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RH\DATA\PRESENTATION DATA RH\"/>
    </mc:Choice>
  </mc:AlternateContent>
  <xr:revisionPtr revIDLastSave="0" documentId="8_{CA89D839-9E9E-4B2E-A2D0-861486349C44}" xr6:coauthVersionLast="47" xr6:coauthVersionMax="47" xr10:uidLastSave="{00000000-0000-0000-0000-000000000000}"/>
  <bookViews>
    <workbookView xWindow="-110" yWindow="-110" windowWidth="19420" windowHeight="10300" tabRatio="848" activeTab="8" xr2:uid="{5E5E85B8-E0DF-4598-ACF0-5AE86373D259}"/>
  </bookViews>
  <sheets>
    <sheet name="Liste_Initiale" sheetId="2" r:id="rId1"/>
    <sheet name="Mouvements" sheetId="1" state="hidden" r:id="rId2"/>
    <sheet name="Embauche" sheetId="3" r:id="rId3"/>
    <sheet name="Recrutement" sheetId="5" r:id="rId4"/>
    <sheet name="Départ" sheetId="4" r:id="rId5"/>
    <sheet name="Masse salariale" sheetId="13" r:id="rId6"/>
    <sheet name="Absence" sheetId="14" r:id="rId7"/>
    <sheet name="Formation" sheetId="7" r:id="rId8"/>
    <sheet name="TCDP" sheetId="10" r:id="rId9"/>
    <sheet name="Données" sheetId="15" state="hidden" r:id="rId10"/>
  </sheets>
  <externalReferences>
    <externalReference r:id="rId11"/>
    <externalReference r:id="rId12"/>
  </externalReferences>
  <definedNames>
    <definedName name="_xlnm._FilterDatabase" localSheetId="0" hidden="1">Liste_Initiale!$A$1:$Y$364</definedName>
    <definedName name="f_postes">OFFSET(p_postes,0,0,COUNTA(l_postes),1)</definedName>
    <definedName name="l_postes">'[1]Postes harmonisés parentis'!$A:$A</definedName>
    <definedName name="p_postes">'[1]Postes harmonisés parentis'!$A$1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4" l="1"/>
  <c r="E9" i="14"/>
  <c r="D16" i="14"/>
  <c r="D15" i="14"/>
  <c r="D14" i="14"/>
  <c r="D13" i="14"/>
  <c r="D12" i="14"/>
  <c r="D11" i="14"/>
  <c r="D10" i="14"/>
  <c r="D9" i="14"/>
  <c r="D8" i="14"/>
  <c r="D7" i="14"/>
  <c r="D6" i="14"/>
  <c r="F6" i="14"/>
  <c r="H340" i="2"/>
  <c r="X340" i="2" s="1"/>
  <c r="H341" i="2"/>
  <c r="X341" i="2" s="1"/>
  <c r="H342" i="2"/>
  <c r="X342" i="2" s="1"/>
  <c r="H343" i="2"/>
  <c r="X343" i="2" s="1"/>
  <c r="H344" i="2"/>
  <c r="X344" i="2" s="1"/>
  <c r="H345" i="2"/>
  <c r="X345" i="2" s="1"/>
  <c r="H346" i="2"/>
  <c r="X346" i="2" s="1"/>
  <c r="H347" i="2"/>
  <c r="X347" i="2" s="1"/>
  <c r="H348" i="2"/>
  <c r="X348" i="2" s="1"/>
  <c r="H349" i="2"/>
  <c r="X349" i="2" s="1"/>
  <c r="H350" i="2"/>
  <c r="X350" i="2" s="1"/>
  <c r="H351" i="2"/>
  <c r="X351" i="2" s="1"/>
  <c r="H352" i="2"/>
  <c r="X352" i="2" s="1"/>
  <c r="H353" i="2"/>
  <c r="X353" i="2" s="1"/>
  <c r="H354" i="2"/>
  <c r="X354" i="2" s="1"/>
  <c r="H355" i="2"/>
  <c r="X355" i="2" s="1"/>
  <c r="H356" i="2"/>
  <c r="X356" i="2" s="1"/>
  <c r="H357" i="2"/>
  <c r="X357" i="2" s="1"/>
  <c r="H358" i="2"/>
  <c r="X358" i="2" s="1"/>
  <c r="H359" i="2"/>
  <c r="X359" i="2" s="1"/>
  <c r="H360" i="2"/>
  <c r="X360" i="2" s="1"/>
  <c r="H361" i="2"/>
  <c r="X361" i="2" s="1"/>
  <c r="H362" i="2"/>
  <c r="X362" i="2" s="1"/>
  <c r="H363" i="2"/>
  <c r="X363" i="2" s="1"/>
  <c r="H364" i="2"/>
  <c r="X364" i="2" s="1"/>
  <c r="W340" i="2"/>
  <c r="Y340" i="2" s="1"/>
  <c r="W341" i="2"/>
  <c r="Y341" i="2" s="1"/>
  <c r="W342" i="2"/>
  <c r="Y342" i="2" s="1"/>
  <c r="W343" i="2"/>
  <c r="Y343" i="2" s="1"/>
  <c r="W344" i="2"/>
  <c r="Y344" i="2" s="1"/>
  <c r="W345" i="2"/>
  <c r="Y345" i="2" s="1"/>
  <c r="W346" i="2"/>
  <c r="Y346" i="2" s="1"/>
  <c r="W347" i="2"/>
  <c r="Y347" i="2" s="1"/>
  <c r="W348" i="2"/>
  <c r="Y348" i="2" s="1"/>
  <c r="W349" i="2"/>
  <c r="Y349" i="2" s="1"/>
  <c r="W350" i="2"/>
  <c r="Y350" i="2" s="1"/>
  <c r="W351" i="2"/>
  <c r="Y351" i="2" s="1"/>
  <c r="W352" i="2"/>
  <c r="Y352" i="2" s="1"/>
  <c r="W353" i="2"/>
  <c r="Y353" i="2" s="1"/>
  <c r="W354" i="2"/>
  <c r="Y354" i="2" s="1"/>
  <c r="W355" i="2"/>
  <c r="Y355" i="2" s="1"/>
  <c r="W356" i="2"/>
  <c r="Y356" i="2" s="1"/>
  <c r="W357" i="2"/>
  <c r="Y357" i="2" s="1"/>
  <c r="W358" i="2"/>
  <c r="Y358" i="2" s="1"/>
  <c r="W359" i="2"/>
  <c r="Y359" i="2" s="1"/>
  <c r="W360" i="2"/>
  <c r="Y360" i="2" s="1"/>
  <c r="W361" i="2"/>
  <c r="Y361" i="2" s="1"/>
  <c r="W362" i="2"/>
  <c r="Y362" i="2" s="1"/>
  <c r="W363" i="2"/>
  <c r="Y363" i="2" s="1"/>
  <c r="W364" i="2"/>
  <c r="Y364" i="2" s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2" i="4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" i="3"/>
  <c r="W3" i="4" l="1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2" i="4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" i="3"/>
  <c r="W2" i="2"/>
  <c r="W3" i="2"/>
  <c r="G4" i="5"/>
  <c r="G16" i="14" l="1"/>
  <c r="F15" i="14"/>
  <c r="G15" i="14" s="1"/>
  <c r="E13" i="13" l="1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J14" i="7"/>
  <c r="I14" i="7"/>
  <c r="G14" i="7"/>
  <c r="F14" i="7"/>
  <c r="E14" i="7"/>
  <c r="H14" i="7" s="1"/>
  <c r="H13" i="7"/>
  <c r="H12" i="7"/>
  <c r="H11" i="7"/>
  <c r="H10" i="7"/>
  <c r="H9" i="7"/>
  <c r="H8" i="7"/>
  <c r="H7" i="7"/>
  <c r="H6" i="7"/>
  <c r="H5" i="7"/>
  <c r="H4" i="7"/>
  <c r="H3" i="7"/>
  <c r="H2" i="7"/>
  <c r="E12" i="13" l="1"/>
  <c r="C14" i="5" l="1"/>
  <c r="D14" i="5"/>
  <c r="B14" i="5"/>
  <c r="G9" i="5"/>
  <c r="F9" i="5"/>
  <c r="E8" i="5"/>
  <c r="E7" i="5"/>
  <c r="F5" i="5"/>
  <c r="E5" i="5"/>
  <c r="G14" i="5"/>
  <c r="F4" i="5"/>
  <c r="F3" i="5"/>
  <c r="F14" i="5" s="1"/>
  <c r="E3" i="5"/>
  <c r="W2" i="5"/>
  <c r="F2" i="5"/>
  <c r="E2" i="5"/>
  <c r="H262" i="2" l="1"/>
  <c r="H263" i="2"/>
  <c r="X263" i="2" s="1"/>
  <c r="H264" i="2"/>
  <c r="W263" i="2"/>
  <c r="Y263" i="2" s="1"/>
  <c r="I14" i="13" l="1"/>
  <c r="H14" i="13"/>
  <c r="E14" i="14" l="1"/>
  <c r="W272" i="2" l="1"/>
  <c r="Y272" i="2" s="1"/>
  <c r="H272" i="2"/>
  <c r="X272" i="2" s="1"/>
  <c r="E11" i="13" l="1"/>
  <c r="F14" i="14" l="1"/>
  <c r="G14" i="14" s="1"/>
  <c r="E10" i="13" l="1"/>
  <c r="G12" i="14" l="1"/>
  <c r="E12" i="14"/>
  <c r="E9" i="13" l="1"/>
  <c r="H339" i="2" l="1"/>
  <c r="X339" i="2" s="1"/>
  <c r="W339" i="2"/>
  <c r="Y339" i="2" s="1"/>
  <c r="W308" i="2"/>
  <c r="Y308" i="2" s="1"/>
  <c r="K308" i="2"/>
  <c r="H308" i="2"/>
  <c r="X308" i="2" s="1"/>
  <c r="E308" i="2"/>
  <c r="D308" i="2"/>
  <c r="C308" i="2"/>
  <c r="W287" i="2"/>
  <c r="E339" i="2"/>
  <c r="D339" i="2"/>
  <c r="G11" i="14" l="1"/>
  <c r="G10" i="14"/>
  <c r="E8" i="13" l="1"/>
  <c r="W337" i="2" l="1"/>
  <c r="Y337" i="2" s="1"/>
  <c r="H337" i="2"/>
  <c r="X337" i="2" s="1"/>
  <c r="E337" i="2"/>
  <c r="D337" i="2"/>
  <c r="C337" i="2"/>
  <c r="E8" i="14"/>
  <c r="E10" i="14"/>
  <c r="E7" i="13" l="1"/>
  <c r="W336" i="2" l="1"/>
  <c r="Y336" i="2" s="1"/>
  <c r="L336" i="2"/>
  <c r="K336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X336" i="2" s="1"/>
  <c r="H338" i="2"/>
  <c r="E336" i="2"/>
  <c r="D336" i="2"/>
  <c r="C336" i="2"/>
  <c r="E5" i="14"/>
  <c r="E2" i="13" l="1"/>
  <c r="B17" i="14"/>
  <c r="C17" i="14"/>
  <c r="G9" i="14"/>
  <c r="G8" i="14"/>
  <c r="E6" i="13" l="1"/>
  <c r="W335" i="2" l="1"/>
  <c r="Y335" i="2" s="1"/>
  <c r="X335" i="2"/>
  <c r="W333" i="2"/>
  <c r="W334" i="2"/>
  <c r="P19" i="3"/>
  <c r="Z18" i="3"/>
  <c r="Z19" i="3"/>
  <c r="E6" i="14"/>
  <c r="F7" i="14" l="1"/>
  <c r="G7" i="14" s="1"/>
  <c r="E5" i="13"/>
  <c r="Y334" i="2" l="1"/>
  <c r="Y333" i="2"/>
  <c r="L334" i="2"/>
  <c r="K334" i="2"/>
  <c r="X334" i="2"/>
  <c r="E4" i="13" l="1"/>
  <c r="G6" i="14" l="1"/>
  <c r="F5" i="14"/>
  <c r="G5" i="14" l="1"/>
  <c r="G17" i="14" s="1"/>
  <c r="P310" i="2" l="1"/>
  <c r="P311" i="2"/>
  <c r="P312" i="2"/>
  <c r="P313" i="2"/>
  <c r="P314" i="2"/>
  <c r="P315" i="2"/>
  <c r="P316" i="2"/>
  <c r="P317" i="2"/>
  <c r="P318" i="2"/>
  <c r="P309" i="2"/>
  <c r="R6" i="3"/>
  <c r="R7" i="3"/>
  <c r="R8" i="3"/>
  <c r="R9" i="3"/>
  <c r="R10" i="3"/>
  <c r="R11" i="3"/>
  <c r="R12" i="3"/>
  <c r="R13" i="3"/>
  <c r="R14" i="3"/>
  <c r="R15" i="3"/>
  <c r="R16" i="3"/>
  <c r="R17" i="3"/>
  <c r="R5" i="3"/>
  <c r="N17" i="3"/>
  <c r="M17" i="3"/>
  <c r="Z17" i="3"/>
  <c r="H17" i="3"/>
  <c r="G17" i="3"/>
  <c r="F17" i="3"/>
  <c r="N16" i="3"/>
  <c r="M16" i="3"/>
  <c r="Z16" i="3"/>
  <c r="H16" i="3"/>
  <c r="G16" i="3"/>
  <c r="F16" i="3"/>
  <c r="N15" i="3"/>
  <c r="M15" i="3"/>
  <c r="Z15" i="3"/>
  <c r="H15" i="3"/>
  <c r="G15" i="3"/>
  <c r="F15" i="3"/>
  <c r="N14" i="3"/>
  <c r="M14" i="3"/>
  <c r="Z14" i="3"/>
  <c r="H14" i="3"/>
  <c r="G14" i="3"/>
  <c r="F14" i="3"/>
  <c r="N13" i="3"/>
  <c r="M13" i="3"/>
  <c r="Z13" i="3"/>
  <c r="H13" i="3"/>
  <c r="G13" i="3"/>
  <c r="F13" i="3"/>
  <c r="N12" i="3"/>
  <c r="M12" i="3"/>
  <c r="Z12" i="3"/>
  <c r="H12" i="3"/>
  <c r="G12" i="3"/>
  <c r="F12" i="3"/>
  <c r="N11" i="3"/>
  <c r="M11" i="3"/>
  <c r="Z11" i="3"/>
  <c r="H11" i="3"/>
  <c r="G11" i="3"/>
  <c r="F11" i="3"/>
  <c r="N10" i="3"/>
  <c r="M10" i="3"/>
  <c r="Z10" i="3"/>
  <c r="H10" i="3"/>
  <c r="G10" i="3"/>
  <c r="F10" i="3"/>
  <c r="N9" i="3"/>
  <c r="M9" i="3"/>
  <c r="Z9" i="3"/>
  <c r="H9" i="3"/>
  <c r="G9" i="3"/>
  <c r="F9" i="3"/>
  <c r="N8" i="3"/>
  <c r="M8" i="3"/>
  <c r="Z8" i="3"/>
  <c r="H8" i="3"/>
  <c r="G8" i="3"/>
  <c r="F8" i="3"/>
  <c r="N7" i="3"/>
  <c r="M7" i="3"/>
  <c r="Z7" i="3"/>
  <c r="H7" i="3"/>
  <c r="G7" i="3"/>
  <c r="F7" i="3"/>
  <c r="N6" i="3"/>
  <c r="M6" i="3"/>
  <c r="Z6" i="3"/>
  <c r="H6" i="3"/>
  <c r="G6" i="3"/>
  <c r="F6" i="3"/>
  <c r="N5" i="3"/>
  <c r="M5" i="3"/>
  <c r="Z5" i="3"/>
  <c r="H5" i="3"/>
  <c r="G5" i="3"/>
  <c r="F5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W309" i="2"/>
  <c r="Y309" i="2" s="1"/>
  <c r="W310" i="2"/>
  <c r="Y310" i="2" s="1"/>
  <c r="W311" i="2"/>
  <c r="Y311" i="2" s="1"/>
  <c r="W312" i="2"/>
  <c r="Y312" i="2" s="1"/>
  <c r="W313" i="2"/>
  <c r="Y313" i="2" s="1"/>
  <c r="W314" i="2"/>
  <c r="Y314" i="2" s="1"/>
  <c r="W315" i="2"/>
  <c r="Y315" i="2" s="1"/>
  <c r="W316" i="2"/>
  <c r="Y316" i="2" s="1"/>
  <c r="W317" i="2"/>
  <c r="Y317" i="2" s="1"/>
  <c r="W318" i="2"/>
  <c r="Y318" i="2" s="1"/>
  <c r="L318" i="2"/>
  <c r="K318" i="2"/>
  <c r="L317" i="2"/>
  <c r="K317" i="2"/>
  <c r="L316" i="2"/>
  <c r="K316" i="2"/>
  <c r="L315" i="2"/>
  <c r="K315" i="2"/>
  <c r="L314" i="2"/>
  <c r="K314" i="2"/>
  <c r="L313" i="2"/>
  <c r="K313" i="2"/>
  <c r="L312" i="2"/>
  <c r="K312" i="2"/>
  <c r="L311" i="2"/>
  <c r="K311" i="2"/>
  <c r="L310" i="2"/>
  <c r="K310" i="2"/>
  <c r="L309" i="2"/>
  <c r="K309" i="2"/>
  <c r="H309" i="2"/>
  <c r="X309" i="2" s="1"/>
  <c r="H310" i="2"/>
  <c r="X310" i="2" s="1"/>
  <c r="H311" i="2"/>
  <c r="X311" i="2" s="1"/>
  <c r="H312" i="2"/>
  <c r="X312" i="2" s="1"/>
  <c r="H313" i="2"/>
  <c r="X313" i="2" s="1"/>
  <c r="H314" i="2"/>
  <c r="X314" i="2" s="1"/>
  <c r="H315" i="2"/>
  <c r="X315" i="2" s="1"/>
  <c r="H316" i="2"/>
  <c r="X316" i="2" s="1"/>
  <c r="H317" i="2"/>
  <c r="X317" i="2" s="1"/>
  <c r="H318" i="2"/>
  <c r="X318" i="2" s="1"/>
  <c r="F318" i="2"/>
  <c r="F317" i="2"/>
  <c r="F316" i="2"/>
  <c r="F315" i="2"/>
  <c r="F314" i="2"/>
  <c r="F313" i="2"/>
  <c r="F312" i="2"/>
  <c r="F311" i="2"/>
  <c r="F310" i="2"/>
  <c r="F309" i="2"/>
  <c r="H288" i="2"/>
  <c r="W177" i="2"/>
  <c r="Y177" i="2" s="1"/>
  <c r="W178" i="2"/>
  <c r="Y178" i="2" s="1"/>
  <c r="L177" i="2" l="1"/>
  <c r="K177" i="2"/>
  <c r="H177" i="2"/>
  <c r="X177" i="2" s="1"/>
  <c r="C177" i="2"/>
  <c r="E177" i="2"/>
  <c r="E318" i="2"/>
  <c r="D318" i="2"/>
  <c r="C318" i="2"/>
  <c r="E317" i="2"/>
  <c r="D317" i="2"/>
  <c r="C317" i="2"/>
  <c r="E316" i="2"/>
  <c r="D316" i="2"/>
  <c r="C316" i="2"/>
  <c r="E315" i="2"/>
  <c r="D315" i="2"/>
  <c r="C315" i="2"/>
  <c r="E314" i="2"/>
  <c r="D314" i="2"/>
  <c r="C314" i="2"/>
  <c r="E313" i="2"/>
  <c r="D313" i="2"/>
  <c r="C313" i="2"/>
  <c r="E312" i="2"/>
  <c r="D312" i="2"/>
  <c r="C312" i="2"/>
  <c r="E311" i="2"/>
  <c r="D311" i="2"/>
  <c r="C311" i="2"/>
  <c r="E310" i="2"/>
  <c r="D310" i="2"/>
  <c r="C310" i="2"/>
  <c r="E309" i="2"/>
  <c r="D309" i="2"/>
  <c r="C309" i="2"/>
  <c r="D14" i="13"/>
  <c r="C14" i="13"/>
  <c r="E3" i="13" l="1"/>
  <c r="G2" i="13" l="1"/>
  <c r="F2" i="13"/>
  <c r="N302" i="2" l="1"/>
  <c r="M302" i="2"/>
  <c r="X333" i="2" l="1"/>
  <c r="Y329" i="2" l="1"/>
  <c r="Y330" i="2"/>
  <c r="W338" i="2"/>
  <c r="Y338" i="2" s="1"/>
  <c r="X338" i="2"/>
  <c r="W332" i="2"/>
  <c r="Y332" i="2" s="1"/>
  <c r="X332" i="2"/>
  <c r="W331" i="2"/>
  <c r="Y331" i="2" s="1"/>
  <c r="X331" i="2"/>
  <c r="X330" i="2"/>
  <c r="X329" i="2"/>
  <c r="W328" i="2"/>
  <c r="Y328" i="2" s="1"/>
  <c r="X328" i="2"/>
  <c r="W327" i="2"/>
  <c r="Y327" i="2" s="1"/>
  <c r="X327" i="2"/>
  <c r="W326" i="2"/>
  <c r="Y326" i="2" s="1"/>
  <c r="X326" i="2"/>
  <c r="W325" i="2"/>
  <c r="Y325" i="2" s="1"/>
  <c r="X325" i="2"/>
  <c r="W324" i="2"/>
  <c r="Y324" i="2" s="1"/>
  <c r="H324" i="2"/>
  <c r="X324" i="2" s="1"/>
  <c r="W323" i="2"/>
  <c r="Y323" i="2" s="1"/>
  <c r="H323" i="2"/>
  <c r="X323" i="2" s="1"/>
  <c r="W322" i="2"/>
  <c r="Y322" i="2" s="1"/>
  <c r="H322" i="2"/>
  <c r="X322" i="2" s="1"/>
  <c r="W321" i="2"/>
  <c r="Y321" i="2" s="1"/>
  <c r="H321" i="2"/>
  <c r="X321" i="2" s="1"/>
  <c r="W320" i="2"/>
  <c r="Y320" i="2" s="1"/>
  <c r="H320" i="2"/>
  <c r="X320" i="2" s="1"/>
  <c r="W319" i="2"/>
  <c r="Y319" i="2" s="1"/>
  <c r="H319" i="2"/>
  <c r="X319" i="2" s="1"/>
  <c r="W307" i="2"/>
  <c r="Y307" i="2" s="1"/>
  <c r="H307" i="2"/>
  <c r="X307" i="2" s="1"/>
  <c r="W306" i="2"/>
  <c r="Y306" i="2" s="1"/>
  <c r="H306" i="2"/>
  <c r="X306" i="2" s="1"/>
  <c r="W305" i="2"/>
  <c r="Y305" i="2" s="1"/>
  <c r="H305" i="2"/>
  <c r="X305" i="2" s="1"/>
  <c r="W304" i="2"/>
  <c r="Y304" i="2" s="1"/>
  <c r="H304" i="2"/>
  <c r="X304" i="2" s="1"/>
  <c r="W303" i="2"/>
  <c r="Y303" i="2" s="1"/>
  <c r="H303" i="2"/>
  <c r="X303" i="2" s="1"/>
  <c r="W302" i="2"/>
  <c r="Y302" i="2" s="1"/>
  <c r="H302" i="2"/>
  <c r="X302" i="2" s="1"/>
  <c r="W301" i="2"/>
  <c r="Y301" i="2" s="1"/>
  <c r="H301" i="2"/>
  <c r="X301" i="2" s="1"/>
  <c r="W300" i="2"/>
  <c r="Y300" i="2" s="1"/>
  <c r="H300" i="2"/>
  <c r="X300" i="2" s="1"/>
  <c r="W299" i="2"/>
  <c r="Y299" i="2" s="1"/>
  <c r="H299" i="2"/>
  <c r="X299" i="2" s="1"/>
  <c r="W298" i="2"/>
  <c r="Y298" i="2" s="1"/>
  <c r="H298" i="2"/>
  <c r="X298" i="2" s="1"/>
  <c r="W297" i="2"/>
  <c r="Y297" i="2" s="1"/>
  <c r="H297" i="2"/>
  <c r="X297" i="2" s="1"/>
  <c r="W296" i="2"/>
  <c r="Y296" i="2" s="1"/>
  <c r="H296" i="2"/>
  <c r="X296" i="2" s="1"/>
  <c r="W295" i="2"/>
  <c r="Y295" i="2" s="1"/>
  <c r="H295" i="2"/>
  <c r="X295" i="2" s="1"/>
  <c r="W294" i="2"/>
  <c r="Y294" i="2" s="1"/>
  <c r="H294" i="2"/>
  <c r="X294" i="2" s="1"/>
  <c r="W293" i="2"/>
  <c r="Y293" i="2" s="1"/>
  <c r="H293" i="2"/>
  <c r="X293" i="2" s="1"/>
  <c r="W292" i="2"/>
  <c r="Y292" i="2" s="1"/>
  <c r="H292" i="2"/>
  <c r="X292" i="2" s="1"/>
  <c r="W291" i="2"/>
  <c r="Y291" i="2" s="1"/>
  <c r="H291" i="2"/>
  <c r="X291" i="2" s="1"/>
  <c r="W290" i="2"/>
  <c r="Y290" i="2" s="1"/>
  <c r="H290" i="2"/>
  <c r="X290" i="2" s="1"/>
  <c r="W289" i="2"/>
  <c r="Y289" i="2" s="1"/>
  <c r="H289" i="2"/>
  <c r="X289" i="2" s="1"/>
  <c r="W288" i="2"/>
  <c r="Y288" i="2" s="1"/>
  <c r="X288" i="2"/>
  <c r="Y287" i="2"/>
  <c r="H287" i="2"/>
  <c r="X287" i="2" s="1"/>
  <c r="W286" i="2"/>
  <c r="Y286" i="2" s="1"/>
  <c r="H286" i="2"/>
  <c r="X286" i="2" s="1"/>
  <c r="W285" i="2"/>
  <c r="Y285" i="2" s="1"/>
  <c r="H285" i="2"/>
  <c r="X285" i="2" s="1"/>
  <c r="W284" i="2"/>
  <c r="Y284" i="2" s="1"/>
  <c r="H284" i="2"/>
  <c r="X284" i="2" s="1"/>
  <c r="W283" i="2"/>
  <c r="Y283" i="2" s="1"/>
  <c r="H283" i="2"/>
  <c r="X283" i="2" s="1"/>
  <c r="W282" i="2"/>
  <c r="Y282" i="2" s="1"/>
  <c r="H282" i="2"/>
  <c r="X282" i="2" s="1"/>
  <c r="W281" i="2"/>
  <c r="Y281" i="2" s="1"/>
  <c r="H281" i="2"/>
  <c r="X281" i="2" s="1"/>
  <c r="W280" i="2"/>
  <c r="Y280" i="2" s="1"/>
  <c r="H280" i="2"/>
  <c r="X280" i="2" s="1"/>
  <c r="W279" i="2"/>
  <c r="Y279" i="2" s="1"/>
  <c r="H279" i="2"/>
  <c r="X279" i="2" s="1"/>
  <c r="W278" i="2"/>
  <c r="Y278" i="2" s="1"/>
  <c r="H278" i="2"/>
  <c r="X278" i="2" s="1"/>
  <c r="W277" i="2"/>
  <c r="Y277" i="2" s="1"/>
  <c r="H277" i="2"/>
  <c r="X277" i="2" s="1"/>
  <c r="W276" i="2"/>
  <c r="Y276" i="2" s="1"/>
  <c r="H276" i="2"/>
  <c r="X276" i="2" s="1"/>
  <c r="W275" i="2"/>
  <c r="Y275" i="2" s="1"/>
  <c r="H275" i="2"/>
  <c r="X275" i="2" s="1"/>
  <c r="W274" i="2"/>
  <c r="Y274" i="2" s="1"/>
  <c r="H274" i="2"/>
  <c r="X274" i="2" s="1"/>
  <c r="W273" i="2"/>
  <c r="Y273" i="2" s="1"/>
  <c r="H273" i="2"/>
  <c r="X273" i="2" s="1"/>
  <c r="W271" i="2"/>
  <c r="Y271" i="2" s="1"/>
  <c r="H271" i="2"/>
  <c r="X271" i="2" s="1"/>
  <c r="W270" i="2"/>
  <c r="Y270" i="2" s="1"/>
  <c r="H270" i="2"/>
  <c r="X270" i="2" s="1"/>
  <c r="W269" i="2"/>
  <c r="Y269" i="2" s="1"/>
  <c r="H269" i="2"/>
  <c r="X269" i="2" s="1"/>
  <c r="W268" i="2"/>
  <c r="Y268" i="2" s="1"/>
  <c r="H268" i="2"/>
  <c r="X268" i="2" s="1"/>
  <c r="W267" i="2"/>
  <c r="Y267" i="2" s="1"/>
  <c r="H267" i="2"/>
  <c r="X267" i="2" s="1"/>
  <c r="W266" i="2"/>
  <c r="Y266" i="2" s="1"/>
  <c r="H266" i="2"/>
  <c r="X266" i="2" s="1"/>
  <c r="W265" i="2"/>
  <c r="Y265" i="2" s="1"/>
  <c r="H265" i="2"/>
  <c r="X265" i="2" s="1"/>
  <c r="W264" i="2"/>
  <c r="Y264" i="2" s="1"/>
  <c r="X264" i="2"/>
  <c r="W262" i="2"/>
  <c r="Y262" i="2" s="1"/>
  <c r="X262" i="2"/>
  <c r="W261" i="2"/>
  <c r="Y261" i="2" s="1"/>
  <c r="H261" i="2"/>
  <c r="X261" i="2" s="1"/>
  <c r="W260" i="2"/>
  <c r="Y260" i="2" s="1"/>
  <c r="H260" i="2"/>
  <c r="X260" i="2" s="1"/>
  <c r="W259" i="2"/>
  <c r="Y259" i="2" s="1"/>
  <c r="H259" i="2"/>
  <c r="X259" i="2" s="1"/>
  <c r="W258" i="2"/>
  <c r="Y258" i="2" s="1"/>
  <c r="H258" i="2"/>
  <c r="X258" i="2" s="1"/>
  <c r="W257" i="2"/>
  <c r="Y257" i="2" s="1"/>
  <c r="H257" i="2"/>
  <c r="X257" i="2" s="1"/>
  <c r="W256" i="2"/>
  <c r="Y256" i="2" s="1"/>
  <c r="H256" i="2"/>
  <c r="X256" i="2" s="1"/>
  <c r="W255" i="2"/>
  <c r="Y255" i="2" s="1"/>
  <c r="H255" i="2"/>
  <c r="X255" i="2" s="1"/>
  <c r="W254" i="2"/>
  <c r="Y254" i="2" s="1"/>
  <c r="H254" i="2"/>
  <c r="X254" i="2" s="1"/>
  <c r="W253" i="2"/>
  <c r="Y253" i="2" s="1"/>
  <c r="H253" i="2"/>
  <c r="X253" i="2" s="1"/>
  <c r="W252" i="2"/>
  <c r="Y252" i="2" s="1"/>
  <c r="H252" i="2"/>
  <c r="X252" i="2" s="1"/>
  <c r="W251" i="2"/>
  <c r="Y251" i="2" s="1"/>
  <c r="H251" i="2"/>
  <c r="X251" i="2" s="1"/>
  <c r="W250" i="2"/>
  <c r="Y250" i="2" s="1"/>
  <c r="H250" i="2"/>
  <c r="X250" i="2" s="1"/>
  <c r="W249" i="2"/>
  <c r="Y249" i="2" s="1"/>
  <c r="H249" i="2"/>
  <c r="X249" i="2" s="1"/>
  <c r="W248" i="2"/>
  <c r="Y248" i="2" s="1"/>
  <c r="H248" i="2"/>
  <c r="X248" i="2" s="1"/>
  <c r="W247" i="2"/>
  <c r="Y247" i="2" s="1"/>
  <c r="H247" i="2"/>
  <c r="X247" i="2" s="1"/>
  <c r="W246" i="2"/>
  <c r="Y246" i="2" s="1"/>
  <c r="H246" i="2"/>
  <c r="X246" i="2" s="1"/>
  <c r="W245" i="2"/>
  <c r="Y245" i="2" s="1"/>
  <c r="H245" i="2"/>
  <c r="X245" i="2" s="1"/>
  <c r="W244" i="2"/>
  <c r="Y244" i="2" s="1"/>
  <c r="H244" i="2"/>
  <c r="X244" i="2" s="1"/>
  <c r="W243" i="2"/>
  <c r="Y243" i="2" s="1"/>
  <c r="H243" i="2"/>
  <c r="X243" i="2" s="1"/>
  <c r="W242" i="2"/>
  <c r="Y242" i="2" s="1"/>
  <c r="H242" i="2"/>
  <c r="X242" i="2" s="1"/>
  <c r="W241" i="2"/>
  <c r="Y241" i="2" s="1"/>
  <c r="H241" i="2"/>
  <c r="X241" i="2" s="1"/>
  <c r="W240" i="2"/>
  <c r="Y240" i="2" s="1"/>
  <c r="H240" i="2"/>
  <c r="X240" i="2" s="1"/>
  <c r="W239" i="2"/>
  <c r="Y239" i="2" s="1"/>
  <c r="H239" i="2"/>
  <c r="X239" i="2" s="1"/>
  <c r="W238" i="2"/>
  <c r="Y238" i="2" s="1"/>
  <c r="H238" i="2"/>
  <c r="X238" i="2" s="1"/>
  <c r="W237" i="2"/>
  <c r="Y237" i="2" s="1"/>
  <c r="H237" i="2"/>
  <c r="X237" i="2" s="1"/>
  <c r="W236" i="2"/>
  <c r="Y236" i="2" s="1"/>
  <c r="H236" i="2"/>
  <c r="X236" i="2" s="1"/>
  <c r="W235" i="2"/>
  <c r="Y235" i="2" s="1"/>
  <c r="H235" i="2"/>
  <c r="X235" i="2" s="1"/>
  <c r="W234" i="2"/>
  <c r="Y234" i="2" s="1"/>
  <c r="H234" i="2"/>
  <c r="X234" i="2" s="1"/>
  <c r="W233" i="2"/>
  <c r="Y233" i="2" s="1"/>
  <c r="H233" i="2"/>
  <c r="X233" i="2" s="1"/>
  <c r="W232" i="2"/>
  <c r="Y232" i="2" s="1"/>
  <c r="H232" i="2"/>
  <c r="X232" i="2" s="1"/>
  <c r="W231" i="2"/>
  <c r="Y231" i="2" s="1"/>
  <c r="H231" i="2"/>
  <c r="X231" i="2" s="1"/>
  <c r="W230" i="2"/>
  <c r="Y230" i="2" s="1"/>
  <c r="H230" i="2"/>
  <c r="X230" i="2" s="1"/>
  <c r="W229" i="2"/>
  <c r="Y229" i="2" s="1"/>
  <c r="H229" i="2"/>
  <c r="X229" i="2" s="1"/>
  <c r="W228" i="2"/>
  <c r="Y228" i="2" s="1"/>
  <c r="H228" i="2"/>
  <c r="X228" i="2" s="1"/>
  <c r="W227" i="2"/>
  <c r="Y227" i="2" s="1"/>
  <c r="H227" i="2"/>
  <c r="X227" i="2" s="1"/>
  <c r="W226" i="2"/>
  <c r="Y226" i="2" s="1"/>
  <c r="H226" i="2"/>
  <c r="X226" i="2" s="1"/>
  <c r="W225" i="2"/>
  <c r="Y225" i="2" s="1"/>
  <c r="H225" i="2"/>
  <c r="X225" i="2" s="1"/>
  <c r="W224" i="2"/>
  <c r="Y224" i="2" s="1"/>
  <c r="H224" i="2"/>
  <c r="X224" i="2" s="1"/>
  <c r="W223" i="2"/>
  <c r="Y223" i="2" s="1"/>
  <c r="H223" i="2"/>
  <c r="X223" i="2" s="1"/>
  <c r="W222" i="2"/>
  <c r="Y222" i="2" s="1"/>
  <c r="H222" i="2"/>
  <c r="X222" i="2" s="1"/>
  <c r="W221" i="2"/>
  <c r="Y221" i="2" s="1"/>
  <c r="H221" i="2"/>
  <c r="X221" i="2" s="1"/>
  <c r="W220" i="2"/>
  <c r="Y220" i="2" s="1"/>
  <c r="H220" i="2"/>
  <c r="X220" i="2" s="1"/>
  <c r="W219" i="2"/>
  <c r="Y219" i="2" s="1"/>
  <c r="H219" i="2"/>
  <c r="X219" i="2" s="1"/>
  <c r="W218" i="2"/>
  <c r="Y218" i="2" s="1"/>
  <c r="H218" i="2"/>
  <c r="X218" i="2" s="1"/>
  <c r="W217" i="2"/>
  <c r="Y217" i="2" s="1"/>
  <c r="H217" i="2"/>
  <c r="X217" i="2" s="1"/>
  <c r="W216" i="2"/>
  <c r="Y216" i="2" s="1"/>
  <c r="H216" i="2"/>
  <c r="X216" i="2" s="1"/>
  <c r="W215" i="2"/>
  <c r="Y215" i="2" s="1"/>
  <c r="H215" i="2"/>
  <c r="X215" i="2" s="1"/>
  <c r="W214" i="2"/>
  <c r="Y214" i="2" s="1"/>
  <c r="H214" i="2"/>
  <c r="X214" i="2" s="1"/>
  <c r="W213" i="2"/>
  <c r="Y213" i="2" s="1"/>
  <c r="H213" i="2"/>
  <c r="X213" i="2" s="1"/>
  <c r="W212" i="2"/>
  <c r="Y212" i="2" s="1"/>
  <c r="H212" i="2"/>
  <c r="X212" i="2" s="1"/>
  <c r="W211" i="2"/>
  <c r="Y211" i="2" s="1"/>
  <c r="H211" i="2"/>
  <c r="X211" i="2" s="1"/>
  <c r="W210" i="2"/>
  <c r="Y210" i="2" s="1"/>
  <c r="H210" i="2"/>
  <c r="X210" i="2" s="1"/>
  <c r="W209" i="2"/>
  <c r="Y209" i="2" s="1"/>
  <c r="H209" i="2"/>
  <c r="X209" i="2" s="1"/>
  <c r="W208" i="2"/>
  <c r="Y208" i="2" s="1"/>
  <c r="H208" i="2"/>
  <c r="X208" i="2" s="1"/>
  <c r="W207" i="2"/>
  <c r="Y207" i="2" s="1"/>
  <c r="H207" i="2"/>
  <c r="X207" i="2" s="1"/>
  <c r="W206" i="2"/>
  <c r="Y206" i="2" s="1"/>
  <c r="H206" i="2"/>
  <c r="X206" i="2" s="1"/>
  <c r="W205" i="2"/>
  <c r="Y205" i="2" s="1"/>
  <c r="H205" i="2"/>
  <c r="X205" i="2" s="1"/>
  <c r="W204" i="2"/>
  <c r="Y204" i="2" s="1"/>
  <c r="H204" i="2"/>
  <c r="X204" i="2" s="1"/>
  <c r="W203" i="2"/>
  <c r="Y203" i="2" s="1"/>
  <c r="H203" i="2"/>
  <c r="X203" i="2" s="1"/>
  <c r="W202" i="2"/>
  <c r="Y202" i="2" s="1"/>
  <c r="H202" i="2"/>
  <c r="X202" i="2" s="1"/>
  <c r="W201" i="2"/>
  <c r="Y201" i="2" s="1"/>
  <c r="H201" i="2"/>
  <c r="X201" i="2" s="1"/>
  <c r="W200" i="2"/>
  <c r="Y200" i="2" s="1"/>
  <c r="H200" i="2"/>
  <c r="X200" i="2" s="1"/>
  <c r="W199" i="2"/>
  <c r="Y199" i="2" s="1"/>
  <c r="H199" i="2"/>
  <c r="X199" i="2" s="1"/>
  <c r="W198" i="2"/>
  <c r="Y198" i="2" s="1"/>
  <c r="H198" i="2"/>
  <c r="X198" i="2" s="1"/>
  <c r="W197" i="2"/>
  <c r="Y197" i="2" s="1"/>
  <c r="H197" i="2"/>
  <c r="X197" i="2" s="1"/>
  <c r="W196" i="2"/>
  <c r="Y196" i="2" s="1"/>
  <c r="H196" i="2"/>
  <c r="X196" i="2" s="1"/>
  <c r="W195" i="2"/>
  <c r="Y195" i="2" s="1"/>
  <c r="H195" i="2"/>
  <c r="X195" i="2" s="1"/>
  <c r="W194" i="2"/>
  <c r="Y194" i="2" s="1"/>
  <c r="H194" i="2"/>
  <c r="X194" i="2" s="1"/>
  <c r="W193" i="2"/>
  <c r="Y193" i="2" s="1"/>
  <c r="H193" i="2"/>
  <c r="X193" i="2" s="1"/>
  <c r="W192" i="2"/>
  <c r="Y192" i="2" s="1"/>
  <c r="H192" i="2"/>
  <c r="X192" i="2" s="1"/>
  <c r="W191" i="2"/>
  <c r="Y191" i="2" s="1"/>
  <c r="H191" i="2"/>
  <c r="X191" i="2" s="1"/>
  <c r="W190" i="2"/>
  <c r="Y190" i="2" s="1"/>
  <c r="H190" i="2"/>
  <c r="X190" i="2" s="1"/>
  <c r="W189" i="2"/>
  <c r="Y189" i="2" s="1"/>
  <c r="H189" i="2"/>
  <c r="X189" i="2" s="1"/>
  <c r="W188" i="2"/>
  <c r="Y188" i="2" s="1"/>
  <c r="H188" i="2"/>
  <c r="X188" i="2" s="1"/>
  <c r="W187" i="2"/>
  <c r="Y187" i="2" s="1"/>
  <c r="H187" i="2"/>
  <c r="X187" i="2" s="1"/>
  <c r="W186" i="2"/>
  <c r="Y186" i="2" s="1"/>
  <c r="H186" i="2"/>
  <c r="X186" i="2" s="1"/>
  <c r="W185" i="2"/>
  <c r="Y185" i="2" s="1"/>
  <c r="H185" i="2"/>
  <c r="X185" i="2" s="1"/>
  <c r="W184" i="2"/>
  <c r="Y184" i="2" s="1"/>
  <c r="H184" i="2"/>
  <c r="X184" i="2" s="1"/>
  <c r="W183" i="2"/>
  <c r="Y183" i="2" s="1"/>
  <c r="H183" i="2"/>
  <c r="X183" i="2" s="1"/>
  <c r="W182" i="2"/>
  <c r="Y182" i="2" s="1"/>
  <c r="H182" i="2"/>
  <c r="X182" i="2" s="1"/>
  <c r="W181" i="2"/>
  <c r="Y181" i="2" s="1"/>
  <c r="H181" i="2"/>
  <c r="X181" i="2" s="1"/>
  <c r="W180" i="2"/>
  <c r="Y180" i="2" s="1"/>
  <c r="H180" i="2"/>
  <c r="X180" i="2" s="1"/>
  <c r="W179" i="2"/>
  <c r="Y179" i="2" s="1"/>
  <c r="H179" i="2"/>
  <c r="X179" i="2" s="1"/>
  <c r="H178" i="2"/>
  <c r="X178" i="2" s="1"/>
  <c r="W176" i="2"/>
  <c r="Y176" i="2" s="1"/>
  <c r="H176" i="2"/>
  <c r="X176" i="2" s="1"/>
  <c r="W175" i="2"/>
  <c r="Y175" i="2" s="1"/>
  <c r="H175" i="2"/>
  <c r="X175" i="2" s="1"/>
  <c r="W174" i="2"/>
  <c r="Y174" i="2" s="1"/>
  <c r="H174" i="2"/>
  <c r="X174" i="2" s="1"/>
  <c r="W173" i="2"/>
  <c r="Y173" i="2" s="1"/>
  <c r="H173" i="2"/>
  <c r="X173" i="2" s="1"/>
  <c r="W172" i="2"/>
  <c r="Y172" i="2" s="1"/>
  <c r="H172" i="2"/>
  <c r="X172" i="2" s="1"/>
  <c r="W171" i="2"/>
  <c r="Y171" i="2" s="1"/>
  <c r="H171" i="2"/>
  <c r="X171" i="2" s="1"/>
  <c r="W170" i="2"/>
  <c r="Y170" i="2" s="1"/>
  <c r="H170" i="2"/>
  <c r="X170" i="2" s="1"/>
  <c r="W169" i="2"/>
  <c r="Y169" i="2" s="1"/>
  <c r="H169" i="2"/>
  <c r="X169" i="2" s="1"/>
  <c r="W168" i="2"/>
  <c r="Y168" i="2" s="1"/>
  <c r="H168" i="2"/>
  <c r="X168" i="2" s="1"/>
  <c r="W167" i="2"/>
  <c r="Y167" i="2" s="1"/>
  <c r="H167" i="2"/>
  <c r="X167" i="2" s="1"/>
  <c r="W166" i="2"/>
  <c r="Y166" i="2" s="1"/>
  <c r="H166" i="2"/>
  <c r="X166" i="2" s="1"/>
  <c r="W165" i="2"/>
  <c r="Y165" i="2" s="1"/>
  <c r="H165" i="2"/>
  <c r="X165" i="2" s="1"/>
  <c r="W164" i="2"/>
  <c r="Y164" i="2" s="1"/>
  <c r="H164" i="2"/>
  <c r="X164" i="2" s="1"/>
  <c r="W163" i="2"/>
  <c r="Y163" i="2" s="1"/>
  <c r="H163" i="2"/>
  <c r="X163" i="2" s="1"/>
  <c r="W162" i="2"/>
  <c r="Y162" i="2" s="1"/>
  <c r="H162" i="2"/>
  <c r="X162" i="2" s="1"/>
  <c r="W161" i="2"/>
  <c r="Y161" i="2" s="1"/>
  <c r="H161" i="2"/>
  <c r="X161" i="2" s="1"/>
  <c r="W160" i="2"/>
  <c r="Y160" i="2" s="1"/>
  <c r="H160" i="2"/>
  <c r="X160" i="2" s="1"/>
  <c r="W159" i="2"/>
  <c r="Y159" i="2" s="1"/>
  <c r="H159" i="2"/>
  <c r="X159" i="2" s="1"/>
  <c r="W158" i="2"/>
  <c r="Y158" i="2" s="1"/>
  <c r="H158" i="2"/>
  <c r="X158" i="2" s="1"/>
  <c r="W157" i="2"/>
  <c r="Y157" i="2" s="1"/>
  <c r="H157" i="2"/>
  <c r="X157" i="2" s="1"/>
  <c r="W156" i="2"/>
  <c r="Y156" i="2" s="1"/>
  <c r="H156" i="2"/>
  <c r="X156" i="2" s="1"/>
  <c r="W155" i="2"/>
  <c r="Y155" i="2" s="1"/>
  <c r="H155" i="2"/>
  <c r="X155" i="2" s="1"/>
  <c r="W154" i="2"/>
  <c r="Y154" i="2" s="1"/>
  <c r="H154" i="2"/>
  <c r="X154" i="2" s="1"/>
  <c r="W153" i="2"/>
  <c r="Y153" i="2" s="1"/>
  <c r="H153" i="2"/>
  <c r="X153" i="2" s="1"/>
  <c r="W152" i="2"/>
  <c r="Y152" i="2" s="1"/>
  <c r="H152" i="2"/>
  <c r="X152" i="2" s="1"/>
  <c r="W151" i="2"/>
  <c r="Y151" i="2" s="1"/>
  <c r="H151" i="2"/>
  <c r="X151" i="2" s="1"/>
  <c r="W150" i="2"/>
  <c r="Y150" i="2" s="1"/>
  <c r="H150" i="2"/>
  <c r="X150" i="2" s="1"/>
  <c r="W149" i="2"/>
  <c r="Y149" i="2" s="1"/>
  <c r="H149" i="2"/>
  <c r="X149" i="2" s="1"/>
  <c r="W148" i="2"/>
  <c r="Y148" i="2" s="1"/>
  <c r="H148" i="2"/>
  <c r="X148" i="2" s="1"/>
  <c r="W147" i="2"/>
  <c r="Y147" i="2" s="1"/>
  <c r="H147" i="2"/>
  <c r="X147" i="2" s="1"/>
  <c r="W146" i="2"/>
  <c r="Y146" i="2" s="1"/>
  <c r="H146" i="2"/>
  <c r="X146" i="2" s="1"/>
  <c r="W145" i="2"/>
  <c r="Y145" i="2" s="1"/>
  <c r="H145" i="2"/>
  <c r="X145" i="2" s="1"/>
  <c r="W144" i="2"/>
  <c r="Y144" i="2" s="1"/>
  <c r="H144" i="2"/>
  <c r="X144" i="2" s="1"/>
  <c r="W143" i="2"/>
  <c r="Y143" i="2" s="1"/>
  <c r="H143" i="2"/>
  <c r="X143" i="2" s="1"/>
  <c r="W142" i="2"/>
  <c r="Y142" i="2" s="1"/>
  <c r="H142" i="2"/>
  <c r="X142" i="2" s="1"/>
  <c r="W141" i="2"/>
  <c r="Y141" i="2" s="1"/>
  <c r="H141" i="2"/>
  <c r="X141" i="2" s="1"/>
  <c r="W140" i="2"/>
  <c r="Y140" i="2" s="1"/>
  <c r="H140" i="2"/>
  <c r="X140" i="2" s="1"/>
  <c r="W139" i="2"/>
  <c r="Y139" i="2" s="1"/>
  <c r="H139" i="2"/>
  <c r="X139" i="2" s="1"/>
  <c r="W138" i="2"/>
  <c r="Y138" i="2" s="1"/>
  <c r="H138" i="2"/>
  <c r="X138" i="2" s="1"/>
  <c r="W137" i="2"/>
  <c r="Y137" i="2" s="1"/>
  <c r="H137" i="2"/>
  <c r="X137" i="2" s="1"/>
  <c r="W136" i="2"/>
  <c r="Y136" i="2" s="1"/>
  <c r="H136" i="2"/>
  <c r="X136" i="2" s="1"/>
  <c r="W135" i="2"/>
  <c r="Y135" i="2" s="1"/>
  <c r="H135" i="2"/>
  <c r="X135" i="2" s="1"/>
  <c r="W134" i="2"/>
  <c r="Y134" i="2" s="1"/>
  <c r="H134" i="2"/>
  <c r="X134" i="2" s="1"/>
  <c r="W133" i="2"/>
  <c r="Y133" i="2" s="1"/>
  <c r="H133" i="2"/>
  <c r="X133" i="2" s="1"/>
  <c r="W132" i="2"/>
  <c r="Y132" i="2" s="1"/>
  <c r="H132" i="2"/>
  <c r="X132" i="2" s="1"/>
  <c r="W131" i="2"/>
  <c r="Y131" i="2" s="1"/>
  <c r="H131" i="2"/>
  <c r="X131" i="2" s="1"/>
  <c r="W130" i="2"/>
  <c r="Y130" i="2" s="1"/>
  <c r="H130" i="2"/>
  <c r="X130" i="2" s="1"/>
  <c r="W129" i="2"/>
  <c r="Y129" i="2" s="1"/>
  <c r="H129" i="2"/>
  <c r="X129" i="2" s="1"/>
  <c r="W128" i="2"/>
  <c r="Y128" i="2" s="1"/>
  <c r="H128" i="2"/>
  <c r="X128" i="2" s="1"/>
  <c r="W127" i="2"/>
  <c r="Y127" i="2" s="1"/>
  <c r="H127" i="2"/>
  <c r="X127" i="2" s="1"/>
  <c r="W126" i="2"/>
  <c r="Y126" i="2" s="1"/>
  <c r="H126" i="2"/>
  <c r="X126" i="2" s="1"/>
  <c r="W125" i="2"/>
  <c r="Y125" i="2" s="1"/>
  <c r="H125" i="2"/>
  <c r="X125" i="2" s="1"/>
  <c r="W124" i="2"/>
  <c r="Y124" i="2" s="1"/>
  <c r="H124" i="2"/>
  <c r="X124" i="2" s="1"/>
  <c r="W123" i="2"/>
  <c r="Y123" i="2" s="1"/>
  <c r="H123" i="2"/>
  <c r="X123" i="2" s="1"/>
  <c r="W122" i="2"/>
  <c r="Y122" i="2" s="1"/>
  <c r="H122" i="2"/>
  <c r="X122" i="2" s="1"/>
  <c r="W121" i="2"/>
  <c r="Y121" i="2" s="1"/>
  <c r="H121" i="2"/>
  <c r="X121" i="2" s="1"/>
  <c r="W120" i="2"/>
  <c r="Y120" i="2" s="1"/>
  <c r="H120" i="2"/>
  <c r="X120" i="2" s="1"/>
  <c r="W119" i="2"/>
  <c r="Y119" i="2" s="1"/>
  <c r="H119" i="2"/>
  <c r="X119" i="2" s="1"/>
  <c r="W118" i="2"/>
  <c r="Y118" i="2" s="1"/>
  <c r="H118" i="2"/>
  <c r="X118" i="2" s="1"/>
  <c r="W117" i="2"/>
  <c r="Y117" i="2" s="1"/>
  <c r="H117" i="2"/>
  <c r="X117" i="2" s="1"/>
  <c r="W116" i="2"/>
  <c r="Y116" i="2" s="1"/>
  <c r="H116" i="2"/>
  <c r="X116" i="2" s="1"/>
  <c r="W115" i="2"/>
  <c r="Y115" i="2" s="1"/>
  <c r="H115" i="2"/>
  <c r="X115" i="2" s="1"/>
  <c r="W114" i="2"/>
  <c r="Y114" i="2" s="1"/>
  <c r="H114" i="2"/>
  <c r="X114" i="2" s="1"/>
  <c r="W113" i="2"/>
  <c r="Y113" i="2" s="1"/>
  <c r="H113" i="2"/>
  <c r="X113" i="2" s="1"/>
  <c r="W112" i="2"/>
  <c r="Y112" i="2" s="1"/>
  <c r="H112" i="2"/>
  <c r="X112" i="2" s="1"/>
  <c r="W111" i="2"/>
  <c r="Y111" i="2" s="1"/>
  <c r="H111" i="2"/>
  <c r="X111" i="2" s="1"/>
  <c r="W110" i="2"/>
  <c r="Y110" i="2" s="1"/>
  <c r="H110" i="2"/>
  <c r="X110" i="2" s="1"/>
  <c r="W109" i="2"/>
  <c r="Y109" i="2" s="1"/>
  <c r="H109" i="2"/>
  <c r="X109" i="2" s="1"/>
  <c r="W108" i="2"/>
  <c r="Y108" i="2" s="1"/>
  <c r="H108" i="2"/>
  <c r="X108" i="2" s="1"/>
  <c r="W107" i="2"/>
  <c r="Y107" i="2" s="1"/>
  <c r="H107" i="2"/>
  <c r="X107" i="2" s="1"/>
  <c r="W106" i="2"/>
  <c r="Y106" i="2" s="1"/>
  <c r="H106" i="2"/>
  <c r="X106" i="2" s="1"/>
  <c r="W105" i="2"/>
  <c r="Y105" i="2" s="1"/>
  <c r="H105" i="2"/>
  <c r="X105" i="2" s="1"/>
  <c r="W104" i="2"/>
  <c r="Y104" i="2" s="1"/>
  <c r="H104" i="2"/>
  <c r="X104" i="2" s="1"/>
  <c r="W103" i="2"/>
  <c r="Y103" i="2" s="1"/>
  <c r="H103" i="2"/>
  <c r="X103" i="2" s="1"/>
  <c r="W102" i="2"/>
  <c r="Y102" i="2" s="1"/>
  <c r="H102" i="2"/>
  <c r="X102" i="2" s="1"/>
  <c r="W101" i="2"/>
  <c r="Y101" i="2" s="1"/>
  <c r="H101" i="2"/>
  <c r="X101" i="2" s="1"/>
  <c r="W100" i="2"/>
  <c r="Y100" i="2" s="1"/>
  <c r="H100" i="2"/>
  <c r="X100" i="2" s="1"/>
  <c r="W99" i="2"/>
  <c r="Y99" i="2" s="1"/>
  <c r="H99" i="2"/>
  <c r="X99" i="2" s="1"/>
  <c r="W98" i="2"/>
  <c r="Y98" i="2" s="1"/>
  <c r="H98" i="2"/>
  <c r="X98" i="2" s="1"/>
  <c r="W97" i="2"/>
  <c r="Y97" i="2" s="1"/>
  <c r="H97" i="2"/>
  <c r="X97" i="2" s="1"/>
  <c r="W96" i="2"/>
  <c r="Y96" i="2" s="1"/>
  <c r="H96" i="2"/>
  <c r="X96" i="2" s="1"/>
  <c r="W95" i="2"/>
  <c r="Y95" i="2" s="1"/>
  <c r="H95" i="2"/>
  <c r="X95" i="2" s="1"/>
  <c r="W94" i="2"/>
  <c r="Y94" i="2" s="1"/>
  <c r="H94" i="2"/>
  <c r="X94" i="2" s="1"/>
  <c r="W93" i="2"/>
  <c r="Y93" i="2" s="1"/>
  <c r="H93" i="2"/>
  <c r="X93" i="2" s="1"/>
  <c r="W92" i="2"/>
  <c r="Y92" i="2" s="1"/>
  <c r="H92" i="2"/>
  <c r="X92" i="2" s="1"/>
  <c r="W91" i="2"/>
  <c r="Y91" i="2" s="1"/>
  <c r="H91" i="2"/>
  <c r="X91" i="2" s="1"/>
  <c r="W90" i="2"/>
  <c r="Y90" i="2" s="1"/>
  <c r="H90" i="2"/>
  <c r="X90" i="2" s="1"/>
  <c r="W89" i="2"/>
  <c r="Y89" i="2" s="1"/>
  <c r="H89" i="2"/>
  <c r="X89" i="2" s="1"/>
  <c r="W88" i="2"/>
  <c r="Y88" i="2" s="1"/>
  <c r="H88" i="2"/>
  <c r="X88" i="2" s="1"/>
  <c r="W87" i="2"/>
  <c r="Y87" i="2" s="1"/>
  <c r="H87" i="2"/>
  <c r="X87" i="2" s="1"/>
  <c r="W86" i="2"/>
  <c r="Y86" i="2" s="1"/>
  <c r="H86" i="2"/>
  <c r="X86" i="2" s="1"/>
  <c r="W85" i="2"/>
  <c r="Y85" i="2" s="1"/>
  <c r="H85" i="2"/>
  <c r="X85" i="2" s="1"/>
  <c r="W84" i="2"/>
  <c r="Y84" i="2" s="1"/>
  <c r="H84" i="2"/>
  <c r="X84" i="2" s="1"/>
  <c r="W83" i="2"/>
  <c r="Y83" i="2" s="1"/>
  <c r="H83" i="2"/>
  <c r="X83" i="2" s="1"/>
  <c r="W82" i="2"/>
  <c r="Y82" i="2" s="1"/>
  <c r="H82" i="2"/>
  <c r="X82" i="2" s="1"/>
  <c r="W81" i="2"/>
  <c r="Y81" i="2" s="1"/>
  <c r="H81" i="2"/>
  <c r="X81" i="2" s="1"/>
  <c r="W80" i="2"/>
  <c r="Y80" i="2" s="1"/>
  <c r="H80" i="2"/>
  <c r="X80" i="2" s="1"/>
  <c r="W79" i="2"/>
  <c r="Y79" i="2" s="1"/>
  <c r="H79" i="2"/>
  <c r="X79" i="2" s="1"/>
  <c r="W78" i="2"/>
  <c r="Y78" i="2" s="1"/>
  <c r="H78" i="2"/>
  <c r="X78" i="2" s="1"/>
  <c r="W77" i="2"/>
  <c r="Y77" i="2" s="1"/>
  <c r="H77" i="2"/>
  <c r="X77" i="2" s="1"/>
  <c r="W76" i="2"/>
  <c r="Y76" i="2" s="1"/>
  <c r="H76" i="2"/>
  <c r="X76" i="2" s="1"/>
  <c r="W75" i="2"/>
  <c r="Y75" i="2" s="1"/>
  <c r="H75" i="2"/>
  <c r="X75" i="2" s="1"/>
  <c r="W74" i="2"/>
  <c r="Y74" i="2" s="1"/>
  <c r="H74" i="2"/>
  <c r="X74" i="2" s="1"/>
  <c r="W73" i="2"/>
  <c r="Y73" i="2" s="1"/>
  <c r="H73" i="2"/>
  <c r="X73" i="2" s="1"/>
  <c r="W72" i="2"/>
  <c r="Y72" i="2" s="1"/>
  <c r="H72" i="2"/>
  <c r="X72" i="2" s="1"/>
  <c r="W71" i="2"/>
  <c r="Y71" i="2" s="1"/>
  <c r="H71" i="2"/>
  <c r="X71" i="2" s="1"/>
  <c r="W70" i="2"/>
  <c r="Y70" i="2" s="1"/>
  <c r="H70" i="2"/>
  <c r="X70" i="2" s="1"/>
  <c r="W69" i="2"/>
  <c r="Y69" i="2" s="1"/>
  <c r="H69" i="2"/>
  <c r="X69" i="2" s="1"/>
  <c r="W68" i="2"/>
  <c r="Y68" i="2" s="1"/>
  <c r="H68" i="2"/>
  <c r="X68" i="2" s="1"/>
  <c r="W67" i="2"/>
  <c r="Y67" i="2" s="1"/>
  <c r="H67" i="2"/>
  <c r="X67" i="2" s="1"/>
  <c r="W66" i="2"/>
  <c r="Y66" i="2" s="1"/>
  <c r="H66" i="2"/>
  <c r="X66" i="2" s="1"/>
  <c r="W65" i="2"/>
  <c r="Y65" i="2" s="1"/>
  <c r="H65" i="2"/>
  <c r="X65" i="2" s="1"/>
  <c r="W64" i="2"/>
  <c r="Y64" i="2" s="1"/>
  <c r="H64" i="2"/>
  <c r="X64" i="2" s="1"/>
  <c r="W63" i="2"/>
  <c r="Y63" i="2" s="1"/>
  <c r="H63" i="2"/>
  <c r="X63" i="2" s="1"/>
  <c r="W62" i="2"/>
  <c r="Y62" i="2" s="1"/>
  <c r="H62" i="2"/>
  <c r="X62" i="2" s="1"/>
  <c r="W61" i="2"/>
  <c r="Y61" i="2" s="1"/>
  <c r="H61" i="2"/>
  <c r="X61" i="2" s="1"/>
  <c r="W60" i="2"/>
  <c r="Y60" i="2" s="1"/>
  <c r="H60" i="2"/>
  <c r="X60" i="2" s="1"/>
  <c r="W59" i="2"/>
  <c r="Y59" i="2" s="1"/>
  <c r="H59" i="2"/>
  <c r="X59" i="2" s="1"/>
  <c r="W58" i="2"/>
  <c r="Y58" i="2" s="1"/>
  <c r="H58" i="2"/>
  <c r="X58" i="2" s="1"/>
  <c r="W57" i="2"/>
  <c r="Y57" i="2" s="1"/>
  <c r="H57" i="2"/>
  <c r="X57" i="2" s="1"/>
  <c r="W56" i="2"/>
  <c r="Y56" i="2" s="1"/>
  <c r="H56" i="2"/>
  <c r="X56" i="2" s="1"/>
  <c r="W55" i="2"/>
  <c r="Y55" i="2" s="1"/>
  <c r="H55" i="2"/>
  <c r="X55" i="2" s="1"/>
  <c r="W54" i="2"/>
  <c r="Y54" i="2" s="1"/>
  <c r="H54" i="2"/>
  <c r="X54" i="2" s="1"/>
  <c r="W53" i="2"/>
  <c r="Y53" i="2" s="1"/>
  <c r="H53" i="2"/>
  <c r="X53" i="2" s="1"/>
  <c r="W52" i="2"/>
  <c r="Y52" i="2" s="1"/>
  <c r="H52" i="2"/>
  <c r="X52" i="2" s="1"/>
  <c r="W51" i="2"/>
  <c r="Y51" i="2" s="1"/>
  <c r="H51" i="2"/>
  <c r="X51" i="2" s="1"/>
  <c r="W50" i="2"/>
  <c r="Y50" i="2" s="1"/>
  <c r="H50" i="2"/>
  <c r="X50" i="2" s="1"/>
  <c r="W49" i="2"/>
  <c r="Y49" i="2" s="1"/>
  <c r="H49" i="2"/>
  <c r="X49" i="2" s="1"/>
  <c r="W48" i="2"/>
  <c r="Y48" i="2" s="1"/>
  <c r="H48" i="2"/>
  <c r="X48" i="2" s="1"/>
  <c r="W47" i="2"/>
  <c r="Y47" i="2" s="1"/>
  <c r="H47" i="2"/>
  <c r="X47" i="2" s="1"/>
  <c r="W46" i="2"/>
  <c r="Y46" i="2" s="1"/>
  <c r="H46" i="2"/>
  <c r="X46" i="2" s="1"/>
  <c r="W45" i="2"/>
  <c r="Y45" i="2" s="1"/>
  <c r="H45" i="2"/>
  <c r="X45" i="2" s="1"/>
  <c r="W44" i="2"/>
  <c r="Y44" i="2" s="1"/>
  <c r="H44" i="2"/>
  <c r="X44" i="2" s="1"/>
  <c r="W43" i="2"/>
  <c r="Y43" i="2" s="1"/>
  <c r="H43" i="2"/>
  <c r="X43" i="2" s="1"/>
  <c r="W42" i="2"/>
  <c r="Y42" i="2" s="1"/>
  <c r="H42" i="2"/>
  <c r="X42" i="2" s="1"/>
  <c r="W41" i="2"/>
  <c r="Y41" i="2" s="1"/>
  <c r="H41" i="2"/>
  <c r="X41" i="2" s="1"/>
  <c r="W40" i="2"/>
  <c r="Y40" i="2" s="1"/>
  <c r="H40" i="2"/>
  <c r="X40" i="2" s="1"/>
  <c r="W39" i="2"/>
  <c r="Y39" i="2" s="1"/>
  <c r="H39" i="2"/>
  <c r="X39" i="2" s="1"/>
  <c r="W38" i="2"/>
  <c r="Y38" i="2" s="1"/>
  <c r="H38" i="2"/>
  <c r="X38" i="2" s="1"/>
  <c r="W37" i="2"/>
  <c r="Y37" i="2" s="1"/>
  <c r="H37" i="2"/>
  <c r="X37" i="2" s="1"/>
  <c r="W36" i="2"/>
  <c r="Y36" i="2" s="1"/>
  <c r="H36" i="2"/>
  <c r="X36" i="2" s="1"/>
  <c r="W35" i="2"/>
  <c r="Y35" i="2" s="1"/>
  <c r="H35" i="2"/>
  <c r="X35" i="2" s="1"/>
  <c r="W34" i="2"/>
  <c r="Y34" i="2" s="1"/>
  <c r="H34" i="2"/>
  <c r="X34" i="2" s="1"/>
  <c r="W33" i="2"/>
  <c r="Y33" i="2" s="1"/>
  <c r="H33" i="2"/>
  <c r="X33" i="2" s="1"/>
  <c r="W32" i="2"/>
  <c r="Y32" i="2" s="1"/>
  <c r="H32" i="2"/>
  <c r="X32" i="2" s="1"/>
  <c r="W31" i="2"/>
  <c r="Y31" i="2" s="1"/>
  <c r="H31" i="2"/>
  <c r="X31" i="2" s="1"/>
  <c r="W30" i="2"/>
  <c r="Y30" i="2" s="1"/>
  <c r="H30" i="2"/>
  <c r="X30" i="2" s="1"/>
  <c r="W29" i="2"/>
  <c r="Y29" i="2" s="1"/>
  <c r="H29" i="2"/>
  <c r="X29" i="2" s="1"/>
  <c r="W28" i="2"/>
  <c r="Y28" i="2" s="1"/>
  <c r="H28" i="2"/>
  <c r="X28" i="2" s="1"/>
  <c r="W27" i="2"/>
  <c r="Y27" i="2" s="1"/>
  <c r="H27" i="2"/>
  <c r="X27" i="2" s="1"/>
  <c r="W26" i="2"/>
  <c r="Y26" i="2" s="1"/>
  <c r="H26" i="2"/>
  <c r="X26" i="2" s="1"/>
  <c r="W25" i="2"/>
  <c r="Y25" i="2" s="1"/>
  <c r="H25" i="2"/>
  <c r="X25" i="2" s="1"/>
  <c r="W24" i="2"/>
  <c r="Y24" i="2" s="1"/>
  <c r="H24" i="2"/>
  <c r="X24" i="2" s="1"/>
  <c r="W23" i="2"/>
  <c r="Y23" i="2" s="1"/>
  <c r="H23" i="2"/>
  <c r="X23" i="2" s="1"/>
  <c r="W22" i="2"/>
  <c r="Y22" i="2" s="1"/>
  <c r="H22" i="2"/>
  <c r="X22" i="2" s="1"/>
  <c r="W21" i="2"/>
  <c r="Y21" i="2" s="1"/>
  <c r="H21" i="2"/>
  <c r="X21" i="2" s="1"/>
  <c r="W20" i="2"/>
  <c r="Y20" i="2" s="1"/>
  <c r="H20" i="2"/>
  <c r="X20" i="2" s="1"/>
  <c r="W19" i="2"/>
  <c r="Y19" i="2" s="1"/>
  <c r="H19" i="2"/>
  <c r="X19" i="2" s="1"/>
  <c r="W18" i="2"/>
  <c r="Y18" i="2" s="1"/>
  <c r="H18" i="2"/>
  <c r="X18" i="2" s="1"/>
  <c r="W17" i="2"/>
  <c r="Y17" i="2" s="1"/>
  <c r="H17" i="2"/>
  <c r="X17" i="2" s="1"/>
  <c r="W16" i="2"/>
  <c r="Y16" i="2" s="1"/>
  <c r="H16" i="2"/>
  <c r="X16" i="2" s="1"/>
  <c r="W15" i="2"/>
  <c r="Y15" i="2" s="1"/>
  <c r="H15" i="2"/>
  <c r="X15" i="2" s="1"/>
  <c r="W14" i="2"/>
  <c r="Y14" i="2" s="1"/>
  <c r="H14" i="2"/>
  <c r="X14" i="2" s="1"/>
  <c r="W13" i="2"/>
  <c r="Y13" i="2" s="1"/>
  <c r="H13" i="2"/>
  <c r="X13" i="2" s="1"/>
  <c r="W12" i="2"/>
  <c r="Y12" i="2" s="1"/>
  <c r="H12" i="2"/>
  <c r="X12" i="2" s="1"/>
  <c r="W11" i="2"/>
  <c r="Y11" i="2" s="1"/>
  <c r="H11" i="2"/>
  <c r="X11" i="2" s="1"/>
  <c r="W10" i="2"/>
  <c r="Y10" i="2" s="1"/>
  <c r="H10" i="2"/>
  <c r="X10" i="2" s="1"/>
  <c r="W9" i="2"/>
  <c r="Y9" i="2" s="1"/>
  <c r="H9" i="2"/>
  <c r="X9" i="2" s="1"/>
  <c r="W8" i="2"/>
  <c r="Y8" i="2" s="1"/>
  <c r="H8" i="2"/>
  <c r="X8" i="2" s="1"/>
  <c r="W7" i="2"/>
  <c r="Y7" i="2" s="1"/>
  <c r="H7" i="2"/>
  <c r="X7" i="2" s="1"/>
  <c r="W6" i="2"/>
  <c r="Y6" i="2" s="1"/>
  <c r="H6" i="2"/>
  <c r="X6" i="2" s="1"/>
  <c r="W5" i="2"/>
  <c r="Y5" i="2" s="1"/>
  <c r="H5" i="2"/>
  <c r="X5" i="2" s="1"/>
  <c r="W4" i="2"/>
  <c r="Y4" i="2" s="1"/>
  <c r="H4" i="2"/>
  <c r="X4" i="2" s="1"/>
  <c r="Y3" i="2"/>
  <c r="H3" i="2"/>
  <c r="X3" i="2" s="1"/>
  <c r="Y2" i="2"/>
  <c r="H2" i="2"/>
  <c r="X2" i="2" s="1"/>
  <c r="G4" i="1" l="1"/>
  <c r="AD5" i="1"/>
  <c r="AD6" i="1"/>
  <c r="AD7" i="1"/>
  <c r="AD8" i="1"/>
  <c r="AD9" i="1"/>
  <c r="AD10" i="1"/>
  <c r="AD11" i="1"/>
  <c r="AD12" i="1"/>
  <c r="AD13" i="1"/>
  <c r="AD14" i="1"/>
  <c r="AD15" i="1"/>
  <c r="AD4" i="1"/>
  <c r="U5" i="1"/>
  <c r="U6" i="1"/>
  <c r="U7" i="1"/>
  <c r="U8" i="1"/>
  <c r="U9" i="1"/>
  <c r="U10" i="1"/>
  <c r="U11" i="1"/>
  <c r="U12" i="1"/>
  <c r="U13" i="1"/>
  <c r="U14" i="1"/>
  <c r="U15" i="1"/>
  <c r="U4" i="1"/>
  <c r="N5" i="1"/>
  <c r="N6" i="1"/>
  <c r="N7" i="1"/>
  <c r="N8" i="1"/>
  <c r="N9" i="1"/>
  <c r="N10" i="1"/>
  <c r="N11" i="1"/>
  <c r="N12" i="1"/>
  <c r="N13" i="1"/>
  <c r="N14" i="1"/>
  <c r="N15" i="1"/>
  <c r="N4" i="1"/>
  <c r="E7" i="14"/>
  <c r="E11" i="14"/>
  <c r="E13" i="14"/>
  <c r="E16" i="14"/>
  <c r="E17" i="14" l="1"/>
  <c r="H16" i="1"/>
  <c r="I16" i="1"/>
  <c r="J16" i="1"/>
  <c r="L16" i="1"/>
  <c r="M16" i="1"/>
  <c r="N16" i="1" s="1"/>
  <c r="P16" i="1"/>
  <c r="K4" i="1"/>
  <c r="O4" i="1" s="1"/>
  <c r="G5" i="1"/>
  <c r="Q5" i="1" s="1"/>
  <c r="G6" i="1"/>
  <c r="Q6" i="1" s="1"/>
  <c r="G7" i="1"/>
  <c r="G8" i="1"/>
  <c r="G9" i="1"/>
  <c r="G10" i="1"/>
  <c r="Q10" i="1" s="1"/>
  <c r="G11" i="1"/>
  <c r="Q11" i="1" s="1"/>
  <c r="G12" i="1"/>
  <c r="Q12" i="1" s="1"/>
  <c r="G13" i="1"/>
  <c r="G14" i="1"/>
  <c r="G15" i="1"/>
  <c r="Q15" i="1" s="1"/>
  <c r="K15" i="1"/>
  <c r="O15" i="1" s="1"/>
  <c r="K14" i="1"/>
  <c r="O14" i="1" s="1"/>
  <c r="K13" i="1"/>
  <c r="O13" i="1" s="1"/>
  <c r="K12" i="1"/>
  <c r="O12" i="1" s="1"/>
  <c r="K11" i="1"/>
  <c r="O11" i="1" s="1"/>
  <c r="K10" i="1"/>
  <c r="O10" i="1" s="1"/>
  <c r="K9" i="1"/>
  <c r="O9" i="1" s="1"/>
  <c r="K8" i="1"/>
  <c r="O8" i="1" s="1"/>
  <c r="K7" i="1"/>
  <c r="O7" i="1" s="1"/>
  <c r="K6" i="1"/>
  <c r="O6" i="1" s="1"/>
  <c r="K5" i="1"/>
  <c r="O5" i="1" s="1"/>
  <c r="Q13" i="1" l="1"/>
  <c r="Q4" i="1"/>
  <c r="Q9" i="1"/>
  <c r="Q8" i="1"/>
  <c r="Q7" i="1"/>
  <c r="Q14" i="1"/>
  <c r="K16" i="1"/>
  <c r="O16" i="1" s="1"/>
  <c r="G16" i="1"/>
  <c r="Q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Mariam CISSOKO DOUMBIA</author>
  </authors>
  <commentList>
    <comment ref="E14" authorId="0" shapeId="0" xr:uid="{F455BF0A-F8C3-4F71-9D60-8A3E22036C86}">
      <text>
        <r>
          <rPr>
            <b/>
            <sz val="9"/>
            <color indexed="81"/>
            <rFont val="Tahoma"/>
            <family val="2"/>
          </rPr>
          <t>Mariam CISSOKO DOUMBIA:</t>
        </r>
        <r>
          <rPr>
            <sz val="9"/>
            <color indexed="81"/>
            <rFont val="Tahoma"/>
            <family val="2"/>
          </rPr>
          <t xml:space="preserve">
Budget 2025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Mariam CISSOKO DOUMBIA</author>
  </authors>
  <commentList>
    <comment ref="B14" authorId="0" shapeId="0" xr:uid="{AC68FC59-A6B5-43DE-94E4-ADE91239B3A5}">
      <text>
        <r>
          <rPr>
            <b/>
            <sz val="9"/>
            <color indexed="81"/>
            <rFont val="Tahoma"/>
            <family val="2"/>
          </rPr>
          <t>Mariam CISSOKO DOUMBIA:</t>
        </r>
        <r>
          <rPr>
            <sz val="9"/>
            <color indexed="81"/>
            <rFont val="Tahoma"/>
            <family val="2"/>
          </rPr>
          <t xml:space="preserve">
Budget global annuel</t>
        </r>
      </text>
    </comment>
  </commentList>
</comments>
</file>

<file path=xl/sharedStrings.xml><?xml version="1.0" encoding="utf-8"?>
<sst xmlns="http://schemas.openxmlformats.org/spreadsheetml/2006/main" count="23048" uniqueCount="17874">
  <si>
    <t>Société</t>
  </si>
  <si>
    <t>Local</t>
  </si>
  <si>
    <t>Expat</t>
  </si>
  <si>
    <t xml:space="preserve">Total </t>
  </si>
  <si>
    <t>Totaux mensuels</t>
  </si>
  <si>
    <t>Absence</t>
  </si>
  <si>
    <t>Matricule</t>
  </si>
  <si>
    <t>Nom</t>
  </si>
  <si>
    <t>Prénom</t>
  </si>
  <si>
    <t>Sexe</t>
  </si>
  <si>
    <t>Date de naissance</t>
  </si>
  <si>
    <t>Age</t>
  </si>
  <si>
    <t>Date d'embauche</t>
  </si>
  <si>
    <t>Direction</t>
  </si>
  <si>
    <t>Département</t>
  </si>
  <si>
    <t>Service</t>
  </si>
  <si>
    <t>Poste harmonisé</t>
  </si>
  <si>
    <t>Fonction</t>
  </si>
  <si>
    <t>Date d'entrée</t>
  </si>
  <si>
    <t>CODE Analytique</t>
  </si>
  <si>
    <t xml:space="preserve">Affectation Analytique </t>
  </si>
  <si>
    <t>Catégorie conventionnelle</t>
  </si>
  <si>
    <t>Type de contrat</t>
  </si>
  <si>
    <t>Si CDD ou stagiaire, merci de préciser la date de fin de contrat</t>
  </si>
  <si>
    <t>Statut Local ou Expatrié?</t>
  </si>
  <si>
    <t>Nationalité</t>
  </si>
  <si>
    <t>Ancienneté2</t>
  </si>
  <si>
    <t>Tranche d'age</t>
  </si>
  <si>
    <t>Tranche d'ancienneté</t>
  </si>
  <si>
    <t>Ancienneté</t>
  </si>
  <si>
    <t>Date de départ</t>
  </si>
  <si>
    <t>Motif de départ</t>
  </si>
  <si>
    <t>Niveau TCDP</t>
  </si>
  <si>
    <t>User ID</t>
  </si>
  <si>
    <t>Turn-Over</t>
  </si>
  <si>
    <t>Mois</t>
  </si>
  <si>
    <t>Postes Harmonisés</t>
  </si>
  <si>
    <t>Nombre de Potentiels</t>
  </si>
  <si>
    <t>Nombre de HP</t>
  </si>
  <si>
    <t>Nombre de formations au plan</t>
  </si>
  <si>
    <t>Montant des formations réalisées</t>
  </si>
  <si>
    <t>Level 1</t>
  </si>
  <si>
    <t>Level 2A</t>
  </si>
  <si>
    <t>Level 2B</t>
  </si>
  <si>
    <t>Level 2C</t>
  </si>
  <si>
    <t>Level 3A</t>
  </si>
  <si>
    <t>Level 3B</t>
  </si>
  <si>
    <t>Level 3C</t>
  </si>
  <si>
    <t>Level 4</t>
  </si>
  <si>
    <t>Level 5</t>
  </si>
  <si>
    <t>Total</t>
  </si>
  <si>
    <t>TCDP / LEVEL</t>
  </si>
  <si>
    <t>LISTE DES TCDP EMBAUCHES</t>
  </si>
  <si>
    <t>Prénom(s)</t>
  </si>
  <si>
    <t>Hommes</t>
  </si>
  <si>
    <t>Femmes</t>
  </si>
  <si>
    <t>TCDP / SEXE</t>
  </si>
  <si>
    <t>LISTE DES TCDP SORTIS</t>
  </si>
  <si>
    <t>Nombre de formations réalisés</t>
  </si>
  <si>
    <t>Nombre d'heures de formation</t>
  </si>
  <si>
    <t>Taux d'achèvement du plan de formation</t>
  </si>
  <si>
    <t>-</t>
  </si>
  <si>
    <t>Nombre de recrutements effectués</t>
  </si>
  <si>
    <t>Nombre de recrutements au budget</t>
  </si>
  <si>
    <t>Nombre de recrutements hors budget</t>
  </si>
  <si>
    <t>Budget Recrutement</t>
  </si>
  <si>
    <t>Budget consommé</t>
  </si>
  <si>
    <t>Coût des recrutements hors budget</t>
  </si>
  <si>
    <t>Détails_Recrutements_Hors_Budget</t>
  </si>
  <si>
    <t>Nombre de personnes formées</t>
  </si>
  <si>
    <t>Précisez pays si mobilité</t>
  </si>
  <si>
    <t>Abandon de Poste</t>
  </si>
  <si>
    <t>Réaffectation</t>
  </si>
  <si>
    <t>Abandon de poste</t>
  </si>
  <si>
    <t>Autres</t>
  </si>
  <si>
    <t>Décès</t>
  </si>
  <si>
    <t>Démission/Raisons personnelles</t>
  </si>
  <si>
    <t>Démission/Hiérarchie</t>
  </si>
  <si>
    <t>Démission/mobilité réseau</t>
  </si>
  <si>
    <t>Démission/Salaire</t>
  </si>
  <si>
    <t>Retraite à l'initiative de l'employeur</t>
  </si>
  <si>
    <t>Fin de contrat entreprise</t>
  </si>
  <si>
    <t>Fin de contrat d'apprentissage</t>
  </si>
  <si>
    <t>Fin de CDD</t>
  </si>
  <si>
    <t>Fin de CDD - Pas de renouvellement proposé</t>
  </si>
  <si>
    <t>Fin de période d'essai  à l'initiative de l'entreprise</t>
  </si>
  <si>
    <t>Fin de période d'essai à l'initiative du salarié</t>
  </si>
  <si>
    <t>Fin de Stage</t>
  </si>
  <si>
    <t>Licenciement pour autre motif</t>
  </si>
  <si>
    <t>Licenciement économique</t>
  </si>
  <si>
    <t>Licenciement pour faute lourde</t>
  </si>
  <si>
    <t>Mis en Disponibilité/motif personnel</t>
  </si>
  <si>
    <t>Mis en Disponibilité/mobilité réseau</t>
  </si>
  <si>
    <t>Fin de chantier</t>
  </si>
  <si>
    <t>Rupture anticipée CDD sur initiative employeur</t>
  </si>
  <si>
    <t>Rupture anticipée CDD ou apprenti à l'initiative salarié</t>
  </si>
  <si>
    <t>Rupture conventionnelle</t>
  </si>
  <si>
    <t>Retraite</t>
  </si>
  <si>
    <t>Motifs des départs</t>
  </si>
  <si>
    <t>Bénin</t>
  </si>
  <si>
    <t>Burkina-Faso</t>
  </si>
  <si>
    <t>Côte d'Ivoire</t>
  </si>
  <si>
    <t>Ersum</t>
  </si>
  <si>
    <t>France</t>
  </si>
  <si>
    <t>Free Zone</t>
  </si>
  <si>
    <t>Guinée</t>
  </si>
  <si>
    <t>Mali</t>
  </si>
  <si>
    <t>Mauritania</t>
  </si>
  <si>
    <t>NI</t>
  </si>
  <si>
    <t>Niger</t>
  </si>
  <si>
    <t>Sénégal</t>
  </si>
  <si>
    <t>Togo</t>
  </si>
  <si>
    <t>UEI</t>
  </si>
  <si>
    <t>H</t>
  </si>
  <si>
    <t>F</t>
  </si>
  <si>
    <t>Type d'embauche</t>
  </si>
  <si>
    <t>Embauche</t>
  </si>
  <si>
    <t>Mobilité</t>
  </si>
  <si>
    <t>FTE  2025</t>
  </si>
  <si>
    <t>Budget formation</t>
  </si>
  <si>
    <t>Motif de recrutement</t>
  </si>
  <si>
    <t>Mobilité dans la filiale</t>
  </si>
  <si>
    <t>Stagiaires dans la paie</t>
  </si>
  <si>
    <t>Stagiaire hors paie</t>
  </si>
  <si>
    <t>Recrutement hors budget</t>
  </si>
  <si>
    <t>Départs</t>
  </si>
  <si>
    <t>Mobilité vers une autre filiale</t>
  </si>
  <si>
    <t>Nombre d'exit interview</t>
  </si>
  <si>
    <t>Nombre de départs volontaires</t>
  </si>
  <si>
    <t>Taux d'attrition volontaire</t>
  </si>
  <si>
    <t>Taux d'attrition</t>
  </si>
  <si>
    <t>Nombre de départs des employés qui occupent des fonctions clés</t>
  </si>
  <si>
    <t>%Femme</t>
  </si>
  <si>
    <t>Contrat à durée indéterminée</t>
  </si>
  <si>
    <t>Contrat à durée déterminée</t>
  </si>
  <si>
    <t>Cadre</t>
  </si>
  <si>
    <t>Agent de maitrise</t>
  </si>
  <si>
    <t>Employé</t>
  </si>
  <si>
    <t>Stagiaire</t>
  </si>
  <si>
    <t>Démographie</t>
  </si>
  <si>
    <t>Nom de la société</t>
  </si>
  <si>
    <t>Motifs de recrutement</t>
  </si>
  <si>
    <t>Contrat de projet</t>
  </si>
  <si>
    <t>Besoin lié à un accroissement temporaire d'activité</t>
  </si>
  <si>
    <t>Besoin lié à un accroissement saisonnier d'activité</t>
  </si>
  <si>
    <t>Remplacement d'un employé sur un emploi permanent</t>
  </si>
  <si>
    <t>Création d'un nouveau poste</t>
  </si>
  <si>
    <t>Type d'entrée dans la société</t>
  </si>
  <si>
    <t>Level</t>
  </si>
  <si>
    <t>Recrutement externe</t>
  </si>
  <si>
    <t>Masse salariale au budget</t>
  </si>
  <si>
    <t>Masse salariale du mois</t>
  </si>
  <si>
    <t>Masse salariale_HUB</t>
  </si>
  <si>
    <t>Masse salariale du HUB/Masse salariale mensuelle</t>
  </si>
  <si>
    <t>Nombre d'heures supplémentaires</t>
  </si>
  <si>
    <t>Coût des heures supplémentaires</t>
  </si>
  <si>
    <t xml:space="preserve">Solde de congés payés </t>
  </si>
  <si>
    <t>Solde de la provision des congés payés</t>
  </si>
  <si>
    <t>Nombre de jours total de congé en début de mois</t>
  </si>
  <si>
    <t>Nombre de jours de congé pris durant le mois</t>
  </si>
  <si>
    <t>Nombre de jours total de congé acquis durant le mois</t>
  </si>
  <si>
    <t>Solde des jours de congé à la fin du mois</t>
  </si>
  <si>
    <t>Nombre d'heures d'absence</t>
  </si>
  <si>
    <t>Taux d'absentéîsme</t>
  </si>
  <si>
    <t>Embauche (Nouveau salarié dans le Groupe)</t>
  </si>
  <si>
    <t>Nombre de mobilité au sein de la filiale (Promotion)</t>
  </si>
  <si>
    <t>USER ID</t>
  </si>
  <si>
    <t>Neemba Mali</t>
  </si>
  <si>
    <t>NOMOGO</t>
  </si>
  <si>
    <t>DIRECTION</t>
  </si>
  <si>
    <t>REGIONAL</t>
  </si>
  <si>
    <t>CHEF DE PROJET</t>
  </si>
  <si>
    <t>Chef de projets SCDP (Sales Career Development Program</t>
  </si>
  <si>
    <t>B00D100SMIREG</t>
  </si>
  <si>
    <t>CDI</t>
  </si>
  <si>
    <t/>
  </si>
  <si>
    <t>LOCAL</t>
  </si>
  <si>
    <t>MALIENNE</t>
  </si>
  <si>
    <t>SISSOKO</t>
  </si>
  <si>
    <t>DIRECTION DES OPERATIONS</t>
  </si>
  <si>
    <t>ASSISTANT(E) DE DIRECTION</t>
  </si>
  <si>
    <t>B00D900DIRZZZ</t>
  </si>
  <si>
    <t>KANE</t>
  </si>
  <si>
    <t>TECHNIQUE</t>
  </si>
  <si>
    <t>ATELIER MACHINES</t>
  </si>
  <si>
    <t>CONTREMAITRE</t>
  </si>
  <si>
    <t>Contremaitre</t>
  </si>
  <si>
    <t>B00D200MACZZZ</t>
  </si>
  <si>
    <t>TRAORE</t>
  </si>
  <si>
    <t>YACOUBA BOURAMA</t>
  </si>
  <si>
    <t>INTERVENTIONS EXTERIEURES</t>
  </si>
  <si>
    <t>CHEF D'EQUIPE</t>
  </si>
  <si>
    <t>Chef D'Equipe Mecanicien</t>
  </si>
  <si>
    <t>Profession intermédiaire</t>
  </si>
  <si>
    <t>N'DIAYE</t>
  </si>
  <si>
    <t>FORMATION TECHNIQUE</t>
  </si>
  <si>
    <t>FORMATEUR/TRICE TECHNIQUE RA</t>
  </si>
  <si>
    <t>Formateur Au Poste De Travail</t>
  </si>
  <si>
    <t>B00D200ADAZZZ</t>
  </si>
  <si>
    <t>YACOUBA HAROUNA</t>
  </si>
  <si>
    <t>REFERENT TECHNIQUE</t>
  </si>
  <si>
    <t>Referent Technique</t>
  </si>
  <si>
    <t>DIARRA</t>
  </si>
  <si>
    <t>Formateur au Poste de Travail</t>
  </si>
  <si>
    <t>M'BARA</t>
  </si>
  <si>
    <t>B00D200DEPMOT</t>
  </si>
  <si>
    <t>KANSAYE</t>
  </si>
  <si>
    <t>ATELIER COMPOSANTS</t>
  </si>
  <si>
    <t>B00D200ADCZZZ</t>
  </si>
  <si>
    <t>DOUMBIA</t>
  </si>
  <si>
    <t>ATELIER ENERGIE</t>
  </si>
  <si>
    <t>B00D200IGEZZZ</t>
  </si>
  <si>
    <t>KABA</t>
  </si>
  <si>
    <t>Chef D'Equipe Electricien</t>
  </si>
  <si>
    <t>FOFANA</t>
  </si>
  <si>
    <t>ELECTRICIEN</t>
  </si>
  <si>
    <t>Electricien</t>
  </si>
  <si>
    <t>TOLO</t>
  </si>
  <si>
    <t>SITE</t>
  </si>
  <si>
    <t>MECANICIEN</t>
  </si>
  <si>
    <t>Mecanicien Verrin</t>
  </si>
  <si>
    <t>B00D200DEPFEK</t>
  </si>
  <si>
    <t>KODIO</t>
  </si>
  <si>
    <t>RESPONSABLE CENTRE DE FORMATION</t>
  </si>
  <si>
    <t>Responsable Centre de Formation</t>
  </si>
  <si>
    <t>B00D800CDFZZZ</t>
  </si>
  <si>
    <t>KONE</t>
  </si>
  <si>
    <t>AUCUN</t>
  </si>
  <si>
    <t>RESPONSABLE TRAVAUX EXTERIEURS</t>
  </si>
  <si>
    <t>Responsable Technique</t>
  </si>
  <si>
    <t>DABO</t>
  </si>
  <si>
    <t>DJIGUIBA</t>
  </si>
  <si>
    <t>Psc</t>
  </si>
  <si>
    <t>B00D200DEPJCM</t>
  </si>
  <si>
    <t>DIALLO</t>
  </si>
  <si>
    <t>Chef D'Equipe Tourneur</t>
  </si>
  <si>
    <t>B00D200PACZZZ</t>
  </si>
  <si>
    <t>LABORATOIRE</t>
  </si>
  <si>
    <t>LABORANTIN</t>
  </si>
  <si>
    <t>Superviseur Laboratoire</t>
  </si>
  <si>
    <t>B00D200LABZZZ</t>
  </si>
  <si>
    <t>RESPONSABLE LABORATOIRE</t>
  </si>
  <si>
    <t>Responsable Laboratoire</t>
  </si>
  <si>
    <t>ADMINISTRATION ET FINANCES</t>
  </si>
  <si>
    <t>COMPTABILITE</t>
  </si>
  <si>
    <t>CHEF COMPTABLE</t>
  </si>
  <si>
    <t>Chef Comptable</t>
  </si>
  <si>
    <t>B00D300ERPZZZ</t>
  </si>
  <si>
    <t>FINANCES / INFORMATIQUE / MOYENS GENERAUX</t>
  </si>
  <si>
    <t>KASSAMBARA</t>
  </si>
  <si>
    <t>Mecanicien</t>
  </si>
  <si>
    <t>KEITA</t>
  </si>
  <si>
    <t>ADAMA MAGADOUGOU</t>
  </si>
  <si>
    <t>B30D200MMOZZZ</t>
  </si>
  <si>
    <t>Chef d'Equipe Soudure</t>
  </si>
  <si>
    <t>B00D200SOUZZZ</t>
  </si>
  <si>
    <t>GUINDO</t>
  </si>
  <si>
    <t>MAMADOU TOUNKO</t>
  </si>
  <si>
    <t>DIOP</t>
  </si>
  <si>
    <t>IBRAHIMA HAMADOUN</t>
  </si>
  <si>
    <t>SOUDEUR</t>
  </si>
  <si>
    <t>Soudeur</t>
  </si>
  <si>
    <t>DIANE</t>
  </si>
  <si>
    <t>PSC</t>
  </si>
  <si>
    <t>COULIBALY</t>
  </si>
  <si>
    <t>BOUBACAR MAMADOU</t>
  </si>
  <si>
    <t>BU LOCATION</t>
  </si>
  <si>
    <t>LOCATION</t>
  </si>
  <si>
    <t>Mecanicien Chef Equipe</t>
  </si>
  <si>
    <t>B00D400LOCZZZ</t>
  </si>
  <si>
    <t>KANTE</t>
  </si>
  <si>
    <t>B00D500CRCZZZ</t>
  </si>
  <si>
    <t>TAMBOURA</t>
  </si>
  <si>
    <t>B00D200DEPSEM</t>
  </si>
  <si>
    <t>MOUSSA TIDIANI</t>
  </si>
  <si>
    <t>Formateur</t>
  </si>
  <si>
    <t>BERTHE</t>
  </si>
  <si>
    <t>B00D500ADCZZZ</t>
  </si>
  <si>
    <t>NIANGALY</t>
  </si>
  <si>
    <t>RESPONSABLE CRC</t>
  </si>
  <si>
    <t>Responsable CRC</t>
  </si>
  <si>
    <t>NIANG</t>
  </si>
  <si>
    <t>ACHATS ET SERVICES GENERAUX</t>
  </si>
  <si>
    <t>COORDINATEUR/TRICE ACHATS</t>
  </si>
  <si>
    <t>Chargé Des Achats</t>
  </si>
  <si>
    <t>B00D900SGNZZZ</t>
  </si>
  <si>
    <t>B20D200MMOZZZ</t>
  </si>
  <si>
    <t>MOUNKORO</t>
  </si>
  <si>
    <t>CONTRÔLE DE GESTION</t>
  </si>
  <si>
    <t>CONTRÔLEUR/EUSE DE GESTION</t>
  </si>
  <si>
    <t>Contrôleur De Gestion</t>
  </si>
  <si>
    <t>B00D900DAFZZZ</t>
  </si>
  <si>
    <t>CHEF D'ATELIER</t>
  </si>
  <si>
    <t>Responsable  Atelier Energie</t>
  </si>
  <si>
    <t>TOURE</t>
  </si>
  <si>
    <t>ABDOULAYE ASSOU</t>
  </si>
  <si>
    <t>KONARE</t>
  </si>
  <si>
    <t>BANC D'ESSAI</t>
  </si>
  <si>
    <t>ALASSANE</t>
  </si>
  <si>
    <t>KINTA</t>
  </si>
  <si>
    <t>MAIGA</t>
  </si>
  <si>
    <t>SAMAKE</t>
  </si>
  <si>
    <t>Contremaitre Energie</t>
  </si>
  <si>
    <t>INGENIEUR COMMERCIAL(E)</t>
  </si>
  <si>
    <t>Ingénieur Commercial Mines</t>
  </si>
  <si>
    <t>B00D100SMIZZZ</t>
  </si>
  <si>
    <t>BU EMS</t>
  </si>
  <si>
    <t>Chef De Projet Energie</t>
  </si>
  <si>
    <t>B00D100CGEZZZ</t>
  </si>
  <si>
    <t>Commercial EMS</t>
  </si>
  <si>
    <t>KAYO</t>
  </si>
  <si>
    <t>LOGISTIQUE</t>
  </si>
  <si>
    <t>APPROVISIONNEMENT</t>
  </si>
  <si>
    <t>RESPONSABLE APPROVISIONNEMENT</t>
  </si>
  <si>
    <t>Responsable Approvisionnement &amp; Stock</t>
  </si>
  <si>
    <t>B00D300MPRZZZ</t>
  </si>
  <si>
    <t>ANALYSTE STOCK</t>
  </si>
  <si>
    <t>Responsable Pole Stocks</t>
  </si>
  <si>
    <t>B00D200DEPEGT</t>
  </si>
  <si>
    <t>B00D200CMOZZZ</t>
  </si>
  <si>
    <t>DIAWARA</t>
  </si>
  <si>
    <t>MAGASINIER</t>
  </si>
  <si>
    <t>Charge Stocks Deportes</t>
  </si>
  <si>
    <t>B00D300MPRPWM</t>
  </si>
  <si>
    <t>SERVICES GENERAUX</t>
  </si>
  <si>
    <t>CHAUFFEUR</t>
  </si>
  <si>
    <t>Chauffeur</t>
  </si>
  <si>
    <t>SIDIBE</t>
  </si>
  <si>
    <t>Chef  d'équipe mécanicien</t>
  </si>
  <si>
    <t>B00D200CRCZZZ</t>
  </si>
  <si>
    <t>FAINKE</t>
  </si>
  <si>
    <t>TOURNEUR</t>
  </si>
  <si>
    <t>Mecanicien Tourneur</t>
  </si>
  <si>
    <t>BERETE</t>
  </si>
  <si>
    <t>Chef Equipe Electricien</t>
  </si>
  <si>
    <t>SANGARE</t>
  </si>
  <si>
    <t>TRANSPORT/TRANSIT</t>
  </si>
  <si>
    <t>AGENT ADMINISTRATIF</t>
  </si>
  <si>
    <t>Agent Administratif</t>
  </si>
  <si>
    <t>KANAMBAYE</t>
  </si>
  <si>
    <t>ADMINISTRATION TECHNIQUE CRC</t>
  </si>
  <si>
    <t>MAGASINIER OUTILLAGE</t>
  </si>
  <si>
    <t>Gestionnaire Magasin Outillage</t>
  </si>
  <si>
    <t>GUILLAO</t>
  </si>
  <si>
    <t>ADMINISTRATION TECHNIQUE</t>
  </si>
  <si>
    <t>COORDINATEUR LCC</t>
  </si>
  <si>
    <t>Agent LCC</t>
  </si>
  <si>
    <t>OPERATEUR MACHINES</t>
  </si>
  <si>
    <t>Operateur Engin</t>
  </si>
  <si>
    <t>B00D400LOCOPE</t>
  </si>
  <si>
    <t>BENGALY</t>
  </si>
  <si>
    <t>Chauffeur Mecanicien</t>
  </si>
  <si>
    <t>COORDINATEUR/TRICE COMMERCIAL(E)</t>
  </si>
  <si>
    <t>Coordinateur Regional Teksan</t>
  </si>
  <si>
    <t>B40D100CGEREG</t>
  </si>
  <si>
    <t>FOMBA</t>
  </si>
  <si>
    <t>CAMARA</t>
  </si>
  <si>
    <t>RESPONSABLE GARANTIE</t>
  </si>
  <si>
    <t>ADAMA DRAMANE</t>
  </si>
  <si>
    <t>SUPERVISEUR</t>
  </si>
  <si>
    <t>Superviseur Moteur</t>
  </si>
  <si>
    <t>COORDINATEUR FLOTTE</t>
  </si>
  <si>
    <t>Coordinateur Technique Flotte</t>
  </si>
  <si>
    <t>SYLLA</t>
  </si>
  <si>
    <t>Chef Atelier Crc</t>
  </si>
  <si>
    <t>Superviseur Mecanique</t>
  </si>
  <si>
    <t>NOUHOUM</t>
  </si>
  <si>
    <t>ASSISTANT(E) ADMINISTRATIF/VE</t>
  </si>
  <si>
    <t>Chargé de Contrat de Maintenance</t>
  </si>
  <si>
    <t>DEMBELE</t>
  </si>
  <si>
    <t>Assistant Administratif Chef Projet</t>
  </si>
  <si>
    <t>GESTIONNAIRE PARC AUTOMOBILE</t>
  </si>
  <si>
    <t>Gestionnaire Du Parc Auto</t>
  </si>
  <si>
    <t>EXPERT TECHNIQUE</t>
  </si>
  <si>
    <t>Expert Technique Caterpillar</t>
  </si>
  <si>
    <t>COMPTABLE</t>
  </si>
  <si>
    <t>Comptable Fournisseurs Etrangers et Interco</t>
  </si>
  <si>
    <t>SIMPARA</t>
  </si>
  <si>
    <t>AFTER-MARKET</t>
  </si>
  <si>
    <t>VENTE PIECES</t>
  </si>
  <si>
    <t>INSPECTEUR TECHNIQUE</t>
  </si>
  <si>
    <t>Inspecteur OAS et traction</t>
  </si>
  <si>
    <t>RESPONSABLE ACHATS ET SERVICES GENERAUX</t>
  </si>
  <si>
    <t>Responsable  Achats &amp; Moyen Generaux</t>
  </si>
  <si>
    <t>NIAFO</t>
  </si>
  <si>
    <t>Laborantin</t>
  </si>
  <si>
    <t>BAH</t>
  </si>
  <si>
    <t>ENTREPÔT</t>
  </si>
  <si>
    <t>RESPONSABLE ENTREPÔT</t>
  </si>
  <si>
    <t>Responsable Magasin VMI</t>
  </si>
  <si>
    <t>B00D200DEPZZZ</t>
  </si>
  <si>
    <t>AHIMIDI</t>
  </si>
  <si>
    <t>B00D200DEPIMS</t>
  </si>
  <si>
    <t>ASSEMBLEUR FLEXIBLES</t>
  </si>
  <si>
    <t>Assembleur Flexible</t>
  </si>
  <si>
    <t>B00D300FLXZZZ</t>
  </si>
  <si>
    <t>Gestionnaire inventaire</t>
  </si>
  <si>
    <t>PLANIFICATEUR</t>
  </si>
  <si>
    <t>Planificateur de Maintenance Location</t>
  </si>
  <si>
    <t>Planificateur Preparateur I E.</t>
  </si>
  <si>
    <t>AHMADOU TIDIANE</t>
  </si>
  <si>
    <t>Comptable Core et Immobilisation</t>
  </si>
  <si>
    <t>ZOUBOYE</t>
  </si>
  <si>
    <t>ADJOINT(E) DIRECTEUR/RESPONSABLE TECHNIQUE</t>
  </si>
  <si>
    <t>Directeur Technique Adjointe</t>
  </si>
  <si>
    <t>TANGARA</t>
  </si>
  <si>
    <t>Planificateur Junior</t>
  </si>
  <si>
    <t>B00D300MPRSYA</t>
  </si>
  <si>
    <t>Chef de Parc Loaction</t>
  </si>
  <si>
    <t>Chauffeur Aide Mecanicien</t>
  </si>
  <si>
    <t>KASSOGUE</t>
  </si>
  <si>
    <t>PEINTRE</t>
  </si>
  <si>
    <t>Peintre</t>
  </si>
  <si>
    <t>CARISTE</t>
  </si>
  <si>
    <t>Opérateur machine</t>
  </si>
  <si>
    <t>Agent Administrateur des Ventes</t>
  </si>
  <si>
    <t>SANOGO</t>
  </si>
  <si>
    <t>BOMBA</t>
  </si>
  <si>
    <t>Tourneur</t>
  </si>
  <si>
    <t>Manoeuvre</t>
  </si>
  <si>
    <t>ISR</t>
  </si>
  <si>
    <t>ISR (Inside Sales Representative)</t>
  </si>
  <si>
    <t>VENDEUR COMPTOIR</t>
  </si>
  <si>
    <t>Vendeur Comptoir Senior</t>
  </si>
  <si>
    <t>B00D100SCFZZZ</t>
  </si>
  <si>
    <t>MALLE</t>
  </si>
  <si>
    <t>GESTIONNAIRE ADMINISTRATIF/VE</t>
  </si>
  <si>
    <t>Coordinatrice Administrative</t>
  </si>
  <si>
    <t>B00D200CMOORA</t>
  </si>
  <si>
    <t>BALLO</t>
  </si>
  <si>
    <t>Agent Administratif CVA</t>
  </si>
  <si>
    <t>CISSE</t>
  </si>
  <si>
    <t>Magasinier</t>
  </si>
  <si>
    <t>Magasinier Crc</t>
  </si>
  <si>
    <t>LAVEUR</t>
  </si>
  <si>
    <t>ABDOULAYE ALI</t>
  </si>
  <si>
    <t>Conducteur D' Engin</t>
  </si>
  <si>
    <t>BOUBACAR AMADOU</t>
  </si>
  <si>
    <t>Responsable Stocks Deportes</t>
  </si>
  <si>
    <t>B00D300MPRFEK</t>
  </si>
  <si>
    <t>MAMADOU MOUSSA</t>
  </si>
  <si>
    <t>RESSOURCES HUMAINES</t>
  </si>
  <si>
    <t>ADMINISTRATION DU PERSONNEL</t>
  </si>
  <si>
    <t>COLLABORATEUR (-RICE) PAIE</t>
  </si>
  <si>
    <t>Chargée Paie</t>
  </si>
  <si>
    <t>B00D900DRHZZZ</t>
  </si>
  <si>
    <t>Chargé stock Déporté</t>
  </si>
  <si>
    <t>CISSOUMA</t>
  </si>
  <si>
    <t>Agent Administratif Approvisionnement</t>
  </si>
  <si>
    <t>YATTARA</t>
  </si>
  <si>
    <t>PSSR</t>
  </si>
  <si>
    <t>Pssr</t>
  </si>
  <si>
    <t>B00D100SMOZZZ</t>
  </si>
  <si>
    <t>Electricien Senior</t>
  </si>
  <si>
    <t>DJIRE</t>
  </si>
  <si>
    <t>AIDE MECANICIEN</t>
  </si>
  <si>
    <t>Aide Mécanicien</t>
  </si>
  <si>
    <t>NIARE</t>
  </si>
  <si>
    <t>Conducteur De Grue</t>
  </si>
  <si>
    <t>RESPONSABLE CSA</t>
  </si>
  <si>
    <t>Coordinateur Cva</t>
  </si>
  <si>
    <t>RESPONSABLE TRANSIT</t>
  </si>
  <si>
    <t>Responsable Transit</t>
  </si>
  <si>
    <t>COURSIER</t>
  </si>
  <si>
    <t>Coursier</t>
  </si>
  <si>
    <t>DEVELOPPEMENT RH</t>
  </si>
  <si>
    <t>CHARGE(E) FORMATION</t>
  </si>
  <si>
    <t>Chargé de Formation</t>
  </si>
  <si>
    <t>BARRO</t>
  </si>
  <si>
    <t>Chef d'équipe Magasinier</t>
  </si>
  <si>
    <t>COORDINATEUR BU</t>
  </si>
  <si>
    <t>Coordinatrice Mine</t>
  </si>
  <si>
    <t>RESPONSABLE ADMINISTRATION ATELIER</t>
  </si>
  <si>
    <t>Responsable administratif SAV</t>
  </si>
  <si>
    <t>Gestionnaire Administratif</t>
  </si>
  <si>
    <t>KEBE</t>
  </si>
  <si>
    <t>Chef De Site</t>
  </si>
  <si>
    <t>Gestionnaire Stock</t>
  </si>
  <si>
    <t>COMMERCIAL(E)</t>
  </si>
  <si>
    <t>Commercial Machine</t>
  </si>
  <si>
    <t>YANOGA</t>
  </si>
  <si>
    <t>RESPONSABLE ADMINISTRATION DES VENTES</t>
  </si>
  <si>
    <t>Responsable ADV</t>
  </si>
  <si>
    <t>ABDOUL KARIM</t>
  </si>
  <si>
    <t>GESTIONNAIRE OUTILLAGE</t>
  </si>
  <si>
    <t>Coordinateur Mines, Pieces Et Services</t>
  </si>
  <si>
    <t>Agent Transfert</t>
  </si>
  <si>
    <t>Comptable En Charge Fiscalite</t>
  </si>
  <si>
    <t>B00D300FLXPWM</t>
  </si>
  <si>
    <t>Agent Administratif Moyens Généraux</t>
  </si>
  <si>
    <t>Agent Administratif Transit</t>
  </si>
  <si>
    <t>SOUMOUTERA</t>
  </si>
  <si>
    <t>DEPANNEUR</t>
  </si>
  <si>
    <t>Dépanneur Junior</t>
  </si>
  <si>
    <t>B00D200DEPPWM</t>
  </si>
  <si>
    <t>GUITTEYE</t>
  </si>
  <si>
    <t>DIABATE</t>
  </si>
  <si>
    <t>DRISSA ADAMA</t>
  </si>
  <si>
    <t>Pssr C&amp;I</t>
  </si>
  <si>
    <t>AGENT GARANTIES</t>
  </si>
  <si>
    <t>Agent Administatif Garanties</t>
  </si>
  <si>
    <t>DRABA</t>
  </si>
  <si>
    <t>Comptable Fournisseurs Locaux</t>
  </si>
  <si>
    <t>Agent  Administratif Reception - Livraison</t>
  </si>
  <si>
    <t>THIAM</t>
  </si>
  <si>
    <t>Comptable Frais d’Approche &amp; FINTRACO</t>
  </si>
  <si>
    <t>Agent Administratif Atelier</t>
  </si>
  <si>
    <t>01/09/2016</t>
  </si>
  <si>
    <t>RECOUVREMENT</t>
  </si>
  <si>
    <t>RESPONSABLE RECOUVREMENT</t>
  </si>
  <si>
    <t>Responsable Recouvrement</t>
  </si>
  <si>
    <t>CISSOKO</t>
  </si>
  <si>
    <t>Agent Administratif Garanties</t>
  </si>
  <si>
    <t>Pssr EMS</t>
  </si>
  <si>
    <t>DAO</t>
  </si>
  <si>
    <t>BOUNDY</t>
  </si>
  <si>
    <t>DIAMOUTENE</t>
  </si>
  <si>
    <t>TOUNKARA</t>
  </si>
  <si>
    <t>Analyste Stocks Junior</t>
  </si>
  <si>
    <t>Agent Administratif Logistique</t>
  </si>
  <si>
    <t>Responsable Administration des Ventes</t>
  </si>
  <si>
    <t>B00D100ADVZZZ</t>
  </si>
  <si>
    <t>SANGA</t>
  </si>
  <si>
    <t>KONAKE</t>
  </si>
  <si>
    <t>CISSOKO DOUMBIA</t>
  </si>
  <si>
    <t>RESPONSABLE PAIE ET ADMINISTRATION DU PERSONNEL</t>
  </si>
  <si>
    <t>Responsable  Administratif et Paie</t>
  </si>
  <si>
    <t>Commercial C&amp;I</t>
  </si>
  <si>
    <t>MAMADOU DRISSA</t>
  </si>
  <si>
    <t>ASSISTANT(E) LOGISTIQUE</t>
  </si>
  <si>
    <t>Assistant Approvisionnement</t>
  </si>
  <si>
    <t>CHARGE(E) RESSOURCES HUMAINES</t>
  </si>
  <si>
    <t>Chargé de Récrutement</t>
  </si>
  <si>
    <t>SANOU</t>
  </si>
  <si>
    <t>CHEF DES VENTES</t>
  </si>
  <si>
    <t>Chef  des Ventes Energie</t>
  </si>
  <si>
    <t>CHEF DE SITE</t>
  </si>
  <si>
    <t>Chef de site</t>
  </si>
  <si>
    <t>B60D300MPRZZZ</t>
  </si>
  <si>
    <t>YAYA</t>
  </si>
  <si>
    <t>MARKETING</t>
  </si>
  <si>
    <t>ASSISTANT(E) MARKETING</t>
  </si>
  <si>
    <t>Assistante Marketing</t>
  </si>
  <si>
    <t>B00D900MKTZZZ</t>
  </si>
  <si>
    <t>BOUBACAR NOUMORY</t>
  </si>
  <si>
    <t>RESPONSABLE CONTRÔLE DE GESTION</t>
  </si>
  <si>
    <t>Responsable Contrôle de Gestion</t>
  </si>
  <si>
    <t>Electricienne</t>
  </si>
  <si>
    <t>RESPONSABLE TRESORERIE</t>
  </si>
  <si>
    <t>Contrôleur De Gestion Regional</t>
  </si>
  <si>
    <t>B00D900DAFREG</t>
  </si>
  <si>
    <t>DIRECTEUR/TRICE DES RESSOURCES HUMAINES</t>
  </si>
  <si>
    <t>Directeur des Ressources Humaines</t>
  </si>
  <si>
    <t>TOGOLA</t>
  </si>
  <si>
    <t>DAKOUO</t>
  </si>
  <si>
    <t>CHEICK OUMAR</t>
  </si>
  <si>
    <t>THIAMA</t>
  </si>
  <si>
    <t>Analyste Stocks</t>
  </si>
  <si>
    <t>CHARGE(E) RECOUVREMENT</t>
  </si>
  <si>
    <t>Agent Recouvrement</t>
  </si>
  <si>
    <t>DAOU</t>
  </si>
  <si>
    <t>Mecanicienne</t>
  </si>
  <si>
    <t>Chargé Des Achats Atelier</t>
  </si>
  <si>
    <t>MAGASSOUBA</t>
  </si>
  <si>
    <t>Mécanicien</t>
  </si>
  <si>
    <t>KONTAO</t>
  </si>
  <si>
    <t>KONATE</t>
  </si>
  <si>
    <t>OUATTARA</t>
  </si>
  <si>
    <t>KANTAKO</t>
  </si>
  <si>
    <t>Agent Nouvelle Technologie</t>
  </si>
  <si>
    <t>QUALITE ET C.I.</t>
  </si>
  <si>
    <t>Agent Méthodes Process</t>
  </si>
  <si>
    <t>ASSISTANT(E) GARANTIES</t>
  </si>
  <si>
    <t>Administrateur Garanties</t>
  </si>
  <si>
    <t>Chef de produits S.E.M (Régional)</t>
  </si>
  <si>
    <t>B00D100CCFREG</t>
  </si>
  <si>
    <t>DIAKITE</t>
  </si>
  <si>
    <t>B00D300MPLOU</t>
  </si>
  <si>
    <t>BAGAYOGO</t>
  </si>
  <si>
    <t>Comptable Sénior</t>
  </si>
  <si>
    <t>BALDE</t>
  </si>
  <si>
    <t>RESPONSABLE QUALITE ET AMELIORATION CONTINUE</t>
  </si>
  <si>
    <t>Responsable Qualité et Amelioration Continue</t>
  </si>
  <si>
    <t>Stagiaire Agent Administratif Transit</t>
  </si>
  <si>
    <t>KOUASSI</t>
  </si>
  <si>
    <t>Chef de projet Orange</t>
  </si>
  <si>
    <t>ABDOULAYE SEKOU</t>
  </si>
  <si>
    <t>CDD</t>
  </si>
  <si>
    <t>SIBY</t>
  </si>
  <si>
    <t>SORY IBRAHIMA</t>
  </si>
  <si>
    <t>KOUYATE</t>
  </si>
  <si>
    <t>MOHAMED LAMINE</t>
  </si>
  <si>
    <t>OHEL</t>
  </si>
  <si>
    <t>INSPECTEUR QUALITE</t>
  </si>
  <si>
    <t>Contrôleur de qualité</t>
  </si>
  <si>
    <t>ILBOUDO</t>
  </si>
  <si>
    <t>Chef de Zone</t>
  </si>
  <si>
    <t>MARE</t>
  </si>
  <si>
    <t>Plannificateur Orange</t>
  </si>
  <si>
    <t>Gestionnaire Incident</t>
  </si>
  <si>
    <t>INFORMATIQUE</t>
  </si>
  <si>
    <t>RESPONSABLE CENTRE INFORMATIQUE</t>
  </si>
  <si>
    <t>Coordinateur Informatique</t>
  </si>
  <si>
    <t>B00D900INFZZZ</t>
  </si>
  <si>
    <t>DIABATE SAMAKE</t>
  </si>
  <si>
    <t>Assistant Administratif Location</t>
  </si>
  <si>
    <t>HAIDARA</t>
  </si>
  <si>
    <t>HSE</t>
  </si>
  <si>
    <t>SUPERVISEUR SSE</t>
  </si>
  <si>
    <t>SUPERVISEUR HSE</t>
  </si>
  <si>
    <t>BOUARE</t>
  </si>
  <si>
    <t>Chef d'equipe magasinier</t>
  </si>
  <si>
    <t>Agent Administratif CRC</t>
  </si>
  <si>
    <t>Commerciale Location</t>
  </si>
  <si>
    <t>EX130</t>
  </si>
  <si>
    <t>OLADIVE</t>
  </si>
  <si>
    <t>B00D200LMIFEK</t>
  </si>
  <si>
    <t>EX132</t>
  </si>
  <si>
    <t>KEATING</t>
  </si>
  <si>
    <t>B00D100SMIFEK</t>
  </si>
  <si>
    <t>EX142</t>
  </si>
  <si>
    <t>SOUAYEH</t>
  </si>
  <si>
    <t>CORRESPONDANT(E) TECHNIQUE</t>
  </si>
  <si>
    <t>Technicien Communicator</t>
  </si>
  <si>
    <t>EX144</t>
  </si>
  <si>
    <t>DIRECTEUR/TRICE TECHNIQUE</t>
  </si>
  <si>
    <t>Directeur Technique</t>
  </si>
  <si>
    <t>EX97</t>
  </si>
  <si>
    <t>AFFIDAN</t>
  </si>
  <si>
    <t>Responsable  des Travaux Extérieurs</t>
  </si>
  <si>
    <t>STAGIAIRE</t>
  </si>
  <si>
    <t>Stagiaire HSE</t>
  </si>
  <si>
    <t>AICHA AISSETOU</t>
  </si>
  <si>
    <t>Commerciale Machine</t>
  </si>
  <si>
    <t>NIANGADO</t>
  </si>
  <si>
    <t>MARKETING ET EXPERIENCE CLIENTS</t>
  </si>
  <si>
    <t>CHARGÉ(E) MARKETING</t>
  </si>
  <si>
    <t>Chargé Marketing Régional Expérience Clients</t>
  </si>
  <si>
    <t>B00D900MKTREG</t>
  </si>
  <si>
    <t>TOGO</t>
  </si>
  <si>
    <t>TRESORIER(E)</t>
  </si>
  <si>
    <t>Trésorier Régional</t>
  </si>
  <si>
    <t>Chef d'equipe</t>
  </si>
  <si>
    <t>EX145</t>
  </si>
  <si>
    <t>GANDARA RICARDO</t>
  </si>
  <si>
    <t>INSPECTEUR AFA</t>
  </si>
  <si>
    <t>Spécialiste AFA</t>
  </si>
  <si>
    <t>DCHOYOU</t>
  </si>
  <si>
    <t>Commercial Rental</t>
  </si>
  <si>
    <t>SOUFOUNTERA</t>
  </si>
  <si>
    <t>Stagiaire Assistant Trésorerie</t>
  </si>
  <si>
    <t>MAMADOU SEYDOU</t>
  </si>
  <si>
    <t>Gestionnaire stocks</t>
  </si>
  <si>
    <t>CAISSIER/ CAISSIERE</t>
  </si>
  <si>
    <t>Caissier</t>
  </si>
  <si>
    <t>Stagiaire Assistant Administratif Paie</t>
  </si>
  <si>
    <t>EX146</t>
  </si>
  <si>
    <t>ZEIDA</t>
  </si>
  <si>
    <t>DIRECTEUR/TRICE ADMINISTRATION ET FINANCES</t>
  </si>
  <si>
    <t>Directeur Administratif Financier</t>
  </si>
  <si>
    <t>EX147</t>
  </si>
  <si>
    <t>ADEGLE</t>
  </si>
  <si>
    <t>EX148</t>
  </si>
  <si>
    <t>DIRECTEUR/TRICE PAYS</t>
  </si>
  <si>
    <t>Directeur Pays</t>
  </si>
  <si>
    <t>Cadre Dirigeant</t>
  </si>
  <si>
    <t>Stagiaire Archiviste CDF</t>
  </si>
  <si>
    <t>TECHNICIEN INFORMATIQUE</t>
  </si>
  <si>
    <t>EX149</t>
  </si>
  <si>
    <t>RALANDIVOLOLONA</t>
  </si>
  <si>
    <t>EX150</t>
  </si>
  <si>
    <t>DICKSON</t>
  </si>
  <si>
    <t>Responsable Pssr</t>
  </si>
  <si>
    <t>DIAO</t>
  </si>
  <si>
    <t xml:space="preserve">        </t>
  </si>
  <si>
    <t>Masculin</t>
  </si>
  <si>
    <t>CJD</t>
  </si>
  <si>
    <t>Féminin</t>
  </si>
  <si>
    <t>EMS</t>
  </si>
  <si>
    <t xml:space="preserve">DIAKARYA </t>
  </si>
  <si>
    <t xml:space="preserve">ALIOU </t>
  </si>
  <si>
    <t xml:space="preserve">MAMADOU </t>
  </si>
  <si>
    <t xml:space="preserve">TIANTINA </t>
  </si>
  <si>
    <t xml:space="preserve">BAGOMNI </t>
  </si>
  <si>
    <t xml:space="preserve">MOUSSA </t>
  </si>
  <si>
    <t xml:space="preserve">ISMAILA </t>
  </si>
  <si>
    <t xml:space="preserve">SORY </t>
  </si>
  <si>
    <t xml:space="preserve">MAHAMADOU </t>
  </si>
  <si>
    <t xml:space="preserve">NOUHOUN </t>
  </si>
  <si>
    <t xml:space="preserve">AMADOU </t>
  </si>
  <si>
    <t xml:space="preserve">BOUAKAR </t>
  </si>
  <si>
    <t xml:space="preserve">SAMBA </t>
  </si>
  <si>
    <t xml:space="preserve">ADAMA </t>
  </si>
  <si>
    <t xml:space="preserve">CHITAN </t>
  </si>
  <si>
    <t>GACKOU DIT SAMBALA</t>
  </si>
  <si>
    <t xml:space="preserve">WANAMA </t>
  </si>
  <si>
    <t xml:space="preserve">ABDOULAYE </t>
  </si>
  <si>
    <t xml:space="preserve">ABDRAHAMANE </t>
  </si>
  <si>
    <t>ALIOUNE BADARA</t>
  </si>
  <si>
    <t xml:space="preserve">HADI </t>
  </si>
  <si>
    <t xml:space="preserve">ALOU </t>
  </si>
  <si>
    <t xml:space="preserve">SIMARO </t>
  </si>
  <si>
    <t xml:space="preserve">HAMADI </t>
  </si>
  <si>
    <t xml:space="preserve">SOULEYMANE </t>
  </si>
  <si>
    <t xml:space="preserve">BOUA </t>
  </si>
  <si>
    <t xml:space="preserve">LASSINE </t>
  </si>
  <si>
    <t xml:space="preserve">ABDRAMANE </t>
  </si>
  <si>
    <t xml:space="preserve">SINALY </t>
  </si>
  <si>
    <t xml:space="preserve">AISSATA </t>
  </si>
  <si>
    <t xml:space="preserve">BOUKARI </t>
  </si>
  <si>
    <t xml:space="preserve">MARY </t>
  </si>
  <si>
    <t xml:space="preserve">ALASSANE </t>
  </si>
  <si>
    <t xml:space="preserve">BACHIROU </t>
  </si>
  <si>
    <t xml:space="preserve">SAIDOU </t>
  </si>
  <si>
    <t xml:space="preserve">TAMBA </t>
  </si>
  <si>
    <t xml:space="preserve">BAZOUMANA </t>
  </si>
  <si>
    <t xml:space="preserve">BENJAMIN </t>
  </si>
  <si>
    <t xml:space="preserve">SIDI </t>
  </si>
  <si>
    <t xml:space="preserve">OUMAR </t>
  </si>
  <si>
    <t xml:space="preserve">KARAMOKO </t>
  </si>
  <si>
    <t xml:space="preserve">KASSIM </t>
  </si>
  <si>
    <t xml:space="preserve">BILALY </t>
  </si>
  <si>
    <t xml:space="preserve">GILBERT </t>
  </si>
  <si>
    <t xml:space="preserve">DIALLIBA </t>
  </si>
  <si>
    <t xml:space="preserve">BAKARY </t>
  </si>
  <si>
    <t>DAOUDA YAYA</t>
  </si>
  <si>
    <t xml:space="preserve">IBRAHIMA </t>
  </si>
  <si>
    <t xml:space="preserve">BRAHIMA </t>
  </si>
  <si>
    <t xml:space="preserve">MAKAN </t>
  </si>
  <si>
    <t xml:space="preserve">TOUMANI </t>
  </si>
  <si>
    <t>ADAMA AMADOU</t>
  </si>
  <si>
    <t xml:space="preserve">YANODOU </t>
  </si>
  <si>
    <t xml:space="preserve">LANSINE </t>
  </si>
  <si>
    <t xml:space="preserve">HAMADOU </t>
  </si>
  <si>
    <t xml:space="preserve">DOMINIQUE </t>
  </si>
  <si>
    <t xml:space="preserve">DEMBA </t>
  </si>
  <si>
    <t xml:space="preserve">SIDIKI </t>
  </si>
  <si>
    <t xml:space="preserve">YACOUBA </t>
  </si>
  <si>
    <t xml:space="preserve">JOEL </t>
  </si>
  <si>
    <t xml:space="preserve">MOMO </t>
  </si>
  <si>
    <t xml:space="preserve">AICHATA </t>
  </si>
  <si>
    <t xml:space="preserve">MADIOU </t>
  </si>
  <si>
    <t xml:space="preserve">BOURAMA </t>
  </si>
  <si>
    <t>ALHASSANE DAOUDA</t>
  </si>
  <si>
    <t xml:space="preserve">MOUSTAPHA </t>
  </si>
  <si>
    <t xml:space="preserve">MARIETOU </t>
  </si>
  <si>
    <t xml:space="preserve">SORI </t>
  </si>
  <si>
    <t>ANSELME COMLAN KASS</t>
  </si>
  <si>
    <t xml:space="preserve">DRAMANE </t>
  </si>
  <si>
    <t>ISSIAKA MOUSSA</t>
  </si>
  <si>
    <t xml:space="preserve">MOHAMED </t>
  </si>
  <si>
    <t xml:space="preserve">CHEICK </t>
  </si>
  <si>
    <t>BAKARY WELE</t>
  </si>
  <si>
    <t xml:space="preserve">SIBIRY </t>
  </si>
  <si>
    <t xml:space="preserve">ALY </t>
  </si>
  <si>
    <t xml:space="preserve">SAMBOU </t>
  </si>
  <si>
    <t>LALLA MARIAM</t>
  </si>
  <si>
    <t xml:space="preserve">LAMINE </t>
  </si>
  <si>
    <t xml:space="preserve">DJOGO </t>
  </si>
  <si>
    <t xml:space="preserve">IDRISSA </t>
  </si>
  <si>
    <t xml:space="preserve">ABOUBACAR </t>
  </si>
  <si>
    <t xml:space="preserve">MADY </t>
  </si>
  <si>
    <t xml:space="preserve">TOUMANY </t>
  </si>
  <si>
    <t xml:space="preserve">SEGOUMON </t>
  </si>
  <si>
    <t xml:space="preserve">DANIEL </t>
  </si>
  <si>
    <t xml:space="preserve">HADIARATOU </t>
  </si>
  <si>
    <t xml:space="preserve">ALI </t>
  </si>
  <si>
    <t xml:space="preserve">GEORGES </t>
  </si>
  <si>
    <t xml:space="preserve">SIRIKI </t>
  </si>
  <si>
    <t xml:space="preserve">HAMADOUN </t>
  </si>
  <si>
    <t xml:space="preserve">TIEMA </t>
  </si>
  <si>
    <t xml:space="preserve">DOUA </t>
  </si>
  <si>
    <t xml:space="preserve">ISMAEL </t>
  </si>
  <si>
    <t>ABDOULAYE SIDIKI</t>
  </si>
  <si>
    <t xml:space="preserve">SEYDOU </t>
  </si>
  <si>
    <t xml:space="preserve">BAZILE </t>
  </si>
  <si>
    <t xml:space="preserve">DRISSA </t>
  </si>
  <si>
    <t xml:space="preserve">DOSSAMA </t>
  </si>
  <si>
    <t>DIAKARIDIA MAMA</t>
  </si>
  <si>
    <t xml:space="preserve">OURO </t>
  </si>
  <si>
    <t>SOPHIE LOATIO</t>
  </si>
  <si>
    <t xml:space="preserve">BAREMA </t>
  </si>
  <si>
    <t>AHMADOU MOHAMED</t>
  </si>
  <si>
    <t xml:space="preserve">SAMUEL </t>
  </si>
  <si>
    <t xml:space="preserve">ISSA </t>
  </si>
  <si>
    <t>HAMIDOU SANE</t>
  </si>
  <si>
    <t xml:space="preserve">BOUBACAR </t>
  </si>
  <si>
    <t xml:space="preserve">ISSIAKA </t>
  </si>
  <si>
    <t>AHMADOU ADAMA</t>
  </si>
  <si>
    <t xml:space="preserve">KALILOU </t>
  </si>
  <si>
    <t xml:space="preserve">ADZOA </t>
  </si>
  <si>
    <t xml:space="preserve">ASTAN </t>
  </si>
  <si>
    <t>MOUSSA N'TJI</t>
  </si>
  <si>
    <t>TIEKORO OUMAR</t>
  </si>
  <si>
    <t xml:space="preserve">IBRAHIM </t>
  </si>
  <si>
    <t xml:space="preserve">OUSMANE </t>
  </si>
  <si>
    <t xml:space="preserve">ASSANATOU </t>
  </si>
  <si>
    <t>ABDOULAYE OUMAR</t>
  </si>
  <si>
    <t>BOUBACAR MAMOUDOU</t>
  </si>
  <si>
    <t xml:space="preserve">HAMED </t>
  </si>
  <si>
    <t>IBRAHIMA TIEOULE</t>
  </si>
  <si>
    <t>MOUSSA MOUSSA</t>
  </si>
  <si>
    <t>MOHAMADOU MOUNIROU</t>
  </si>
  <si>
    <t>MAMADOU BABA</t>
  </si>
  <si>
    <t xml:space="preserve">MARIAM </t>
  </si>
  <si>
    <t xml:space="preserve">YOUBA </t>
  </si>
  <si>
    <t>MAMADOU DIT MABO</t>
  </si>
  <si>
    <t>MOULAYE ALI</t>
  </si>
  <si>
    <t xml:space="preserve">ROKIATOU </t>
  </si>
  <si>
    <t>FATOUMATA SEYDOU</t>
  </si>
  <si>
    <t xml:space="preserve">BOURAHIMA </t>
  </si>
  <si>
    <t xml:space="preserve">FODE </t>
  </si>
  <si>
    <t xml:space="preserve">ALKAOU </t>
  </si>
  <si>
    <t xml:space="preserve">ASSETOU </t>
  </si>
  <si>
    <t>MARIAM PAGNO</t>
  </si>
  <si>
    <t xml:space="preserve">NOUHOUM </t>
  </si>
  <si>
    <t xml:space="preserve">KADIDIATOU </t>
  </si>
  <si>
    <t xml:space="preserve">BASSEKOU </t>
  </si>
  <si>
    <t xml:space="preserve">BINTOU </t>
  </si>
  <si>
    <t>BABA NESTOR</t>
  </si>
  <si>
    <t>MAHAMAD ABOUBACAR  SIDIKI</t>
  </si>
  <si>
    <t xml:space="preserve">MOHAMED MACHKOUR </t>
  </si>
  <si>
    <t xml:space="preserve">OUMOU </t>
  </si>
  <si>
    <t xml:space="preserve">MAMADY </t>
  </si>
  <si>
    <t xml:space="preserve">MADI BALLA </t>
  </si>
  <si>
    <t xml:space="preserve">FATOUMATA </t>
  </si>
  <si>
    <t xml:space="preserve">IBRAHIM BOUBACAR </t>
  </si>
  <si>
    <t xml:space="preserve">FATOUMATA WHO </t>
  </si>
  <si>
    <t>DJIRA CHRISTIAN BERNARD</t>
  </si>
  <si>
    <t xml:space="preserve">CHEICK OUMAR </t>
  </si>
  <si>
    <t xml:space="preserve">YOUSSOUF </t>
  </si>
  <si>
    <t xml:space="preserve">AMADAGALY </t>
  </si>
  <si>
    <t xml:space="preserve">SALIF </t>
  </si>
  <si>
    <t xml:space="preserve">ZANGA </t>
  </si>
  <si>
    <t>AHMADA HAMAHOULAHOU</t>
  </si>
  <si>
    <t xml:space="preserve">YAYA </t>
  </si>
  <si>
    <t xml:space="preserve">MORO </t>
  </si>
  <si>
    <t xml:space="preserve">KAMISSA </t>
  </si>
  <si>
    <t xml:space="preserve">BAKARI </t>
  </si>
  <si>
    <t xml:space="preserve">FILY </t>
  </si>
  <si>
    <t xml:space="preserve">KALIFA </t>
  </si>
  <si>
    <t xml:space="preserve">KARIM </t>
  </si>
  <si>
    <t xml:space="preserve">SEKOU </t>
  </si>
  <si>
    <t xml:space="preserve">ABI </t>
  </si>
  <si>
    <t xml:space="preserve">SEKOU MAMADOU </t>
  </si>
  <si>
    <t xml:space="preserve">ABDOUL KADER </t>
  </si>
  <si>
    <t xml:space="preserve">LASSANA </t>
  </si>
  <si>
    <t>MAHARAFA IBRAHIMA</t>
  </si>
  <si>
    <t xml:space="preserve">YOUNOUSSA </t>
  </si>
  <si>
    <t xml:space="preserve">MAMADOU BILLO </t>
  </si>
  <si>
    <t xml:space="preserve">MAMADOU S </t>
  </si>
  <si>
    <t xml:space="preserve">ASSA BADIALLO </t>
  </si>
  <si>
    <t xml:space="preserve">AMED BONKOUGOU </t>
  </si>
  <si>
    <t xml:space="preserve">BREHIMA </t>
  </si>
  <si>
    <t xml:space="preserve">ALY BADRA </t>
  </si>
  <si>
    <t xml:space="preserve">MAHAMANE </t>
  </si>
  <si>
    <t xml:space="preserve">JEAN NARCISSE </t>
  </si>
  <si>
    <t xml:space="preserve">TOBIGNARE </t>
  </si>
  <si>
    <t xml:space="preserve">IDRISSA OUMAR </t>
  </si>
  <si>
    <t xml:space="preserve">CHRISTIAN NOEL </t>
  </si>
  <si>
    <t xml:space="preserve">MOUSSA M </t>
  </si>
  <si>
    <t xml:space="preserve">JOSEPH DESIRE </t>
  </si>
  <si>
    <t xml:space="preserve">ADAMA CHEICK </t>
  </si>
  <si>
    <t xml:space="preserve">SINA </t>
  </si>
  <si>
    <t xml:space="preserve">SIDI LAMINE </t>
  </si>
  <si>
    <t xml:space="preserve">CHEICK AMADOU </t>
  </si>
  <si>
    <t xml:space="preserve">EL HADJ </t>
  </si>
  <si>
    <t xml:space="preserve">YSSOUF </t>
  </si>
  <si>
    <t xml:space="preserve">OUMAR G </t>
  </si>
  <si>
    <t xml:space="preserve">AWA </t>
  </si>
  <si>
    <t xml:space="preserve">DAOUDA </t>
  </si>
  <si>
    <t xml:space="preserve">SOUNGO </t>
  </si>
  <si>
    <t xml:space="preserve">FATOUMATA BA </t>
  </si>
  <si>
    <t xml:space="preserve">KADRY </t>
  </si>
  <si>
    <t xml:space="preserve">FATIMATA BINTOU </t>
  </si>
  <si>
    <t xml:space="preserve">MOHAMED KONIBA SALIM </t>
  </si>
  <si>
    <t xml:space="preserve">YOUMA DIARRA </t>
  </si>
  <si>
    <t xml:space="preserve">WANDJI ANSELME </t>
  </si>
  <si>
    <t xml:space="preserve">MALADO </t>
  </si>
  <si>
    <t xml:space="preserve">CHEICK ZEIDANE </t>
  </si>
  <si>
    <t xml:space="preserve">AMON MATHIEU </t>
  </si>
  <si>
    <t xml:space="preserve">ABDALLA </t>
  </si>
  <si>
    <t xml:space="preserve">HABIB </t>
  </si>
  <si>
    <t xml:space="preserve">Ntakirutimana Julie </t>
  </si>
  <si>
    <t xml:space="preserve">Sidy </t>
  </si>
  <si>
    <t xml:space="preserve">ABDOURAHAMANE </t>
  </si>
  <si>
    <t xml:space="preserve">ABDOURHAMANE </t>
  </si>
  <si>
    <t xml:space="preserve">KADER </t>
  </si>
  <si>
    <t xml:space="preserve">MAHIN </t>
  </si>
  <si>
    <t xml:space="preserve">BOUSSEYE </t>
  </si>
  <si>
    <t xml:space="preserve">RANDY </t>
  </si>
  <si>
    <t>Wendell Franklyn</t>
  </si>
  <si>
    <t xml:space="preserve">TAREK </t>
  </si>
  <si>
    <t xml:space="preserve">José Alécio </t>
  </si>
  <si>
    <t xml:space="preserve">SAMITH JOICE </t>
  </si>
  <si>
    <t xml:space="preserve">TOUWERABO ROMARIC </t>
  </si>
  <si>
    <t xml:space="preserve">HERBERT SENANU </t>
  </si>
  <si>
    <t xml:space="preserve">PIERRE </t>
  </si>
  <si>
    <t xml:space="preserve">Solofonirina Hery </t>
  </si>
  <si>
    <t xml:space="preserve">KWARTENG </t>
  </si>
  <si>
    <t xml:space="preserve">Faisal Rizal </t>
  </si>
  <si>
    <t xml:space="preserve">Hamis Hassan </t>
  </si>
  <si>
    <t xml:space="preserve">Faisal </t>
  </si>
  <si>
    <t xml:space="preserve">NANA KWAME AMIN </t>
  </si>
  <si>
    <t xml:space="preserve">Koissivi Bada </t>
  </si>
  <si>
    <t>Victor Avi</t>
  </si>
  <si>
    <t>MINES</t>
  </si>
  <si>
    <t>Expatrié</t>
  </si>
  <si>
    <t>4290</t>
  </si>
  <si>
    <t>Malienne</t>
  </si>
  <si>
    <t>1749</t>
  </si>
  <si>
    <t>Nigérienne</t>
  </si>
  <si>
    <t>Support IT</t>
  </si>
  <si>
    <t>5582</t>
  </si>
  <si>
    <t>Ghanéenne</t>
  </si>
  <si>
    <t>Chef de Site</t>
  </si>
  <si>
    <t>4284</t>
  </si>
  <si>
    <t>Ivoirienne</t>
  </si>
  <si>
    <t>2667</t>
  </si>
  <si>
    <t>BU C &amp; I</t>
  </si>
  <si>
    <t>1745</t>
  </si>
  <si>
    <t>1746</t>
  </si>
  <si>
    <t>Indonésienne</t>
  </si>
  <si>
    <t>ANDRADE LYRA FILHO</t>
  </si>
  <si>
    <t>4416</t>
  </si>
  <si>
    <t>SUPERVISEUR PSSR</t>
  </si>
  <si>
    <t>4740</t>
  </si>
  <si>
    <t>4339</t>
  </si>
  <si>
    <t>4225</t>
  </si>
  <si>
    <t>1753</t>
  </si>
  <si>
    <t>1754</t>
  </si>
  <si>
    <t>Guinéenne</t>
  </si>
  <si>
    <t>449</t>
  </si>
  <si>
    <t>1758</t>
  </si>
  <si>
    <t>1760</t>
  </si>
  <si>
    <t>1761</t>
  </si>
  <si>
    <t>1763</t>
  </si>
  <si>
    <t>5299</t>
  </si>
  <si>
    <t>1766</t>
  </si>
  <si>
    <t>1767</t>
  </si>
  <si>
    <t>1769</t>
  </si>
  <si>
    <t>5239</t>
  </si>
  <si>
    <t>2331</t>
  </si>
  <si>
    <t>5250</t>
  </si>
  <si>
    <t>1770</t>
  </si>
  <si>
    <t>1773</t>
  </si>
  <si>
    <t>1774</t>
  </si>
  <si>
    <t>Responsable  Garantie</t>
  </si>
  <si>
    <t>1778</t>
  </si>
  <si>
    <t>2810</t>
  </si>
  <si>
    <t>3921</t>
  </si>
  <si>
    <t>1781</t>
  </si>
  <si>
    <t>2167</t>
  </si>
  <si>
    <t>2633</t>
  </si>
  <si>
    <t>1782</t>
  </si>
  <si>
    <t>2570</t>
  </si>
  <si>
    <t>Responsable Trésorerie et Chargé de Financement Clients</t>
  </si>
  <si>
    <t>3110</t>
  </si>
  <si>
    <t>3140</t>
  </si>
  <si>
    <t>5565</t>
  </si>
  <si>
    <t>3437</t>
  </si>
  <si>
    <t>3491</t>
  </si>
  <si>
    <t>4810</t>
  </si>
  <si>
    <t>SPECIALISTE PRODUIT</t>
  </si>
  <si>
    <t>1800</t>
  </si>
  <si>
    <t>3642</t>
  </si>
  <si>
    <t>3906</t>
  </si>
  <si>
    <t>5473</t>
  </si>
  <si>
    <t>2086</t>
  </si>
  <si>
    <t>2088</t>
  </si>
  <si>
    <t>ADJOINT(E) CHEF ATELIER</t>
  </si>
  <si>
    <t>2089</t>
  </si>
  <si>
    <t>2090</t>
  </si>
  <si>
    <t>4676</t>
  </si>
  <si>
    <t>Formateur Technique</t>
  </si>
  <si>
    <t>FORMATEUR/TRICE TECHNIQUE CDF</t>
  </si>
  <si>
    <t>4679</t>
  </si>
  <si>
    <t>1783</t>
  </si>
  <si>
    <t>1785</t>
  </si>
  <si>
    <t>1787</t>
  </si>
  <si>
    <t>1789</t>
  </si>
  <si>
    <t>Chef Equipe Mécanicien</t>
  </si>
  <si>
    <t>1790</t>
  </si>
  <si>
    <t>Contrôleur de Gestion</t>
  </si>
  <si>
    <t>6228</t>
  </si>
  <si>
    <t>1791</t>
  </si>
  <si>
    <t>1793</t>
  </si>
  <si>
    <t>1794</t>
  </si>
  <si>
    <t>1797</t>
  </si>
  <si>
    <t>1798</t>
  </si>
  <si>
    <t>1799</t>
  </si>
  <si>
    <t>2335</t>
  </si>
  <si>
    <t>1806</t>
  </si>
  <si>
    <t>Inspecteur CTS</t>
  </si>
  <si>
    <t>2177</t>
  </si>
  <si>
    <t>3900</t>
  </si>
  <si>
    <t>1808</t>
  </si>
  <si>
    <t>1809</t>
  </si>
  <si>
    <t>1810</t>
  </si>
  <si>
    <t>3500</t>
  </si>
  <si>
    <t>2195</t>
  </si>
  <si>
    <t>3641</t>
  </si>
  <si>
    <t>Camerounaise</t>
  </si>
  <si>
    <t>ENERGIE</t>
  </si>
  <si>
    <t>5748</t>
  </si>
  <si>
    <t>1822</t>
  </si>
  <si>
    <t>1823</t>
  </si>
  <si>
    <t>3144</t>
  </si>
  <si>
    <t>3492</t>
  </si>
  <si>
    <t>3904</t>
  </si>
  <si>
    <t>5619</t>
  </si>
  <si>
    <t>5312</t>
  </si>
  <si>
    <t>Assistant Douane</t>
  </si>
  <si>
    <t>2181</t>
  </si>
  <si>
    <t>2182</t>
  </si>
  <si>
    <t>2402</t>
  </si>
  <si>
    <t>1830</t>
  </si>
  <si>
    <t>4882</t>
  </si>
  <si>
    <t>3032</t>
  </si>
  <si>
    <t>1833</t>
  </si>
  <si>
    <t>1834</t>
  </si>
  <si>
    <t>1835</t>
  </si>
  <si>
    <t>1837</t>
  </si>
  <si>
    <t>1838</t>
  </si>
  <si>
    <t>1839</t>
  </si>
  <si>
    <t>3646</t>
  </si>
  <si>
    <t>3656</t>
  </si>
  <si>
    <t>2092</t>
  </si>
  <si>
    <t>2094</t>
  </si>
  <si>
    <t>2097</t>
  </si>
  <si>
    <t>GESTIONNAIRE REMAN</t>
  </si>
  <si>
    <t>5610</t>
  </si>
  <si>
    <t>563</t>
  </si>
  <si>
    <t>2336</t>
  </si>
  <si>
    <t>1845</t>
  </si>
  <si>
    <t>1846</t>
  </si>
  <si>
    <t>FORMATEUR/TRICE OPERATEURS</t>
  </si>
  <si>
    <t>1848</t>
  </si>
  <si>
    <t>Formateur Opérateurs</t>
  </si>
  <si>
    <t>1850</t>
  </si>
  <si>
    <t>1853</t>
  </si>
  <si>
    <t>MANŒUVRE</t>
  </si>
  <si>
    <t>1856</t>
  </si>
  <si>
    <t>1857</t>
  </si>
  <si>
    <t>1860</t>
  </si>
  <si>
    <t>3259</t>
  </si>
  <si>
    <t>3435</t>
  </si>
  <si>
    <t>5395</t>
  </si>
  <si>
    <t>4944</t>
  </si>
  <si>
    <t>5000</t>
  </si>
  <si>
    <t>2100</t>
  </si>
  <si>
    <t>4946</t>
  </si>
  <si>
    <t>1861</t>
  </si>
  <si>
    <t>1863</t>
  </si>
  <si>
    <t>1864</t>
  </si>
  <si>
    <t>1866</t>
  </si>
  <si>
    <t>1867</t>
  </si>
  <si>
    <t>1870</t>
  </si>
  <si>
    <t>1871</t>
  </si>
  <si>
    <t>1872</t>
  </si>
  <si>
    <t>1876</t>
  </si>
  <si>
    <t>COORDINATEUR LOGISTIQUE</t>
  </si>
  <si>
    <t>1878</t>
  </si>
  <si>
    <t>2332</t>
  </si>
  <si>
    <t>1879</t>
  </si>
  <si>
    <t>1882</t>
  </si>
  <si>
    <t>1886</t>
  </si>
  <si>
    <t>1887</t>
  </si>
  <si>
    <t>BADO</t>
  </si>
  <si>
    <t>1889</t>
  </si>
  <si>
    <t>Colombienne</t>
  </si>
  <si>
    <t>5108</t>
  </si>
  <si>
    <t>1890</t>
  </si>
  <si>
    <t>3497</t>
  </si>
  <si>
    <t>2104</t>
  </si>
  <si>
    <t>CONSTRUCTION ET INFRASTRUCTURES</t>
  </si>
  <si>
    <t>Assistant Transport</t>
  </si>
  <si>
    <t>1891</t>
  </si>
  <si>
    <t>5139</t>
  </si>
  <si>
    <t>Stagiaire Agent  Recouvrement</t>
  </si>
  <si>
    <t>HOUDADIKA KOKOU</t>
  </si>
  <si>
    <t>RESPONSABLE LOCATION</t>
  </si>
  <si>
    <t>6266</t>
  </si>
  <si>
    <t>Burkinabè</t>
  </si>
  <si>
    <t>4738</t>
  </si>
  <si>
    <t>1894</t>
  </si>
  <si>
    <t>1898</t>
  </si>
  <si>
    <t>2106</t>
  </si>
  <si>
    <t>1900</t>
  </si>
  <si>
    <t>3903</t>
  </si>
  <si>
    <t>1901</t>
  </si>
  <si>
    <t>1902</t>
  </si>
  <si>
    <t>1905</t>
  </si>
  <si>
    <t>1908</t>
  </si>
  <si>
    <t>1909</t>
  </si>
  <si>
    <t>1911</t>
  </si>
  <si>
    <t>1913</t>
  </si>
  <si>
    <t>1914</t>
  </si>
  <si>
    <t>1915</t>
  </si>
  <si>
    <t>1916</t>
  </si>
  <si>
    <t>1917</t>
  </si>
  <si>
    <t>5750</t>
  </si>
  <si>
    <t>3338</t>
  </si>
  <si>
    <t>3449</t>
  </si>
  <si>
    <t>3504</t>
  </si>
  <si>
    <t>1918</t>
  </si>
  <si>
    <t>1920</t>
  </si>
  <si>
    <t>1922</t>
  </si>
  <si>
    <t>1923</t>
  </si>
  <si>
    <t>1927</t>
  </si>
  <si>
    <t>3905</t>
  </si>
  <si>
    <t>ADV Matériel Stagiaire</t>
  </si>
  <si>
    <t>4673</t>
  </si>
  <si>
    <t>2109</t>
  </si>
  <si>
    <t>2111</t>
  </si>
  <si>
    <t>2175</t>
  </si>
  <si>
    <t>2179</t>
  </si>
  <si>
    <t>2112</t>
  </si>
  <si>
    <t>1930</t>
  </si>
  <si>
    <t>1931</t>
  </si>
  <si>
    <t>1932</t>
  </si>
  <si>
    <t>2576</t>
  </si>
  <si>
    <t>1935</t>
  </si>
  <si>
    <t>1936</t>
  </si>
  <si>
    <t>1937</t>
  </si>
  <si>
    <t>Superviseur Banc Transmission</t>
  </si>
  <si>
    <t>1938</t>
  </si>
  <si>
    <t>2162</t>
  </si>
  <si>
    <t>6267</t>
  </si>
  <si>
    <t>3899</t>
  </si>
  <si>
    <t>4919</t>
  </si>
  <si>
    <t>5219</t>
  </si>
  <si>
    <t>3139</t>
  </si>
  <si>
    <t>3194</t>
  </si>
  <si>
    <t>2187</t>
  </si>
  <si>
    <t>1943</t>
  </si>
  <si>
    <t>1944</t>
  </si>
  <si>
    <t>1945</t>
  </si>
  <si>
    <t>1949</t>
  </si>
  <si>
    <t>4957</t>
  </si>
  <si>
    <t>2115</t>
  </si>
  <si>
    <t>2117</t>
  </si>
  <si>
    <t>2120</t>
  </si>
  <si>
    <t>Planificateur montage CRC</t>
  </si>
  <si>
    <t>2189</t>
  </si>
  <si>
    <t>3908</t>
  </si>
  <si>
    <t>4735</t>
  </si>
  <si>
    <t>4684</t>
  </si>
  <si>
    <t>4671</t>
  </si>
  <si>
    <t>5629</t>
  </si>
  <si>
    <t>1960</t>
  </si>
  <si>
    <t>3898</t>
  </si>
  <si>
    <t>1953</t>
  </si>
  <si>
    <t>1954</t>
  </si>
  <si>
    <t>1958</t>
  </si>
  <si>
    <t>MANLAN</t>
  </si>
  <si>
    <t>5090</t>
  </si>
  <si>
    <t>4737</t>
  </si>
  <si>
    <t>Malgache</t>
  </si>
  <si>
    <t>1961</t>
  </si>
  <si>
    <t>1962</t>
  </si>
  <si>
    <t>RESPONSABLE LOGISTIQUE</t>
  </si>
  <si>
    <t>1963</t>
  </si>
  <si>
    <t>1964</t>
  </si>
  <si>
    <t>Responsable Marketing</t>
  </si>
  <si>
    <t>RESPONSABLE MARKETING</t>
  </si>
  <si>
    <t>5119</t>
  </si>
  <si>
    <t>1965</t>
  </si>
  <si>
    <t>1966</t>
  </si>
  <si>
    <t>ASSISTANTE DE DIRECRTION</t>
  </si>
  <si>
    <t>6258</t>
  </si>
  <si>
    <t>1967</t>
  </si>
  <si>
    <t>1968</t>
  </si>
  <si>
    <t>5546</t>
  </si>
  <si>
    <t>1970</t>
  </si>
  <si>
    <t>1971</t>
  </si>
  <si>
    <t>CHARGÉ(E) CONTRAT DE MAINTENANCE</t>
  </si>
  <si>
    <t>1972</t>
  </si>
  <si>
    <t>OFFEI</t>
  </si>
  <si>
    <t>PSSR SENIOR</t>
  </si>
  <si>
    <t>6169</t>
  </si>
  <si>
    <t>4736</t>
  </si>
  <si>
    <t>711</t>
  </si>
  <si>
    <t>3901</t>
  </si>
  <si>
    <t>PSC SENIOR</t>
  </si>
  <si>
    <t>178</t>
  </si>
  <si>
    <t>3216</t>
  </si>
  <si>
    <t>1978</t>
  </si>
  <si>
    <t>Agent Administratif des Ventes (ADV)</t>
  </si>
  <si>
    <t>1979</t>
  </si>
  <si>
    <t>1985</t>
  </si>
  <si>
    <t>1983</t>
  </si>
  <si>
    <t>2575</t>
  </si>
  <si>
    <t>3648</t>
  </si>
  <si>
    <t>3914</t>
  </si>
  <si>
    <t>1987</t>
  </si>
  <si>
    <t>1991</t>
  </si>
  <si>
    <t>1992</t>
  </si>
  <si>
    <t>1994</t>
  </si>
  <si>
    <t>2123</t>
  </si>
  <si>
    <t>Analyste stocks</t>
  </si>
  <si>
    <t>4458</t>
  </si>
  <si>
    <t>2573</t>
  </si>
  <si>
    <t>3647</t>
  </si>
  <si>
    <t>1995</t>
  </si>
  <si>
    <t>1996</t>
  </si>
  <si>
    <t>3052</t>
  </si>
  <si>
    <t>4672</t>
  </si>
  <si>
    <t>3015</t>
  </si>
  <si>
    <t>4981</t>
  </si>
  <si>
    <t>2006</t>
  </si>
  <si>
    <t>2008</t>
  </si>
  <si>
    <t>2012</t>
  </si>
  <si>
    <t>2013</t>
  </si>
  <si>
    <t>2016</t>
  </si>
  <si>
    <t>2124</t>
  </si>
  <si>
    <t>2125</t>
  </si>
  <si>
    <t>2126</t>
  </si>
  <si>
    <t>2018</t>
  </si>
  <si>
    <t>3249</t>
  </si>
  <si>
    <t>2020</t>
  </si>
  <si>
    <t>2022</t>
  </si>
  <si>
    <t>Tunisienne</t>
  </si>
  <si>
    <t>3424</t>
  </si>
  <si>
    <t>2024</t>
  </si>
  <si>
    <t>2247</t>
  </si>
  <si>
    <t>3499</t>
  </si>
  <si>
    <t>2028</t>
  </si>
  <si>
    <t>2029</t>
  </si>
  <si>
    <t>5322</t>
  </si>
  <si>
    <t>5327</t>
  </si>
  <si>
    <t>2495</t>
  </si>
  <si>
    <t>2032</t>
  </si>
  <si>
    <t>2033</t>
  </si>
  <si>
    <t>2034</t>
  </si>
  <si>
    <t>2188</t>
  </si>
  <si>
    <t>3493</t>
  </si>
  <si>
    <t>5543</t>
  </si>
  <si>
    <t>3489</t>
  </si>
  <si>
    <t>2038</t>
  </si>
  <si>
    <t>2040</t>
  </si>
  <si>
    <t>2041</t>
  </si>
  <si>
    <t>2042</t>
  </si>
  <si>
    <t>3265</t>
  </si>
  <si>
    <t>2401</t>
  </si>
  <si>
    <t>3142</t>
  </si>
  <si>
    <t>3282</t>
  </si>
  <si>
    <t>4733</t>
  </si>
  <si>
    <t>Ingénieur de Projets</t>
  </si>
  <si>
    <t>INGÉNIEUR PROJETS</t>
  </si>
  <si>
    <t>4582</t>
  </si>
  <si>
    <t>2045</t>
  </si>
  <si>
    <t>2046</t>
  </si>
  <si>
    <t>2049</t>
  </si>
  <si>
    <t>2129</t>
  </si>
  <si>
    <t>Planificateur CRC</t>
  </si>
  <si>
    <t>2184</t>
  </si>
  <si>
    <t>2496</t>
  </si>
  <si>
    <t>2514</t>
  </si>
  <si>
    <t>2940</t>
  </si>
  <si>
    <t>2942</t>
  </si>
  <si>
    <t>3275</t>
  </si>
  <si>
    <t>4811</t>
  </si>
  <si>
    <t>4823</t>
  </si>
  <si>
    <t>5140</t>
  </si>
  <si>
    <t>4681</t>
  </si>
  <si>
    <t>2063</t>
  </si>
  <si>
    <t>2064</t>
  </si>
  <si>
    <t>2067</t>
  </si>
  <si>
    <t>4674</t>
  </si>
  <si>
    <t>4682</t>
  </si>
  <si>
    <t>4680</t>
  </si>
  <si>
    <t>4670</t>
  </si>
  <si>
    <t>2130</t>
  </si>
  <si>
    <t>2134</t>
  </si>
  <si>
    <t>COORDINATEUR/TRICE</t>
  </si>
  <si>
    <t>2135</t>
  </si>
  <si>
    <t>2138</t>
  </si>
  <si>
    <t>2139</t>
  </si>
  <si>
    <t>2140</t>
  </si>
  <si>
    <t>2141</t>
  </si>
  <si>
    <t>2142</t>
  </si>
  <si>
    <t>2143</t>
  </si>
  <si>
    <t>2145</t>
  </si>
  <si>
    <t>2147</t>
  </si>
  <si>
    <t>2149</t>
  </si>
  <si>
    <t>2150</t>
  </si>
  <si>
    <t>2163</t>
  </si>
  <si>
    <t>stagiaire  assistant  contrôleur de gestion</t>
  </si>
  <si>
    <t>2429</t>
  </si>
  <si>
    <t>2070</t>
  </si>
  <si>
    <t>2172</t>
  </si>
  <si>
    <t>3137</t>
  </si>
  <si>
    <t>2984</t>
  </si>
  <si>
    <t>2071</t>
  </si>
  <si>
    <t>EX151</t>
  </si>
  <si>
    <t>EX152</t>
  </si>
  <si>
    <t>EX153</t>
  </si>
  <si>
    <t>EX154</t>
  </si>
  <si>
    <t>EX155</t>
  </si>
  <si>
    <t>EX156</t>
  </si>
  <si>
    <t>Recponsable location</t>
  </si>
  <si>
    <t>Philippine</t>
  </si>
  <si>
    <t>Sud africaine</t>
  </si>
  <si>
    <t>Bresilienne</t>
  </si>
  <si>
    <t>Tanzanienne</t>
  </si>
  <si>
    <t>AGBEMENOU</t>
  </si>
  <si>
    <t>ABDOULMOHMIN HASSAN</t>
  </si>
  <si>
    <t>MAYIKANE</t>
  </si>
  <si>
    <t>6243</t>
  </si>
  <si>
    <t>RAMANDANI</t>
  </si>
  <si>
    <t>6240</t>
  </si>
  <si>
    <t>YASIR BAKRI</t>
  </si>
  <si>
    <t>6241</t>
  </si>
  <si>
    <t>MKAMBA</t>
  </si>
  <si>
    <t>6242</t>
  </si>
  <si>
    <t>LATIF</t>
  </si>
  <si>
    <t>35-39</t>
  </si>
  <si>
    <t>0-4</t>
  </si>
  <si>
    <t>DT (Dont CDF) facturables</t>
  </si>
  <si>
    <t>DT Non facturables</t>
  </si>
  <si>
    <t>Commercial LOCATION</t>
  </si>
  <si>
    <t>BAKARY</t>
  </si>
  <si>
    <t>BOURAMA</t>
  </si>
  <si>
    <t>LAMINE</t>
  </si>
  <si>
    <t>SEYDOU</t>
  </si>
  <si>
    <t>ISSA</t>
  </si>
  <si>
    <t>Direction / Marketing</t>
  </si>
  <si>
    <t>EX157</t>
  </si>
  <si>
    <t>GAN</t>
  </si>
  <si>
    <t>Lei</t>
  </si>
  <si>
    <t>Chinoise</t>
  </si>
  <si>
    <t>31-39</t>
  </si>
  <si>
    <t>RESPONSABLE FISCALITE ET ASSURANCE</t>
  </si>
  <si>
    <t>Régional Projets et Transformation</t>
  </si>
  <si>
    <t>Régional Mines</t>
  </si>
  <si>
    <t>Commercial E&amp;T</t>
  </si>
  <si>
    <t>Régional C&amp;I</t>
  </si>
  <si>
    <t>After Market C&amp;I</t>
  </si>
  <si>
    <t>CRC</t>
  </si>
  <si>
    <t>After Market E&amp;T</t>
  </si>
  <si>
    <t>Régional Finances</t>
  </si>
  <si>
    <t>Direction / PMO</t>
  </si>
  <si>
    <t>Direction / HSE</t>
  </si>
  <si>
    <t>Régional Marketing &amp; Digital</t>
  </si>
  <si>
    <t>Direction Pays</t>
  </si>
  <si>
    <t>Programme TCDP</t>
  </si>
  <si>
    <t>Apprenti technicien</t>
  </si>
  <si>
    <t>Mars</t>
  </si>
  <si>
    <t>Technique</t>
  </si>
  <si>
    <t xml:space="preserve">Formation technique </t>
  </si>
  <si>
    <t>6334</t>
  </si>
  <si>
    <t>NASSOKO</t>
  </si>
  <si>
    <t>MAIMOUNA</t>
  </si>
  <si>
    <t>6335</t>
  </si>
  <si>
    <t>FANTA ALY</t>
  </si>
  <si>
    <t>KHADIDJA ABDUR RAHMA</t>
  </si>
  <si>
    <t>6337</t>
  </si>
  <si>
    <t>ICHAKA</t>
  </si>
  <si>
    <t>6338</t>
  </si>
  <si>
    <t>BEIDY</t>
  </si>
  <si>
    <t>6346</t>
  </si>
  <si>
    <t>6339</t>
  </si>
  <si>
    <t>MAMBY MAMADOU</t>
  </si>
  <si>
    <t>6340</t>
  </si>
  <si>
    <t>BALAYIRA</t>
  </si>
  <si>
    <t>6341</t>
  </si>
  <si>
    <t>6342</t>
  </si>
  <si>
    <t>BAROU DIT DJAOURE</t>
  </si>
  <si>
    <t>TIECORO</t>
  </si>
  <si>
    <t>6344</t>
  </si>
  <si>
    <t>DABA</t>
  </si>
  <si>
    <t>6345</t>
  </si>
  <si>
    <t>EX158</t>
  </si>
  <si>
    <t>LUMASHI</t>
  </si>
  <si>
    <t>Alfred Faustine</t>
  </si>
  <si>
    <t>Remplacement d'un employé sur un emploi permanent ( Hamis )</t>
  </si>
  <si>
    <t>EX159</t>
  </si>
  <si>
    <t>KOGUEDESSOU</t>
  </si>
  <si>
    <t>Tognisso Narcisse</t>
  </si>
  <si>
    <t>Beninoise</t>
  </si>
  <si>
    <t xml:space="preserve">DIRECTION </t>
  </si>
  <si>
    <t>Responsable Service Excellence</t>
  </si>
  <si>
    <t>oui</t>
  </si>
  <si>
    <t>Disponibilité</t>
  </si>
  <si>
    <t>JD010</t>
  </si>
  <si>
    <t>EX160</t>
  </si>
  <si>
    <t>4268</t>
  </si>
  <si>
    <t>MLILO</t>
  </si>
  <si>
    <t xml:space="preserve"> Kanono Michael</t>
  </si>
  <si>
    <t>50-54</t>
  </si>
  <si>
    <t>SINALY</t>
  </si>
  <si>
    <t>3A</t>
  </si>
  <si>
    <t>N4=5</t>
  </si>
  <si>
    <t>N4=0</t>
  </si>
  <si>
    <t>ADAMA  DRAMANE</t>
  </si>
  <si>
    <t>3B</t>
  </si>
  <si>
    <t>N3C= 19</t>
  </si>
  <si>
    <t>N3C=0</t>
  </si>
  <si>
    <t>TIEMA</t>
  </si>
  <si>
    <t>2B</t>
  </si>
  <si>
    <t>N3B= 37</t>
  </si>
  <si>
    <t>N3B= 2</t>
  </si>
  <si>
    <t>MAMADY</t>
  </si>
  <si>
    <t>3C</t>
  </si>
  <si>
    <t>N3A=26</t>
  </si>
  <si>
    <t>N3A=3</t>
  </si>
  <si>
    <t>MAMADOU</t>
  </si>
  <si>
    <t>N1=3</t>
  </si>
  <si>
    <t>DRISSA</t>
  </si>
  <si>
    <t>N1</t>
  </si>
  <si>
    <t>CONSTRUCTION ET INFRASTRUCTURE</t>
  </si>
  <si>
    <t>B00D100DCOZZZ</t>
  </si>
  <si>
    <t>Togolaise</t>
  </si>
  <si>
    <t>EX161</t>
  </si>
  <si>
    <t>40-44</t>
  </si>
  <si>
    <t>KOFFI</t>
  </si>
  <si>
    <t>Edan</t>
  </si>
  <si>
    <t xml:space="preserve">Remplacement d'un employé sur un emploi permanent </t>
  </si>
  <si>
    <t>JD001</t>
  </si>
  <si>
    <t>JD002</t>
  </si>
  <si>
    <t>JD003</t>
  </si>
  <si>
    <t>JD004</t>
  </si>
  <si>
    <t>JD005</t>
  </si>
  <si>
    <t>JD006</t>
  </si>
  <si>
    <t>JD007</t>
  </si>
  <si>
    <t>JD008</t>
  </si>
  <si>
    <t>JD009</t>
  </si>
  <si>
    <t>JD011</t>
  </si>
  <si>
    <t>JD012</t>
  </si>
  <si>
    <t>JD013</t>
  </si>
  <si>
    <t>EX162</t>
  </si>
  <si>
    <t>FATIMA</t>
  </si>
  <si>
    <t>25-29</t>
  </si>
  <si>
    <t>N1=10</t>
  </si>
  <si>
    <t xml:space="preserve">KEITA </t>
  </si>
  <si>
    <t>ABDOULAYE</t>
  </si>
  <si>
    <t>MOTIF DES SORTIES</t>
  </si>
  <si>
    <t>Retirer du programme  en raison de depart à la retraite</t>
  </si>
  <si>
    <t>Démission</t>
  </si>
  <si>
    <t xml:space="preserve">Retirer du programme  en raison de lacune dans les validations </t>
  </si>
  <si>
    <t>Abandon</t>
  </si>
  <si>
    <t>N2</t>
  </si>
  <si>
    <t>Fin contrat</t>
  </si>
  <si>
    <t>N3</t>
  </si>
  <si>
    <t>Cote d'ivoire</t>
  </si>
  <si>
    <t>6336</t>
  </si>
  <si>
    <t>6343</t>
  </si>
  <si>
    <t>DETAIL DES MOUVEMENTS 2025 - RECRUTEMENTS</t>
  </si>
  <si>
    <t>Nb</t>
  </si>
  <si>
    <t>DATE PREVUE DU RECRUTEMENT</t>
  </si>
  <si>
    <t>MOTIF DU RECRUTEMENT</t>
  </si>
  <si>
    <t>POSTE / FONCTION</t>
  </si>
  <si>
    <t>NOMBRE DE POSTE HARMONISE</t>
  </si>
  <si>
    <t>DEPARTEMENT / SERVICE/LoB</t>
  </si>
  <si>
    <t>DATE D ENTREE</t>
  </si>
  <si>
    <t>TYPE DE CONTRAT</t>
  </si>
  <si>
    <t>DUREE DU CONTRAT (si CDD) en nombre de mois</t>
  </si>
  <si>
    <t>SI REPORT EXERCICE ANT. PRECISER LE STATUT</t>
  </si>
  <si>
    <t>COUT ANNUEL DU POSTE ESTIME AU BUDGET</t>
  </si>
  <si>
    <t>creation</t>
  </si>
  <si>
    <t>Creation</t>
  </si>
  <si>
    <t>Chargé du Digital</t>
  </si>
  <si>
    <t>DIRECTION GENERALE</t>
  </si>
  <si>
    <t>Contrôleur Fiscal</t>
  </si>
  <si>
    <t>DIRECTION ADMINISTRATION ET FINANCE</t>
  </si>
  <si>
    <t xml:space="preserve">Remplacement </t>
  </si>
  <si>
    <t>Technicien</t>
  </si>
  <si>
    <t>DIRECTION TECHNIQUE</t>
  </si>
  <si>
    <t xml:space="preserve">Commercial Chinois </t>
  </si>
  <si>
    <t>DIRECTION COMMERCIALE</t>
  </si>
  <si>
    <t>Assistant Direction</t>
  </si>
  <si>
    <t>Réceptionniste</t>
  </si>
  <si>
    <t>AFA SENIOR</t>
  </si>
  <si>
    <t>ELECTRICIEN MACHINE</t>
  </si>
  <si>
    <t>Assistant ADM paie</t>
  </si>
  <si>
    <t>DIRECTION RESSOURCES HUMAINES</t>
  </si>
  <si>
    <t>Agent transit</t>
  </si>
  <si>
    <t>DIRECTION LOGISTIQUE</t>
  </si>
  <si>
    <t>Assistant tresorerie</t>
  </si>
  <si>
    <t>DRH Adjoint</t>
  </si>
  <si>
    <t>2450</t>
  </si>
  <si>
    <t xml:space="preserve">LALLA </t>
  </si>
  <si>
    <t>DIRECTEUR/TRICE LOGISTIQUE</t>
  </si>
  <si>
    <t>Directrice logistique</t>
  </si>
  <si>
    <t>Stagiaire Electricien</t>
  </si>
  <si>
    <t>Colonne1</t>
  </si>
  <si>
    <t>Colonne2</t>
  </si>
  <si>
    <t>Colonne3</t>
  </si>
  <si>
    <t>DATE</t>
  </si>
  <si>
    <t>Responsable location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</si>
  <si>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</si>
  <si>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</si>
  <si>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</si>
  <si>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</si>
  <si>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</si>
  <si>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</si>
  <si>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</si>
  <si>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</si>
  <si>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</si>
  <si>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</si>
  <si>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</si>
  <si>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Colonne15</t>
  </si>
  <si>
    <t>Colonne16</t>
  </si>
  <si>
    <t>Colonne17</t>
  </si>
  <si>
    <t>Colonne18</t>
  </si>
  <si>
    <t>Colonne19</t>
  </si>
  <si>
    <t>Colonne20</t>
  </si>
  <si>
    <t>Colonne21</t>
  </si>
  <si>
    <t>Colonne22</t>
  </si>
  <si>
    <t>Colonne23</t>
  </si>
  <si>
    <t>Colonne24</t>
  </si>
  <si>
    <t>Colonne25</t>
  </si>
  <si>
    <t>Colonne26</t>
  </si>
  <si>
    <t>Colonne27</t>
  </si>
  <si>
    <t>Colonne28</t>
  </si>
  <si>
    <t>Colonne29</t>
  </si>
  <si>
    <t>Colonne30</t>
  </si>
  <si>
    <t>Colonne31</t>
  </si>
  <si>
    <t>Colonne32</t>
  </si>
  <si>
    <t>Colonne33</t>
  </si>
  <si>
    <t>Colonne34</t>
  </si>
  <si>
    <t>Colonne35</t>
  </si>
  <si>
    <t>Colonne36</t>
  </si>
  <si>
    <t>Colonne37</t>
  </si>
  <si>
    <t>Colonne38</t>
  </si>
  <si>
    <t>Colonne39</t>
  </si>
  <si>
    <t>Colonne40</t>
  </si>
  <si>
    <t>Colonne41</t>
  </si>
  <si>
    <t>Colonne42</t>
  </si>
  <si>
    <t>Colonne43</t>
  </si>
  <si>
    <t>Colonne44</t>
  </si>
  <si>
    <t>Colonne45</t>
  </si>
  <si>
    <t>Colonne46</t>
  </si>
  <si>
    <t>Colonne47</t>
  </si>
  <si>
    <t>Colonne48</t>
  </si>
  <si>
    <t>Colonne49</t>
  </si>
  <si>
    <t>Colonne50</t>
  </si>
  <si>
    <t>Colonne51</t>
  </si>
  <si>
    <t>Colonne52</t>
  </si>
  <si>
    <t>Colonne53</t>
  </si>
  <si>
    <t>Colonne54</t>
  </si>
  <si>
    <t>Colonne55</t>
  </si>
  <si>
    <t>Colonne56</t>
  </si>
  <si>
    <t>Colonne57</t>
  </si>
  <si>
    <t>Colonne58</t>
  </si>
  <si>
    <t>Colonne59</t>
  </si>
  <si>
    <t>Colonne60</t>
  </si>
  <si>
    <t>Colonne61</t>
  </si>
  <si>
    <t>Colonne62</t>
  </si>
  <si>
    <t>Colonne63</t>
  </si>
  <si>
    <t>Colonne64</t>
  </si>
  <si>
    <t>Colonne65</t>
  </si>
  <si>
    <t>Colonne66</t>
  </si>
  <si>
    <t>Colonne67</t>
  </si>
  <si>
    <t>Colonne68</t>
  </si>
  <si>
    <t>Colonne69</t>
  </si>
  <si>
    <t>Colonne70</t>
  </si>
  <si>
    <t>Colonne71</t>
  </si>
  <si>
    <t>Colonne72</t>
  </si>
  <si>
    <t>Colonne73</t>
  </si>
  <si>
    <t>Colonne74</t>
  </si>
  <si>
    <t>Colonne75</t>
  </si>
  <si>
    <t>Colonne76</t>
  </si>
  <si>
    <t>Colonne77</t>
  </si>
  <si>
    <t>Colonne78</t>
  </si>
  <si>
    <t>Colonne79</t>
  </si>
  <si>
    <t>Colonne80</t>
  </si>
  <si>
    <t>Colonne81</t>
  </si>
  <si>
    <t>Colonne82</t>
  </si>
  <si>
    <t>Colonne83</t>
  </si>
  <si>
    <t>Colonne84</t>
  </si>
  <si>
    <t>Colonne85</t>
  </si>
  <si>
    <t>Colonne86</t>
  </si>
  <si>
    <t>Colonne87</t>
  </si>
  <si>
    <t>Colonne88</t>
  </si>
  <si>
    <t>Colonne89</t>
  </si>
  <si>
    <t>Colonne90</t>
  </si>
  <si>
    <t>Colonne91</t>
  </si>
  <si>
    <t>Colonne92</t>
  </si>
  <si>
    <t>Colonne93</t>
  </si>
  <si>
    <t>Colonne94</t>
  </si>
  <si>
    <t>Colonne95</t>
  </si>
  <si>
    <t>Colonne96</t>
  </si>
  <si>
    <t>Colonne97</t>
  </si>
  <si>
    <t>Colonne98</t>
  </si>
  <si>
    <t>Colonne99</t>
  </si>
  <si>
    <t>Colonne100</t>
  </si>
  <si>
    <t>Colonne101</t>
  </si>
  <si>
    <t>Colonne102</t>
  </si>
  <si>
    <t>Colonne103</t>
  </si>
  <si>
    <t>Colonne104</t>
  </si>
  <si>
    <t>Colonne105</t>
  </si>
  <si>
    <t>Colonne106</t>
  </si>
  <si>
    <t>Colonne107</t>
  </si>
  <si>
    <t>Colonne108</t>
  </si>
  <si>
    <t>Colonne109</t>
  </si>
  <si>
    <t>Colonne110</t>
  </si>
  <si>
    <t>Colonne111</t>
  </si>
  <si>
    <t>Colonne112</t>
  </si>
  <si>
    <t>Colonne113</t>
  </si>
  <si>
    <t>Colonne114</t>
  </si>
  <si>
    <t>Colonne115</t>
  </si>
  <si>
    <t>Colonne116</t>
  </si>
  <si>
    <t>Colonne117</t>
  </si>
  <si>
    <t>Colonne118</t>
  </si>
  <si>
    <t>Colonne119</t>
  </si>
  <si>
    <t>Colonne120</t>
  </si>
  <si>
    <t>Colonne121</t>
  </si>
  <si>
    <t>Colonne122</t>
  </si>
  <si>
    <t>Colonne123</t>
  </si>
  <si>
    <t>Colonne124</t>
  </si>
  <si>
    <t>Colonne125</t>
  </si>
  <si>
    <t>Colonne126</t>
  </si>
  <si>
    <t>Colonne127</t>
  </si>
  <si>
    <t>Colonne128</t>
  </si>
  <si>
    <t>Colonne129</t>
  </si>
  <si>
    <t>Colonne130</t>
  </si>
  <si>
    <t>Colonne131</t>
  </si>
  <si>
    <t>Colonne132</t>
  </si>
  <si>
    <t>Colonne133</t>
  </si>
  <si>
    <t>Colonne134</t>
  </si>
  <si>
    <t>Colonne135</t>
  </si>
  <si>
    <t>Colonne136</t>
  </si>
  <si>
    <t>Colonne137</t>
  </si>
  <si>
    <t>Colonne138</t>
  </si>
  <si>
    <t>Colonne139</t>
  </si>
  <si>
    <t>Colonne140</t>
  </si>
  <si>
    <t>Colonne141</t>
  </si>
  <si>
    <t>Colonne142</t>
  </si>
  <si>
    <t>Colonne143</t>
  </si>
  <si>
    <t>Colonne144</t>
  </si>
  <si>
    <t>Colonne145</t>
  </si>
  <si>
    <t>Colonne146</t>
  </si>
  <si>
    <t>Colonne147</t>
  </si>
  <si>
    <t>Colonne148</t>
  </si>
  <si>
    <t>Colonne149</t>
  </si>
  <si>
    <t>Colonne150</t>
  </si>
  <si>
    <t>Colonne151</t>
  </si>
  <si>
    <t>Colonne152</t>
  </si>
  <si>
    <t>Colonne153</t>
  </si>
  <si>
    <t>Colonne154</t>
  </si>
  <si>
    <t>Colonne155</t>
  </si>
  <si>
    <t>Colonne156</t>
  </si>
  <si>
    <t>Colonne157</t>
  </si>
  <si>
    <t>Colonne158</t>
  </si>
  <si>
    <t>Colonne159</t>
  </si>
  <si>
    <t>Colonne160</t>
  </si>
  <si>
    <t>Colonne161</t>
  </si>
  <si>
    <t>Colonne162</t>
  </si>
  <si>
    <t>Colonne163</t>
  </si>
  <si>
    <t>Colonne164</t>
  </si>
  <si>
    <t>Colonne165</t>
  </si>
  <si>
    <t>Colonne166</t>
  </si>
  <si>
    <t>Colonne167</t>
  </si>
  <si>
    <t>Colonne168</t>
  </si>
  <si>
    <t>Colonne169</t>
  </si>
  <si>
    <t>Colonne170</t>
  </si>
  <si>
    <t>Colonne171</t>
  </si>
  <si>
    <t>Colonne172</t>
  </si>
  <si>
    <t>Colonne173</t>
  </si>
  <si>
    <t>Colonne174</t>
  </si>
  <si>
    <t>Colonne175</t>
  </si>
  <si>
    <t>Colonne176</t>
  </si>
  <si>
    <t>Colonne177</t>
  </si>
  <si>
    <t>Colonne178</t>
  </si>
  <si>
    <t>Colonne179</t>
  </si>
  <si>
    <t>Colonne180</t>
  </si>
  <si>
    <t>Colonne181</t>
  </si>
  <si>
    <t>Colonne182</t>
  </si>
  <si>
    <t>Colonne183</t>
  </si>
  <si>
    <t>Colonne184</t>
  </si>
  <si>
    <t>Colonne185</t>
  </si>
  <si>
    <t>Colonne186</t>
  </si>
  <si>
    <t>Colonne187</t>
  </si>
  <si>
    <t>Colonne188</t>
  </si>
  <si>
    <t>Colonne189</t>
  </si>
  <si>
    <t>Colonne190</t>
  </si>
  <si>
    <t>Colonne191</t>
  </si>
  <si>
    <t>Colonne192</t>
  </si>
  <si>
    <t>Colonne193</t>
  </si>
  <si>
    <t>Colonne194</t>
  </si>
  <si>
    <t>Colonne195</t>
  </si>
  <si>
    <t>Colonne196</t>
  </si>
  <si>
    <t>Colonne197</t>
  </si>
  <si>
    <t>Colonne198</t>
  </si>
  <si>
    <t>Colonne199</t>
  </si>
  <si>
    <t>Colonne200</t>
  </si>
  <si>
    <t>Colonne201</t>
  </si>
  <si>
    <t>Colonne202</t>
  </si>
  <si>
    <t>Colonne203</t>
  </si>
  <si>
    <t>Colonne204</t>
  </si>
  <si>
    <t>Colonne205</t>
  </si>
  <si>
    <t>Colonne206</t>
  </si>
  <si>
    <t>Colonne207</t>
  </si>
  <si>
    <t>Colonne208</t>
  </si>
  <si>
    <t>Colonne209</t>
  </si>
  <si>
    <t>Colonne210</t>
  </si>
  <si>
    <t>Colonne211</t>
  </si>
  <si>
    <t>Colonne212</t>
  </si>
  <si>
    <t>Colonne213</t>
  </si>
  <si>
    <t>Colonne214</t>
  </si>
  <si>
    <t>Colonne215</t>
  </si>
  <si>
    <t>Colonne216</t>
  </si>
  <si>
    <t>Colonne217</t>
  </si>
  <si>
    <t>Colonne218</t>
  </si>
  <si>
    <t>Colonne219</t>
  </si>
  <si>
    <t>Colonne220</t>
  </si>
  <si>
    <t>Colonne221</t>
  </si>
  <si>
    <t>Colonne222</t>
  </si>
  <si>
    <t>Colonne223</t>
  </si>
  <si>
    <t>Colonne224</t>
  </si>
  <si>
    <t>Colonne225</t>
  </si>
  <si>
    <t>Colonne226</t>
  </si>
  <si>
    <t>Colonne227</t>
  </si>
  <si>
    <t>Colonne228</t>
  </si>
  <si>
    <t>Colonne229</t>
  </si>
  <si>
    <t>Colonne230</t>
  </si>
  <si>
    <t>Colonne231</t>
  </si>
  <si>
    <t>Colonne232</t>
  </si>
  <si>
    <t>Colonne233</t>
  </si>
  <si>
    <t>Colonne234</t>
  </si>
  <si>
    <t>Colonne235</t>
  </si>
  <si>
    <t>Colonne236</t>
  </si>
  <si>
    <t>Colonne237</t>
  </si>
  <si>
    <t>Colonne238</t>
  </si>
  <si>
    <t>Colonne239</t>
  </si>
  <si>
    <t>Colonne240</t>
  </si>
  <si>
    <t>Colonne241</t>
  </si>
  <si>
    <t>Colonne242</t>
  </si>
  <si>
    <t>Colonne243</t>
  </si>
  <si>
    <t>Colonne244</t>
  </si>
  <si>
    <t>Colonne245</t>
  </si>
  <si>
    <t>Colonne246</t>
  </si>
  <si>
    <t>Colonne247</t>
  </si>
  <si>
    <t>Colonne248</t>
  </si>
  <si>
    <t>Colonne249</t>
  </si>
  <si>
    <t>Colonne250</t>
  </si>
  <si>
    <t>Colonne251</t>
  </si>
  <si>
    <t>Colonne252</t>
  </si>
  <si>
    <t>Colonne253</t>
  </si>
  <si>
    <t>Colonne254</t>
  </si>
  <si>
    <t>Colonne255</t>
  </si>
  <si>
    <t>Colonne256</t>
  </si>
  <si>
    <t>Colonne257</t>
  </si>
  <si>
    <t>Colonne258</t>
  </si>
  <si>
    <t>Colonne259</t>
  </si>
  <si>
    <t>Colonne260</t>
  </si>
  <si>
    <t>Colonne261</t>
  </si>
  <si>
    <t>Colonne262</t>
  </si>
  <si>
    <t>Colonne263</t>
  </si>
  <si>
    <t>Colonne264</t>
  </si>
  <si>
    <t>Colonne265</t>
  </si>
  <si>
    <t>Colonne266</t>
  </si>
  <si>
    <t>Colonne267</t>
  </si>
  <si>
    <t>Colonne268</t>
  </si>
  <si>
    <t>Colonne269</t>
  </si>
  <si>
    <t>Colonne270</t>
  </si>
  <si>
    <t>Colonne271</t>
  </si>
  <si>
    <t>Colonne272</t>
  </si>
  <si>
    <t>Colonne273</t>
  </si>
  <si>
    <t>Colonne274</t>
  </si>
  <si>
    <t>Colonne275</t>
  </si>
  <si>
    <t>Colonne276</t>
  </si>
  <si>
    <t>Colonne277</t>
  </si>
  <si>
    <t>Colonne278</t>
  </si>
  <si>
    <t>Colonne279</t>
  </si>
  <si>
    <t>Colonne280</t>
  </si>
  <si>
    <t>Colonne281</t>
  </si>
  <si>
    <t>Colonne282</t>
  </si>
  <si>
    <t>Colonne283</t>
  </si>
  <si>
    <t>Colonne284</t>
  </si>
  <si>
    <t>Colonne285</t>
  </si>
  <si>
    <t>Colonne286</t>
  </si>
  <si>
    <t>Colonne287</t>
  </si>
  <si>
    <t>Colonne288</t>
  </si>
  <si>
    <t>Colonne289</t>
  </si>
  <si>
    <t>Colonne290</t>
  </si>
  <si>
    <t>Colonne291</t>
  </si>
  <si>
    <t>Colonne292</t>
  </si>
  <si>
    <t>Colonne293</t>
  </si>
  <si>
    <t>Colonne294</t>
  </si>
  <si>
    <t>Colonne295</t>
  </si>
  <si>
    <t>Colonne296</t>
  </si>
  <si>
    <t>Colonne297</t>
  </si>
  <si>
    <t>Colonne298</t>
  </si>
  <si>
    <t>Colonne299</t>
  </si>
  <si>
    <t>Colonne300</t>
  </si>
  <si>
    <t>Colonne301</t>
  </si>
  <si>
    <t>Colonne302</t>
  </si>
  <si>
    <t>Colonne303</t>
  </si>
  <si>
    <t>Colonne304</t>
  </si>
  <si>
    <t>Colonne305</t>
  </si>
  <si>
    <t>Colonne306</t>
  </si>
  <si>
    <t>Colonne307</t>
  </si>
  <si>
    <t>Colonne308</t>
  </si>
  <si>
    <t>Colonne309</t>
  </si>
  <si>
    <t>Colonne310</t>
  </si>
  <si>
    <t>Colonne311</t>
  </si>
  <si>
    <t>Colonne312</t>
  </si>
  <si>
    <t>Colonne313</t>
  </si>
  <si>
    <t>Colonne314</t>
  </si>
  <si>
    <t>Colonne315</t>
  </si>
  <si>
    <t>Colonne316</t>
  </si>
  <si>
    <t>Colonne317</t>
  </si>
  <si>
    <t>Colonne318</t>
  </si>
  <si>
    <t>Colonne319</t>
  </si>
  <si>
    <t>Colonne320</t>
  </si>
  <si>
    <t>Colonne321</t>
  </si>
  <si>
    <t>Colonne322</t>
  </si>
  <si>
    <t>Colonne323</t>
  </si>
  <si>
    <t>Colonne324</t>
  </si>
  <si>
    <t>Colonne325</t>
  </si>
  <si>
    <t>Colonne326</t>
  </si>
  <si>
    <t>Colonne327</t>
  </si>
  <si>
    <t>Colonne328</t>
  </si>
  <si>
    <t>Colonne329</t>
  </si>
  <si>
    <t>Colonne330</t>
  </si>
  <si>
    <t>Colonne331</t>
  </si>
  <si>
    <t>Colonne332</t>
  </si>
  <si>
    <t>Colonne333</t>
  </si>
  <si>
    <t>Colonne334</t>
  </si>
  <si>
    <t>Colonne335</t>
  </si>
  <si>
    <t>Colonne336</t>
  </si>
  <si>
    <t>Colonne337</t>
  </si>
  <si>
    <t>Colonne338</t>
  </si>
  <si>
    <t>Colonne339</t>
  </si>
  <si>
    <t>Colonne340</t>
  </si>
  <si>
    <t>Colonne341</t>
  </si>
  <si>
    <t>Colonne342</t>
  </si>
  <si>
    <t>Colonne343</t>
  </si>
  <si>
    <t>Colonne344</t>
  </si>
  <si>
    <t>Colonne345</t>
  </si>
  <si>
    <t>Colonne346</t>
  </si>
  <si>
    <t>Colonne347</t>
  </si>
  <si>
    <t>Colonne348</t>
  </si>
  <si>
    <t>Colonne349</t>
  </si>
  <si>
    <t>Colonne350</t>
  </si>
  <si>
    <t>Colonne351</t>
  </si>
  <si>
    <t>Colonne352</t>
  </si>
  <si>
    <t>Colonne353</t>
  </si>
  <si>
    <t>Colonne354</t>
  </si>
  <si>
    <t>Colonne355</t>
  </si>
  <si>
    <t>Colonne356</t>
  </si>
  <si>
    <t>Colonne357</t>
  </si>
  <si>
    <t>Colonne358</t>
  </si>
  <si>
    <t>Colonne359</t>
  </si>
  <si>
    <t>Colonne360</t>
  </si>
  <si>
    <t>Colonne361</t>
  </si>
  <si>
    <t>Colonne362</t>
  </si>
  <si>
    <t>Colonne363</t>
  </si>
  <si>
    <t>Colonne364</t>
  </si>
  <si>
    <t>Colonne365</t>
  </si>
  <si>
    <t>Colonne366</t>
  </si>
  <si>
    <t>Colonne367</t>
  </si>
  <si>
    <t>Colonne368</t>
  </si>
  <si>
    <t>Colonne369</t>
  </si>
  <si>
    <t>Colonne370</t>
  </si>
  <si>
    <t>Colonne371</t>
  </si>
  <si>
    <t>Colonne372</t>
  </si>
  <si>
    <t>Colonne373</t>
  </si>
  <si>
    <t>Colonne374</t>
  </si>
  <si>
    <t>Colonne375</t>
  </si>
  <si>
    <t>Colonne376</t>
  </si>
  <si>
    <t>Colonne377</t>
  </si>
  <si>
    <t>Colonne378</t>
  </si>
  <si>
    <t>Colonne379</t>
  </si>
  <si>
    <t>Colonne380</t>
  </si>
  <si>
    <t>Colonne381</t>
  </si>
  <si>
    <t>Colonne382</t>
  </si>
  <si>
    <t>Colonne383</t>
  </si>
  <si>
    <t>Colonne384</t>
  </si>
  <si>
    <t>Colonne385</t>
  </si>
  <si>
    <t>Colonne386</t>
  </si>
  <si>
    <t>Colonne387</t>
  </si>
  <si>
    <t>Colonne388</t>
  </si>
  <si>
    <t>Colonne389</t>
  </si>
  <si>
    <t>Colonne390</t>
  </si>
  <si>
    <t>Colonne391</t>
  </si>
  <si>
    <t>Colonne392</t>
  </si>
  <si>
    <t>Colonne393</t>
  </si>
  <si>
    <t>Colonne394</t>
  </si>
  <si>
    <t>Colonne395</t>
  </si>
  <si>
    <t>Colonne396</t>
  </si>
  <si>
    <t>Colonne397</t>
  </si>
  <si>
    <t>Colonne398</t>
  </si>
  <si>
    <t>Colonne399</t>
  </si>
  <si>
    <t>Colonne400</t>
  </si>
  <si>
    <t>Colonne401</t>
  </si>
  <si>
    <t>Colonne402</t>
  </si>
  <si>
    <t>Colonne403</t>
  </si>
  <si>
    <t>Colonne404</t>
  </si>
  <si>
    <t>Colonne405</t>
  </si>
  <si>
    <t>Colonne406</t>
  </si>
  <si>
    <t>Colonne407</t>
  </si>
  <si>
    <t>Colonne408</t>
  </si>
  <si>
    <t>Colonne409</t>
  </si>
  <si>
    <t>Colonne410</t>
  </si>
  <si>
    <t>Colonne411</t>
  </si>
  <si>
    <t>Colonne412</t>
  </si>
  <si>
    <t>Colonne413</t>
  </si>
  <si>
    <t>Colonne414</t>
  </si>
  <si>
    <t>Colonne415</t>
  </si>
  <si>
    <t>Colonne416</t>
  </si>
  <si>
    <t>Colonne417</t>
  </si>
  <si>
    <t>Colonne418</t>
  </si>
  <si>
    <t>Colonne419</t>
  </si>
  <si>
    <t>Colonne420</t>
  </si>
  <si>
    <t>Colonne421</t>
  </si>
  <si>
    <t>Colonne422</t>
  </si>
  <si>
    <t>Colonne423</t>
  </si>
  <si>
    <t>Colonne424</t>
  </si>
  <si>
    <t>Colonne425</t>
  </si>
  <si>
    <t>Colonne426</t>
  </si>
  <si>
    <t>Colonne427</t>
  </si>
  <si>
    <t>Colonne428</t>
  </si>
  <si>
    <t>Colonne429</t>
  </si>
  <si>
    <t>Colonne430</t>
  </si>
  <si>
    <t>Colonne431</t>
  </si>
  <si>
    <t>Colonne432</t>
  </si>
  <si>
    <t>Colonne433</t>
  </si>
  <si>
    <t>Colonne434</t>
  </si>
  <si>
    <t>Colonne435</t>
  </si>
  <si>
    <t>Colonne436</t>
  </si>
  <si>
    <t>Colonne437</t>
  </si>
  <si>
    <t>Colonne438</t>
  </si>
  <si>
    <t>Colonne439</t>
  </si>
  <si>
    <t>Colonne440</t>
  </si>
  <si>
    <t>Colonne441</t>
  </si>
  <si>
    <t>Colonne442</t>
  </si>
  <si>
    <t>Colonne443</t>
  </si>
  <si>
    <t>Colonne444</t>
  </si>
  <si>
    <t>Colonne445</t>
  </si>
  <si>
    <t>Colonne446</t>
  </si>
  <si>
    <t>Colonne447</t>
  </si>
  <si>
    <t>Colonne448</t>
  </si>
  <si>
    <t>Colonne449</t>
  </si>
  <si>
    <t>Colonne450</t>
  </si>
  <si>
    <t>Colonne451</t>
  </si>
  <si>
    <t>Colonne452</t>
  </si>
  <si>
    <t>Colonne453</t>
  </si>
  <si>
    <t>Colonne454</t>
  </si>
  <si>
    <t>Colonne455</t>
  </si>
  <si>
    <t>Colonne456</t>
  </si>
  <si>
    <t>Colonne457</t>
  </si>
  <si>
    <t>Colonne458</t>
  </si>
  <si>
    <t>Colonne459</t>
  </si>
  <si>
    <t>Colonne460</t>
  </si>
  <si>
    <t>Colonne461</t>
  </si>
  <si>
    <t>Colonne462</t>
  </si>
  <si>
    <t>Colonne463</t>
  </si>
  <si>
    <t>Colonne464</t>
  </si>
  <si>
    <t>Colonne465</t>
  </si>
  <si>
    <t>Colonne466</t>
  </si>
  <si>
    <t>Colonne467</t>
  </si>
  <si>
    <t>Colonne468</t>
  </si>
  <si>
    <t>Colonne469</t>
  </si>
  <si>
    <t>Colonne470</t>
  </si>
  <si>
    <t>Colonne471</t>
  </si>
  <si>
    <t>Colonne472</t>
  </si>
  <si>
    <t>Colonne473</t>
  </si>
  <si>
    <t>Colonne474</t>
  </si>
  <si>
    <t>Colonne475</t>
  </si>
  <si>
    <t>Colonne476</t>
  </si>
  <si>
    <t>Colonne477</t>
  </si>
  <si>
    <t>Colonne478</t>
  </si>
  <si>
    <t>Colonne479</t>
  </si>
  <si>
    <t>Colonne480</t>
  </si>
  <si>
    <t>Colonne481</t>
  </si>
  <si>
    <t>Colonne482</t>
  </si>
  <si>
    <t>Colonne483</t>
  </si>
  <si>
    <t>Colonne484</t>
  </si>
  <si>
    <t>Colonne485</t>
  </si>
  <si>
    <t>Colonne486</t>
  </si>
  <si>
    <t>Colonne487</t>
  </si>
  <si>
    <t>Colonne488</t>
  </si>
  <si>
    <t>Colonne489</t>
  </si>
  <si>
    <t>Colonne490</t>
  </si>
  <si>
    <t>Colonne491</t>
  </si>
  <si>
    <t>Colonne492</t>
  </si>
  <si>
    <t>Colonne493</t>
  </si>
  <si>
    <t>Colonne494</t>
  </si>
  <si>
    <t>Colonne495</t>
  </si>
  <si>
    <t>Colonne496</t>
  </si>
  <si>
    <t>Colonne497</t>
  </si>
  <si>
    <t>Colonne498</t>
  </si>
  <si>
    <t>Colonne499</t>
  </si>
  <si>
    <t>Colonne500</t>
  </si>
  <si>
    <t>Colonne501</t>
  </si>
  <si>
    <t>Colonne502</t>
  </si>
  <si>
    <t>Colonne503</t>
  </si>
  <si>
    <t>Colonne504</t>
  </si>
  <si>
    <t>Colonne505</t>
  </si>
  <si>
    <t>Colonne506</t>
  </si>
  <si>
    <t>Colonne507</t>
  </si>
  <si>
    <t>Colonne508</t>
  </si>
  <si>
    <t>Colonne509</t>
  </si>
  <si>
    <t>Colonne510</t>
  </si>
  <si>
    <t>Colonne511</t>
  </si>
  <si>
    <t>Colonne512</t>
  </si>
  <si>
    <t>Colonne513</t>
  </si>
  <si>
    <t>Colonne514</t>
  </si>
  <si>
    <t>Colonne515</t>
  </si>
  <si>
    <t>Colonne516</t>
  </si>
  <si>
    <t>Colonne517</t>
  </si>
  <si>
    <t>Colonne518</t>
  </si>
  <si>
    <t>Colonne519</t>
  </si>
  <si>
    <t>Colonne520</t>
  </si>
  <si>
    <t>Colonne521</t>
  </si>
  <si>
    <t>Colonne522</t>
  </si>
  <si>
    <t>Colonne523</t>
  </si>
  <si>
    <t>Colonne524</t>
  </si>
  <si>
    <t>Colonne525</t>
  </si>
  <si>
    <t>Colonne526</t>
  </si>
  <si>
    <t>Colonne527</t>
  </si>
  <si>
    <t>Colonne528</t>
  </si>
  <si>
    <t>Colonne529</t>
  </si>
  <si>
    <t>Colonne530</t>
  </si>
  <si>
    <t>Colonne531</t>
  </si>
  <si>
    <t>Colonne532</t>
  </si>
  <si>
    <t>Colonne533</t>
  </si>
  <si>
    <t>Colonne534</t>
  </si>
  <si>
    <t>Colonne535</t>
  </si>
  <si>
    <t>Colonne536</t>
  </si>
  <si>
    <t>Colonne537</t>
  </si>
  <si>
    <t>Colonne538</t>
  </si>
  <si>
    <t>Colonne539</t>
  </si>
  <si>
    <t>Colonne540</t>
  </si>
  <si>
    <t>Colonne541</t>
  </si>
  <si>
    <t>Colonne542</t>
  </si>
  <si>
    <t>Colonne543</t>
  </si>
  <si>
    <t>Colonne544</t>
  </si>
  <si>
    <t>Colonne545</t>
  </si>
  <si>
    <t>Colonne546</t>
  </si>
  <si>
    <t>Colonne547</t>
  </si>
  <si>
    <t>Colonne548</t>
  </si>
  <si>
    <t>Colonne549</t>
  </si>
  <si>
    <t>Colonne550</t>
  </si>
  <si>
    <t>Colonne551</t>
  </si>
  <si>
    <t>Colonne552</t>
  </si>
  <si>
    <t>Colonne553</t>
  </si>
  <si>
    <t>Colonne554</t>
  </si>
  <si>
    <t>Colonne555</t>
  </si>
  <si>
    <t>Colonne556</t>
  </si>
  <si>
    <t>Colonne557</t>
  </si>
  <si>
    <t>Colonne558</t>
  </si>
  <si>
    <t>Colonne559</t>
  </si>
  <si>
    <t>Colonne560</t>
  </si>
  <si>
    <t>Colonne561</t>
  </si>
  <si>
    <t>Colonne562</t>
  </si>
  <si>
    <t>Colonne563</t>
  </si>
  <si>
    <t>Colonne564</t>
  </si>
  <si>
    <t>Colonne565</t>
  </si>
  <si>
    <t>Colonne566</t>
  </si>
  <si>
    <t>Colonne567</t>
  </si>
  <si>
    <t>Colonne568</t>
  </si>
  <si>
    <t>Colonne569</t>
  </si>
  <si>
    <t>Colonne570</t>
  </si>
  <si>
    <t>Colonne571</t>
  </si>
  <si>
    <t>Colonne572</t>
  </si>
  <si>
    <t>Colonne573</t>
  </si>
  <si>
    <t>Colonne574</t>
  </si>
  <si>
    <t>Colonne575</t>
  </si>
  <si>
    <t>Colonne576</t>
  </si>
  <si>
    <t>Colonne577</t>
  </si>
  <si>
    <t>Colonne578</t>
  </si>
  <si>
    <t>Colonne579</t>
  </si>
  <si>
    <t>Colonne580</t>
  </si>
  <si>
    <t>Colonne581</t>
  </si>
  <si>
    <t>Colonne582</t>
  </si>
  <si>
    <t>Colonne583</t>
  </si>
  <si>
    <t>Colonne584</t>
  </si>
  <si>
    <t>Colonne585</t>
  </si>
  <si>
    <t>Colonne586</t>
  </si>
  <si>
    <t>Colonne587</t>
  </si>
  <si>
    <t>Colonne588</t>
  </si>
  <si>
    <t>Colonne589</t>
  </si>
  <si>
    <t>Colonne590</t>
  </si>
  <si>
    <t>Colonne591</t>
  </si>
  <si>
    <t>Colonne592</t>
  </si>
  <si>
    <t>Colonne593</t>
  </si>
  <si>
    <t>Colonne594</t>
  </si>
  <si>
    <t>Colonne595</t>
  </si>
  <si>
    <t>Colonne596</t>
  </si>
  <si>
    <t>Colonne597</t>
  </si>
  <si>
    <t>Colonne598</t>
  </si>
  <si>
    <t>Colonne599</t>
  </si>
  <si>
    <t>Colonne600</t>
  </si>
  <si>
    <t>Colonne601</t>
  </si>
  <si>
    <t>Colonne602</t>
  </si>
  <si>
    <t>Colonne603</t>
  </si>
  <si>
    <t>Colonne604</t>
  </si>
  <si>
    <t>Colonne605</t>
  </si>
  <si>
    <t>Colonne606</t>
  </si>
  <si>
    <t>Colonne607</t>
  </si>
  <si>
    <t>Colonne608</t>
  </si>
  <si>
    <t>Colonne609</t>
  </si>
  <si>
    <t>Colonne610</t>
  </si>
  <si>
    <t>Colonne611</t>
  </si>
  <si>
    <t>Colonne612</t>
  </si>
  <si>
    <t>Colonne613</t>
  </si>
  <si>
    <t>Colonne614</t>
  </si>
  <si>
    <t>Colonne615</t>
  </si>
  <si>
    <t>Colonne616</t>
  </si>
  <si>
    <t>Colonne617</t>
  </si>
  <si>
    <t>Colonne618</t>
  </si>
  <si>
    <t>Colonne619</t>
  </si>
  <si>
    <t>Colonne620</t>
  </si>
  <si>
    <t>Colonne621</t>
  </si>
  <si>
    <t>Colonne622</t>
  </si>
  <si>
    <t>Colonne623</t>
  </si>
  <si>
    <t>Colonne624</t>
  </si>
  <si>
    <t>Colonne625</t>
  </si>
  <si>
    <t>Colonne626</t>
  </si>
  <si>
    <t>Colonne627</t>
  </si>
  <si>
    <t>Colonne628</t>
  </si>
  <si>
    <t>Colonne629</t>
  </si>
  <si>
    <t>Colonne630</t>
  </si>
  <si>
    <t>Colonne631</t>
  </si>
  <si>
    <t>Colonne632</t>
  </si>
  <si>
    <t>Colonne633</t>
  </si>
  <si>
    <t>Colonne634</t>
  </si>
  <si>
    <t>Colonne635</t>
  </si>
  <si>
    <t>Colonne636</t>
  </si>
  <si>
    <t>Colonne637</t>
  </si>
  <si>
    <t>Colonne638</t>
  </si>
  <si>
    <t>Colonne639</t>
  </si>
  <si>
    <t>Colonne640</t>
  </si>
  <si>
    <t>Colonne641</t>
  </si>
  <si>
    <t>Colonne642</t>
  </si>
  <si>
    <t>Colonne643</t>
  </si>
  <si>
    <t>Colonne644</t>
  </si>
  <si>
    <t>Colonne645</t>
  </si>
  <si>
    <t>Colonne646</t>
  </si>
  <si>
    <t>Colonne647</t>
  </si>
  <si>
    <t>Colonne648</t>
  </si>
  <si>
    <t>Colonne649</t>
  </si>
  <si>
    <t>Colonne650</t>
  </si>
  <si>
    <t>Colonne651</t>
  </si>
  <si>
    <t>Colonne652</t>
  </si>
  <si>
    <t>Colonne653</t>
  </si>
  <si>
    <t>Colonne654</t>
  </si>
  <si>
    <t>Colonne655</t>
  </si>
  <si>
    <t>Colonne656</t>
  </si>
  <si>
    <t>Colonne657</t>
  </si>
  <si>
    <t>Colonne658</t>
  </si>
  <si>
    <t>Colonne659</t>
  </si>
  <si>
    <t>Colonne660</t>
  </si>
  <si>
    <t>Colonne661</t>
  </si>
  <si>
    <t>Colonne662</t>
  </si>
  <si>
    <t>Colonne663</t>
  </si>
  <si>
    <t>Colonne664</t>
  </si>
  <si>
    <t>Colonne665</t>
  </si>
  <si>
    <t>Colonne666</t>
  </si>
  <si>
    <t>Colonne667</t>
  </si>
  <si>
    <t>Colonne668</t>
  </si>
  <si>
    <t>Colonne669</t>
  </si>
  <si>
    <t>Colonne670</t>
  </si>
  <si>
    <t>Colonne671</t>
  </si>
  <si>
    <t>Colonne672</t>
  </si>
  <si>
    <t>Colonne673</t>
  </si>
  <si>
    <t>Colonne674</t>
  </si>
  <si>
    <t>Colonne675</t>
  </si>
  <si>
    <t>Colonne676</t>
  </si>
  <si>
    <t>Colonne677</t>
  </si>
  <si>
    <t>Colonne678</t>
  </si>
  <si>
    <t>Colonne679</t>
  </si>
  <si>
    <t>Colonne680</t>
  </si>
  <si>
    <t>Colonne681</t>
  </si>
  <si>
    <t>Colonne682</t>
  </si>
  <si>
    <t>Colonne683</t>
  </si>
  <si>
    <t>Colonne684</t>
  </si>
  <si>
    <t>Colonne685</t>
  </si>
  <si>
    <t>Colonne686</t>
  </si>
  <si>
    <t>Colonne687</t>
  </si>
  <si>
    <t>Colonne688</t>
  </si>
  <si>
    <t>Colonne689</t>
  </si>
  <si>
    <t>Colonne690</t>
  </si>
  <si>
    <t>Colonne691</t>
  </si>
  <si>
    <t>Colonne692</t>
  </si>
  <si>
    <t>Colonne693</t>
  </si>
  <si>
    <t>Colonne694</t>
  </si>
  <si>
    <t>Colonne695</t>
  </si>
  <si>
    <t>Colonne696</t>
  </si>
  <si>
    <t>Colonne697</t>
  </si>
  <si>
    <t>Colonne698</t>
  </si>
  <si>
    <t>Colonne699</t>
  </si>
  <si>
    <t>Colonne700</t>
  </si>
  <si>
    <t>Colonne701</t>
  </si>
  <si>
    <t>Colonne702</t>
  </si>
  <si>
    <t>Colonne703</t>
  </si>
  <si>
    <t>Colonne704</t>
  </si>
  <si>
    <t>Colonne705</t>
  </si>
  <si>
    <t>Colonne706</t>
  </si>
  <si>
    <t>Colonne707</t>
  </si>
  <si>
    <t>Colonne708</t>
  </si>
  <si>
    <t>Colonne709</t>
  </si>
  <si>
    <t>Colonne710</t>
  </si>
  <si>
    <t>Colonne711</t>
  </si>
  <si>
    <t>Colonne712</t>
  </si>
  <si>
    <t>Colonne713</t>
  </si>
  <si>
    <t>Colonne714</t>
  </si>
  <si>
    <t>Colonne715</t>
  </si>
  <si>
    <t>Colonne716</t>
  </si>
  <si>
    <t>Colonne717</t>
  </si>
  <si>
    <t>Colonne718</t>
  </si>
  <si>
    <t>Colonne719</t>
  </si>
  <si>
    <t>Colonne720</t>
  </si>
  <si>
    <t>Colonne721</t>
  </si>
  <si>
    <t>Colonne722</t>
  </si>
  <si>
    <t>Colonne723</t>
  </si>
  <si>
    <t>Colonne724</t>
  </si>
  <si>
    <t>Colonne725</t>
  </si>
  <si>
    <t>Colonne726</t>
  </si>
  <si>
    <t>Colonne727</t>
  </si>
  <si>
    <t>Colonne728</t>
  </si>
  <si>
    <t>Colonne729</t>
  </si>
  <si>
    <t>Colonne730</t>
  </si>
  <si>
    <t>Colonne731</t>
  </si>
  <si>
    <t>Colonne732</t>
  </si>
  <si>
    <t>Colonne733</t>
  </si>
  <si>
    <t>Colonne734</t>
  </si>
  <si>
    <t>Colonne735</t>
  </si>
  <si>
    <t>Colonne736</t>
  </si>
  <si>
    <t>Colonne737</t>
  </si>
  <si>
    <t>Colonne738</t>
  </si>
  <si>
    <t>Colonne739</t>
  </si>
  <si>
    <t>Colonne740</t>
  </si>
  <si>
    <t>Colonne741</t>
  </si>
  <si>
    <t>Colonne742</t>
  </si>
  <si>
    <t>Colonne743</t>
  </si>
  <si>
    <t>Colonne744</t>
  </si>
  <si>
    <t>Colonne745</t>
  </si>
  <si>
    <t>Colonne746</t>
  </si>
  <si>
    <t>Colonne747</t>
  </si>
  <si>
    <t>Colonne748</t>
  </si>
  <si>
    <t>Colonne749</t>
  </si>
  <si>
    <t>Colonne750</t>
  </si>
  <si>
    <t>Colonne751</t>
  </si>
  <si>
    <t>Colonne752</t>
  </si>
  <si>
    <t>Colonne753</t>
  </si>
  <si>
    <t>Colonne754</t>
  </si>
  <si>
    <t>Colonne755</t>
  </si>
  <si>
    <t>Colonne756</t>
  </si>
  <si>
    <t>Colonne757</t>
  </si>
  <si>
    <t>Colonne758</t>
  </si>
  <si>
    <t>Colonne759</t>
  </si>
  <si>
    <t>Colonne760</t>
  </si>
  <si>
    <t>Colonne761</t>
  </si>
  <si>
    <t>Colonne762</t>
  </si>
  <si>
    <t>Colonne763</t>
  </si>
  <si>
    <t>Colonne764</t>
  </si>
  <si>
    <t>Colonne765</t>
  </si>
  <si>
    <t>Colonne766</t>
  </si>
  <si>
    <t>Colonne767</t>
  </si>
  <si>
    <t>Colonne768</t>
  </si>
  <si>
    <t>Colonne769</t>
  </si>
  <si>
    <t>Colonne770</t>
  </si>
  <si>
    <t>Colonne771</t>
  </si>
  <si>
    <t>Colonne772</t>
  </si>
  <si>
    <t>Colonne773</t>
  </si>
  <si>
    <t>Colonne774</t>
  </si>
  <si>
    <t>Colonne775</t>
  </si>
  <si>
    <t>Colonne776</t>
  </si>
  <si>
    <t>Colonne777</t>
  </si>
  <si>
    <t>Colonne778</t>
  </si>
  <si>
    <t>Colonne779</t>
  </si>
  <si>
    <t>Colonne780</t>
  </si>
  <si>
    <t>Colonne781</t>
  </si>
  <si>
    <t>Colonne782</t>
  </si>
  <si>
    <t>Colonne783</t>
  </si>
  <si>
    <t>Colonne784</t>
  </si>
  <si>
    <t>Colonne785</t>
  </si>
  <si>
    <t>Colonne786</t>
  </si>
  <si>
    <t>Colonne787</t>
  </si>
  <si>
    <t>Colonne788</t>
  </si>
  <si>
    <t>Colonne789</t>
  </si>
  <si>
    <t>Colonne790</t>
  </si>
  <si>
    <t>Colonne791</t>
  </si>
  <si>
    <t>Colonne792</t>
  </si>
  <si>
    <t>Colonne793</t>
  </si>
  <si>
    <t>Colonne794</t>
  </si>
  <si>
    <t>Colonne795</t>
  </si>
  <si>
    <t>Colonne796</t>
  </si>
  <si>
    <t>Colonne797</t>
  </si>
  <si>
    <t>Colonne798</t>
  </si>
  <si>
    <t>Colonne799</t>
  </si>
  <si>
    <t>Colonne800</t>
  </si>
  <si>
    <t>Colonne801</t>
  </si>
  <si>
    <t>Colonne802</t>
  </si>
  <si>
    <t>Colonne803</t>
  </si>
  <si>
    <t>Colonne804</t>
  </si>
  <si>
    <t>Colonne805</t>
  </si>
  <si>
    <t>Colonne806</t>
  </si>
  <si>
    <t>Colonne807</t>
  </si>
  <si>
    <t>Colonne808</t>
  </si>
  <si>
    <t>Colonne809</t>
  </si>
  <si>
    <t>Colonne810</t>
  </si>
  <si>
    <t>Colonne811</t>
  </si>
  <si>
    <t>Colonne812</t>
  </si>
  <si>
    <t>Colonne813</t>
  </si>
  <si>
    <t>Colonne814</t>
  </si>
  <si>
    <t>Colonne815</t>
  </si>
  <si>
    <t>Colonne816</t>
  </si>
  <si>
    <t>Colonne817</t>
  </si>
  <si>
    <t>Colonne818</t>
  </si>
  <si>
    <t>Colonne819</t>
  </si>
  <si>
    <t>Colonne820</t>
  </si>
  <si>
    <t>Colonne821</t>
  </si>
  <si>
    <t>Colonne822</t>
  </si>
  <si>
    <t>Colonne823</t>
  </si>
  <si>
    <t>Colonne824</t>
  </si>
  <si>
    <t>Colonne825</t>
  </si>
  <si>
    <t>Colonne826</t>
  </si>
  <si>
    <t>Colonne827</t>
  </si>
  <si>
    <t>Colonne828</t>
  </si>
  <si>
    <t>Colonne829</t>
  </si>
  <si>
    <t>Colonne830</t>
  </si>
  <si>
    <t>Colonne831</t>
  </si>
  <si>
    <t>Colonne832</t>
  </si>
  <si>
    <t>Colonne833</t>
  </si>
  <si>
    <t>Colonne834</t>
  </si>
  <si>
    <t>Colonne835</t>
  </si>
  <si>
    <t>Colonne836</t>
  </si>
  <si>
    <t>Colonne837</t>
  </si>
  <si>
    <t>Colonne838</t>
  </si>
  <si>
    <t>Colonne839</t>
  </si>
  <si>
    <t>Colonne840</t>
  </si>
  <si>
    <t>Colonne841</t>
  </si>
  <si>
    <t>Colonne842</t>
  </si>
  <si>
    <t>Colonne843</t>
  </si>
  <si>
    <t>Colonne844</t>
  </si>
  <si>
    <t>Colonne845</t>
  </si>
  <si>
    <t>Colonne846</t>
  </si>
  <si>
    <t>Colonne847</t>
  </si>
  <si>
    <t>Colonne848</t>
  </si>
  <si>
    <t>Colonne849</t>
  </si>
  <si>
    <t>Colonne850</t>
  </si>
  <si>
    <t>Colonne851</t>
  </si>
  <si>
    <t>Colonne852</t>
  </si>
  <si>
    <t>Colonne853</t>
  </si>
  <si>
    <t>Colonne854</t>
  </si>
  <si>
    <t>Colonne855</t>
  </si>
  <si>
    <t>Colonne856</t>
  </si>
  <si>
    <t>Colonne857</t>
  </si>
  <si>
    <t>Colonne858</t>
  </si>
  <si>
    <t>Colonne859</t>
  </si>
  <si>
    <t>Colonne860</t>
  </si>
  <si>
    <t>Colonne861</t>
  </si>
  <si>
    <t>Colonne862</t>
  </si>
  <si>
    <t>Colonne863</t>
  </si>
  <si>
    <t>Colonne864</t>
  </si>
  <si>
    <t>Colonne865</t>
  </si>
  <si>
    <t>Colonne866</t>
  </si>
  <si>
    <t>Colonne867</t>
  </si>
  <si>
    <t>Colonne868</t>
  </si>
  <si>
    <t>Colonne869</t>
  </si>
  <si>
    <t>Colonne870</t>
  </si>
  <si>
    <t>Colonne871</t>
  </si>
  <si>
    <t>Colonne872</t>
  </si>
  <si>
    <t>Colonne873</t>
  </si>
  <si>
    <t>Colonne874</t>
  </si>
  <si>
    <t>Colonne875</t>
  </si>
  <si>
    <t>Colonne876</t>
  </si>
  <si>
    <t>Colonne877</t>
  </si>
  <si>
    <t>Colonne878</t>
  </si>
  <si>
    <t>Colonne879</t>
  </si>
  <si>
    <t>Colonne880</t>
  </si>
  <si>
    <t>Colonne881</t>
  </si>
  <si>
    <t>Colonne882</t>
  </si>
  <si>
    <t>Colonne883</t>
  </si>
  <si>
    <t>Colonne884</t>
  </si>
  <si>
    <t>Colonne885</t>
  </si>
  <si>
    <t>Colonne886</t>
  </si>
  <si>
    <t>Colonne887</t>
  </si>
  <si>
    <t>Colonne888</t>
  </si>
  <si>
    <t>Colonne889</t>
  </si>
  <si>
    <t>Colonne890</t>
  </si>
  <si>
    <t>Colonne891</t>
  </si>
  <si>
    <t>Colonne892</t>
  </si>
  <si>
    <t>Colonne893</t>
  </si>
  <si>
    <t>Colonne894</t>
  </si>
  <si>
    <t>Colonne895</t>
  </si>
  <si>
    <t>Colonne896</t>
  </si>
  <si>
    <t>Colonne897</t>
  </si>
  <si>
    <t>Colonne898</t>
  </si>
  <si>
    <t>Colonne899</t>
  </si>
  <si>
    <t>Colonne900</t>
  </si>
  <si>
    <t>Colonne901</t>
  </si>
  <si>
    <t>Colonne902</t>
  </si>
  <si>
    <t>Colonne903</t>
  </si>
  <si>
    <t>Colonne904</t>
  </si>
  <si>
    <t>Colonne905</t>
  </si>
  <si>
    <t>Colonne906</t>
  </si>
  <si>
    <t>Colonne907</t>
  </si>
  <si>
    <t>Colonne908</t>
  </si>
  <si>
    <t>Colonne909</t>
  </si>
  <si>
    <t>Colonne910</t>
  </si>
  <si>
    <t>Colonne911</t>
  </si>
  <si>
    <t>Colonne912</t>
  </si>
  <si>
    <t>Colonne913</t>
  </si>
  <si>
    <t>Colonne914</t>
  </si>
  <si>
    <t>Colonne915</t>
  </si>
  <si>
    <t>Colonne916</t>
  </si>
  <si>
    <t>Colonne917</t>
  </si>
  <si>
    <t>Colonne918</t>
  </si>
  <si>
    <t>Colonne919</t>
  </si>
  <si>
    <t>Colonne920</t>
  </si>
  <si>
    <t>Colonne921</t>
  </si>
  <si>
    <t>Colonne922</t>
  </si>
  <si>
    <t>Colonne923</t>
  </si>
  <si>
    <t>Colonne924</t>
  </si>
  <si>
    <t>Colonne925</t>
  </si>
  <si>
    <t>Colonne926</t>
  </si>
  <si>
    <t>Colonne927</t>
  </si>
  <si>
    <t>Colonne928</t>
  </si>
  <si>
    <t>Colonne929</t>
  </si>
  <si>
    <t>Colonne930</t>
  </si>
  <si>
    <t>Colonne931</t>
  </si>
  <si>
    <t>Colonne932</t>
  </si>
  <si>
    <t>Colonne933</t>
  </si>
  <si>
    <t>Colonne934</t>
  </si>
  <si>
    <t>Colonne935</t>
  </si>
  <si>
    <t>Colonne936</t>
  </si>
  <si>
    <t>Colonne937</t>
  </si>
  <si>
    <t>Colonne938</t>
  </si>
  <si>
    <t>Colonne939</t>
  </si>
  <si>
    <t>Colonne940</t>
  </si>
  <si>
    <t>Colonne941</t>
  </si>
  <si>
    <t>Colonne942</t>
  </si>
  <si>
    <t>Colonne943</t>
  </si>
  <si>
    <t>Colonne944</t>
  </si>
  <si>
    <t>Colonne945</t>
  </si>
  <si>
    <t>Colonne946</t>
  </si>
  <si>
    <t>Colonne947</t>
  </si>
  <si>
    <t>Colonne948</t>
  </si>
  <si>
    <t>Colonne949</t>
  </si>
  <si>
    <t>Colonne950</t>
  </si>
  <si>
    <t>Colonne951</t>
  </si>
  <si>
    <t>Colonne952</t>
  </si>
  <si>
    <t>Colonne953</t>
  </si>
  <si>
    <t>Colonne954</t>
  </si>
  <si>
    <t>Colonne955</t>
  </si>
  <si>
    <t>Colonne956</t>
  </si>
  <si>
    <t>Colonne957</t>
  </si>
  <si>
    <t>Colonne958</t>
  </si>
  <si>
    <t>Colonne959</t>
  </si>
  <si>
    <t>Colonne960</t>
  </si>
  <si>
    <t>Colonne961</t>
  </si>
  <si>
    <t>Colonne962</t>
  </si>
  <si>
    <t>Colonne963</t>
  </si>
  <si>
    <t>Colonne964</t>
  </si>
  <si>
    <t>Colonne965</t>
  </si>
  <si>
    <t>Colonne966</t>
  </si>
  <si>
    <t>Colonne967</t>
  </si>
  <si>
    <t>Colonne968</t>
  </si>
  <si>
    <t>Colonne969</t>
  </si>
  <si>
    <t>Colonne970</t>
  </si>
  <si>
    <t>Colonne971</t>
  </si>
  <si>
    <t>Colonne972</t>
  </si>
  <si>
    <t>Colonne973</t>
  </si>
  <si>
    <t>Colonne974</t>
  </si>
  <si>
    <t>Colonne975</t>
  </si>
  <si>
    <t>Colonne976</t>
  </si>
  <si>
    <t>Colonne977</t>
  </si>
  <si>
    <t>Colonne978</t>
  </si>
  <si>
    <t>Colonne979</t>
  </si>
  <si>
    <t>Colonne980</t>
  </si>
  <si>
    <t>Colonne981</t>
  </si>
  <si>
    <t>Colonne982</t>
  </si>
  <si>
    <t>Colonne983</t>
  </si>
  <si>
    <t>Colonne984</t>
  </si>
  <si>
    <t>Colonne985</t>
  </si>
  <si>
    <t>Colonne986</t>
  </si>
  <si>
    <t>Colonne987</t>
  </si>
  <si>
    <t>Colonne988</t>
  </si>
  <si>
    <t>Colonne989</t>
  </si>
  <si>
    <t>Colonne990</t>
  </si>
  <si>
    <t>Colonne991</t>
  </si>
  <si>
    <t>Colonne992</t>
  </si>
  <si>
    <t>Colonne993</t>
  </si>
  <si>
    <t>Colonne994</t>
  </si>
  <si>
    <t>Colonne995</t>
  </si>
  <si>
    <t>Colonne996</t>
  </si>
  <si>
    <t>Colonne997</t>
  </si>
  <si>
    <t>Colonne998</t>
  </si>
  <si>
    <t>Colonne999</t>
  </si>
  <si>
    <t>Colonne1000</t>
  </si>
  <si>
    <t>Colonne1001</t>
  </si>
  <si>
    <t>Colonne1002</t>
  </si>
  <si>
    <t>Colonne1003</t>
  </si>
  <si>
    <t>Colonne1004</t>
  </si>
  <si>
    <t>Colonne1005</t>
  </si>
  <si>
    <t>Colonne1006</t>
  </si>
  <si>
    <t>Colonne1007</t>
  </si>
  <si>
    <t>Colonne1008</t>
  </si>
  <si>
    <t>Colonne1009</t>
  </si>
  <si>
    <t>Colonne1010</t>
  </si>
  <si>
    <t>Colonne1011</t>
  </si>
  <si>
    <t>Colonne1012</t>
  </si>
  <si>
    <t>Colonne1013</t>
  </si>
  <si>
    <t>Colonne1014</t>
  </si>
  <si>
    <t>Colonne1015</t>
  </si>
  <si>
    <t>Colonne1016</t>
  </si>
  <si>
    <t>Colonne1017</t>
  </si>
  <si>
    <t>Colonne1018</t>
  </si>
  <si>
    <t>Colonne1019</t>
  </si>
  <si>
    <t>Colonne1020</t>
  </si>
  <si>
    <t>Colonne1021</t>
  </si>
  <si>
    <t>Colonne1022</t>
  </si>
  <si>
    <t>Colonne1023</t>
  </si>
  <si>
    <t>Colonne1024</t>
  </si>
  <si>
    <t>Colonne1025</t>
  </si>
  <si>
    <t>Colonne1026</t>
  </si>
  <si>
    <t>Colonne1027</t>
  </si>
  <si>
    <t>Colonne1028</t>
  </si>
  <si>
    <t>Colonne1029</t>
  </si>
  <si>
    <t>Colonne1030</t>
  </si>
  <si>
    <t>Colonne1031</t>
  </si>
  <si>
    <t>Colonne1032</t>
  </si>
  <si>
    <t>Colonne1033</t>
  </si>
  <si>
    <t>Colonne1034</t>
  </si>
  <si>
    <t>Colonne1035</t>
  </si>
  <si>
    <t>Colonne1036</t>
  </si>
  <si>
    <t>Colonne1037</t>
  </si>
  <si>
    <t>Colonne1038</t>
  </si>
  <si>
    <t>Colonne1039</t>
  </si>
  <si>
    <t>Colonne1040</t>
  </si>
  <si>
    <t>Colonne1041</t>
  </si>
  <si>
    <t>Colonne1042</t>
  </si>
  <si>
    <t>Colonne1043</t>
  </si>
  <si>
    <t>Colonne1044</t>
  </si>
  <si>
    <t>Colonne1045</t>
  </si>
  <si>
    <t>Colonne1046</t>
  </si>
  <si>
    <t>Colonne1047</t>
  </si>
  <si>
    <t>Colonne1048</t>
  </si>
  <si>
    <t>Colonne1049</t>
  </si>
  <si>
    <t>Colonne1050</t>
  </si>
  <si>
    <t>Colonne1051</t>
  </si>
  <si>
    <t>Colonne1052</t>
  </si>
  <si>
    <t>Colonne1053</t>
  </si>
  <si>
    <t>Colonne1054</t>
  </si>
  <si>
    <t>Colonne1055</t>
  </si>
  <si>
    <t>Colonne1056</t>
  </si>
  <si>
    <t>Colonne1057</t>
  </si>
  <si>
    <t>Colonne1058</t>
  </si>
  <si>
    <t>Colonne1059</t>
  </si>
  <si>
    <t>Colonne1060</t>
  </si>
  <si>
    <t>Colonne1061</t>
  </si>
  <si>
    <t>Colonne1062</t>
  </si>
  <si>
    <t>Colonne1063</t>
  </si>
  <si>
    <t>Colonne1064</t>
  </si>
  <si>
    <t>Colonne1065</t>
  </si>
  <si>
    <t>Colonne1066</t>
  </si>
  <si>
    <t>Colonne1067</t>
  </si>
  <si>
    <t>Colonne1068</t>
  </si>
  <si>
    <t>Colonne1069</t>
  </si>
  <si>
    <t>Colonne1070</t>
  </si>
  <si>
    <t>Colonne1071</t>
  </si>
  <si>
    <t>Colonne1072</t>
  </si>
  <si>
    <t>Colonne1073</t>
  </si>
  <si>
    <t>Colonne1074</t>
  </si>
  <si>
    <t>Colonne1075</t>
  </si>
  <si>
    <t>Colonne1076</t>
  </si>
  <si>
    <t>Colonne1077</t>
  </si>
  <si>
    <t>Colonne1078</t>
  </si>
  <si>
    <t>Colonne1079</t>
  </si>
  <si>
    <t>Colonne1080</t>
  </si>
  <si>
    <t>Colonne1081</t>
  </si>
  <si>
    <t>Colonne1082</t>
  </si>
  <si>
    <t>Colonne1083</t>
  </si>
  <si>
    <t>Colonne1084</t>
  </si>
  <si>
    <t>Colonne1085</t>
  </si>
  <si>
    <t>Colonne1086</t>
  </si>
  <si>
    <t>Colonne1087</t>
  </si>
  <si>
    <t>Colonne1088</t>
  </si>
  <si>
    <t>Colonne1089</t>
  </si>
  <si>
    <t>Colonne1090</t>
  </si>
  <si>
    <t>Colonne1091</t>
  </si>
  <si>
    <t>Colonne1092</t>
  </si>
  <si>
    <t>Colonne1093</t>
  </si>
  <si>
    <t>Colonne1094</t>
  </si>
  <si>
    <t>Colonne1095</t>
  </si>
  <si>
    <t>Colonne1096</t>
  </si>
  <si>
    <t>Colonne1097</t>
  </si>
  <si>
    <t>Colonne1098</t>
  </si>
  <si>
    <t>Colonne1099</t>
  </si>
  <si>
    <t>Colonne1100</t>
  </si>
  <si>
    <t>Colonne1101</t>
  </si>
  <si>
    <t>Colonne1102</t>
  </si>
  <si>
    <t>Colonne1103</t>
  </si>
  <si>
    <t>Colonne1104</t>
  </si>
  <si>
    <t>Colonne1105</t>
  </si>
  <si>
    <t>Colonne1106</t>
  </si>
  <si>
    <t>Colonne1107</t>
  </si>
  <si>
    <t>Colonne1108</t>
  </si>
  <si>
    <t>Colonne1109</t>
  </si>
  <si>
    <t>Colonne1110</t>
  </si>
  <si>
    <t>Colonne1111</t>
  </si>
  <si>
    <t>Colonne1112</t>
  </si>
  <si>
    <t>Colonne1113</t>
  </si>
  <si>
    <t>Colonne1114</t>
  </si>
  <si>
    <t>Colonne1115</t>
  </si>
  <si>
    <t>Colonne1116</t>
  </si>
  <si>
    <t>Colonne1117</t>
  </si>
  <si>
    <t>Colonne1118</t>
  </si>
  <si>
    <t>Colonne1119</t>
  </si>
  <si>
    <t>Colonne1120</t>
  </si>
  <si>
    <t>Colonne1121</t>
  </si>
  <si>
    <t>Colonne1122</t>
  </si>
  <si>
    <t>Colonne1123</t>
  </si>
  <si>
    <t>Colonne1124</t>
  </si>
  <si>
    <t>Colonne1125</t>
  </si>
  <si>
    <t>Colonne1126</t>
  </si>
  <si>
    <t>Colonne1127</t>
  </si>
  <si>
    <t>Colonne1128</t>
  </si>
  <si>
    <t>Colonne1129</t>
  </si>
  <si>
    <t>Colonne1130</t>
  </si>
  <si>
    <t>Colonne1131</t>
  </si>
  <si>
    <t>Colonne1132</t>
  </si>
  <si>
    <t>Colonne1133</t>
  </si>
  <si>
    <t>Colonne1134</t>
  </si>
  <si>
    <t>Colonne1135</t>
  </si>
  <si>
    <t>Colonne1136</t>
  </si>
  <si>
    <t>Colonne1137</t>
  </si>
  <si>
    <t>Colonne1138</t>
  </si>
  <si>
    <t>Colonne1139</t>
  </si>
  <si>
    <t>Colonne1140</t>
  </si>
  <si>
    <t>Colonne1141</t>
  </si>
  <si>
    <t>Colonne1142</t>
  </si>
  <si>
    <t>Colonne1143</t>
  </si>
  <si>
    <t>Colonne1144</t>
  </si>
  <si>
    <t>Colonne1145</t>
  </si>
  <si>
    <t>Colonne1146</t>
  </si>
  <si>
    <t>Colonne1147</t>
  </si>
  <si>
    <t>Colonne1148</t>
  </si>
  <si>
    <t>Colonne1149</t>
  </si>
  <si>
    <t>Colonne1150</t>
  </si>
  <si>
    <t>Colonne1151</t>
  </si>
  <si>
    <t>Colonne1152</t>
  </si>
  <si>
    <t>Colonne1153</t>
  </si>
  <si>
    <t>Colonne1154</t>
  </si>
  <si>
    <t>Colonne1155</t>
  </si>
  <si>
    <t>Colonne1156</t>
  </si>
  <si>
    <t>Colonne1157</t>
  </si>
  <si>
    <t>Colonne1158</t>
  </si>
  <si>
    <t>Colonne1159</t>
  </si>
  <si>
    <t>Colonne1160</t>
  </si>
  <si>
    <t>Colonne1161</t>
  </si>
  <si>
    <t>Colonne1162</t>
  </si>
  <si>
    <t>Colonne1163</t>
  </si>
  <si>
    <t>Colonne1164</t>
  </si>
  <si>
    <t>Colonne1165</t>
  </si>
  <si>
    <t>Colonne1166</t>
  </si>
  <si>
    <t>Colonne1167</t>
  </si>
  <si>
    <t>Colonne1168</t>
  </si>
  <si>
    <t>Colonne1169</t>
  </si>
  <si>
    <t>Colonne1170</t>
  </si>
  <si>
    <t>Colonne1171</t>
  </si>
  <si>
    <t>Colonne1172</t>
  </si>
  <si>
    <t>Colonne1173</t>
  </si>
  <si>
    <t>Colonne1174</t>
  </si>
  <si>
    <t>Colonne1175</t>
  </si>
  <si>
    <t>Colonne1176</t>
  </si>
  <si>
    <t>Colonne1177</t>
  </si>
  <si>
    <t>Colonne1178</t>
  </si>
  <si>
    <t>Colonne1179</t>
  </si>
  <si>
    <t>Colonne1180</t>
  </si>
  <si>
    <t>Colonne1181</t>
  </si>
  <si>
    <t>Colonne1182</t>
  </si>
  <si>
    <t>Colonne1183</t>
  </si>
  <si>
    <t>Colonne1184</t>
  </si>
  <si>
    <t>Colonne1185</t>
  </si>
  <si>
    <t>Colonne1186</t>
  </si>
  <si>
    <t>Colonne1187</t>
  </si>
  <si>
    <t>Colonne1188</t>
  </si>
  <si>
    <t>Colonne1189</t>
  </si>
  <si>
    <t>Colonne1190</t>
  </si>
  <si>
    <t>Colonne1191</t>
  </si>
  <si>
    <t>Colonne1192</t>
  </si>
  <si>
    <t>Colonne1193</t>
  </si>
  <si>
    <t>Colonne1194</t>
  </si>
  <si>
    <t>Colonne1195</t>
  </si>
  <si>
    <t>Colonne1196</t>
  </si>
  <si>
    <t>Colonne1197</t>
  </si>
  <si>
    <t>Colonne1198</t>
  </si>
  <si>
    <t>Colonne1199</t>
  </si>
  <si>
    <t>Colonne1200</t>
  </si>
  <si>
    <t>Colonne1201</t>
  </si>
  <si>
    <t>Colonne1202</t>
  </si>
  <si>
    <t>Colonne1203</t>
  </si>
  <si>
    <t>Colonne1204</t>
  </si>
  <si>
    <t>Colonne1205</t>
  </si>
  <si>
    <t>Colonne1206</t>
  </si>
  <si>
    <t>Colonne1207</t>
  </si>
  <si>
    <t>Colonne1208</t>
  </si>
  <si>
    <t>Colonne1209</t>
  </si>
  <si>
    <t>Colonne1210</t>
  </si>
  <si>
    <t>Colonne1211</t>
  </si>
  <si>
    <t>Colonne1212</t>
  </si>
  <si>
    <t>Colonne1213</t>
  </si>
  <si>
    <t>Colonne1214</t>
  </si>
  <si>
    <t>Colonne1215</t>
  </si>
  <si>
    <t>Colonne1216</t>
  </si>
  <si>
    <t>Colonne1217</t>
  </si>
  <si>
    <t>Colonne1218</t>
  </si>
  <si>
    <t>Colonne1219</t>
  </si>
  <si>
    <t>Colonne1220</t>
  </si>
  <si>
    <t>Colonne1221</t>
  </si>
  <si>
    <t>Colonne1222</t>
  </si>
  <si>
    <t>Colonne1223</t>
  </si>
  <si>
    <t>Colonne1224</t>
  </si>
  <si>
    <t>Colonne1225</t>
  </si>
  <si>
    <t>Colonne1226</t>
  </si>
  <si>
    <t>Colonne1227</t>
  </si>
  <si>
    <t>Colonne1228</t>
  </si>
  <si>
    <t>Colonne1229</t>
  </si>
  <si>
    <t>Colonne1230</t>
  </si>
  <si>
    <t>Colonne1231</t>
  </si>
  <si>
    <t>Colonne1232</t>
  </si>
  <si>
    <t>Colonne1233</t>
  </si>
  <si>
    <t>Colonne1234</t>
  </si>
  <si>
    <t>Colonne1235</t>
  </si>
  <si>
    <t>Colonne1236</t>
  </si>
  <si>
    <t>Colonne1237</t>
  </si>
  <si>
    <t>Colonne1238</t>
  </si>
  <si>
    <t>Colonne1239</t>
  </si>
  <si>
    <t>Colonne1240</t>
  </si>
  <si>
    <t>Colonne1241</t>
  </si>
  <si>
    <t>Colonne1242</t>
  </si>
  <si>
    <t>Colonne1243</t>
  </si>
  <si>
    <t>Colonne1244</t>
  </si>
  <si>
    <t>Colonne1245</t>
  </si>
  <si>
    <t>Colonne1246</t>
  </si>
  <si>
    <t>Colonne1247</t>
  </si>
  <si>
    <t>Colonne1248</t>
  </si>
  <si>
    <t>Colonne1249</t>
  </si>
  <si>
    <t>Colonne1250</t>
  </si>
  <si>
    <t>Colonne1251</t>
  </si>
  <si>
    <t>Colonne1252</t>
  </si>
  <si>
    <t>Colonne1253</t>
  </si>
  <si>
    <t>Colonne1254</t>
  </si>
  <si>
    <t>Colonne1255</t>
  </si>
  <si>
    <t>Colonne1256</t>
  </si>
  <si>
    <t>Colonne1257</t>
  </si>
  <si>
    <t>Colonne1258</t>
  </si>
  <si>
    <t>Colonne1259</t>
  </si>
  <si>
    <t>Colonne1260</t>
  </si>
  <si>
    <t>Colonne1261</t>
  </si>
  <si>
    <t>Colonne1262</t>
  </si>
  <si>
    <t>Colonne1263</t>
  </si>
  <si>
    <t>Colonne1264</t>
  </si>
  <si>
    <t>Colonne1265</t>
  </si>
  <si>
    <t>Colonne1266</t>
  </si>
  <si>
    <t>Colonne1267</t>
  </si>
  <si>
    <t>Colonne1268</t>
  </si>
  <si>
    <t>Colonne1269</t>
  </si>
  <si>
    <t>Colonne1270</t>
  </si>
  <si>
    <t>Colonne1271</t>
  </si>
  <si>
    <t>Colonne1272</t>
  </si>
  <si>
    <t>Colonne1273</t>
  </si>
  <si>
    <t>Colonne1274</t>
  </si>
  <si>
    <t>Colonne1275</t>
  </si>
  <si>
    <t>Colonne1276</t>
  </si>
  <si>
    <t>Colonne1277</t>
  </si>
  <si>
    <t>Colonne1278</t>
  </si>
  <si>
    <t>Colonne1279</t>
  </si>
  <si>
    <t>Colonne1280</t>
  </si>
  <si>
    <t>Colonne1281</t>
  </si>
  <si>
    <t>Colonne1282</t>
  </si>
  <si>
    <t>Colonne1283</t>
  </si>
  <si>
    <t>Colonne1284</t>
  </si>
  <si>
    <t>Colonne1285</t>
  </si>
  <si>
    <t>Colonne1286</t>
  </si>
  <si>
    <t>Colonne1287</t>
  </si>
  <si>
    <t>Colonne1288</t>
  </si>
  <si>
    <t>Colonne1289</t>
  </si>
  <si>
    <t>Colonne1290</t>
  </si>
  <si>
    <t>Colonne1291</t>
  </si>
  <si>
    <t>Colonne1292</t>
  </si>
  <si>
    <t>Colonne1293</t>
  </si>
  <si>
    <t>Colonne1294</t>
  </si>
  <si>
    <t>Colonne1295</t>
  </si>
  <si>
    <t>Colonne1296</t>
  </si>
  <si>
    <t>Colonne1297</t>
  </si>
  <si>
    <t>Colonne1298</t>
  </si>
  <si>
    <t>Colonne1299</t>
  </si>
  <si>
    <t>Colonne1300</t>
  </si>
  <si>
    <t>Colonne1301</t>
  </si>
  <si>
    <t>Colonne1302</t>
  </si>
  <si>
    <t>Colonne1303</t>
  </si>
  <si>
    <t>Colonne1304</t>
  </si>
  <si>
    <t>Colonne1305</t>
  </si>
  <si>
    <t>Colonne1306</t>
  </si>
  <si>
    <t>Colonne1307</t>
  </si>
  <si>
    <t>Colonne1308</t>
  </si>
  <si>
    <t>Colonne1309</t>
  </si>
  <si>
    <t>Colonne1310</t>
  </si>
  <si>
    <t>Colonne1311</t>
  </si>
  <si>
    <t>Colonne1312</t>
  </si>
  <si>
    <t>Colonne1313</t>
  </si>
  <si>
    <t>Colonne1314</t>
  </si>
  <si>
    <t>Colonne1315</t>
  </si>
  <si>
    <t>Colonne1316</t>
  </si>
  <si>
    <t>Colonne1317</t>
  </si>
  <si>
    <t>Colonne1318</t>
  </si>
  <si>
    <t>Colonne1319</t>
  </si>
  <si>
    <t>Colonne1320</t>
  </si>
  <si>
    <t>Colonne1321</t>
  </si>
  <si>
    <t>Colonne1322</t>
  </si>
  <si>
    <t>Colonne1323</t>
  </si>
  <si>
    <t>Colonne1324</t>
  </si>
  <si>
    <t>Colonne1325</t>
  </si>
  <si>
    <t>Colonne1326</t>
  </si>
  <si>
    <t>Colonne1327</t>
  </si>
  <si>
    <t>Colonne1328</t>
  </si>
  <si>
    <t>Colonne1329</t>
  </si>
  <si>
    <t>Colonne1330</t>
  </si>
  <si>
    <t>Colonne1331</t>
  </si>
  <si>
    <t>Colonne1332</t>
  </si>
  <si>
    <t>Colonne1333</t>
  </si>
  <si>
    <t>Colonne1334</t>
  </si>
  <si>
    <t>Colonne1335</t>
  </si>
  <si>
    <t>Colonne1336</t>
  </si>
  <si>
    <t>Colonne1337</t>
  </si>
  <si>
    <t>Colonne1338</t>
  </si>
  <si>
    <t>Colonne1339</t>
  </si>
  <si>
    <t>Colonne1340</t>
  </si>
  <si>
    <t>Colonne1341</t>
  </si>
  <si>
    <t>Colonne1342</t>
  </si>
  <si>
    <t>Colonne1343</t>
  </si>
  <si>
    <t>Colonne1344</t>
  </si>
  <si>
    <t>Colonne1345</t>
  </si>
  <si>
    <t>Colonne1346</t>
  </si>
  <si>
    <t>Colonne1347</t>
  </si>
  <si>
    <t>Colonne1348</t>
  </si>
  <si>
    <t>Colonne1349</t>
  </si>
  <si>
    <t>Colonne1350</t>
  </si>
  <si>
    <t>Colonne1351</t>
  </si>
  <si>
    <t>Colonne1352</t>
  </si>
  <si>
    <t>Colonne1353</t>
  </si>
  <si>
    <t>Colonne1354</t>
  </si>
  <si>
    <t>Colonne1355</t>
  </si>
  <si>
    <t>Colonne1356</t>
  </si>
  <si>
    <t>Colonne1357</t>
  </si>
  <si>
    <t>Colonne1358</t>
  </si>
  <si>
    <t>Colonne1359</t>
  </si>
  <si>
    <t>Colonne1360</t>
  </si>
  <si>
    <t>Colonne1361</t>
  </si>
  <si>
    <t>Colonne1362</t>
  </si>
  <si>
    <t>Colonne1363</t>
  </si>
  <si>
    <t>Colonne1364</t>
  </si>
  <si>
    <t>Colonne1365</t>
  </si>
  <si>
    <t>Colonne1366</t>
  </si>
  <si>
    <t>Colonne1367</t>
  </si>
  <si>
    <t>Colonne1368</t>
  </si>
  <si>
    <t>Colonne1369</t>
  </si>
  <si>
    <t>Colonne1370</t>
  </si>
  <si>
    <t>Colonne1371</t>
  </si>
  <si>
    <t>Colonne1372</t>
  </si>
  <si>
    <t>Colonne1373</t>
  </si>
  <si>
    <t>Colonne1374</t>
  </si>
  <si>
    <t>Colonne1375</t>
  </si>
  <si>
    <t>Colonne1376</t>
  </si>
  <si>
    <t>Colonne1377</t>
  </si>
  <si>
    <t>Colonne1378</t>
  </si>
  <si>
    <t>Colonne1379</t>
  </si>
  <si>
    <t>Colonne1380</t>
  </si>
  <si>
    <t>Colonne1381</t>
  </si>
  <si>
    <t>Colonne1382</t>
  </si>
  <si>
    <t>Colonne1383</t>
  </si>
  <si>
    <t>Colonne1384</t>
  </si>
  <si>
    <t>Colonne1385</t>
  </si>
  <si>
    <t>Colonne1386</t>
  </si>
  <si>
    <t>Colonne1387</t>
  </si>
  <si>
    <t>Colonne1388</t>
  </si>
  <si>
    <t>Colonne1389</t>
  </si>
  <si>
    <t>Colonne1390</t>
  </si>
  <si>
    <t>Colonne1391</t>
  </si>
  <si>
    <t>Colonne1392</t>
  </si>
  <si>
    <t>Colonne1393</t>
  </si>
  <si>
    <t>Colonne1394</t>
  </si>
  <si>
    <t>Colonne1395</t>
  </si>
  <si>
    <t>Colonne1396</t>
  </si>
  <si>
    <t>Colonne1397</t>
  </si>
  <si>
    <t>Colonne1398</t>
  </si>
  <si>
    <t>Colonne1399</t>
  </si>
  <si>
    <t>Colonne1400</t>
  </si>
  <si>
    <t>Colonne1401</t>
  </si>
  <si>
    <t>Colonne1402</t>
  </si>
  <si>
    <t>Colonne1403</t>
  </si>
  <si>
    <t>Colonne1404</t>
  </si>
  <si>
    <t>Colonne1405</t>
  </si>
  <si>
    <t>Colonne1406</t>
  </si>
  <si>
    <t>Colonne1407</t>
  </si>
  <si>
    <t>Colonne1408</t>
  </si>
  <si>
    <t>Colonne1409</t>
  </si>
  <si>
    <t>Colonne1410</t>
  </si>
  <si>
    <t>Colonne1411</t>
  </si>
  <si>
    <t>Colonne1412</t>
  </si>
  <si>
    <t>Colonne1413</t>
  </si>
  <si>
    <t>Colonne1414</t>
  </si>
  <si>
    <t>Colonne1415</t>
  </si>
  <si>
    <t>Colonne1416</t>
  </si>
  <si>
    <t>Colonne1417</t>
  </si>
  <si>
    <t>Colonne1418</t>
  </si>
  <si>
    <t>Colonne1419</t>
  </si>
  <si>
    <t>Colonne1420</t>
  </si>
  <si>
    <t>Colonne1421</t>
  </si>
  <si>
    <t>Colonne1422</t>
  </si>
  <si>
    <t>Colonne1423</t>
  </si>
  <si>
    <t>Colonne1424</t>
  </si>
  <si>
    <t>Colonne1425</t>
  </si>
  <si>
    <t>Colonne1426</t>
  </si>
  <si>
    <t>Colonne1427</t>
  </si>
  <si>
    <t>Colonne1428</t>
  </si>
  <si>
    <t>Colonne1429</t>
  </si>
  <si>
    <t>Colonne1430</t>
  </si>
  <si>
    <t>Colonne1431</t>
  </si>
  <si>
    <t>Colonne1432</t>
  </si>
  <si>
    <t>Colonne1433</t>
  </si>
  <si>
    <t>Colonne1434</t>
  </si>
  <si>
    <t>Colonne1435</t>
  </si>
  <si>
    <t>Colonne1436</t>
  </si>
  <si>
    <t>Colonne1437</t>
  </si>
  <si>
    <t>Colonne1438</t>
  </si>
  <si>
    <t>Colonne1439</t>
  </si>
  <si>
    <t>Colonne1440</t>
  </si>
  <si>
    <t>Colonne1441</t>
  </si>
  <si>
    <t>Colonne1442</t>
  </si>
  <si>
    <t>Colonne1443</t>
  </si>
  <si>
    <t>Colonne1444</t>
  </si>
  <si>
    <t>Colonne1445</t>
  </si>
  <si>
    <t>Colonne1446</t>
  </si>
  <si>
    <t>Colonne1447</t>
  </si>
  <si>
    <t>Colonne1448</t>
  </si>
  <si>
    <t>Colonne1449</t>
  </si>
  <si>
    <t>Colonne1450</t>
  </si>
  <si>
    <t>Colonne1451</t>
  </si>
  <si>
    <t>Colonne1452</t>
  </si>
  <si>
    <t>Colonne1453</t>
  </si>
  <si>
    <t>Colonne1454</t>
  </si>
  <si>
    <t>Colonne1455</t>
  </si>
  <si>
    <t>Colonne1456</t>
  </si>
  <si>
    <t>Colonne1457</t>
  </si>
  <si>
    <t>Colonne1458</t>
  </si>
  <si>
    <t>Colonne1459</t>
  </si>
  <si>
    <t>Colonne1460</t>
  </si>
  <si>
    <t>Colonne1461</t>
  </si>
  <si>
    <t>Colonne1462</t>
  </si>
  <si>
    <t>Colonne1463</t>
  </si>
  <si>
    <t>Colonne1464</t>
  </si>
  <si>
    <t>Colonne1465</t>
  </si>
  <si>
    <t>Colonne1466</t>
  </si>
  <si>
    <t>Colonne1467</t>
  </si>
  <si>
    <t>Colonne1468</t>
  </si>
  <si>
    <t>Colonne1469</t>
  </si>
  <si>
    <t>Colonne1470</t>
  </si>
  <si>
    <t>Colonne1471</t>
  </si>
  <si>
    <t>Colonne1472</t>
  </si>
  <si>
    <t>Colonne1473</t>
  </si>
  <si>
    <t>Colonne1474</t>
  </si>
  <si>
    <t>Colonne1475</t>
  </si>
  <si>
    <t>Colonne1476</t>
  </si>
  <si>
    <t>Colonne1477</t>
  </si>
  <si>
    <t>Colonne1478</t>
  </si>
  <si>
    <t>Colonne1479</t>
  </si>
  <si>
    <t>Colonne1480</t>
  </si>
  <si>
    <t>Colonne1481</t>
  </si>
  <si>
    <t>Colonne1482</t>
  </si>
  <si>
    <t>Colonne1483</t>
  </si>
  <si>
    <t>Colonne1484</t>
  </si>
  <si>
    <t>Colonne1485</t>
  </si>
  <si>
    <t>Colonne1486</t>
  </si>
  <si>
    <t>Colonne1487</t>
  </si>
  <si>
    <t>Colonne1488</t>
  </si>
  <si>
    <t>Colonne1489</t>
  </si>
  <si>
    <t>Colonne1490</t>
  </si>
  <si>
    <t>Colonne1491</t>
  </si>
  <si>
    <t>Colonne1492</t>
  </si>
  <si>
    <t>Colonne1493</t>
  </si>
  <si>
    <t>Colonne1494</t>
  </si>
  <si>
    <t>Colonne1495</t>
  </si>
  <si>
    <t>Colonne1496</t>
  </si>
  <si>
    <t>Colonne1497</t>
  </si>
  <si>
    <t>Colonne1498</t>
  </si>
  <si>
    <t>Colonne1499</t>
  </si>
  <si>
    <t>Colonne1500</t>
  </si>
  <si>
    <t>Colonne1501</t>
  </si>
  <si>
    <t>Colonne1502</t>
  </si>
  <si>
    <t>Colonne1503</t>
  </si>
  <si>
    <t>Colonne1504</t>
  </si>
  <si>
    <t>Colonne1505</t>
  </si>
  <si>
    <t>Colonne1506</t>
  </si>
  <si>
    <t>Colonne1507</t>
  </si>
  <si>
    <t>Colonne1508</t>
  </si>
  <si>
    <t>Colonne1509</t>
  </si>
  <si>
    <t>Colonne1510</t>
  </si>
  <si>
    <t>Colonne1511</t>
  </si>
  <si>
    <t>Colonne1512</t>
  </si>
  <si>
    <t>Colonne1513</t>
  </si>
  <si>
    <t>Colonne1514</t>
  </si>
  <si>
    <t>Colonne1515</t>
  </si>
  <si>
    <t>Colonne1516</t>
  </si>
  <si>
    <t>Colonne1517</t>
  </si>
  <si>
    <t>Colonne1518</t>
  </si>
  <si>
    <t>Colonne1519</t>
  </si>
  <si>
    <t>Colonne1520</t>
  </si>
  <si>
    <t>Colonne1521</t>
  </si>
  <si>
    <t>Colonne1522</t>
  </si>
  <si>
    <t>Colonne1523</t>
  </si>
  <si>
    <t>Colonne1524</t>
  </si>
  <si>
    <t>Colonne1525</t>
  </si>
  <si>
    <t>Colonne1526</t>
  </si>
  <si>
    <t>Colonne1527</t>
  </si>
  <si>
    <t>Colonne1528</t>
  </si>
  <si>
    <t>Colonne1529</t>
  </si>
  <si>
    <t>Colonne1530</t>
  </si>
  <si>
    <t>Colonne1531</t>
  </si>
  <si>
    <t>Colonne1532</t>
  </si>
  <si>
    <t>Colonne1533</t>
  </si>
  <si>
    <t>Colonne1534</t>
  </si>
  <si>
    <t>Colonne1535</t>
  </si>
  <si>
    <t>Colonne1536</t>
  </si>
  <si>
    <t>Colonne1537</t>
  </si>
  <si>
    <t>Colonne1538</t>
  </si>
  <si>
    <t>Colonne1539</t>
  </si>
  <si>
    <t>Colonne1540</t>
  </si>
  <si>
    <t>Colonne1541</t>
  </si>
  <si>
    <t>Colonne1542</t>
  </si>
  <si>
    <t>Colonne1543</t>
  </si>
  <si>
    <t>Colonne1544</t>
  </si>
  <si>
    <t>Colonne1545</t>
  </si>
  <si>
    <t>Colonne1546</t>
  </si>
  <si>
    <t>Colonne1547</t>
  </si>
  <si>
    <t>Colonne1548</t>
  </si>
  <si>
    <t>Colonne1549</t>
  </si>
  <si>
    <t>Colonne1550</t>
  </si>
  <si>
    <t>Colonne1551</t>
  </si>
  <si>
    <t>Colonne1552</t>
  </si>
  <si>
    <t>Colonne1553</t>
  </si>
  <si>
    <t>Colonne1554</t>
  </si>
  <si>
    <t>Colonne1555</t>
  </si>
  <si>
    <t>Colonne1556</t>
  </si>
  <si>
    <t>Colonne1557</t>
  </si>
  <si>
    <t>Colonne1558</t>
  </si>
  <si>
    <t>Colonne1559</t>
  </si>
  <si>
    <t>Colonne1560</t>
  </si>
  <si>
    <t>Colonne1561</t>
  </si>
  <si>
    <t>Colonne1562</t>
  </si>
  <si>
    <t>Colonne1563</t>
  </si>
  <si>
    <t>Colonne1564</t>
  </si>
  <si>
    <t>Colonne1565</t>
  </si>
  <si>
    <t>Colonne1566</t>
  </si>
  <si>
    <t>Colonne1567</t>
  </si>
  <si>
    <t>Colonne1568</t>
  </si>
  <si>
    <t>Colonne1569</t>
  </si>
  <si>
    <t>Colonne1570</t>
  </si>
  <si>
    <t>Colonne1571</t>
  </si>
  <si>
    <t>Colonne1572</t>
  </si>
  <si>
    <t>Colonne1573</t>
  </si>
  <si>
    <t>Colonne1574</t>
  </si>
  <si>
    <t>Colonne1575</t>
  </si>
  <si>
    <t>Colonne1576</t>
  </si>
  <si>
    <t>Colonne1577</t>
  </si>
  <si>
    <t>Colonne1578</t>
  </si>
  <si>
    <t>Colonne1579</t>
  </si>
  <si>
    <t>Colonne1580</t>
  </si>
  <si>
    <t>Colonne1581</t>
  </si>
  <si>
    <t>Colonne1582</t>
  </si>
  <si>
    <t>Colonne1583</t>
  </si>
  <si>
    <t>Colonne1584</t>
  </si>
  <si>
    <t>Colonne1585</t>
  </si>
  <si>
    <t>Colonne1586</t>
  </si>
  <si>
    <t>Colonne1587</t>
  </si>
  <si>
    <t>Colonne1588</t>
  </si>
  <si>
    <t>Colonne1589</t>
  </si>
  <si>
    <t>Colonne1590</t>
  </si>
  <si>
    <t>Colonne1591</t>
  </si>
  <si>
    <t>Colonne1592</t>
  </si>
  <si>
    <t>Colonne1593</t>
  </si>
  <si>
    <t>Colonne1594</t>
  </si>
  <si>
    <t>Colonne1595</t>
  </si>
  <si>
    <t>Colonne1596</t>
  </si>
  <si>
    <t>Colonne1597</t>
  </si>
  <si>
    <t>Colonne1598</t>
  </si>
  <si>
    <t>Colonne1599</t>
  </si>
  <si>
    <t>Colonne1600</t>
  </si>
  <si>
    <t>Colonne1601</t>
  </si>
  <si>
    <t>Colonne1602</t>
  </si>
  <si>
    <t>Colonne1603</t>
  </si>
  <si>
    <t>Colonne1604</t>
  </si>
  <si>
    <t>Colonne1605</t>
  </si>
  <si>
    <t>Colonne1606</t>
  </si>
  <si>
    <t>Colonne1607</t>
  </si>
  <si>
    <t>Colonne1608</t>
  </si>
  <si>
    <t>Colonne1609</t>
  </si>
  <si>
    <t>Colonne1610</t>
  </si>
  <si>
    <t>Colonne1611</t>
  </si>
  <si>
    <t>Colonne1612</t>
  </si>
  <si>
    <t>Colonne1613</t>
  </si>
  <si>
    <t>Colonne1614</t>
  </si>
  <si>
    <t>Colonne1615</t>
  </si>
  <si>
    <t>Colonne1616</t>
  </si>
  <si>
    <t>Colonne1617</t>
  </si>
  <si>
    <t>Colonne1618</t>
  </si>
  <si>
    <t>Colonne1619</t>
  </si>
  <si>
    <t>Colonne1620</t>
  </si>
  <si>
    <t>Colonne1621</t>
  </si>
  <si>
    <t>Colonne1622</t>
  </si>
  <si>
    <t>Colonne1623</t>
  </si>
  <si>
    <t>Colonne1624</t>
  </si>
  <si>
    <t>Colonne1625</t>
  </si>
  <si>
    <t>Colonne1626</t>
  </si>
  <si>
    <t>Colonne1627</t>
  </si>
  <si>
    <t>Colonne1628</t>
  </si>
  <si>
    <t>Colonne1629</t>
  </si>
  <si>
    <t>Colonne1630</t>
  </si>
  <si>
    <t>Colonne1631</t>
  </si>
  <si>
    <t>Colonne1632</t>
  </si>
  <si>
    <t>Colonne1633</t>
  </si>
  <si>
    <t>Colonne1634</t>
  </si>
  <si>
    <t>Colonne1635</t>
  </si>
  <si>
    <t>Colonne1636</t>
  </si>
  <si>
    <t>Colonne1637</t>
  </si>
  <si>
    <t>Colonne1638</t>
  </si>
  <si>
    <t>Colonne1639</t>
  </si>
  <si>
    <t>Colonne1640</t>
  </si>
  <si>
    <t>Colonne1641</t>
  </si>
  <si>
    <t>Colonne1642</t>
  </si>
  <si>
    <t>Colonne1643</t>
  </si>
  <si>
    <t>Colonne1644</t>
  </si>
  <si>
    <t>Colonne1645</t>
  </si>
  <si>
    <t>Colonne1646</t>
  </si>
  <si>
    <t>Colonne1647</t>
  </si>
  <si>
    <t>Colonne1648</t>
  </si>
  <si>
    <t>Colonne1649</t>
  </si>
  <si>
    <t>Colonne1650</t>
  </si>
  <si>
    <t>Colonne1651</t>
  </si>
  <si>
    <t>Colonne1652</t>
  </si>
  <si>
    <t>Colonne1653</t>
  </si>
  <si>
    <t>Colonne1654</t>
  </si>
  <si>
    <t>Colonne1655</t>
  </si>
  <si>
    <t>Colonne1656</t>
  </si>
  <si>
    <t>Colonne1657</t>
  </si>
  <si>
    <t>Colonne1658</t>
  </si>
  <si>
    <t>Colonne1659</t>
  </si>
  <si>
    <t>Colonne1660</t>
  </si>
  <si>
    <t>Colonne1661</t>
  </si>
  <si>
    <t>Colonne1662</t>
  </si>
  <si>
    <t>Colonne1663</t>
  </si>
  <si>
    <t>Colonne1664</t>
  </si>
  <si>
    <t>Colonne1665</t>
  </si>
  <si>
    <t>Colonne1666</t>
  </si>
  <si>
    <t>Colonne1667</t>
  </si>
  <si>
    <t>Colonne1668</t>
  </si>
  <si>
    <t>Colonne1669</t>
  </si>
  <si>
    <t>Colonne1670</t>
  </si>
  <si>
    <t>Colonne1671</t>
  </si>
  <si>
    <t>Colonne1672</t>
  </si>
  <si>
    <t>Colonne1673</t>
  </si>
  <si>
    <t>Colonne1674</t>
  </si>
  <si>
    <t>Colonne1675</t>
  </si>
  <si>
    <t>Colonne1676</t>
  </si>
  <si>
    <t>Colonne1677</t>
  </si>
  <si>
    <t>Colonne1678</t>
  </si>
  <si>
    <t>Colonne1679</t>
  </si>
  <si>
    <t>Colonne1680</t>
  </si>
  <si>
    <t>Colonne1681</t>
  </si>
  <si>
    <t>Colonne1682</t>
  </si>
  <si>
    <t>Colonne1683</t>
  </si>
  <si>
    <t>Colonne1684</t>
  </si>
  <si>
    <t>Colonne1685</t>
  </si>
  <si>
    <t>Colonne1686</t>
  </si>
  <si>
    <t>Colonne1687</t>
  </si>
  <si>
    <t>Colonne1688</t>
  </si>
  <si>
    <t>Colonne1689</t>
  </si>
  <si>
    <t>Colonne1690</t>
  </si>
  <si>
    <t>Colonne1691</t>
  </si>
  <si>
    <t>Colonne1692</t>
  </si>
  <si>
    <t>Colonne1693</t>
  </si>
  <si>
    <t>Colonne1694</t>
  </si>
  <si>
    <t>Colonne1695</t>
  </si>
  <si>
    <t>Colonne1696</t>
  </si>
  <si>
    <t>Colonne1697</t>
  </si>
  <si>
    <t>Colonne1698</t>
  </si>
  <si>
    <t>Colonne1699</t>
  </si>
  <si>
    <t>Colonne1700</t>
  </si>
  <si>
    <t>Colonne1701</t>
  </si>
  <si>
    <t>Colonne1702</t>
  </si>
  <si>
    <t>Colonne1703</t>
  </si>
  <si>
    <t>Colonne1704</t>
  </si>
  <si>
    <t>Colonne1705</t>
  </si>
  <si>
    <t>Colonne1706</t>
  </si>
  <si>
    <t>Colonne1707</t>
  </si>
  <si>
    <t>Colonne1708</t>
  </si>
  <si>
    <t>Colonne1709</t>
  </si>
  <si>
    <t>Colonne1710</t>
  </si>
  <si>
    <t>Colonne1711</t>
  </si>
  <si>
    <t>Colonne1712</t>
  </si>
  <si>
    <t>Colonne1713</t>
  </si>
  <si>
    <t>Colonne1714</t>
  </si>
  <si>
    <t>Colonne1715</t>
  </si>
  <si>
    <t>Colonne1716</t>
  </si>
  <si>
    <t>Colonne1717</t>
  </si>
  <si>
    <t>Colonne1718</t>
  </si>
  <si>
    <t>Colonne1719</t>
  </si>
  <si>
    <t>Colonne1720</t>
  </si>
  <si>
    <t>Colonne1721</t>
  </si>
  <si>
    <t>Colonne1722</t>
  </si>
  <si>
    <t>Colonne1723</t>
  </si>
  <si>
    <t>Colonne1724</t>
  </si>
  <si>
    <t>Colonne1725</t>
  </si>
  <si>
    <t>Colonne1726</t>
  </si>
  <si>
    <t>Colonne1727</t>
  </si>
  <si>
    <t>Colonne1728</t>
  </si>
  <si>
    <t>Colonne1729</t>
  </si>
  <si>
    <t>Colonne1730</t>
  </si>
  <si>
    <t>Colonne1731</t>
  </si>
  <si>
    <t>Colonne1732</t>
  </si>
  <si>
    <t>Colonne1733</t>
  </si>
  <si>
    <t>Colonne1734</t>
  </si>
  <si>
    <t>Colonne1735</t>
  </si>
  <si>
    <t>Colonne1736</t>
  </si>
  <si>
    <t>Colonne1737</t>
  </si>
  <si>
    <t>Colonne1738</t>
  </si>
  <si>
    <t>Colonne1739</t>
  </si>
  <si>
    <t>Colonne1740</t>
  </si>
  <si>
    <t>Colonne1741</t>
  </si>
  <si>
    <t>Colonne1742</t>
  </si>
  <si>
    <t>Colonne1743</t>
  </si>
  <si>
    <t>Colonne1744</t>
  </si>
  <si>
    <t>Colonne1745</t>
  </si>
  <si>
    <t>Colonne1746</t>
  </si>
  <si>
    <t>Colonne1747</t>
  </si>
  <si>
    <t>Colonne1748</t>
  </si>
  <si>
    <t>Colonne1749</t>
  </si>
  <si>
    <t>Colonne1750</t>
  </si>
  <si>
    <t>Colonne1751</t>
  </si>
  <si>
    <t>Colonne1752</t>
  </si>
  <si>
    <t>Colonne1753</t>
  </si>
  <si>
    <t>Colonne1754</t>
  </si>
  <si>
    <t>Colonne1755</t>
  </si>
  <si>
    <t>Colonne1756</t>
  </si>
  <si>
    <t>Colonne1757</t>
  </si>
  <si>
    <t>Colonne1758</t>
  </si>
  <si>
    <t>Colonne1759</t>
  </si>
  <si>
    <t>Colonne1760</t>
  </si>
  <si>
    <t>Colonne1761</t>
  </si>
  <si>
    <t>Colonne1762</t>
  </si>
  <si>
    <t>Colonne1763</t>
  </si>
  <si>
    <t>Colonne1764</t>
  </si>
  <si>
    <t>Colonne1765</t>
  </si>
  <si>
    <t>Colonne1766</t>
  </si>
  <si>
    <t>Colonne1767</t>
  </si>
  <si>
    <t>Colonne1768</t>
  </si>
  <si>
    <t>Colonne1769</t>
  </si>
  <si>
    <t>Colonne1770</t>
  </si>
  <si>
    <t>Colonne1771</t>
  </si>
  <si>
    <t>Colonne1772</t>
  </si>
  <si>
    <t>Colonne1773</t>
  </si>
  <si>
    <t>Colonne1774</t>
  </si>
  <si>
    <t>Colonne1775</t>
  </si>
  <si>
    <t>Colonne1776</t>
  </si>
  <si>
    <t>Colonne1777</t>
  </si>
  <si>
    <t>Colonne1778</t>
  </si>
  <si>
    <t>Colonne1779</t>
  </si>
  <si>
    <t>Colonne1780</t>
  </si>
  <si>
    <t>Colonne1781</t>
  </si>
  <si>
    <t>Colonne1782</t>
  </si>
  <si>
    <t>Colonne1783</t>
  </si>
  <si>
    <t>Colonne1784</t>
  </si>
  <si>
    <t>Colonne1785</t>
  </si>
  <si>
    <t>Colonne1786</t>
  </si>
  <si>
    <t>Colonne1787</t>
  </si>
  <si>
    <t>Colonne1788</t>
  </si>
  <si>
    <t>Colonne1789</t>
  </si>
  <si>
    <t>Colonne1790</t>
  </si>
  <si>
    <t>Colonne1791</t>
  </si>
  <si>
    <t>Colonne1792</t>
  </si>
  <si>
    <t>Colonne1793</t>
  </si>
  <si>
    <t>Colonne1794</t>
  </si>
  <si>
    <t>Colonne1795</t>
  </si>
  <si>
    <t>Colonne1796</t>
  </si>
  <si>
    <t>Colonne1797</t>
  </si>
  <si>
    <t>Colonne1798</t>
  </si>
  <si>
    <t>Colonne1799</t>
  </si>
  <si>
    <t>Colonne1800</t>
  </si>
  <si>
    <t>Colonne1801</t>
  </si>
  <si>
    <t>Colonne1802</t>
  </si>
  <si>
    <t>Colonne1803</t>
  </si>
  <si>
    <t>Colonne1804</t>
  </si>
  <si>
    <t>Colonne1805</t>
  </si>
  <si>
    <t>Colonne1806</t>
  </si>
  <si>
    <t>Colonne1807</t>
  </si>
  <si>
    <t>Colonne1808</t>
  </si>
  <si>
    <t>Colonne1809</t>
  </si>
  <si>
    <t>Colonne1810</t>
  </si>
  <si>
    <t>Colonne1811</t>
  </si>
  <si>
    <t>Colonne1812</t>
  </si>
  <si>
    <t>Colonne1813</t>
  </si>
  <si>
    <t>Colonne1814</t>
  </si>
  <si>
    <t>Colonne1815</t>
  </si>
  <si>
    <t>Colonne1816</t>
  </si>
  <si>
    <t>Colonne1817</t>
  </si>
  <si>
    <t>Colonne1818</t>
  </si>
  <si>
    <t>Colonne1819</t>
  </si>
  <si>
    <t>Colonne1820</t>
  </si>
  <si>
    <t>Colonne1821</t>
  </si>
  <si>
    <t>Colonne1822</t>
  </si>
  <si>
    <t>Colonne1823</t>
  </si>
  <si>
    <t>Colonne1824</t>
  </si>
  <si>
    <t>Colonne1825</t>
  </si>
  <si>
    <t>Colonne1826</t>
  </si>
  <si>
    <t>Colonne1827</t>
  </si>
  <si>
    <t>Colonne1828</t>
  </si>
  <si>
    <t>Colonne1829</t>
  </si>
  <si>
    <t>Colonne1830</t>
  </si>
  <si>
    <t>Colonne1831</t>
  </si>
  <si>
    <t>Colonne1832</t>
  </si>
  <si>
    <t>Colonne1833</t>
  </si>
  <si>
    <t>Colonne1834</t>
  </si>
  <si>
    <t>Colonne1835</t>
  </si>
  <si>
    <t>Colonne1836</t>
  </si>
  <si>
    <t>Colonne1837</t>
  </si>
  <si>
    <t>Colonne1838</t>
  </si>
  <si>
    <t>Colonne1839</t>
  </si>
  <si>
    <t>Colonne1840</t>
  </si>
  <si>
    <t>Colonne1841</t>
  </si>
  <si>
    <t>Colonne1842</t>
  </si>
  <si>
    <t>Colonne1843</t>
  </si>
  <si>
    <t>Colonne1844</t>
  </si>
  <si>
    <t>Colonne1845</t>
  </si>
  <si>
    <t>Colonne1846</t>
  </si>
  <si>
    <t>Colonne1847</t>
  </si>
  <si>
    <t>Colonne1848</t>
  </si>
  <si>
    <t>Colonne1849</t>
  </si>
  <si>
    <t>Colonne1850</t>
  </si>
  <si>
    <t>Colonne1851</t>
  </si>
  <si>
    <t>Colonne1852</t>
  </si>
  <si>
    <t>Colonne1853</t>
  </si>
  <si>
    <t>Colonne1854</t>
  </si>
  <si>
    <t>Colonne1855</t>
  </si>
  <si>
    <t>Colonne1856</t>
  </si>
  <si>
    <t>Colonne1857</t>
  </si>
  <si>
    <t>Colonne1858</t>
  </si>
  <si>
    <t>Colonne1859</t>
  </si>
  <si>
    <t>Colonne1860</t>
  </si>
  <si>
    <t>Colonne1861</t>
  </si>
  <si>
    <t>Colonne1862</t>
  </si>
  <si>
    <t>Colonne1863</t>
  </si>
  <si>
    <t>Colonne1864</t>
  </si>
  <si>
    <t>Colonne1865</t>
  </si>
  <si>
    <t>Colonne1866</t>
  </si>
  <si>
    <t>Colonne1867</t>
  </si>
  <si>
    <t>Colonne1868</t>
  </si>
  <si>
    <t>Colonne1869</t>
  </si>
  <si>
    <t>Colonne1870</t>
  </si>
  <si>
    <t>Colonne1871</t>
  </si>
  <si>
    <t>Colonne1872</t>
  </si>
  <si>
    <t>Colonne1873</t>
  </si>
  <si>
    <t>Colonne1874</t>
  </si>
  <si>
    <t>Colonne1875</t>
  </si>
  <si>
    <t>Colonne1876</t>
  </si>
  <si>
    <t>Colonne1877</t>
  </si>
  <si>
    <t>Colonne1878</t>
  </si>
  <si>
    <t>Colonne1879</t>
  </si>
  <si>
    <t>Colonne1880</t>
  </si>
  <si>
    <t>Colonne1881</t>
  </si>
  <si>
    <t>Colonne1882</t>
  </si>
  <si>
    <t>Colonne1883</t>
  </si>
  <si>
    <t>Colonne1884</t>
  </si>
  <si>
    <t>Colonne1885</t>
  </si>
  <si>
    <t>Colonne1886</t>
  </si>
  <si>
    <t>Colonne1887</t>
  </si>
  <si>
    <t>Colonne1888</t>
  </si>
  <si>
    <t>Colonne1889</t>
  </si>
  <si>
    <t>Colonne1890</t>
  </si>
  <si>
    <t>Colonne1891</t>
  </si>
  <si>
    <t>Colonne1892</t>
  </si>
  <si>
    <t>Colonne1893</t>
  </si>
  <si>
    <t>Colonne1894</t>
  </si>
  <si>
    <t>Colonne1895</t>
  </si>
  <si>
    <t>Colonne1896</t>
  </si>
  <si>
    <t>Colonne1897</t>
  </si>
  <si>
    <t>Colonne1898</t>
  </si>
  <si>
    <t>Colonne1899</t>
  </si>
  <si>
    <t>Colonne1900</t>
  </si>
  <si>
    <t>Colonne1901</t>
  </si>
  <si>
    <t>Colonne1902</t>
  </si>
  <si>
    <t>Colonne1903</t>
  </si>
  <si>
    <t>Colonne1904</t>
  </si>
  <si>
    <t>Colonne1905</t>
  </si>
  <si>
    <t>Colonne1906</t>
  </si>
  <si>
    <t>Colonne1907</t>
  </si>
  <si>
    <t>Colonne1908</t>
  </si>
  <si>
    <t>Colonne1909</t>
  </si>
  <si>
    <t>Colonne1910</t>
  </si>
  <si>
    <t>Colonne1911</t>
  </si>
  <si>
    <t>Colonne1912</t>
  </si>
  <si>
    <t>Colonne1913</t>
  </si>
  <si>
    <t>Colonne1914</t>
  </si>
  <si>
    <t>Colonne1915</t>
  </si>
  <si>
    <t>Colonne1916</t>
  </si>
  <si>
    <t>Colonne1917</t>
  </si>
  <si>
    <t>Colonne1918</t>
  </si>
  <si>
    <t>Colonne1919</t>
  </si>
  <si>
    <t>Colonne1920</t>
  </si>
  <si>
    <t>Colonne1921</t>
  </si>
  <si>
    <t>Colonne1922</t>
  </si>
  <si>
    <t>Colonne1923</t>
  </si>
  <si>
    <t>Colonne1924</t>
  </si>
  <si>
    <t>Colonne1925</t>
  </si>
  <si>
    <t>Colonne1926</t>
  </si>
  <si>
    <t>Colonne1927</t>
  </si>
  <si>
    <t>Colonne1928</t>
  </si>
  <si>
    <t>Colonne1929</t>
  </si>
  <si>
    <t>Colonne1930</t>
  </si>
  <si>
    <t>Colonne1931</t>
  </si>
  <si>
    <t>Colonne1932</t>
  </si>
  <si>
    <t>Colonne1933</t>
  </si>
  <si>
    <t>Colonne1934</t>
  </si>
  <si>
    <t>Colonne1935</t>
  </si>
  <si>
    <t>Colonne1936</t>
  </si>
  <si>
    <t>Colonne1937</t>
  </si>
  <si>
    <t>Colonne1938</t>
  </si>
  <si>
    <t>Colonne1939</t>
  </si>
  <si>
    <t>Colonne1940</t>
  </si>
  <si>
    <t>Colonne1941</t>
  </si>
  <si>
    <t>Colonne1942</t>
  </si>
  <si>
    <t>Colonne1943</t>
  </si>
  <si>
    <t>Colonne1944</t>
  </si>
  <si>
    <t>Colonne1945</t>
  </si>
  <si>
    <t>Colonne1946</t>
  </si>
  <si>
    <t>Colonne1947</t>
  </si>
  <si>
    <t>Colonne1948</t>
  </si>
  <si>
    <t>Colonne1949</t>
  </si>
  <si>
    <t>Colonne1950</t>
  </si>
  <si>
    <t>Colonne1951</t>
  </si>
  <si>
    <t>Colonne1952</t>
  </si>
  <si>
    <t>Colonne1953</t>
  </si>
  <si>
    <t>Colonne1954</t>
  </si>
  <si>
    <t>Colonne1955</t>
  </si>
  <si>
    <t>Colonne1956</t>
  </si>
  <si>
    <t>Colonne1957</t>
  </si>
  <si>
    <t>Colonne1958</t>
  </si>
  <si>
    <t>Colonne1959</t>
  </si>
  <si>
    <t>Colonne1960</t>
  </si>
  <si>
    <t>Colonne1961</t>
  </si>
  <si>
    <t>Colonne1962</t>
  </si>
  <si>
    <t>Colonne1963</t>
  </si>
  <si>
    <t>Colonne1964</t>
  </si>
  <si>
    <t>Colonne1965</t>
  </si>
  <si>
    <t>Colonne1966</t>
  </si>
  <si>
    <t>Colonne1967</t>
  </si>
  <si>
    <t>Colonne1968</t>
  </si>
  <si>
    <t>Colonne1969</t>
  </si>
  <si>
    <t>Colonne1970</t>
  </si>
  <si>
    <t>Colonne1971</t>
  </si>
  <si>
    <t>Colonne1972</t>
  </si>
  <si>
    <t>Colonne1973</t>
  </si>
  <si>
    <t>Colonne1974</t>
  </si>
  <si>
    <t>Colonne1975</t>
  </si>
  <si>
    <t>Colonne1976</t>
  </si>
  <si>
    <t>Colonne1977</t>
  </si>
  <si>
    <t>Colonne1978</t>
  </si>
  <si>
    <t>Colonne1979</t>
  </si>
  <si>
    <t>Colonne1980</t>
  </si>
  <si>
    <t>Colonne1981</t>
  </si>
  <si>
    <t>Colonne1982</t>
  </si>
  <si>
    <t>Colonne1983</t>
  </si>
  <si>
    <t>Colonne1984</t>
  </si>
  <si>
    <t>Colonne1985</t>
  </si>
  <si>
    <t>Colonne1986</t>
  </si>
  <si>
    <t>Colonne1987</t>
  </si>
  <si>
    <t>Colonne1988</t>
  </si>
  <si>
    <t>Colonne1989</t>
  </si>
  <si>
    <t>Colonne1990</t>
  </si>
  <si>
    <t>Colonne1991</t>
  </si>
  <si>
    <t>Colonne1992</t>
  </si>
  <si>
    <t>Colonne1993</t>
  </si>
  <si>
    <t>Colonne1994</t>
  </si>
  <si>
    <t>Colonne1995</t>
  </si>
  <si>
    <t>Colonne1996</t>
  </si>
  <si>
    <t>Colonne1997</t>
  </si>
  <si>
    <t>Colonne1998</t>
  </si>
  <si>
    <t>Colonne1999</t>
  </si>
  <si>
    <t>Colonne2000</t>
  </si>
  <si>
    <t>Colonne2001</t>
  </si>
  <si>
    <t>Colonne2002</t>
  </si>
  <si>
    <t>Colonne2003</t>
  </si>
  <si>
    <t>Colonne2004</t>
  </si>
  <si>
    <t>Colonne2005</t>
  </si>
  <si>
    <t>Colonne2006</t>
  </si>
  <si>
    <t>Colonne2007</t>
  </si>
  <si>
    <t>Colonne2008</t>
  </si>
  <si>
    <t>Colonne2009</t>
  </si>
  <si>
    <t>Colonne2010</t>
  </si>
  <si>
    <t>Colonne2011</t>
  </si>
  <si>
    <t>Colonne2012</t>
  </si>
  <si>
    <t>Colonne2013</t>
  </si>
  <si>
    <t>Colonne2014</t>
  </si>
  <si>
    <t>Colonne2015</t>
  </si>
  <si>
    <t>Colonne2016</t>
  </si>
  <si>
    <t>Colonne2017</t>
  </si>
  <si>
    <t>Colonne2018</t>
  </si>
  <si>
    <t>Colonne2019</t>
  </si>
  <si>
    <t>Colonne2020</t>
  </si>
  <si>
    <t>Colonne2021</t>
  </si>
  <si>
    <t>Colonne2022</t>
  </si>
  <si>
    <t>Colonne2023</t>
  </si>
  <si>
    <t>Colonne2024</t>
  </si>
  <si>
    <t>Colonne2025</t>
  </si>
  <si>
    <t>Colonne2026</t>
  </si>
  <si>
    <t>Colonne2027</t>
  </si>
  <si>
    <t>Colonne2028</t>
  </si>
  <si>
    <t>Colonne2029</t>
  </si>
  <si>
    <t>Colonne2030</t>
  </si>
  <si>
    <t>Colonne2031</t>
  </si>
  <si>
    <t>Colonne2032</t>
  </si>
  <si>
    <t>Colonne2033</t>
  </si>
  <si>
    <t>Colonne2034</t>
  </si>
  <si>
    <t>Colonne2035</t>
  </si>
  <si>
    <t>Colonne2036</t>
  </si>
  <si>
    <t>Colonne2037</t>
  </si>
  <si>
    <t>Colonne2038</t>
  </si>
  <si>
    <t>Colonne2039</t>
  </si>
  <si>
    <t>Colonne2040</t>
  </si>
  <si>
    <t>Colonne2041</t>
  </si>
  <si>
    <t>Colonne2042</t>
  </si>
  <si>
    <t>Colonne2043</t>
  </si>
  <si>
    <t>Colonne2044</t>
  </si>
  <si>
    <t>Colonne2045</t>
  </si>
  <si>
    <t>Colonne2046</t>
  </si>
  <si>
    <t>Colonne2047</t>
  </si>
  <si>
    <t>Colonne2048</t>
  </si>
  <si>
    <t>Colonne2049</t>
  </si>
  <si>
    <t>Colonne2050</t>
  </si>
  <si>
    <t>Colonne2051</t>
  </si>
  <si>
    <t>Colonne2052</t>
  </si>
  <si>
    <t>Colonne2053</t>
  </si>
  <si>
    <t>Colonne2054</t>
  </si>
  <si>
    <t>Colonne2055</t>
  </si>
  <si>
    <t>Colonne2056</t>
  </si>
  <si>
    <t>Colonne2057</t>
  </si>
  <si>
    <t>Colonne2058</t>
  </si>
  <si>
    <t>Colonne2059</t>
  </si>
  <si>
    <t>Colonne2060</t>
  </si>
  <si>
    <t>Colonne2061</t>
  </si>
  <si>
    <t>Colonne2062</t>
  </si>
  <si>
    <t>Colonne2063</t>
  </si>
  <si>
    <t>Colonne2064</t>
  </si>
  <si>
    <t>Colonne2065</t>
  </si>
  <si>
    <t>Colonne2066</t>
  </si>
  <si>
    <t>Colonne2067</t>
  </si>
  <si>
    <t>Colonne2068</t>
  </si>
  <si>
    <t>Colonne2069</t>
  </si>
  <si>
    <t>Colonne2070</t>
  </si>
  <si>
    <t>Colonne2071</t>
  </si>
  <si>
    <t>Colonne2072</t>
  </si>
  <si>
    <t>Colonne2073</t>
  </si>
  <si>
    <t>Colonne2074</t>
  </si>
  <si>
    <t>Colonne2075</t>
  </si>
  <si>
    <t>Colonne2076</t>
  </si>
  <si>
    <t>Colonne2077</t>
  </si>
  <si>
    <t>Colonne2078</t>
  </si>
  <si>
    <t>Colonne2079</t>
  </si>
  <si>
    <t>Colonne2080</t>
  </si>
  <si>
    <t>Colonne2081</t>
  </si>
  <si>
    <t>Colonne2082</t>
  </si>
  <si>
    <t>Colonne2083</t>
  </si>
  <si>
    <t>Colonne2084</t>
  </si>
  <si>
    <t>Colonne2085</t>
  </si>
  <si>
    <t>Colonne2086</t>
  </si>
  <si>
    <t>Colonne2087</t>
  </si>
  <si>
    <t>Colonne2088</t>
  </si>
  <si>
    <t>Colonne2089</t>
  </si>
  <si>
    <t>Colonne2090</t>
  </si>
  <si>
    <t>Colonne2091</t>
  </si>
  <si>
    <t>Colonne2092</t>
  </si>
  <si>
    <t>Colonne2093</t>
  </si>
  <si>
    <t>Colonne2094</t>
  </si>
  <si>
    <t>Colonne2095</t>
  </si>
  <si>
    <t>Colonne2096</t>
  </si>
  <si>
    <t>Colonne2097</t>
  </si>
  <si>
    <t>Colonne2098</t>
  </si>
  <si>
    <t>Colonne2099</t>
  </si>
  <si>
    <t>Colonne2100</t>
  </si>
  <si>
    <t>Colonne2101</t>
  </si>
  <si>
    <t>Colonne2102</t>
  </si>
  <si>
    <t>Colonne2103</t>
  </si>
  <si>
    <t>Colonne2104</t>
  </si>
  <si>
    <t>Colonne2105</t>
  </si>
  <si>
    <t>Colonne2106</t>
  </si>
  <si>
    <t>Colonne2107</t>
  </si>
  <si>
    <t>Colonne2108</t>
  </si>
  <si>
    <t>Colonne2109</t>
  </si>
  <si>
    <t>Colonne2110</t>
  </si>
  <si>
    <t>Colonne2111</t>
  </si>
  <si>
    <t>Colonne2112</t>
  </si>
  <si>
    <t>Colonne2113</t>
  </si>
  <si>
    <t>Colonne2114</t>
  </si>
  <si>
    <t>Colonne2115</t>
  </si>
  <si>
    <t>Colonne2116</t>
  </si>
  <si>
    <t>Colonne2117</t>
  </si>
  <si>
    <t>Colonne2118</t>
  </si>
  <si>
    <t>Colonne2119</t>
  </si>
  <si>
    <t>Colonne2120</t>
  </si>
  <si>
    <t>Colonne2121</t>
  </si>
  <si>
    <t>Colonne2122</t>
  </si>
  <si>
    <t>Colonne2123</t>
  </si>
  <si>
    <t>Colonne2124</t>
  </si>
  <si>
    <t>Colonne2125</t>
  </si>
  <si>
    <t>Colonne2126</t>
  </si>
  <si>
    <t>Colonne2127</t>
  </si>
  <si>
    <t>Colonne2128</t>
  </si>
  <si>
    <t>Colonne2129</t>
  </si>
  <si>
    <t>Colonne2130</t>
  </si>
  <si>
    <t>Colonne2131</t>
  </si>
  <si>
    <t>Colonne2132</t>
  </si>
  <si>
    <t>Colonne2133</t>
  </si>
  <si>
    <t>Colonne2134</t>
  </si>
  <si>
    <t>Colonne2135</t>
  </si>
  <si>
    <t>Colonne2136</t>
  </si>
  <si>
    <t>Colonne2137</t>
  </si>
  <si>
    <t>Colonne2138</t>
  </si>
  <si>
    <t>Colonne2139</t>
  </si>
  <si>
    <t>Colonne2140</t>
  </si>
  <si>
    <t>Colonne2141</t>
  </si>
  <si>
    <t>Colonne2142</t>
  </si>
  <si>
    <t>Colonne2143</t>
  </si>
  <si>
    <t>Colonne2144</t>
  </si>
  <si>
    <t>Colonne2145</t>
  </si>
  <si>
    <t>Colonne2146</t>
  </si>
  <si>
    <t>Colonne2147</t>
  </si>
  <si>
    <t>Colonne2148</t>
  </si>
  <si>
    <t>Colonne2149</t>
  </si>
  <si>
    <t>Colonne2150</t>
  </si>
  <si>
    <t>Colonne2151</t>
  </si>
  <si>
    <t>Colonne2152</t>
  </si>
  <si>
    <t>Colonne2153</t>
  </si>
  <si>
    <t>Colonne2154</t>
  </si>
  <si>
    <t>Colonne2155</t>
  </si>
  <si>
    <t>Colonne2156</t>
  </si>
  <si>
    <t>Colonne2157</t>
  </si>
  <si>
    <t>Colonne2158</t>
  </si>
  <si>
    <t>Colonne2159</t>
  </si>
  <si>
    <t>Colonne2160</t>
  </si>
  <si>
    <t>Colonne2161</t>
  </si>
  <si>
    <t>Colonne2162</t>
  </si>
  <si>
    <t>Colonne2163</t>
  </si>
  <si>
    <t>Colonne2164</t>
  </si>
  <si>
    <t>Colonne2165</t>
  </si>
  <si>
    <t>Colonne2166</t>
  </si>
  <si>
    <t>Colonne2167</t>
  </si>
  <si>
    <t>Colonne2168</t>
  </si>
  <si>
    <t>Colonne2169</t>
  </si>
  <si>
    <t>Colonne2170</t>
  </si>
  <si>
    <t>Colonne2171</t>
  </si>
  <si>
    <t>Colonne2172</t>
  </si>
  <si>
    <t>Colonne2173</t>
  </si>
  <si>
    <t>Colonne2174</t>
  </si>
  <si>
    <t>Colonne2175</t>
  </si>
  <si>
    <t>Colonne2176</t>
  </si>
  <si>
    <t>Colonne2177</t>
  </si>
  <si>
    <t>Colonne2178</t>
  </si>
  <si>
    <t>Colonne2179</t>
  </si>
  <si>
    <t>Colonne2180</t>
  </si>
  <si>
    <t>Colonne2181</t>
  </si>
  <si>
    <t>Colonne2182</t>
  </si>
  <si>
    <t>Colonne2183</t>
  </si>
  <si>
    <t>Colonne2184</t>
  </si>
  <si>
    <t>Colonne2185</t>
  </si>
  <si>
    <t>Colonne2186</t>
  </si>
  <si>
    <t>Colonne2187</t>
  </si>
  <si>
    <t>Colonne2188</t>
  </si>
  <si>
    <t>Colonne2189</t>
  </si>
  <si>
    <t>Colonne2190</t>
  </si>
  <si>
    <t>Colonne2191</t>
  </si>
  <si>
    <t>Colonne2192</t>
  </si>
  <si>
    <t>Colonne2193</t>
  </si>
  <si>
    <t>Colonne2194</t>
  </si>
  <si>
    <t>Colonne2195</t>
  </si>
  <si>
    <t>Colonne2196</t>
  </si>
  <si>
    <t>Colonne2197</t>
  </si>
  <si>
    <t>Colonne2198</t>
  </si>
  <si>
    <t>Colonne2199</t>
  </si>
  <si>
    <t>Colonne2200</t>
  </si>
  <si>
    <t>Colonne2201</t>
  </si>
  <si>
    <t>Colonne2202</t>
  </si>
  <si>
    <t>Colonne2203</t>
  </si>
  <si>
    <t>Colonne2204</t>
  </si>
  <si>
    <t>Colonne2205</t>
  </si>
  <si>
    <t>Colonne2206</t>
  </si>
  <si>
    <t>Colonne2207</t>
  </si>
  <si>
    <t>Colonne2208</t>
  </si>
  <si>
    <t>Colonne2209</t>
  </si>
  <si>
    <t>Colonne2210</t>
  </si>
  <si>
    <t>Colonne2211</t>
  </si>
  <si>
    <t>Colonne2212</t>
  </si>
  <si>
    <t>Colonne2213</t>
  </si>
  <si>
    <t>Colonne2214</t>
  </si>
  <si>
    <t>Colonne2215</t>
  </si>
  <si>
    <t>Colonne2216</t>
  </si>
  <si>
    <t>Colonne2217</t>
  </si>
  <si>
    <t>Colonne2218</t>
  </si>
  <si>
    <t>Colonne2219</t>
  </si>
  <si>
    <t>Colonne2220</t>
  </si>
  <si>
    <t>Colonne2221</t>
  </si>
  <si>
    <t>Colonne2222</t>
  </si>
  <si>
    <t>Colonne2223</t>
  </si>
  <si>
    <t>Colonne2224</t>
  </si>
  <si>
    <t>Colonne2225</t>
  </si>
  <si>
    <t>Colonne2226</t>
  </si>
  <si>
    <t>Colonne2227</t>
  </si>
  <si>
    <t>Colonne2228</t>
  </si>
  <si>
    <t>Colonne2229</t>
  </si>
  <si>
    <t>Colonne2230</t>
  </si>
  <si>
    <t>Colonne2231</t>
  </si>
  <si>
    <t>Colonne2232</t>
  </si>
  <si>
    <t>Colonne2233</t>
  </si>
  <si>
    <t>Colonne2234</t>
  </si>
  <si>
    <t>Colonne2235</t>
  </si>
  <si>
    <t>Colonne2236</t>
  </si>
  <si>
    <t>Colonne2237</t>
  </si>
  <si>
    <t>Colonne2238</t>
  </si>
  <si>
    <t>Colonne2239</t>
  </si>
  <si>
    <t>Colonne2240</t>
  </si>
  <si>
    <t>Colonne2241</t>
  </si>
  <si>
    <t>Colonne2242</t>
  </si>
  <si>
    <t>Colonne2243</t>
  </si>
  <si>
    <t>Colonne2244</t>
  </si>
  <si>
    <t>Colonne2245</t>
  </si>
  <si>
    <t>Colonne2246</t>
  </si>
  <si>
    <t>Colonne2247</t>
  </si>
  <si>
    <t>Colonne2248</t>
  </si>
  <si>
    <t>Colonne2249</t>
  </si>
  <si>
    <t>Colonne2250</t>
  </si>
  <si>
    <t>Colonne2251</t>
  </si>
  <si>
    <t>Colonne2252</t>
  </si>
  <si>
    <t>Colonne2253</t>
  </si>
  <si>
    <t>Colonne2254</t>
  </si>
  <si>
    <t>Colonne2255</t>
  </si>
  <si>
    <t>Colonne2256</t>
  </si>
  <si>
    <t>Colonne2257</t>
  </si>
  <si>
    <t>Colonne2258</t>
  </si>
  <si>
    <t>Colonne2259</t>
  </si>
  <si>
    <t>Colonne2260</t>
  </si>
  <si>
    <t>Colonne2261</t>
  </si>
  <si>
    <t>Colonne2262</t>
  </si>
  <si>
    <t>Colonne2263</t>
  </si>
  <si>
    <t>Colonne2264</t>
  </si>
  <si>
    <t>Colonne2265</t>
  </si>
  <si>
    <t>Colonne2266</t>
  </si>
  <si>
    <t>Colonne2267</t>
  </si>
  <si>
    <t>Colonne2268</t>
  </si>
  <si>
    <t>Colonne2269</t>
  </si>
  <si>
    <t>Colonne2270</t>
  </si>
  <si>
    <t>Colonne2271</t>
  </si>
  <si>
    <t>Colonne2272</t>
  </si>
  <si>
    <t>Colonne2273</t>
  </si>
  <si>
    <t>Colonne2274</t>
  </si>
  <si>
    <t>Colonne2275</t>
  </si>
  <si>
    <t>Colonne2276</t>
  </si>
  <si>
    <t>Colonne2277</t>
  </si>
  <si>
    <t>Colonne2278</t>
  </si>
  <si>
    <t>Colonne2279</t>
  </si>
  <si>
    <t>Colonne2280</t>
  </si>
  <si>
    <t>Colonne2281</t>
  </si>
  <si>
    <t>Colonne2282</t>
  </si>
  <si>
    <t>Colonne2283</t>
  </si>
  <si>
    <t>Colonne2284</t>
  </si>
  <si>
    <t>Colonne2285</t>
  </si>
  <si>
    <t>Colonne2286</t>
  </si>
  <si>
    <t>Colonne2287</t>
  </si>
  <si>
    <t>Colonne2288</t>
  </si>
  <si>
    <t>Colonne2289</t>
  </si>
  <si>
    <t>Colonne2290</t>
  </si>
  <si>
    <t>Colonne2291</t>
  </si>
  <si>
    <t>Colonne2292</t>
  </si>
  <si>
    <t>Colonne2293</t>
  </si>
  <si>
    <t>Colonne2294</t>
  </si>
  <si>
    <t>Colonne2295</t>
  </si>
  <si>
    <t>Colonne2296</t>
  </si>
  <si>
    <t>Colonne2297</t>
  </si>
  <si>
    <t>Colonne2298</t>
  </si>
  <si>
    <t>Colonne2299</t>
  </si>
  <si>
    <t>Colonne2300</t>
  </si>
  <si>
    <t>Colonne2301</t>
  </si>
  <si>
    <t>Colonne2302</t>
  </si>
  <si>
    <t>Colonne2303</t>
  </si>
  <si>
    <t>Colonne2304</t>
  </si>
  <si>
    <t>Colonne2305</t>
  </si>
  <si>
    <t>Colonne2306</t>
  </si>
  <si>
    <t>Colonne2307</t>
  </si>
  <si>
    <t>Colonne2308</t>
  </si>
  <si>
    <t>Colonne2309</t>
  </si>
  <si>
    <t>Colonne2310</t>
  </si>
  <si>
    <t>Colonne2311</t>
  </si>
  <si>
    <t>Colonne2312</t>
  </si>
  <si>
    <t>Colonne2313</t>
  </si>
  <si>
    <t>Colonne2314</t>
  </si>
  <si>
    <t>Colonne2315</t>
  </si>
  <si>
    <t>Colonne2316</t>
  </si>
  <si>
    <t>Colonne2317</t>
  </si>
  <si>
    <t>Colonne2318</t>
  </si>
  <si>
    <t>Colonne2319</t>
  </si>
  <si>
    <t>Colonne2320</t>
  </si>
  <si>
    <t>Colonne2321</t>
  </si>
  <si>
    <t>Colonne2322</t>
  </si>
  <si>
    <t>Colonne2323</t>
  </si>
  <si>
    <t>Colonne2324</t>
  </si>
  <si>
    <t>Colonne2325</t>
  </si>
  <si>
    <t>Colonne2326</t>
  </si>
  <si>
    <t>Colonne2327</t>
  </si>
  <si>
    <t>Colonne2328</t>
  </si>
  <si>
    <t>Colonne2329</t>
  </si>
  <si>
    <t>Colonne2330</t>
  </si>
  <si>
    <t>Colonne2331</t>
  </si>
  <si>
    <t>Colonne2332</t>
  </si>
  <si>
    <t>Colonne2333</t>
  </si>
  <si>
    <t>Colonne2334</t>
  </si>
  <si>
    <t>Colonne2335</t>
  </si>
  <si>
    <t>Colonne2336</t>
  </si>
  <si>
    <t>Colonne2337</t>
  </si>
  <si>
    <t>Colonne2338</t>
  </si>
  <si>
    <t>Colonne2339</t>
  </si>
  <si>
    <t>Colonne2340</t>
  </si>
  <si>
    <t>Colonne2341</t>
  </si>
  <si>
    <t>Colonne2342</t>
  </si>
  <si>
    <t>Colonne2343</t>
  </si>
  <si>
    <t>Colonne2344</t>
  </si>
  <si>
    <t>Colonne2345</t>
  </si>
  <si>
    <t>Colonne2346</t>
  </si>
  <si>
    <t>Colonne2347</t>
  </si>
  <si>
    <t>Colonne2348</t>
  </si>
  <si>
    <t>Colonne2349</t>
  </si>
  <si>
    <t>Colonne2350</t>
  </si>
  <si>
    <t>Colonne2351</t>
  </si>
  <si>
    <t>Colonne2352</t>
  </si>
  <si>
    <t>Colonne2353</t>
  </si>
  <si>
    <t>Colonne2354</t>
  </si>
  <si>
    <t>Colonne2355</t>
  </si>
  <si>
    <t>Colonne2356</t>
  </si>
  <si>
    <t>Colonne2357</t>
  </si>
  <si>
    <t>Colonne2358</t>
  </si>
  <si>
    <t>Colonne2359</t>
  </si>
  <si>
    <t>Colonne2360</t>
  </si>
  <si>
    <t>Colonne2361</t>
  </si>
  <si>
    <t>Colonne2362</t>
  </si>
  <si>
    <t>Colonne2363</t>
  </si>
  <si>
    <t>Colonne2364</t>
  </si>
  <si>
    <t>Colonne2365</t>
  </si>
  <si>
    <t>Colonne2366</t>
  </si>
  <si>
    <t>Colonne2367</t>
  </si>
  <si>
    <t>Colonne2368</t>
  </si>
  <si>
    <t>Colonne2369</t>
  </si>
  <si>
    <t>Colonne2370</t>
  </si>
  <si>
    <t>Colonne2371</t>
  </si>
  <si>
    <t>Colonne2372</t>
  </si>
  <si>
    <t>Colonne2373</t>
  </si>
  <si>
    <t>Colonne2374</t>
  </si>
  <si>
    <t>Colonne2375</t>
  </si>
  <si>
    <t>Colonne2376</t>
  </si>
  <si>
    <t>Colonne2377</t>
  </si>
  <si>
    <t>Colonne2378</t>
  </si>
  <si>
    <t>Colonne2379</t>
  </si>
  <si>
    <t>Colonne2380</t>
  </si>
  <si>
    <t>Colonne2381</t>
  </si>
  <si>
    <t>Colonne2382</t>
  </si>
  <si>
    <t>Colonne2383</t>
  </si>
  <si>
    <t>Colonne2384</t>
  </si>
  <si>
    <t>Colonne2385</t>
  </si>
  <si>
    <t>Colonne2386</t>
  </si>
  <si>
    <t>Colonne2387</t>
  </si>
  <si>
    <t>Colonne2388</t>
  </si>
  <si>
    <t>Colonne2389</t>
  </si>
  <si>
    <t>Colonne2390</t>
  </si>
  <si>
    <t>Colonne2391</t>
  </si>
  <si>
    <t>Colonne2392</t>
  </si>
  <si>
    <t>Colonne2393</t>
  </si>
  <si>
    <t>Colonne2394</t>
  </si>
  <si>
    <t>Colonne2395</t>
  </si>
  <si>
    <t>Colonne2396</t>
  </si>
  <si>
    <t>Colonne2397</t>
  </si>
  <si>
    <t>Colonne2398</t>
  </si>
  <si>
    <t>Colonne2399</t>
  </si>
  <si>
    <t>Colonne2400</t>
  </si>
  <si>
    <t>Colonne2401</t>
  </si>
  <si>
    <t>Colonne2402</t>
  </si>
  <si>
    <t>Colonne2403</t>
  </si>
  <si>
    <t>Colonne2404</t>
  </si>
  <si>
    <t>Colonne2405</t>
  </si>
  <si>
    <t>Colonne2406</t>
  </si>
  <si>
    <t>Colonne2407</t>
  </si>
  <si>
    <t>Colonne2408</t>
  </si>
  <si>
    <t>Colonne2409</t>
  </si>
  <si>
    <t>Colonne2410</t>
  </si>
  <si>
    <t>Colonne2411</t>
  </si>
  <si>
    <t>Colonne2412</t>
  </si>
  <si>
    <t>Colonne2413</t>
  </si>
  <si>
    <t>Colonne2414</t>
  </si>
  <si>
    <t>Colonne2415</t>
  </si>
  <si>
    <t>Colonne2416</t>
  </si>
  <si>
    <t>Colonne2417</t>
  </si>
  <si>
    <t>Colonne2418</t>
  </si>
  <si>
    <t>Colonne2419</t>
  </si>
  <si>
    <t>Colonne2420</t>
  </si>
  <si>
    <t>Colonne2421</t>
  </si>
  <si>
    <t>Colonne2422</t>
  </si>
  <si>
    <t>Colonne2423</t>
  </si>
  <si>
    <t>Colonne2424</t>
  </si>
  <si>
    <t>Colonne2425</t>
  </si>
  <si>
    <t>Colonne2426</t>
  </si>
  <si>
    <t>Colonne2427</t>
  </si>
  <si>
    <t>Colonne2428</t>
  </si>
  <si>
    <t>Colonne2429</t>
  </si>
  <si>
    <t>Colonne2430</t>
  </si>
  <si>
    <t>Colonne2431</t>
  </si>
  <si>
    <t>Colonne2432</t>
  </si>
  <si>
    <t>Colonne2433</t>
  </si>
  <si>
    <t>Colonne2434</t>
  </si>
  <si>
    <t>Colonne2435</t>
  </si>
  <si>
    <t>Colonne2436</t>
  </si>
  <si>
    <t>Colonne2437</t>
  </si>
  <si>
    <t>Colonne2438</t>
  </si>
  <si>
    <t>Colonne2439</t>
  </si>
  <si>
    <t>Colonne2440</t>
  </si>
  <si>
    <t>Colonne2441</t>
  </si>
  <si>
    <t>Colonne2442</t>
  </si>
  <si>
    <t>Colonne2443</t>
  </si>
  <si>
    <t>Colonne2444</t>
  </si>
  <si>
    <t>Colonne2445</t>
  </si>
  <si>
    <t>Colonne2446</t>
  </si>
  <si>
    <t>Colonne2447</t>
  </si>
  <si>
    <t>Colonne2448</t>
  </si>
  <si>
    <t>Colonne2449</t>
  </si>
  <si>
    <t>Colonne2450</t>
  </si>
  <si>
    <t>Colonne2451</t>
  </si>
  <si>
    <t>Colonne2452</t>
  </si>
  <si>
    <t>Colonne2453</t>
  </si>
  <si>
    <t>Colonne2454</t>
  </si>
  <si>
    <t>Colonne2455</t>
  </si>
  <si>
    <t>Colonne2456</t>
  </si>
  <si>
    <t>Colonne2457</t>
  </si>
  <si>
    <t>Colonne2458</t>
  </si>
  <si>
    <t>Colonne2459</t>
  </si>
  <si>
    <t>Colonne2460</t>
  </si>
  <si>
    <t>Colonne2461</t>
  </si>
  <si>
    <t>Colonne2462</t>
  </si>
  <si>
    <t>Colonne2463</t>
  </si>
  <si>
    <t>Colonne2464</t>
  </si>
  <si>
    <t>Colonne2465</t>
  </si>
  <si>
    <t>Colonne2466</t>
  </si>
  <si>
    <t>Colonne2467</t>
  </si>
  <si>
    <t>Colonne2468</t>
  </si>
  <si>
    <t>Colonne2469</t>
  </si>
  <si>
    <t>Colonne2470</t>
  </si>
  <si>
    <t>Colonne2471</t>
  </si>
  <si>
    <t>Colonne2472</t>
  </si>
  <si>
    <t>Colonne2473</t>
  </si>
  <si>
    <t>Colonne2474</t>
  </si>
  <si>
    <t>Colonne2475</t>
  </si>
  <si>
    <t>Colonne2476</t>
  </si>
  <si>
    <t>Colonne2477</t>
  </si>
  <si>
    <t>Colonne2478</t>
  </si>
  <si>
    <t>Colonne2479</t>
  </si>
  <si>
    <t>Colonne2480</t>
  </si>
  <si>
    <t>Colonne2481</t>
  </si>
  <si>
    <t>Colonne2482</t>
  </si>
  <si>
    <t>Colonne2483</t>
  </si>
  <si>
    <t>Colonne2484</t>
  </si>
  <si>
    <t>Colonne2485</t>
  </si>
  <si>
    <t>Colonne2486</t>
  </si>
  <si>
    <t>Colonne2487</t>
  </si>
  <si>
    <t>Colonne2488</t>
  </si>
  <si>
    <t>Colonne2489</t>
  </si>
  <si>
    <t>Colonne2490</t>
  </si>
  <si>
    <t>Colonne2491</t>
  </si>
  <si>
    <t>Colonne2492</t>
  </si>
  <si>
    <t>Colonne2493</t>
  </si>
  <si>
    <t>Colonne2494</t>
  </si>
  <si>
    <t>Colonne2495</t>
  </si>
  <si>
    <t>Colonne2496</t>
  </si>
  <si>
    <t>Colonne2497</t>
  </si>
  <si>
    <t>Colonne2498</t>
  </si>
  <si>
    <t>Colonne2499</t>
  </si>
  <si>
    <t>Colonne2500</t>
  </si>
  <si>
    <t>Colonne2501</t>
  </si>
  <si>
    <t>Colonne2502</t>
  </si>
  <si>
    <t>Colonne2503</t>
  </si>
  <si>
    <t>Colonne2504</t>
  </si>
  <si>
    <t>Colonne2505</t>
  </si>
  <si>
    <t>Colonne2506</t>
  </si>
  <si>
    <t>Colonne2507</t>
  </si>
  <si>
    <t>Colonne2508</t>
  </si>
  <si>
    <t>Colonne2509</t>
  </si>
  <si>
    <t>Colonne2510</t>
  </si>
  <si>
    <t>Colonne2511</t>
  </si>
  <si>
    <t>Colonne2512</t>
  </si>
  <si>
    <t>Colonne2513</t>
  </si>
  <si>
    <t>Colonne2514</t>
  </si>
  <si>
    <t>Colonne2515</t>
  </si>
  <si>
    <t>Colonne2516</t>
  </si>
  <si>
    <t>Colonne2517</t>
  </si>
  <si>
    <t>Colonne2518</t>
  </si>
  <si>
    <t>Colonne2519</t>
  </si>
  <si>
    <t>Colonne2520</t>
  </si>
  <si>
    <t>Colonne2521</t>
  </si>
  <si>
    <t>Colonne2522</t>
  </si>
  <si>
    <t>Colonne2523</t>
  </si>
  <si>
    <t>Colonne2524</t>
  </si>
  <si>
    <t>Colonne2525</t>
  </si>
  <si>
    <t>Colonne2526</t>
  </si>
  <si>
    <t>Colonne2527</t>
  </si>
  <si>
    <t>Colonne2528</t>
  </si>
  <si>
    <t>Colonne2529</t>
  </si>
  <si>
    <t>Colonne2530</t>
  </si>
  <si>
    <t>Colonne2531</t>
  </si>
  <si>
    <t>Colonne2532</t>
  </si>
  <si>
    <t>Colonne2533</t>
  </si>
  <si>
    <t>Colonne2534</t>
  </si>
  <si>
    <t>Colonne2535</t>
  </si>
  <si>
    <t>Colonne2536</t>
  </si>
  <si>
    <t>Colonne2537</t>
  </si>
  <si>
    <t>Colonne2538</t>
  </si>
  <si>
    <t>Colonne2539</t>
  </si>
  <si>
    <t>Colonne2540</t>
  </si>
  <si>
    <t>Colonne2541</t>
  </si>
  <si>
    <t>Colonne2542</t>
  </si>
  <si>
    <t>Colonne2543</t>
  </si>
  <si>
    <t>Colonne2544</t>
  </si>
  <si>
    <t>Colonne2545</t>
  </si>
  <si>
    <t>Colonne2546</t>
  </si>
  <si>
    <t>Colonne2547</t>
  </si>
  <si>
    <t>Colonne2548</t>
  </si>
  <si>
    <t>Colonne2549</t>
  </si>
  <si>
    <t>Colonne2550</t>
  </si>
  <si>
    <t>Colonne2551</t>
  </si>
  <si>
    <t>Colonne2552</t>
  </si>
  <si>
    <t>Colonne2553</t>
  </si>
  <si>
    <t>Colonne2554</t>
  </si>
  <si>
    <t>Colonne2555</t>
  </si>
  <si>
    <t>Colonne2556</t>
  </si>
  <si>
    <t>Colonne2557</t>
  </si>
  <si>
    <t>Colonne2558</t>
  </si>
  <si>
    <t>Colonne2559</t>
  </si>
  <si>
    <t>Colonne2560</t>
  </si>
  <si>
    <t>Colonne2561</t>
  </si>
  <si>
    <t>Colonne2562</t>
  </si>
  <si>
    <t>Colonne2563</t>
  </si>
  <si>
    <t>Colonne2564</t>
  </si>
  <si>
    <t>Colonne2565</t>
  </si>
  <si>
    <t>Colonne2566</t>
  </si>
  <si>
    <t>Colonne2567</t>
  </si>
  <si>
    <t>Colonne2568</t>
  </si>
  <si>
    <t>Colonne2569</t>
  </si>
  <si>
    <t>Colonne2570</t>
  </si>
  <si>
    <t>Colonne2571</t>
  </si>
  <si>
    <t>Colonne2572</t>
  </si>
  <si>
    <t>Colonne2573</t>
  </si>
  <si>
    <t>Colonne2574</t>
  </si>
  <si>
    <t>Colonne2575</t>
  </si>
  <si>
    <t>Colonne2576</t>
  </si>
  <si>
    <t>Colonne2577</t>
  </si>
  <si>
    <t>Colonne2578</t>
  </si>
  <si>
    <t>Colonne2579</t>
  </si>
  <si>
    <t>Colonne2580</t>
  </si>
  <si>
    <t>Colonne2581</t>
  </si>
  <si>
    <t>Colonne2582</t>
  </si>
  <si>
    <t>Colonne2583</t>
  </si>
  <si>
    <t>Colonne2584</t>
  </si>
  <si>
    <t>Colonne2585</t>
  </si>
  <si>
    <t>Colonne2586</t>
  </si>
  <si>
    <t>Colonne2587</t>
  </si>
  <si>
    <t>Colonne2588</t>
  </si>
  <si>
    <t>Colonne2589</t>
  </si>
  <si>
    <t>Colonne2590</t>
  </si>
  <si>
    <t>Colonne2591</t>
  </si>
  <si>
    <t>Colonne2592</t>
  </si>
  <si>
    <t>Colonne2593</t>
  </si>
  <si>
    <t>Colonne2594</t>
  </si>
  <si>
    <t>Colonne2595</t>
  </si>
  <si>
    <t>Colonne2596</t>
  </si>
  <si>
    <t>Colonne2597</t>
  </si>
  <si>
    <t>Colonne2598</t>
  </si>
  <si>
    <t>Colonne2599</t>
  </si>
  <si>
    <t>Colonne2600</t>
  </si>
  <si>
    <t>Colonne2601</t>
  </si>
  <si>
    <t>Colonne2602</t>
  </si>
  <si>
    <t>Colonne2603</t>
  </si>
  <si>
    <t>Colonne2604</t>
  </si>
  <si>
    <t>Colonne2605</t>
  </si>
  <si>
    <t>Colonne2606</t>
  </si>
  <si>
    <t>Colonne2607</t>
  </si>
  <si>
    <t>Colonne2608</t>
  </si>
  <si>
    <t>Colonne2609</t>
  </si>
  <si>
    <t>Colonne2610</t>
  </si>
  <si>
    <t>Colonne2611</t>
  </si>
  <si>
    <t>Colonne2612</t>
  </si>
  <si>
    <t>Colonne2613</t>
  </si>
  <si>
    <t>Colonne2614</t>
  </si>
  <si>
    <t>Colonne2615</t>
  </si>
  <si>
    <t>Colonne2616</t>
  </si>
  <si>
    <t>Colonne2617</t>
  </si>
  <si>
    <t>Colonne2618</t>
  </si>
  <si>
    <t>Colonne2619</t>
  </si>
  <si>
    <t>Colonne2620</t>
  </si>
  <si>
    <t>Colonne2621</t>
  </si>
  <si>
    <t>Colonne2622</t>
  </si>
  <si>
    <t>Colonne2623</t>
  </si>
  <si>
    <t>Colonne2624</t>
  </si>
  <si>
    <t>Colonne2625</t>
  </si>
  <si>
    <t>Colonne2626</t>
  </si>
  <si>
    <t>Colonne2627</t>
  </si>
  <si>
    <t>Colonne2628</t>
  </si>
  <si>
    <t>Colonne2629</t>
  </si>
  <si>
    <t>Colonne2630</t>
  </si>
  <si>
    <t>Colonne2631</t>
  </si>
  <si>
    <t>Colonne2632</t>
  </si>
  <si>
    <t>Colonne2633</t>
  </si>
  <si>
    <t>Colonne2634</t>
  </si>
  <si>
    <t>Colonne2635</t>
  </si>
  <si>
    <t>Colonne2636</t>
  </si>
  <si>
    <t>Colonne2637</t>
  </si>
  <si>
    <t>Colonne2638</t>
  </si>
  <si>
    <t>Colonne2639</t>
  </si>
  <si>
    <t>Colonne2640</t>
  </si>
  <si>
    <t>Colonne2641</t>
  </si>
  <si>
    <t>Colonne2642</t>
  </si>
  <si>
    <t>Colonne2643</t>
  </si>
  <si>
    <t>Colonne2644</t>
  </si>
  <si>
    <t>Colonne2645</t>
  </si>
  <si>
    <t>Colonne2646</t>
  </si>
  <si>
    <t>Colonne2647</t>
  </si>
  <si>
    <t>Colonne2648</t>
  </si>
  <si>
    <t>Colonne2649</t>
  </si>
  <si>
    <t>Colonne2650</t>
  </si>
  <si>
    <t>Colonne2651</t>
  </si>
  <si>
    <t>Colonne2652</t>
  </si>
  <si>
    <t>Colonne2653</t>
  </si>
  <si>
    <t>Colonne2654</t>
  </si>
  <si>
    <t>Colonne2655</t>
  </si>
  <si>
    <t>Colonne2656</t>
  </si>
  <si>
    <t>Colonne2657</t>
  </si>
  <si>
    <t>Colonne2658</t>
  </si>
  <si>
    <t>Colonne2659</t>
  </si>
  <si>
    <t>Colonne2660</t>
  </si>
  <si>
    <t>Colonne2661</t>
  </si>
  <si>
    <t>Colonne2662</t>
  </si>
  <si>
    <t>Colonne2663</t>
  </si>
  <si>
    <t>Colonne2664</t>
  </si>
  <si>
    <t>Colonne2665</t>
  </si>
  <si>
    <t>Colonne2666</t>
  </si>
  <si>
    <t>Colonne2667</t>
  </si>
  <si>
    <t>Colonne2668</t>
  </si>
  <si>
    <t>Colonne2669</t>
  </si>
  <si>
    <t>Colonne2670</t>
  </si>
  <si>
    <t>Colonne2671</t>
  </si>
  <si>
    <t>Colonne2672</t>
  </si>
  <si>
    <t>Colonne2673</t>
  </si>
  <si>
    <t>Colonne2674</t>
  </si>
  <si>
    <t>Colonne2675</t>
  </si>
  <si>
    <t>Colonne2676</t>
  </si>
  <si>
    <t>Colonne2677</t>
  </si>
  <si>
    <t>Colonne2678</t>
  </si>
  <si>
    <t>Colonne2679</t>
  </si>
  <si>
    <t>Colonne2680</t>
  </si>
  <si>
    <t>Colonne2681</t>
  </si>
  <si>
    <t>Colonne2682</t>
  </si>
  <si>
    <t>Colonne2683</t>
  </si>
  <si>
    <t>Colonne2684</t>
  </si>
  <si>
    <t>Colonne2685</t>
  </si>
  <si>
    <t>Colonne2686</t>
  </si>
  <si>
    <t>Colonne2687</t>
  </si>
  <si>
    <t>Colonne2688</t>
  </si>
  <si>
    <t>Colonne2689</t>
  </si>
  <si>
    <t>Colonne2690</t>
  </si>
  <si>
    <t>Colonne2691</t>
  </si>
  <si>
    <t>Colonne2692</t>
  </si>
  <si>
    <t>Colonne2693</t>
  </si>
  <si>
    <t>Colonne2694</t>
  </si>
  <si>
    <t>Colonne2695</t>
  </si>
  <si>
    <t>Colonne2696</t>
  </si>
  <si>
    <t>Colonne2697</t>
  </si>
  <si>
    <t>Colonne2698</t>
  </si>
  <si>
    <t>Colonne2699</t>
  </si>
  <si>
    <t>Colonne2700</t>
  </si>
  <si>
    <t>Colonne2701</t>
  </si>
  <si>
    <t>Colonne2702</t>
  </si>
  <si>
    <t>Colonne2703</t>
  </si>
  <si>
    <t>Colonne2704</t>
  </si>
  <si>
    <t>Colonne2705</t>
  </si>
  <si>
    <t>Colonne2706</t>
  </si>
  <si>
    <t>Colonne2707</t>
  </si>
  <si>
    <t>Colonne2708</t>
  </si>
  <si>
    <t>Colonne2709</t>
  </si>
  <si>
    <t>Colonne2710</t>
  </si>
  <si>
    <t>Colonne2711</t>
  </si>
  <si>
    <t>Colonne2712</t>
  </si>
  <si>
    <t>Colonne2713</t>
  </si>
  <si>
    <t>Colonne2714</t>
  </si>
  <si>
    <t>Colonne2715</t>
  </si>
  <si>
    <t>Colonne2716</t>
  </si>
  <si>
    <t>Colonne2717</t>
  </si>
  <si>
    <t>Colonne2718</t>
  </si>
  <si>
    <t>Colonne2719</t>
  </si>
  <si>
    <t>Colonne2720</t>
  </si>
  <si>
    <t>Colonne2721</t>
  </si>
  <si>
    <t>Colonne2722</t>
  </si>
  <si>
    <t>Colonne2723</t>
  </si>
  <si>
    <t>Colonne2724</t>
  </si>
  <si>
    <t>Colonne2725</t>
  </si>
  <si>
    <t>Colonne2726</t>
  </si>
  <si>
    <t>Colonne2727</t>
  </si>
  <si>
    <t>Colonne2728</t>
  </si>
  <si>
    <t>Colonne2729</t>
  </si>
  <si>
    <t>Colonne2730</t>
  </si>
  <si>
    <t>Colonne2731</t>
  </si>
  <si>
    <t>Colonne2732</t>
  </si>
  <si>
    <t>Colonne2733</t>
  </si>
  <si>
    <t>Colonne2734</t>
  </si>
  <si>
    <t>Colonne2735</t>
  </si>
  <si>
    <t>Colonne2736</t>
  </si>
  <si>
    <t>Colonne2737</t>
  </si>
  <si>
    <t>Colonne2738</t>
  </si>
  <si>
    <t>Colonne2739</t>
  </si>
  <si>
    <t>Colonne2740</t>
  </si>
  <si>
    <t>Colonne2741</t>
  </si>
  <si>
    <t>Colonne2742</t>
  </si>
  <si>
    <t>Colonne2743</t>
  </si>
  <si>
    <t>Colonne2744</t>
  </si>
  <si>
    <t>Colonne2745</t>
  </si>
  <si>
    <t>Colonne2746</t>
  </si>
  <si>
    <t>Colonne2747</t>
  </si>
  <si>
    <t>Colonne2748</t>
  </si>
  <si>
    <t>Colonne2749</t>
  </si>
  <si>
    <t>Colonne2750</t>
  </si>
  <si>
    <t>Colonne2751</t>
  </si>
  <si>
    <t>Colonne2752</t>
  </si>
  <si>
    <t>Colonne2753</t>
  </si>
  <si>
    <t>Colonne2754</t>
  </si>
  <si>
    <t>Colonne2755</t>
  </si>
  <si>
    <t>Colonne2756</t>
  </si>
  <si>
    <t>Colonne2757</t>
  </si>
  <si>
    <t>Colonne2758</t>
  </si>
  <si>
    <t>Colonne2759</t>
  </si>
  <si>
    <t>Colonne2760</t>
  </si>
  <si>
    <t>Colonne2761</t>
  </si>
  <si>
    <t>Colonne2762</t>
  </si>
  <si>
    <t>Colonne2763</t>
  </si>
  <si>
    <t>Colonne2764</t>
  </si>
  <si>
    <t>Colonne2765</t>
  </si>
  <si>
    <t>Colonne2766</t>
  </si>
  <si>
    <t>Colonne2767</t>
  </si>
  <si>
    <t>Colonne2768</t>
  </si>
  <si>
    <t>Colonne2769</t>
  </si>
  <si>
    <t>Colonne2770</t>
  </si>
  <si>
    <t>Colonne2771</t>
  </si>
  <si>
    <t>Colonne2772</t>
  </si>
  <si>
    <t>Colonne2773</t>
  </si>
  <si>
    <t>Colonne2774</t>
  </si>
  <si>
    <t>Colonne2775</t>
  </si>
  <si>
    <t>Colonne2776</t>
  </si>
  <si>
    <t>Colonne2777</t>
  </si>
  <si>
    <t>Colonne2778</t>
  </si>
  <si>
    <t>Colonne2779</t>
  </si>
  <si>
    <t>Colonne2780</t>
  </si>
  <si>
    <t>Colonne2781</t>
  </si>
  <si>
    <t>Colonne2782</t>
  </si>
  <si>
    <t>Colonne2783</t>
  </si>
  <si>
    <t>Colonne2784</t>
  </si>
  <si>
    <t>Colonne2785</t>
  </si>
  <si>
    <t>Colonne2786</t>
  </si>
  <si>
    <t>Colonne2787</t>
  </si>
  <si>
    <t>Colonne2788</t>
  </si>
  <si>
    <t>Colonne2789</t>
  </si>
  <si>
    <t>Colonne2790</t>
  </si>
  <si>
    <t>Colonne2791</t>
  </si>
  <si>
    <t>Colonne2792</t>
  </si>
  <si>
    <t>Colonne2793</t>
  </si>
  <si>
    <t>Colonne2794</t>
  </si>
  <si>
    <t>Colonne2795</t>
  </si>
  <si>
    <t>Colonne2796</t>
  </si>
  <si>
    <t>Colonne2797</t>
  </si>
  <si>
    <t>Colonne2798</t>
  </si>
  <si>
    <t>Colonne2799</t>
  </si>
  <si>
    <t>Colonne2800</t>
  </si>
  <si>
    <t>Colonne2801</t>
  </si>
  <si>
    <t>Colonne2802</t>
  </si>
  <si>
    <t>Colonne2803</t>
  </si>
  <si>
    <t>Colonne2804</t>
  </si>
  <si>
    <t>Colonne2805</t>
  </si>
  <si>
    <t>Colonne2806</t>
  </si>
  <si>
    <t>Colonne2807</t>
  </si>
  <si>
    <t>Colonne2808</t>
  </si>
  <si>
    <t>Colonne2809</t>
  </si>
  <si>
    <t>Colonne2810</t>
  </si>
  <si>
    <t>Colonne2811</t>
  </si>
  <si>
    <t>Colonne2812</t>
  </si>
  <si>
    <t>Colonne2813</t>
  </si>
  <si>
    <t>Colonne2814</t>
  </si>
  <si>
    <t>Colonne2815</t>
  </si>
  <si>
    <t>Colonne2816</t>
  </si>
  <si>
    <t>Colonne2817</t>
  </si>
  <si>
    <t>Colonne2818</t>
  </si>
  <si>
    <t>Colonne2819</t>
  </si>
  <si>
    <t>Colonne2820</t>
  </si>
  <si>
    <t>Colonne2821</t>
  </si>
  <si>
    <t>Colonne2822</t>
  </si>
  <si>
    <t>Colonne2823</t>
  </si>
  <si>
    <t>Colonne2824</t>
  </si>
  <si>
    <t>Colonne2825</t>
  </si>
  <si>
    <t>Colonne2826</t>
  </si>
  <si>
    <t>Colonne2827</t>
  </si>
  <si>
    <t>Colonne2828</t>
  </si>
  <si>
    <t>Colonne2829</t>
  </si>
  <si>
    <t>Colonne2830</t>
  </si>
  <si>
    <t>Colonne2831</t>
  </si>
  <si>
    <t>Colonne2832</t>
  </si>
  <si>
    <t>Colonne2833</t>
  </si>
  <si>
    <t>Colonne2834</t>
  </si>
  <si>
    <t>Colonne2835</t>
  </si>
  <si>
    <t>Colonne2836</t>
  </si>
  <si>
    <t>Colonne2837</t>
  </si>
  <si>
    <t>Colonne2838</t>
  </si>
  <si>
    <t>Colonne2839</t>
  </si>
  <si>
    <t>Colonne2840</t>
  </si>
  <si>
    <t>Colonne2841</t>
  </si>
  <si>
    <t>Colonne2842</t>
  </si>
  <si>
    <t>Colonne2843</t>
  </si>
  <si>
    <t>Colonne2844</t>
  </si>
  <si>
    <t>Colonne2845</t>
  </si>
  <si>
    <t>Colonne2846</t>
  </si>
  <si>
    <t>Colonne2847</t>
  </si>
  <si>
    <t>Colonne2848</t>
  </si>
  <si>
    <t>Colonne2849</t>
  </si>
  <si>
    <t>Colonne2850</t>
  </si>
  <si>
    <t>Colonne2851</t>
  </si>
  <si>
    <t>Colonne2852</t>
  </si>
  <si>
    <t>Colonne2853</t>
  </si>
  <si>
    <t>Colonne2854</t>
  </si>
  <si>
    <t>Colonne2855</t>
  </si>
  <si>
    <t>Colonne2856</t>
  </si>
  <si>
    <t>Colonne2857</t>
  </si>
  <si>
    <t>Colonne2858</t>
  </si>
  <si>
    <t>Colonne2859</t>
  </si>
  <si>
    <t>Colonne2860</t>
  </si>
  <si>
    <t>Colonne2861</t>
  </si>
  <si>
    <t>Colonne2862</t>
  </si>
  <si>
    <t>Colonne2863</t>
  </si>
  <si>
    <t>Colonne2864</t>
  </si>
  <si>
    <t>Colonne2865</t>
  </si>
  <si>
    <t>Colonne2866</t>
  </si>
  <si>
    <t>Colonne2867</t>
  </si>
  <si>
    <t>Colonne2868</t>
  </si>
  <si>
    <t>Colonne2869</t>
  </si>
  <si>
    <t>Colonne2870</t>
  </si>
  <si>
    <t>Colonne2871</t>
  </si>
  <si>
    <t>Colonne2872</t>
  </si>
  <si>
    <t>Colonne2873</t>
  </si>
  <si>
    <t>Colonne2874</t>
  </si>
  <si>
    <t>Colonne2875</t>
  </si>
  <si>
    <t>Colonne2876</t>
  </si>
  <si>
    <t>Colonne2877</t>
  </si>
  <si>
    <t>Colonne2878</t>
  </si>
  <si>
    <t>Colonne2879</t>
  </si>
  <si>
    <t>Colonne2880</t>
  </si>
  <si>
    <t>Colonne2881</t>
  </si>
  <si>
    <t>Colonne2882</t>
  </si>
  <si>
    <t>Colonne2883</t>
  </si>
  <si>
    <t>Colonne2884</t>
  </si>
  <si>
    <t>Colonne2885</t>
  </si>
  <si>
    <t>Colonne2886</t>
  </si>
  <si>
    <t>Colonne2887</t>
  </si>
  <si>
    <t>Colonne2888</t>
  </si>
  <si>
    <t>Colonne2889</t>
  </si>
  <si>
    <t>Colonne2890</t>
  </si>
  <si>
    <t>Colonne2891</t>
  </si>
  <si>
    <t>Colonne2892</t>
  </si>
  <si>
    <t>Colonne2893</t>
  </si>
  <si>
    <t>Colonne2894</t>
  </si>
  <si>
    <t>Colonne2895</t>
  </si>
  <si>
    <t>Colonne2896</t>
  </si>
  <si>
    <t>Colonne2897</t>
  </si>
  <si>
    <t>Colonne2898</t>
  </si>
  <si>
    <t>Colonne2899</t>
  </si>
  <si>
    <t>Colonne2900</t>
  </si>
  <si>
    <t>Colonne2901</t>
  </si>
  <si>
    <t>Colonne2902</t>
  </si>
  <si>
    <t>Colonne2903</t>
  </si>
  <si>
    <t>Colonne2904</t>
  </si>
  <si>
    <t>Colonne2905</t>
  </si>
  <si>
    <t>Colonne2906</t>
  </si>
  <si>
    <t>Colonne2907</t>
  </si>
  <si>
    <t>Colonne2908</t>
  </si>
  <si>
    <t>Colonne2909</t>
  </si>
  <si>
    <t>Colonne2910</t>
  </si>
  <si>
    <t>Colonne2911</t>
  </si>
  <si>
    <t>Colonne2912</t>
  </si>
  <si>
    <t>Colonne2913</t>
  </si>
  <si>
    <t>Colonne2914</t>
  </si>
  <si>
    <t>Colonne2915</t>
  </si>
  <si>
    <t>Colonne2916</t>
  </si>
  <si>
    <t>Colonne2917</t>
  </si>
  <si>
    <t>Colonne2918</t>
  </si>
  <si>
    <t>Colonne2919</t>
  </si>
  <si>
    <t>Colonne2920</t>
  </si>
  <si>
    <t>Colonne2921</t>
  </si>
  <si>
    <t>Colonne2922</t>
  </si>
  <si>
    <t>Colonne2923</t>
  </si>
  <si>
    <t>Colonne2924</t>
  </si>
  <si>
    <t>Colonne2925</t>
  </si>
  <si>
    <t>Colonne2926</t>
  </si>
  <si>
    <t>Colonne2927</t>
  </si>
  <si>
    <t>Colonne2928</t>
  </si>
  <si>
    <t>Colonne2929</t>
  </si>
  <si>
    <t>Colonne2930</t>
  </si>
  <si>
    <t>Colonne2931</t>
  </si>
  <si>
    <t>Colonne2932</t>
  </si>
  <si>
    <t>Colonne2933</t>
  </si>
  <si>
    <t>Colonne2934</t>
  </si>
  <si>
    <t>Colonne2935</t>
  </si>
  <si>
    <t>Colonne2936</t>
  </si>
  <si>
    <t>Colonne2937</t>
  </si>
  <si>
    <t>Colonne2938</t>
  </si>
  <si>
    <t>Colonne2939</t>
  </si>
  <si>
    <t>Colonne2940</t>
  </si>
  <si>
    <t>Colonne2941</t>
  </si>
  <si>
    <t>Colonne2942</t>
  </si>
  <si>
    <t>Colonne2943</t>
  </si>
  <si>
    <t>Colonne2944</t>
  </si>
  <si>
    <t>Colonne2945</t>
  </si>
  <si>
    <t>Colonne2946</t>
  </si>
  <si>
    <t>Colonne2947</t>
  </si>
  <si>
    <t>Colonne2948</t>
  </si>
  <si>
    <t>Colonne2949</t>
  </si>
  <si>
    <t>Colonne2950</t>
  </si>
  <si>
    <t>Colonne2951</t>
  </si>
  <si>
    <t>Colonne2952</t>
  </si>
  <si>
    <t>Colonne2953</t>
  </si>
  <si>
    <t>Colonne2954</t>
  </si>
  <si>
    <t>Colonne2955</t>
  </si>
  <si>
    <t>Colonne2956</t>
  </si>
  <si>
    <t>Colonne2957</t>
  </si>
  <si>
    <t>Colonne2958</t>
  </si>
  <si>
    <t>Colonne2959</t>
  </si>
  <si>
    <t>Colonne2960</t>
  </si>
  <si>
    <t>Colonne2961</t>
  </si>
  <si>
    <t>Colonne2962</t>
  </si>
  <si>
    <t>Colonne2963</t>
  </si>
  <si>
    <t>Colonne2964</t>
  </si>
  <si>
    <t>Colonne2965</t>
  </si>
  <si>
    <t>Colonne2966</t>
  </si>
  <si>
    <t>Colonne2967</t>
  </si>
  <si>
    <t>Colonne2968</t>
  </si>
  <si>
    <t>Colonne2969</t>
  </si>
  <si>
    <t>Colonne2970</t>
  </si>
  <si>
    <t>Colonne2971</t>
  </si>
  <si>
    <t>Colonne2972</t>
  </si>
  <si>
    <t>Colonne2973</t>
  </si>
  <si>
    <t>Colonne2974</t>
  </si>
  <si>
    <t>Colonne2975</t>
  </si>
  <si>
    <t>Colonne2976</t>
  </si>
  <si>
    <t>Colonne2977</t>
  </si>
  <si>
    <t>Colonne2978</t>
  </si>
  <si>
    <t>Colonne2979</t>
  </si>
  <si>
    <t>Colonne2980</t>
  </si>
  <si>
    <t>Colonne2981</t>
  </si>
  <si>
    <t>Colonne2982</t>
  </si>
  <si>
    <t>Colonne2983</t>
  </si>
  <si>
    <t>Colonne2984</t>
  </si>
  <si>
    <t>Colonne2985</t>
  </si>
  <si>
    <t>Colonne2986</t>
  </si>
  <si>
    <t>Colonne2987</t>
  </si>
  <si>
    <t>Colonne2988</t>
  </si>
  <si>
    <t>Colonne2989</t>
  </si>
  <si>
    <t>Colonne2990</t>
  </si>
  <si>
    <t>Colonne2991</t>
  </si>
  <si>
    <t>Colonne2992</t>
  </si>
  <si>
    <t>Colonne2993</t>
  </si>
  <si>
    <t>Colonne2994</t>
  </si>
  <si>
    <t>Colonne2995</t>
  </si>
  <si>
    <t>Colonne2996</t>
  </si>
  <si>
    <t>Colonne2997</t>
  </si>
  <si>
    <t>Colonne2998</t>
  </si>
  <si>
    <t>Colonne2999</t>
  </si>
  <si>
    <t>Colonne3000</t>
  </si>
  <si>
    <t>Colonne3001</t>
  </si>
  <si>
    <t>Colonne3002</t>
  </si>
  <si>
    <t>Colonne3003</t>
  </si>
  <si>
    <t>Colonne3004</t>
  </si>
  <si>
    <t>Colonne3005</t>
  </si>
  <si>
    <t>Colonne3006</t>
  </si>
  <si>
    <t>Colonne3007</t>
  </si>
  <si>
    <t>Colonne3008</t>
  </si>
  <si>
    <t>Colonne3009</t>
  </si>
  <si>
    <t>Colonne3010</t>
  </si>
  <si>
    <t>Colonne3011</t>
  </si>
  <si>
    <t>Colonne3012</t>
  </si>
  <si>
    <t>Colonne3013</t>
  </si>
  <si>
    <t>Colonne3014</t>
  </si>
  <si>
    <t>Colonne3015</t>
  </si>
  <si>
    <t>Colonne3016</t>
  </si>
  <si>
    <t>Colonne3017</t>
  </si>
  <si>
    <t>Colonne3018</t>
  </si>
  <si>
    <t>Colonne3019</t>
  </si>
  <si>
    <t>Colonne3020</t>
  </si>
  <si>
    <t>Colonne3021</t>
  </si>
  <si>
    <t>Colonne3022</t>
  </si>
  <si>
    <t>Colonne3023</t>
  </si>
  <si>
    <t>Colonne3024</t>
  </si>
  <si>
    <t>Colonne3025</t>
  </si>
  <si>
    <t>Colonne3026</t>
  </si>
  <si>
    <t>Colonne3027</t>
  </si>
  <si>
    <t>Colonne3028</t>
  </si>
  <si>
    <t>Colonne3029</t>
  </si>
  <si>
    <t>Colonne3030</t>
  </si>
  <si>
    <t>Colonne3031</t>
  </si>
  <si>
    <t>Colonne3032</t>
  </si>
  <si>
    <t>Colonne3033</t>
  </si>
  <si>
    <t>Colonne3034</t>
  </si>
  <si>
    <t>Colonne3035</t>
  </si>
  <si>
    <t>Colonne3036</t>
  </si>
  <si>
    <t>Colonne3037</t>
  </si>
  <si>
    <t>Colonne3038</t>
  </si>
  <si>
    <t>Colonne3039</t>
  </si>
  <si>
    <t>Colonne3040</t>
  </si>
  <si>
    <t>Colonne3041</t>
  </si>
  <si>
    <t>Colonne3042</t>
  </si>
  <si>
    <t>Colonne3043</t>
  </si>
  <si>
    <t>Colonne3044</t>
  </si>
  <si>
    <t>Colonne3045</t>
  </si>
  <si>
    <t>Colonne3046</t>
  </si>
  <si>
    <t>Colonne3047</t>
  </si>
  <si>
    <t>Colonne3048</t>
  </si>
  <si>
    <t>Colonne3049</t>
  </si>
  <si>
    <t>Colonne3050</t>
  </si>
  <si>
    <t>Colonne3051</t>
  </si>
  <si>
    <t>Colonne3052</t>
  </si>
  <si>
    <t>Colonne3053</t>
  </si>
  <si>
    <t>Colonne3054</t>
  </si>
  <si>
    <t>Colonne3055</t>
  </si>
  <si>
    <t>Colonne3056</t>
  </si>
  <si>
    <t>Colonne3057</t>
  </si>
  <si>
    <t>Colonne3058</t>
  </si>
  <si>
    <t>Colonne3059</t>
  </si>
  <si>
    <t>Colonne3060</t>
  </si>
  <si>
    <t>Colonne3061</t>
  </si>
  <si>
    <t>Colonne3062</t>
  </si>
  <si>
    <t>Colonne3063</t>
  </si>
  <si>
    <t>Colonne3064</t>
  </si>
  <si>
    <t>Colonne3065</t>
  </si>
  <si>
    <t>Colonne3066</t>
  </si>
  <si>
    <t>Colonne3067</t>
  </si>
  <si>
    <t>Colonne3068</t>
  </si>
  <si>
    <t>Colonne3069</t>
  </si>
  <si>
    <t>Colonne3070</t>
  </si>
  <si>
    <t>Colonne3071</t>
  </si>
  <si>
    <t>Colonne3072</t>
  </si>
  <si>
    <t>Colonne3073</t>
  </si>
  <si>
    <t>Colonne3074</t>
  </si>
  <si>
    <t>Colonne3075</t>
  </si>
  <si>
    <t>Colonne3076</t>
  </si>
  <si>
    <t>Colonne3077</t>
  </si>
  <si>
    <t>Colonne3078</t>
  </si>
  <si>
    <t>Colonne3079</t>
  </si>
  <si>
    <t>Colonne3080</t>
  </si>
  <si>
    <t>Colonne3081</t>
  </si>
  <si>
    <t>Colonne3082</t>
  </si>
  <si>
    <t>Colonne3083</t>
  </si>
  <si>
    <t>Colonne3084</t>
  </si>
  <si>
    <t>Colonne3085</t>
  </si>
  <si>
    <t>Colonne3086</t>
  </si>
  <si>
    <t>Colonne3087</t>
  </si>
  <si>
    <t>Colonne3088</t>
  </si>
  <si>
    <t>Colonne3089</t>
  </si>
  <si>
    <t>Colonne3090</t>
  </si>
  <si>
    <t>Colonne3091</t>
  </si>
  <si>
    <t>Colonne3092</t>
  </si>
  <si>
    <t>Colonne3093</t>
  </si>
  <si>
    <t>Colonne3094</t>
  </si>
  <si>
    <t>Colonne3095</t>
  </si>
  <si>
    <t>Colonne3096</t>
  </si>
  <si>
    <t>Colonne3097</t>
  </si>
  <si>
    <t>Colonne3098</t>
  </si>
  <si>
    <t>Colonne3099</t>
  </si>
  <si>
    <t>Colonne3100</t>
  </si>
  <si>
    <t>Colonne3101</t>
  </si>
  <si>
    <t>Colonne3102</t>
  </si>
  <si>
    <t>Colonne3103</t>
  </si>
  <si>
    <t>Colonne3104</t>
  </si>
  <si>
    <t>Colonne3105</t>
  </si>
  <si>
    <t>Colonne3106</t>
  </si>
  <si>
    <t>Colonne3107</t>
  </si>
  <si>
    <t>Colonne3108</t>
  </si>
  <si>
    <t>Colonne3109</t>
  </si>
  <si>
    <t>Colonne3110</t>
  </si>
  <si>
    <t>Colonne3111</t>
  </si>
  <si>
    <t>Colonne3112</t>
  </si>
  <si>
    <t>Colonne3113</t>
  </si>
  <si>
    <t>Colonne3114</t>
  </si>
  <si>
    <t>Colonne3115</t>
  </si>
  <si>
    <t>Colonne3116</t>
  </si>
  <si>
    <t>Colonne3117</t>
  </si>
  <si>
    <t>Colonne3118</t>
  </si>
  <si>
    <t>Colonne3119</t>
  </si>
  <si>
    <t>Colonne3120</t>
  </si>
  <si>
    <t>Colonne3121</t>
  </si>
  <si>
    <t>Colonne3122</t>
  </si>
  <si>
    <t>Colonne3123</t>
  </si>
  <si>
    <t>Colonne3124</t>
  </si>
  <si>
    <t>Colonne3125</t>
  </si>
  <si>
    <t>Colonne3126</t>
  </si>
  <si>
    <t>Colonne3127</t>
  </si>
  <si>
    <t>Colonne3128</t>
  </si>
  <si>
    <t>Colonne3129</t>
  </si>
  <si>
    <t>Colonne3130</t>
  </si>
  <si>
    <t>Colonne3131</t>
  </si>
  <si>
    <t>Colonne3132</t>
  </si>
  <si>
    <t>Colonne3133</t>
  </si>
  <si>
    <t>Colonne3134</t>
  </si>
  <si>
    <t>Colonne3135</t>
  </si>
  <si>
    <t>Colonne3136</t>
  </si>
  <si>
    <t>Colonne3137</t>
  </si>
  <si>
    <t>Colonne3138</t>
  </si>
  <si>
    <t>Colonne3139</t>
  </si>
  <si>
    <t>Colonne3140</t>
  </si>
  <si>
    <t>Colonne3141</t>
  </si>
  <si>
    <t>Colonne3142</t>
  </si>
  <si>
    <t>Colonne3143</t>
  </si>
  <si>
    <t>Colonne3144</t>
  </si>
  <si>
    <t>Colonne3145</t>
  </si>
  <si>
    <t>Colonne3146</t>
  </si>
  <si>
    <t>Colonne3147</t>
  </si>
  <si>
    <t>Colonne3148</t>
  </si>
  <si>
    <t>Colonne3149</t>
  </si>
  <si>
    <t>Colonne3150</t>
  </si>
  <si>
    <t>Colonne3151</t>
  </si>
  <si>
    <t>Colonne3152</t>
  </si>
  <si>
    <t>Colonne3153</t>
  </si>
  <si>
    <t>Colonne3154</t>
  </si>
  <si>
    <t>Colonne3155</t>
  </si>
  <si>
    <t>Colonne3156</t>
  </si>
  <si>
    <t>Colonne3157</t>
  </si>
  <si>
    <t>Colonne3158</t>
  </si>
  <si>
    <t>Colonne3159</t>
  </si>
  <si>
    <t>Colonne3160</t>
  </si>
  <si>
    <t>Colonne3161</t>
  </si>
  <si>
    <t>Colonne3162</t>
  </si>
  <si>
    <t>Colonne3163</t>
  </si>
  <si>
    <t>Colonne3164</t>
  </si>
  <si>
    <t>Colonne3165</t>
  </si>
  <si>
    <t>Colonne3166</t>
  </si>
  <si>
    <t>Colonne3167</t>
  </si>
  <si>
    <t>Colonne3168</t>
  </si>
  <si>
    <t>Colonne3169</t>
  </si>
  <si>
    <t>Colonne3170</t>
  </si>
  <si>
    <t>Colonne3171</t>
  </si>
  <si>
    <t>Colonne3172</t>
  </si>
  <si>
    <t>Colonne3173</t>
  </si>
  <si>
    <t>Colonne3174</t>
  </si>
  <si>
    <t>Colonne3175</t>
  </si>
  <si>
    <t>Colonne3176</t>
  </si>
  <si>
    <t>Colonne3177</t>
  </si>
  <si>
    <t>Colonne3178</t>
  </si>
  <si>
    <t>Colonne3179</t>
  </si>
  <si>
    <t>Colonne3180</t>
  </si>
  <si>
    <t>Colonne3181</t>
  </si>
  <si>
    <t>Colonne3182</t>
  </si>
  <si>
    <t>Colonne3183</t>
  </si>
  <si>
    <t>Colonne3184</t>
  </si>
  <si>
    <t>Colonne3185</t>
  </si>
  <si>
    <t>Colonne3186</t>
  </si>
  <si>
    <t>Colonne3187</t>
  </si>
  <si>
    <t>Colonne3188</t>
  </si>
  <si>
    <t>Colonne3189</t>
  </si>
  <si>
    <t>Colonne3190</t>
  </si>
  <si>
    <t>Colonne3191</t>
  </si>
  <si>
    <t>Colonne3192</t>
  </si>
  <si>
    <t>Colonne3193</t>
  </si>
  <si>
    <t>Colonne3194</t>
  </si>
  <si>
    <t>Colonne3195</t>
  </si>
  <si>
    <t>Colonne3196</t>
  </si>
  <si>
    <t>Colonne3197</t>
  </si>
  <si>
    <t>Colonne3198</t>
  </si>
  <si>
    <t>Colonne3199</t>
  </si>
  <si>
    <t>Colonne3200</t>
  </si>
  <si>
    <t>Colonne3201</t>
  </si>
  <si>
    <t>Colonne3202</t>
  </si>
  <si>
    <t>Colonne3203</t>
  </si>
  <si>
    <t>Colonne3204</t>
  </si>
  <si>
    <t>Colonne3205</t>
  </si>
  <si>
    <t>Colonne3206</t>
  </si>
  <si>
    <t>Colonne3207</t>
  </si>
  <si>
    <t>Colonne3208</t>
  </si>
  <si>
    <t>Colonne3209</t>
  </si>
  <si>
    <t>Colonne3210</t>
  </si>
  <si>
    <t>Colonne3211</t>
  </si>
  <si>
    <t>Colonne3212</t>
  </si>
  <si>
    <t>Colonne3213</t>
  </si>
  <si>
    <t>Colonne3214</t>
  </si>
  <si>
    <t>Colonne3215</t>
  </si>
  <si>
    <t>Colonne3216</t>
  </si>
  <si>
    <t>Colonne3217</t>
  </si>
  <si>
    <t>Colonne3218</t>
  </si>
  <si>
    <t>Colonne3219</t>
  </si>
  <si>
    <t>Colonne3220</t>
  </si>
  <si>
    <t>Colonne3221</t>
  </si>
  <si>
    <t>Colonne3222</t>
  </si>
  <si>
    <t>Colonne3223</t>
  </si>
  <si>
    <t>Colonne3224</t>
  </si>
  <si>
    <t>Colonne3225</t>
  </si>
  <si>
    <t>Colonne3226</t>
  </si>
  <si>
    <t>Colonne3227</t>
  </si>
  <si>
    <t>Colonne3228</t>
  </si>
  <si>
    <t>Colonne3229</t>
  </si>
  <si>
    <t>Colonne3230</t>
  </si>
  <si>
    <t>Colonne3231</t>
  </si>
  <si>
    <t>Colonne3232</t>
  </si>
  <si>
    <t>Colonne3233</t>
  </si>
  <si>
    <t>Colonne3234</t>
  </si>
  <si>
    <t>Colonne3235</t>
  </si>
  <si>
    <t>Colonne3236</t>
  </si>
  <si>
    <t>Colonne3237</t>
  </si>
  <si>
    <t>Colonne3238</t>
  </si>
  <si>
    <t>Colonne3239</t>
  </si>
  <si>
    <t>Colonne3240</t>
  </si>
  <si>
    <t>Colonne3241</t>
  </si>
  <si>
    <t>Colonne3242</t>
  </si>
  <si>
    <t>Colonne3243</t>
  </si>
  <si>
    <t>Colonne3244</t>
  </si>
  <si>
    <t>Colonne3245</t>
  </si>
  <si>
    <t>Colonne3246</t>
  </si>
  <si>
    <t>Colonne3247</t>
  </si>
  <si>
    <t>Colonne3248</t>
  </si>
  <si>
    <t>Colonne3249</t>
  </si>
  <si>
    <t>Colonne3250</t>
  </si>
  <si>
    <t>Colonne3251</t>
  </si>
  <si>
    <t>Colonne3252</t>
  </si>
  <si>
    <t>Colonne3253</t>
  </si>
  <si>
    <t>Colonne3254</t>
  </si>
  <si>
    <t>Colonne3255</t>
  </si>
  <si>
    <t>Colonne3256</t>
  </si>
  <si>
    <t>Colonne3257</t>
  </si>
  <si>
    <t>Colonne3258</t>
  </si>
  <si>
    <t>Colonne3259</t>
  </si>
  <si>
    <t>Colonne3260</t>
  </si>
  <si>
    <t>Colonne3261</t>
  </si>
  <si>
    <t>Colonne3262</t>
  </si>
  <si>
    <t>Colonne3263</t>
  </si>
  <si>
    <t>Colonne3264</t>
  </si>
  <si>
    <t>Colonne3265</t>
  </si>
  <si>
    <t>Colonne3266</t>
  </si>
  <si>
    <t>Colonne3267</t>
  </si>
  <si>
    <t>Colonne3268</t>
  </si>
  <si>
    <t>Colonne3269</t>
  </si>
  <si>
    <t>Colonne3270</t>
  </si>
  <si>
    <t>Colonne3271</t>
  </si>
  <si>
    <t>Colonne3272</t>
  </si>
  <si>
    <t>Colonne3273</t>
  </si>
  <si>
    <t>Colonne3274</t>
  </si>
  <si>
    <t>Colonne3275</t>
  </si>
  <si>
    <t>Colonne3276</t>
  </si>
  <si>
    <t>Colonne3277</t>
  </si>
  <si>
    <t>Colonne3278</t>
  </si>
  <si>
    <t>Colonne3279</t>
  </si>
  <si>
    <t>Colonne3280</t>
  </si>
  <si>
    <t>Colonne3281</t>
  </si>
  <si>
    <t>Colonne3282</t>
  </si>
  <si>
    <t>Colonne3283</t>
  </si>
  <si>
    <t>Colonne3284</t>
  </si>
  <si>
    <t>Colonne3285</t>
  </si>
  <si>
    <t>Colonne3286</t>
  </si>
  <si>
    <t>Colonne3287</t>
  </si>
  <si>
    <t>Colonne3288</t>
  </si>
  <si>
    <t>Colonne3289</t>
  </si>
  <si>
    <t>Colonne3290</t>
  </si>
  <si>
    <t>Colonne3291</t>
  </si>
  <si>
    <t>Colonne3292</t>
  </si>
  <si>
    <t>Colonne3293</t>
  </si>
  <si>
    <t>Colonne3294</t>
  </si>
  <si>
    <t>Colonne3295</t>
  </si>
  <si>
    <t>Colonne3296</t>
  </si>
  <si>
    <t>Colonne3297</t>
  </si>
  <si>
    <t>Colonne3298</t>
  </si>
  <si>
    <t>Colonne3299</t>
  </si>
  <si>
    <t>Colonne3300</t>
  </si>
  <si>
    <t>Colonne3301</t>
  </si>
  <si>
    <t>Colonne3302</t>
  </si>
  <si>
    <t>Colonne3303</t>
  </si>
  <si>
    <t>Colonne3304</t>
  </si>
  <si>
    <t>Colonne3305</t>
  </si>
  <si>
    <t>Colonne3306</t>
  </si>
  <si>
    <t>Colonne3307</t>
  </si>
  <si>
    <t>Colonne3308</t>
  </si>
  <si>
    <t>Colonne3309</t>
  </si>
  <si>
    <t>Colonne3310</t>
  </si>
  <si>
    <t>Colonne3311</t>
  </si>
  <si>
    <t>Colonne3312</t>
  </si>
  <si>
    <t>Colonne3313</t>
  </si>
  <si>
    <t>Colonne3314</t>
  </si>
  <si>
    <t>Colonne3315</t>
  </si>
  <si>
    <t>Colonne3316</t>
  </si>
  <si>
    <t>Colonne3317</t>
  </si>
  <si>
    <t>Colonne3318</t>
  </si>
  <si>
    <t>Colonne3319</t>
  </si>
  <si>
    <t>Colonne3320</t>
  </si>
  <si>
    <t>Colonne3321</t>
  </si>
  <si>
    <t>Colonne3322</t>
  </si>
  <si>
    <t>Colonne3323</t>
  </si>
  <si>
    <t>Colonne3324</t>
  </si>
  <si>
    <t>Colonne3325</t>
  </si>
  <si>
    <t>Colonne3326</t>
  </si>
  <si>
    <t>Colonne3327</t>
  </si>
  <si>
    <t>Colonne3328</t>
  </si>
  <si>
    <t>Colonne3329</t>
  </si>
  <si>
    <t>Colonne3330</t>
  </si>
  <si>
    <t>Colonne3331</t>
  </si>
  <si>
    <t>Colonne3332</t>
  </si>
  <si>
    <t>Colonne3333</t>
  </si>
  <si>
    <t>Colonne3334</t>
  </si>
  <si>
    <t>Colonne3335</t>
  </si>
  <si>
    <t>Colonne3336</t>
  </si>
  <si>
    <t>Colonne3337</t>
  </si>
  <si>
    <t>Colonne3338</t>
  </si>
  <si>
    <t>Colonne3339</t>
  </si>
  <si>
    <t>Colonne3340</t>
  </si>
  <si>
    <t>Colonne3341</t>
  </si>
  <si>
    <t>Colonne3342</t>
  </si>
  <si>
    <t>Colonne3343</t>
  </si>
  <si>
    <t>Colonne3344</t>
  </si>
  <si>
    <t>Colonne3345</t>
  </si>
  <si>
    <t>Colonne3346</t>
  </si>
  <si>
    <t>Colonne3347</t>
  </si>
  <si>
    <t>Colonne3348</t>
  </si>
  <si>
    <t>Colonne3349</t>
  </si>
  <si>
    <t>Colonne3350</t>
  </si>
  <si>
    <t>Colonne3351</t>
  </si>
  <si>
    <t>Colonne3352</t>
  </si>
  <si>
    <t>Colonne3353</t>
  </si>
  <si>
    <t>Colonne3354</t>
  </si>
  <si>
    <t>Colonne3355</t>
  </si>
  <si>
    <t>Colonne3356</t>
  </si>
  <si>
    <t>Colonne3357</t>
  </si>
  <si>
    <t>Colonne3358</t>
  </si>
  <si>
    <t>Colonne3359</t>
  </si>
  <si>
    <t>Colonne3360</t>
  </si>
  <si>
    <t>Colonne3361</t>
  </si>
  <si>
    <t>Colonne3362</t>
  </si>
  <si>
    <t>Colonne3363</t>
  </si>
  <si>
    <t>Colonne3364</t>
  </si>
  <si>
    <t>Colonne3365</t>
  </si>
  <si>
    <t>Colonne3366</t>
  </si>
  <si>
    <t>Colonne3367</t>
  </si>
  <si>
    <t>Colonne3368</t>
  </si>
  <si>
    <t>Colonne3369</t>
  </si>
  <si>
    <t>Colonne3370</t>
  </si>
  <si>
    <t>Colonne3371</t>
  </si>
  <si>
    <t>Colonne3372</t>
  </si>
  <si>
    <t>Colonne3373</t>
  </si>
  <si>
    <t>Colonne3374</t>
  </si>
  <si>
    <t>Colonne3375</t>
  </si>
  <si>
    <t>Colonne3376</t>
  </si>
  <si>
    <t>Colonne3377</t>
  </si>
  <si>
    <t>Colonne3378</t>
  </si>
  <si>
    <t>Colonne3379</t>
  </si>
  <si>
    <t>Colonne3380</t>
  </si>
  <si>
    <t>Colonne3381</t>
  </si>
  <si>
    <t>Colonne3382</t>
  </si>
  <si>
    <t>Colonne3383</t>
  </si>
  <si>
    <t>Colonne3384</t>
  </si>
  <si>
    <t>Colonne3385</t>
  </si>
  <si>
    <t>Colonne3386</t>
  </si>
  <si>
    <t>Colonne3387</t>
  </si>
  <si>
    <t>Colonne3388</t>
  </si>
  <si>
    <t>Colonne3389</t>
  </si>
  <si>
    <t>Colonne3390</t>
  </si>
  <si>
    <t>Colonne3391</t>
  </si>
  <si>
    <t>Colonne3392</t>
  </si>
  <si>
    <t>Colonne3393</t>
  </si>
  <si>
    <t>Colonne3394</t>
  </si>
  <si>
    <t>Colonne3395</t>
  </si>
  <si>
    <t>Colonne3396</t>
  </si>
  <si>
    <t>Colonne3397</t>
  </si>
  <si>
    <t>Colonne3398</t>
  </si>
  <si>
    <t>Colonne3399</t>
  </si>
  <si>
    <t>Colonne3400</t>
  </si>
  <si>
    <t>Colonne3401</t>
  </si>
  <si>
    <t>Colonne3402</t>
  </si>
  <si>
    <t>Colonne3403</t>
  </si>
  <si>
    <t>Colonne3404</t>
  </si>
  <si>
    <t>Colonne3405</t>
  </si>
  <si>
    <t>Colonne3406</t>
  </si>
  <si>
    <t>Colonne3407</t>
  </si>
  <si>
    <t>Colonne3408</t>
  </si>
  <si>
    <t>Colonne3409</t>
  </si>
  <si>
    <t>Colonne3410</t>
  </si>
  <si>
    <t>Colonne3411</t>
  </si>
  <si>
    <t>Colonne3412</t>
  </si>
  <si>
    <t>Colonne3413</t>
  </si>
  <si>
    <t>Colonne3414</t>
  </si>
  <si>
    <t>Colonne3415</t>
  </si>
  <si>
    <t>Colonne3416</t>
  </si>
  <si>
    <t>Colonne3417</t>
  </si>
  <si>
    <t>Colonne3418</t>
  </si>
  <si>
    <t>Colonne3419</t>
  </si>
  <si>
    <t>Colonne3420</t>
  </si>
  <si>
    <t>Colonne3421</t>
  </si>
  <si>
    <t>Colonne3422</t>
  </si>
  <si>
    <t>Colonne3423</t>
  </si>
  <si>
    <t>Colonne3424</t>
  </si>
  <si>
    <t>Colonne3425</t>
  </si>
  <si>
    <t>Colonne3426</t>
  </si>
  <si>
    <t>Colonne3427</t>
  </si>
  <si>
    <t>Colonne3428</t>
  </si>
  <si>
    <t>Colonne3429</t>
  </si>
  <si>
    <t>Colonne3430</t>
  </si>
  <si>
    <t>Colonne3431</t>
  </si>
  <si>
    <t>Colonne3432</t>
  </si>
  <si>
    <t>Colonne3433</t>
  </si>
  <si>
    <t>Colonne3434</t>
  </si>
  <si>
    <t>Colonne3435</t>
  </si>
  <si>
    <t>Colonne3436</t>
  </si>
  <si>
    <t>Colonne3437</t>
  </si>
  <si>
    <t>Colonne3438</t>
  </si>
  <si>
    <t>Colonne3439</t>
  </si>
  <si>
    <t>Colonne3440</t>
  </si>
  <si>
    <t>Colonne3441</t>
  </si>
  <si>
    <t>Colonne3442</t>
  </si>
  <si>
    <t>Colonne3443</t>
  </si>
  <si>
    <t>Colonne3444</t>
  </si>
  <si>
    <t>Colonne3445</t>
  </si>
  <si>
    <t>Colonne3446</t>
  </si>
  <si>
    <t>Colonne3447</t>
  </si>
  <si>
    <t>Colonne3448</t>
  </si>
  <si>
    <t>Colonne3449</t>
  </si>
  <si>
    <t>Colonne3450</t>
  </si>
  <si>
    <t>Colonne3451</t>
  </si>
  <si>
    <t>Colonne3452</t>
  </si>
  <si>
    <t>Colonne3453</t>
  </si>
  <si>
    <t>Colonne3454</t>
  </si>
  <si>
    <t>Colonne3455</t>
  </si>
  <si>
    <t>Colonne3456</t>
  </si>
  <si>
    <t>Colonne3457</t>
  </si>
  <si>
    <t>Colonne3458</t>
  </si>
  <si>
    <t>Colonne3459</t>
  </si>
  <si>
    <t>Colonne3460</t>
  </si>
  <si>
    <t>Colonne3461</t>
  </si>
  <si>
    <t>Colonne3462</t>
  </si>
  <si>
    <t>Colonne3463</t>
  </si>
  <si>
    <t>Colonne3464</t>
  </si>
  <si>
    <t>Colonne3465</t>
  </si>
  <si>
    <t>Colonne3466</t>
  </si>
  <si>
    <t>Colonne3467</t>
  </si>
  <si>
    <t>Colonne3468</t>
  </si>
  <si>
    <t>Colonne3469</t>
  </si>
  <si>
    <t>Colonne3470</t>
  </si>
  <si>
    <t>Colonne3471</t>
  </si>
  <si>
    <t>Colonne3472</t>
  </si>
  <si>
    <t>Colonne3473</t>
  </si>
  <si>
    <t>Colonne3474</t>
  </si>
  <si>
    <t>Colonne3475</t>
  </si>
  <si>
    <t>Colonne3476</t>
  </si>
  <si>
    <t>Colonne3477</t>
  </si>
  <si>
    <t>Colonne3478</t>
  </si>
  <si>
    <t>Colonne3479</t>
  </si>
  <si>
    <t>Colonne3480</t>
  </si>
  <si>
    <t>Colonne3481</t>
  </si>
  <si>
    <t>Colonne3482</t>
  </si>
  <si>
    <t>Colonne3483</t>
  </si>
  <si>
    <t>Colonne3484</t>
  </si>
  <si>
    <t>Colonne3485</t>
  </si>
  <si>
    <t>Colonne3486</t>
  </si>
  <si>
    <t>Colonne3487</t>
  </si>
  <si>
    <t>Colonne3488</t>
  </si>
  <si>
    <t>Colonne3489</t>
  </si>
  <si>
    <t>Colonne3490</t>
  </si>
  <si>
    <t>Colonne3491</t>
  </si>
  <si>
    <t>Colonne3492</t>
  </si>
  <si>
    <t>Colonne3493</t>
  </si>
  <si>
    <t>Colonne3494</t>
  </si>
  <si>
    <t>Colonne3495</t>
  </si>
  <si>
    <t>Colonne3496</t>
  </si>
  <si>
    <t>Colonne3497</t>
  </si>
  <si>
    <t>Colonne3498</t>
  </si>
  <si>
    <t>Colonne3499</t>
  </si>
  <si>
    <t>Colonne3500</t>
  </si>
  <si>
    <t>Colonne3501</t>
  </si>
  <si>
    <t>Colonne3502</t>
  </si>
  <si>
    <t>Colonne3503</t>
  </si>
  <si>
    <t>Colonne3504</t>
  </si>
  <si>
    <t>Colonne3505</t>
  </si>
  <si>
    <t>Colonne3506</t>
  </si>
  <si>
    <t>Colonne3507</t>
  </si>
  <si>
    <t>Colonne3508</t>
  </si>
  <si>
    <t>Colonne3509</t>
  </si>
  <si>
    <t>Colonne3510</t>
  </si>
  <si>
    <t>Colonne3511</t>
  </si>
  <si>
    <t>Colonne3512</t>
  </si>
  <si>
    <t>Colonne3513</t>
  </si>
  <si>
    <t>Colonne3514</t>
  </si>
  <si>
    <t>Colonne3515</t>
  </si>
  <si>
    <t>Colonne3516</t>
  </si>
  <si>
    <t>Colonne3517</t>
  </si>
  <si>
    <t>Colonne3518</t>
  </si>
  <si>
    <t>Colonne3519</t>
  </si>
  <si>
    <t>Colonne3520</t>
  </si>
  <si>
    <t>Colonne3521</t>
  </si>
  <si>
    <t>Colonne3522</t>
  </si>
  <si>
    <t>Colonne3523</t>
  </si>
  <si>
    <t>Colonne3524</t>
  </si>
  <si>
    <t>Colonne3525</t>
  </si>
  <si>
    <t>Colonne3526</t>
  </si>
  <si>
    <t>Colonne3527</t>
  </si>
  <si>
    <t>Colonne3528</t>
  </si>
  <si>
    <t>Colonne3529</t>
  </si>
  <si>
    <t>Colonne3530</t>
  </si>
  <si>
    <t>Colonne3531</t>
  </si>
  <si>
    <t>Colonne3532</t>
  </si>
  <si>
    <t>Colonne3533</t>
  </si>
  <si>
    <t>Colonne3534</t>
  </si>
  <si>
    <t>Colonne3535</t>
  </si>
  <si>
    <t>Colonne3536</t>
  </si>
  <si>
    <t>Colonne3537</t>
  </si>
  <si>
    <t>Colonne3538</t>
  </si>
  <si>
    <t>Colonne3539</t>
  </si>
  <si>
    <t>Colonne3540</t>
  </si>
  <si>
    <t>Colonne3541</t>
  </si>
  <si>
    <t>Colonne3542</t>
  </si>
  <si>
    <t>Colonne3543</t>
  </si>
  <si>
    <t>Colonne3544</t>
  </si>
  <si>
    <t>Colonne3545</t>
  </si>
  <si>
    <t>Colonne3546</t>
  </si>
  <si>
    <t>Colonne3547</t>
  </si>
  <si>
    <t>Colonne3548</t>
  </si>
  <si>
    <t>Colonne3549</t>
  </si>
  <si>
    <t>Colonne3550</t>
  </si>
  <si>
    <t>Colonne3551</t>
  </si>
  <si>
    <t>Colonne3552</t>
  </si>
  <si>
    <t>Colonne3553</t>
  </si>
  <si>
    <t>Colonne3554</t>
  </si>
  <si>
    <t>Colonne3555</t>
  </si>
  <si>
    <t>Colonne3556</t>
  </si>
  <si>
    <t>Colonne3557</t>
  </si>
  <si>
    <t>Colonne3558</t>
  </si>
  <si>
    <t>Colonne3559</t>
  </si>
  <si>
    <t>Colonne3560</t>
  </si>
  <si>
    <t>Colonne3561</t>
  </si>
  <si>
    <t>Colonne3562</t>
  </si>
  <si>
    <t>Colonne3563</t>
  </si>
  <si>
    <t>Colonne3564</t>
  </si>
  <si>
    <t>Colonne3565</t>
  </si>
  <si>
    <t>Colonne3566</t>
  </si>
  <si>
    <t>Colonne3567</t>
  </si>
  <si>
    <t>Colonne3568</t>
  </si>
  <si>
    <t>Colonne3569</t>
  </si>
  <si>
    <t>Colonne3570</t>
  </si>
  <si>
    <t>Colonne3571</t>
  </si>
  <si>
    <t>Colonne3572</t>
  </si>
  <si>
    <t>Colonne3573</t>
  </si>
  <si>
    <t>Colonne3574</t>
  </si>
  <si>
    <t>Colonne3575</t>
  </si>
  <si>
    <t>Colonne3576</t>
  </si>
  <si>
    <t>Colonne3577</t>
  </si>
  <si>
    <t>Colonne3578</t>
  </si>
  <si>
    <t>Colonne3579</t>
  </si>
  <si>
    <t>Colonne3580</t>
  </si>
  <si>
    <t>Colonne3581</t>
  </si>
  <si>
    <t>Colonne3582</t>
  </si>
  <si>
    <t>Colonne3583</t>
  </si>
  <si>
    <t>Colonne3584</t>
  </si>
  <si>
    <t>Colonne3585</t>
  </si>
  <si>
    <t>Colonne3586</t>
  </si>
  <si>
    <t>Colonne3587</t>
  </si>
  <si>
    <t>Colonne3588</t>
  </si>
  <si>
    <t>Colonne3589</t>
  </si>
  <si>
    <t>Colonne3590</t>
  </si>
  <si>
    <t>Colonne3591</t>
  </si>
  <si>
    <t>Colonne3592</t>
  </si>
  <si>
    <t>Colonne3593</t>
  </si>
  <si>
    <t>Colonne3594</t>
  </si>
  <si>
    <t>Colonne3595</t>
  </si>
  <si>
    <t>Colonne3596</t>
  </si>
  <si>
    <t>Colonne3597</t>
  </si>
  <si>
    <t>Colonne3598</t>
  </si>
  <si>
    <t>Colonne3599</t>
  </si>
  <si>
    <t>Colonne3600</t>
  </si>
  <si>
    <t>Colonne3601</t>
  </si>
  <si>
    <t>Colonne3602</t>
  </si>
  <si>
    <t>Colonne3603</t>
  </si>
  <si>
    <t>Colonne3604</t>
  </si>
  <si>
    <t>Colonne3605</t>
  </si>
  <si>
    <t>Colonne3606</t>
  </si>
  <si>
    <t>Colonne3607</t>
  </si>
  <si>
    <t>Colonne3608</t>
  </si>
  <si>
    <t>Colonne3609</t>
  </si>
  <si>
    <t>Colonne3610</t>
  </si>
  <si>
    <t>Colonne3611</t>
  </si>
  <si>
    <t>Colonne3612</t>
  </si>
  <si>
    <t>Colonne3613</t>
  </si>
  <si>
    <t>Colonne3614</t>
  </si>
  <si>
    <t>Colonne3615</t>
  </si>
  <si>
    <t>Colonne3616</t>
  </si>
  <si>
    <t>Colonne3617</t>
  </si>
  <si>
    <t>Colonne3618</t>
  </si>
  <si>
    <t>Colonne3619</t>
  </si>
  <si>
    <t>Colonne3620</t>
  </si>
  <si>
    <t>Colonne3621</t>
  </si>
  <si>
    <t>Colonne3622</t>
  </si>
  <si>
    <t>Colonne3623</t>
  </si>
  <si>
    <t>Colonne3624</t>
  </si>
  <si>
    <t>Colonne3625</t>
  </si>
  <si>
    <t>Colonne3626</t>
  </si>
  <si>
    <t>Colonne3627</t>
  </si>
  <si>
    <t>Colonne3628</t>
  </si>
  <si>
    <t>Colonne3629</t>
  </si>
  <si>
    <t>Colonne3630</t>
  </si>
  <si>
    <t>Colonne3631</t>
  </si>
  <si>
    <t>Colonne3632</t>
  </si>
  <si>
    <t>Colonne3633</t>
  </si>
  <si>
    <t>Colonne3634</t>
  </si>
  <si>
    <t>Colonne3635</t>
  </si>
  <si>
    <t>Colonne3636</t>
  </si>
  <si>
    <t>Colonne3637</t>
  </si>
  <si>
    <t>Colonne3638</t>
  </si>
  <si>
    <t>Colonne3639</t>
  </si>
  <si>
    <t>Colonne3640</t>
  </si>
  <si>
    <t>Colonne3641</t>
  </si>
  <si>
    <t>Colonne3642</t>
  </si>
  <si>
    <t>Colonne3643</t>
  </si>
  <si>
    <t>Colonne3644</t>
  </si>
  <si>
    <t>Colonne3645</t>
  </si>
  <si>
    <t>Colonne3646</t>
  </si>
  <si>
    <t>Colonne3647</t>
  </si>
  <si>
    <t>Colonne3648</t>
  </si>
  <si>
    <t>Colonne3649</t>
  </si>
  <si>
    <t>Colonne3650</t>
  </si>
  <si>
    <t>Colonne3651</t>
  </si>
  <si>
    <t>Colonne3652</t>
  </si>
  <si>
    <t>Colonne3653</t>
  </si>
  <si>
    <t>Colonne3654</t>
  </si>
  <si>
    <t>Colonne3655</t>
  </si>
  <si>
    <t>Colonne3656</t>
  </si>
  <si>
    <t>Colonne3657</t>
  </si>
  <si>
    <t>Colonne3658</t>
  </si>
  <si>
    <t>Colonne3659</t>
  </si>
  <si>
    <t>Colonne3660</t>
  </si>
  <si>
    <t>Colonne3661</t>
  </si>
  <si>
    <t>Colonne3662</t>
  </si>
  <si>
    <t>Colonne3663</t>
  </si>
  <si>
    <t>Colonne3664</t>
  </si>
  <si>
    <t>Colonne3665</t>
  </si>
  <si>
    <t>Colonne3666</t>
  </si>
  <si>
    <t>Colonne3667</t>
  </si>
  <si>
    <t>Colonne3668</t>
  </si>
  <si>
    <t>Colonne3669</t>
  </si>
  <si>
    <t>Colonne3670</t>
  </si>
  <si>
    <t>Colonne3671</t>
  </si>
  <si>
    <t>Colonne3672</t>
  </si>
  <si>
    <t>Colonne3673</t>
  </si>
  <si>
    <t>Colonne3674</t>
  </si>
  <si>
    <t>Colonne3675</t>
  </si>
  <si>
    <t>Colonne3676</t>
  </si>
  <si>
    <t>Colonne3677</t>
  </si>
  <si>
    <t>Colonne3678</t>
  </si>
  <si>
    <t>Colonne3679</t>
  </si>
  <si>
    <t>Colonne3680</t>
  </si>
  <si>
    <t>Colonne3681</t>
  </si>
  <si>
    <t>Colonne3682</t>
  </si>
  <si>
    <t>Colonne3683</t>
  </si>
  <si>
    <t>Colonne3684</t>
  </si>
  <si>
    <t>Colonne3685</t>
  </si>
  <si>
    <t>Colonne3686</t>
  </si>
  <si>
    <t>Colonne3687</t>
  </si>
  <si>
    <t>Colonne3688</t>
  </si>
  <si>
    <t>Colonne3689</t>
  </si>
  <si>
    <t>Colonne3690</t>
  </si>
  <si>
    <t>Colonne3691</t>
  </si>
  <si>
    <t>Colonne3692</t>
  </si>
  <si>
    <t>Colonne3693</t>
  </si>
  <si>
    <t>Colonne3694</t>
  </si>
  <si>
    <t>Colonne3695</t>
  </si>
  <si>
    <t>Colonne3696</t>
  </si>
  <si>
    <t>Colonne3697</t>
  </si>
  <si>
    <t>Colonne3698</t>
  </si>
  <si>
    <t>Colonne3699</t>
  </si>
  <si>
    <t>Colonne3700</t>
  </si>
  <si>
    <t>Colonne3701</t>
  </si>
  <si>
    <t>Colonne3702</t>
  </si>
  <si>
    <t>Colonne3703</t>
  </si>
  <si>
    <t>Colonne3704</t>
  </si>
  <si>
    <t>Colonne3705</t>
  </si>
  <si>
    <t>Colonne3706</t>
  </si>
  <si>
    <t>Colonne3707</t>
  </si>
  <si>
    <t>Colonne3708</t>
  </si>
  <si>
    <t>Colonne3709</t>
  </si>
  <si>
    <t>Colonne3710</t>
  </si>
  <si>
    <t>Colonne3711</t>
  </si>
  <si>
    <t>Colonne3712</t>
  </si>
  <si>
    <t>Colonne3713</t>
  </si>
  <si>
    <t>Colonne3714</t>
  </si>
  <si>
    <t>Colonne3715</t>
  </si>
  <si>
    <t>Colonne3716</t>
  </si>
  <si>
    <t>Colonne3717</t>
  </si>
  <si>
    <t>Colonne3718</t>
  </si>
  <si>
    <t>Colonne3719</t>
  </si>
  <si>
    <t>Colonne3720</t>
  </si>
  <si>
    <t>Colonne3721</t>
  </si>
  <si>
    <t>Colonne3722</t>
  </si>
  <si>
    <t>Colonne3723</t>
  </si>
  <si>
    <t>Colonne3724</t>
  </si>
  <si>
    <t>Colonne3725</t>
  </si>
  <si>
    <t>Colonne3726</t>
  </si>
  <si>
    <t>Colonne3727</t>
  </si>
  <si>
    <t>Colonne3728</t>
  </si>
  <si>
    <t>Colonne3729</t>
  </si>
  <si>
    <t>Colonne3730</t>
  </si>
  <si>
    <t>Colonne3731</t>
  </si>
  <si>
    <t>Colonne3732</t>
  </si>
  <si>
    <t>Colonne3733</t>
  </si>
  <si>
    <t>Colonne3734</t>
  </si>
  <si>
    <t>Colonne3735</t>
  </si>
  <si>
    <t>Colonne3736</t>
  </si>
  <si>
    <t>Colonne3737</t>
  </si>
  <si>
    <t>Colonne3738</t>
  </si>
  <si>
    <t>Colonne3739</t>
  </si>
  <si>
    <t>Colonne3740</t>
  </si>
  <si>
    <t>Colonne3741</t>
  </si>
  <si>
    <t>Colonne3742</t>
  </si>
  <si>
    <t>Colonne3743</t>
  </si>
  <si>
    <t>Colonne3744</t>
  </si>
  <si>
    <t>Colonne3745</t>
  </si>
  <si>
    <t>Colonne3746</t>
  </si>
  <si>
    <t>Colonne3747</t>
  </si>
  <si>
    <t>Colonne3748</t>
  </si>
  <si>
    <t>Colonne3749</t>
  </si>
  <si>
    <t>Colonne3750</t>
  </si>
  <si>
    <t>Colonne3751</t>
  </si>
  <si>
    <t>Colonne3752</t>
  </si>
  <si>
    <t>Colonne3753</t>
  </si>
  <si>
    <t>Colonne3754</t>
  </si>
  <si>
    <t>Colonne3755</t>
  </si>
  <si>
    <t>Colonne3756</t>
  </si>
  <si>
    <t>Colonne3757</t>
  </si>
  <si>
    <t>Colonne3758</t>
  </si>
  <si>
    <t>Colonne3759</t>
  </si>
  <si>
    <t>Colonne3760</t>
  </si>
  <si>
    <t>Colonne3761</t>
  </si>
  <si>
    <t>Colonne3762</t>
  </si>
  <si>
    <t>Colonne3763</t>
  </si>
  <si>
    <t>Colonne3764</t>
  </si>
  <si>
    <t>Colonne3765</t>
  </si>
  <si>
    <t>Colonne3766</t>
  </si>
  <si>
    <t>Colonne3767</t>
  </si>
  <si>
    <t>Colonne3768</t>
  </si>
  <si>
    <t>Colonne3769</t>
  </si>
  <si>
    <t>Colonne3770</t>
  </si>
  <si>
    <t>Colonne3771</t>
  </si>
  <si>
    <t>Colonne3772</t>
  </si>
  <si>
    <t>Colonne3773</t>
  </si>
  <si>
    <t>Colonne3774</t>
  </si>
  <si>
    <t>Colonne3775</t>
  </si>
  <si>
    <t>Colonne3776</t>
  </si>
  <si>
    <t>Colonne3777</t>
  </si>
  <si>
    <t>Colonne3778</t>
  </si>
  <si>
    <t>Colonne3779</t>
  </si>
  <si>
    <t>Colonne3780</t>
  </si>
  <si>
    <t>Colonne3781</t>
  </si>
  <si>
    <t>Colonne3782</t>
  </si>
  <si>
    <t>Colonne3783</t>
  </si>
  <si>
    <t>Colonne3784</t>
  </si>
  <si>
    <t>Colonne3785</t>
  </si>
  <si>
    <t>Colonne3786</t>
  </si>
  <si>
    <t>Colonne3787</t>
  </si>
  <si>
    <t>Colonne3788</t>
  </si>
  <si>
    <t>Colonne3789</t>
  </si>
  <si>
    <t>Colonne3790</t>
  </si>
  <si>
    <t>Colonne3791</t>
  </si>
  <si>
    <t>Colonne3792</t>
  </si>
  <si>
    <t>Colonne3793</t>
  </si>
  <si>
    <t>Colonne3794</t>
  </si>
  <si>
    <t>Colonne3795</t>
  </si>
  <si>
    <t>Colonne3796</t>
  </si>
  <si>
    <t>Colonne3797</t>
  </si>
  <si>
    <t>Colonne3798</t>
  </si>
  <si>
    <t>Colonne3799</t>
  </si>
  <si>
    <t>Colonne3800</t>
  </si>
  <si>
    <t>Colonne3801</t>
  </si>
  <si>
    <t>Colonne3802</t>
  </si>
  <si>
    <t>Colonne3803</t>
  </si>
  <si>
    <t>Colonne3804</t>
  </si>
  <si>
    <t>Colonne3805</t>
  </si>
  <si>
    <t>Colonne3806</t>
  </si>
  <si>
    <t>Colonne3807</t>
  </si>
  <si>
    <t>Colonne3808</t>
  </si>
  <si>
    <t>Colonne3809</t>
  </si>
  <si>
    <t>Colonne3810</t>
  </si>
  <si>
    <t>Colonne3811</t>
  </si>
  <si>
    <t>Colonne3812</t>
  </si>
  <si>
    <t>Colonne3813</t>
  </si>
  <si>
    <t>Colonne3814</t>
  </si>
  <si>
    <t>Colonne3815</t>
  </si>
  <si>
    <t>Colonne3816</t>
  </si>
  <si>
    <t>Colonne3817</t>
  </si>
  <si>
    <t>Colonne3818</t>
  </si>
  <si>
    <t>Colonne3819</t>
  </si>
  <si>
    <t>Colonne3820</t>
  </si>
  <si>
    <t>Colonne3821</t>
  </si>
  <si>
    <t>Colonne3822</t>
  </si>
  <si>
    <t>Colonne3823</t>
  </si>
  <si>
    <t>Colonne3824</t>
  </si>
  <si>
    <t>Colonne3825</t>
  </si>
  <si>
    <t>Colonne3826</t>
  </si>
  <si>
    <t>Colonne3827</t>
  </si>
  <si>
    <t>Colonne3828</t>
  </si>
  <si>
    <t>Colonne3829</t>
  </si>
  <si>
    <t>Colonne3830</t>
  </si>
  <si>
    <t>Colonne3831</t>
  </si>
  <si>
    <t>Colonne3832</t>
  </si>
  <si>
    <t>Colonne3833</t>
  </si>
  <si>
    <t>Colonne3834</t>
  </si>
  <si>
    <t>Colonne3835</t>
  </si>
  <si>
    <t>Colonne3836</t>
  </si>
  <si>
    <t>Colonne3837</t>
  </si>
  <si>
    <t>Colonne3838</t>
  </si>
  <si>
    <t>Colonne3839</t>
  </si>
  <si>
    <t>Colonne3840</t>
  </si>
  <si>
    <t>Colonne3841</t>
  </si>
  <si>
    <t>Colonne3842</t>
  </si>
  <si>
    <t>Colonne3843</t>
  </si>
  <si>
    <t>Colonne3844</t>
  </si>
  <si>
    <t>Colonne3845</t>
  </si>
  <si>
    <t>Colonne3846</t>
  </si>
  <si>
    <t>Colonne3847</t>
  </si>
  <si>
    <t>Colonne3848</t>
  </si>
  <si>
    <t>Colonne3849</t>
  </si>
  <si>
    <t>Colonne3850</t>
  </si>
  <si>
    <t>Colonne3851</t>
  </si>
  <si>
    <t>Colonne3852</t>
  </si>
  <si>
    <t>Colonne3853</t>
  </si>
  <si>
    <t>Colonne3854</t>
  </si>
  <si>
    <t>Colonne3855</t>
  </si>
  <si>
    <t>Colonne3856</t>
  </si>
  <si>
    <t>Colonne3857</t>
  </si>
  <si>
    <t>Colonne3858</t>
  </si>
  <si>
    <t>Colonne3859</t>
  </si>
  <si>
    <t>Colonne3860</t>
  </si>
  <si>
    <t>Colonne3861</t>
  </si>
  <si>
    <t>Colonne3862</t>
  </si>
  <si>
    <t>Colonne3863</t>
  </si>
  <si>
    <t>Colonne3864</t>
  </si>
  <si>
    <t>Colonne3865</t>
  </si>
  <si>
    <t>Colonne3866</t>
  </si>
  <si>
    <t>Colonne3867</t>
  </si>
  <si>
    <t>Colonne3868</t>
  </si>
  <si>
    <t>Colonne3869</t>
  </si>
  <si>
    <t>Colonne3870</t>
  </si>
  <si>
    <t>Colonne3871</t>
  </si>
  <si>
    <t>Colonne3872</t>
  </si>
  <si>
    <t>Colonne3873</t>
  </si>
  <si>
    <t>Colonne3874</t>
  </si>
  <si>
    <t>Colonne3875</t>
  </si>
  <si>
    <t>Colonne3876</t>
  </si>
  <si>
    <t>Colonne3877</t>
  </si>
  <si>
    <t>Colonne3878</t>
  </si>
  <si>
    <t>Colonne3879</t>
  </si>
  <si>
    <t>Colonne3880</t>
  </si>
  <si>
    <t>Colonne3881</t>
  </si>
  <si>
    <t>Colonne3882</t>
  </si>
  <si>
    <t>Colonne3883</t>
  </si>
  <si>
    <t>Colonne3884</t>
  </si>
  <si>
    <t>Colonne3885</t>
  </si>
  <si>
    <t>Colonne3886</t>
  </si>
  <si>
    <t>Colonne3887</t>
  </si>
  <si>
    <t>Colonne3888</t>
  </si>
  <si>
    <t>Colonne3889</t>
  </si>
  <si>
    <t>Colonne3890</t>
  </si>
  <si>
    <t>Colonne3891</t>
  </si>
  <si>
    <t>Colonne3892</t>
  </si>
  <si>
    <t>Colonne3893</t>
  </si>
  <si>
    <t>Colonne3894</t>
  </si>
  <si>
    <t>Colonne3895</t>
  </si>
  <si>
    <t>Colonne3896</t>
  </si>
  <si>
    <t>Colonne3897</t>
  </si>
  <si>
    <t>Colonne3898</t>
  </si>
  <si>
    <t>Colonne3899</t>
  </si>
  <si>
    <t>Colonne3900</t>
  </si>
  <si>
    <t>Colonne3901</t>
  </si>
  <si>
    <t>Colonne3902</t>
  </si>
  <si>
    <t>Colonne3903</t>
  </si>
  <si>
    <t>Colonne3904</t>
  </si>
  <si>
    <t>Colonne3905</t>
  </si>
  <si>
    <t>Colonne3906</t>
  </si>
  <si>
    <t>Colonne3907</t>
  </si>
  <si>
    <t>Colonne3908</t>
  </si>
  <si>
    <t>Colonne3909</t>
  </si>
  <si>
    <t>Colonne3910</t>
  </si>
  <si>
    <t>Colonne3911</t>
  </si>
  <si>
    <t>Colonne3912</t>
  </si>
  <si>
    <t>Colonne3913</t>
  </si>
  <si>
    <t>Colonne3914</t>
  </si>
  <si>
    <t>Colonne3915</t>
  </si>
  <si>
    <t>Colonne3916</t>
  </si>
  <si>
    <t>Colonne3917</t>
  </si>
  <si>
    <t>Colonne3918</t>
  </si>
  <si>
    <t>Colonne3919</t>
  </si>
  <si>
    <t>Colonne3920</t>
  </si>
  <si>
    <t>Colonne3921</t>
  </si>
  <si>
    <t>Colonne3922</t>
  </si>
  <si>
    <t>Colonne3923</t>
  </si>
  <si>
    <t>Colonne3924</t>
  </si>
  <si>
    <t>Colonne3925</t>
  </si>
  <si>
    <t>Colonne3926</t>
  </si>
  <si>
    <t>Colonne3927</t>
  </si>
  <si>
    <t>Colonne3928</t>
  </si>
  <si>
    <t>Colonne3929</t>
  </si>
  <si>
    <t>Colonne3930</t>
  </si>
  <si>
    <t>Colonne3931</t>
  </si>
  <si>
    <t>Colonne3932</t>
  </si>
  <si>
    <t>Colonne3933</t>
  </si>
  <si>
    <t>Colonne3934</t>
  </si>
  <si>
    <t>Colonne3935</t>
  </si>
  <si>
    <t>Colonne3936</t>
  </si>
  <si>
    <t>Colonne3937</t>
  </si>
  <si>
    <t>Colonne3938</t>
  </si>
  <si>
    <t>Colonne3939</t>
  </si>
  <si>
    <t>Colonne3940</t>
  </si>
  <si>
    <t>Colonne3941</t>
  </si>
  <si>
    <t>Colonne3942</t>
  </si>
  <si>
    <t>Colonne3943</t>
  </si>
  <si>
    <t>Colonne3944</t>
  </si>
  <si>
    <t>Colonne3945</t>
  </si>
  <si>
    <t>Colonne3946</t>
  </si>
  <si>
    <t>Colonne3947</t>
  </si>
  <si>
    <t>Colonne3948</t>
  </si>
  <si>
    <t>Colonne3949</t>
  </si>
  <si>
    <t>Colonne3950</t>
  </si>
  <si>
    <t>Colonne3951</t>
  </si>
  <si>
    <t>Colonne3952</t>
  </si>
  <si>
    <t>Colonne3953</t>
  </si>
  <si>
    <t>Colonne3954</t>
  </si>
  <si>
    <t>Colonne3955</t>
  </si>
  <si>
    <t>Colonne3956</t>
  </si>
  <si>
    <t>Colonne3957</t>
  </si>
  <si>
    <t>Colonne3958</t>
  </si>
  <si>
    <t>Colonne3959</t>
  </si>
  <si>
    <t>Colonne3960</t>
  </si>
  <si>
    <t>Colonne3961</t>
  </si>
  <si>
    <t>Colonne3962</t>
  </si>
  <si>
    <t>Colonne3963</t>
  </si>
  <si>
    <t>Colonne3964</t>
  </si>
  <si>
    <t>Colonne3965</t>
  </si>
  <si>
    <t>Colonne3966</t>
  </si>
  <si>
    <t>Colonne3967</t>
  </si>
  <si>
    <t>Colonne3968</t>
  </si>
  <si>
    <t>Colonne3969</t>
  </si>
  <si>
    <t>Colonne3970</t>
  </si>
  <si>
    <t>Colonne3971</t>
  </si>
  <si>
    <t>Colonne3972</t>
  </si>
  <si>
    <t>Colonne3973</t>
  </si>
  <si>
    <t>Colonne3974</t>
  </si>
  <si>
    <t>Colonne3975</t>
  </si>
  <si>
    <t>Colonne3976</t>
  </si>
  <si>
    <t>Colonne3977</t>
  </si>
  <si>
    <t>Colonne3978</t>
  </si>
  <si>
    <t>Colonne3979</t>
  </si>
  <si>
    <t>Colonne3980</t>
  </si>
  <si>
    <t>Colonne3981</t>
  </si>
  <si>
    <t>Colonne3982</t>
  </si>
  <si>
    <t>Colonne3983</t>
  </si>
  <si>
    <t>Colonne3984</t>
  </si>
  <si>
    <t>Colonne3985</t>
  </si>
  <si>
    <t>Colonne3986</t>
  </si>
  <si>
    <t>Colonne3987</t>
  </si>
  <si>
    <t>Colonne3988</t>
  </si>
  <si>
    <t>Colonne3989</t>
  </si>
  <si>
    <t>Colonne3990</t>
  </si>
  <si>
    <t>Colonne3991</t>
  </si>
  <si>
    <t>Colonne3992</t>
  </si>
  <si>
    <t>Colonne3993</t>
  </si>
  <si>
    <t>Colonne3994</t>
  </si>
  <si>
    <t>Colonne3995</t>
  </si>
  <si>
    <t>Colonne3996</t>
  </si>
  <si>
    <t>Colonne3997</t>
  </si>
  <si>
    <t>Colonne3998</t>
  </si>
  <si>
    <t>Colonne3999</t>
  </si>
  <si>
    <t>Colonne4000</t>
  </si>
  <si>
    <t>Colonne4001</t>
  </si>
  <si>
    <t>Colonne4002</t>
  </si>
  <si>
    <t>Colonne4003</t>
  </si>
  <si>
    <t>Colonne4004</t>
  </si>
  <si>
    <t>Colonne4005</t>
  </si>
  <si>
    <t>Colonne4006</t>
  </si>
  <si>
    <t>Colonne4007</t>
  </si>
  <si>
    <t>Colonne4008</t>
  </si>
  <si>
    <t>Colonne4009</t>
  </si>
  <si>
    <t>Colonne4010</t>
  </si>
  <si>
    <t>Colonne4011</t>
  </si>
  <si>
    <t>Colonne4012</t>
  </si>
  <si>
    <t>Colonne4013</t>
  </si>
  <si>
    <t>Colonne4014</t>
  </si>
  <si>
    <t>Colonne4015</t>
  </si>
  <si>
    <t>Colonne4016</t>
  </si>
  <si>
    <t>Colonne4017</t>
  </si>
  <si>
    <t>Colonne4018</t>
  </si>
  <si>
    <t>Colonne4019</t>
  </si>
  <si>
    <t>Colonne4020</t>
  </si>
  <si>
    <t>Colonne4021</t>
  </si>
  <si>
    <t>Colonne4022</t>
  </si>
  <si>
    <t>Colonne4023</t>
  </si>
  <si>
    <t>Colonne4024</t>
  </si>
  <si>
    <t>Colonne4025</t>
  </si>
  <si>
    <t>Colonne4026</t>
  </si>
  <si>
    <t>Colonne4027</t>
  </si>
  <si>
    <t>Colonne4028</t>
  </si>
  <si>
    <t>Colonne4029</t>
  </si>
  <si>
    <t>Colonne4030</t>
  </si>
  <si>
    <t>Colonne4031</t>
  </si>
  <si>
    <t>Colonne4032</t>
  </si>
  <si>
    <t>Colonne4033</t>
  </si>
  <si>
    <t>Colonne4034</t>
  </si>
  <si>
    <t>Colonne4035</t>
  </si>
  <si>
    <t>Colonne4036</t>
  </si>
  <si>
    <t>Colonne4037</t>
  </si>
  <si>
    <t>Colonne4038</t>
  </si>
  <si>
    <t>Colonne4039</t>
  </si>
  <si>
    <t>Colonne4040</t>
  </si>
  <si>
    <t>Colonne4041</t>
  </si>
  <si>
    <t>Colonne4042</t>
  </si>
  <si>
    <t>Colonne4043</t>
  </si>
  <si>
    <t>Colonne4044</t>
  </si>
  <si>
    <t>Colonne4045</t>
  </si>
  <si>
    <t>Colonne4046</t>
  </si>
  <si>
    <t>Colonne4047</t>
  </si>
  <si>
    <t>Colonne4048</t>
  </si>
  <si>
    <t>Colonne4049</t>
  </si>
  <si>
    <t>Colonne4050</t>
  </si>
  <si>
    <t>Colonne4051</t>
  </si>
  <si>
    <t>Colonne4052</t>
  </si>
  <si>
    <t>Colonne4053</t>
  </si>
  <si>
    <t>Colonne4054</t>
  </si>
  <si>
    <t>Colonne4055</t>
  </si>
  <si>
    <t>Colonne4056</t>
  </si>
  <si>
    <t>Colonne4057</t>
  </si>
  <si>
    <t>Colonne4058</t>
  </si>
  <si>
    <t>Colonne4059</t>
  </si>
  <si>
    <t>Colonne4060</t>
  </si>
  <si>
    <t>Colonne4061</t>
  </si>
  <si>
    <t>Colonne4062</t>
  </si>
  <si>
    <t>Colonne4063</t>
  </si>
  <si>
    <t>Colonne4064</t>
  </si>
  <si>
    <t>Colonne4065</t>
  </si>
  <si>
    <t>Colonne4066</t>
  </si>
  <si>
    <t>Colonne4067</t>
  </si>
  <si>
    <t>Colonne4068</t>
  </si>
  <si>
    <t>Colonne4069</t>
  </si>
  <si>
    <t>Colonne4070</t>
  </si>
  <si>
    <t>Colonne4071</t>
  </si>
  <si>
    <t>Colonne4072</t>
  </si>
  <si>
    <t>Colonne4073</t>
  </si>
  <si>
    <t>Colonne4074</t>
  </si>
  <si>
    <t>Colonne4075</t>
  </si>
  <si>
    <t>Colonne4076</t>
  </si>
  <si>
    <t>Colonne4077</t>
  </si>
  <si>
    <t>Colonne4078</t>
  </si>
  <si>
    <t>Colonne4079</t>
  </si>
  <si>
    <t>Colonne4080</t>
  </si>
  <si>
    <t>Colonne4081</t>
  </si>
  <si>
    <t>Colonne4082</t>
  </si>
  <si>
    <t>Colonne4083</t>
  </si>
  <si>
    <t>Colonne4084</t>
  </si>
  <si>
    <t>Colonne4085</t>
  </si>
  <si>
    <t>Colonne4086</t>
  </si>
  <si>
    <t>Colonne4087</t>
  </si>
  <si>
    <t>Colonne4088</t>
  </si>
  <si>
    <t>Colonne4089</t>
  </si>
  <si>
    <t>Colonne4090</t>
  </si>
  <si>
    <t>Colonne4091</t>
  </si>
  <si>
    <t>Colonne4092</t>
  </si>
  <si>
    <t>Colonne4093</t>
  </si>
  <si>
    <t>Colonne4094</t>
  </si>
  <si>
    <t>Colonne4095</t>
  </si>
  <si>
    <t>Colonne4096</t>
  </si>
  <si>
    <t>Colonne4097</t>
  </si>
  <si>
    <t>Colonne4098</t>
  </si>
  <si>
    <t>Colonne4099</t>
  </si>
  <si>
    <t>Colonne4100</t>
  </si>
  <si>
    <t>Colonne4101</t>
  </si>
  <si>
    <t>Colonne4102</t>
  </si>
  <si>
    <t>Colonne4103</t>
  </si>
  <si>
    <t>Colonne4104</t>
  </si>
  <si>
    <t>Colonne4105</t>
  </si>
  <si>
    <t>Colonne4106</t>
  </si>
  <si>
    <t>Colonne4107</t>
  </si>
  <si>
    <t>Colonne4108</t>
  </si>
  <si>
    <t>Colonne4109</t>
  </si>
  <si>
    <t>Colonne4110</t>
  </si>
  <si>
    <t>Colonne4111</t>
  </si>
  <si>
    <t>Colonne4112</t>
  </si>
  <si>
    <t>Colonne4113</t>
  </si>
  <si>
    <t>Colonne4114</t>
  </si>
  <si>
    <t>Colonne4115</t>
  </si>
  <si>
    <t>Colonne4116</t>
  </si>
  <si>
    <t>Colonne4117</t>
  </si>
  <si>
    <t>Colonne4118</t>
  </si>
  <si>
    <t>Colonne4119</t>
  </si>
  <si>
    <t>Colonne4120</t>
  </si>
  <si>
    <t>Colonne4121</t>
  </si>
  <si>
    <t>Colonne4122</t>
  </si>
  <si>
    <t>Colonne4123</t>
  </si>
  <si>
    <t>Colonne4124</t>
  </si>
  <si>
    <t>Colonne4125</t>
  </si>
  <si>
    <t>Colonne4126</t>
  </si>
  <si>
    <t>Colonne4127</t>
  </si>
  <si>
    <t>Colonne4128</t>
  </si>
  <si>
    <t>Colonne4129</t>
  </si>
  <si>
    <t>Colonne4130</t>
  </si>
  <si>
    <t>Colonne4131</t>
  </si>
  <si>
    <t>Colonne4132</t>
  </si>
  <si>
    <t>Colonne4133</t>
  </si>
  <si>
    <t>Colonne4134</t>
  </si>
  <si>
    <t>Colonne4135</t>
  </si>
  <si>
    <t>Colonne4136</t>
  </si>
  <si>
    <t>Colonne4137</t>
  </si>
  <si>
    <t>Colonne4138</t>
  </si>
  <si>
    <t>Colonne4139</t>
  </si>
  <si>
    <t>Colonne4140</t>
  </si>
  <si>
    <t>Colonne4141</t>
  </si>
  <si>
    <t>Colonne4142</t>
  </si>
  <si>
    <t>Colonne4143</t>
  </si>
  <si>
    <t>Colonne4144</t>
  </si>
  <si>
    <t>Colonne4145</t>
  </si>
  <si>
    <t>Colonne4146</t>
  </si>
  <si>
    <t>Colonne4147</t>
  </si>
  <si>
    <t>Colonne4148</t>
  </si>
  <si>
    <t>Colonne4149</t>
  </si>
  <si>
    <t>Colonne4150</t>
  </si>
  <si>
    <t>Colonne4151</t>
  </si>
  <si>
    <t>Colonne4152</t>
  </si>
  <si>
    <t>Colonne4153</t>
  </si>
  <si>
    <t>Colonne4154</t>
  </si>
  <si>
    <t>Colonne4155</t>
  </si>
  <si>
    <t>Colonne4156</t>
  </si>
  <si>
    <t>Colonne4157</t>
  </si>
  <si>
    <t>Colonne4158</t>
  </si>
  <si>
    <t>Colonne4159</t>
  </si>
  <si>
    <t>Colonne4160</t>
  </si>
  <si>
    <t>Colonne4161</t>
  </si>
  <si>
    <t>Colonne4162</t>
  </si>
  <si>
    <t>Colonne4163</t>
  </si>
  <si>
    <t>Colonne4164</t>
  </si>
  <si>
    <t>Colonne4165</t>
  </si>
  <si>
    <t>Colonne4166</t>
  </si>
  <si>
    <t>Colonne4167</t>
  </si>
  <si>
    <t>Colonne4168</t>
  </si>
  <si>
    <t>Colonne4169</t>
  </si>
  <si>
    <t>Colonne4170</t>
  </si>
  <si>
    <t>Colonne4171</t>
  </si>
  <si>
    <t>Colonne4172</t>
  </si>
  <si>
    <t>Colonne4173</t>
  </si>
  <si>
    <t>Colonne4174</t>
  </si>
  <si>
    <t>Colonne4175</t>
  </si>
  <si>
    <t>Colonne4176</t>
  </si>
  <si>
    <t>Colonne4177</t>
  </si>
  <si>
    <t>Colonne4178</t>
  </si>
  <si>
    <t>Colonne4179</t>
  </si>
  <si>
    <t>Colonne4180</t>
  </si>
  <si>
    <t>Colonne4181</t>
  </si>
  <si>
    <t>Colonne4182</t>
  </si>
  <si>
    <t>Colonne4183</t>
  </si>
  <si>
    <t>Colonne4184</t>
  </si>
  <si>
    <t>Colonne4185</t>
  </si>
  <si>
    <t>Colonne4186</t>
  </si>
  <si>
    <t>Colonne4187</t>
  </si>
  <si>
    <t>Colonne4188</t>
  </si>
  <si>
    <t>Colonne4189</t>
  </si>
  <si>
    <t>Colonne4190</t>
  </si>
  <si>
    <t>Colonne4191</t>
  </si>
  <si>
    <t>Colonne4192</t>
  </si>
  <si>
    <t>Colonne4193</t>
  </si>
  <si>
    <t>Colonne4194</t>
  </si>
  <si>
    <t>Colonne4195</t>
  </si>
  <si>
    <t>Colonne4196</t>
  </si>
  <si>
    <t>Colonne4197</t>
  </si>
  <si>
    <t>Colonne4198</t>
  </si>
  <si>
    <t>Colonne4199</t>
  </si>
  <si>
    <t>Colonne4200</t>
  </si>
  <si>
    <t>Colonne4201</t>
  </si>
  <si>
    <t>Colonne4202</t>
  </si>
  <si>
    <t>Colonne4203</t>
  </si>
  <si>
    <t>Colonne4204</t>
  </si>
  <si>
    <t>Colonne4205</t>
  </si>
  <si>
    <t>Colonne4206</t>
  </si>
  <si>
    <t>Colonne4207</t>
  </si>
  <si>
    <t>Colonne4208</t>
  </si>
  <si>
    <t>Colonne4209</t>
  </si>
  <si>
    <t>Colonne4210</t>
  </si>
  <si>
    <t>Colonne4211</t>
  </si>
  <si>
    <t>Colonne4212</t>
  </si>
  <si>
    <t>Colonne4213</t>
  </si>
  <si>
    <t>Colonne4214</t>
  </si>
  <si>
    <t>Colonne4215</t>
  </si>
  <si>
    <t>Colonne4216</t>
  </si>
  <si>
    <t>Colonne4217</t>
  </si>
  <si>
    <t>Colonne4218</t>
  </si>
  <si>
    <t>Colonne4219</t>
  </si>
  <si>
    <t>Colonne4220</t>
  </si>
  <si>
    <t>Colonne4221</t>
  </si>
  <si>
    <t>Colonne4222</t>
  </si>
  <si>
    <t>Colonne4223</t>
  </si>
  <si>
    <t>Colonne4224</t>
  </si>
  <si>
    <t>Colonne4225</t>
  </si>
  <si>
    <t>Colonne4226</t>
  </si>
  <si>
    <t>Colonne4227</t>
  </si>
  <si>
    <t>Colonne4228</t>
  </si>
  <si>
    <t>Colonne4229</t>
  </si>
  <si>
    <t>Colonne4230</t>
  </si>
  <si>
    <t>Colonne4231</t>
  </si>
  <si>
    <t>Colonne4232</t>
  </si>
  <si>
    <t>Colonne4233</t>
  </si>
  <si>
    <t>Colonne4234</t>
  </si>
  <si>
    <t>Colonne4235</t>
  </si>
  <si>
    <t>Colonne4236</t>
  </si>
  <si>
    <t>Colonne4237</t>
  </si>
  <si>
    <t>Colonne4238</t>
  </si>
  <si>
    <t>Colonne4239</t>
  </si>
  <si>
    <t>Colonne4240</t>
  </si>
  <si>
    <t>Colonne4241</t>
  </si>
  <si>
    <t>Colonne4242</t>
  </si>
  <si>
    <t>Colonne4243</t>
  </si>
  <si>
    <t>Colonne4244</t>
  </si>
  <si>
    <t>Colonne4245</t>
  </si>
  <si>
    <t>Colonne4246</t>
  </si>
  <si>
    <t>Colonne4247</t>
  </si>
  <si>
    <t>Colonne4248</t>
  </si>
  <si>
    <t>Colonne4249</t>
  </si>
  <si>
    <t>Colonne4250</t>
  </si>
  <si>
    <t>Colonne4251</t>
  </si>
  <si>
    <t>Colonne4252</t>
  </si>
  <si>
    <t>Colonne4253</t>
  </si>
  <si>
    <t>Colonne4254</t>
  </si>
  <si>
    <t>Colonne4255</t>
  </si>
  <si>
    <t>Colonne4256</t>
  </si>
  <si>
    <t>Colonne4257</t>
  </si>
  <si>
    <t>Colonne4258</t>
  </si>
  <si>
    <t>Colonne4259</t>
  </si>
  <si>
    <t>Colonne4260</t>
  </si>
  <si>
    <t>Colonne4261</t>
  </si>
  <si>
    <t>Colonne4262</t>
  </si>
  <si>
    <t>Colonne4263</t>
  </si>
  <si>
    <t>Colonne4264</t>
  </si>
  <si>
    <t>Colonne4265</t>
  </si>
  <si>
    <t>Colonne4266</t>
  </si>
  <si>
    <t>Colonne4267</t>
  </si>
  <si>
    <t>Colonne4268</t>
  </si>
  <si>
    <t>Colonne4269</t>
  </si>
  <si>
    <t>Colonne4270</t>
  </si>
  <si>
    <t>Colonne4271</t>
  </si>
  <si>
    <t>Colonne4272</t>
  </si>
  <si>
    <t>Colonne4273</t>
  </si>
  <si>
    <t>Colonne4274</t>
  </si>
  <si>
    <t>Colonne4275</t>
  </si>
  <si>
    <t>Colonne4276</t>
  </si>
  <si>
    <t>Colonne4277</t>
  </si>
  <si>
    <t>Colonne4278</t>
  </si>
  <si>
    <t>Colonne4279</t>
  </si>
  <si>
    <t>Colonne4280</t>
  </si>
  <si>
    <t>Colonne4281</t>
  </si>
  <si>
    <t>Colonne4282</t>
  </si>
  <si>
    <t>Colonne4283</t>
  </si>
  <si>
    <t>Colonne4284</t>
  </si>
  <si>
    <t>Colonne4285</t>
  </si>
  <si>
    <t>Colonne4286</t>
  </si>
  <si>
    <t>Colonne4287</t>
  </si>
  <si>
    <t>Colonne4288</t>
  </si>
  <si>
    <t>Colonne4289</t>
  </si>
  <si>
    <t>Colonne4290</t>
  </si>
  <si>
    <t>Colonne4291</t>
  </si>
  <si>
    <t>Colonne4292</t>
  </si>
  <si>
    <t>Colonne4293</t>
  </si>
  <si>
    <t>Colonne4294</t>
  </si>
  <si>
    <t>Colonne4295</t>
  </si>
  <si>
    <t>Colonne4296</t>
  </si>
  <si>
    <t>Colonne4297</t>
  </si>
  <si>
    <t>Colonne4298</t>
  </si>
  <si>
    <t>Colonne4299</t>
  </si>
  <si>
    <t>Colonne4300</t>
  </si>
  <si>
    <t>Colonne4301</t>
  </si>
  <si>
    <t>Colonne4302</t>
  </si>
  <si>
    <t>Colonne4303</t>
  </si>
  <si>
    <t>Colonne4304</t>
  </si>
  <si>
    <t>Colonne4305</t>
  </si>
  <si>
    <t>Colonne4306</t>
  </si>
  <si>
    <t>Colonne4307</t>
  </si>
  <si>
    <t>Colonne4308</t>
  </si>
  <si>
    <t>Colonne4309</t>
  </si>
  <si>
    <t>Colonne4310</t>
  </si>
  <si>
    <t>Colonne4311</t>
  </si>
  <si>
    <t>Colonne4312</t>
  </si>
  <si>
    <t>Colonne4313</t>
  </si>
  <si>
    <t>Colonne4314</t>
  </si>
  <si>
    <t>Colonne4315</t>
  </si>
  <si>
    <t>Colonne4316</t>
  </si>
  <si>
    <t>Colonne4317</t>
  </si>
  <si>
    <t>Colonne4318</t>
  </si>
  <si>
    <t>Colonne4319</t>
  </si>
  <si>
    <t>Colonne4320</t>
  </si>
  <si>
    <t>Colonne4321</t>
  </si>
  <si>
    <t>Colonne4322</t>
  </si>
  <si>
    <t>Colonne4323</t>
  </si>
  <si>
    <t>Colonne4324</t>
  </si>
  <si>
    <t>Colonne4325</t>
  </si>
  <si>
    <t>Colonne4326</t>
  </si>
  <si>
    <t>Colonne4327</t>
  </si>
  <si>
    <t>Colonne4328</t>
  </si>
  <si>
    <t>Colonne4329</t>
  </si>
  <si>
    <t>Colonne4330</t>
  </si>
  <si>
    <t>Colonne4331</t>
  </si>
  <si>
    <t>Colonne4332</t>
  </si>
  <si>
    <t>Colonne4333</t>
  </si>
  <si>
    <t>Colonne4334</t>
  </si>
  <si>
    <t>Colonne4335</t>
  </si>
  <si>
    <t>Colonne4336</t>
  </si>
  <si>
    <t>Colonne4337</t>
  </si>
  <si>
    <t>Colonne4338</t>
  </si>
  <si>
    <t>Colonne4339</t>
  </si>
  <si>
    <t>Colonne4340</t>
  </si>
  <si>
    <t>Colonne4341</t>
  </si>
  <si>
    <t>Colonne4342</t>
  </si>
  <si>
    <t>Colonne4343</t>
  </si>
  <si>
    <t>Colonne4344</t>
  </si>
  <si>
    <t>Colonne4345</t>
  </si>
  <si>
    <t>Colonne4346</t>
  </si>
  <si>
    <t>Colonne4347</t>
  </si>
  <si>
    <t>Colonne4348</t>
  </si>
  <si>
    <t>Colonne4349</t>
  </si>
  <si>
    <t>Colonne4350</t>
  </si>
  <si>
    <t>Colonne4351</t>
  </si>
  <si>
    <t>Colonne4352</t>
  </si>
  <si>
    <t>Colonne4353</t>
  </si>
  <si>
    <t>Colonne4354</t>
  </si>
  <si>
    <t>Colonne4355</t>
  </si>
  <si>
    <t>Colonne4356</t>
  </si>
  <si>
    <t>Colonne4357</t>
  </si>
  <si>
    <t>Colonne4358</t>
  </si>
  <si>
    <t>Colonne4359</t>
  </si>
  <si>
    <t>Colonne4360</t>
  </si>
  <si>
    <t>Colonne4361</t>
  </si>
  <si>
    <t>Colonne4362</t>
  </si>
  <si>
    <t>Colonne4363</t>
  </si>
  <si>
    <t>Colonne4364</t>
  </si>
  <si>
    <t>Colonne4365</t>
  </si>
  <si>
    <t>Colonne4366</t>
  </si>
  <si>
    <t>Colonne4367</t>
  </si>
  <si>
    <t>Colonne4368</t>
  </si>
  <si>
    <t>Colonne4369</t>
  </si>
  <si>
    <t>Colonne4370</t>
  </si>
  <si>
    <t>Colonne4371</t>
  </si>
  <si>
    <t>Colonne4372</t>
  </si>
  <si>
    <t>Colonne4373</t>
  </si>
  <si>
    <t>Colonne4374</t>
  </si>
  <si>
    <t>Colonne4375</t>
  </si>
  <si>
    <t>Colonne4376</t>
  </si>
  <si>
    <t>Colonne4377</t>
  </si>
  <si>
    <t>Colonne4378</t>
  </si>
  <si>
    <t>Colonne4379</t>
  </si>
  <si>
    <t>Colonne4380</t>
  </si>
  <si>
    <t>Colonne4381</t>
  </si>
  <si>
    <t>Colonne4382</t>
  </si>
  <si>
    <t>Colonne4383</t>
  </si>
  <si>
    <t>Colonne4384</t>
  </si>
  <si>
    <t>Colonne4385</t>
  </si>
  <si>
    <t>Colonne4386</t>
  </si>
  <si>
    <t>Colonne4387</t>
  </si>
  <si>
    <t>Colonne4388</t>
  </si>
  <si>
    <t>Colonne4389</t>
  </si>
  <si>
    <t>Colonne4390</t>
  </si>
  <si>
    <t>Colonne4391</t>
  </si>
  <si>
    <t>Colonne4392</t>
  </si>
  <si>
    <t>Colonne4393</t>
  </si>
  <si>
    <t>Colonne4394</t>
  </si>
  <si>
    <t>Colonne4395</t>
  </si>
  <si>
    <t>Colonne4396</t>
  </si>
  <si>
    <t>Colonne4397</t>
  </si>
  <si>
    <t>Colonne4398</t>
  </si>
  <si>
    <t>Colonne4399</t>
  </si>
  <si>
    <t>Colonne4400</t>
  </si>
  <si>
    <t>Colonne4401</t>
  </si>
  <si>
    <t>Colonne4402</t>
  </si>
  <si>
    <t>Colonne4403</t>
  </si>
  <si>
    <t>Colonne4404</t>
  </si>
  <si>
    <t>Colonne4405</t>
  </si>
  <si>
    <t>Colonne4406</t>
  </si>
  <si>
    <t>Colonne4407</t>
  </si>
  <si>
    <t>Colonne4408</t>
  </si>
  <si>
    <t>Colonne4409</t>
  </si>
  <si>
    <t>Colonne4410</t>
  </si>
  <si>
    <t>Colonne4411</t>
  </si>
  <si>
    <t>Colonne4412</t>
  </si>
  <si>
    <t>Colonne4413</t>
  </si>
  <si>
    <t>Colonne4414</t>
  </si>
  <si>
    <t>Colonne4415</t>
  </si>
  <si>
    <t>Colonne4416</t>
  </si>
  <si>
    <t>Colonne4417</t>
  </si>
  <si>
    <t>Colonne4418</t>
  </si>
  <si>
    <t>Colonne4419</t>
  </si>
  <si>
    <t>Colonne4420</t>
  </si>
  <si>
    <t>Colonne4421</t>
  </si>
  <si>
    <t>Colonne4422</t>
  </si>
  <si>
    <t>Colonne4423</t>
  </si>
  <si>
    <t>Colonne4424</t>
  </si>
  <si>
    <t>Colonne4425</t>
  </si>
  <si>
    <t>Colonne4426</t>
  </si>
  <si>
    <t>Colonne4427</t>
  </si>
  <si>
    <t>Colonne4428</t>
  </si>
  <si>
    <t>Colonne4429</t>
  </si>
  <si>
    <t>Colonne4430</t>
  </si>
  <si>
    <t>Colonne4431</t>
  </si>
  <si>
    <t>Colonne4432</t>
  </si>
  <si>
    <t>Colonne4433</t>
  </si>
  <si>
    <t>Colonne4434</t>
  </si>
  <si>
    <t>Colonne4435</t>
  </si>
  <si>
    <t>Colonne4436</t>
  </si>
  <si>
    <t>Colonne4437</t>
  </si>
  <si>
    <t>Colonne4438</t>
  </si>
  <si>
    <t>Colonne4439</t>
  </si>
  <si>
    <t>Colonne4440</t>
  </si>
  <si>
    <t>Colonne4441</t>
  </si>
  <si>
    <t>Colonne4442</t>
  </si>
  <si>
    <t>Colonne4443</t>
  </si>
  <si>
    <t>Colonne4444</t>
  </si>
  <si>
    <t>Colonne4445</t>
  </si>
  <si>
    <t>Colonne4446</t>
  </si>
  <si>
    <t>Colonne4447</t>
  </si>
  <si>
    <t>Colonne4448</t>
  </si>
  <si>
    <t>Colonne4449</t>
  </si>
  <si>
    <t>Colonne4450</t>
  </si>
  <si>
    <t>Colonne4451</t>
  </si>
  <si>
    <t>Colonne4452</t>
  </si>
  <si>
    <t>Colonne4453</t>
  </si>
  <si>
    <t>Colonne4454</t>
  </si>
  <si>
    <t>Colonne4455</t>
  </si>
  <si>
    <t>Colonne4456</t>
  </si>
  <si>
    <t>Colonne4457</t>
  </si>
  <si>
    <t>Colonne4458</t>
  </si>
  <si>
    <t>Colonne4459</t>
  </si>
  <si>
    <t>Colonne4460</t>
  </si>
  <si>
    <t>Colonne4461</t>
  </si>
  <si>
    <t>Colonne4462</t>
  </si>
  <si>
    <t>Colonne4463</t>
  </si>
  <si>
    <t>Colonne4464</t>
  </si>
  <si>
    <t>Colonne4465</t>
  </si>
  <si>
    <t>Colonne4466</t>
  </si>
  <si>
    <t>Colonne4467</t>
  </si>
  <si>
    <t>Colonne4468</t>
  </si>
  <si>
    <t>Colonne4469</t>
  </si>
  <si>
    <t>Colonne4470</t>
  </si>
  <si>
    <t>Colonne4471</t>
  </si>
  <si>
    <t>Colonne4472</t>
  </si>
  <si>
    <t>Colonne4473</t>
  </si>
  <si>
    <t>Colonne4474</t>
  </si>
  <si>
    <t>Colonne4475</t>
  </si>
  <si>
    <t>Colonne4476</t>
  </si>
  <si>
    <t>Colonne4477</t>
  </si>
  <si>
    <t>Colonne4478</t>
  </si>
  <si>
    <t>Colonne4479</t>
  </si>
  <si>
    <t>Colonne4480</t>
  </si>
  <si>
    <t>Colonne4481</t>
  </si>
  <si>
    <t>Colonne4482</t>
  </si>
  <si>
    <t>Colonne4483</t>
  </si>
  <si>
    <t>Colonne4484</t>
  </si>
  <si>
    <t>Colonne4485</t>
  </si>
  <si>
    <t>Colonne4486</t>
  </si>
  <si>
    <t>Colonne4487</t>
  </si>
  <si>
    <t>Colonne4488</t>
  </si>
  <si>
    <t>Colonne4489</t>
  </si>
  <si>
    <t>Colonne4490</t>
  </si>
  <si>
    <t>Colonne4491</t>
  </si>
  <si>
    <t>Colonne4492</t>
  </si>
  <si>
    <t>Colonne4493</t>
  </si>
  <si>
    <t>Colonne4494</t>
  </si>
  <si>
    <t>Colonne4495</t>
  </si>
  <si>
    <t>Colonne4496</t>
  </si>
  <si>
    <t>Colonne4497</t>
  </si>
  <si>
    <t>Colonne4498</t>
  </si>
  <si>
    <t>Colonne4499</t>
  </si>
  <si>
    <t>Colonne4500</t>
  </si>
  <si>
    <t>Colonne4501</t>
  </si>
  <si>
    <t>Colonne4502</t>
  </si>
  <si>
    <t>Colonne4503</t>
  </si>
  <si>
    <t>Colonne4504</t>
  </si>
  <si>
    <t>Colonne4505</t>
  </si>
  <si>
    <t>Colonne4506</t>
  </si>
  <si>
    <t>Colonne4507</t>
  </si>
  <si>
    <t>Colonne4508</t>
  </si>
  <si>
    <t>Colonne4509</t>
  </si>
  <si>
    <t>Colonne4510</t>
  </si>
  <si>
    <t>Colonne4511</t>
  </si>
  <si>
    <t>Colonne4512</t>
  </si>
  <si>
    <t>Colonne4513</t>
  </si>
  <si>
    <t>Colonne4514</t>
  </si>
  <si>
    <t>Colonne4515</t>
  </si>
  <si>
    <t>Colonne4516</t>
  </si>
  <si>
    <t>Colonne4517</t>
  </si>
  <si>
    <t>Colonne4518</t>
  </si>
  <si>
    <t>Colonne4519</t>
  </si>
  <si>
    <t>Colonne4520</t>
  </si>
  <si>
    <t>Colonne4521</t>
  </si>
  <si>
    <t>Colonne4522</t>
  </si>
  <si>
    <t>Colonne4523</t>
  </si>
  <si>
    <t>Colonne4524</t>
  </si>
  <si>
    <t>Colonne4525</t>
  </si>
  <si>
    <t>Colonne4526</t>
  </si>
  <si>
    <t>Colonne4527</t>
  </si>
  <si>
    <t>Colonne4528</t>
  </si>
  <si>
    <t>Colonne4529</t>
  </si>
  <si>
    <t>Colonne4530</t>
  </si>
  <si>
    <t>Colonne4531</t>
  </si>
  <si>
    <t>Colonne4532</t>
  </si>
  <si>
    <t>Colonne4533</t>
  </si>
  <si>
    <t>Colonne4534</t>
  </si>
  <si>
    <t>Colonne4535</t>
  </si>
  <si>
    <t>Colonne4536</t>
  </si>
  <si>
    <t>Colonne4537</t>
  </si>
  <si>
    <t>Colonne4538</t>
  </si>
  <si>
    <t>Colonne4539</t>
  </si>
  <si>
    <t>Colonne4540</t>
  </si>
  <si>
    <t>Colonne4541</t>
  </si>
  <si>
    <t>Colonne4542</t>
  </si>
  <si>
    <t>Colonne4543</t>
  </si>
  <si>
    <t>Colonne4544</t>
  </si>
  <si>
    <t>Colonne4545</t>
  </si>
  <si>
    <t>Colonne4546</t>
  </si>
  <si>
    <t>Colonne4547</t>
  </si>
  <si>
    <t>Colonne4548</t>
  </si>
  <si>
    <t>Colonne4549</t>
  </si>
  <si>
    <t>Colonne4550</t>
  </si>
  <si>
    <t>Colonne4551</t>
  </si>
  <si>
    <t>Colonne4552</t>
  </si>
  <si>
    <t>Colonne4553</t>
  </si>
  <si>
    <t>Colonne4554</t>
  </si>
  <si>
    <t>Colonne4555</t>
  </si>
  <si>
    <t>Colonne4556</t>
  </si>
  <si>
    <t>Colonne4557</t>
  </si>
  <si>
    <t>Colonne4558</t>
  </si>
  <si>
    <t>Colonne4559</t>
  </si>
  <si>
    <t>Colonne4560</t>
  </si>
  <si>
    <t>Colonne4561</t>
  </si>
  <si>
    <t>Colonne4562</t>
  </si>
  <si>
    <t>Colonne4563</t>
  </si>
  <si>
    <t>Colonne4564</t>
  </si>
  <si>
    <t>Colonne4565</t>
  </si>
  <si>
    <t>Colonne4566</t>
  </si>
  <si>
    <t>Colonne4567</t>
  </si>
  <si>
    <t>Colonne4568</t>
  </si>
  <si>
    <t>Colonne4569</t>
  </si>
  <si>
    <t>Colonne4570</t>
  </si>
  <si>
    <t>Colonne4571</t>
  </si>
  <si>
    <t>Colonne4572</t>
  </si>
  <si>
    <t>Colonne4573</t>
  </si>
  <si>
    <t>Colonne4574</t>
  </si>
  <si>
    <t>Colonne4575</t>
  </si>
  <si>
    <t>Colonne4576</t>
  </si>
  <si>
    <t>Colonne4577</t>
  </si>
  <si>
    <t>Colonne4578</t>
  </si>
  <si>
    <t>Colonne4579</t>
  </si>
  <si>
    <t>Colonne4580</t>
  </si>
  <si>
    <t>Colonne4581</t>
  </si>
  <si>
    <t>Colonne4582</t>
  </si>
  <si>
    <t>Colonne4583</t>
  </si>
  <si>
    <t>Colonne4584</t>
  </si>
  <si>
    <t>Colonne4585</t>
  </si>
  <si>
    <t>Colonne4586</t>
  </si>
  <si>
    <t>Colonne4587</t>
  </si>
  <si>
    <t>Colonne4588</t>
  </si>
  <si>
    <t>Colonne4589</t>
  </si>
  <si>
    <t>Colonne4590</t>
  </si>
  <si>
    <t>Colonne4591</t>
  </si>
  <si>
    <t>Colonne4592</t>
  </si>
  <si>
    <t>Colonne4593</t>
  </si>
  <si>
    <t>Colonne4594</t>
  </si>
  <si>
    <t>Colonne4595</t>
  </si>
  <si>
    <t>Colonne4596</t>
  </si>
  <si>
    <t>Colonne4597</t>
  </si>
  <si>
    <t>Colonne4598</t>
  </si>
  <si>
    <t>Colonne4599</t>
  </si>
  <si>
    <t>Colonne4600</t>
  </si>
  <si>
    <t>Colonne4601</t>
  </si>
  <si>
    <t>Colonne4602</t>
  </si>
  <si>
    <t>Colonne4603</t>
  </si>
  <si>
    <t>Colonne4604</t>
  </si>
  <si>
    <t>Colonne4605</t>
  </si>
  <si>
    <t>Colonne4606</t>
  </si>
  <si>
    <t>Colonne4607</t>
  </si>
  <si>
    <t>Colonne4608</t>
  </si>
  <si>
    <t>Colonne4609</t>
  </si>
  <si>
    <t>Colonne4610</t>
  </si>
  <si>
    <t>Colonne4611</t>
  </si>
  <si>
    <t>Colonne4612</t>
  </si>
  <si>
    <t>Colonne4613</t>
  </si>
  <si>
    <t>Colonne4614</t>
  </si>
  <si>
    <t>Colonne4615</t>
  </si>
  <si>
    <t>Colonne4616</t>
  </si>
  <si>
    <t>Colonne4617</t>
  </si>
  <si>
    <t>Colonne4618</t>
  </si>
  <si>
    <t>Colonne4619</t>
  </si>
  <si>
    <t>Colonne4620</t>
  </si>
  <si>
    <t>Colonne4621</t>
  </si>
  <si>
    <t>Colonne4622</t>
  </si>
  <si>
    <t>Colonne4623</t>
  </si>
  <si>
    <t>Colonne4624</t>
  </si>
  <si>
    <t>Colonne4625</t>
  </si>
  <si>
    <t>Colonne4626</t>
  </si>
  <si>
    <t>Colonne4627</t>
  </si>
  <si>
    <t>Colonne4628</t>
  </si>
  <si>
    <t>Colonne4629</t>
  </si>
  <si>
    <t>Colonne4630</t>
  </si>
  <si>
    <t>Colonne4631</t>
  </si>
  <si>
    <t>Colonne4632</t>
  </si>
  <si>
    <t>Colonne4633</t>
  </si>
  <si>
    <t>Colonne4634</t>
  </si>
  <si>
    <t>Colonne4635</t>
  </si>
  <si>
    <t>Colonne4636</t>
  </si>
  <si>
    <t>Colonne4637</t>
  </si>
  <si>
    <t>Colonne4638</t>
  </si>
  <si>
    <t>Colonne4639</t>
  </si>
  <si>
    <t>Colonne4640</t>
  </si>
  <si>
    <t>Colonne4641</t>
  </si>
  <si>
    <t>Colonne4642</t>
  </si>
  <si>
    <t>Colonne4643</t>
  </si>
  <si>
    <t>Colonne4644</t>
  </si>
  <si>
    <t>Colonne4645</t>
  </si>
  <si>
    <t>Colonne4646</t>
  </si>
  <si>
    <t>Colonne4647</t>
  </si>
  <si>
    <t>Colonne4648</t>
  </si>
  <si>
    <t>Colonne4649</t>
  </si>
  <si>
    <t>Colonne4650</t>
  </si>
  <si>
    <t>Colonne4651</t>
  </si>
  <si>
    <t>Colonne4652</t>
  </si>
  <si>
    <t>Colonne4653</t>
  </si>
  <si>
    <t>Colonne4654</t>
  </si>
  <si>
    <t>Colonne4655</t>
  </si>
  <si>
    <t>Colonne4656</t>
  </si>
  <si>
    <t>Colonne4657</t>
  </si>
  <si>
    <t>Colonne4658</t>
  </si>
  <si>
    <t>Colonne4659</t>
  </si>
  <si>
    <t>Colonne4660</t>
  </si>
  <si>
    <t>Colonne4661</t>
  </si>
  <si>
    <t>Colonne4662</t>
  </si>
  <si>
    <t>Colonne4663</t>
  </si>
  <si>
    <t>Colonne4664</t>
  </si>
  <si>
    <t>Colonne4665</t>
  </si>
  <si>
    <t>Colonne4666</t>
  </si>
  <si>
    <t>Colonne4667</t>
  </si>
  <si>
    <t>Colonne4668</t>
  </si>
  <si>
    <t>Colonne4669</t>
  </si>
  <si>
    <t>Colonne4670</t>
  </si>
  <si>
    <t>Colonne4671</t>
  </si>
  <si>
    <t>Colonne4672</t>
  </si>
  <si>
    <t>Colonne4673</t>
  </si>
  <si>
    <t>Colonne4674</t>
  </si>
  <si>
    <t>Colonne4675</t>
  </si>
  <si>
    <t>Colonne4676</t>
  </si>
  <si>
    <t>Colonne4677</t>
  </si>
  <si>
    <t>Colonne4678</t>
  </si>
  <si>
    <t>Colonne4679</t>
  </si>
  <si>
    <t>Colonne4680</t>
  </si>
  <si>
    <t>Colonne4681</t>
  </si>
  <si>
    <t>Colonne4682</t>
  </si>
  <si>
    <t>Colonne4683</t>
  </si>
  <si>
    <t>Colonne4684</t>
  </si>
  <si>
    <t>Colonne4685</t>
  </si>
  <si>
    <t>Colonne4686</t>
  </si>
  <si>
    <t>Colonne4687</t>
  </si>
  <si>
    <t>Colonne4688</t>
  </si>
  <si>
    <t>Colonne4689</t>
  </si>
  <si>
    <t>Colonne4690</t>
  </si>
  <si>
    <t>Colonne4691</t>
  </si>
  <si>
    <t>Colonne4692</t>
  </si>
  <si>
    <t>Colonne4693</t>
  </si>
  <si>
    <t>Colonne4694</t>
  </si>
  <si>
    <t>Colonne4695</t>
  </si>
  <si>
    <t>Colonne4696</t>
  </si>
  <si>
    <t>Colonne4697</t>
  </si>
  <si>
    <t>Colonne4698</t>
  </si>
  <si>
    <t>Colonne4699</t>
  </si>
  <si>
    <t>Colonne4700</t>
  </si>
  <si>
    <t>Colonne4701</t>
  </si>
  <si>
    <t>Colonne4702</t>
  </si>
  <si>
    <t>Colonne4703</t>
  </si>
  <si>
    <t>Colonne4704</t>
  </si>
  <si>
    <t>Colonne4705</t>
  </si>
  <si>
    <t>Colonne4706</t>
  </si>
  <si>
    <t>Colonne4707</t>
  </si>
  <si>
    <t>Colonne4708</t>
  </si>
  <si>
    <t>Colonne4709</t>
  </si>
  <si>
    <t>Colonne4710</t>
  </si>
  <si>
    <t>Colonne4711</t>
  </si>
  <si>
    <t>Colonne4712</t>
  </si>
  <si>
    <t>Colonne4713</t>
  </si>
  <si>
    <t>Colonne4714</t>
  </si>
  <si>
    <t>Colonne4715</t>
  </si>
  <si>
    <t>Colonne4716</t>
  </si>
  <si>
    <t>Colonne4717</t>
  </si>
  <si>
    <t>Colonne4718</t>
  </si>
  <si>
    <t>Colonne4719</t>
  </si>
  <si>
    <t>Colonne4720</t>
  </si>
  <si>
    <t>Colonne4721</t>
  </si>
  <si>
    <t>Colonne4722</t>
  </si>
  <si>
    <t>Colonne4723</t>
  </si>
  <si>
    <t>Colonne4724</t>
  </si>
  <si>
    <t>Colonne4725</t>
  </si>
  <si>
    <t>Colonne4726</t>
  </si>
  <si>
    <t>Colonne4727</t>
  </si>
  <si>
    <t>Colonne4728</t>
  </si>
  <si>
    <t>Colonne4729</t>
  </si>
  <si>
    <t>Colonne4730</t>
  </si>
  <si>
    <t>Colonne4731</t>
  </si>
  <si>
    <t>Colonne4732</t>
  </si>
  <si>
    <t>Colonne4733</t>
  </si>
  <si>
    <t>Colonne4734</t>
  </si>
  <si>
    <t>Colonne4735</t>
  </si>
  <si>
    <t>Colonne4736</t>
  </si>
  <si>
    <t>Colonne4737</t>
  </si>
  <si>
    <t>Colonne4738</t>
  </si>
  <si>
    <t>Colonne4739</t>
  </si>
  <si>
    <t>Colonne4740</t>
  </si>
  <si>
    <t>Colonne4741</t>
  </si>
  <si>
    <t>Colonne4742</t>
  </si>
  <si>
    <t>Colonne4743</t>
  </si>
  <si>
    <t>Colonne4744</t>
  </si>
  <si>
    <t>Colonne4745</t>
  </si>
  <si>
    <t>Colonne4746</t>
  </si>
  <si>
    <t>Colonne4747</t>
  </si>
  <si>
    <t>Colonne4748</t>
  </si>
  <si>
    <t>Colonne4749</t>
  </si>
  <si>
    <t>Colonne4750</t>
  </si>
  <si>
    <t>Colonne4751</t>
  </si>
  <si>
    <t>Colonne4752</t>
  </si>
  <si>
    <t>Colonne4753</t>
  </si>
  <si>
    <t>Colonne4754</t>
  </si>
  <si>
    <t>Colonne4755</t>
  </si>
  <si>
    <t>Colonne4756</t>
  </si>
  <si>
    <t>Colonne4757</t>
  </si>
  <si>
    <t>Colonne4758</t>
  </si>
  <si>
    <t>Colonne4759</t>
  </si>
  <si>
    <t>Colonne4760</t>
  </si>
  <si>
    <t>Colonne4761</t>
  </si>
  <si>
    <t>Colonne4762</t>
  </si>
  <si>
    <t>Colonne4763</t>
  </si>
  <si>
    <t>Colonne4764</t>
  </si>
  <si>
    <t>Colonne4765</t>
  </si>
  <si>
    <t>Colonne4766</t>
  </si>
  <si>
    <t>Colonne4767</t>
  </si>
  <si>
    <t>Colonne4768</t>
  </si>
  <si>
    <t>Colonne4769</t>
  </si>
  <si>
    <t>Colonne4770</t>
  </si>
  <si>
    <t>Colonne4771</t>
  </si>
  <si>
    <t>Colonne4772</t>
  </si>
  <si>
    <t>Colonne4773</t>
  </si>
  <si>
    <t>Colonne4774</t>
  </si>
  <si>
    <t>Colonne4775</t>
  </si>
  <si>
    <t>Colonne4776</t>
  </si>
  <si>
    <t>Colonne4777</t>
  </si>
  <si>
    <t>Colonne4778</t>
  </si>
  <si>
    <t>Colonne4779</t>
  </si>
  <si>
    <t>Colonne4780</t>
  </si>
  <si>
    <t>Colonne4781</t>
  </si>
  <si>
    <t>Colonne4782</t>
  </si>
  <si>
    <t>Colonne4783</t>
  </si>
  <si>
    <t>Colonne4784</t>
  </si>
  <si>
    <t>Colonne4785</t>
  </si>
  <si>
    <t>Colonne4786</t>
  </si>
  <si>
    <t>Colonne4787</t>
  </si>
  <si>
    <t>Colonne4788</t>
  </si>
  <si>
    <t>Colonne4789</t>
  </si>
  <si>
    <t>Colonne4790</t>
  </si>
  <si>
    <t>Colonne4791</t>
  </si>
  <si>
    <t>Colonne4792</t>
  </si>
  <si>
    <t>Colonne4793</t>
  </si>
  <si>
    <t>Colonne4794</t>
  </si>
  <si>
    <t>Colonne4795</t>
  </si>
  <si>
    <t>Colonne4796</t>
  </si>
  <si>
    <t>Colonne4797</t>
  </si>
  <si>
    <t>Colonne4798</t>
  </si>
  <si>
    <t>Colonne4799</t>
  </si>
  <si>
    <t>Colonne4800</t>
  </si>
  <si>
    <t>Colonne4801</t>
  </si>
  <si>
    <t>Colonne4802</t>
  </si>
  <si>
    <t>Colonne4803</t>
  </si>
  <si>
    <t>Colonne4804</t>
  </si>
  <si>
    <t>Colonne4805</t>
  </si>
  <si>
    <t>Colonne4806</t>
  </si>
  <si>
    <t>Colonne4807</t>
  </si>
  <si>
    <t>Colonne4808</t>
  </si>
  <si>
    <t>Colonne4809</t>
  </si>
  <si>
    <t>Colonne4810</t>
  </si>
  <si>
    <t>Colonne4811</t>
  </si>
  <si>
    <t>Colonne4812</t>
  </si>
  <si>
    <t>Colonne4813</t>
  </si>
  <si>
    <t>Colonne4814</t>
  </si>
  <si>
    <t>Colonne4815</t>
  </si>
  <si>
    <t>Colonne4816</t>
  </si>
  <si>
    <t>Colonne4817</t>
  </si>
  <si>
    <t>Colonne4818</t>
  </si>
  <si>
    <t>Colonne4819</t>
  </si>
  <si>
    <t>Colonne4820</t>
  </si>
  <si>
    <t>Colonne4821</t>
  </si>
  <si>
    <t>Colonne4822</t>
  </si>
  <si>
    <t>Colonne4823</t>
  </si>
  <si>
    <t>Colonne4824</t>
  </si>
  <si>
    <t>Colonne4825</t>
  </si>
  <si>
    <t>Colonne4826</t>
  </si>
  <si>
    <t>Colonne4827</t>
  </si>
  <si>
    <t>Colonne4828</t>
  </si>
  <si>
    <t>Colonne4829</t>
  </si>
  <si>
    <t>Colonne4830</t>
  </si>
  <si>
    <t>Colonne4831</t>
  </si>
  <si>
    <t>Colonne4832</t>
  </si>
  <si>
    <t>Colonne4833</t>
  </si>
  <si>
    <t>Colonne4834</t>
  </si>
  <si>
    <t>Colonne4835</t>
  </si>
  <si>
    <t>Colonne4836</t>
  </si>
  <si>
    <t>Colonne4837</t>
  </si>
  <si>
    <t>Colonne4838</t>
  </si>
  <si>
    <t>Colonne4839</t>
  </si>
  <si>
    <t>Colonne4840</t>
  </si>
  <si>
    <t>Colonne4841</t>
  </si>
  <si>
    <t>Colonne4842</t>
  </si>
  <si>
    <t>Colonne4843</t>
  </si>
  <si>
    <t>Colonne4844</t>
  </si>
  <si>
    <t>Colonne4845</t>
  </si>
  <si>
    <t>Colonne4846</t>
  </si>
  <si>
    <t>Colonne4847</t>
  </si>
  <si>
    <t>Colonne4848</t>
  </si>
  <si>
    <t>Colonne4849</t>
  </si>
  <si>
    <t>Colonne4850</t>
  </si>
  <si>
    <t>Colonne4851</t>
  </si>
  <si>
    <t>Colonne4852</t>
  </si>
  <si>
    <t>Colonne4853</t>
  </si>
  <si>
    <t>Colonne4854</t>
  </si>
  <si>
    <t>Colonne4855</t>
  </si>
  <si>
    <t>Colonne4856</t>
  </si>
  <si>
    <t>Colonne4857</t>
  </si>
  <si>
    <t>Colonne4858</t>
  </si>
  <si>
    <t>Colonne4859</t>
  </si>
  <si>
    <t>Colonne4860</t>
  </si>
  <si>
    <t>Colonne4861</t>
  </si>
  <si>
    <t>Colonne4862</t>
  </si>
  <si>
    <t>Colonne4863</t>
  </si>
  <si>
    <t>Colonne4864</t>
  </si>
  <si>
    <t>Colonne4865</t>
  </si>
  <si>
    <t>Colonne4866</t>
  </si>
  <si>
    <t>Colonne4867</t>
  </si>
  <si>
    <t>Colonne4868</t>
  </si>
  <si>
    <t>Colonne4869</t>
  </si>
  <si>
    <t>Colonne4870</t>
  </si>
  <si>
    <t>Colonne4871</t>
  </si>
  <si>
    <t>Colonne4872</t>
  </si>
  <si>
    <t>Colonne4873</t>
  </si>
  <si>
    <t>Colonne4874</t>
  </si>
  <si>
    <t>Colonne4875</t>
  </si>
  <si>
    <t>Colonne4876</t>
  </si>
  <si>
    <t>Colonne4877</t>
  </si>
  <si>
    <t>Colonne4878</t>
  </si>
  <si>
    <t>Colonne4879</t>
  </si>
  <si>
    <t>Colonne4880</t>
  </si>
  <si>
    <t>Colonne4881</t>
  </si>
  <si>
    <t>Colonne4882</t>
  </si>
  <si>
    <t>Colonne4883</t>
  </si>
  <si>
    <t>Colonne4884</t>
  </si>
  <si>
    <t>Colonne4885</t>
  </si>
  <si>
    <t>Colonne4886</t>
  </si>
  <si>
    <t>Colonne4887</t>
  </si>
  <si>
    <t>Colonne4888</t>
  </si>
  <si>
    <t>Colonne4889</t>
  </si>
  <si>
    <t>Colonne4890</t>
  </si>
  <si>
    <t>Colonne4891</t>
  </si>
  <si>
    <t>Colonne4892</t>
  </si>
  <si>
    <t>Colonne4893</t>
  </si>
  <si>
    <t>Colonne4894</t>
  </si>
  <si>
    <t>Colonne4895</t>
  </si>
  <si>
    <t>Colonne4896</t>
  </si>
  <si>
    <t>Colonne4897</t>
  </si>
  <si>
    <t>Colonne4898</t>
  </si>
  <si>
    <t>Colonne4899</t>
  </si>
  <si>
    <t>Colonne4900</t>
  </si>
  <si>
    <t>Colonne4901</t>
  </si>
  <si>
    <t>Colonne4902</t>
  </si>
  <si>
    <t>Colonne4903</t>
  </si>
  <si>
    <t>Colonne4904</t>
  </si>
  <si>
    <t>Colonne4905</t>
  </si>
  <si>
    <t>Colonne4906</t>
  </si>
  <si>
    <t>Colonne4907</t>
  </si>
  <si>
    <t>Colonne4908</t>
  </si>
  <si>
    <t>Colonne4909</t>
  </si>
  <si>
    <t>Colonne4910</t>
  </si>
  <si>
    <t>Colonne4911</t>
  </si>
  <si>
    <t>Colonne4912</t>
  </si>
  <si>
    <t>Colonne4913</t>
  </si>
  <si>
    <t>Colonne4914</t>
  </si>
  <si>
    <t>Colonne4915</t>
  </si>
  <si>
    <t>Colonne4916</t>
  </si>
  <si>
    <t>Colonne4917</t>
  </si>
  <si>
    <t>Colonne4918</t>
  </si>
  <si>
    <t>Colonne4919</t>
  </si>
  <si>
    <t>Colonne4920</t>
  </si>
  <si>
    <t>Colonne4921</t>
  </si>
  <si>
    <t>Colonne4922</t>
  </si>
  <si>
    <t>Colonne4923</t>
  </si>
  <si>
    <t>Colonne4924</t>
  </si>
  <si>
    <t>Colonne4925</t>
  </si>
  <si>
    <t>Colonne4926</t>
  </si>
  <si>
    <t>Colonne4927</t>
  </si>
  <si>
    <t>Colonne4928</t>
  </si>
  <si>
    <t>Colonne4929</t>
  </si>
  <si>
    <t>Colonne4930</t>
  </si>
  <si>
    <t>Colonne4931</t>
  </si>
  <si>
    <t>Colonne4932</t>
  </si>
  <si>
    <t>Colonne4933</t>
  </si>
  <si>
    <t>Colonne4934</t>
  </si>
  <si>
    <t>Colonne4935</t>
  </si>
  <si>
    <t>Colonne4936</t>
  </si>
  <si>
    <t>Colonne4937</t>
  </si>
  <si>
    <t>Colonne4938</t>
  </si>
  <si>
    <t>Colonne4939</t>
  </si>
  <si>
    <t>Colonne4940</t>
  </si>
  <si>
    <t>Colonne4941</t>
  </si>
  <si>
    <t>Colonne4942</t>
  </si>
  <si>
    <t>Colonne4943</t>
  </si>
  <si>
    <t>Colonne4944</t>
  </si>
  <si>
    <t>Colonne4945</t>
  </si>
  <si>
    <t>Colonne4946</t>
  </si>
  <si>
    <t>Colonne4947</t>
  </si>
  <si>
    <t>Colonne4948</t>
  </si>
  <si>
    <t>Colonne4949</t>
  </si>
  <si>
    <t>Colonne4950</t>
  </si>
  <si>
    <t>Colonne4951</t>
  </si>
  <si>
    <t>Colonne4952</t>
  </si>
  <si>
    <t>Colonne4953</t>
  </si>
  <si>
    <t>Colonne4954</t>
  </si>
  <si>
    <t>Colonne4955</t>
  </si>
  <si>
    <t>Colonne4956</t>
  </si>
  <si>
    <t>Colonne4957</t>
  </si>
  <si>
    <t>Colonne4958</t>
  </si>
  <si>
    <t>Colonne4959</t>
  </si>
  <si>
    <t>Colonne4960</t>
  </si>
  <si>
    <t>Colonne4961</t>
  </si>
  <si>
    <t>Colonne4962</t>
  </si>
  <si>
    <t>Colonne4963</t>
  </si>
  <si>
    <t>Colonne4964</t>
  </si>
  <si>
    <t>Colonne4965</t>
  </si>
  <si>
    <t>Colonne4966</t>
  </si>
  <si>
    <t>Colonne4967</t>
  </si>
  <si>
    <t>Colonne4968</t>
  </si>
  <si>
    <t>Colonne4969</t>
  </si>
  <si>
    <t>Colonne4970</t>
  </si>
  <si>
    <t>Colonne4971</t>
  </si>
  <si>
    <t>Colonne4972</t>
  </si>
  <si>
    <t>Colonne4973</t>
  </si>
  <si>
    <t>Colonne4974</t>
  </si>
  <si>
    <t>Colonne4975</t>
  </si>
  <si>
    <t>Colonne4976</t>
  </si>
  <si>
    <t>Colonne4977</t>
  </si>
  <si>
    <t>Colonne4978</t>
  </si>
  <si>
    <t>Colonne4979</t>
  </si>
  <si>
    <t>Colonne4980</t>
  </si>
  <si>
    <t>Colonne4981</t>
  </si>
  <si>
    <t>Colonne4982</t>
  </si>
  <si>
    <t>Colonne4983</t>
  </si>
  <si>
    <t>Colonne4984</t>
  </si>
  <si>
    <t>Colonne4985</t>
  </si>
  <si>
    <t>Colonne4986</t>
  </si>
  <si>
    <t>Colonne4987</t>
  </si>
  <si>
    <t>Colonne4988</t>
  </si>
  <si>
    <t>Colonne4989</t>
  </si>
  <si>
    <t>Colonne4990</t>
  </si>
  <si>
    <t>Colonne4991</t>
  </si>
  <si>
    <t>Colonne4992</t>
  </si>
  <si>
    <t>Colonne4993</t>
  </si>
  <si>
    <t>Colonne4994</t>
  </si>
  <si>
    <t>Colonne4995</t>
  </si>
  <si>
    <t>Colonne4996</t>
  </si>
  <si>
    <t>Colonne4997</t>
  </si>
  <si>
    <t>Colonne4998</t>
  </si>
  <si>
    <t>Colonne4999</t>
  </si>
  <si>
    <t>Colonne5000</t>
  </si>
  <si>
    <t>Colonne5001</t>
  </si>
  <si>
    <t>Colonne5002</t>
  </si>
  <si>
    <t>Colonne5003</t>
  </si>
  <si>
    <t>Colonne5004</t>
  </si>
  <si>
    <t>Colonne5005</t>
  </si>
  <si>
    <t>Colonne5006</t>
  </si>
  <si>
    <t>Colonne5007</t>
  </si>
  <si>
    <t>Colonne5008</t>
  </si>
  <si>
    <t>Colonne5009</t>
  </si>
  <si>
    <t>Colonne5010</t>
  </si>
  <si>
    <t>Colonne5011</t>
  </si>
  <si>
    <t>Colonne5012</t>
  </si>
  <si>
    <t>Colonne5013</t>
  </si>
  <si>
    <t>Colonne5014</t>
  </si>
  <si>
    <t>Colonne5015</t>
  </si>
  <si>
    <t>Colonne5016</t>
  </si>
  <si>
    <t>Colonne5017</t>
  </si>
  <si>
    <t>Colonne5018</t>
  </si>
  <si>
    <t>Colonne5019</t>
  </si>
  <si>
    <t>Colonne5020</t>
  </si>
  <si>
    <t>Colonne5021</t>
  </si>
  <si>
    <t>Colonne5022</t>
  </si>
  <si>
    <t>Colonne5023</t>
  </si>
  <si>
    <t>Colonne5024</t>
  </si>
  <si>
    <t>Colonne5025</t>
  </si>
  <si>
    <t>Colonne5026</t>
  </si>
  <si>
    <t>Colonne5027</t>
  </si>
  <si>
    <t>Colonne5028</t>
  </si>
  <si>
    <t>Colonne5029</t>
  </si>
  <si>
    <t>Colonne5030</t>
  </si>
  <si>
    <t>Colonne5031</t>
  </si>
  <si>
    <t>Colonne5032</t>
  </si>
  <si>
    <t>Colonne5033</t>
  </si>
  <si>
    <t>Colonne5034</t>
  </si>
  <si>
    <t>Colonne5035</t>
  </si>
  <si>
    <t>Colonne5036</t>
  </si>
  <si>
    <t>Colonne5037</t>
  </si>
  <si>
    <t>Colonne5038</t>
  </si>
  <si>
    <t>Colonne5039</t>
  </si>
  <si>
    <t>Colonne5040</t>
  </si>
  <si>
    <t>Colonne5041</t>
  </si>
  <si>
    <t>Colonne5042</t>
  </si>
  <si>
    <t>Colonne5043</t>
  </si>
  <si>
    <t>Colonne5044</t>
  </si>
  <si>
    <t>Colonne5045</t>
  </si>
  <si>
    <t>Colonne5046</t>
  </si>
  <si>
    <t>Colonne5047</t>
  </si>
  <si>
    <t>Colonne5048</t>
  </si>
  <si>
    <t>Colonne5049</t>
  </si>
  <si>
    <t>Colonne5050</t>
  </si>
  <si>
    <t>Colonne5051</t>
  </si>
  <si>
    <t>Colonne5052</t>
  </si>
  <si>
    <t>Colonne5053</t>
  </si>
  <si>
    <t>Colonne5054</t>
  </si>
  <si>
    <t>Colonne5055</t>
  </si>
  <si>
    <t>Colonne5056</t>
  </si>
  <si>
    <t>Colonne5057</t>
  </si>
  <si>
    <t>Colonne5058</t>
  </si>
  <si>
    <t>Colonne5059</t>
  </si>
  <si>
    <t>Colonne5060</t>
  </si>
  <si>
    <t>Colonne5061</t>
  </si>
  <si>
    <t>Colonne5062</t>
  </si>
  <si>
    <t>Colonne5063</t>
  </si>
  <si>
    <t>Colonne5064</t>
  </si>
  <si>
    <t>Colonne5065</t>
  </si>
  <si>
    <t>Colonne5066</t>
  </si>
  <si>
    <t>Colonne5067</t>
  </si>
  <si>
    <t>Colonne5068</t>
  </si>
  <si>
    <t>Colonne5069</t>
  </si>
  <si>
    <t>Colonne5070</t>
  </si>
  <si>
    <t>Colonne5071</t>
  </si>
  <si>
    <t>Colonne5072</t>
  </si>
  <si>
    <t>Colonne5073</t>
  </si>
  <si>
    <t>Colonne5074</t>
  </si>
  <si>
    <t>Colonne5075</t>
  </si>
  <si>
    <t>Colonne5076</t>
  </si>
  <si>
    <t>Colonne5077</t>
  </si>
  <si>
    <t>Colonne5078</t>
  </si>
  <si>
    <t>Colonne5079</t>
  </si>
  <si>
    <t>Colonne5080</t>
  </si>
  <si>
    <t>Colonne5081</t>
  </si>
  <si>
    <t>Colonne5082</t>
  </si>
  <si>
    <t>Colonne5083</t>
  </si>
  <si>
    <t>Colonne5084</t>
  </si>
  <si>
    <t>Colonne5085</t>
  </si>
  <si>
    <t>Colonne5086</t>
  </si>
  <si>
    <t>Colonne5087</t>
  </si>
  <si>
    <t>Colonne5088</t>
  </si>
  <si>
    <t>Colonne5089</t>
  </si>
  <si>
    <t>Colonne5090</t>
  </si>
  <si>
    <t>Colonne5091</t>
  </si>
  <si>
    <t>Colonne5092</t>
  </si>
  <si>
    <t>Colonne5093</t>
  </si>
  <si>
    <t>Colonne5094</t>
  </si>
  <si>
    <t>Colonne5095</t>
  </si>
  <si>
    <t>Colonne5096</t>
  </si>
  <si>
    <t>Colonne5097</t>
  </si>
  <si>
    <t>Colonne5098</t>
  </si>
  <si>
    <t>Colonne5099</t>
  </si>
  <si>
    <t>Colonne5100</t>
  </si>
  <si>
    <t>Colonne5101</t>
  </si>
  <si>
    <t>Colonne5102</t>
  </si>
  <si>
    <t>Colonne5103</t>
  </si>
  <si>
    <t>Colonne5104</t>
  </si>
  <si>
    <t>Colonne5105</t>
  </si>
  <si>
    <t>Colonne5106</t>
  </si>
  <si>
    <t>Colonne5107</t>
  </si>
  <si>
    <t>Colonne5108</t>
  </si>
  <si>
    <t>Colonne5109</t>
  </si>
  <si>
    <t>Colonne5110</t>
  </si>
  <si>
    <t>Colonne5111</t>
  </si>
  <si>
    <t>Colonne5112</t>
  </si>
  <si>
    <t>Colonne5113</t>
  </si>
  <si>
    <t>Colonne5114</t>
  </si>
  <si>
    <t>Colonne5115</t>
  </si>
  <si>
    <t>Colonne5116</t>
  </si>
  <si>
    <t>Colonne5117</t>
  </si>
  <si>
    <t>Colonne5118</t>
  </si>
  <si>
    <t>Colonne5119</t>
  </si>
  <si>
    <t>Colonne5120</t>
  </si>
  <si>
    <t>Colonne5121</t>
  </si>
  <si>
    <t>Colonne5122</t>
  </si>
  <si>
    <t>Colonne5123</t>
  </si>
  <si>
    <t>Colonne5124</t>
  </si>
  <si>
    <t>Colonne5125</t>
  </si>
  <si>
    <t>Colonne5126</t>
  </si>
  <si>
    <t>Colonne5127</t>
  </si>
  <si>
    <t>Colonne5128</t>
  </si>
  <si>
    <t>Colonne5129</t>
  </si>
  <si>
    <t>Colonne5130</t>
  </si>
  <si>
    <t>Colonne5131</t>
  </si>
  <si>
    <t>Colonne5132</t>
  </si>
  <si>
    <t>Colonne5133</t>
  </si>
  <si>
    <t>Colonne5134</t>
  </si>
  <si>
    <t>Colonne5135</t>
  </si>
  <si>
    <t>Colonne5136</t>
  </si>
  <si>
    <t>Colonne5137</t>
  </si>
  <si>
    <t>Colonne5138</t>
  </si>
  <si>
    <t>Colonne5139</t>
  </si>
  <si>
    <t>Colonne5140</t>
  </si>
  <si>
    <t>Colonne5141</t>
  </si>
  <si>
    <t>Colonne5142</t>
  </si>
  <si>
    <t>Colonne5143</t>
  </si>
  <si>
    <t>Colonne5144</t>
  </si>
  <si>
    <t>Colonne5145</t>
  </si>
  <si>
    <t>Colonne5146</t>
  </si>
  <si>
    <t>Colonne5147</t>
  </si>
  <si>
    <t>Colonne5148</t>
  </si>
  <si>
    <t>Colonne5149</t>
  </si>
  <si>
    <t>Colonne5150</t>
  </si>
  <si>
    <t>Colonne5151</t>
  </si>
  <si>
    <t>Colonne5152</t>
  </si>
  <si>
    <t>Colonne5153</t>
  </si>
  <si>
    <t>Colonne5154</t>
  </si>
  <si>
    <t>Colonne5155</t>
  </si>
  <si>
    <t>Colonne5156</t>
  </si>
  <si>
    <t>Colonne5157</t>
  </si>
  <si>
    <t>Colonne5158</t>
  </si>
  <si>
    <t>Colonne5159</t>
  </si>
  <si>
    <t>Colonne5160</t>
  </si>
  <si>
    <t>Colonne5161</t>
  </si>
  <si>
    <t>Colonne5162</t>
  </si>
  <si>
    <t>Colonne5163</t>
  </si>
  <si>
    <t>Colonne5164</t>
  </si>
  <si>
    <t>Colonne5165</t>
  </si>
  <si>
    <t>Colonne5166</t>
  </si>
  <si>
    <t>Colonne5167</t>
  </si>
  <si>
    <t>Colonne5168</t>
  </si>
  <si>
    <t>Colonne5169</t>
  </si>
  <si>
    <t>Colonne5170</t>
  </si>
  <si>
    <t>Colonne5171</t>
  </si>
  <si>
    <t>Colonne5172</t>
  </si>
  <si>
    <t>Colonne5173</t>
  </si>
  <si>
    <t>Colonne5174</t>
  </si>
  <si>
    <t>Colonne5175</t>
  </si>
  <si>
    <t>Colonne5176</t>
  </si>
  <si>
    <t>Colonne5177</t>
  </si>
  <si>
    <t>Colonne5178</t>
  </si>
  <si>
    <t>Colonne5179</t>
  </si>
  <si>
    <t>Colonne5180</t>
  </si>
  <si>
    <t>Colonne5181</t>
  </si>
  <si>
    <t>Colonne5182</t>
  </si>
  <si>
    <t>Colonne5183</t>
  </si>
  <si>
    <t>Colonne5184</t>
  </si>
  <si>
    <t>Colonne5185</t>
  </si>
  <si>
    <t>Colonne5186</t>
  </si>
  <si>
    <t>Colonne5187</t>
  </si>
  <si>
    <t>Colonne5188</t>
  </si>
  <si>
    <t>Colonne5189</t>
  </si>
  <si>
    <t>Colonne5190</t>
  </si>
  <si>
    <t>Colonne5191</t>
  </si>
  <si>
    <t>Colonne5192</t>
  </si>
  <si>
    <t>Colonne5193</t>
  </si>
  <si>
    <t>Colonne5194</t>
  </si>
  <si>
    <t>Colonne5195</t>
  </si>
  <si>
    <t>Colonne5196</t>
  </si>
  <si>
    <t>Colonne5197</t>
  </si>
  <si>
    <t>Colonne5198</t>
  </si>
  <si>
    <t>Colonne5199</t>
  </si>
  <si>
    <t>Colonne5200</t>
  </si>
  <si>
    <t>Colonne5201</t>
  </si>
  <si>
    <t>Colonne5202</t>
  </si>
  <si>
    <t>Colonne5203</t>
  </si>
  <si>
    <t>Colonne5204</t>
  </si>
  <si>
    <t>Colonne5205</t>
  </si>
  <si>
    <t>Colonne5206</t>
  </si>
  <si>
    <t>Colonne5207</t>
  </si>
  <si>
    <t>Colonne5208</t>
  </si>
  <si>
    <t>Colonne5209</t>
  </si>
  <si>
    <t>Colonne5210</t>
  </si>
  <si>
    <t>Colonne5211</t>
  </si>
  <si>
    <t>Colonne5212</t>
  </si>
  <si>
    <t>Colonne5213</t>
  </si>
  <si>
    <t>Colonne5214</t>
  </si>
  <si>
    <t>Colonne5215</t>
  </si>
  <si>
    <t>Colonne5216</t>
  </si>
  <si>
    <t>Colonne5217</t>
  </si>
  <si>
    <t>Colonne5218</t>
  </si>
  <si>
    <t>Colonne5219</t>
  </si>
  <si>
    <t>Colonne5220</t>
  </si>
  <si>
    <t>Colonne5221</t>
  </si>
  <si>
    <t>Colonne5222</t>
  </si>
  <si>
    <t>Colonne5223</t>
  </si>
  <si>
    <t>Colonne5224</t>
  </si>
  <si>
    <t>Colonne5225</t>
  </si>
  <si>
    <t>Colonne5226</t>
  </si>
  <si>
    <t>Colonne5227</t>
  </si>
  <si>
    <t>Colonne5228</t>
  </si>
  <si>
    <t>Colonne5229</t>
  </si>
  <si>
    <t>Colonne5230</t>
  </si>
  <si>
    <t>Colonne5231</t>
  </si>
  <si>
    <t>Colonne5232</t>
  </si>
  <si>
    <t>Colonne5233</t>
  </si>
  <si>
    <t>Colonne5234</t>
  </si>
  <si>
    <t>Colonne5235</t>
  </si>
  <si>
    <t>Colonne5236</t>
  </si>
  <si>
    <t>Colonne5237</t>
  </si>
  <si>
    <t>Colonne5238</t>
  </si>
  <si>
    <t>Colonne5239</t>
  </si>
  <si>
    <t>Colonne5240</t>
  </si>
  <si>
    <t>Colonne5241</t>
  </si>
  <si>
    <t>Colonne5242</t>
  </si>
  <si>
    <t>Colonne5243</t>
  </si>
  <si>
    <t>Colonne5244</t>
  </si>
  <si>
    <t>Colonne5245</t>
  </si>
  <si>
    <t>Colonne5246</t>
  </si>
  <si>
    <t>Colonne5247</t>
  </si>
  <si>
    <t>Colonne5248</t>
  </si>
  <si>
    <t>Colonne5249</t>
  </si>
  <si>
    <t>Colonne5250</t>
  </si>
  <si>
    <t>Colonne5251</t>
  </si>
  <si>
    <t>Colonne5252</t>
  </si>
  <si>
    <t>Colonne5253</t>
  </si>
  <si>
    <t>Colonne5254</t>
  </si>
  <si>
    <t>Colonne5255</t>
  </si>
  <si>
    <t>Colonne5256</t>
  </si>
  <si>
    <t>Colonne5257</t>
  </si>
  <si>
    <t>Colonne5258</t>
  </si>
  <si>
    <t>Colonne5259</t>
  </si>
  <si>
    <t>Colonne5260</t>
  </si>
  <si>
    <t>Colonne5261</t>
  </si>
  <si>
    <t>Colonne5262</t>
  </si>
  <si>
    <t>Colonne5263</t>
  </si>
  <si>
    <t>Colonne5264</t>
  </si>
  <si>
    <t>Colonne5265</t>
  </si>
  <si>
    <t>Colonne5266</t>
  </si>
  <si>
    <t>Colonne5267</t>
  </si>
  <si>
    <t>Colonne5268</t>
  </si>
  <si>
    <t>Colonne5269</t>
  </si>
  <si>
    <t>Colonne5270</t>
  </si>
  <si>
    <t>Colonne5271</t>
  </si>
  <si>
    <t>Colonne5272</t>
  </si>
  <si>
    <t>Colonne5273</t>
  </si>
  <si>
    <t>Colonne5274</t>
  </si>
  <si>
    <t>Colonne5275</t>
  </si>
  <si>
    <t>Colonne5276</t>
  </si>
  <si>
    <t>Colonne5277</t>
  </si>
  <si>
    <t>Colonne5278</t>
  </si>
  <si>
    <t>Colonne5279</t>
  </si>
  <si>
    <t>Colonne5280</t>
  </si>
  <si>
    <t>Colonne5281</t>
  </si>
  <si>
    <t>Colonne5282</t>
  </si>
  <si>
    <t>Colonne5283</t>
  </si>
  <si>
    <t>Colonne5284</t>
  </si>
  <si>
    <t>Colonne5285</t>
  </si>
  <si>
    <t>Colonne5286</t>
  </si>
  <si>
    <t>Colonne5287</t>
  </si>
  <si>
    <t>Colonne5288</t>
  </si>
  <si>
    <t>Colonne5289</t>
  </si>
  <si>
    <t>Colonne5290</t>
  </si>
  <si>
    <t>Colonne5291</t>
  </si>
  <si>
    <t>Colonne5292</t>
  </si>
  <si>
    <t>Colonne5293</t>
  </si>
  <si>
    <t>Colonne5294</t>
  </si>
  <si>
    <t>Colonne5295</t>
  </si>
  <si>
    <t>Colonne5296</t>
  </si>
  <si>
    <t>Colonne5297</t>
  </si>
  <si>
    <t>Colonne5298</t>
  </si>
  <si>
    <t>Colonne5299</t>
  </si>
  <si>
    <t>Colonne5300</t>
  </si>
  <si>
    <t>Colonne5301</t>
  </si>
  <si>
    <t>Colonne5302</t>
  </si>
  <si>
    <t>Colonne5303</t>
  </si>
  <si>
    <t>Colonne5304</t>
  </si>
  <si>
    <t>Colonne5305</t>
  </si>
  <si>
    <t>Colonne5306</t>
  </si>
  <si>
    <t>Colonne5307</t>
  </si>
  <si>
    <t>Colonne5308</t>
  </si>
  <si>
    <t>Colonne5309</t>
  </si>
  <si>
    <t>Colonne5310</t>
  </si>
  <si>
    <t>Colonne5311</t>
  </si>
  <si>
    <t>Colonne5312</t>
  </si>
  <si>
    <t>Colonne5313</t>
  </si>
  <si>
    <t>Colonne5314</t>
  </si>
  <si>
    <t>Colonne5315</t>
  </si>
  <si>
    <t>Colonne5316</t>
  </si>
  <si>
    <t>Colonne5317</t>
  </si>
  <si>
    <t>Colonne5318</t>
  </si>
  <si>
    <t>Colonne5319</t>
  </si>
  <si>
    <t>Colonne5320</t>
  </si>
  <si>
    <t>Colonne5321</t>
  </si>
  <si>
    <t>Colonne5322</t>
  </si>
  <si>
    <t>Colonne5323</t>
  </si>
  <si>
    <t>Colonne5324</t>
  </si>
  <si>
    <t>Colonne5325</t>
  </si>
  <si>
    <t>Colonne5326</t>
  </si>
  <si>
    <t>Colonne5327</t>
  </si>
  <si>
    <t>Colonne5328</t>
  </si>
  <si>
    <t>Colonne5329</t>
  </si>
  <si>
    <t>Colonne5330</t>
  </si>
  <si>
    <t>Colonne5331</t>
  </si>
  <si>
    <t>Colonne5332</t>
  </si>
  <si>
    <t>Colonne5333</t>
  </si>
  <si>
    <t>Colonne5334</t>
  </si>
  <si>
    <t>Colonne5335</t>
  </si>
  <si>
    <t>Colonne5336</t>
  </si>
  <si>
    <t>Colonne5337</t>
  </si>
  <si>
    <t>Colonne5338</t>
  </si>
  <si>
    <t>Colonne5339</t>
  </si>
  <si>
    <t>Colonne5340</t>
  </si>
  <si>
    <t>Colonne5341</t>
  </si>
  <si>
    <t>Colonne5342</t>
  </si>
  <si>
    <t>Colonne5343</t>
  </si>
  <si>
    <t>Colonne5344</t>
  </si>
  <si>
    <t>Colonne5345</t>
  </si>
  <si>
    <t>Colonne5346</t>
  </si>
  <si>
    <t>Colonne5347</t>
  </si>
  <si>
    <t>Colonne5348</t>
  </si>
  <si>
    <t>Colonne5349</t>
  </si>
  <si>
    <t>Colonne5350</t>
  </si>
  <si>
    <t>Colonne5351</t>
  </si>
  <si>
    <t>Colonne5352</t>
  </si>
  <si>
    <t>Colonne5353</t>
  </si>
  <si>
    <t>Colonne5354</t>
  </si>
  <si>
    <t>Colonne5355</t>
  </si>
  <si>
    <t>Colonne5356</t>
  </si>
  <si>
    <t>Colonne5357</t>
  </si>
  <si>
    <t>Colonne5358</t>
  </si>
  <si>
    <t>Colonne5359</t>
  </si>
  <si>
    <t>Colonne5360</t>
  </si>
  <si>
    <t>Colonne5361</t>
  </si>
  <si>
    <t>Colonne5362</t>
  </si>
  <si>
    <t>Colonne5363</t>
  </si>
  <si>
    <t>Colonne5364</t>
  </si>
  <si>
    <t>Colonne5365</t>
  </si>
  <si>
    <t>Colonne5366</t>
  </si>
  <si>
    <t>Colonne5367</t>
  </si>
  <si>
    <t>Colonne5368</t>
  </si>
  <si>
    <t>Colonne5369</t>
  </si>
  <si>
    <t>Colonne5370</t>
  </si>
  <si>
    <t>Colonne5371</t>
  </si>
  <si>
    <t>Colonne5372</t>
  </si>
  <si>
    <t>Colonne5373</t>
  </si>
  <si>
    <t>Colonne5374</t>
  </si>
  <si>
    <t>Colonne5375</t>
  </si>
  <si>
    <t>Colonne5376</t>
  </si>
  <si>
    <t>Colonne5377</t>
  </si>
  <si>
    <t>Colonne5378</t>
  </si>
  <si>
    <t>Colonne5379</t>
  </si>
  <si>
    <t>Colonne5380</t>
  </si>
  <si>
    <t>Colonne5381</t>
  </si>
  <si>
    <t>Colonne5382</t>
  </si>
  <si>
    <t>Colonne5383</t>
  </si>
  <si>
    <t>Colonne5384</t>
  </si>
  <si>
    <t>Colonne5385</t>
  </si>
  <si>
    <t>Colonne5386</t>
  </si>
  <si>
    <t>Colonne5387</t>
  </si>
  <si>
    <t>Colonne5388</t>
  </si>
  <si>
    <t>Colonne5389</t>
  </si>
  <si>
    <t>Colonne5390</t>
  </si>
  <si>
    <t>Colonne5391</t>
  </si>
  <si>
    <t>Colonne5392</t>
  </si>
  <si>
    <t>Colonne5393</t>
  </si>
  <si>
    <t>Colonne5394</t>
  </si>
  <si>
    <t>Colonne5395</t>
  </si>
  <si>
    <t>Colonne5396</t>
  </si>
  <si>
    <t>Colonne5397</t>
  </si>
  <si>
    <t>Colonne5398</t>
  </si>
  <si>
    <t>Colonne5399</t>
  </si>
  <si>
    <t>Colonne5400</t>
  </si>
  <si>
    <t>Colonne5401</t>
  </si>
  <si>
    <t>Colonne5402</t>
  </si>
  <si>
    <t>Colonne5403</t>
  </si>
  <si>
    <t>Colonne5404</t>
  </si>
  <si>
    <t>Colonne5405</t>
  </si>
  <si>
    <t>Colonne5406</t>
  </si>
  <si>
    <t>Colonne5407</t>
  </si>
  <si>
    <t>Colonne5408</t>
  </si>
  <si>
    <t>Colonne5409</t>
  </si>
  <si>
    <t>Colonne5410</t>
  </si>
  <si>
    <t>Colonne5411</t>
  </si>
  <si>
    <t>Colonne5412</t>
  </si>
  <si>
    <t>Colonne5413</t>
  </si>
  <si>
    <t>Colonne5414</t>
  </si>
  <si>
    <t>Colonne5415</t>
  </si>
  <si>
    <t>Colonne5416</t>
  </si>
  <si>
    <t>Colonne5417</t>
  </si>
  <si>
    <t>Colonne5418</t>
  </si>
  <si>
    <t>Colonne5419</t>
  </si>
  <si>
    <t>Colonne5420</t>
  </si>
  <si>
    <t>Colonne5421</t>
  </si>
  <si>
    <t>Colonne5422</t>
  </si>
  <si>
    <t>Colonne5423</t>
  </si>
  <si>
    <t>Colonne5424</t>
  </si>
  <si>
    <t>Colonne5425</t>
  </si>
  <si>
    <t>Colonne5426</t>
  </si>
  <si>
    <t>Colonne5427</t>
  </si>
  <si>
    <t>Colonne5428</t>
  </si>
  <si>
    <t>Colonne5429</t>
  </si>
  <si>
    <t>Colonne5430</t>
  </si>
  <si>
    <t>Colonne5431</t>
  </si>
  <si>
    <t>Colonne5432</t>
  </si>
  <si>
    <t>Colonne5433</t>
  </si>
  <si>
    <t>Colonne5434</t>
  </si>
  <si>
    <t>Colonne5435</t>
  </si>
  <si>
    <t>Colonne5436</t>
  </si>
  <si>
    <t>Colonne5437</t>
  </si>
  <si>
    <t>Colonne5438</t>
  </si>
  <si>
    <t>Colonne5439</t>
  </si>
  <si>
    <t>Colonne5440</t>
  </si>
  <si>
    <t>Colonne5441</t>
  </si>
  <si>
    <t>Colonne5442</t>
  </si>
  <si>
    <t>Colonne5443</t>
  </si>
  <si>
    <t>Colonne5444</t>
  </si>
  <si>
    <t>Colonne5445</t>
  </si>
  <si>
    <t>Colonne5446</t>
  </si>
  <si>
    <t>Colonne5447</t>
  </si>
  <si>
    <t>Colonne5448</t>
  </si>
  <si>
    <t>Colonne5449</t>
  </si>
  <si>
    <t>Colonne5450</t>
  </si>
  <si>
    <t>Colonne5451</t>
  </si>
  <si>
    <t>Colonne5452</t>
  </si>
  <si>
    <t>Colonne5453</t>
  </si>
  <si>
    <t>Colonne5454</t>
  </si>
  <si>
    <t>Colonne5455</t>
  </si>
  <si>
    <t>Colonne5456</t>
  </si>
  <si>
    <t>Colonne5457</t>
  </si>
  <si>
    <t>Colonne5458</t>
  </si>
  <si>
    <t>Colonne5459</t>
  </si>
  <si>
    <t>Colonne5460</t>
  </si>
  <si>
    <t>Colonne5461</t>
  </si>
  <si>
    <t>Colonne5462</t>
  </si>
  <si>
    <t>Colonne5463</t>
  </si>
  <si>
    <t>Colonne5464</t>
  </si>
  <si>
    <t>Colonne5465</t>
  </si>
  <si>
    <t>Colonne5466</t>
  </si>
  <si>
    <t>Colonne5467</t>
  </si>
  <si>
    <t>Colonne5468</t>
  </si>
  <si>
    <t>Colonne5469</t>
  </si>
  <si>
    <t>Colonne5470</t>
  </si>
  <si>
    <t>Colonne5471</t>
  </si>
  <si>
    <t>Colonne5472</t>
  </si>
  <si>
    <t>Colonne5473</t>
  </si>
  <si>
    <t>Colonne5474</t>
  </si>
  <si>
    <t>Colonne5475</t>
  </si>
  <si>
    <t>Colonne5476</t>
  </si>
  <si>
    <t>Colonne5477</t>
  </si>
  <si>
    <t>Colonne5478</t>
  </si>
  <si>
    <t>Colonne5479</t>
  </si>
  <si>
    <t>Colonne5480</t>
  </si>
  <si>
    <t>Colonne5481</t>
  </si>
  <si>
    <t>Colonne5482</t>
  </si>
  <si>
    <t>Colonne5483</t>
  </si>
  <si>
    <t>Colonne5484</t>
  </si>
  <si>
    <t>Colonne5485</t>
  </si>
  <si>
    <t>Colonne5486</t>
  </si>
  <si>
    <t>Colonne5487</t>
  </si>
  <si>
    <t>Colonne5488</t>
  </si>
  <si>
    <t>Colonne5489</t>
  </si>
  <si>
    <t>Colonne5490</t>
  </si>
  <si>
    <t>Colonne5491</t>
  </si>
  <si>
    <t>Colonne5492</t>
  </si>
  <si>
    <t>Colonne5493</t>
  </si>
  <si>
    <t>Colonne5494</t>
  </si>
  <si>
    <t>Colonne5495</t>
  </si>
  <si>
    <t>Colonne5496</t>
  </si>
  <si>
    <t>Colonne5497</t>
  </si>
  <si>
    <t>Colonne5498</t>
  </si>
  <si>
    <t>Colonne5499</t>
  </si>
  <si>
    <t>Colonne5500</t>
  </si>
  <si>
    <t>Colonne5501</t>
  </si>
  <si>
    <t>Colonne5502</t>
  </si>
  <si>
    <t>Colonne5503</t>
  </si>
  <si>
    <t>Colonne5504</t>
  </si>
  <si>
    <t>Colonne5505</t>
  </si>
  <si>
    <t>Colonne5506</t>
  </si>
  <si>
    <t>Colonne5507</t>
  </si>
  <si>
    <t>Colonne5508</t>
  </si>
  <si>
    <t>Colonne5509</t>
  </si>
  <si>
    <t>Colonne5510</t>
  </si>
  <si>
    <t>Colonne5511</t>
  </si>
  <si>
    <t>Colonne5512</t>
  </si>
  <si>
    <t>Colonne5513</t>
  </si>
  <si>
    <t>Colonne5514</t>
  </si>
  <si>
    <t>Colonne5515</t>
  </si>
  <si>
    <t>Colonne5516</t>
  </si>
  <si>
    <t>Colonne5517</t>
  </si>
  <si>
    <t>Colonne5518</t>
  </si>
  <si>
    <t>Colonne5519</t>
  </si>
  <si>
    <t>Colonne5520</t>
  </si>
  <si>
    <t>Colonne5521</t>
  </si>
  <si>
    <t>Colonne5522</t>
  </si>
  <si>
    <t>Colonne5523</t>
  </si>
  <si>
    <t>Colonne5524</t>
  </si>
  <si>
    <t>Colonne5525</t>
  </si>
  <si>
    <t>Colonne5526</t>
  </si>
  <si>
    <t>Colonne5527</t>
  </si>
  <si>
    <t>Colonne5528</t>
  </si>
  <si>
    <t>Colonne5529</t>
  </si>
  <si>
    <t>Colonne5530</t>
  </si>
  <si>
    <t>Colonne5531</t>
  </si>
  <si>
    <t>Colonne5532</t>
  </si>
  <si>
    <t>Colonne5533</t>
  </si>
  <si>
    <t>Colonne5534</t>
  </si>
  <si>
    <t>Colonne5535</t>
  </si>
  <si>
    <t>Colonne5536</t>
  </si>
  <si>
    <t>Colonne5537</t>
  </si>
  <si>
    <t>Colonne5538</t>
  </si>
  <si>
    <t>Colonne5539</t>
  </si>
  <si>
    <t>Colonne5540</t>
  </si>
  <si>
    <t>Colonne5541</t>
  </si>
  <si>
    <t>Colonne5542</t>
  </si>
  <si>
    <t>Colonne5543</t>
  </si>
  <si>
    <t>Colonne5544</t>
  </si>
  <si>
    <t>Colonne5545</t>
  </si>
  <si>
    <t>Colonne5546</t>
  </si>
  <si>
    <t>Colonne5547</t>
  </si>
  <si>
    <t>Colonne5548</t>
  </si>
  <si>
    <t>Colonne5549</t>
  </si>
  <si>
    <t>Colonne5550</t>
  </si>
  <si>
    <t>Colonne5551</t>
  </si>
  <si>
    <t>Colonne5552</t>
  </si>
  <si>
    <t>Colonne5553</t>
  </si>
  <si>
    <t>Colonne5554</t>
  </si>
  <si>
    <t>Colonne5555</t>
  </si>
  <si>
    <t>Colonne5556</t>
  </si>
  <si>
    <t>Colonne5557</t>
  </si>
  <si>
    <t>Colonne5558</t>
  </si>
  <si>
    <t>Colonne5559</t>
  </si>
  <si>
    <t>Colonne5560</t>
  </si>
  <si>
    <t>Colonne5561</t>
  </si>
  <si>
    <t>Colonne5562</t>
  </si>
  <si>
    <t>Colonne5563</t>
  </si>
  <si>
    <t>Colonne5564</t>
  </si>
  <si>
    <t>Colonne5565</t>
  </si>
  <si>
    <t>Colonne5566</t>
  </si>
  <si>
    <t>Colonne5567</t>
  </si>
  <si>
    <t>Colonne5568</t>
  </si>
  <si>
    <t>Colonne5569</t>
  </si>
  <si>
    <t>Colonne5570</t>
  </si>
  <si>
    <t>Colonne5571</t>
  </si>
  <si>
    <t>Colonne5572</t>
  </si>
  <si>
    <t>Colonne5573</t>
  </si>
  <si>
    <t>Colonne5574</t>
  </si>
  <si>
    <t>Colonne5575</t>
  </si>
  <si>
    <t>Colonne5576</t>
  </si>
  <si>
    <t>Colonne5577</t>
  </si>
  <si>
    <t>Colonne5578</t>
  </si>
  <si>
    <t>Colonne5579</t>
  </si>
  <si>
    <t>Colonne5580</t>
  </si>
  <si>
    <t>Colonne5581</t>
  </si>
  <si>
    <t>Colonne5582</t>
  </si>
  <si>
    <t>Colonne5583</t>
  </si>
  <si>
    <t>Colonne5584</t>
  </si>
  <si>
    <t>Colonne5585</t>
  </si>
  <si>
    <t>Colonne5586</t>
  </si>
  <si>
    <t>Colonne5587</t>
  </si>
  <si>
    <t>Colonne5588</t>
  </si>
  <si>
    <t>Colonne5589</t>
  </si>
  <si>
    <t>Colonne5590</t>
  </si>
  <si>
    <t>Colonne5591</t>
  </si>
  <si>
    <t>Colonne5592</t>
  </si>
  <si>
    <t>Colonne5593</t>
  </si>
  <si>
    <t>Colonne5594</t>
  </si>
  <si>
    <t>Colonne5595</t>
  </si>
  <si>
    <t>Colonne5596</t>
  </si>
  <si>
    <t>Colonne5597</t>
  </si>
  <si>
    <t>Colonne5598</t>
  </si>
  <si>
    <t>Colonne5599</t>
  </si>
  <si>
    <t>Colonne5600</t>
  </si>
  <si>
    <t>Colonne5601</t>
  </si>
  <si>
    <t>Colonne5602</t>
  </si>
  <si>
    <t>Colonne5603</t>
  </si>
  <si>
    <t>Colonne5604</t>
  </si>
  <si>
    <t>Colonne5605</t>
  </si>
  <si>
    <t>Colonne5606</t>
  </si>
  <si>
    <t>Colonne5607</t>
  </si>
  <si>
    <t>Colonne5608</t>
  </si>
  <si>
    <t>Colonne5609</t>
  </si>
  <si>
    <t>Colonne5610</t>
  </si>
  <si>
    <t>Colonne5611</t>
  </si>
  <si>
    <t>Colonne5612</t>
  </si>
  <si>
    <t>Colonne5613</t>
  </si>
  <si>
    <t>Colonne5614</t>
  </si>
  <si>
    <t>Colonne5615</t>
  </si>
  <si>
    <t>Colonne5616</t>
  </si>
  <si>
    <t>Colonne5617</t>
  </si>
  <si>
    <t>Colonne5618</t>
  </si>
  <si>
    <t>Colonne5619</t>
  </si>
  <si>
    <t>Colonne5620</t>
  </si>
  <si>
    <t>Colonne5621</t>
  </si>
  <si>
    <t>Colonne5622</t>
  </si>
  <si>
    <t>Colonne5623</t>
  </si>
  <si>
    <t>Colonne5624</t>
  </si>
  <si>
    <t>Colonne5625</t>
  </si>
  <si>
    <t>Colonne5626</t>
  </si>
  <si>
    <t>Colonne5627</t>
  </si>
  <si>
    <t>Colonne5628</t>
  </si>
  <si>
    <t>Colonne5629</t>
  </si>
  <si>
    <t>Colonne5630</t>
  </si>
  <si>
    <t>Colonne5631</t>
  </si>
  <si>
    <t>Colonne5632</t>
  </si>
  <si>
    <t>Colonne5633</t>
  </si>
  <si>
    <t>Colonne5634</t>
  </si>
  <si>
    <t>Colonne5635</t>
  </si>
  <si>
    <t>Colonne5636</t>
  </si>
  <si>
    <t>Colonne5637</t>
  </si>
  <si>
    <t>Colonne5638</t>
  </si>
  <si>
    <t>Colonne5639</t>
  </si>
  <si>
    <t>Colonne5640</t>
  </si>
  <si>
    <t>Colonne5641</t>
  </si>
  <si>
    <t>Colonne5642</t>
  </si>
  <si>
    <t>Colonne5643</t>
  </si>
  <si>
    <t>Colonne5644</t>
  </si>
  <si>
    <t>Colonne5645</t>
  </si>
  <si>
    <t>Colonne5646</t>
  </si>
  <si>
    <t>Colonne5647</t>
  </si>
  <si>
    <t>Colonne5648</t>
  </si>
  <si>
    <t>Colonne5649</t>
  </si>
  <si>
    <t>Colonne5650</t>
  </si>
  <si>
    <t>Colonne5651</t>
  </si>
  <si>
    <t>Colonne5652</t>
  </si>
  <si>
    <t>Colonne5653</t>
  </si>
  <si>
    <t>Colonne5654</t>
  </si>
  <si>
    <t>Colonne5655</t>
  </si>
  <si>
    <t>Colonne5656</t>
  </si>
  <si>
    <t>Colonne5657</t>
  </si>
  <si>
    <t>Colonne5658</t>
  </si>
  <si>
    <t>Colonne5659</t>
  </si>
  <si>
    <t>Colonne5660</t>
  </si>
  <si>
    <t>Colonne5661</t>
  </si>
  <si>
    <t>Colonne5662</t>
  </si>
  <si>
    <t>Colonne5663</t>
  </si>
  <si>
    <t>Colonne5664</t>
  </si>
  <si>
    <t>Colonne5665</t>
  </si>
  <si>
    <t>Colonne5666</t>
  </si>
  <si>
    <t>Colonne5667</t>
  </si>
  <si>
    <t>Colonne5668</t>
  </si>
  <si>
    <t>Colonne5669</t>
  </si>
  <si>
    <t>Colonne5670</t>
  </si>
  <si>
    <t>Colonne5671</t>
  </si>
  <si>
    <t>Colonne5672</t>
  </si>
  <si>
    <t>Colonne5673</t>
  </si>
  <si>
    <t>Colonne5674</t>
  </si>
  <si>
    <t>Colonne5675</t>
  </si>
  <si>
    <t>Colonne5676</t>
  </si>
  <si>
    <t>Colonne5677</t>
  </si>
  <si>
    <t>Colonne5678</t>
  </si>
  <si>
    <t>Colonne5679</t>
  </si>
  <si>
    <t>Colonne5680</t>
  </si>
  <si>
    <t>Colonne5681</t>
  </si>
  <si>
    <t>Colonne5682</t>
  </si>
  <si>
    <t>Colonne5683</t>
  </si>
  <si>
    <t>Colonne5684</t>
  </si>
  <si>
    <t>Colonne5685</t>
  </si>
  <si>
    <t>Colonne5686</t>
  </si>
  <si>
    <t>Colonne5687</t>
  </si>
  <si>
    <t>Colonne5688</t>
  </si>
  <si>
    <t>Colonne5689</t>
  </si>
  <si>
    <t>Colonne5690</t>
  </si>
  <si>
    <t>Colonne5691</t>
  </si>
  <si>
    <t>Colonne5692</t>
  </si>
  <si>
    <t>Colonne5693</t>
  </si>
  <si>
    <t>Colonne5694</t>
  </si>
  <si>
    <t>Colonne5695</t>
  </si>
  <si>
    <t>Colonne5696</t>
  </si>
  <si>
    <t>Colonne5697</t>
  </si>
  <si>
    <t>Colonne5698</t>
  </si>
  <si>
    <t>Colonne5699</t>
  </si>
  <si>
    <t>Colonne5700</t>
  </si>
  <si>
    <t>Colonne5701</t>
  </si>
  <si>
    <t>Colonne5702</t>
  </si>
  <si>
    <t>Colonne5703</t>
  </si>
  <si>
    <t>Colonne5704</t>
  </si>
  <si>
    <t>Colonne5705</t>
  </si>
  <si>
    <t>Colonne5706</t>
  </si>
  <si>
    <t>Colonne5707</t>
  </si>
  <si>
    <t>Colonne5708</t>
  </si>
  <si>
    <t>Colonne5709</t>
  </si>
  <si>
    <t>Colonne5710</t>
  </si>
  <si>
    <t>Colonne5711</t>
  </si>
  <si>
    <t>Colonne5712</t>
  </si>
  <si>
    <t>Colonne5713</t>
  </si>
  <si>
    <t>Colonne5714</t>
  </si>
  <si>
    <t>Colonne5715</t>
  </si>
  <si>
    <t>Colonne5716</t>
  </si>
  <si>
    <t>Colonne5717</t>
  </si>
  <si>
    <t>Colonne5718</t>
  </si>
  <si>
    <t>Colonne5719</t>
  </si>
  <si>
    <t>Colonne5720</t>
  </si>
  <si>
    <t>Colonne5721</t>
  </si>
  <si>
    <t>Colonne5722</t>
  </si>
  <si>
    <t>Colonne5723</t>
  </si>
  <si>
    <t>Colonne5724</t>
  </si>
  <si>
    <t>Colonne5725</t>
  </si>
  <si>
    <t>Colonne5726</t>
  </si>
  <si>
    <t>Colonne5727</t>
  </si>
  <si>
    <t>Colonne5728</t>
  </si>
  <si>
    <t>Colonne5729</t>
  </si>
  <si>
    <t>Colonne5730</t>
  </si>
  <si>
    <t>Colonne5731</t>
  </si>
  <si>
    <t>Colonne5732</t>
  </si>
  <si>
    <t>Colonne5733</t>
  </si>
  <si>
    <t>Colonne5734</t>
  </si>
  <si>
    <t>Colonne5735</t>
  </si>
  <si>
    <t>Colonne5736</t>
  </si>
  <si>
    <t>Colonne5737</t>
  </si>
  <si>
    <t>Colonne5738</t>
  </si>
  <si>
    <t>Colonne5739</t>
  </si>
  <si>
    <t>Colonne5740</t>
  </si>
  <si>
    <t>Colonne5741</t>
  </si>
  <si>
    <t>Colonne5742</t>
  </si>
  <si>
    <t>Colonne5743</t>
  </si>
  <si>
    <t>Colonne5744</t>
  </si>
  <si>
    <t>Colonne5745</t>
  </si>
  <si>
    <t>Colonne5746</t>
  </si>
  <si>
    <t>Colonne5747</t>
  </si>
  <si>
    <t>Colonne5748</t>
  </si>
  <si>
    <t>Colonne5749</t>
  </si>
  <si>
    <t>Colonne5750</t>
  </si>
  <si>
    <t>Colonne5751</t>
  </si>
  <si>
    <t>Colonne5752</t>
  </si>
  <si>
    <t>Colonne5753</t>
  </si>
  <si>
    <t>Colonne5754</t>
  </si>
  <si>
    <t>Colonne5755</t>
  </si>
  <si>
    <t>Colonne5756</t>
  </si>
  <si>
    <t>Colonne5757</t>
  </si>
  <si>
    <t>Colonne5758</t>
  </si>
  <si>
    <t>Colonne5759</t>
  </si>
  <si>
    <t>Colonne5760</t>
  </si>
  <si>
    <t>Colonne5761</t>
  </si>
  <si>
    <t>Colonne5762</t>
  </si>
  <si>
    <t>Colonne5763</t>
  </si>
  <si>
    <t>Colonne5764</t>
  </si>
  <si>
    <t>Colonne5765</t>
  </si>
  <si>
    <t>Colonne5766</t>
  </si>
  <si>
    <t>Colonne5767</t>
  </si>
  <si>
    <t>Colonne5768</t>
  </si>
  <si>
    <t>Colonne5769</t>
  </si>
  <si>
    <t>Colonne5770</t>
  </si>
  <si>
    <t>Colonne5771</t>
  </si>
  <si>
    <t>Colonne5772</t>
  </si>
  <si>
    <t>Colonne5773</t>
  </si>
  <si>
    <t>Colonne5774</t>
  </si>
  <si>
    <t>Colonne5775</t>
  </si>
  <si>
    <t>Colonne5776</t>
  </si>
  <si>
    <t>Colonne5777</t>
  </si>
  <si>
    <t>Colonne5778</t>
  </si>
  <si>
    <t>Colonne5779</t>
  </si>
  <si>
    <t>Colonne5780</t>
  </si>
  <si>
    <t>Colonne5781</t>
  </si>
  <si>
    <t>Colonne5782</t>
  </si>
  <si>
    <t>Colonne5783</t>
  </si>
  <si>
    <t>Colonne5784</t>
  </si>
  <si>
    <t>Colonne5785</t>
  </si>
  <si>
    <t>Colonne5786</t>
  </si>
  <si>
    <t>Colonne5787</t>
  </si>
  <si>
    <t>Colonne5788</t>
  </si>
  <si>
    <t>Colonne5789</t>
  </si>
  <si>
    <t>Colonne5790</t>
  </si>
  <si>
    <t>Colonne5791</t>
  </si>
  <si>
    <t>Colonne5792</t>
  </si>
  <si>
    <t>Colonne5793</t>
  </si>
  <si>
    <t>Colonne5794</t>
  </si>
  <si>
    <t>Colonne5795</t>
  </si>
  <si>
    <t>Colonne5796</t>
  </si>
  <si>
    <t>Colonne5797</t>
  </si>
  <si>
    <t>Colonne5798</t>
  </si>
  <si>
    <t>Colonne5799</t>
  </si>
  <si>
    <t>Colonne5800</t>
  </si>
  <si>
    <t>Colonne5801</t>
  </si>
  <si>
    <t>Colonne5802</t>
  </si>
  <si>
    <t>Colonne5803</t>
  </si>
  <si>
    <t>Colonne5804</t>
  </si>
  <si>
    <t>Colonne5805</t>
  </si>
  <si>
    <t>Colonne5806</t>
  </si>
  <si>
    <t>Colonne5807</t>
  </si>
  <si>
    <t>Colonne5808</t>
  </si>
  <si>
    <t>Colonne5809</t>
  </si>
  <si>
    <t>Colonne5810</t>
  </si>
  <si>
    <t>Colonne5811</t>
  </si>
  <si>
    <t>Colonne5812</t>
  </si>
  <si>
    <t>Colonne5813</t>
  </si>
  <si>
    <t>Colonne5814</t>
  </si>
  <si>
    <t>Colonne5815</t>
  </si>
  <si>
    <t>Colonne5816</t>
  </si>
  <si>
    <t>Colonne5817</t>
  </si>
  <si>
    <t>Colonne5818</t>
  </si>
  <si>
    <t>Colonne5819</t>
  </si>
  <si>
    <t>Colonne5820</t>
  </si>
  <si>
    <t>Colonne5821</t>
  </si>
  <si>
    <t>Colonne5822</t>
  </si>
  <si>
    <t>Colonne5823</t>
  </si>
  <si>
    <t>Colonne5824</t>
  </si>
  <si>
    <t>Colonne5825</t>
  </si>
  <si>
    <t>Colonne5826</t>
  </si>
  <si>
    <t>Colonne5827</t>
  </si>
  <si>
    <t>Colonne5828</t>
  </si>
  <si>
    <t>Colonne5829</t>
  </si>
  <si>
    <t>Colonne5830</t>
  </si>
  <si>
    <t>Colonne5831</t>
  </si>
  <si>
    <t>Colonne5832</t>
  </si>
  <si>
    <t>Colonne5833</t>
  </si>
  <si>
    <t>Colonne5834</t>
  </si>
  <si>
    <t>Colonne5835</t>
  </si>
  <si>
    <t>Colonne5836</t>
  </si>
  <si>
    <t>Colonne5837</t>
  </si>
  <si>
    <t>Colonne5838</t>
  </si>
  <si>
    <t>Colonne5839</t>
  </si>
  <si>
    <t>Colonne5840</t>
  </si>
  <si>
    <t>Colonne5841</t>
  </si>
  <si>
    <t>Colonne5842</t>
  </si>
  <si>
    <t>Colonne5843</t>
  </si>
  <si>
    <t>Colonne5844</t>
  </si>
  <si>
    <t>Colonne5845</t>
  </si>
  <si>
    <t>Colonne5846</t>
  </si>
  <si>
    <t>Colonne5847</t>
  </si>
  <si>
    <t>Colonne5848</t>
  </si>
  <si>
    <t>Colonne5849</t>
  </si>
  <si>
    <t>Colonne5850</t>
  </si>
  <si>
    <t>Colonne5851</t>
  </si>
  <si>
    <t>Colonne5852</t>
  </si>
  <si>
    <t>Colonne5853</t>
  </si>
  <si>
    <t>Colonne5854</t>
  </si>
  <si>
    <t>Colonne5855</t>
  </si>
  <si>
    <t>Colonne5856</t>
  </si>
  <si>
    <t>Colonne5857</t>
  </si>
  <si>
    <t>Colonne5858</t>
  </si>
  <si>
    <t>Colonne5859</t>
  </si>
  <si>
    <t>Colonne5860</t>
  </si>
  <si>
    <t>Colonne5861</t>
  </si>
  <si>
    <t>Colonne5862</t>
  </si>
  <si>
    <t>Colonne5863</t>
  </si>
  <si>
    <t>Colonne5864</t>
  </si>
  <si>
    <t>Colonne5865</t>
  </si>
  <si>
    <t>Colonne5866</t>
  </si>
  <si>
    <t>Colonne5867</t>
  </si>
  <si>
    <t>Colonne5868</t>
  </si>
  <si>
    <t>Colonne5869</t>
  </si>
  <si>
    <t>Colonne5870</t>
  </si>
  <si>
    <t>Colonne5871</t>
  </si>
  <si>
    <t>Colonne5872</t>
  </si>
  <si>
    <t>Colonne5873</t>
  </si>
  <si>
    <t>Colonne5874</t>
  </si>
  <si>
    <t>Colonne5875</t>
  </si>
  <si>
    <t>Colonne5876</t>
  </si>
  <si>
    <t>Colonne5877</t>
  </si>
  <si>
    <t>Colonne5878</t>
  </si>
  <si>
    <t>Colonne5879</t>
  </si>
  <si>
    <t>Colonne5880</t>
  </si>
  <si>
    <t>Colonne5881</t>
  </si>
  <si>
    <t>Colonne5882</t>
  </si>
  <si>
    <t>Colonne5883</t>
  </si>
  <si>
    <t>Colonne5884</t>
  </si>
  <si>
    <t>Colonne5885</t>
  </si>
  <si>
    <t>Colonne5886</t>
  </si>
  <si>
    <t>Colonne5887</t>
  </si>
  <si>
    <t>Colonne5888</t>
  </si>
  <si>
    <t>Colonne5889</t>
  </si>
  <si>
    <t>Colonne5890</t>
  </si>
  <si>
    <t>Colonne5891</t>
  </si>
  <si>
    <t>Colonne5892</t>
  </si>
  <si>
    <t>Colonne5893</t>
  </si>
  <si>
    <t>Colonne5894</t>
  </si>
  <si>
    <t>Colonne5895</t>
  </si>
  <si>
    <t>Colonne5896</t>
  </si>
  <si>
    <t>Colonne5897</t>
  </si>
  <si>
    <t>Colonne5898</t>
  </si>
  <si>
    <t>Colonne5899</t>
  </si>
  <si>
    <t>Colonne5900</t>
  </si>
  <si>
    <t>Colonne5901</t>
  </si>
  <si>
    <t>Colonne5902</t>
  </si>
  <si>
    <t>Colonne5903</t>
  </si>
  <si>
    <t>Colonne5904</t>
  </si>
  <si>
    <t>Colonne5905</t>
  </si>
  <si>
    <t>Colonne5906</t>
  </si>
  <si>
    <t>Colonne5907</t>
  </si>
  <si>
    <t>Colonne5908</t>
  </si>
  <si>
    <t>Colonne5909</t>
  </si>
  <si>
    <t>Colonne5910</t>
  </si>
  <si>
    <t>Colonne5911</t>
  </si>
  <si>
    <t>Colonne5912</t>
  </si>
  <si>
    <t>Colonne5913</t>
  </si>
  <si>
    <t>Colonne5914</t>
  </si>
  <si>
    <t>Colonne5915</t>
  </si>
  <si>
    <t>Colonne5916</t>
  </si>
  <si>
    <t>Colonne5917</t>
  </si>
  <si>
    <t>Colonne5918</t>
  </si>
  <si>
    <t>Colonne5919</t>
  </si>
  <si>
    <t>Colonne5920</t>
  </si>
  <si>
    <t>Colonne5921</t>
  </si>
  <si>
    <t>Colonne5922</t>
  </si>
  <si>
    <t>Colonne5923</t>
  </si>
  <si>
    <t>Colonne5924</t>
  </si>
  <si>
    <t>Colonne5925</t>
  </si>
  <si>
    <t>Colonne5926</t>
  </si>
  <si>
    <t>Colonne5927</t>
  </si>
  <si>
    <t>Colonne5928</t>
  </si>
  <si>
    <t>Colonne5929</t>
  </si>
  <si>
    <t>Colonne5930</t>
  </si>
  <si>
    <t>Colonne5931</t>
  </si>
  <si>
    <t>Colonne5932</t>
  </si>
  <si>
    <t>Colonne5933</t>
  </si>
  <si>
    <t>Colonne5934</t>
  </si>
  <si>
    <t>Colonne5935</t>
  </si>
  <si>
    <t>Colonne5936</t>
  </si>
  <si>
    <t>Colonne5937</t>
  </si>
  <si>
    <t>Colonne5938</t>
  </si>
  <si>
    <t>Colonne5939</t>
  </si>
  <si>
    <t>Colonne5940</t>
  </si>
  <si>
    <t>Colonne5941</t>
  </si>
  <si>
    <t>Colonne5942</t>
  </si>
  <si>
    <t>Colonne5943</t>
  </si>
  <si>
    <t>Colonne5944</t>
  </si>
  <si>
    <t>Colonne5945</t>
  </si>
  <si>
    <t>Colonne5946</t>
  </si>
  <si>
    <t>Colonne5947</t>
  </si>
  <si>
    <t>Colonne5948</t>
  </si>
  <si>
    <t>Colonne5949</t>
  </si>
  <si>
    <t>Colonne5950</t>
  </si>
  <si>
    <t>Colonne5951</t>
  </si>
  <si>
    <t>Colonne5952</t>
  </si>
  <si>
    <t>Colonne5953</t>
  </si>
  <si>
    <t>Colonne5954</t>
  </si>
  <si>
    <t>Colonne5955</t>
  </si>
  <si>
    <t>Colonne5956</t>
  </si>
  <si>
    <t>Colonne5957</t>
  </si>
  <si>
    <t>Colonne5958</t>
  </si>
  <si>
    <t>Colonne5959</t>
  </si>
  <si>
    <t>Colonne5960</t>
  </si>
  <si>
    <t>Colonne5961</t>
  </si>
  <si>
    <t>Colonne5962</t>
  </si>
  <si>
    <t>Colonne5963</t>
  </si>
  <si>
    <t>Colonne5964</t>
  </si>
  <si>
    <t>Colonne5965</t>
  </si>
  <si>
    <t>Colonne5966</t>
  </si>
  <si>
    <t>Colonne5967</t>
  </si>
  <si>
    <t>Colonne5968</t>
  </si>
  <si>
    <t>Colonne5969</t>
  </si>
  <si>
    <t>Colonne5970</t>
  </si>
  <si>
    <t>Colonne5971</t>
  </si>
  <si>
    <t>Colonne5972</t>
  </si>
  <si>
    <t>Colonne5973</t>
  </si>
  <si>
    <t>Colonne5974</t>
  </si>
  <si>
    <t>Colonne5975</t>
  </si>
  <si>
    <t>Colonne5976</t>
  </si>
  <si>
    <t>Colonne5977</t>
  </si>
  <si>
    <t>Colonne5978</t>
  </si>
  <si>
    <t>Colonne5979</t>
  </si>
  <si>
    <t>Colonne5980</t>
  </si>
  <si>
    <t>Colonne5981</t>
  </si>
  <si>
    <t>Colonne5982</t>
  </si>
  <si>
    <t>Colonne5983</t>
  </si>
  <si>
    <t>Colonne5984</t>
  </si>
  <si>
    <t>Colonne5985</t>
  </si>
  <si>
    <t>Colonne5986</t>
  </si>
  <si>
    <t>Colonne5987</t>
  </si>
  <si>
    <t>Colonne5988</t>
  </si>
  <si>
    <t>Colonne5989</t>
  </si>
  <si>
    <t>Colonne5990</t>
  </si>
  <si>
    <t>Colonne5991</t>
  </si>
  <si>
    <t>Colonne5992</t>
  </si>
  <si>
    <t>Colonne5993</t>
  </si>
  <si>
    <t>Colonne5994</t>
  </si>
  <si>
    <t>Colonne5995</t>
  </si>
  <si>
    <t>Colonne5996</t>
  </si>
  <si>
    <t>Colonne5997</t>
  </si>
  <si>
    <t>Colonne5998</t>
  </si>
  <si>
    <t>Colonne5999</t>
  </si>
  <si>
    <t>Colonne6000</t>
  </si>
  <si>
    <t>Colonne6001</t>
  </si>
  <si>
    <t>Colonne6002</t>
  </si>
  <si>
    <t>Colonne6003</t>
  </si>
  <si>
    <t>Colonne6004</t>
  </si>
  <si>
    <t>Colonne6005</t>
  </si>
  <si>
    <t>Colonne6006</t>
  </si>
  <si>
    <t>Colonne6007</t>
  </si>
  <si>
    <t>Colonne6008</t>
  </si>
  <si>
    <t>Colonne6009</t>
  </si>
  <si>
    <t>Colonne6010</t>
  </si>
  <si>
    <t>Colonne6011</t>
  </si>
  <si>
    <t>Colonne6012</t>
  </si>
  <si>
    <t>Colonne6013</t>
  </si>
  <si>
    <t>Colonne6014</t>
  </si>
  <si>
    <t>Colonne6015</t>
  </si>
  <si>
    <t>Colonne6016</t>
  </si>
  <si>
    <t>Colonne6017</t>
  </si>
  <si>
    <t>Colonne6018</t>
  </si>
  <si>
    <t>Colonne6019</t>
  </si>
  <si>
    <t>Colonne6020</t>
  </si>
  <si>
    <t>Colonne6021</t>
  </si>
  <si>
    <t>Colonne6022</t>
  </si>
  <si>
    <t>Colonne6023</t>
  </si>
  <si>
    <t>Colonne6024</t>
  </si>
  <si>
    <t>Colonne6025</t>
  </si>
  <si>
    <t>Colonne6026</t>
  </si>
  <si>
    <t>Colonne6027</t>
  </si>
  <si>
    <t>Colonne6028</t>
  </si>
  <si>
    <t>Colonne6029</t>
  </si>
  <si>
    <t>Colonne6030</t>
  </si>
  <si>
    <t>Colonne6031</t>
  </si>
  <si>
    <t>Colonne6032</t>
  </si>
  <si>
    <t>Colonne6033</t>
  </si>
  <si>
    <t>Colonne6034</t>
  </si>
  <si>
    <t>Colonne6035</t>
  </si>
  <si>
    <t>Colonne6036</t>
  </si>
  <si>
    <t>Colonne6037</t>
  </si>
  <si>
    <t>Colonne6038</t>
  </si>
  <si>
    <t>Colonne6039</t>
  </si>
  <si>
    <t>Colonne6040</t>
  </si>
  <si>
    <t>Colonne6041</t>
  </si>
  <si>
    <t>Colonne6042</t>
  </si>
  <si>
    <t>Colonne6043</t>
  </si>
  <si>
    <t>Colonne6044</t>
  </si>
  <si>
    <t>Colonne6045</t>
  </si>
  <si>
    <t>Colonne6046</t>
  </si>
  <si>
    <t>Colonne6047</t>
  </si>
  <si>
    <t>Colonne6048</t>
  </si>
  <si>
    <t>Colonne6049</t>
  </si>
  <si>
    <t>Colonne6050</t>
  </si>
  <si>
    <t>Colonne6051</t>
  </si>
  <si>
    <t>Colonne6052</t>
  </si>
  <si>
    <t>Colonne6053</t>
  </si>
  <si>
    <t>Colonne6054</t>
  </si>
  <si>
    <t>Colonne6055</t>
  </si>
  <si>
    <t>Colonne6056</t>
  </si>
  <si>
    <t>Colonne6057</t>
  </si>
  <si>
    <t>Colonne6058</t>
  </si>
  <si>
    <t>Colonne6059</t>
  </si>
  <si>
    <t>Colonne6060</t>
  </si>
  <si>
    <t>Colonne6061</t>
  </si>
  <si>
    <t>Colonne6062</t>
  </si>
  <si>
    <t>Colonne6063</t>
  </si>
  <si>
    <t>Colonne6064</t>
  </si>
  <si>
    <t>Colonne6065</t>
  </si>
  <si>
    <t>Colonne6066</t>
  </si>
  <si>
    <t>Colonne6067</t>
  </si>
  <si>
    <t>Colonne6068</t>
  </si>
  <si>
    <t>Colonne6069</t>
  </si>
  <si>
    <t>Colonne6070</t>
  </si>
  <si>
    <t>Colonne6071</t>
  </si>
  <si>
    <t>Colonne6072</t>
  </si>
  <si>
    <t>Colonne6073</t>
  </si>
  <si>
    <t>Colonne6074</t>
  </si>
  <si>
    <t>Colonne6075</t>
  </si>
  <si>
    <t>Colonne6076</t>
  </si>
  <si>
    <t>Colonne6077</t>
  </si>
  <si>
    <t>Colonne6078</t>
  </si>
  <si>
    <t>Colonne6079</t>
  </si>
  <si>
    <t>Colonne6080</t>
  </si>
  <si>
    <t>Colonne6081</t>
  </si>
  <si>
    <t>Colonne6082</t>
  </si>
  <si>
    <t>Colonne6083</t>
  </si>
  <si>
    <t>Colonne6084</t>
  </si>
  <si>
    <t>Colonne6085</t>
  </si>
  <si>
    <t>Colonne6086</t>
  </si>
  <si>
    <t>Colonne6087</t>
  </si>
  <si>
    <t>Colonne6088</t>
  </si>
  <si>
    <t>Colonne6089</t>
  </si>
  <si>
    <t>Colonne6090</t>
  </si>
  <si>
    <t>Colonne6091</t>
  </si>
  <si>
    <t>Colonne6092</t>
  </si>
  <si>
    <t>Colonne6093</t>
  </si>
  <si>
    <t>Colonne6094</t>
  </si>
  <si>
    <t>Colonne6095</t>
  </si>
  <si>
    <t>Colonne6096</t>
  </si>
  <si>
    <t>Colonne6097</t>
  </si>
  <si>
    <t>Colonne6098</t>
  </si>
  <si>
    <t>Colonne6099</t>
  </si>
  <si>
    <t>Colonne6100</t>
  </si>
  <si>
    <t>Colonne6101</t>
  </si>
  <si>
    <t>Colonne6102</t>
  </si>
  <si>
    <t>Colonne6103</t>
  </si>
  <si>
    <t>Colonne6104</t>
  </si>
  <si>
    <t>Colonne6105</t>
  </si>
  <si>
    <t>Colonne6106</t>
  </si>
  <si>
    <t>Colonne6107</t>
  </si>
  <si>
    <t>Colonne6108</t>
  </si>
  <si>
    <t>Colonne6109</t>
  </si>
  <si>
    <t>Colonne6110</t>
  </si>
  <si>
    <t>Colonne6111</t>
  </si>
  <si>
    <t>Colonne6112</t>
  </si>
  <si>
    <t>Colonne6113</t>
  </si>
  <si>
    <t>Colonne6114</t>
  </si>
  <si>
    <t>Colonne6115</t>
  </si>
  <si>
    <t>Colonne6116</t>
  </si>
  <si>
    <t>Colonne6117</t>
  </si>
  <si>
    <t>Colonne6118</t>
  </si>
  <si>
    <t>Colonne6119</t>
  </si>
  <si>
    <t>Colonne6120</t>
  </si>
  <si>
    <t>Colonne6121</t>
  </si>
  <si>
    <t>Colonne6122</t>
  </si>
  <si>
    <t>Colonne6123</t>
  </si>
  <si>
    <t>Colonne6124</t>
  </si>
  <si>
    <t>Colonne6125</t>
  </si>
  <si>
    <t>Colonne6126</t>
  </si>
  <si>
    <t>Colonne6127</t>
  </si>
  <si>
    <t>Colonne6128</t>
  </si>
  <si>
    <t>Colonne6129</t>
  </si>
  <si>
    <t>Colonne6130</t>
  </si>
  <si>
    <t>Colonne6131</t>
  </si>
  <si>
    <t>Colonne6132</t>
  </si>
  <si>
    <t>Colonne6133</t>
  </si>
  <si>
    <t>Colonne6134</t>
  </si>
  <si>
    <t>Colonne6135</t>
  </si>
  <si>
    <t>Colonne6136</t>
  </si>
  <si>
    <t>Colonne6137</t>
  </si>
  <si>
    <t>Colonne6138</t>
  </si>
  <si>
    <t>Colonne6139</t>
  </si>
  <si>
    <t>Colonne6140</t>
  </si>
  <si>
    <t>Colonne6141</t>
  </si>
  <si>
    <t>Colonne6142</t>
  </si>
  <si>
    <t>Colonne6143</t>
  </si>
  <si>
    <t>Colonne6144</t>
  </si>
  <si>
    <t>Colonne6145</t>
  </si>
  <si>
    <t>Colonne6146</t>
  </si>
  <si>
    <t>Colonne6147</t>
  </si>
  <si>
    <t>Colonne6148</t>
  </si>
  <si>
    <t>Colonne6149</t>
  </si>
  <si>
    <t>Colonne6150</t>
  </si>
  <si>
    <t>Colonne6151</t>
  </si>
  <si>
    <t>Colonne6152</t>
  </si>
  <si>
    <t>Colonne6153</t>
  </si>
  <si>
    <t>Colonne6154</t>
  </si>
  <si>
    <t>Colonne6155</t>
  </si>
  <si>
    <t>Colonne6156</t>
  </si>
  <si>
    <t>Colonne6157</t>
  </si>
  <si>
    <t>Colonne6158</t>
  </si>
  <si>
    <t>Colonne6159</t>
  </si>
  <si>
    <t>Colonne6160</t>
  </si>
  <si>
    <t>Colonne6161</t>
  </si>
  <si>
    <t>Colonne6162</t>
  </si>
  <si>
    <t>Colonne6163</t>
  </si>
  <si>
    <t>Colonne6164</t>
  </si>
  <si>
    <t>Colonne6165</t>
  </si>
  <si>
    <t>Colonne6166</t>
  </si>
  <si>
    <t>Colonne6167</t>
  </si>
  <si>
    <t>Colonne6168</t>
  </si>
  <si>
    <t>Colonne6169</t>
  </si>
  <si>
    <t>Colonne6170</t>
  </si>
  <si>
    <t>Colonne6171</t>
  </si>
  <si>
    <t>Colonne6172</t>
  </si>
  <si>
    <t>Colonne6173</t>
  </si>
  <si>
    <t>Colonne6174</t>
  </si>
  <si>
    <t>Colonne6175</t>
  </si>
  <si>
    <t>Colonne6176</t>
  </si>
  <si>
    <t>Colonne6177</t>
  </si>
  <si>
    <t>Colonne6178</t>
  </si>
  <si>
    <t>Colonne6179</t>
  </si>
  <si>
    <t>Colonne6180</t>
  </si>
  <si>
    <t>Colonne6181</t>
  </si>
  <si>
    <t>Colonne6182</t>
  </si>
  <si>
    <t>Colonne6183</t>
  </si>
  <si>
    <t>Colonne6184</t>
  </si>
  <si>
    <t>Colonne6185</t>
  </si>
  <si>
    <t>Colonne6186</t>
  </si>
  <si>
    <t>Colonne6187</t>
  </si>
  <si>
    <t>Colonne6188</t>
  </si>
  <si>
    <t>Colonne6189</t>
  </si>
  <si>
    <t>Colonne6190</t>
  </si>
  <si>
    <t>Colonne6191</t>
  </si>
  <si>
    <t>Colonne6192</t>
  </si>
  <si>
    <t>Colonne6193</t>
  </si>
  <si>
    <t>Colonne6194</t>
  </si>
  <si>
    <t>Colonne6195</t>
  </si>
  <si>
    <t>Colonne6196</t>
  </si>
  <si>
    <t>Colonne6197</t>
  </si>
  <si>
    <t>Colonne6198</t>
  </si>
  <si>
    <t>Colonne6199</t>
  </si>
  <si>
    <t>Colonne6200</t>
  </si>
  <si>
    <t>Colonne6201</t>
  </si>
  <si>
    <t>Colonne6202</t>
  </si>
  <si>
    <t>Colonne6203</t>
  </si>
  <si>
    <t>Colonne6204</t>
  </si>
  <si>
    <t>Colonne6205</t>
  </si>
  <si>
    <t>Colonne6206</t>
  </si>
  <si>
    <t>Colonne6207</t>
  </si>
  <si>
    <t>Colonne6208</t>
  </si>
  <si>
    <t>Colonne6209</t>
  </si>
  <si>
    <t>Colonne6210</t>
  </si>
  <si>
    <t>Colonne6211</t>
  </si>
  <si>
    <t>Colonne6212</t>
  </si>
  <si>
    <t>Colonne6213</t>
  </si>
  <si>
    <t>Colonne6214</t>
  </si>
  <si>
    <t>Colonne6215</t>
  </si>
  <si>
    <t>Colonne6216</t>
  </si>
  <si>
    <t>Colonne6217</t>
  </si>
  <si>
    <t>Colonne6218</t>
  </si>
  <si>
    <t>Colonne6219</t>
  </si>
  <si>
    <t>Colonne6220</t>
  </si>
  <si>
    <t>Colonne6221</t>
  </si>
  <si>
    <t>Colonne6222</t>
  </si>
  <si>
    <t>Colonne6223</t>
  </si>
  <si>
    <t>Colonne6224</t>
  </si>
  <si>
    <t>Colonne6225</t>
  </si>
  <si>
    <t>Colonne6226</t>
  </si>
  <si>
    <t>Colonne6227</t>
  </si>
  <si>
    <t>Colonne6228</t>
  </si>
  <si>
    <t>Colonne6229</t>
  </si>
  <si>
    <t>Colonne6230</t>
  </si>
  <si>
    <t>Colonne6231</t>
  </si>
  <si>
    <t>Colonne6232</t>
  </si>
  <si>
    <t>Colonne6233</t>
  </si>
  <si>
    <t>Colonne6234</t>
  </si>
  <si>
    <t>Colonne6235</t>
  </si>
  <si>
    <t>Colonne6236</t>
  </si>
  <si>
    <t>Colonne6237</t>
  </si>
  <si>
    <t>Colonne6238</t>
  </si>
  <si>
    <t>Colonne6239</t>
  </si>
  <si>
    <t>Colonne6240</t>
  </si>
  <si>
    <t>Colonne6241</t>
  </si>
  <si>
    <t>Colonne6242</t>
  </si>
  <si>
    <t>Colonne6243</t>
  </si>
  <si>
    <t>Colonne6244</t>
  </si>
  <si>
    <t>Colonne6245</t>
  </si>
  <si>
    <t>Colonne6246</t>
  </si>
  <si>
    <t>Colonne6247</t>
  </si>
  <si>
    <t>Colonne6248</t>
  </si>
  <si>
    <t>Colonne6249</t>
  </si>
  <si>
    <t>Colonne6250</t>
  </si>
  <si>
    <t>Colonne6251</t>
  </si>
  <si>
    <t>Colonne6252</t>
  </si>
  <si>
    <t>Colonne6253</t>
  </si>
  <si>
    <t>Colonne6254</t>
  </si>
  <si>
    <t>Colonne6255</t>
  </si>
  <si>
    <t>Colonne6256</t>
  </si>
  <si>
    <t>Colonne6257</t>
  </si>
  <si>
    <t>Colonne6258</t>
  </si>
  <si>
    <t>Colonne6259</t>
  </si>
  <si>
    <t>Colonne6260</t>
  </si>
  <si>
    <t>Colonne6261</t>
  </si>
  <si>
    <t>Colonne6262</t>
  </si>
  <si>
    <t>Colonne6263</t>
  </si>
  <si>
    <t>Colonne6264</t>
  </si>
  <si>
    <t>Colonne6265</t>
  </si>
  <si>
    <t>Colonne6266</t>
  </si>
  <si>
    <t>Colonne6267</t>
  </si>
  <si>
    <t>Colonne6268</t>
  </si>
  <si>
    <t>Colonne6269</t>
  </si>
  <si>
    <t>Colonne6270</t>
  </si>
  <si>
    <t>Colonne6271</t>
  </si>
  <si>
    <t>Colonne6272</t>
  </si>
  <si>
    <t>Colonne6273</t>
  </si>
  <si>
    <t>Colonne6274</t>
  </si>
  <si>
    <t>Colonne6275</t>
  </si>
  <si>
    <t>Colonne6276</t>
  </si>
  <si>
    <t>Colonne6277</t>
  </si>
  <si>
    <t>Colonne6278</t>
  </si>
  <si>
    <t>Colonne6279</t>
  </si>
  <si>
    <t>Colonne6280</t>
  </si>
  <si>
    <t>Colonne6281</t>
  </si>
  <si>
    <t>Colonne6282</t>
  </si>
  <si>
    <t>Colonne6283</t>
  </si>
  <si>
    <t>Colonne6284</t>
  </si>
  <si>
    <t>Colonne6285</t>
  </si>
  <si>
    <t>Colonne6286</t>
  </si>
  <si>
    <t>Colonne6287</t>
  </si>
  <si>
    <t>Colonne6288</t>
  </si>
  <si>
    <t>Colonne6289</t>
  </si>
  <si>
    <t>Colonne6290</t>
  </si>
  <si>
    <t>Colonne6291</t>
  </si>
  <si>
    <t>Colonne6292</t>
  </si>
  <si>
    <t>Colonne6293</t>
  </si>
  <si>
    <t>Colonne6294</t>
  </si>
  <si>
    <t>Colonne6295</t>
  </si>
  <si>
    <t>Colonne6296</t>
  </si>
  <si>
    <t>Colonne6297</t>
  </si>
  <si>
    <t>Colonne6298</t>
  </si>
  <si>
    <t>Colonne6299</t>
  </si>
  <si>
    <t>Colonne6300</t>
  </si>
  <si>
    <t>Colonne6301</t>
  </si>
  <si>
    <t>Colonne6302</t>
  </si>
  <si>
    <t>Colonne6303</t>
  </si>
  <si>
    <t>Colonne6304</t>
  </si>
  <si>
    <t>Colonne6305</t>
  </si>
  <si>
    <t>Colonne6306</t>
  </si>
  <si>
    <t>Colonne6307</t>
  </si>
  <si>
    <t>Colonne6308</t>
  </si>
  <si>
    <t>Colonne6309</t>
  </si>
  <si>
    <t>Colonne6310</t>
  </si>
  <si>
    <t>Colonne6311</t>
  </si>
  <si>
    <t>Colonne6312</t>
  </si>
  <si>
    <t>Colonne6313</t>
  </si>
  <si>
    <t>Colonne6314</t>
  </si>
  <si>
    <t>Colonne6315</t>
  </si>
  <si>
    <t>Colonne6316</t>
  </si>
  <si>
    <t>Colonne6317</t>
  </si>
  <si>
    <t>Colonne6318</t>
  </si>
  <si>
    <t>Colonne6319</t>
  </si>
  <si>
    <t>Colonne6320</t>
  </si>
  <si>
    <t>Colonne6321</t>
  </si>
  <si>
    <t>Colonne6322</t>
  </si>
  <si>
    <t>Colonne6323</t>
  </si>
  <si>
    <t>Colonne6324</t>
  </si>
  <si>
    <t>Colonne6325</t>
  </si>
  <si>
    <t>Colonne6326</t>
  </si>
  <si>
    <t>Colonne6327</t>
  </si>
  <si>
    <t>Colonne6328</t>
  </si>
  <si>
    <t>Colonne6329</t>
  </si>
  <si>
    <t>Colonne6330</t>
  </si>
  <si>
    <t>Colonne6331</t>
  </si>
  <si>
    <t>Colonne6332</t>
  </si>
  <si>
    <t>Colonne6333</t>
  </si>
  <si>
    <t>Colonne6334</t>
  </si>
  <si>
    <t>Colonne6335</t>
  </si>
  <si>
    <t>Colonne6336</t>
  </si>
  <si>
    <t>Colonne6337</t>
  </si>
  <si>
    <t>Colonne6338</t>
  </si>
  <si>
    <t>Colonne6339</t>
  </si>
  <si>
    <t>Colonne6340</t>
  </si>
  <si>
    <t>Colonne6341</t>
  </si>
  <si>
    <t>Colonne6342</t>
  </si>
  <si>
    <t>Colonne6343</t>
  </si>
  <si>
    <t>Colonne6344</t>
  </si>
  <si>
    <t>Colonne6345</t>
  </si>
  <si>
    <t>Colonne6346</t>
  </si>
  <si>
    <t>Colonne6347</t>
  </si>
  <si>
    <t>Colonne6348</t>
  </si>
  <si>
    <t>Colonne6349</t>
  </si>
  <si>
    <t>Colonne6350</t>
  </si>
  <si>
    <t>Colonne6351</t>
  </si>
  <si>
    <t>Colonne6352</t>
  </si>
  <si>
    <t>Colonne6353</t>
  </si>
  <si>
    <t>Colonne6354</t>
  </si>
  <si>
    <t>Colonne6355</t>
  </si>
  <si>
    <t>Colonne6356</t>
  </si>
  <si>
    <t>Colonne6357</t>
  </si>
  <si>
    <t>Colonne6358</t>
  </si>
  <si>
    <t>Colonne6359</t>
  </si>
  <si>
    <t>Colonne6360</t>
  </si>
  <si>
    <t>Colonne6361</t>
  </si>
  <si>
    <t>Colonne6362</t>
  </si>
  <si>
    <t>Colonne6363</t>
  </si>
  <si>
    <t>Colonne6364</t>
  </si>
  <si>
    <t>Colonne6365</t>
  </si>
  <si>
    <t>Colonne6366</t>
  </si>
  <si>
    <t>Colonne6367</t>
  </si>
  <si>
    <t>Colonne6368</t>
  </si>
  <si>
    <t>Colonne6369</t>
  </si>
  <si>
    <t>Colonne6370</t>
  </si>
  <si>
    <t>Colonne6371</t>
  </si>
  <si>
    <t>Colonne6372</t>
  </si>
  <si>
    <t>Colonne6373</t>
  </si>
  <si>
    <t>Colonne6374</t>
  </si>
  <si>
    <t>Colonne6375</t>
  </si>
  <si>
    <t>Colonne6376</t>
  </si>
  <si>
    <t>Colonne6377</t>
  </si>
  <si>
    <t>Colonne6378</t>
  </si>
  <si>
    <t>Colonne6379</t>
  </si>
  <si>
    <t>Colonne6380</t>
  </si>
  <si>
    <t>Colonne6381</t>
  </si>
  <si>
    <t>Colonne6382</t>
  </si>
  <si>
    <t>Colonne6383</t>
  </si>
  <si>
    <t>Colonne6384</t>
  </si>
  <si>
    <t>Colonne6385</t>
  </si>
  <si>
    <t>Colonne6386</t>
  </si>
  <si>
    <t>Colonne6387</t>
  </si>
  <si>
    <t>Colonne6388</t>
  </si>
  <si>
    <t>Colonne6389</t>
  </si>
  <si>
    <t>Colonne6390</t>
  </si>
  <si>
    <t>Colonne6391</t>
  </si>
  <si>
    <t>Colonne6392</t>
  </si>
  <si>
    <t>Colonne6393</t>
  </si>
  <si>
    <t>Colonne6394</t>
  </si>
  <si>
    <t>Colonne6395</t>
  </si>
  <si>
    <t>Colonne6396</t>
  </si>
  <si>
    <t>Colonne6397</t>
  </si>
  <si>
    <t>Colonne6398</t>
  </si>
  <si>
    <t>Colonne6399</t>
  </si>
  <si>
    <t>Colonne6400</t>
  </si>
  <si>
    <t>Colonne6401</t>
  </si>
  <si>
    <t>Colonne6402</t>
  </si>
  <si>
    <t>Colonne6403</t>
  </si>
  <si>
    <t>Colonne6404</t>
  </si>
  <si>
    <t>Colonne6405</t>
  </si>
  <si>
    <t>Colonne6406</t>
  </si>
  <si>
    <t>Colonne6407</t>
  </si>
  <si>
    <t>Colonne6408</t>
  </si>
  <si>
    <t>Colonne6409</t>
  </si>
  <si>
    <t>Colonne6410</t>
  </si>
  <si>
    <t>Colonne6411</t>
  </si>
  <si>
    <t>Colonne6412</t>
  </si>
  <si>
    <t>Colonne6413</t>
  </si>
  <si>
    <t>Colonne6414</t>
  </si>
  <si>
    <t>Colonne6415</t>
  </si>
  <si>
    <t>Colonne6416</t>
  </si>
  <si>
    <t>Colonne6417</t>
  </si>
  <si>
    <t>Colonne6418</t>
  </si>
  <si>
    <t>Colonne6419</t>
  </si>
  <si>
    <t>Colonne6420</t>
  </si>
  <si>
    <t>Colonne6421</t>
  </si>
  <si>
    <t>Colonne6422</t>
  </si>
  <si>
    <t>Colonne6423</t>
  </si>
  <si>
    <t>Colonne6424</t>
  </si>
  <si>
    <t>Colonne6425</t>
  </si>
  <si>
    <t>Colonne6426</t>
  </si>
  <si>
    <t>Colonne6427</t>
  </si>
  <si>
    <t>Colonne6428</t>
  </si>
  <si>
    <t>Colonne6429</t>
  </si>
  <si>
    <t>Colonne6430</t>
  </si>
  <si>
    <t>Colonne6431</t>
  </si>
  <si>
    <t>Colonne6432</t>
  </si>
  <si>
    <t>Colonne6433</t>
  </si>
  <si>
    <t>Colonne6434</t>
  </si>
  <si>
    <t>Colonne6435</t>
  </si>
  <si>
    <t>Colonne6436</t>
  </si>
  <si>
    <t>Colonne6437</t>
  </si>
  <si>
    <t>Colonne6438</t>
  </si>
  <si>
    <t>Colonne6439</t>
  </si>
  <si>
    <t>Colonne6440</t>
  </si>
  <si>
    <t>Colonne6441</t>
  </si>
  <si>
    <t>Colonne6442</t>
  </si>
  <si>
    <t>Colonne6443</t>
  </si>
  <si>
    <t>Colonne6444</t>
  </si>
  <si>
    <t>Colonne6445</t>
  </si>
  <si>
    <t>Colonne6446</t>
  </si>
  <si>
    <t>Colonne6447</t>
  </si>
  <si>
    <t>Colonne6448</t>
  </si>
  <si>
    <t>Colonne6449</t>
  </si>
  <si>
    <t>Colonne6450</t>
  </si>
  <si>
    <t>Colonne6451</t>
  </si>
  <si>
    <t>Colonne6452</t>
  </si>
  <si>
    <t>Colonne6453</t>
  </si>
  <si>
    <t>Colonne6454</t>
  </si>
  <si>
    <t>Colonne6455</t>
  </si>
  <si>
    <t>Colonne6456</t>
  </si>
  <si>
    <t>Colonne6457</t>
  </si>
  <si>
    <t>Colonne6458</t>
  </si>
  <si>
    <t>Colonne6459</t>
  </si>
  <si>
    <t>Colonne6460</t>
  </si>
  <si>
    <t>Colonne6461</t>
  </si>
  <si>
    <t>Colonne6462</t>
  </si>
  <si>
    <t>Colonne6463</t>
  </si>
  <si>
    <t>Colonne6464</t>
  </si>
  <si>
    <t>Colonne6465</t>
  </si>
  <si>
    <t>Colonne6466</t>
  </si>
  <si>
    <t>Colonne6467</t>
  </si>
  <si>
    <t>Colonne6468</t>
  </si>
  <si>
    <t>Colonne6469</t>
  </si>
  <si>
    <t>Colonne6470</t>
  </si>
  <si>
    <t>Colonne6471</t>
  </si>
  <si>
    <t>Colonne6472</t>
  </si>
  <si>
    <t>Colonne6473</t>
  </si>
  <si>
    <t>Colonne6474</t>
  </si>
  <si>
    <t>Colonne6475</t>
  </si>
  <si>
    <t>Colonne6476</t>
  </si>
  <si>
    <t>Colonne6477</t>
  </si>
  <si>
    <t>Colonne6478</t>
  </si>
  <si>
    <t>Colonne6479</t>
  </si>
  <si>
    <t>Colonne6480</t>
  </si>
  <si>
    <t>Colonne6481</t>
  </si>
  <si>
    <t>Colonne6482</t>
  </si>
  <si>
    <t>Colonne6483</t>
  </si>
  <si>
    <t>Colonne6484</t>
  </si>
  <si>
    <t>Colonne6485</t>
  </si>
  <si>
    <t>Colonne6486</t>
  </si>
  <si>
    <t>Colonne6487</t>
  </si>
  <si>
    <t>Colonne6488</t>
  </si>
  <si>
    <t>Colonne6489</t>
  </si>
  <si>
    <t>Colonne6490</t>
  </si>
  <si>
    <t>Colonne6491</t>
  </si>
  <si>
    <t>Colonne6492</t>
  </si>
  <si>
    <t>Colonne6493</t>
  </si>
  <si>
    <t>Colonne6494</t>
  </si>
  <si>
    <t>Colonne6495</t>
  </si>
  <si>
    <t>Colonne6496</t>
  </si>
  <si>
    <t>Colonne6497</t>
  </si>
  <si>
    <t>Colonne6498</t>
  </si>
  <si>
    <t>Colonne6499</t>
  </si>
  <si>
    <t>Colonne6500</t>
  </si>
  <si>
    <t>Colonne6501</t>
  </si>
  <si>
    <t>Colonne6502</t>
  </si>
  <si>
    <t>Colonne6503</t>
  </si>
  <si>
    <t>Colonne6504</t>
  </si>
  <si>
    <t>Colonne6505</t>
  </si>
  <si>
    <t>Colonne6506</t>
  </si>
  <si>
    <t>Colonne6507</t>
  </si>
  <si>
    <t>Colonne6508</t>
  </si>
  <si>
    <t>Colonne6509</t>
  </si>
  <si>
    <t>Colonne6510</t>
  </si>
  <si>
    <t>Colonne6511</t>
  </si>
  <si>
    <t>Colonne6512</t>
  </si>
  <si>
    <t>Colonne6513</t>
  </si>
  <si>
    <t>Colonne6514</t>
  </si>
  <si>
    <t>Colonne6515</t>
  </si>
  <si>
    <t>Colonne6516</t>
  </si>
  <si>
    <t>Colonne6517</t>
  </si>
  <si>
    <t>Colonne6518</t>
  </si>
  <si>
    <t>Colonne6519</t>
  </si>
  <si>
    <t>Colonne6520</t>
  </si>
  <si>
    <t>Colonne6521</t>
  </si>
  <si>
    <t>Colonne6522</t>
  </si>
  <si>
    <t>Colonne6523</t>
  </si>
  <si>
    <t>Colonne6524</t>
  </si>
  <si>
    <t>Colonne6525</t>
  </si>
  <si>
    <t>Colonne6526</t>
  </si>
  <si>
    <t>Colonne6527</t>
  </si>
  <si>
    <t>Colonne6528</t>
  </si>
  <si>
    <t>Colonne6529</t>
  </si>
  <si>
    <t>Colonne6530</t>
  </si>
  <si>
    <t>Colonne6531</t>
  </si>
  <si>
    <t>Colonne6532</t>
  </si>
  <si>
    <t>Colonne6533</t>
  </si>
  <si>
    <t>Colonne6534</t>
  </si>
  <si>
    <t>Colonne6535</t>
  </si>
  <si>
    <t>Colonne6536</t>
  </si>
  <si>
    <t>Colonne6537</t>
  </si>
  <si>
    <t>Colonne6538</t>
  </si>
  <si>
    <t>Colonne6539</t>
  </si>
  <si>
    <t>Colonne6540</t>
  </si>
  <si>
    <t>Colonne6541</t>
  </si>
  <si>
    <t>Colonne6542</t>
  </si>
  <si>
    <t>Colonne6543</t>
  </si>
  <si>
    <t>Colonne6544</t>
  </si>
  <si>
    <t>Colonne6545</t>
  </si>
  <si>
    <t>Colonne6546</t>
  </si>
  <si>
    <t>Colonne6547</t>
  </si>
  <si>
    <t>Colonne6548</t>
  </si>
  <si>
    <t>Colonne6549</t>
  </si>
  <si>
    <t>Colonne6550</t>
  </si>
  <si>
    <t>Colonne6551</t>
  </si>
  <si>
    <t>Colonne6552</t>
  </si>
  <si>
    <t>Colonne6553</t>
  </si>
  <si>
    <t>Colonne6554</t>
  </si>
  <si>
    <t>Colonne6555</t>
  </si>
  <si>
    <t>Colonne6556</t>
  </si>
  <si>
    <t>Colonne6557</t>
  </si>
  <si>
    <t>Colonne6558</t>
  </si>
  <si>
    <t>Colonne6559</t>
  </si>
  <si>
    <t>Colonne6560</t>
  </si>
  <si>
    <t>Colonne6561</t>
  </si>
  <si>
    <t>Colonne6562</t>
  </si>
  <si>
    <t>Colonne6563</t>
  </si>
  <si>
    <t>Colonne6564</t>
  </si>
  <si>
    <t>Colonne6565</t>
  </si>
  <si>
    <t>Colonne6566</t>
  </si>
  <si>
    <t>Colonne6567</t>
  </si>
  <si>
    <t>Colonne6568</t>
  </si>
  <si>
    <t>Colonne6569</t>
  </si>
  <si>
    <t>Colonne6570</t>
  </si>
  <si>
    <t>Colonne6571</t>
  </si>
  <si>
    <t>Colonne6572</t>
  </si>
  <si>
    <t>Colonne6573</t>
  </si>
  <si>
    <t>Colonne6574</t>
  </si>
  <si>
    <t>Colonne6575</t>
  </si>
  <si>
    <t>Colonne6576</t>
  </si>
  <si>
    <t>Colonne6577</t>
  </si>
  <si>
    <t>Colonne6578</t>
  </si>
  <si>
    <t>Colonne6579</t>
  </si>
  <si>
    <t>Colonne6580</t>
  </si>
  <si>
    <t>Colonne6581</t>
  </si>
  <si>
    <t>Colonne6582</t>
  </si>
  <si>
    <t>Colonne6583</t>
  </si>
  <si>
    <t>Colonne6584</t>
  </si>
  <si>
    <t>Colonne6585</t>
  </si>
  <si>
    <t>Colonne6586</t>
  </si>
  <si>
    <t>Colonne6587</t>
  </si>
  <si>
    <t>Colonne6588</t>
  </si>
  <si>
    <t>Colonne6589</t>
  </si>
  <si>
    <t>Colonne6590</t>
  </si>
  <si>
    <t>Colonne6591</t>
  </si>
  <si>
    <t>Colonne6592</t>
  </si>
  <si>
    <t>Colonne6593</t>
  </si>
  <si>
    <t>Colonne6594</t>
  </si>
  <si>
    <t>Colonne6595</t>
  </si>
  <si>
    <t>Colonne6596</t>
  </si>
  <si>
    <t>Colonne6597</t>
  </si>
  <si>
    <t>Colonne6598</t>
  </si>
  <si>
    <t>Colonne6599</t>
  </si>
  <si>
    <t>Colonne6600</t>
  </si>
  <si>
    <t>Colonne6601</t>
  </si>
  <si>
    <t>Colonne6602</t>
  </si>
  <si>
    <t>Colonne6603</t>
  </si>
  <si>
    <t>Colonne6604</t>
  </si>
  <si>
    <t>Colonne6605</t>
  </si>
  <si>
    <t>Colonne6606</t>
  </si>
  <si>
    <t>Colonne6607</t>
  </si>
  <si>
    <t>Colonne6608</t>
  </si>
  <si>
    <t>Colonne6609</t>
  </si>
  <si>
    <t>Colonne6610</t>
  </si>
  <si>
    <t>Colonne6611</t>
  </si>
  <si>
    <t>Colonne6612</t>
  </si>
  <si>
    <t>Colonne6613</t>
  </si>
  <si>
    <t>Colonne6614</t>
  </si>
  <si>
    <t>Colonne6615</t>
  </si>
  <si>
    <t>Colonne6616</t>
  </si>
  <si>
    <t>Colonne6617</t>
  </si>
  <si>
    <t>Colonne6618</t>
  </si>
  <si>
    <t>Colonne6619</t>
  </si>
  <si>
    <t>Colonne6620</t>
  </si>
  <si>
    <t>Colonne6621</t>
  </si>
  <si>
    <t>Colonne6622</t>
  </si>
  <si>
    <t>Colonne6623</t>
  </si>
  <si>
    <t>Colonne6624</t>
  </si>
  <si>
    <t>Colonne6625</t>
  </si>
  <si>
    <t>Colonne6626</t>
  </si>
  <si>
    <t>Colonne6627</t>
  </si>
  <si>
    <t>Colonne6628</t>
  </si>
  <si>
    <t>Colonne6629</t>
  </si>
  <si>
    <t>Colonne6630</t>
  </si>
  <si>
    <t>Colonne6631</t>
  </si>
  <si>
    <t>Colonne6632</t>
  </si>
  <si>
    <t>Colonne6633</t>
  </si>
  <si>
    <t>Colonne6634</t>
  </si>
  <si>
    <t>Colonne6635</t>
  </si>
  <si>
    <t>Colonne6636</t>
  </si>
  <si>
    <t>Colonne6637</t>
  </si>
  <si>
    <t>Colonne6638</t>
  </si>
  <si>
    <t>Colonne6639</t>
  </si>
  <si>
    <t>Colonne6640</t>
  </si>
  <si>
    <t>Colonne6641</t>
  </si>
  <si>
    <t>Colonne6642</t>
  </si>
  <si>
    <t>Colonne6643</t>
  </si>
  <si>
    <t>Colonne6644</t>
  </si>
  <si>
    <t>Colonne6645</t>
  </si>
  <si>
    <t>Colonne6646</t>
  </si>
  <si>
    <t>Colonne6647</t>
  </si>
  <si>
    <t>Colonne6648</t>
  </si>
  <si>
    <t>Colonne6649</t>
  </si>
  <si>
    <t>Colonne6650</t>
  </si>
  <si>
    <t>Colonne6651</t>
  </si>
  <si>
    <t>Colonne6652</t>
  </si>
  <si>
    <t>Colonne6653</t>
  </si>
  <si>
    <t>Colonne6654</t>
  </si>
  <si>
    <t>Colonne6655</t>
  </si>
  <si>
    <t>Colonne6656</t>
  </si>
  <si>
    <t>Colonne6657</t>
  </si>
  <si>
    <t>Colonne6658</t>
  </si>
  <si>
    <t>Colonne6659</t>
  </si>
  <si>
    <t>Colonne6660</t>
  </si>
  <si>
    <t>Colonne6661</t>
  </si>
  <si>
    <t>Colonne6662</t>
  </si>
  <si>
    <t>Colonne6663</t>
  </si>
  <si>
    <t>Colonne6664</t>
  </si>
  <si>
    <t>Colonne6665</t>
  </si>
  <si>
    <t>Colonne6666</t>
  </si>
  <si>
    <t>Colonne6667</t>
  </si>
  <si>
    <t>Colonne6668</t>
  </si>
  <si>
    <t>Colonne6669</t>
  </si>
  <si>
    <t>Colonne6670</t>
  </si>
  <si>
    <t>Colonne6671</t>
  </si>
  <si>
    <t>Colonne6672</t>
  </si>
  <si>
    <t>Colonne6673</t>
  </si>
  <si>
    <t>Colonne6674</t>
  </si>
  <si>
    <t>Colonne6675</t>
  </si>
  <si>
    <t>Colonne6676</t>
  </si>
  <si>
    <t>Colonne6677</t>
  </si>
  <si>
    <t>Colonne6678</t>
  </si>
  <si>
    <t>Colonne6679</t>
  </si>
  <si>
    <t>Colonne6680</t>
  </si>
  <si>
    <t>Colonne6681</t>
  </si>
  <si>
    <t>Colonne6682</t>
  </si>
  <si>
    <t>Colonne6683</t>
  </si>
  <si>
    <t>Colonne6684</t>
  </si>
  <si>
    <t>Colonne6685</t>
  </si>
  <si>
    <t>Colonne6686</t>
  </si>
  <si>
    <t>Colonne6687</t>
  </si>
  <si>
    <t>Colonne6688</t>
  </si>
  <si>
    <t>Colonne6689</t>
  </si>
  <si>
    <t>Colonne6690</t>
  </si>
  <si>
    <t>Colonne6691</t>
  </si>
  <si>
    <t>Colonne6692</t>
  </si>
  <si>
    <t>Colonne6693</t>
  </si>
  <si>
    <t>Colonne6694</t>
  </si>
  <si>
    <t>Colonne6695</t>
  </si>
  <si>
    <t>Colonne6696</t>
  </si>
  <si>
    <t>Colonne6697</t>
  </si>
  <si>
    <t>Colonne6698</t>
  </si>
  <si>
    <t>Colonne6699</t>
  </si>
  <si>
    <t>Colonne6700</t>
  </si>
  <si>
    <t>Colonne6701</t>
  </si>
  <si>
    <t>Colonne6702</t>
  </si>
  <si>
    <t>Colonne6703</t>
  </si>
  <si>
    <t>Colonne6704</t>
  </si>
  <si>
    <t>Colonne6705</t>
  </si>
  <si>
    <t>Colonne6706</t>
  </si>
  <si>
    <t>Colonne6707</t>
  </si>
  <si>
    <t>Colonne6708</t>
  </si>
  <si>
    <t>Colonne6709</t>
  </si>
  <si>
    <t>Colonne6710</t>
  </si>
  <si>
    <t>Colonne6711</t>
  </si>
  <si>
    <t>Colonne6712</t>
  </si>
  <si>
    <t>Colonne6713</t>
  </si>
  <si>
    <t>Colonne6714</t>
  </si>
  <si>
    <t>Colonne6715</t>
  </si>
  <si>
    <t>Colonne6716</t>
  </si>
  <si>
    <t>Colonne6717</t>
  </si>
  <si>
    <t>Colonne6718</t>
  </si>
  <si>
    <t>Colonne6719</t>
  </si>
  <si>
    <t>Colonne6720</t>
  </si>
  <si>
    <t>Colonne6721</t>
  </si>
  <si>
    <t>Colonne6722</t>
  </si>
  <si>
    <t>Colonne6723</t>
  </si>
  <si>
    <t>Colonne6724</t>
  </si>
  <si>
    <t>Colonne6725</t>
  </si>
  <si>
    <t>Colonne6726</t>
  </si>
  <si>
    <t>Colonne6727</t>
  </si>
  <si>
    <t>Colonne6728</t>
  </si>
  <si>
    <t>Colonne6729</t>
  </si>
  <si>
    <t>Colonne6730</t>
  </si>
  <si>
    <t>Colonne6731</t>
  </si>
  <si>
    <t>Colonne6732</t>
  </si>
  <si>
    <t>Colonne6733</t>
  </si>
  <si>
    <t>Colonne6734</t>
  </si>
  <si>
    <t>Colonne6735</t>
  </si>
  <si>
    <t>Colonne6736</t>
  </si>
  <si>
    <t>Colonne6737</t>
  </si>
  <si>
    <t>Colonne6738</t>
  </si>
  <si>
    <t>Colonne6739</t>
  </si>
  <si>
    <t>Colonne6740</t>
  </si>
  <si>
    <t>Colonne6741</t>
  </si>
  <si>
    <t>Colonne6742</t>
  </si>
  <si>
    <t>Colonne6743</t>
  </si>
  <si>
    <t>Colonne6744</t>
  </si>
  <si>
    <t>Colonne6745</t>
  </si>
  <si>
    <t>Colonne6746</t>
  </si>
  <si>
    <t>Colonne6747</t>
  </si>
  <si>
    <t>Colonne6748</t>
  </si>
  <si>
    <t>Colonne6749</t>
  </si>
  <si>
    <t>Colonne6750</t>
  </si>
  <si>
    <t>Colonne6751</t>
  </si>
  <si>
    <t>Colonne6752</t>
  </si>
  <si>
    <t>Colonne6753</t>
  </si>
  <si>
    <t>Colonne6754</t>
  </si>
  <si>
    <t>Colonne6755</t>
  </si>
  <si>
    <t>Colonne6756</t>
  </si>
  <si>
    <t>Colonne6757</t>
  </si>
  <si>
    <t>Colonne6758</t>
  </si>
  <si>
    <t>Colonne6759</t>
  </si>
  <si>
    <t>Colonne6760</t>
  </si>
  <si>
    <t>Colonne6761</t>
  </si>
  <si>
    <t>Colonne6762</t>
  </si>
  <si>
    <t>Colonne6763</t>
  </si>
  <si>
    <t>Colonne6764</t>
  </si>
  <si>
    <t>Colonne6765</t>
  </si>
  <si>
    <t>Colonne6766</t>
  </si>
  <si>
    <t>Colonne6767</t>
  </si>
  <si>
    <t>Colonne6768</t>
  </si>
  <si>
    <t>Colonne6769</t>
  </si>
  <si>
    <t>Colonne6770</t>
  </si>
  <si>
    <t>Colonne6771</t>
  </si>
  <si>
    <t>Colonne6772</t>
  </si>
  <si>
    <t>Colonne6773</t>
  </si>
  <si>
    <t>Colonne6774</t>
  </si>
  <si>
    <t>Colonne6775</t>
  </si>
  <si>
    <t>Colonne6776</t>
  </si>
  <si>
    <t>Colonne6777</t>
  </si>
  <si>
    <t>Colonne6778</t>
  </si>
  <si>
    <t>Colonne6779</t>
  </si>
  <si>
    <t>Colonne6780</t>
  </si>
  <si>
    <t>Colonne6781</t>
  </si>
  <si>
    <t>Colonne6782</t>
  </si>
  <si>
    <t>Colonne6783</t>
  </si>
  <si>
    <t>Colonne6784</t>
  </si>
  <si>
    <t>Colonne6785</t>
  </si>
  <si>
    <t>Colonne6786</t>
  </si>
  <si>
    <t>Colonne6787</t>
  </si>
  <si>
    <t>Colonne6788</t>
  </si>
  <si>
    <t>Colonne6789</t>
  </si>
  <si>
    <t>Colonne6790</t>
  </si>
  <si>
    <t>Colonne6791</t>
  </si>
  <si>
    <t>Colonne6792</t>
  </si>
  <si>
    <t>Colonne6793</t>
  </si>
  <si>
    <t>Colonne6794</t>
  </si>
  <si>
    <t>Colonne6795</t>
  </si>
  <si>
    <t>Colonne6796</t>
  </si>
  <si>
    <t>Colonne6797</t>
  </si>
  <si>
    <t>Colonne6798</t>
  </si>
  <si>
    <t>Colonne6799</t>
  </si>
  <si>
    <t>Colonne6800</t>
  </si>
  <si>
    <t>Colonne6801</t>
  </si>
  <si>
    <t>Colonne6802</t>
  </si>
  <si>
    <t>Colonne6803</t>
  </si>
  <si>
    <t>Colonne6804</t>
  </si>
  <si>
    <t>Colonne6805</t>
  </si>
  <si>
    <t>Colonne6806</t>
  </si>
  <si>
    <t>Colonne6807</t>
  </si>
  <si>
    <t>Colonne6808</t>
  </si>
  <si>
    <t>Colonne6809</t>
  </si>
  <si>
    <t>Colonne6810</t>
  </si>
  <si>
    <t>Colonne6811</t>
  </si>
  <si>
    <t>Colonne6812</t>
  </si>
  <si>
    <t>Colonne6813</t>
  </si>
  <si>
    <t>Colonne6814</t>
  </si>
  <si>
    <t>Colonne6815</t>
  </si>
  <si>
    <t>Colonne6816</t>
  </si>
  <si>
    <t>Colonne6817</t>
  </si>
  <si>
    <t>Colonne6818</t>
  </si>
  <si>
    <t>Colonne6819</t>
  </si>
  <si>
    <t>Colonne6820</t>
  </si>
  <si>
    <t>Colonne6821</t>
  </si>
  <si>
    <t>Colonne6822</t>
  </si>
  <si>
    <t>Colonne6823</t>
  </si>
  <si>
    <t>Colonne6824</t>
  </si>
  <si>
    <t>Colonne6825</t>
  </si>
  <si>
    <t>Colonne6826</t>
  </si>
  <si>
    <t>Colonne6827</t>
  </si>
  <si>
    <t>Colonne6828</t>
  </si>
  <si>
    <t>Colonne6829</t>
  </si>
  <si>
    <t>Colonne6830</t>
  </si>
  <si>
    <t>Colonne6831</t>
  </si>
  <si>
    <t>Colonne6832</t>
  </si>
  <si>
    <t>Colonne6833</t>
  </si>
  <si>
    <t>Colonne6834</t>
  </si>
  <si>
    <t>Colonne6835</t>
  </si>
  <si>
    <t>Colonne6836</t>
  </si>
  <si>
    <t>Colonne6837</t>
  </si>
  <si>
    <t>Colonne6838</t>
  </si>
  <si>
    <t>Colonne6839</t>
  </si>
  <si>
    <t>Colonne6840</t>
  </si>
  <si>
    <t>Colonne6841</t>
  </si>
  <si>
    <t>Colonne6842</t>
  </si>
  <si>
    <t>Colonne6843</t>
  </si>
  <si>
    <t>Colonne6844</t>
  </si>
  <si>
    <t>Colonne6845</t>
  </si>
  <si>
    <t>Colonne6846</t>
  </si>
  <si>
    <t>Colonne6847</t>
  </si>
  <si>
    <t>Colonne6848</t>
  </si>
  <si>
    <t>Colonne6849</t>
  </si>
  <si>
    <t>Colonne6850</t>
  </si>
  <si>
    <t>Colonne6851</t>
  </si>
  <si>
    <t>Colonne6852</t>
  </si>
  <si>
    <t>Colonne6853</t>
  </si>
  <si>
    <t>Colonne6854</t>
  </si>
  <si>
    <t>Colonne6855</t>
  </si>
  <si>
    <t>Colonne6856</t>
  </si>
  <si>
    <t>Colonne6857</t>
  </si>
  <si>
    <t>Colonne6858</t>
  </si>
  <si>
    <t>Colonne6859</t>
  </si>
  <si>
    <t>Colonne6860</t>
  </si>
  <si>
    <t>Colonne6861</t>
  </si>
  <si>
    <t>Colonne6862</t>
  </si>
  <si>
    <t>Colonne6863</t>
  </si>
  <si>
    <t>Colonne6864</t>
  </si>
  <si>
    <t>Colonne6865</t>
  </si>
  <si>
    <t>Colonne6866</t>
  </si>
  <si>
    <t>Colonne6867</t>
  </si>
  <si>
    <t>Colonne6868</t>
  </si>
  <si>
    <t>Colonne6869</t>
  </si>
  <si>
    <t>Colonne6870</t>
  </si>
  <si>
    <t>Colonne6871</t>
  </si>
  <si>
    <t>Colonne6872</t>
  </si>
  <si>
    <t>Colonne6873</t>
  </si>
  <si>
    <t>Colonne6874</t>
  </si>
  <si>
    <t>Colonne6875</t>
  </si>
  <si>
    <t>Colonne6876</t>
  </si>
  <si>
    <t>Colonne6877</t>
  </si>
  <si>
    <t>Colonne6878</t>
  </si>
  <si>
    <t>Colonne6879</t>
  </si>
  <si>
    <t>Colonne6880</t>
  </si>
  <si>
    <t>Colonne6881</t>
  </si>
  <si>
    <t>Colonne6882</t>
  </si>
  <si>
    <t>Colonne6883</t>
  </si>
  <si>
    <t>Colonne6884</t>
  </si>
  <si>
    <t>Colonne6885</t>
  </si>
  <si>
    <t>Colonne6886</t>
  </si>
  <si>
    <t>Colonne6887</t>
  </si>
  <si>
    <t>Colonne6888</t>
  </si>
  <si>
    <t>Colonne6889</t>
  </si>
  <si>
    <t>Colonne6890</t>
  </si>
  <si>
    <t>Colonne6891</t>
  </si>
  <si>
    <t>Colonne6892</t>
  </si>
  <si>
    <t>Colonne6893</t>
  </si>
  <si>
    <t>Colonne6894</t>
  </si>
  <si>
    <t>Colonne6895</t>
  </si>
  <si>
    <t>Colonne6896</t>
  </si>
  <si>
    <t>Colonne6897</t>
  </si>
  <si>
    <t>Colonne6898</t>
  </si>
  <si>
    <t>Colonne6899</t>
  </si>
  <si>
    <t>Colonne6900</t>
  </si>
  <si>
    <t>Colonne6901</t>
  </si>
  <si>
    <t>Colonne6902</t>
  </si>
  <si>
    <t>Colonne6903</t>
  </si>
  <si>
    <t>Colonne6904</t>
  </si>
  <si>
    <t>Colonne6905</t>
  </si>
  <si>
    <t>Colonne6906</t>
  </si>
  <si>
    <t>Colonne6907</t>
  </si>
  <si>
    <t>Colonne6908</t>
  </si>
  <si>
    <t>Colonne6909</t>
  </si>
  <si>
    <t>Colonne6910</t>
  </si>
  <si>
    <t>Colonne6911</t>
  </si>
  <si>
    <t>Colonne6912</t>
  </si>
  <si>
    <t>Colonne6913</t>
  </si>
  <si>
    <t>Colonne6914</t>
  </si>
  <si>
    <t>Colonne6915</t>
  </si>
  <si>
    <t>Colonne6916</t>
  </si>
  <si>
    <t>Colonne6917</t>
  </si>
  <si>
    <t>Colonne6918</t>
  </si>
  <si>
    <t>Colonne6919</t>
  </si>
  <si>
    <t>Colonne6920</t>
  </si>
  <si>
    <t>Colonne6921</t>
  </si>
  <si>
    <t>Colonne6922</t>
  </si>
  <si>
    <t>Colonne6923</t>
  </si>
  <si>
    <t>Colonne6924</t>
  </si>
  <si>
    <t>Colonne6925</t>
  </si>
  <si>
    <t>Colonne6926</t>
  </si>
  <si>
    <t>Colonne6927</t>
  </si>
  <si>
    <t>Colonne6928</t>
  </si>
  <si>
    <t>Colonne6929</t>
  </si>
  <si>
    <t>Colonne6930</t>
  </si>
  <si>
    <t>Colonne6931</t>
  </si>
  <si>
    <t>Colonne6932</t>
  </si>
  <si>
    <t>Colonne6933</t>
  </si>
  <si>
    <t>Colonne6934</t>
  </si>
  <si>
    <t>Colonne6935</t>
  </si>
  <si>
    <t>Colonne6936</t>
  </si>
  <si>
    <t>Colonne6937</t>
  </si>
  <si>
    <t>Colonne6938</t>
  </si>
  <si>
    <t>Colonne6939</t>
  </si>
  <si>
    <t>Colonne6940</t>
  </si>
  <si>
    <t>Colonne6941</t>
  </si>
  <si>
    <t>Colonne6942</t>
  </si>
  <si>
    <t>Colonne6943</t>
  </si>
  <si>
    <t>Colonne6944</t>
  </si>
  <si>
    <t>Colonne6945</t>
  </si>
  <si>
    <t>Colonne6946</t>
  </si>
  <si>
    <t>Colonne6947</t>
  </si>
  <si>
    <t>Colonne6948</t>
  </si>
  <si>
    <t>Colonne6949</t>
  </si>
  <si>
    <t>Colonne6950</t>
  </si>
  <si>
    <t>Colonne6951</t>
  </si>
  <si>
    <t>Colonne6952</t>
  </si>
  <si>
    <t>Colonne6953</t>
  </si>
  <si>
    <t>Colonne6954</t>
  </si>
  <si>
    <t>Colonne6955</t>
  </si>
  <si>
    <t>Colonne6956</t>
  </si>
  <si>
    <t>Colonne6957</t>
  </si>
  <si>
    <t>Colonne6958</t>
  </si>
  <si>
    <t>Colonne6959</t>
  </si>
  <si>
    <t>Colonne6960</t>
  </si>
  <si>
    <t>Colonne6961</t>
  </si>
  <si>
    <t>Colonne6962</t>
  </si>
  <si>
    <t>Colonne6963</t>
  </si>
  <si>
    <t>Colonne6964</t>
  </si>
  <si>
    <t>Colonne6965</t>
  </si>
  <si>
    <t>Colonne6966</t>
  </si>
  <si>
    <t>Colonne6967</t>
  </si>
  <si>
    <t>Colonne6968</t>
  </si>
  <si>
    <t>Colonne6969</t>
  </si>
  <si>
    <t>Colonne6970</t>
  </si>
  <si>
    <t>Colonne6971</t>
  </si>
  <si>
    <t>Colonne6972</t>
  </si>
  <si>
    <t>Colonne6973</t>
  </si>
  <si>
    <t>Colonne6974</t>
  </si>
  <si>
    <t>Colonne6975</t>
  </si>
  <si>
    <t>Colonne6976</t>
  </si>
  <si>
    <t>Colonne6977</t>
  </si>
  <si>
    <t>Colonne6978</t>
  </si>
  <si>
    <t>Colonne6979</t>
  </si>
  <si>
    <t>Colonne6980</t>
  </si>
  <si>
    <t>Colonne6981</t>
  </si>
  <si>
    <t>Colonne6982</t>
  </si>
  <si>
    <t>Colonne6983</t>
  </si>
  <si>
    <t>Colonne6984</t>
  </si>
  <si>
    <t>Colonne6985</t>
  </si>
  <si>
    <t>Colonne6986</t>
  </si>
  <si>
    <t>Colonne6987</t>
  </si>
  <si>
    <t>Colonne6988</t>
  </si>
  <si>
    <t>Colonne6989</t>
  </si>
  <si>
    <t>Colonne6990</t>
  </si>
  <si>
    <t>Colonne6991</t>
  </si>
  <si>
    <t>Colonne6992</t>
  </si>
  <si>
    <t>Colonne6993</t>
  </si>
  <si>
    <t>Colonne6994</t>
  </si>
  <si>
    <t>Colonne6995</t>
  </si>
  <si>
    <t>Colonne6996</t>
  </si>
  <si>
    <t>Colonne6997</t>
  </si>
  <si>
    <t>Colonne6998</t>
  </si>
  <si>
    <t>Colonne6999</t>
  </si>
  <si>
    <t>Colonne7000</t>
  </si>
  <si>
    <t>Colonne7001</t>
  </si>
  <si>
    <t>Colonne7002</t>
  </si>
  <si>
    <t>Colonne7003</t>
  </si>
  <si>
    <t>Colonne7004</t>
  </si>
  <si>
    <t>Colonne7005</t>
  </si>
  <si>
    <t>Colonne7006</t>
  </si>
  <si>
    <t>Colonne7007</t>
  </si>
  <si>
    <t>Colonne7008</t>
  </si>
  <si>
    <t>Colonne7009</t>
  </si>
  <si>
    <t>Colonne7010</t>
  </si>
  <si>
    <t>Colonne7011</t>
  </si>
  <si>
    <t>Colonne7012</t>
  </si>
  <si>
    <t>Colonne7013</t>
  </si>
  <si>
    <t>Colonne7014</t>
  </si>
  <si>
    <t>Colonne7015</t>
  </si>
  <si>
    <t>Colonne7016</t>
  </si>
  <si>
    <t>Colonne7017</t>
  </si>
  <si>
    <t>Colonne7018</t>
  </si>
  <si>
    <t>Colonne7019</t>
  </si>
  <si>
    <t>Colonne7020</t>
  </si>
  <si>
    <t>Colonne7021</t>
  </si>
  <si>
    <t>Colonne7022</t>
  </si>
  <si>
    <t>Colonne7023</t>
  </si>
  <si>
    <t>Colonne7024</t>
  </si>
  <si>
    <t>Colonne7025</t>
  </si>
  <si>
    <t>Colonne7026</t>
  </si>
  <si>
    <t>Colonne7027</t>
  </si>
  <si>
    <t>Colonne7028</t>
  </si>
  <si>
    <t>Colonne7029</t>
  </si>
  <si>
    <t>Colonne7030</t>
  </si>
  <si>
    <t>Colonne7031</t>
  </si>
  <si>
    <t>Colonne7032</t>
  </si>
  <si>
    <t>Colonne7033</t>
  </si>
  <si>
    <t>Colonne7034</t>
  </si>
  <si>
    <t>Colonne7035</t>
  </si>
  <si>
    <t>Colonne7036</t>
  </si>
  <si>
    <t>Colonne7037</t>
  </si>
  <si>
    <t>Colonne7038</t>
  </si>
  <si>
    <t>Colonne7039</t>
  </si>
  <si>
    <t>Colonne7040</t>
  </si>
  <si>
    <t>Colonne7041</t>
  </si>
  <si>
    <t>Colonne7042</t>
  </si>
  <si>
    <t>Colonne7043</t>
  </si>
  <si>
    <t>Colonne7044</t>
  </si>
  <si>
    <t>Colonne7045</t>
  </si>
  <si>
    <t>Colonne7046</t>
  </si>
  <si>
    <t>Colonne7047</t>
  </si>
  <si>
    <t>Colonne7048</t>
  </si>
  <si>
    <t>Colonne7049</t>
  </si>
  <si>
    <t>Colonne7050</t>
  </si>
  <si>
    <t>Colonne7051</t>
  </si>
  <si>
    <t>Colonne7052</t>
  </si>
  <si>
    <t>Colonne7053</t>
  </si>
  <si>
    <t>Colonne7054</t>
  </si>
  <si>
    <t>Colonne7055</t>
  </si>
  <si>
    <t>Colonne7056</t>
  </si>
  <si>
    <t>Colonne7057</t>
  </si>
  <si>
    <t>Colonne7058</t>
  </si>
  <si>
    <t>Colonne7059</t>
  </si>
  <si>
    <t>Colonne7060</t>
  </si>
  <si>
    <t>Colonne7061</t>
  </si>
  <si>
    <t>Colonne7062</t>
  </si>
  <si>
    <t>Colonne7063</t>
  </si>
  <si>
    <t>Colonne7064</t>
  </si>
  <si>
    <t>Colonne7065</t>
  </si>
  <si>
    <t>Colonne7066</t>
  </si>
  <si>
    <t>Colonne7067</t>
  </si>
  <si>
    <t>Colonne7068</t>
  </si>
  <si>
    <t>Colonne7069</t>
  </si>
  <si>
    <t>Colonne7070</t>
  </si>
  <si>
    <t>Colonne7071</t>
  </si>
  <si>
    <t>Colonne7072</t>
  </si>
  <si>
    <t>Colonne7073</t>
  </si>
  <si>
    <t>Colonne7074</t>
  </si>
  <si>
    <t>Colonne7075</t>
  </si>
  <si>
    <t>Colonne7076</t>
  </si>
  <si>
    <t>Colonne7077</t>
  </si>
  <si>
    <t>Colonne7078</t>
  </si>
  <si>
    <t>Colonne7079</t>
  </si>
  <si>
    <t>Colonne7080</t>
  </si>
  <si>
    <t>Colonne7081</t>
  </si>
  <si>
    <t>Colonne7082</t>
  </si>
  <si>
    <t>Colonne7083</t>
  </si>
  <si>
    <t>Colonne7084</t>
  </si>
  <si>
    <t>Colonne7085</t>
  </si>
  <si>
    <t>Colonne7086</t>
  </si>
  <si>
    <t>Colonne7087</t>
  </si>
  <si>
    <t>Colonne7088</t>
  </si>
  <si>
    <t>Colonne7089</t>
  </si>
  <si>
    <t>Colonne7090</t>
  </si>
  <si>
    <t>Colonne7091</t>
  </si>
  <si>
    <t>Colonne7092</t>
  </si>
  <si>
    <t>Colonne7093</t>
  </si>
  <si>
    <t>Colonne7094</t>
  </si>
  <si>
    <t>Colonne7095</t>
  </si>
  <si>
    <t>Colonne7096</t>
  </si>
  <si>
    <t>Colonne7097</t>
  </si>
  <si>
    <t>Colonne7098</t>
  </si>
  <si>
    <t>Colonne7099</t>
  </si>
  <si>
    <t>Colonne7100</t>
  </si>
  <si>
    <t>Colonne7101</t>
  </si>
  <si>
    <t>Colonne7102</t>
  </si>
  <si>
    <t>Colonne7103</t>
  </si>
  <si>
    <t>Colonne7104</t>
  </si>
  <si>
    <t>Colonne7105</t>
  </si>
  <si>
    <t>Colonne7106</t>
  </si>
  <si>
    <t>Colonne7107</t>
  </si>
  <si>
    <t>Colonne7108</t>
  </si>
  <si>
    <t>Colonne7109</t>
  </si>
  <si>
    <t>Colonne7110</t>
  </si>
  <si>
    <t>Colonne7111</t>
  </si>
  <si>
    <t>Colonne7112</t>
  </si>
  <si>
    <t>Colonne7113</t>
  </si>
  <si>
    <t>Colonne7114</t>
  </si>
  <si>
    <t>Colonne7115</t>
  </si>
  <si>
    <t>Colonne7116</t>
  </si>
  <si>
    <t>Colonne7117</t>
  </si>
  <si>
    <t>Colonne7118</t>
  </si>
  <si>
    <t>Colonne7119</t>
  </si>
  <si>
    <t>Colonne7120</t>
  </si>
  <si>
    <t>Colonne7121</t>
  </si>
  <si>
    <t>Colonne7122</t>
  </si>
  <si>
    <t>Colonne7123</t>
  </si>
  <si>
    <t>Colonne7124</t>
  </si>
  <si>
    <t>Colonne7125</t>
  </si>
  <si>
    <t>Colonne7126</t>
  </si>
  <si>
    <t>Colonne7127</t>
  </si>
  <si>
    <t>Colonne7128</t>
  </si>
  <si>
    <t>Colonne7129</t>
  </si>
  <si>
    <t>Colonne7130</t>
  </si>
  <si>
    <t>Colonne7131</t>
  </si>
  <si>
    <t>Colonne7132</t>
  </si>
  <si>
    <t>Colonne7133</t>
  </si>
  <si>
    <t>Colonne7134</t>
  </si>
  <si>
    <t>Colonne7135</t>
  </si>
  <si>
    <t>Colonne7136</t>
  </si>
  <si>
    <t>Colonne7137</t>
  </si>
  <si>
    <t>Colonne7138</t>
  </si>
  <si>
    <t>Colonne7139</t>
  </si>
  <si>
    <t>Colonne7140</t>
  </si>
  <si>
    <t>Colonne7141</t>
  </si>
  <si>
    <t>Colonne7142</t>
  </si>
  <si>
    <t>Colonne7143</t>
  </si>
  <si>
    <t>Colonne7144</t>
  </si>
  <si>
    <t>Colonne7145</t>
  </si>
  <si>
    <t>Colonne7146</t>
  </si>
  <si>
    <t>Colonne7147</t>
  </si>
  <si>
    <t>Colonne7148</t>
  </si>
  <si>
    <t>Colonne7149</t>
  </si>
  <si>
    <t>Colonne7150</t>
  </si>
  <si>
    <t>Colonne7151</t>
  </si>
  <si>
    <t>Colonne7152</t>
  </si>
  <si>
    <t>Colonne7153</t>
  </si>
  <si>
    <t>Colonne7154</t>
  </si>
  <si>
    <t>Colonne7155</t>
  </si>
  <si>
    <t>Colonne7156</t>
  </si>
  <si>
    <t>Colonne7157</t>
  </si>
  <si>
    <t>Colonne7158</t>
  </si>
  <si>
    <t>Colonne7159</t>
  </si>
  <si>
    <t>Colonne7160</t>
  </si>
  <si>
    <t>Colonne7161</t>
  </si>
  <si>
    <t>Colonne7162</t>
  </si>
  <si>
    <t>Colonne7163</t>
  </si>
  <si>
    <t>Colonne7164</t>
  </si>
  <si>
    <t>Colonne7165</t>
  </si>
  <si>
    <t>Colonne7166</t>
  </si>
  <si>
    <t>Colonne7167</t>
  </si>
  <si>
    <t>Colonne7168</t>
  </si>
  <si>
    <t>Colonne7169</t>
  </si>
  <si>
    <t>Colonne7170</t>
  </si>
  <si>
    <t>Colonne7171</t>
  </si>
  <si>
    <t>Colonne7172</t>
  </si>
  <si>
    <t>Colonne7173</t>
  </si>
  <si>
    <t>Colonne7174</t>
  </si>
  <si>
    <t>Colonne7175</t>
  </si>
  <si>
    <t>Colonne7176</t>
  </si>
  <si>
    <t>Colonne7177</t>
  </si>
  <si>
    <t>Colonne7178</t>
  </si>
  <si>
    <t>Colonne7179</t>
  </si>
  <si>
    <t>Colonne7180</t>
  </si>
  <si>
    <t>Colonne7181</t>
  </si>
  <si>
    <t>Colonne7182</t>
  </si>
  <si>
    <t>Colonne7183</t>
  </si>
  <si>
    <t>Colonne7184</t>
  </si>
  <si>
    <t>Colonne7185</t>
  </si>
  <si>
    <t>Colonne7186</t>
  </si>
  <si>
    <t>Colonne7187</t>
  </si>
  <si>
    <t>Colonne7188</t>
  </si>
  <si>
    <t>Colonne7189</t>
  </si>
  <si>
    <t>Colonne7190</t>
  </si>
  <si>
    <t>Colonne7191</t>
  </si>
  <si>
    <t>Colonne7192</t>
  </si>
  <si>
    <t>Colonne7193</t>
  </si>
  <si>
    <t>Colonne7194</t>
  </si>
  <si>
    <t>Colonne7195</t>
  </si>
  <si>
    <t>Colonne7196</t>
  </si>
  <si>
    <t>Colonne7197</t>
  </si>
  <si>
    <t>Colonne7198</t>
  </si>
  <si>
    <t>Colonne7199</t>
  </si>
  <si>
    <t>Colonne7200</t>
  </si>
  <si>
    <t>Colonne7201</t>
  </si>
  <si>
    <t>Colonne7202</t>
  </si>
  <si>
    <t>Colonne7203</t>
  </si>
  <si>
    <t>Colonne7204</t>
  </si>
  <si>
    <t>Colonne7205</t>
  </si>
  <si>
    <t>Colonne7206</t>
  </si>
  <si>
    <t>Colonne7207</t>
  </si>
  <si>
    <t>Colonne7208</t>
  </si>
  <si>
    <t>Colonne7209</t>
  </si>
  <si>
    <t>Colonne7210</t>
  </si>
  <si>
    <t>Colonne7211</t>
  </si>
  <si>
    <t>Colonne7212</t>
  </si>
  <si>
    <t>Colonne7213</t>
  </si>
  <si>
    <t>Colonne7214</t>
  </si>
  <si>
    <t>Colonne7215</t>
  </si>
  <si>
    <t>Colonne7216</t>
  </si>
  <si>
    <t>Colonne7217</t>
  </si>
  <si>
    <t>Colonne7218</t>
  </si>
  <si>
    <t>Colonne7219</t>
  </si>
  <si>
    <t>Colonne7220</t>
  </si>
  <si>
    <t>Colonne7221</t>
  </si>
  <si>
    <t>Colonne7222</t>
  </si>
  <si>
    <t>Colonne7223</t>
  </si>
  <si>
    <t>Colonne7224</t>
  </si>
  <si>
    <t>Colonne7225</t>
  </si>
  <si>
    <t>Colonne7226</t>
  </si>
  <si>
    <t>Colonne7227</t>
  </si>
  <si>
    <t>Colonne7228</t>
  </si>
  <si>
    <t>Colonne7229</t>
  </si>
  <si>
    <t>Colonne7230</t>
  </si>
  <si>
    <t>Colonne7231</t>
  </si>
  <si>
    <t>Colonne7232</t>
  </si>
  <si>
    <t>Colonne7233</t>
  </si>
  <si>
    <t>Colonne7234</t>
  </si>
  <si>
    <t>Colonne7235</t>
  </si>
  <si>
    <t>Colonne7236</t>
  </si>
  <si>
    <t>Colonne7237</t>
  </si>
  <si>
    <t>Colonne7238</t>
  </si>
  <si>
    <t>Colonne7239</t>
  </si>
  <si>
    <t>Colonne7240</t>
  </si>
  <si>
    <t>Colonne7241</t>
  </si>
  <si>
    <t>Colonne7242</t>
  </si>
  <si>
    <t>Colonne7243</t>
  </si>
  <si>
    <t>Colonne7244</t>
  </si>
  <si>
    <t>Colonne7245</t>
  </si>
  <si>
    <t>Colonne7246</t>
  </si>
  <si>
    <t>Colonne7247</t>
  </si>
  <si>
    <t>Colonne7248</t>
  </si>
  <si>
    <t>Colonne7249</t>
  </si>
  <si>
    <t>Colonne7250</t>
  </si>
  <si>
    <t>Colonne7251</t>
  </si>
  <si>
    <t>Colonne7252</t>
  </si>
  <si>
    <t>Colonne7253</t>
  </si>
  <si>
    <t>Colonne7254</t>
  </si>
  <si>
    <t>Colonne7255</t>
  </si>
  <si>
    <t>Colonne7256</t>
  </si>
  <si>
    <t>Colonne7257</t>
  </si>
  <si>
    <t>Colonne7258</t>
  </si>
  <si>
    <t>Colonne7259</t>
  </si>
  <si>
    <t>Colonne7260</t>
  </si>
  <si>
    <t>Colonne7261</t>
  </si>
  <si>
    <t>Colonne7262</t>
  </si>
  <si>
    <t>Colonne7263</t>
  </si>
  <si>
    <t>Colonne7264</t>
  </si>
  <si>
    <t>Colonne7265</t>
  </si>
  <si>
    <t>Colonne7266</t>
  </si>
  <si>
    <t>Colonne7267</t>
  </si>
  <si>
    <t>Colonne7268</t>
  </si>
  <si>
    <t>Colonne7269</t>
  </si>
  <si>
    <t>Colonne7270</t>
  </si>
  <si>
    <t>Colonne7271</t>
  </si>
  <si>
    <t>Colonne7272</t>
  </si>
  <si>
    <t>Colonne7273</t>
  </si>
  <si>
    <t>Colonne7274</t>
  </si>
  <si>
    <t>Colonne7275</t>
  </si>
  <si>
    <t>Colonne7276</t>
  </si>
  <si>
    <t>Colonne7277</t>
  </si>
  <si>
    <t>Colonne7278</t>
  </si>
  <si>
    <t>Colonne7279</t>
  </si>
  <si>
    <t>Colonne7280</t>
  </si>
  <si>
    <t>Colonne7281</t>
  </si>
  <si>
    <t>Colonne7282</t>
  </si>
  <si>
    <t>Colonne7283</t>
  </si>
  <si>
    <t>Colonne7284</t>
  </si>
  <si>
    <t>Colonne7285</t>
  </si>
  <si>
    <t>Colonne7286</t>
  </si>
  <si>
    <t>Colonne7287</t>
  </si>
  <si>
    <t>Colonne7288</t>
  </si>
  <si>
    <t>Colonne7289</t>
  </si>
  <si>
    <t>Colonne7290</t>
  </si>
  <si>
    <t>Colonne7291</t>
  </si>
  <si>
    <t>Colonne7292</t>
  </si>
  <si>
    <t>Colonne7293</t>
  </si>
  <si>
    <t>Colonne7294</t>
  </si>
  <si>
    <t>Colonne7295</t>
  </si>
  <si>
    <t>Colonne7296</t>
  </si>
  <si>
    <t>Colonne7297</t>
  </si>
  <si>
    <t>Colonne7298</t>
  </si>
  <si>
    <t>Colonne7299</t>
  </si>
  <si>
    <t>Colonne7300</t>
  </si>
  <si>
    <t>Colonne7301</t>
  </si>
  <si>
    <t>Colonne7302</t>
  </si>
  <si>
    <t>Colonne7303</t>
  </si>
  <si>
    <t>Colonne7304</t>
  </si>
  <si>
    <t>Colonne7305</t>
  </si>
  <si>
    <t>Colonne7306</t>
  </si>
  <si>
    <t>Colonne7307</t>
  </si>
  <si>
    <t>Colonne7308</t>
  </si>
  <si>
    <t>Colonne7309</t>
  </si>
  <si>
    <t>Colonne7310</t>
  </si>
  <si>
    <t>Colonne7311</t>
  </si>
  <si>
    <t>Colonne7312</t>
  </si>
  <si>
    <t>Colonne7313</t>
  </si>
  <si>
    <t>Colonne7314</t>
  </si>
  <si>
    <t>Colonne7315</t>
  </si>
  <si>
    <t>Colonne7316</t>
  </si>
  <si>
    <t>Colonne7317</t>
  </si>
  <si>
    <t>Colonne7318</t>
  </si>
  <si>
    <t>Colonne7319</t>
  </si>
  <si>
    <t>Colonne7320</t>
  </si>
  <si>
    <t>Colonne7321</t>
  </si>
  <si>
    <t>Colonne7322</t>
  </si>
  <si>
    <t>Colonne7323</t>
  </si>
  <si>
    <t>Colonne7324</t>
  </si>
  <si>
    <t>Colonne7325</t>
  </si>
  <si>
    <t>Colonne7326</t>
  </si>
  <si>
    <t>Colonne7327</t>
  </si>
  <si>
    <t>Colonne7328</t>
  </si>
  <si>
    <t>Colonne7329</t>
  </si>
  <si>
    <t>Colonne7330</t>
  </si>
  <si>
    <t>Colonne7331</t>
  </si>
  <si>
    <t>Colonne7332</t>
  </si>
  <si>
    <t>Colonne7333</t>
  </si>
  <si>
    <t>Colonne7334</t>
  </si>
  <si>
    <t>Colonne7335</t>
  </si>
  <si>
    <t>Colonne7336</t>
  </si>
  <si>
    <t>Colonne7337</t>
  </si>
  <si>
    <t>Colonne7338</t>
  </si>
  <si>
    <t>Colonne7339</t>
  </si>
  <si>
    <t>Colonne7340</t>
  </si>
  <si>
    <t>Colonne7341</t>
  </si>
  <si>
    <t>Colonne7342</t>
  </si>
  <si>
    <t>Colonne7343</t>
  </si>
  <si>
    <t>Colonne7344</t>
  </si>
  <si>
    <t>Colonne7345</t>
  </si>
  <si>
    <t>Colonne7346</t>
  </si>
  <si>
    <t>Colonne7347</t>
  </si>
  <si>
    <t>Colonne7348</t>
  </si>
  <si>
    <t>Colonne7349</t>
  </si>
  <si>
    <t>Colonne7350</t>
  </si>
  <si>
    <t>Colonne7351</t>
  </si>
  <si>
    <t>Colonne7352</t>
  </si>
  <si>
    <t>Colonne7353</t>
  </si>
  <si>
    <t>Colonne7354</t>
  </si>
  <si>
    <t>Colonne7355</t>
  </si>
  <si>
    <t>Colonne7356</t>
  </si>
  <si>
    <t>Colonne7357</t>
  </si>
  <si>
    <t>Colonne7358</t>
  </si>
  <si>
    <t>Colonne7359</t>
  </si>
  <si>
    <t>Colonne7360</t>
  </si>
  <si>
    <t>Colonne7361</t>
  </si>
  <si>
    <t>Colonne7362</t>
  </si>
  <si>
    <t>Colonne7363</t>
  </si>
  <si>
    <t>Colonne7364</t>
  </si>
  <si>
    <t>Colonne7365</t>
  </si>
  <si>
    <t>Colonne7366</t>
  </si>
  <si>
    <t>Colonne7367</t>
  </si>
  <si>
    <t>Colonne7368</t>
  </si>
  <si>
    <t>Colonne7369</t>
  </si>
  <si>
    <t>Colonne7370</t>
  </si>
  <si>
    <t>Colonne7371</t>
  </si>
  <si>
    <t>Colonne7372</t>
  </si>
  <si>
    <t>Colonne7373</t>
  </si>
  <si>
    <t>Colonne7374</t>
  </si>
  <si>
    <t>Colonne7375</t>
  </si>
  <si>
    <t>Colonne7376</t>
  </si>
  <si>
    <t>Colonne7377</t>
  </si>
  <si>
    <t>Colonne7378</t>
  </si>
  <si>
    <t>Colonne7379</t>
  </si>
  <si>
    <t>Colonne7380</t>
  </si>
  <si>
    <t>Colonne7381</t>
  </si>
  <si>
    <t>Colonne7382</t>
  </si>
  <si>
    <t>Colonne7383</t>
  </si>
  <si>
    <t>Colonne7384</t>
  </si>
  <si>
    <t>Colonne7385</t>
  </si>
  <si>
    <t>Colonne7386</t>
  </si>
  <si>
    <t>Colonne7387</t>
  </si>
  <si>
    <t>Colonne7388</t>
  </si>
  <si>
    <t>Colonne7389</t>
  </si>
  <si>
    <t>Colonne7390</t>
  </si>
  <si>
    <t>Colonne7391</t>
  </si>
  <si>
    <t>Colonne7392</t>
  </si>
  <si>
    <t>Colonne7393</t>
  </si>
  <si>
    <t>Colonne7394</t>
  </si>
  <si>
    <t>Colonne7395</t>
  </si>
  <si>
    <t>Colonne7396</t>
  </si>
  <si>
    <t>Colonne7397</t>
  </si>
  <si>
    <t>Colonne7398</t>
  </si>
  <si>
    <t>Colonne7399</t>
  </si>
  <si>
    <t>Colonne7400</t>
  </si>
  <si>
    <t>Colonne7401</t>
  </si>
  <si>
    <t>Colonne7402</t>
  </si>
  <si>
    <t>Colonne7403</t>
  </si>
  <si>
    <t>Colonne7404</t>
  </si>
  <si>
    <t>Colonne7405</t>
  </si>
  <si>
    <t>Colonne7406</t>
  </si>
  <si>
    <t>Colonne7407</t>
  </si>
  <si>
    <t>Colonne7408</t>
  </si>
  <si>
    <t>Colonne7409</t>
  </si>
  <si>
    <t>Colonne7410</t>
  </si>
  <si>
    <t>Colonne7411</t>
  </si>
  <si>
    <t>Colonne7412</t>
  </si>
  <si>
    <t>Colonne7413</t>
  </si>
  <si>
    <t>Colonne7414</t>
  </si>
  <si>
    <t>Colonne7415</t>
  </si>
  <si>
    <t>Colonne7416</t>
  </si>
  <si>
    <t>Colonne7417</t>
  </si>
  <si>
    <t>Colonne7418</t>
  </si>
  <si>
    <t>Colonne7419</t>
  </si>
  <si>
    <t>Colonne7420</t>
  </si>
  <si>
    <t>Colonne7421</t>
  </si>
  <si>
    <t>Colonne7422</t>
  </si>
  <si>
    <t>Colonne7423</t>
  </si>
  <si>
    <t>Colonne7424</t>
  </si>
  <si>
    <t>Colonne7425</t>
  </si>
  <si>
    <t>Colonne7426</t>
  </si>
  <si>
    <t>Colonne7427</t>
  </si>
  <si>
    <t>Colonne7428</t>
  </si>
  <si>
    <t>Colonne7429</t>
  </si>
  <si>
    <t>Colonne7430</t>
  </si>
  <si>
    <t>Colonne7431</t>
  </si>
  <si>
    <t>Colonne7432</t>
  </si>
  <si>
    <t>Colonne7433</t>
  </si>
  <si>
    <t>Colonne7434</t>
  </si>
  <si>
    <t>Colonne7435</t>
  </si>
  <si>
    <t>Colonne7436</t>
  </si>
  <si>
    <t>Colonne7437</t>
  </si>
  <si>
    <t>Colonne7438</t>
  </si>
  <si>
    <t>Colonne7439</t>
  </si>
  <si>
    <t>Colonne7440</t>
  </si>
  <si>
    <t>Colonne7441</t>
  </si>
  <si>
    <t>Colonne7442</t>
  </si>
  <si>
    <t>Colonne7443</t>
  </si>
  <si>
    <t>Colonne7444</t>
  </si>
  <si>
    <t>Colonne7445</t>
  </si>
  <si>
    <t>Colonne7446</t>
  </si>
  <si>
    <t>Colonne7447</t>
  </si>
  <si>
    <t>Colonne7448</t>
  </si>
  <si>
    <t>Colonne7449</t>
  </si>
  <si>
    <t>Colonne7450</t>
  </si>
  <si>
    <t>Colonne7451</t>
  </si>
  <si>
    <t>Colonne7452</t>
  </si>
  <si>
    <t>Colonne7453</t>
  </si>
  <si>
    <t>Colonne7454</t>
  </si>
  <si>
    <t>Colonne7455</t>
  </si>
  <si>
    <t>Colonne7456</t>
  </si>
  <si>
    <t>Colonne7457</t>
  </si>
  <si>
    <t>Colonne7458</t>
  </si>
  <si>
    <t>Colonne7459</t>
  </si>
  <si>
    <t>Colonne7460</t>
  </si>
  <si>
    <t>Colonne7461</t>
  </si>
  <si>
    <t>Colonne7462</t>
  </si>
  <si>
    <t>Colonne7463</t>
  </si>
  <si>
    <t>Colonne7464</t>
  </si>
  <si>
    <t>Colonne7465</t>
  </si>
  <si>
    <t>Colonne7466</t>
  </si>
  <si>
    <t>Colonne7467</t>
  </si>
  <si>
    <t>Colonne7468</t>
  </si>
  <si>
    <t>Colonne7469</t>
  </si>
  <si>
    <t>Colonne7470</t>
  </si>
  <si>
    <t>Colonne7471</t>
  </si>
  <si>
    <t>Colonne7472</t>
  </si>
  <si>
    <t>Colonne7473</t>
  </si>
  <si>
    <t>Colonne7474</t>
  </si>
  <si>
    <t>Colonne7475</t>
  </si>
  <si>
    <t>Colonne7476</t>
  </si>
  <si>
    <t>Colonne7477</t>
  </si>
  <si>
    <t>Colonne7478</t>
  </si>
  <si>
    <t>Colonne7479</t>
  </si>
  <si>
    <t>Colonne7480</t>
  </si>
  <si>
    <t>Colonne7481</t>
  </si>
  <si>
    <t>Colonne7482</t>
  </si>
  <si>
    <t>Colonne7483</t>
  </si>
  <si>
    <t>Colonne7484</t>
  </si>
  <si>
    <t>Colonne7485</t>
  </si>
  <si>
    <t>Colonne7486</t>
  </si>
  <si>
    <t>Colonne7487</t>
  </si>
  <si>
    <t>Colonne7488</t>
  </si>
  <si>
    <t>Colonne7489</t>
  </si>
  <si>
    <t>Colonne7490</t>
  </si>
  <si>
    <t>Colonne7491</t>
  </si>
  <si>
    <t>Colonne7492</t>
  </si>
  <si>
    <t>Colonne7493</t>
  </si>
  <si>
    <t>Colonne7494</t>
  </si>
  <si>
    <t>Colonne7495</t>
  </si>
  <si>
    <t>Colonne7496</t>
  </si>
  <si>
    <t>Colonne7497</t>
  </si>
  <si>
    <t>Colonne7498</t>
  </si>
  <si>
    <t>Colonne7499</t>
  </si>
  <si>
    <t>Colonne7500</t>
  </si>
  <si>
    <t>Colonne7501</t>
  </si>
  <si>
    <t>Colonne7502</t>
  </si>
  <si>
    <t>Colonne7503</t>
  </si>
  <si>
    <t>Colonne7504</t>
  </si>
  <si>
    <t>Colonne7505</t>
  </si>
  <si>
    <t>Colonne7506</t>
  </si>
  <si>
    <t>Colonne7507</t>
  </si>
  <si>
    <t>Colonne7508</t>
  </si>
  <si>
    <t>Colonne7509</t>
  </si>
  <si>
    <t>Colonne7510</t>
  </si>
  <si>
    <t>Colonne7511</t>
  </si>
  <si>
    <t>Colonne7512</t>
  </si>
  <si>
    <t>Colonne7513</t>
  </si>
  <si>
    <t>Colonne7514</t>
  </si>
  <si>
    <t>Colonne7515</t>
  </si>
  <si>
    <t>Colonne7516</t>
  </si>
  <si>
    <t>Colonne7517</t>
  </si>
  <si>
    <t>Colonne7518</t>
  </si>
  <si>
    <t>Colonne7519</t>
  </si>
  <si>
    <t>Colonne7520</t>
  </si>
  <si>
    <t>Colonne7521</t>
  </si>
  <si>
    <t>Colonne7522</t>
  </si>
  <si>
    <t>Colonne7523</t>
  </si>
  <si>
    <t>Colonne7524</t>
  </si>
  <si>
    <t>Colonne7525</t>
  </si>
  <si>
    <t>Colonne7526</t>
  </si>
  <si>
    <t>Colonne7527</t>
  </si>
  <si>
    <t>Colonne7528</t>
  </si>
  <si>
    <t>Colonne7529</t>
  </si>
  <si>
    <t>Colonne7530</t>
  </si>
  <si>
    <t>Colonne7531</t>
  </si>
  <si>
    <t>Colonne7532</t>
  </si>
  <si>
    <t>Colonne7533</t>
  </si>
  <si>
    <t>Colonne7534</t>
  </si>
  <si>
    <t>Colonne7535</t>
  </si>
  <si>
    <t>Colonne7536</t>
  </si>
  <si>
    <t>Colonne7537</t>
  </si>
  <si>
    <t>Colonne7538</t>
  </si>
  <si>
    <t>Colonne7539</t>
  </si>
  <si>
    <t>Colonne7540</t>
  </si>
  <si>
    <t>Colonne7541</t>
  </si>
  <si>
    <t>Colonne7542</t>
  </si>
  <si>
    <t>Colonne7543</t>
  </si>
  <si>
    <t>Colonne7544</t>
  </si>
  <si>
    <t>Colonne7545</t>
  </si>
  <si>
    <t>Colonne7546</t>
  </si>
  <si>
    <t>Colonne7547</t>
  </si>
  <si>
    <t>Colonne7548</t>
  </si>
  <si>
    <t>Colonne7549</t>
  </si>
  <si>
    <t>Colonne7550</t>
  </si>
  <si>
    <t>Colonne7551</t>
  </si>
  <si>
    <t>Colonne7552</t>
  </si>
  <si>
    <t>Colonne7553</t>
  </si>
  <si>
    <t>Colonne7554</t>
  </si>
  <si>
    <t>Colonne7555</t>
  </si>
  <si>
    <t>Colonne7556</t>
  </si>
  <si>
    <t>Colonne7557</t>
  </si>
  <si>
    <t>Colonne7558</t>
  </si>
  <si>
    <t>Colonne7559</t>
  </si>
  <si>
    <t>Colonne7560</t>
  </si>
  <si>
    <t>Colonne7561</t>
  </si>
  <si>
    <t>Colonne7562</t>
  </si>
  <si>
    <t>Colonne7563</t>
  </si>
  <si>
    <t>Colonne7564</t>
  </si>
  <si>
    <t>Colonne7565</t>
  </si>
  <si>
    <t>Colonne7566</t>
  </si>
  <si>
    <t>Colonne7567</t>
  </si>
  <si>
    <t>Colonne7568</t>
  </si>
  <si>
    <t>Colonne7569</t>
  </si>
  <si>
    <t>Colonne7570</t>
  </si>
  <si>
    <t>Colonne7571</t>
  </si>
  <si>
    <t>Colonne7572</t>
  </si>
  <si>
    <t>Colonne7573</t>
  </si>
  <si>
    <t>Colonne7574</t>
  </si>
  <si>
    <t>Colonne7575</t>
  </si>
  <si>
    <t>Colonne7576</t>
  </si>
  <si>
    <t>Colonne7577</t>
  </si>
  <si>
    <t>Colonne7578</t>
  </si>
  <si>
    <t>Colonne7579</t>
  </si>
  <si>
    <t>Colonne7580</t>
  </si>
  <si>
    <t>Colonne7581</t>
  </si>
  <si>
    <t>Colonne7582</t>
  </si>
  <si>
    <t>Colonne7583</t>
  </si>
  <si>
    <t>Colonne7584</t>
  </si>
  <si>
    <t>Colonne7585</t>
  </si>
  <si>
    <t>Colonne7586</t>
  </si>
  <si>
    <t>Colonne7587</t>
  </si>
  <si>
    <t>Colonne7588</t>
  </si>
  <si>
    <t>Colonne7589</t>
  </si>
  <si>
    <t>Colonne7590</t>
  </si>
  <si>
    <t>Colonne7591</t>
  </si>
  <si>
    <t>Colonne7592</t>
  </si>
  <si>
    <t>Colonne7593</t>
  </si>
  <si>
    <t>Colonne7594</t>
  </si>
  <si>
    <t>Colonne7595</t>
  </si>
  <si>
    <t>Colonne7596</t>
  </si>
  <si>
    <t>Colonne7597</t>
  </si>
  <si>
    <t>Colonne7598</t>
  </si>
  <si>
    <t>Colonne7599</t>
  </si>
  <si>
    <t>Colonne7600</t>
  </si>
  <si>
    <t>Colonne7601</t>
  </si>
  <si>
    <t>Colonne7602</t>
  </si>
  <si>
    <t>Colonne7603</t>
  </si>
  <si>
    <t>Colonne7604</t>
  </si>
  <si>
    <t>Colonne7605</t>
  </si>
  <si>
    <t>Colonne7606</t>
  </si>
  <si>
    <t>Colonne7607</t>
  </si>
  <si>
    <t>Colonne7608</t>
  </si>
  <si>
    <t>Colonne7609</t>
  </si>
  <si>
    <t>Colonne7610</t>
  </si>
  <si>
    <t>Colonne7611</t>
  </si>
  <si>
    <t>Colonne7612</t>
  </si>
  <si>
    <t>Colonne7613</t>
  </si>
  <si>
    <t>Colonne7614</t>
  </si>
  <si>
    <t>Colonne7615</t>
  </si>
  <si>
    <t>Colonne7616</t>
  </si>
  <si>
    <t>Colonne7617</t>
  </si>
  <si>
    <t>Colonne7618</t>
  </si>
  <si>
    <t>Colonne7619</t>
  </si>
  <si>
    <t>Colonne7620</t>
  </si>
  <si>
    <t>Colonne7621</t>
  </si>
  <si>
    <t>Colonne7622</t>
  </si>
  <si>
    <t>Colonne7623</t>
  </si>
  <si>
    <t>Colonne7624</t>
  </si>
  <si>
    <t>Colonne7625</t>
  </si>
  <si>
    <t>Colonne7626</t>
  </si>
  <si>
    <t>Colonne7627</t>
  </si>
  <si>
    <t>Colonne7628</t>
  </si>
  <si>
    <t>Colonne7629</t>
  </si>
  <si>
    <t>Colonne7630</t>
  </si>
  <si>
    <t>Colonne7631</t>
  </si>
  <si>
    <t>Colonne7632</t>
  </si>
  <si>
    <t>Colonne7633</t>
  </si>
  <si>
    <t>Colonne7634</t>
  </si>
  <si>
    <t>Colonne7635</t>
  </si>
  <si>
    <t>Colonne7636</t>
  </si>
  <si>
    <t>Colonne7637</t>
  </si>
  <si>
    <t>Colonne7638</t>
  </si>
  <si>
    <t>Colonne7639</t>
  </si>
  <si>
    <t>Colonne7640</t>
  </si>
  <si>
    <t>Colonne7641</t>
  </si>
  <si>
    <t>Colonne7642</t>
  </si>
  <si>
    <t>Colonne7643</t>
  </si>
  <si>
    <t>Colonne7644</t>
  </si>
  <si>
    <t>Colonne7645</t>
  </si>
  <si>
    <t>Colonne7646</t>
  </si>
  <si>
    <t>Colonne7647</t>
  </si>
  <si>
    <t>Colonne7648</t>
  </si>
  <si>
    <t>Colonne7649</t>
  </si>
  <si>
    <t>Colonne7650</t>
  </si>
  <si>
    <t>Colonne7651</t>
  </si>
  <si>
    <t>Colonne7652</t>
  </si>
  <si>
    <t>Colonne7653</t>
  </si>
  <si>
    <t>Colonne7654</t>
  </si>
  <si>
    <t>Colonne7655</t>
  </si>
  <si>
    <t>Colonne7656</t>
  </si>
  <si>
    <t>Colonne7657</t>
  </si>
  <si>
    <t>Colonne7658</t>
  </si>
  <si>
    <t>Colonne7659</t>
  </si>
  <si>
    <t>Colonne7660</t>
  </si>
  <si>
    <t>Colonne7661</t>
  </si>
  <si>
    <t>Colonne7662</t>
  </si>
  <si>
    <t>Colonne7663</t>
  </si>
  <si>
    <t>Colonne7664</t>
  </si>
  <si>
    <t>Colonne7665</t>
  </si>
  <si>
    <t>Colonne7666</t>
  </si>
  <si>
    <t>Colonne7667</t>
  </si>
  <si>
    <t>Colonne7668</t>
  </si>
  <si>
    <t>Colonne7669</t>
  </si>
  <si>
    <t>Colonne7670</t>
  </si>
  <si>
    <t>Colonne7671</t>
  </si>
  <si>
    <t>Colonne7672</t>
  </si>
  <si>
    <t>Colonne7673</t>
  </si>
  <si>
    <t>Colonne7674</t>
  </si>
  <si>
    <t>Colonne7675</t>
  </si>
  <si>
    <t>Colonne7676</t>
  </si>
  <si>
    <t>Colonne7677</t>
  </si>
  <si>
    <t>Colonne7678</t>
  </si>
  <si>
    <t>Colonne7679</t>
  </si>
  <si>
    <t>Colonne7680</t>
  </si>
  <si>
    <t>Colonne7681</t>
  </si>
  <si>
    <t>Colonne7682</t>
  </si>
  <si>
    <t>Colonne7683</t>
  </si>
  <si>
    <t>Colonne7684</t>
  </si>
  <si>
    <t>Colonne7685</t>
  </si>
  <si>
    <t>Colonne7686</t>
  </si>
  <si>
    <t>Colonne7687</t>
  </si>
  <si>
    <t>Colonne7688</t>
  </si>
  <si>
    <t>Colonne7689</t>
  </si>
  <si>
    <t>Colonne7690</t>
  </si>
  <si>
    <t>Colonne7691</t>
  </si>
  <si>
    <t>Colonne7692</t>
  </si>
  <si>
    <t>Colonne7693</t>
  </si>
  <si>
    <t>Colonne7694</t>
  </si>
  <si>
    <t>Colonne7695</t>
  </si>
  <si>
    <t>Colonne7696</t>
  </si>
  <si>
    <t>Colonne7697</t>
  </si>
  <si>
    <t>Colonne7698</t>
  </si>
  <si>
    <t>Colonne7699</t>
  </si>
  <si>
    <t>Colonne7700</t>
  </si>
  <si>
    <t>Colonne7701</t>
  </si>
  <si>
    <t>Colonne7702</t>
  </si>
  <si>
    <t>Colonne7703</t>
  </si>
  <si>
    <t>Colonne7704</t>
  </si>
  <si>
    <t>Colonne7705</t>
  </si>
  <si>
    <t>Colonne7706</t>
  </si>
  <si>
    <t>Colonne7707</t>
  </si>
  <si>
    <t>Colonne7708</t>
  </si>
  <si>
    <t>Colonne7709</t>
  </si>
  <si>
    <t>Colonne7710</t>
  </si>
  <si>
    <t>Colonne7711</t>
  </si>
  <si>
    <t>Colonne7712</t>
  </si>
  <si>
    <t>Colonne7713</t>
  </si>
  <si>
    <t>Colonne7714</t>
  </si>
  <si>
    <t>Colonne7715</t>
  </si>
  <si>
    <t>Colonne7716</t>
  </si>
  <si>
    <t>Colonne7717</t>
  </si>
  <si>
    <t>Colonne7718</t>
  </si>
  <si>
    <t>Colonne7719</t>
  </si>
  <si>
    <t>Colonne7720</t>
  </si>
  <si>
    <t>Colonne7721</t>
  </si>
  <si>
    <t>Colonne7722</t>
  </si>
  <si>
    <t>Colonne7723</t>
  </si>
  <si>
    <t>Colonne7724</t>
  </si>
  <si>
    <t>Colonne7725</t>
  </si>
  <si>
    <t>Colonne7726</t>
  </si>
  <si>
    <t>Colonne7727</t>
  </si>
  <si>
    <t>Colonne7728</t>
  </si>
  <si>
    <t>Colonne7729</t>
  </si>
  <si>
    <t>Colonne7730</t>
  </si>
  <si>
    <t>Colonne7731</t>
  </si>
  <si>
    <t>Colonne7732</t>
  </si>
  <si>
    <t>Colonne7733</t>
  </si>
  <si>
    <t>Colonne7734</t>
  </si>
  <si>
    <t>Colonne7735</t>
  </si>
  <si>
    <t>Colonne7736</t>
  </si>
  <si>
    <t>Colonne7737</t>
  </si>
  <si>
    <t>Colonne7738</t>
  </si>
  <si>
    <t>Colonne7739</t>
  </si>
  <si>
    <t>Colonne7740</t>
  </si>
  <si>
    <t>Colonne7741</t>
  </si>
  <si>
    <t>Colonne7742</t>
  </si>
  <si>
    <t>Colonne7743</t>
  </si>
  <si>
    <t>Colonne7744</t>
  </si>
  <si>
    <t>Colonne7745</t>
  </si>
  <si>
    <t>Colonne7746</t>
  </si>
  <si>
    <t>Colonne7747</t>
  </si>
  <si>
    <t>Colonne7748</t>
  </si>
  <si>
    <t>Colonne7749</t>
  </si>
  <si>
    <t>Colonne7750</t>
  </si>
  <si>
    <t>Colonne7751</t>
  </si>
  <si>
    <t>Colonne7752</t>
  </si>
  <si>
    <t>Colonne7753</t>
  </si>
  <si>
    <t>Colonne7754</t>
  </si>
  <si>
    <t>Colonne7755</t>
  </si>
  <si>
    <t>Colonne7756</t>
  </si>
  <si>
    <t>Colonne7757</t>
  </si>
  <si>
    <t>Colonne7758</t>
  </si>
  <si>
    <t>Colonne7759</t>
  </si>
  <si>
    <t>Colonne7760</t>
  </si>
  <si>
    <t>Colonne7761</t>
  </si>
  <si>
    <t>Colonne7762</t>
  </si>
  <si>
    <t>Colonne7763</t>
  </si>
  <si>
    <t>Colonne7764</t>
  </si>
  <si>
    <t>Colonne7765</t>
  </si>
  <si>
    <t>Colonne7766</t>
  </si>
  <si>
    <t>Colonne7767</t>
  </si>
  <si>
    <t>Colonne7768</t>
  </si>
  <si>
    <t>Colonne7769</t>
  </si>
  <si>
    <t>Colonne7770</t>
  </si>
  <si>
    <t>Colonne7771</t>
  </si>
  <si>
    <t>Colonne7772</t>
  </si>
  <si>
    <t>Colonne7773</t>
  </si>
  <si>
    <t>Colonne7774</t>
  </si>
  <si>
    <t>Colonne7775</t>
  </si>
  <si>
    <t>Colonne7776</t>
  </si>
  <si>
    <t>Colonne7777</t>
  </si>
  <si>
    <t>Colonne7778</t>
  </si>
  <si>
    <t>Colonne7779</t>
  </si>
  <si>
    <t>Colonne7780</t>
  </si>
  <si>
    <t>Colonne7781</t>
  </si>
  <si>
    <t>Colonne7782</t>
  </si>
  <si>
    <t>Colonne7783</t>
  </si>
  <si>
    <t>Colonne7784</t>
  </si>
  <si>
    <t>Colonne7785</t>
  </si>
  <si>
    <t>Colonne7786</t>
  </si>
  <si>
    <t>Colonne7787</t>
  </si>
  <si>
    <t>Colonne7788</t>
  </si>
  <si>
    <t>Colonne7789</t>
  </si>
  <si>
    <t>Colonne7790</t>
  </si>
  <si>
    <t>Colonne7791</t>
  </si>
  <si>
    <t>Colonne7792</t>
  </si>
  <si>
    <t>Colonne7793</t>
  </si>
  <si>
    <t>Colonne7794</t>
  </si>
  <si>
    <t>Colonne7795</t>
  </si>
  <si>
    <t>Colonne7796</t>
  </si>
  <si>
    <t>Colonne7797</t>
  </si>
  <si>
    <t>Colonne7798</t>
  </si>
  <si>
    <t>Colonne7799</t>
  </si>
  <si>
    <t>Colonne7800</t>
  </si>
  <si>
    <t>Colonne7801</t>
  </si>
  <si>
    <t>Colonne7802</t>
  </si>
  <si>
    <t>Colonne7803</t>
  </si>
  <si>
    <t>Colonne7804</t>
  </si>
  <si>
    <t>Colonne7805</t>
  </si>
  <si>
    <t>Colonne7806</t>
  </si>
  <si>
    <t>Colonne7807</t>
  </si>
  <si>
    <t>Colonne7808</t>
  </si>
  <si>
    <t>Colonne7809</t>
  </si>
  <si>
    <t>Colonne7810</t>
  </si>
  <si>
    <t>Colonne7811</t>
  </si>
  <si>
    <t>Colonne7812</t>
  </si>
  <si>
    <t>Colonne7813</t>
  </si>
  <si>
    <t>Colonne7814</t>
  </si>
  <si>
    <t>Colonne7815</t>
  </si>
  <si>
    <t>Colonne7816</t>
  </si>
  <si>
    <t>Colonne7817</t>
  </si>
  <si>
    <t>Colonne7818</t>
  </si>
  <si>
    <t>Colonne7819</t>
  </si>
  <si>
    <t>Colonne7820</t>
  </si>
  <si>
    <t>Colonne7821</t>
  </si>
  <si>
    <t>Colonne7822</t>
  </si>
  <si>
    <t>Colonne7823</t>
  </si>
  <si>
    <t>Colonne7824</t>
  </si>
  <si>
    <t>Colonne7825</t>
  </si>
  <si>
    <t>Colonne7826</t>
  </si>
  <si>
    <t>Colonne7827</t>
  </si>
  <si>
    <t>Colonne7828</t>
  </si>
  <si>
    <t>Colonne7829</t>
  </si>
  <si>
    <t>Colonne7830</t>
  </si>
  <si>
    <t>Colonne7831</t>
  </si>
  <si>
    <t>Colonne7832</t>
  </si>
  <si>
    <t>Colonne7833</t>
  </si>
  <si>
    <t>Colonne7834</t>
  </si>
  <si>
    <t>Colonne7835</t>
  </si>
  <si>
    <t>Colonne7836</t>
  </si>
  <si>
    <t>Colonne7837</t>
  </si>
  <si>
    <t>Colonne7838</t>
  </si>
  <si>
    <t>Colonne7839</t>
  </si>
  <si>
    <t>Colonne7840</t>
  </si>
  <si>
    <t>Colonne7841</t>
  </si>
  <si>
    <t>Colonne7842</t>
  </si>
  <si>
    <t>Colonne7843</t>
  </si>
  <si>
    <t>Colonne7844</t>
  </si>
  <si>
    <t>Colonne7845</t>
  </si>
  <si>
    <t>Colonne7846</t>
  </si>
  <si>
    <t>Colonne7847</t>
  </si>
  <si>
    <t>Colonne7848</t>
  </si>
  <si>
    <t>Colonne7849</t>
  </si>
  <si>
    <t>Colonne7850</t>
  </si>
  <si>
    <t>Colonne7851</t>
  </si>
  <si>
    <t>Colonne7852</t>
  </si>
  <si>
    <t>Colonne7853</t>
  </si>
  <si>
    <t>Colonne7854</t>
  </si>
  <si>
    <t>Colonne7855</t>
  </si>
  <si>
    <t>Colonne7856</t>
  </si>
  <si>
    <t>Colonne7857</t>
  </si>
  <si>
    <t>Colonne7858</t>
  </si>
  <si>
    <t>Colonne7859</t>
  </si>
  <si>
    <t>Colonne7860</t>
  </si>
  <si>
    <t>Colonne7861</t>
  </si>
  <si>
    <t>Colonne7862</t>
  </si>
  <si>
    <t>Colonne7863</t>
  </si>
  <si>
    <t>Colonne7864</t>
  </si>
  <si>
    <t>Colonne7865</t>
  </si>
  <si>
    <t>Colonne7866</t>
  </si>
  <si>
    <t>Colonne7867</t>
  </si>
  <si>
    <t>Colonne7868</t>
  </si>
  <si>
    <t>Colonne7869</t>
  </si>
  <si>
    <t>Colonne7870</t>
  </si>
  <si>
    <t>Colonne7871</t>
  </si>
  <si>
    <t>Colonne7872</t>
  </si>
  <si>
    <t>Colonne7873</t>
  </si>
  <si>
    <t>Colonne7874</t>
  </si>
  <si>
    <t>Colonne7875</t>
  </si>
  <si>
    <t>Colonne7876</t>
  </si>
  <si>
    <t>Colonne7877</t>
  </si>
  <si>
    <t>Colonne7878</t>
  </si>
  <si>
    <t>Colonne7879</t>
  </si>
  <si>
    <t>Colonne7880</t>
  </si>
  <si>
    <t>Colonne7881</t>
  </si>
  <si>
    <t>Colonne7882</t>
  </si>
  <si>
    <t>Colonne7883</t>
  </si>
  <si>
    <t>Colonne7884</t>
  </si>
  <si>
    <t>Colonne7885</t>
  </si>
  <si>
    <t>Colonne7886</t>
  </si>
  <si>
    <t>Colonne7887</t>
  </si>
  <si>
    <t>Colonne7888</t>
  </si>
  <si>
    <t>Colonne7889</t>
  </si>
  <si>
    <t>Colonne7890</t>
  </si>
  <si>
    <t>Colonne7891</t>
  </si>
  <si>
    <t>Colonne7892</t>
  </si>
  <si>
    <t>Colonne7893</t>
  </si>
  <si>
    <t>Colonne7894</t>
  </si>
  <si>
    <t>Colonne7895</t>
  </si>
  <si>
    <t>Colonne7896</t>
  </si>
  <si>
    <t>Colonne7897</t>
  </si>
  <si>
    <t>Colonne7898</t>
  </si>
  <si>
    <t>Colonne7899</t>
  </si>
  <si>
    <t>Colonne7900</t>
  </si>
  <si>
    <t>Colonne7901</t>
  </si>
  <si>
    <t>Colonne7902</t>
  </si>
  <si>
    <t>Colonne7903</t>
  </si>
  <si>
    <t>Colonne7904</t>
  </si>
  <si>
    <t>Colonne7905</t>
  </si>
  <si>
    <t>Colonne7906</t>
  </si>
  <si>
    <t>Colonne7907</t>
  </si>
  <si>
    <t>Colonne7908</t>
  </si>
  <si>
    <t>Colonne7909</t>
  </si>
  <si>
    <t>Colonne7910</t>
  </si>
  <si>
    <t>Colonne7911</t>
  </si>
  <si>
    <t>Colonne7912</t>
  </si>
  <si>
    <t>Colonne7913</t>
  </si>
  <si>
    <t>Colonne7914</t>
  </si>
  <si>
    <t>Colonne7915</t>
  </si>
  <si>
    <t>Colonne7916</t>
  </si>
  <si>
    <t>Colonne7917</t>
  </si>
  <si>
    <t>Colonne7918</t>
  </si>
  <si>
    <t>Colonne7919</t>
  </si>
  <si>
    <t>Colonne7920</t>
  </si>
  <si>
    <t>Colonne7921</t>
  </si>
  <si>
    <t>Colonne7922</t>
  </si>
  <si>
    <t>Colonne7923</t>
  </si>
  <si>
    <t>Colonne7924</t>
  </si>
  <si>
    <t>Colonne7925</t>
  </si>
  <si>
    <t>Colonne7926</t>
  </si>
  <si>
    <t>Colonne7927</t>
  </si>
  <si>
    <t>Colonne7928</t>
  </si>
  <si>
    <t>Colonne7929</t>
  </si>
  <si>
    <t>Colonne7930</t>
  </si>
  <si>
    <t>Colonne7931</t>
  </si>
  <si>
    <t>Colonne7932</t>
  </si>
  <si>
    <t>Colonne7933</t>
  </si>
  <si>
    <t>Colonne7934</t>
  </si>
  <si>
    <t>Colonne7935</t>
  </si>
  <si>
    <t>Colonne7936</t>
  </si>
  <si>
    <t>Colonne7937</t>
  </si>
  <si>
    <t>Colonne7938</t>
  </si>
  <si>
    <t>Colonne7939</t>
  </si>
  <si>
    <t>Colonne7940</t>
  </si>
  <si>
    <t>Colonne7941</t>
  </si>
  <si>
    <t>Colonne7942</t>
  </si>
  <si>
    <t>Colonne7943</t>
  </si>
  <si>
    <t>Colonne7944</t>
  </si>
  <si>
    <t>Colonne7945</t>
  </si>
  <si>
    <t>Colonne7946</t>
  </si>
  <si>
    <t>Colonne7947</t>
  </si>
  <si>
    <t>Colonne7948</t>
  </si>
  <si>
    <t>Colonne7949</t>
  </si>
  <si>
    <t>Colonne7950</t>
  </si>
  <si>
    <t>Colonne7951</t>
  </si>
  <si>
    <t>Colonne7952</t>
  </si>
  <si>
    <t>Colonne7953</t>
  </si>
  <si>
    <t>Colonne7954</t>
  </si>
  <si>
    <t>Colonne7955</t>
  </si>
  <si>
    <t>Colonne7956</t>
  </si>
  <si>
    <t>Colonne7957</t>
  </si>
  <si>
    <t>Colonne7958</t>
  </si>
  <si>
    <t>Colonne7959</t>
  </si>
  <si>
    <t>Colonne7960</t>
  </si>
  <si>
    <t>Colonne7961</t>
  </si>
  <si>
    <t>Colonne7962</t>
  </si>
  <si>
    <t>Colonne7963</t>
  </si>
  <si>
    <t>Colonne7964</t>
  </si>
  <si>
    <t>Colonne7965</t>
  </si>
  <si>
    <t>Colonne7966</t>
  </si>
  <si>
    <t>Colonne7967</t>
  </si>
  <si>
    <t>Colonne7968</t>
  </si>
  <si>
    <t>Colonne7969</t>
  </si>
  <si>
    <t>Colonne7970</t>
  </si>
  <si>
    <t>Colonne7971</t>
  </si>
  <si>
    <t>Colonne7972</t>
  </si>
  <si>
    <t>Colonne7973</t>
  </si>
  <si>
    <t>Colonne7974</t>
  </si>
  <si>
    <t>Colonne7975</t>
  </si>
  <si>
    <t>Colonne7976</t>
  </si>
  <si>
    <t>Colonne7977</t>
  </si>
  <si>
    <t>Colonne7978</t>
  </si>
  <si>
    <t>Colonne7979</t>
  </si>
  <si>
    <t>Colonne7980</t>
  </si>
  <si>
    <t>Colonne7981</t>
  </si>
  <si>
    <t>Colonne7982</t>
  </si>
  <si>
    <t>Colonne7983</t>
  </si>
  <si>
    <t>Colonne7984</t>
  </si>
  <si>
    <t>Colonne7985</t>
  </si>
  <si>
    <t>Colonne7986</t>
  </si>
  <si>
    <t>Colonne7987</t>
  </si>
  <si>
    <t>Colonne7988</t>
  </si>
  <si>
    <t>Colonne7989</t>
  </si>
  <si>
    <t>Colonne7990</t>
  </si>
  <si>
    <t>Colonne7991</t>
  </si>
  <si>
    <t>Colonne7992</t>
  </si>
  <si>
    <t>Colonne7993</t>
  </si>
  <si>
    <t>Colonne7994</t>
  </si>
  <si>
    <t>Colonne7995</t>
  </si>
  <si>
    <t>Colonne7996</t>
  </si>
  <si>
    <t>Colonne7997</t>
  </si>
  <si>
    <t>Colonne7998</t>
  </si>
  <si>
    <t>Colonne7999</t>
  </si>
  <si>
    <t>Colonne8000</t>
  </si>
  <si>
    <t>Colonne8001</t>
  </si>
  <si>
    <t>Colonne8002</t>
  </si>
  <si>
    <t>Colonne8003</t>
  </si>
  <si>
    <t>Colonne8004</t>
  </si>
  <si>
    <t>Colonne8005</t>
  </si>
  <si>
    <t>Colonne8006</t>
  </si>
  <si>
    <t>Colonne8007</t>
  </si>
  <si>
    <t>Colonne8008</t>
  </si>
  <si>
    <t>Colonne8009</t>
  </si>
  <si>
    <t>Colonne8010</t>
  </si>
  <si>
    <t>Colonne8011</t>
  </si>
  <si>
    <t>Colonne8012</t>
  </si>
  <si>
    <t>Colonne8013</t>
  </si>
  <si>
    <t>Colonne8014</t>
  </si>
  <si>
    <t>Colonne8015</t>
  </si>
  <si>
    <t>Colonne8016</t>
  </si>
  <si>
    <t>Colonne8017</t>
  </si>
  <si>
    <t>Colonne8018</t>
  </si>
  <si>
    <t>Colonne8019</t>
  </si>
  <si>
    <t>Colonne8020</t>
  </si>
  <si>
    <t>Colonne8021</t>
  </si>
  <si>
    <t>Colonne8022</t>
  </si>
  <si>
    <t>Colonne8023</t>
  </si>
  <si>
    <t>Colonne8024</t>
  </si>
  <si>
    <t>Colonne8025</t>
  </si>
  <si>
    <t>Colonne8026</t>
  </si>
  <si>
    <t>Colonne8027</t>
  </si>
  <si>
    <t>Colonne8028</t>
  </si>
  <si>
    <t>Colonne8029</t>
  </si>
  <si>
    <t>Colonne8030</t>
  </si>
  <si>
    <t>Colonne8031</t>
  </si>
  <si>
    <t>Colonne8032</t>
  </si>
  <si>
    <t>Colonne8033</t>
  </si>
  <si>
    <t>Colonne8034</t>
  </si>
  <si>
    <t>Colonne8035</t>
  </si>
  <si>
    <t>Colonne8036</t>
  </si>
  <si>
    <t>Colonne8037</t>
  </si>
  <si>
    <t>Colonne8038</t>
  </si>
  <si>
    <t>Colonne8039</t>
  </si>
  <si>
    <t>Colonne8040</t>
  </si>
  <si>
    <t>Colonne8041</t>
  </si>
  <si>
    <t>Colonne8042</t>
  </si>
  <si>
    <t>Colonne8043</t>
  </si>
  <si>
    <t>Colonne8044</t>
  </si>
  <si>
    <t>Colonne8045</t>
  </si>
  <si>
    <t>Colonne8046</t>
  </si>
  <si>
    <t>Colonne8047</t>
  </si>
  <si>
    <t>Colonne8048</t>
  </si>
  <si>
    <t>Colonne8049</t>
  </si>
  <si>
    <t>Colonne8050</t>
  </si>
  <si>
    <t>Colonne8051</t>
  </si>
  <si>
    <t>Colonne8052</t>
  </si>
  <si>
    <t>Colonne8053</t>
  </si>
  <si>
    <t>Colonne8054</t>
  </si>
  <si>
    <t>Colonne8055</t>
  </si>
  <si>
    <t>Colonne8056</t>
  </si>
  <si>
    <t>Colonne8057</t>
  </si>
  <si>
    <t>Colonne8058</t>
  </si>
  <si>
    <t>Colonne8059</t>
  </si>
  <si>
    <t>Colonne8060</t>
  </si>
  <si>
    <t>Colonne8061</t>
  </si>
  <si>
    <t>Colonne8062</t>
  </si>
  <si>
    <t>Colonne8063</t>
  </si>
  <si>
    <t>Colonne8064</t>
  </si>
  <si>
    <t>Colonne8065</t>
  </si>
  <si>
    <t>Colonne8066</t>
  </si>
  <si>
    <t>Colonne8067</t>
  </si>
  <si>
    <t>Colonne8068</t>
  </si>
  <si>
    <t>Colonne8069</t>
  </si>
  <si>
    <t>Colonne8070</t>
  </si>
  <si>
    <t>Colonne8071</t>
  </si>
  <si>
    <t>Colonne8072</t>
  </si>
  <si>
    <t>Colonne8073</t>
  </si>
  <si>
    <t>Colonne8074</t>
  </si>
  <si>
    <t>Colonne8075</t>
  </si>
  <si>
    <t>Colonne8076</t>
  </si>
  <si>
    <t>Colonne8077</t>
  </si>
  <si>
    <t>Colonne8078</t>
  </si>
  <si>
    <t>Colonne8079</t>
  </si>
  <si>
    <t>Colonne8080</t>
  </si>
  <si>
    <t>Colonne8081</t>
  </si>
  <si>
    <t>Colonne8082</t>
  </si>
  <si>
    <t>Colonne8083</t>
  </si>
  <si>
    <t>Colonne8084</t>
  </si>
  <si>
    <t>Colonne8085</t>
  </si>
  <si>
    <t>Colonne8086</t>
  </si>
  <si>
    <t>Colonne8087</t>
  </si>
  <si>
    <t>Colonne8088</t>
  </si>
  <si>
    <t>Colonne8089</t>
  </si>
  <si>
    <t>Colonne8090</t>
  </si>
  <si>
    <t>Colonne8091</t>
  </si>
  <si>
    <t>Colonne8092</t>
  </si>
  <si>
    <t>Colonne8093</t>
  </si>
  <si>
    <t>Colonne8094</t>
  </si>
  <si>
    <t>Colonne8095</t>
  </si>
  <si>
    <t>Colonne8096</t>
  </si>
  <si>
    <t>Colonne8097</t>
  </si>
  <si>
    <t>Colonne8098</t>
  </si>
  <si>
    <t>Colonne8099</t>
  </si>
  <si>
    <t>Colonne8100</t>
  </si>
  <si>
    <t>Colonne8101</t>
  </si>
  <si>
    <t>Colonne8102</t>
  </si>
  <si>
    <t>Colonne8103</t>
  </si>
  <si>
    <t>Colonne8104</t>
  </si>
  <si>
    <t>Colonne8105</t>
  </si>
  <si>
    <t>Colonne8106</t>
  </si>
  <si>
    <t>Colonne8107</t>
  </si>
  <si>
    <t>Colonne8108</t>
  </si>
  <si>
    <t>Colonne8109</t>
  </si>
  <si>
    <t>Colonne8110</t>
  </si>
  <si>
    <t>Colonne8111</t>
  </si>
  <si>
    <t>Colonne8112</t>
  </si>
  <si>
    <t>Colonne8113</t>
  </si>
  <si>
    <t>Colonne8114</t>
  </si>
  <si>
    <t>Colonne8115</t>
  </si>
  <si>
    <t>Colonne8116</t>
  </si>
  <si>
    <t>Colonne8117</t>
  </si>
  <si>
    <t>Colonne8118</t>
  </si>
  <si>
    <t>Colonne8119</t>
  </si>
  <si>
    <t>Colonne8120</t>
  </si>
  <si>
    <t>Colonne8121</t>
  </si>
  <si>
    <t>Colonne8122</t>
  </si>
  <si>
    <t>Colonne8123</t>
  </si>
  <si>
    <t>Colonne8124</t>
  </si>
  <si>
    <t>Colonne8125</t>
  </si>
  <si>
    <t>Colonne8126</t>
  </si>
  <si>
    <t>Colonne8127</t>
  </si>
  <si>
    <t>Colonne8128</t>
  </si>
  <si>
    <t>Colonne8129</t>
  </si>
  <si>
    <t>Colonne8130</t>
  </si>
  <si>
    <t>Colonne8131</t>
  </si>
  <si>
    <t>Colonne8132</t>
  </si>
  <si>
    <t>Colonne8133</t>
  </si>
  <si>
    <t>Colonne8134</t>
  </si>
  <si>
    <t>Colonne8135</t>
  </si>
  <si>
    <t>Colonne8136</t>
  </si>
  <si>
    <t>Colonne8137</t>
  </si>
  <si>
    <t>Colonne8138</t>
  </si>
  <si>
    <t>Colonne8139</t>
  </si>
  <si>
    <t>Colonne8140</t>
  </si>
  <si>
    <t>Colonne8141</t>
  </si>
  <si>
    <t>Colonne8142</t>
  </si>
  <si>
    <t>Colonne8143</t>
  </si>
  <si>
    <t>Colonne8144</t>
  </si>
  <si>
    <t>Colonne8145</t>
  </si>
  <si>
    <t>Colonne8146</t>
  </si>
  <si>
    <t>Colonne8147</t>
  </si>
  <si>
    <t>Colonne8148</t>
  </si>
  <si>
    <t>Colonne8149</t>
  </si>
  <si>
    <t>Colonne8150</t>
  </si>
  <si>
    <t>Colonne8151</t>
  </si>
  <si>
    <t>Colonne8152</t>
  </si>
  <si>
    <t>Colonne8153</t>
  </si>
  <si>
    <t>Colonne8154</t>
  </si>
  <si>
    <t>Colonne8155</t>
  </si>
  <si>
    <t>Colonne8156</t>
  </si>
  <si>
    <t>Colonne8157</t>
  </si>
  <si>
    <t>Colonne8158</t>
  </si>
  <si>
    <t>Colonne8159</t>
  </si>
  <si>
    <t>Colonne8160</t>
  </si>
  <si>
    <t>Colonne8161</t>
  </si>
  <si>
    <t>Colonne8162</t>
  </si>
  <si>
    <t>Colonne8163</t>
  </si>
  <si>
    <t>Colonne8164</t>
  </si>
  <si>
    <t>Colonne8165</t>
  </si>
  <si>
    <t>Colonne8166</t>
  </si>
  <si>
    <t>Colonne8167</t>
  </si>
  <si>
    <t>Colonne8168</t>
  </si>
  <si>
    <t>Colonne8169</t>
  </si>
  <si>
    <t>Colonne8170</t>
  </si>
  <si>
    <t>Colonne8171</t>
  </si>
  <si>
    <t>Colonne8172</t>
  </si>
  <si>
    <t>Colonne8173</t>
  </si>
  <si>
    <t>Colonne8174</t>
  </si>
  <si>
    <t>Colonne8175</t>
  </si>
  <si>
    <t>Colonne8176</t>
  </si>
  <si>
    <t>Colonne8177</t>
  </si>
  <si>
    <t>Colonne8178</t>
  </si>
  <si>
    <t>Colonne8179</t>
  </si>
  <si>
    <t>Colonne8180</t>
  </si>
  <si>
    <t>Colonne8181</t>
  </si>
  <si>
    <t>Colonne8182</t>
  </si>
  <si>
    <t>Colonne8183</t>
  </si>
  <si>
    <t>Colonne8184</t>
  </si>
  <si>
    <t>Colonne8185</t>
  </si>
  <si>
    <t>Colonne8186</t>
  </si>
  <si>
    <t>Colonne8187</t>
  </si>
  <si>
    <t>Colonne8188</t>
  </si>
  <si>
    <t>Colonne8189</t>
  </si>
  <si>
    <t>Colonne8190</t>
  </si>
  <si>
    <t>Colonne8191</t>
  </si>
  <si>
    <t>Colonne8192</t>
  </si>
  <si>
    <t>Colonne8193</t>
  </si>
  <si>
    <t>Colonne8194</t>
  </si>
  <si>
    <t>Colonne8195</t>
  </si>
  <si>
    <t>Colonne8196</t>
  </si>
  <si>
    <t>Colonne8197</t>
  </si>
  <si>
    <t>Colonne8198</t>
  </si>
  <si>
    <t>Colonne8199</t>
  </si>
  <si>
    <t>Colonne8200</t>
  </si>
  <si>
    <t>Colonne8201</t>
  </si>
  <si>
    <t>Colonne8202</t>
  </si>
  <si>
    <t>Colonne8203</t>
  </si>
  <si>
    <t>Colonne8204</t>
  </si>
  <si>
    <t>Colonne8205</t>
  </si>
  <si>
    <t>Colonne8206</t>
  </si>
  <si>
    <t>Colonne8207</t>
  </si>
  <si>
    <t>Colonne8208</t>
  </si>
  <si>
    <t>Colonne8209</t>
  </si>
  <si>
    <t>Colonne8210</t>
  </si>
  <si>
    <t>Colonne8211</t>
  </si>
  <si>
    <t>Colonne8212</t>
  </si>
  <si>
    <t>Colonne8213</t>
  </si>
  <si>
    <t>Colonne8214</t>
  </si>
  <si>
    <t>Colonne8215</t>
  </si>
  <si>
    <t>Colonne8216</t>
  </si>
  <si>
    <t>Colonne8217</t>
  </si>
  <si>
    <t>Colonne8218</t>
  </si>
  <si>
    <t>Colonne8219</t>
  </si>
  <si>
    <t>Colonne8220</t>
  </si>
  <si>
    <t>Colonne8221</t>
  </si>
  <si>
    <t>Colonne8222</t>
  </si>
  <si>
    <t>Colonne8223</t>
  </si>
  <si>
    <t>Colonne8224</t>
  </si>
  <si>
    <t>Colonne8225</t>
  </si>
  <si>
    <t>Colonne8226</t>
  </si>
  <si>
    <t>Colonne8227</t>
  </si>
  <si>
    <t>Colonne8228</t>
  </si>
  <si>
    <t>Colonne8229</t>
  </si>
  <si>
    <t>Colonne8230</t>
  </si>
  <si>
    <t>Colonne8231</t>
  </si>
  <si>
    <t>Colonne8232</t>
  </si>
  <si>
    <t>Colonne8233</t>
  </si>
  <si>
    <t>Colonne8234</t>
  </si>
  <si>
    <t>Colonne8235</t>
  </si>
  <si>
    <t>Colonne8236</t>
  </si>
  <si>
    <t>Colonne8237</t>
  </si>
  <si>
    <t>Colonne8238</t>
  </si>
  <si>
    <t>Colonne8239</t>
  </si>
  <si>
    <t>Colonne8240</t>
  </si>
  <si>
    <t>Colonne8241</t>
  </si>
  <si>
    <t>Colonne8242</t>
  </si>
  <si>
    <t>Colonne8243</t>
  </si>
  <si>
    <t>Colonne8244</t>
  </si>
  <si>
    <t>Colonne8245</t>
  </si>
  <si>
    <t>Colonne8246</t>
  </si>
  <si>
    <t>Colonne8247</t>
  </si>
  <si>
    <t>Colonne8248</t>
  </si>
  <si>
    <t>Colonne8249</t>
  </si>
  <si>
    <t>Colonne8250</t>
  </si>
  <si>
    <t>Colonne8251</t>
  </si>
  <si>
    <t>Colonne8252</t>
  </si>
  <si>
    <t>Colonne8253</t>
  </si>
  <si>
    <t>Colonne8254</t>
  </si>
  <si>
    <t>Colonne8255</t>
  </si>
  <si>
    <t>Colonne8256</t>
  </si>
  <si>
    <t>Colonne8257</t>
  </si>
  <si>
    <t>Colonne8258</t>
  </si>
  <si>
    <t>Colonne8259</t>
  </si>
  <si>
    <t>Colonne8260</t>
  </si>
  <si>
    <t>Colonne8261</t>
  </si>
  <si>
    <t>Colonne8262</t>
  </si>
  <si>
    <t>Colonne8263</t>
  </si>
  <si>
    <t>Colonne8264</t>
  </si>
  <si>
    <t>Colonne8265</t>
  </si>
  <si>
    <t>Colonne8266</t>
  </si>
  <si>
    <t>Colonne8267</t>
  </si>
  <si>
    <t>Colonne8268</t>
  </si>
  <si>
    <t>Colonne8269</t>
  </si>
  <si>
    <t>Colonne8270</t>
  </si>
  <si>
    <t>Colonne8271</t>
  </si>
  <si>
    <t>Colonne8272</t>
  </si>
  <si>
    <t>Colonne8273</t>
  </si>
  <si>
    <t>Colonne8274</t>
  </si>
  <si>
    <t>Colonne8275</t>
  </si>
  <si>
    <t>Colonne8276</t>
  </si>
  <si>
    <t>Colonne8277</t>
  </si>
  <si>
    <t>Colonne8278</t>
  </si>
  <si>
    <t>Colonne8279</t>
  </si>
  <si>
    <t>Colonne8280</t>
  </si>
  <si>
    <t>Colonne8281</t>
  </si>
  <si>
    <t>Colonne8282</t>
  </si>
  <si>
    <t>Colonne8283</t>
  </si>
  <si>
    <t>Colonne8284</t>
  </si>
  <si>
    <t>Colonne8285</t>
  </si>
  <si>
    <t>Colonne8286</t>
  </si>
  <si>
    <t>Colonne8287</t>
  </si>
  <si>
    <t>Colonne8288</t>
  </si>
  <si>
    <t>Colonne8289</t>
  </si>
  <si>
    <t>Colonne8290</t>
  </si>
  <si>
    <t>Colonne8291</t>
  </si>
  <si>
    <t>Colonne8292</t>
  </si>
  <si>
    <t>Colonne8293</t>
  </si>
  <si>
    <t>Colonne8294</t>
  </si>
  <si>
    <t>Colonne8295</t>
  </si>
  <si>
    <t>Colonne8296</t>
  </si>
  <si>
    <t>Colonne8297</t>
  </si>
  <si>
    <t>Colonne8298</t>
  </si>
  <si>
    <t>Colonne8299</t>
  </si>
  <si>
    <t>Colonne8300</t>
  </si>
  <si>
    <t>Colonne8301</t>
  </si>
  <si>
    <t>Colonne8302</t>
  </si>
  <si>
    <t>Colonne8303</t>
  </si>
  <si>
    <t>Colonne8304</t>
  </si>
  <si>
    <t>Colonne8305</t>
  </si>
  <si>
    <t>Colonne8306</t>
  </si>
  <si>
    <t>Colonne8307</t>
  </si>
  <si>
    <t>Colonne8308</t>
  </si>
  <si>
    <t>Colonne8309</t>
  </si>
  <si>
    <t>Colonne8310</t>
  </si>
  <si>
    <t>Colonne8311</t>
  </si>
  <si>
    <t>Colonne8312</t>
  </si>
  <si>
    <t>Colonne8313</t>
  </si>
  <si>
    <t>Colonne8314</t>
  </si>
  <si>
    <t>Colonne8315</t>
  </si>
  <si>
    <t>Colonne8316</t>
  </si>
  <si>
    <t>Colonne8317</t>
  </si>
  <si>
    <t>Colonne8318</t>
  </si>
  <si>
    <t>Colonne8319</t>
  </si>
  <si>
    <t>Colonne8320</t>
  </si>
  <si>
    <t>Colonne8321</t>
  </si>
  <si>
    <t>Colonne8322</t>
  </si>
  <si>
    <t>Colonne8323</t>
  </si>
  <si>
    <t>Colonne8324</t>
  </si>
  <si>
    <t>Colonne8325</t>
  </si>
  <si>
    <t>Colonne8326</t>
  </si>
  <si>
    <t>Colonne8327</t>
  </si>
  <si>
    <t>Colonne8328</t>
  </si>
  <si>
    <t>Colonne8329</t>
  </si>
  <si>
    <t>Colonne8330</t>
  </si>
  <si>
    <t>Colonne8331</t>
  </si>
  <si>
    <t>Colonne8332</t>
  </si>
  <si>
    <t>Colonne8333</t>
  </si>
  <si>
    <t>Colonne8334</t>
  </si>
  <si>
    <t>Colonne8335</t>
  </si>
  <si>
    <t>Colonne8336</t>
  </si>
  <si>
    <t>Colonne8337</t>
  </si>
  <si>
    <t>Colonne8338</t>
  </si>
  <si>
    <t>Colonne8339</t>
  </si>
  <si>
    <t>Colonne8340</t>
  </si>
  <si>
    <t>Colonne8341</t>
  </si>
  <si>
    <t>Colonne8342</t>
  </si>
  <si>
    <t>Colonne8343</t>
  </si>
  <si>
    <t>Colonne8344</t>
  </si>
  <si>
    <t>Colonne8345</t>
  </si>
  <si>
    <t>Colonne8346</t>
  </si>
  <si>
    <t>Colonne8347</t>
  </si>
  <si>
    <t>Colonne8348</t>
  </si>
  <si>
    <t>Colonne8349</t>
  </si>
  <si>
    <t>Colonne8350</t>
  </si>
  <si>
    <t>Colonne8351</t>
  </si>
  <si>
    <t>Colonne8352</t>
  </si>
  <si>
    <t>Colonne8353</t>
  </si>
  <si>
    <t>Colonne8354</t>
  </si>
  <si>
    <t>Colonne8355</t>
  </si>
  <si>
    <t>Colonne8356</t>
  </si>
  <si>
    <t>Colonne8357</t>
  </si>
  <si>
    <t>Colonne8358</t>
  </si>
  <si>
    <t>Colonne8359</t>
  </si>
  <si>
    <t>Colonne8360</t>
  </si>
  <si>
    <t>Colonne8361</t>
  </si>
  <si>
    <t>Colonne8362</t>
  </si>
  <si>
    <t>Colonne8363</t>
  </si>
  <si>
    <t>Colonne8364</t>
  </si>
  <si>
    <t>Colonne8365</t>
  </si>
  <si>
    <t>Colonne8366</t>
  </si>
  <si>
    <t>Colonne8367</t>
  </si>
  <si>
    <t>Colonne8368</t>
  </si>
  <si>
    <t>Colonne8369</t>
  </si>
  <si>
    <t>Colonne8370</t>
  </si>
  <si>
    <t>Colonne8371</t>
  </si>
  <si>
    <t>Colonne8372</t>
  </si>
  <si>
    <t>Colonne8373</t>
  </si>
  <si>
    <t>Colonne8374</t>
  </si>
  <si>
    <t>Colonne8375</t>
  </si>
  <si>
    <t>Colonne8376</t>
  </si>
  <si>
    <t>Colonne8377</t>
  </si>
  <si>
    <t>Colonne8378</t>
  </si>
  <si>
    <t>Colonne8379</t>
  </si>
  <si>
    <t>Colonne8380</t>
  </si>
  <si>
    <t>Colonne8381</t>
  </si>
  <si>
    <t>Colonne8382</t>
  </si>
  <si>
    <t>Colonne8383</t>
  </si>
  <si>
    <t>Colonne8384</t>
  </si>
  <si>
    <t>Colonne8385</t>
  </si>
  <si>
    <t>Colonne8386</t>
  </si>
  <si>
    <t>Colonne8387</t>
  </si>
  <si>
    <t>Colonne8388</t>
  </si>
  <si>
    <t>Colonne8389</t>
  </si>
  <si>
    <t>Colonne8390</t>
  </si>
  <si>
    <t>Colonne8391</t>
  </si>
  <si>
    <t>Colonne8392</t>
  </si>
  <si>
    <t>Colonne8393</t>
  </si>
  <si>
    <t>Colonne8394</t>
  </si>
  <si>
    <t>Colonne8395</t>
  </si>
  <si>
    <t>Colonne8396</t>
  </si>
  <si>
    <t>Colonne8397</t>
  </si>
  <si>
    <t>Colonne8398</t>
  </si>
  <si>
    <t>Colonne8399</t>
  </si>
  <si>
    <t>Colonne8400</t>
  </si>
  <si>
    <t>Colonne8401</t>
  </si>
  <si>
    <t>Colonne8402</t>
  </si>
  <si>
    <t>Colonne8403</t>
  </si>
  <si>
    <t>Colonne8404</t>
  </si>
  <si>
    <t>Colonne8405</t>
  </si>
  <si>
    <t>Colonne8406</t>
  </si>
  <si>
    <t>Colonne8407</t>
  </si>
  <si>
    <t>Colonne8408</t>
  </si>
  <si>
    <t>Colonne8409</t>
  </si>
  <si>
    <t>Colonne8410</t>
  </si>
  <si>
    <t>Colonne8411</t>
  </si>
  <si>
    <t>Colonne8412</t>
  </si>
  <si>
    <t>Colonne8413</t>
  </si>
  <si>
    <t>Colonne8414</t>
  </si>
  <si>
    <t>Colonne8415</t>
  </si>
  <si>
    <t>Colonne8416</t>
  </si>
  <si>
    <t>Colonne8417</t>
  </si>
  <si>
    <t>Colonne8418</t>
  </si>
  <si>
    <t>Colonne8419</t>
  </si>
  <si>
    <t>Colonne8420</t>
  </si>
  <si>
    <t>Colonne8421</t>
  </si>
  <si>
    <t>Colonne8422</t>
  </si>
  <si>
    <t>Colonne8423</t>
  </si>
  <si>
    <t>Colonne8424</t>
  </si>
  <si>
    <t>Colonne8425</t>
  </si>
  <si>
    <t>Colonne8426</t>
  </si>
  <si>
    <t>Colonne8427</t>
  </si>
  <si>
    <t>Colonne8428</t>
  </si>
  <si>
    <t>Colonne8429</t>
  </si>
  <si>
    <t>Colonne8430</t>
  </si>
  <si>
    <t>Colonne8431</t>
  </si>
  <si>
    <t>Colonne8432</t>
  </si>
  <si>
    <t>Colonne8433</t>
  </si>
  <si>
    <t>Colonne8434</t>
  </si>
  <si>
    <t>Colonne8435</t>
  </si>
  <si>
    <t>Colonne8436</t>
  </si>
  <si>
    <t>Colonne8437</t>
  </si>
  <si>
    <t>Colonne8438</t>
  </si>
  <si>
    <t>Colonne8439</t>
  </si>
  <si>
    <t>Colonne8440</t>
  </si>
  <si>
    <t>Colonne8441</t>
  </si>
  <si>
    <t>Colonne8442</t>
  </si>
  <si>
    <t>Colonne8443</t>
  </si>
  <si>
    <t>Colonne8444</t>
  </si>
  <si>
    <t>Colonne8445</t>
  </si>
  <si>
    <t>Colonne8446</t>
  </si>
  <si>
    <t>Colonne8447</t>
  </si>
  <si>
    <t>Colonne8448</t>
  </si>
  <si>
    <t>Colonne8449</t>
  </si>
  <si>
    <t>Colonne8450</t>
  </si>
  <si>
    <t>Colonne8451</t>
  </si>
  <si>
    <t>Colonne8452</t>
  </si>
  <si>
    <t>Colonne8453</t>
  </si>
  <si>
    <t>Colonne8454</t>
  </si>
  <si>
    <t>Colonne8455</t>
  </si>
  <si>
    <t>Colonne8456</t>
  </si>
  <si>
    <t>Colonne8457</t>
  </si>
  <si>
    <t>Colonne8458</t>
  </si>
  <si>
    <t>Colonne8459</t>
  </si>
  <si>
    <t>Colonne8460</t>
  </si>
  <si>
    <t>Colonne8461</t>
  </si>
  <si>
    <t>Colonne8462</t>
  </si>
  <si>
    <t>Colonne8463</t>
  </si>
  <si>
    <t>Colonne8464</t>
  </si>
  <si>
    <t>Colonne8465</t>
  </si>
  <si>
    <t>Colonne8466</t>
  </si>
  <si>
    <t>Colonne8467</t>
  </si>
  <si>
    <t>Colonne8468</t>
  </si>
  <si>
    <t>Colonne8469</t>
  </si>
  <si>
    <t>Colonne8470</t>
  </si>
  <si>
    <t>Colonne8471</t>
  </si>
  <si>
    <t>Colonne8472</t>
  </si>
  <si>
    <t>Colonne8473</t>
  </si>
  <si>
    <t>Colonne8474</t>
  </si>
  <si>
    <t>Colonne8475</t>
  </si>
  <si>
    <t>Colonne8476</t>
  </si>
  <si>
    <t>Colonne8477</t>
  </si>
  <si>
    <t>Colonne8478</t>
  </si>
  <si>
    <t>Colonne8479</t>
  </si>
  <si>
    <t>Colonne8480</t>
  </si>
  <si>
    <t>Colonne8481</t>
  </si>
  <si>
    <t>Colonne8482</t>
  </si>
  <si>
    <t>Colonne8483</t>
  </si>
  <si>
    <t>Colonne8484</t>
  </si>
  <si>
    <t>Colonne8485</t>
  </si>
  <si>
    <t>Colonne8486</t>
  </si>
  <si>
    <t>Colonne8487</t>
  </si>
  <si>
    <t>Colonne8488</t>
  </si>
  <si>
    <t>Colonne8489</t>
  </si>
  <si>
    <t>Colonne8490</t>
  </si>
  <si>
    <t>Colonne8491</t>
  </si>
  <si>
    <t>Colonne8492</t>
  </si>
  <si>
    <t>Colonne8493</t>
  </si>
  <si>
    <t>Colonne8494</t>
  </si>
  <si>
    <t>Colonne8495</t>
  </si>
  <si>
    <t>Colonne8496</t>
  </si>
  <si>
    <t>Colonne8497</t>
  </si>
  <si>
    <t>Colonne8498</t>
  </si>
  <si>
    <t>Colonne8499</t>
  </si>
  <si>
    <t>Colonne8500</t>
  </si>
  <si>
    <t>Colonne8501</t>
  </si>
  <si>
    <t>Colonne8502</t>
  </si>
  <si>
    <t>Colonne8503</t>
  </si>
  <si>
    <t>Colonne8504</t>
  </si>
  <si>
    <t>Colonne8505</t>
  </si>
  <si>
    <t>Colonne8506</t>
  </si>
  <si>
    <t>Colonne8507</t>
  </si>
  <si>
    <t>Colonne8508</t>
  </si>
  <si>
    <t>Colonne8509</t>
  </si>
  <si>
    <t>Colonne8510</t>
  </si>
  <si>
    <t>Colonne8511</t>
  </si>
  <si>
    <t>Colonne8512</t>
  </si>
  <si>
    <t>Colonne8513</t>
  </si>
  <si>
    <t>Colonne8514</t>
  </si>
  <si>
    <t>Colonne8515</t>
  </si>
  <si>
    <t>Colonne8516</t>
  </si>
  <si>
    <t>Colonne8517</t>
  </si>
  <si>
    <t>Colonne8518</t>
  </si>
  <si>
    <t>Colonne8519</t>
  </si>
  <si>
    <t>Colonne8520</t>
  </si>
  <si>
    <t>Colonne8521</t>
  </si>
  <si>
    <t>Colonne8522</t>
  </si>
  <si>
    <t>Colonne8523</t>
  </si>
  <si>
    <t>Colonne8524</t>
  </si>
  <si>
    <t>Colonne8525</t>
  </si>
  <si>
    <t>Colonne8526</t>
  </si>
  <si>
    <t>Colonne8527</t>
  </si>
  <si>
    <t>Colonne8528</t>
  </si>
  <si>
    <t>Colonne8529</t>
  </si>
  <si>
    <t>Colonne8530</t>
  </si>
  <si>
    <t>Colonne8531</t>
  </si>
  <si>
    <t>Colonne8532</t>
  </si>
  <si>
    <t>Colonne8533</t>
  </si>
  <si>
    <t>Colonne8534</t>
  </si>
  <si>
    <t>Colonne8535</t>
  </si>
  <si>
    <t>Colonne8536</t>
  </si>
  <si>
    <t>Colonne8537</t>
  </si>
  <si>
    <t>Colonne8538</t>
  </si>
  <si>
    <t>Colonne8539</t>
  </si>
  <si>
    <t>Colonne8540</t>
  </si>
  <si>
    <t>Colonne8541</t>
  </si>
  <si>
    <t>Colonne8542</t>
  </si>
  <si>
    <t>Colonne8543</t>
  </si>
  <si>
    <t>Colonne8544</t>
  </si>
  <si>
    <t>Colonne8545</t>
  </si>
  <si>
    <t>Colonne8546</t>
  </si>
  <si>
    <t>Colonne8547</t>
  </si>
  <si>
    <t>Colonne8548</t>
  </si>
  <si>
    <t>Colonne8549</t>
  </si>
  <si>
    <t>Colonne8550</t>
  </si>
  <si>
    <t>Colonne8551</t>
  </si>
  <si>
    <t>Colonne8552</t>
  </si>
  <si>
    <t>Colonne8553</t>
  </si>
  <si>
    <t>Colonne8554</t>
  </si>
  <si>
    <t>Colonne8555</t>
  </si>
  <si>
    <t>Colonne8556</t>
  </si>
  <si>
    <t>Colonne8557</t>
  </si>
  <si>
    <t>Colonne8558</t>
  </si>
  <si>
    <t>Colonne8559</t>
  </si>
  <si>
    <t>Colonne8560</t>
  </si>
  <si>
    <t>Colonne8561</t>
  </si>
  <si>
    <t>Colonne8562</t>
  </si>
  <si>
    <t>Colonne8563</t>
  </si>
  <si>
    <t>Colonne8564</t>
  </si>
  <si>
    <t>Colonne8565</t>
  </si>
  <si>
    <t>Colonne8566</t>
  </si>
  <si>
    <t>Colonne8567</t>
  </si>
  <si>
    <t>Colonne8568</t>
  </si>
  <si>
    <t>Colonne8569</t>
  </si>
  <si>
    <t>Colonne8570</t>
  </si>
  <si>
    <t>Colonne8571</t>
  </si>
  <si>
    <t>Colonne8572</t>
  </si>
  <si>
    <t>Colonne8573</t>
  </si>
  <si>
    <t>Colonne8574</t>
  </si>
  <si>
    <t>Colonne8575</t>
  </si>
  <si>
    <t>Colonne8576</t>
  </si>
  <si>
    <t>Colonne8577</t>
  </si>
  <si>
    <t>Colonne8578</t>
  </si>
  <si>
    <t>Colonne8579</t>
  </si>
  <si>
    <t>Colonne8580</t>
  </si>
  <si>
    <t>Colonne8581</t>
  </si>
  <si>
    <t>Colonne8582</t>
  </si>
  <si>
    <t>Colonne8583</t>
  </si>
  <si>
    <t>Colonne8584</t>
  </si>
  <si>
    <t>Colonne8585</t>
  </si>
  <si>
    <t>Colonne8586</t>
  </si>
  <si>
    <t>Colonne8587</t>
  </si>
  <si>
    <t>Colonne8588</t>
  </si>
  <si>
    <t>Colonne8589</t>
  </si>
  <si>
    <t>Colonne8590</t>
  </si>
  <si>
    <t>Colonne8591</t>
  </si>
  <si>
    <t>Colonne8592</t>
  </si>
  <si>
    <t>Colonne8593</t>
  </si>
  <si>
    <t>Colonne8594</t>
  </si>
  <si>
    <t>Colonne8595</t>
  </si>
  <si>
    <t>Colonne8596</t>
  </si>
  <si>
    <t>Colonne8597</t>
  </si>
  <si>
    <t>Colonne8598</t>
  </si>
  <si>
    <t>Colonne8599</t>
  </si>
  <si>
    <t>Colonne8600</t>
  </si>
  <si>
    <t>Colonne8601</t>
  </si>
  <si>
    <t>Colonne8602</t>
  </si>
  <si>
    <t>Colonne8603</t>
  </si>
  <si>
    <t>Colonne8604</t>
  </si>
  <si>
    <t>Colonne8605</t>
  </si>
  <si>
    <t>Colonne8606</t>
  </si>
  <si>
    <t>Colonne8607</t>
  </si>
  <si>
    <t>Colonne8608</t>
  </si>
  <si>
    <t>Colonne8609</t>
  </si>
  <si>
    <t>Colonne8610</t>
  </si>
  <si>
    <t>Colonne8611</t>
  </si>
  <si>
    <t>Colonne8612</t>
  </si>
  <si>
    <t>Colonne8613</t>
  </si>
  <si>
    <t>Colonne8614</t>
  </si>
  <si>
    <t>Colonne8615</t>
  </si>
  <si>
    <t>Colonne8616</t>
  </si>
  <si>
    <t>Colonne8617</t>
  </si>
  <si>
    <t>Colonne8618</t>
  </si>
  <si>
    <t>Colonne8619</t>
  </si>
  <si>
    <t>Colonne8620</t>
  </si>
  <si>
    <t>Colonne8621</t>
  </si>
  <si>
    <t>Colonne8622</t>
  </si>
  <si>
    <t>Colonne8623</t>
  </si>
  <si>
    <t>Colonne8624</t>
  </si>
  <si>
    <t>Colonne8625</t>
  </si>
  <si>
    <t>Colonne8626</t>
  </si>
  <si>
    <t>Colonne8627</t>
  </si>
  <si>
    <t>Colonne8628</t>
  </si>
  <si>
    <t>Colonne8629</t>
  </si>
  <si>
    <t>Colonne8630</t>
  </si>
  <si>
    <t>Colonne8631</t>
  </si>
  <si>
    <t>Colonne8632</t>
  </si>
  <si>
    <t>Colonne8633</t>
  </si>
  <si>
    <t>Colonne8634</t>
  </si>
  <si>
    <t>Colonne8635</t>
  </si>
  <si>
    <t>Colonne8636</t>
  </si>
  <si>
    <t>Colonne8637</t>
  </si>
  <si>
    <t>Colonne8638</t>
  </si>
  <si>
    <t>Colonne8639</t>
  </si>
  <si>
    <t>Colonne8640</t>
  </si>
  <si>
    <t>Colonne8641</t>
  </si>
  <si>
    <t>Colonne8642</t>
  </si>
  <si>
    <t>Colonne8643</t>
  </si>
  <si>
    <t>Colonne8644</t>
  </si>
  <si>
    <t>Colonne8645</t>
  </si>
  <si>
    <t>Colonne8646</t>
  </si>
  <si>
    <t>Colonne8647</t>
  </si>
  <si>
    <t>Colonne8648</t>
  </si>
  <si>
    <t>Colonne8649</t>
  </si>
  <si>
    <t>Colonne8650</t>
  </si>
  <si>
    <t>Colonne8651</t>
  </si>
  <si>
    <t>Colonne8652</t>
  </si>
  <si>
    <t>Colonne8653</t>
  </si>
  <si>
    <t>Colonne8654</t>
  </si>
  <si>
    <t>Colonne8655</t>
  </si>
  <si>
    <t>Colonne8656</t>
  </si>
  <si>
    <t>Colonne8657</t>
  </si>
  <si>
    <t>Colonne8658</t>
  </si>
  <si>
    <t>Colonne8659</t>
  </si>
  <si>
    <t>Colonne8660</t>
  </si>
  <si>
    <t>Colonne8661</t>
  </si>
  <si>
    <t>Colonne8662</t>
  </si>
  <si>
    <t>Colonne8663</t>
  </si>
  <si>
    <t>Colonne8664</t>
  </si>
  <si>
    <t>Colonne8665</t>
  </si>
  <si>
    <t>Colonne8666</t>
  </si>
  <si>
    <t>Colonne8667</t>
  </si>
  <si>
    <t>Colonne8668</t>
  </si>
  <si>
    <t>Colonne8669</t>
  </si>
  <si>
    <t>Colonne8670</t>
  </si>
  <si>
    <t>Colonne8671</t>
  </si>
  <si>
    <t>Colonne8672</t>
  </si>
  <si>
    <t>Colonne8673</t>
  </si>
  <si>
    <t>Colonne8674</t>
  </si>
  <si>
    <t>Colonne8675</t>
  </si>
  <si>
    <t>Colonne8676</t>
  </si>
  <si>
    <t>Colonne8677</t>
  </si>
  <si>
    <t>Colonne8678</t>
  </si>
  <si>
    <t>Colonne8679</t>
  </si>
  <si>
    <t>Colonne8680</t>
  </si>
  <si>
    <t>Colonne8681</t>
  </si>
  <si>
    <t>Colonne8682</t>
  </si>
  <si>
    <t>Colonne8683</t>
  </si>
  <si>
    <t>Colonne8684</t>
  </si>
  <si>
    <t>Colonne8685</t>
  </si>
  <si>
    <t>Colonne8686</t>
  </si>
  <si>
    <t>Colonne8687</t>
  </si>
  <si>
    <t>Colonne8688</t>
  </si>
  <si>
    <t>Colonne8689</t>
  </si>
  <si>
    <t>Colonne8690</t>
  </si>
  <si>
    <t>Colonne8691</t>
  </si>
  <si>
    <t>Colonne8692</t>
  </si>
  <si>
    <t>Colonne8693</t>
  </si>
  <si>
    <t>Colonne8694</t>
  </si>
  <si>
    <t>Colonne8695</t>
  </si>
  <si>
    <t>Colonne8696</t>
  </si>
  <si>
    <t>Colonne8697</t>
  </si>
  <si>
    <t>Colonne8698</t>
  </si>
  <si>
    <t>Colonne8699</t>
  </si>
  <si>
    <t>Colonne8700</t>
  </si>
  <si>
    <t>Colonne8701</t>
  </si>
  <si>
    <t>Colonne8702</t>
  </si>
  <si>
    <t>Colonne8703</t>
  </si>
  <si>
    <t>Colonne8704</t>
  </si>
  <si>
    <t>Colonne8705</t>
  </si>
  <si>
    <t>Colonne8706</t>
  </si>
  <si>
    <t>Colonne8707</t>
  </si>
  <si>
    <t>Colonne8708</t>
  </si>
  <si>
    <t>Colonne8709</t>
  </si>
  <si>
    <t>Colonne8710</t>
  </si>
  <si>
    <t>Colonne8711</t>
  </si>
  <si>
    <t>Colonne8712</t>
  </si>
  <si>
    <t>Colonne8713</t>
  </si>
  <si>
    <t>Colonne8714</t>
  </si>
  <si>
    <t>Colonne8715</t>
  </si>
  <si>
    <t>Colonne8716</t>
  </si>
  <si>
    <t>Colonne8717</t>
  </si>
  <si>
    <t>Colonne8718</t>
  </si>
  <si>
    <t>Colonne8719</t>
  </si>
  <si>
    <t>Colonne8720</t>
  </si>
  <si>
    <t>Colonne8721</t>
  </si>
  <si>
    <t>Colonne8722</t>
  </si>
  <si>
    <t>Colonne8723</t>
  </si>
  <si>
    <t>Colonne8724</t>
  </si>
  <si>
    <t>Colonne8725</t>
  </si>
  <si>
    <t>Colonne8726</t>
  </si>
  <si>
    <t>Colonne8727</t>
  </si>
  <si>
    <t>Colonne8728</t>
  </si>
  <si>
    <t>Colonne8729</t>
  </si>
  <si>
    <t>Colonne8730</t>
  </si>
  <si>
    <t>Colonne8731</t>
  </si>
  <si>
    <t>Colonne8732</t>
  </si>
  <si>
    <t>Colonne8733</t>
  </si>
  <si>
    <t>Colonne8734</t>
  </si>
  <si>
    <t>Colonne8735</t>
  </si>
  <si>
    <t>Colonne8736</t>
  </si>
  <si>
    <t>Colonne8737</t>
  </si>
  <si>
    <t>Colonne8738</t>
  </si>
  <si>
    <t>Colonne8739</t>
  </si>
  <si>
    <t>Colonne8740</t>
  </si>
  <si>
    <t>Colonne8741</t>
  </si>
  <si>
    <t>Colonne8742</t>
  </si>
  <si>
    <t>Colonne8743</t>
  </si>
  <si>
    <t>Colonne8744</t>
  </si>
  <si>
    <t>Colonne8745</t>
  </si>
  <si>
    <t>Colonne8746</t>
  </si>
  <si>
    <t>Colonne8747</t>
  </si>
  <si>
    <t>Colonne8748</t>
  </si>
  <si>
    <t>Colonne8749</t>
  </si>
  <si>
    <t>Colonne8750</t>
  </si>
  <si>
    <t>Colonne8751</t>
  </si>
  <si>
    <t>Colonne8752</t>
  </si>
  <si>
    <t>Colonne8753</t>
  </si>
  <si>
    <t>Colonne8754</t>
  </si>
  <si>
    <t>Colonne8755</t>
  </si>
  <si>
    <t>Colonne8756</t>
  </si>
  <si>
    <t>Colonne8757</t>
  </si>
  <si>
    <t>Colonne8758</t>
  </si>
  <si>
    <t>Colonne8759</t>
  </si>
  <si>
    <t>Colonne8760</t>
  </si>
  <si>
    <t>Colonne8761</t>
  </si>
  <si>
    <t>Colonne8762</t>
  </si>
  <si>
    <t>Colonne8763</t>
  </si>
  <si>
    <t>Colonne8764</t>
  </si>
  <si>
    <t>Colonne8765</t>
  </si>
  <si>
    <t>Colonne8766</t>
  </si>
  <si>
    <t>Colonne8767</t>
  </si>
  <si>
    <t>Colonne8768</t>
  </si>
  <si>
    <t>Colonne8769</t>
  </si>
  <si>
    <t>Colonne8770</t>
  </si>
  <si>
    <t>Colonne8771</t>
  </si>
  <si>
    <t>Colonne8772</t>
  </si>
  <si>
    <t>Colonne8773</t>
  </si>
  <si>
    <t>Colonne8774</t>
  </si>
  <si>
    <t>Colonne8775</t>
  </si>
  <si>
    <t>Colonne8776</t>
  </si>
  <si>
    <t>Colonne8777</t>
  </si>
  <si>
    <t>Colonne8778</t>
  </si>
  <si>
    <t>Colonne8779</t>
  </si>
  <si>
    <t>Colonne8780</t>
  </si>
  <si>
    <t>Colonne8781</t>
  </si>
  <si>
    <t>Colonne8782</t>
  </si>
  <si>
    <t>Colonne8783</t>
  </si>
  <si>
    <t>Colonne8784</t>
  </si>
  <si>
    <t>Colonne8785</t>
  </si>
  <si>
    <t>Colonne8786</t>
  </si>
  <si>
    <t>Colonne8787</t>
  </si>
  <si>
    <t>Colonne8788</t>
  </si>
  <si>
    <t>Colonne8789</t>
  </si>
  <si>
    <t>Colonne8790</t>
  </si>
  <si>
    <t>Colonne8791</t>
  </si>
  <si>
    <t>Colonne8792</t>
  </si>
  <si>
    <t>Colonne8793</t>
  </si>
  <si>
    <t>Colonne8794</t>
  </si>
  <si>
    <t>Colonne8795</t>
  </si>
  <si>
    <t>Colonne8796</t>
  </si>
  <si>
    <t>Colonne8797</t>
  </si>
  <si>
    <t>Colonne8798</t>
  </si>
  <si>
    <t>Colonne8799</t>
  </si>
  <si>
    <t>Colonne8800</t>
  </si>
  <si>
    <t>Colonne8801</t>
  </si>
  <si>
    <t>Colonne8802</t>
  </si>
  <si>
    <t>Colonne8803</t>
  </si>
  <si>
    <t>Colonne8804</t>
  </si>
  <si>
    <t>Colonne8805</t>
  </si>
  <si>
    <t>Colonne8806</t>
  </si>
  <si>
    <t>Colonne8807</t>
  </si>
  <si>
    <t>Colonne8808</t>
  </si>
  <si>
    <t>Colonne8809</t>
  </si>
  <si>
    <t>Colonne8810</t>
  </si>
  <si>
    <t>Colonne8811</t>
  </si>
  <si>
    <t>Colonne8812</t>
  </si>
  <si>
    <t>Colonne8813</t>
  </si>
  <si>
    <t>Colonne8814</t>
  </si>
  <si>
    <t>Colonne8815</t>
  </si>
  <si>
    <t>Colonne8816</t>
  </si>
  <si>
    <t>Colonne8817</t>
  </si>
  <si>
    <t>Colonne8818</t>
  </si>
  <si>
    <t>Colonne8819</t>
  </si>
  <si>
    <t>Colonne8820</t>
  </si>
  <si>
    <t>Colonne8821</t>
  </si>
  <si>
    <t>Colonne8822</t>
  </si>
  <si>
    <t>Colonne8823</t>
  </si>
  <si>
    <t>Colonne8824</t>
  </si>
  <si>
    <t>Colonne8825</t>
  </si>
  <si>
    <t>Colonne8826</t>
  </si>
  <si>
    <t>Colonne8827</t>
  </si>
  <si>
    <t>Colonne8828</t>
  </si>
  <si>
    <t>Colonne8829</t>
  </si>
  <si>
    <t>Colonne8830</t>
  </si>
  <si>
    <t>Colonne8831</t>
  </si>
  <si>
    <t>Colonne8832</t>
  </si>
  <si>
    <t>Colonne8833</t>
  </si>
  <si>
    <t>Colonne8834</t>
  </si>
  <si>
    <t>Colonne8835</t>
  </si>
  <si>
    <t>Colonne8836</t>
  </si>
  <si>
    <t>Colonne8837</t>
  </si>
  <si>
    <t>Colonne8838</t>
  </si>
  <si>
    <t>Colonne8839</t>
  </si>
  <si>
    <t>Colonne8840</t>
  </si>
  <si>
    <t>Colonne8841</t>
  </si>
  <si>
    <t>Colonne8842</t>
  </si>
  <si>
    <t>Colonne8843</t>
  </si>
  <si>
    <t>Colonne8844</t>
  </si>
  <si>
    <t>Colonne8845</t>
  </si>
  <si>
    <t>Colonne8846</t>
  </si>
  <si>
    <t>Colonne8847</t>
  </si>
  <si>
    <t>Colonne8848</t>
  </si>
  <si>
    <t>Colonne8849</t>
  </si>
  <si>
    <t>Colonne8850</t>
  </si>
  <si>
    <t>Colonne8851</t>
  </si>
  <si>
    <t>Colonne8852</t>
  </si>
  <si>
    <t>Colonne8853</t>
  </si>
  <si>
    <t>Colonne8854</t>
  </si>
  <si>
    <t>Colonne8855</t>
  </si>
  <si>
    <t>Colonne8856</t>
  </si>
  <si>
    <t>Colonne8857</t>
  </si>
  <si>
    <t>Colonne8858</t>
  </si>
  <si>
    <t>Colonne8859</t>
  </si>
  <si>
    <t>Colonne8860</t>
  </si>
  <si>
    <t>Colonne8861</t>
  </si>
  <si>
    <t>Colonne8862</t>
  </si>
  <si>
    <t>Colonne8863</t>
  </si>
  <si>
    <t>Colonne8864</t>
  </si>
  <si>
    <t>Colonne8865</t>
  </si>
  <si>
    <t>Colonne8866</t>
  </si>
  <si>
    <t>Colonne8867</t>
  </si>
  <si>
    <t>Colonne8868</t>
  </si>
  <si>
    <t>Colonne8869</t>
  </si>
  <si>
    <t>Colonne8870</t>
  </si>
  <si>
    <t>Colonne8871</t>
  </si>
  <si>
    <t>Colonne8872</t>
  </si>
  <si>
    <t>Colonne8873</t>
  </si>
  <si>
    <t>Colonne8874</t>
  </si>
  <si>
    <t>Colonne8875</t>
  </si>
  <si>
    <t>Colonne8876</t>
  </si>
  <si>
    <t>Colonne8877</t>
  </si>
  <si>
    <t>Colonne8878</t>
  </si>
  <si>
    <t>Colonne8879</t>
  </si>
  <si>
    <t>Colonne8880</t>
  </si>
  <si>
    <t>Colonne8881</t>
  </si>
  <si>
    <t>Colonne8882</t>
  </si>
  <si>
    <t>Colonne8883</t>
  </si>
  <si>
    <t>Colonne8884</t>
  </si>
  <si>
    <t>Colonne8885</t>
  </si>
  <si>
    <t>Colonne8886</t>
  </si>
  <si>
    <t>Colonne8887</t>
  </si>
  <si>
    <t>Colonne8888</t>
  </si>
  <si>
    <t>Colonne8889</t>
  </si>
  <si>
    <t>Colonne8890</t>
  </si>
  <si>
    <t>Colonne8891</t>
  </si>
  <si>
    <t>Colonne8892</t>
  </si>
  <si>
    <t>Colonne8893</t>
  </si>
  <si>
    <t>Colonne8894</t>
  </si>
  <si>
    <t>Colonne8895</t>
  </si>
  <si>
    <t>Colonne8896</t>
  </si>
  <si>
    <t>Colonne8897</t>
  </si>
  <si>
    <t>Colonne8898</t>
  </si>
  <si>
    <t>Colonne8899</t>
  </si>
  <si>
    <t>Colonne8900</t>
  </si>
  <si>
    <t>Colonne8901</t>
  </si>
  <si>
    <t>Colonne8902</t>
  </si>
  <si>
    <t>Colonne8903</t>
  </si>
  <si>
    <t>Colonne8904</t>
  </si>
  <si>
    <t>Colonne8905</t>
  </si>
  <si>
    <t>Colonne8906</t>
  </si>
  <si>
    <t>Colonne8907</t>
  </si>
  <si>
    <t>Colonne8908</t>
  </si>
  <si>
    <t>Colonne8909</t>
  </si>
  <si>
    <t>Colonne8910</t>
  </si>
  <si>
    <t>Colonne8911</t>
  </si>
  <si>
    <t>Colonne8912</t>
  </si>
  <si>
    <t>Colonne8913</t>
  </si>
  <si>
    <t>Colonne8914</t>
  </si>
  <si>
    <t>Colonne8915</t>
  </si>
  <si>
    <t>Colonne8916</t>
  </si>
  <si>
    <t>Colonne8917</t>
  </si>
  <si>
    <t>Colonne8918</t>
  </si>
  <si>
    <t>Colonne8919</t>
  </si>
  <si>
    <t>Colonne8920</t>
  </si>
  <si>
    <t>Colonne8921</t>
  </si>
  <si>
    <t>Colonne8922</t>
  </si>
  <si>
    <t>Colonne8923</t>
  </si>
  <si>
    <t>Colonne8924</t>
  </si>
  <si>
    <t>Colonne8925</t>
  </si>
  <si>
    <t>Colonne8926</t>
  </si>
  <si>
    <t>Colonne8927</t>
  </si>
  <si>
    <t>Colonne8928</t>
  </si>
  <si>
    <t>Colonne8929</t>
  </si>
  <si>
    <t>Colonne8930</t>
  </si>
  <si>
    <t>Colonne8931</t>
  </si>
  <si>
    <t>Colonne8932</t>
  </si>
  <si>
    <t>Colonne8933</t>
  </si>
  <si>
    <t>Colonne8934</t>
  </si>
  <si>
    <t>Colonne8935</t>
  </si>
  <si>
    <t>Colonne8936</t>
  </si>
  <si>
    <t>Colonne8937</t>
  </si>
  <si>
    <t>Colonne8938</t>
  </si>
  <si>
    <t>Colonne8939</t>
  </si>
  <si>
    <t>Colonne8940</t>
  </si>
  <si>
    <t>Colonne8941</t>
  </si>
  <si>
    <t>Colonne8942</t>
  </si>
  <si>
    <t>Colonne8943</t>
  </si>
  <si>
    <t>Colonne8944</t>
  </si>
  <si>
    <t>Colonne8945</t>
  </si>
  <si>
    <t>Colonne8946</t>
  </si>
  <si>
    <t>Colonne8947</t>
  </si>
  <si>
    <t>Colonne8948</t>
  </si>
  <si>
    <t>Colonne8949</t>
  </si>
  <si>
    <t>Colonne8950</t>
  </si>
  <si>
    <t>Colonne8951</t>
  </si>
  <si>
    <t>Colonne8952</t>
  </si>
  <si>
    <t>Colonne8953</t>
  </si>
  <si>
    <t>Colonne8954</t>
  </si>
  <si>
    <t>Colonne8955</t>
  </si>
  <si>
    <t>Colonne8956</t>
  </si>
  <si>
    <t>Colonne8957</t>
  </si>
  <si>
    <t>Colonne8958</t>
  </si>
  <si>
    <t>Colonne8959</t>
  </si>
  <si>
    <t>Colonne8960</t>
  </si>
  <si>
    <t>Colonne8961</t>
  </si>
  <si>
    <t>Colonne8962</t>
  </si>
  <si>
    <t>Colonne8963</t>
  </si>
  <si>
    <t>Colonne8964</t>
  </si>
  <si>
    <t>Colonne8965</t>
  </si>
  <si>
    <t>Colonne8966</t>
  </si>
  <si>
    <t>Colonne8967</t>
  </si>
  <si>
    <t>Colonne8968</t>
  </si>
  <si>
    <t>Colonne8969</t>
  </si>
  <si>
    <t>Colonne8970</t>
  </si>
  <si>
    <t>Colonne8971</t>
  </si>
  <si>
    <t>Colonne8972</t>
  </si>
  <si>
    <t>Colonne8973</t>
  </si>
  <si>
    <t>Colonne8974</t>
  </si>
  <si>
    <t>Colonne8975</t>
  </si>
  <si>
    <t>Colonne8976</t>
  </si>
  <si>
    <t>Colonne8977</t>
  </si>
  <si>
    <t>Colonne8978</t>
  </si>
  <si>
    <t>Colonne8979</t>
  </si>
  <si>
    <t>Colonne8980</t>
  </si>
  <si>
    <t>Colonne8981</t>
  </si>
  <si>
    <t>Colonne8982</t>
  </si>
  <si>
    <t>Colonne8983</t>
  </si>
  <si>
    <t>Colonne8984</t>
  </si>
  <si>
    <t>Colonne8985</t>
  </si>
  <si>
    <t>Colonne8986</t>
  </si>
  <si>
    <t>Colonne8987</t>
  </si>
  <si>
    <t>Colonne8988</t>
  </si>
  <si>
    <t>Colonne8989</t>
  </si>
  <si>
    <t>Colonne8990</t>
  </si>
  <si>
    <t>Colonne8991</t>
  </si>
  <si>
    <t>Colonne8992</t>
  </si>
  <si>
    <t>Colonne8993</t>
  </si>
  <si>
    <t>Colonne8994</t>
  </si>
  <si>
    <t>Colonne8995</t>
  </si>
  <si>
    <t>Colonne8996</t>
  </si>
  <si>
    <t>Colonne8997</t>
  </si>
  <si>
    <t>Colonne8998</t>
  </si>
  <si>
    <t>Colonne8999</t>
  </si>
  <si>
    <t>Colonne9000</t>
  </si>
  <si>
    <t>Colonne9001</t>
  </si>
  <si>
    <t>Colonne9002</t>
  </si>
  <si>
    <t>Colonne9003</t>
  </si>
  <si>
    <t>Colonne9004</t>
  </si>
  <si>
    <t>Colonne9005</t>
  </si>
  <si>
    <t>Colonne9006</t>
  </si>
  <si>
    <t>Colonne9007</t>
  </si>
  <si>
    <t>Colonne9008</t>
  </si>
  <si>
    <t>Colonne9009</t>
  </si>
  <si>
    <t>Colonne9010</t>
  </si>
  <si>
    <t>Colonne9011</t>
  </si>
  <si>
    <t>Colonne9012</t>
  </si>
  <si>
    <t>Colonne9013</t>
  </si>
  <si>
    <t>Colonne9014</t>
  </si>
  <si>
    <t>Colonne9015</t>
  </si>
  <si>
    <t>Colonne9016</t>
  </si>
  <si>
    <t>Colonne9017</t>
  </si>
  <si>
    <t>Colonne9018</t>
  </si>
  <si>
    <t>Colonne9019</t>
  </si>
  <si>
    <t>Colonne9020</t>
  </si>
  <si>
    <t>Colonne9021</t>
  </si>
  <si>
    <t>Colonne9022</t>
  </si>
  <si>
    <t>Colonne9023</t>
  </si>
  <si>
    <t>Colonne9024</t>
  </si>
  <si>
    <t>Colonne9025</t>
  </si>
  <si>
    <t>Colonne9026</t>
  </si>
  <si>
    <t>Colonne9027</t>
  </si>
  <si>
    <t>Colonne9028</t>
  </si>
  <si>
    <t>Colonne9029</t>
  </si>
  <si>
    <t>Colonne9030</t>
  </si>
  <si>
    <t>Colonne9031</t>
  </si>
  <si>
    <t>Colonne9032</t>
  </si>
  <si>
    <t>Colonne9033</t>
  </si>
  <si>
    <t>Colonne9034</t>
  </si>
  <si>
    <t>Colonne9035</t>
  </si>
  <si>
    <t>Colonne9036</t>
  </si>
  <si>
    <t>Colonne9037</t>
  </si>
  <si>
    <t>Colonne9038</t>
  </si>
  <si>
    <t>Colonne9039</t>
  </si>
  <si>
    <t>Colonne9040</t>
  </si>
  <si>
    <t>Colonne9041</t>
  </si>
  <si>
    <t>Colonne9042</t>
  </si>
  <si>
    <t>Colonne9043</t>
  </si>
  <si>
    <t>Colonne9044</t>
  </si>
  <si>
    <t>Colonne9045</t>
  </si>
  <si>
    <t>Colonne9046</t>
  </si>
  <si>
    <t>Colonne9047</t>
  </si>
  <si>
    <t>Colonne9048</t>
  </si>
  <si>
    <t>Colonne9049</t>
  </si>
  <si>
    <t>Colonne9050</t>
  </si>
  <si>
    <t>Colonne9051</t>
  </si>
  <si>
    <t>Colonne9052</t>
  </si>
  <si>
    <t>Colonne9053</t>
  </si>
  <si>
    <t>Colonne9054</t>
  </si>
  <si>
    <t>Colonne9055</t>
  </si>
  <si>
    <t>Colonne9056</t>
  </si>
  <si>
    <t>Colonne9057</t>
  </si>
  <si>
    <t>Colonne9058</t>
  </si>
  <si>
    <t>Colonne9059</t>
  </si>
  <si>
    <t>Colonne9060</t>
  </si>
  <si>
    <t>Colonne9061</t>
  </si>
  <si>
    <t>Colonne9062</t>
  </si>
  <si>
    <t>Colonne9063</t>
  </si>
  <si>
    <t>Colonne9064</t>
  </si>
  <si>
    <t>Colonne9065</t>
  </si>
  <si>
    <t>Colonne9066</t>
  </si>
  <si>
    <t>Colonne9067</t>
  </si>
  <si>
    <t>Colonne9068</t>
  </si>
  <si>
    <t>Colonne9069</t>
  </si>
  <si>
    <t>Colonne9070</t>
  </si>
  <si>
    <t>Colonne9071</t>
  </si>
  <si>
    <t>Colonne9072</t>
  </si>
  <si>
    <t>Colonne9073</t>
  </si>
  <si>
    <t>Colonne9074</t>
  </si>
  <si>
    <t>Colonne9075</t>
  </si>
  <si>
    <t>Colonne9076</t>
  </si>
  <si>
    <t>Colonne9077</t>
  </si>
  <si>
    <t>Colonne9078</t>
  </si>
  <si>
    <t>Colonne9079</t>
  </si>
  <si>
    <t>Colonne9080</t>
  </si>
  <si>
    <t>Colonne9081</t>
  </si>
  <si>
    <t>Colonne9082</t>
  </si>
  <si>
    <t>Colonne9083</t>
  </si>
  <si>
    <t>Colonne9084</t>
  </si>
  <si>
    <t>Colonne9085</t>
  </si>
  <si>
    <t>Colonne9086</t>
  </si>
  <si>
    <t>Colonne9087</t>
  </si>
  <si>
    <t>Colonne9088</t>
  </si>
  <si>
    <t>Colonne9089</t>
  </si>
  <si>
    <t>Colonne9090</t>
  </si>
  <si>
    <t>Colonne9091</t>
  </si>
  <si>
    <t>Colonne9092</t>
  </si>
  <si>
    <t>Colonne9093</t>
  </si>
  <si>
    <t>Colonne9094</t>
  </si>
  <si>
    <t>Colonne9095</t>
  </si>
  <si>
    <t>Colonne9096</t>
  </si>
  <si>
    <t>Colonne9097</t>
  </si>
  <si>
    <t>Colonne9098</t>
  </si>
  <si>
    <t>Colonne9099</t>
  </si>
  <si>
    <t>Colonne9100</t>
  </si>
  <si>
    <t>Colonne9101</t>
  </si>
  <si>
    <t>Colonne9102</t>
  </si>
  <si>
    <t>Colonne9103</t>
  </si>
  <si>
    <t>Colonne9104</t>
  </si>
  <si>
    <t>Colonne9105</t>
  </si>
  <si>
    <t>Colonne9106</t>
  </si>
  <si>
    <t>Colonne9107</t>
  </si>
  <si>
    <t>Colonne9108</t>
  </si>
  <si>
    <t>Colonne9109</t>
  </si>
  <si>
    <t>Colonne9110</t>
  </si>
  <si>
    <t>Colonne9111</t>
  </si>
  <si>
    <t>Colonne9112</t>
  </si>
  <si>
    <t>Colonne9113</t>
  </si>
  <si>
    <t>Colonne9114</t>
  </si>
  <si>
    <t>Colonne9115</t>
  </si>
  <si>
    <t>Colonne9116</t>
  </si>
  <si>
    <t>Colonne9117</t>
  </si>
  <si>
    <t>Colonne9118</t>
  </si>
  <si>
    <t>Colonne9119</t>
  </si>
  <si>
    <t>Colonne9120</t>
  </si>
  <si>
    <t>Colonne9121</t>
  </si>
  <si>
    <t>Colonne9122</t>
  </si>
  <si>
    <t>Colonne9123</t>
  </si>
  <si>
    <t>Colonne9124</t>
  </si>
  <si>
    <t>Colonne9125</t>
  </si>
  <si>
    <t>Colonne9126</t>
  </si>
  <si>
    <t>Colonne9127</t>
  </si>
  <si>
    <t>Colonne9128</t>
  </si>
  <si>
    <t>Colonne9129</t>
  </si>
  <si>
    <t>Colonne9130</t>
  </si>
  <si>
    <t>Colonne9131</t>
  </si>
  <si>
    <t>Colonne9132</t>
  </si>
  <si>
    <t>Colonne9133</t>
  </si>
  <si>
    <t>Colonne9134</t>
  </si>
  <si>
    <t>Colonne9135</t>
  </si>
  <si>
    <t>Colonne9136</t>
  </si>
  <si>
    <t>Colonne9137</t>
  </si>
  <si>
    <t>Colonne9138</t>
  </si>
  <si>
    <t>Colonne9139</t>
  </si>
  <si>
    <t>Colonne9140</t>
  </si>
  <si>
    <t>Colonne9141</t>
  </si>
  <si>
    <t>Colonne9142</t>
  </si>
  <si>
    <t>Colonne9143</t>
  </si>
  <si>
    <t>Colonne9144</t>
  </si>
  <si>
    <t>Colonne9145</t>
  </si>
  <si>
    <t>Colonne9146</t>
  </si>
  <si>
    <t>Colonne9147</t>
  </si>
  <si>
    <t>Colonne9148</t>
  </si>
  <si>
    <t>Colonne9149</t>
  </si>
  <si>
    <t>Colonne9150</t>
  </si>
  <si>
    <t>Colonne9151</t>
  </si>
  <si>
    <t>Colonne9152</t>
  </si>
  <si>
    <t>Colonne9153</t>
  </si>
  <si>
    <t>Colonne9154</t>
  </si>
  <si>
    <t>Colonne9155</t>
  </si>
  <si>
    <t>Colonne9156</t>
  </si>
  <si>
    <t>Colonne9157</t>
  </si>
  <si>
    <t>Colonne9158</t>
  </si>
  <si>
    <t>Colonne9159</t>
  </si>
  <si>
    <t>Colonne9160</t>
  </si>
  <si>
    <t>Colonne9161</t>
  </si>
  <si>
    <t>Colonne9162</t>
  </si>
  <si>
    <t>Colonne9163</t>
  </si>
  <si>
    <t>Colonne9164</t>
  </si>
  <si>
    <t>Colonne9165</t>
  </si>
  <si>
    <t>Colonne9166</t>
  </si>
  <si>
    <t>Colonne9167</t>
  </si>
  <si>
    <t>Colonne9168</t>
  </si>
  <si>
    <t>Colonne9169</t>
  </si>
  <si>
    <t>Colonne9170</t>
  </si>
  <si>
    <t>Colonne9171</t>
  </si>
  <si>
    <t>Colonne9172</t>
  </si>
  <si>
    <t>Colonne9173</t>
  </si>
  <si>
    <t>Colonne9174</t>
  </si>
  <si>
    <t>Colonne9175</t>
  </si>
  <si>
    <t>Colonne9176</t>
  </si>
  <si>
    <t>Colonne9177</t>
  </si>
  <si>
    <t>Colonne9178</t>
  </si>
  <si>
    <t>Colonne9179</t>
  </si>
  <si>
    <t>Colonne9180</t>
  </si>
  <si>
    <t>Colonne9181</t>
  </si>
  <si>
    <t>Colonne9182</t>
  </si>
  <si>
    <t>Colonne9183</t>
  </si>
  <si>
    <t>Colonne9184</t>
  </si>
  <si>
    <t>Colonne9185</t>
  </si>
  <si>
    <t>Colonne9186</t>
  </si>
  <si>
    <t>Colonne9187</t>
  </si>
  <si>
    <t>Colonne9188</t>
  </si>
  <si>
    <t>Colonne9189</t>
  </si>
  <si>
    <t>Colonne9190</t>
  </si>
  <si>
    <t>Colonne9191</t>
  </si>
  <si>
    <t>Colonne9192</t>
  </si>
  <si>
    <t>Colonne9193</t>
  </si>
  <si>
    <t>Colonne9194</t>
  </si>
  <si>
    <t>Colonne9195</t>
  </si>
  <si>
    <t>Colonne9196</t>
  </si>
  <si>
    <t>Colonne9197</t>
  </si>
  <si>
    <t>Colonne9198</t>
  </si>
  <si>
    <t>Colonne9199</t>
  </si>
  <si>
    <t>Colonne9200</t>
  </si>
  <si>
    <t>Colonne9201</t>
  </si>
  <si>
    <t>Colonne9202</t>
  </si>
  <si>
    <t>Colonne9203</t>
  </si>
  <si>
    <t>Colonne9204</t>
  </si>
  <si>
    <t>Colonne9205</t>
  </si>
  <si>
    <t>Colonne9206</t>
  </si>
  <si>
    <t>Colonne9207</t>
  </si>
  <si>
    <t>Colonne9208</t>
  </si>
  <si>
    <t>Colonne9209</t>
  </si>
  <si>
    <t>Colonne9210</t>
  </si>
  <si>
    <t>Colonne9211</t>
  </si>
  <si>
    <t>Colonne9212</t>
  </si>
  <si>
    <t>Colonne9213</t>
  </si>
  <si>
    <t>Colonne9214</t>
  </si>
  <si>
    <t>Colonne9215</t>
  </si>
  <si>
    <t>Colonne9216</t>
  </si>
  <si>
    <t>Colonne9217</t>
  </si>
  <si>
    <t>Colonne9218</t>
  </si>
  <si>
    <t>Colonne9219</t>
  </si>
  <si>
    <t>Colonne9220</t>
  </si>
  <si>
    <t>Colonne9221</t>
  </si>
  <si>
    <t>Colonne9222</t>
  </si>
  <si>
    <t>Colonne9223</t>
  </si>
  <si>
    <t>Colonne9224</t>
  </si>
  <si>
    <t>Colonne9225</t>
  </si>
  <si>
    <t>Colonne9226</t>
  </si>
  <si>
    <t>Colonne9227</t>
  </si>
  <si>
    <t>Colonne9228</t>
  </si>
  <si>
    <t>Colonne9229</t>
  </si>
  <si>
    <t>Colonne9230</t>
  </si>
  <si>
    <t>Colonne9231</t>
  </si>
  <si>
    <t>Colonne9232</t>
  </si>
  <si>
    <t>Colonne9233</t>
  </si>
  <si>
    <t>Colonne9234</t>
  </si>
  <si>
    <t>Colonne9235</t>
  </si>
  <si>
    <t>Colonne9236</t>
  </si>
  <si>
    <t>Colonne9237</t>
  </si>
  <si>
    <t>Colonne9238</t>
  </si>
  <si>
    <t>Colonne9239</t>
  </si>
  <si>
    <t>Colonne9240</t>
  </si>
  <si>
    <t>Colonne9241</t>
  </si>
  <si>
    <t>Colonne9242</t>
  </si>
  <si>
    <t>Colonne9243</t>
  </si>
  <si>
    <t>Colonne9244</t>
  </si>
  <si>
    <t>Colonne9245</t>
  </si>
  <si>
    <t>Colonne9246</t>
  </si>
  <si>
    <t>Colonne9247</t>
  </si>
  <si>
    <t>Colonne9248</t>
  </si>
  <si>
    <t>Colonne9249</t>
  </si>
  <si>
    <t>Colonne9250</t>
  </si>
  <si>
    <t>Colonne9251</t>
  </si>
  <si>
    <t>Colonne9252</t>
  </si>
  <si>
    <t>Colonne9253</t>
  </si>
  <si>
    <t>Colonne9254</t>
  </si>
  <si>
    <t>Colonne9255</t>
  </si>
  <si>
    <t>Colonne9256</t>
  </si>
  <si>
    <t>Colonne9257</t>
  </si>
  <si>
    <t>Colonne9258</t>
  </si>
  <si>
    <t>Colonne9259</t>
  </si>
  <si>
    <t>Colonne9260</t>
  </si>
  <si>
    <t>Colonne9261</t>
  </si>
  <si>
    <t>Colonne9262</t>
  </si>
  <si>
    <t>Colonne9263</t>
  </si>
  <si>
    <t>Colonne9264</t>
  </si>
  <si>
    <t>Colonne9265</t>
  </si>
  <si>
    <t>Colonne9266</t>
  </si>
  <si>
    <t>Colonne9267</t>
  </si>
  <si>
    <t>Colonne9268</t>
  </si>
  <si>
    <t>Colonne9269</t>
  </si>
  <si>
    <t>Colonne9270</t>
  </si>
  <si>
    <t>Colonne9271</t>
  </si>
  <si>
    <t>Colonne9272</t>
  </si>
  <si>
    <t>Colonne9273</t>
  </si>
  <si>
    <t>Colonne9274</t>
  </si>
  <si>
    <t>Colonne9275</t>
  </si>
  <si>
    <t>Colonne9276</t>
  </si>
  <si>
    <t>Colonne9277</t>
  </si>
  <si>
    <t>Colonne9278</t>
  </si>
  <si>
    <t>Colonne9279</t>
  </si>
  <si>
    <t>Colonne9280</t>
  </si>
  <si>
    <t>Colonne9281</t>
  </si>
  <si>
    <t>Colonne9282</t>
  </si>
  <si>
    <t>Colonne9283</t>
  </si>
  <si>
    <t>Colonne9284</t>
  </si>
  <si>
    <t>Colonne9285</t>
  </si>
  <si>
    <t>Colonne9286</t>
  </si>
  <si>
    <t>Colonne9287</t>
  </si>
  <si>
    <t>Colonne9288</t>
  </si>
  <si>
    <t>Colonne9289</t>
  </si>
  <si>
    <t>Colonne9290</t>
  </si>
  <si>
    <t>Colonne9291</t>
  </si>
  <si>
    <t>Colonne9292</t>
  </si>
  <si>
    <t>Colonne9293</t>
  </si>
  <si>
    <t>Colonne9294</t>
  </si>
  <si>
    <t>Colonne9295</t>
  </si>
  <si>
    <t>Colonne9296</t>
  </si>
  <si>
    <t>Colonne9297</t>
  </si>
  <si>
    <t>Colonne9298</t>
  </si>
  <si>
    <t>Colonne9299</t>
  </si>
  <si>
    <t>Colonne9300</t>
  </si>
  <si>
    <t>Colonne9301</t>
  </si>
  <si>
    <t>Colonne9302</t>
  </si>
  <si>
    <t>Colonne9303</t>
  </si>
  <si>
    <t>Colonne9304</t>
  </si>
  <si>
    <t>Colonne9305</t>
  </si>
  <si>
    <t>Colonne9306</t>
  </si>
  <si>
    <t>Colonne9307</t>
  </si>
  <si>
    <t>Colonne9308</t>
  </si>
  <si>
    <t>Colonne9309</t>
  </si>
  <si>
    <t>Colonne9310</t>
  </si>
  <si>
    <t>Colonne9311</t>
  </si>
  <si>
    <t>Colonne9312</t>
  </si>
  <si>
    <t>Colonne9313</t>
  </si>
  <si>
    <t>Colonne9314</t>
  </si>
  <si>
    <t>Colonne9315</t>
  </si>
  <si>
    <t>Colonne9316</t>
  </si>
  <si>
    <t>Colonne9317</t>
  </si>
  <si>
    <t>Colonne9318</t>
  </si>
  <si>
    <t>Colonne9319</t>
  </si>
  <si>
    <t>Colonne9320</t>
  </si>
  <si>
    <t>Colonne9321</t>
  </si>
  <si>
    <t>Colonne9322</t>
  </si>
  <si>
    <t>Colonne9323</t>
  </si>
  <si>
    <t>Colonne9324</t>
  </si>
  <si>
    <t>Colonne9325</t>
  </si>
  <si>
    <t>Colonne9326</t>
  </si>
  <si>
    <t>Colonne9327</t>
  </si>
  <si>
    <t>Colonne9328</t>
  </si>
  <si>
    <t>Colonne9329</t>
  </si>
  <si>
    <t>Colonne9330</t>
  </si>
  <si>
    <t>Colonne9331</t>
  </si>
  <si>
    <t>Colonne9332</t>
  </si>
  <si>
    <t>Colonne9333</t>
  </si>
  <si>
    <t>Colonne9334</t>
  </si>
  <si>
    <t>Colonne9335</t>
  </si>
  <si>
    <t>Colonne9336</t>
  </si>
  <si>
    <t>Colonne9337</t>
  </si>
  <si>
    <t>Colonne9338</t>
  </si>
  <si>
    <t>Colonne9339</t>
  </si>
  <si>
    <t>Colonne9340</t>
  </si>
  <si>
    <t>Colonne9341</t>
  </si>
  <si>
    <t>Colonne9342</t>
  </si>
  <si>
    <t>Colonne9343</t>
  </si>
  <si>
    <t>Colonne9344</t>
  </si>
  <si>
    <t>Colonne9345</t>
  </si>
  <si>
    <t>Colonne9346</t>
  </si>
  <si>
    <t>Colonne9347</t>
  </si>
  <si>
    <t>Colonne9348</t>
  </si>
  <si>
    <t>Colonne9349</t>
  </si>
  <si>
    <t>Colonne9350</t>
  </si>
  <si>
    <t>Colonne9351</t>
  </si>
  <si>
    <t>Colonne9352</t>
  </si>
  <si>
    <t>Colonne9353</t>
  </si>
  <si>
    <t>Colonne9354</t>
  </si>
  <si>
    <t>Colonne9355</t>
  </si>
  <si>
    <t>Colonne9356</t>
  </si>
  <si>
    <t>Colonne9357</t>
  </si>
  <si>
    <t>Colonne9358</t>
  </si>
  <si>
    <t>Colonne9359</t>
  </si>
  <si>
    <t>Colonne9360</t>
  </si>
  <si>
    <t>Colonne9361</t>
  </si>
  <si>
    <t>Colonne9362</t>
  </si>
  <si>
    <t>Colonne9363</t>
  </si>
  <si>
    <t>Colonne9364</t>
  </si>
  <si>
    <t>Colonne9365</t>
  </si>
  <si>
    <t>Colonne9366</t>
  </si>
  <si>
    <t>Colonne9367</t>
  </si>
  <si>
    <t>Colonne9368</t>
  </si>
  <si>
    <t>Colonne9369</t>
  </si>
  <si>
    <t>Colonne9370</t>
  </si>
  <si>
    <t>Colonne9371</t>
  </si>
  <si>
    <t>Colonne9372</t>
  </si>
  <si>
    <t>Colonne9373</t>
  </si>
  <si>
    <t>Colonne9374</t>
  </si>
  <si>
    <t>Colonne9375</t>
  </si>
  <si>
    <t>Colonne9376</t>
  </si>
  <si>
    <t>Colonne9377</t>
  </si>
  <si>
    <t>Colonne9378</t>
  </si>
  <si>
    <t>Colonne9379</t>
  </si>
  <si>
    <t>Colonne9380</t>
  </si>
  <si>
    <t>Colonne9381</t>
  </si>
  <si>
    <t>Colonne9382</t>
  </si>
  <si>
    <t>Colonne9383</t>
  </si>
  <si>
    <t>Colonne9384</t>
  </si>
  <si>
    <t>Colonne9385</t>
  </si>
  <si>
    <t>Colonne9386</t>
  </si>
  <si>
    <t>Colonne9387</t>
  </si>
  <si>
    <t>Colonne9388</t>
  </si>
  <si>
    <t>Colonne9389</t>
  </si>
  <si>
    <t>Colonne9390</t>
  </si>
  <si>
    <t>Colonne9391</t>
  </si>
  <si>
    <t>Colonne9392</t>
  </si>
  <si>
    <t>Colonne9393</t>
  </si>
  <si>
    <t>Colonne9394</t>
  </si>
  <si>
    <t>Colonne9395</t>
  </si>
  <si>
    <t>Colonne9396</t>
  </si>
  <si>
    <t>Colonne9397</t>
  </si>
  <si>
    <t>Colonne9398</t>
  </si>
  <si>
    <t>Colonne9399</t>
  </si>
  <si>
    <t>Colonne9400</t>
  </si>
  <si>
    <t>Colonne9401</t>
  </si>
  <si>
    <t>Colonne9402</t>
  </si>
  <si>
    <t>Colonne9403</t>
  </si>
  <si>
    <t>Colonne9404</t>
  </si>
  <si>
    <t>Colonne9405</t>
  </si>
  <si>
    <t>Colonne9406</t>
  </si>
  <si>
    <t>Colonne9407</t>
  </si>
  <si>
    <t>Colonne9408</t>
  </si>
  <si>
    <t>Colonne9409</t>
  </si>
  <si>
    <t>Colonne9410</t>
  </si>
  <si>
    <t>Colonne9411</t>
  </si>
  <si>
    <t>Colonne9412</t>
  </si>
  <si>
    <t>Colonne9413</t>
  </si>
  <si>
    <t>Colonne9414</t>
  </si>
  <si>
    <t>Colonne9415</t>
  </si>
  <si>
    <t>Colonne9416</t>
  </si>
  <si>
    <t>Colonne9417</t>
  </si>
  <si>
    <t>Colonne9418</t>
  </si>
  <si>
    <t>Colonne9419</t>
  </si>
  <si>
    <t>Colonne9420</t>
  </si>
  <si>
    <t>Colonne9421</t>
  </si>
  <si>
    <t>Colonne9422</t>
  </si>
  <si>
    <t>Colonne9423</t>
  </si>
  <si>
    <t>Colonne9424</t>
  </si>
  <si>
    <t>Colonne9425</t>
  </si>
  <si>
    <t>Colonne9426</t>
  </si>
  <si>
    <t>Colonne9427</t>
  </si>
  <si>
    <t>Colonne9428</t>
  </si>
  <si>
    <t>Colonne9429</t>
  </si>
  <si>
    <t>Colonne9430</t>
  </si>
  <si>
    <t>Colonne9431</t>
  </si>
  <si>
    <t>Colonne9432</t>
  </si>
  <si>
    <t>Colonne9433</t>
  </si>
  <si>
    <t>Colonne9434</t>
  </si>
  <si>
    <t>Colonne9435</t>
  </si>
  <si>
    <t>Colonne9436</t>
  </si>
  <si>
    <t>Colonne9437</t>
  </si>
  <si>
    <t>Colonne9438</t>
  </si>
  <si>
    <t>Colonne9439</t>
  </si>
  <si>
    <t>Colonne9440</t>
  </si>
  <si>
    <t>Colonne9441</t>
  </si>
  <si>
    <t>Colonne9442</t>
  </si>
  <si>
    <t>Colonne9443</t>
  </si>
  <si>
    <t>Colonne9444</t>
  </si>
  <si>
    <t>Colonne9445</t>
  </si>
  <si>
    <t>Colonne9446</t>
  </si>
  <si>
    <t>Colonne9447</t>
  </si>
  <si>
    <t>Colonne9448</t>
  </si>
  <si>
    <t>Colonne9449</t>
  </si>
  <si>
    <t>Colonne9450</t>
  </si>
  <si>
    <t>Colonne9451</t>
  </si>
  <si>
    <t>Colonne9452</t>
  </si>
  <si>
    <t>Colonne9453</t>
  </si>
  <si>
    <t>Colonne9454</t>
  </si>
  <si>
    <t>Colonne9455</t>
  </si>
  <si>
    <t>Colonne9456</t>
  </si>
  <si>
    <t>Colonne9457</t>
  </si>
  <si>
    <t>Colonne9458</t>
  </si>
  <si>
    <t>Colonne9459</t>
  </si>
  <si>
    <t>Colonne9460</t>
  </si>
  <si>
    <t>Colonne9461</t>
  </si>
  <si>
    <t>Colonne9462</t>
  </si>
  <si>
    <t>Colonne9463</t>
  </si>
  <si>
    <t>Colonne9464</t>
  </si>
  <si>
    <t>Colonne9465</t>
  </si>
  <si>
    <t>Colonne9466</t>
  </si>
  <si>
    <t>Colonne9467</t>
  </si>
  <si>
    <t>Colonne9468</t>
  </si>
  <si>
    <t>Colonne9469</t>
  </si>
  <si>
    <t>Colonne9470</t>
  </si>
  <si>
    <t>Colonne9471</t>
  </si>
  <si>
    <t>Colonne9472</t>
  </si>
  <si>
    <t>Colonne9473</t>
  </si>
  <si>
    <t>Colonne9474</t>
  </si>
  <si>
    <t>Colonne9475</t>
  </si>
  <si>
    <t>Colonne9476</t>
  </si>
  <si>
    <t>Colonne9477</t>
  </si>
  <si>
    <t>Colonne9478</t>
  </si>
  <si>
    <t>Colonne9479</t>
  </si>
  <si>
    <t>Colonne9480</t>
  </si>
  <si>
    <t>Colonne9481</t>
  </si>
  <si>
    <t>Colonne9482</t>
  </si>
  <si>
    <t>Colonne9483</t>
  </si>
  <si>
    <t>Colonne9484</t>
  </si>
  <si>
    <t>Colonne9485</t>
  </si>
  <si>
    <t>Colonne9486</t>
  </si>
  <si>
    <t>Colonne9487</t>
  </si>
  <si>
    <t>Colonne9488</t>
  </si>
  <si>
    <t>Colonne9489</t>
  </si>
  <si>
    <t>Colonne9490</t>
  </si>
  <si>
    <t>Colonne9491</t>
  </si>
  <si>
    <t>Colonne9492</t>
  </si>
  <si>
    <t>Colonne9493</t>
  </si>
  <si>
    <t>Colonne9494</t>
  </si>
  <si>
    <t>Colonne9495</t>
  </si>
  <si>
    <t>Colonne9496</t>
  </si>
  <si>
    <t>Colonne9497</t>
  </si>
  <si>
    <t>Colonne9498</t>
  </si>
  <si>
    <t>Colonne9499</t>
  </si>
  <si>
    <t>Colonne9500</t>
  </si>
  <si>
    <t>Colonne9501</t>
  </si>
  <si>
    <t>Colonne9502</t>
  </si>
  <si>
    <t>Colonne9503</t>
  </si>
  <si>
    <t>Colonne9504</t>
  </si>
  <si>
    <t>Colonne9505</t>
  </si>
  <si>
    <t>Colonne9506</t>
  </si>
  <si>
    <t>Colonne9507</t>
  </si>
  <si>
    <t>Colonne9508</t>
  </si>
  <si>
    <t>Colonne9509</t>
  </si>
  <si>
    <t>Colonne9510</t>
  </si>
  <si>
    <t>Colonne9511</t>
  </si>
  <si>
    <t>Colonne9512</t>
  </si>
  <si>
    <t>Colonne9513</t>
  </si>
  <si>
    <t>Colonne9514</t>
  </si>
  <si>
    <t>Colonne9515</t>
  </si>
  <si>
    <t>Colonne9516</t>
  </si>
  <si>
    <t>Colonne9517</t>
  </si>
  <si>
    <t>Colonne9518</t>
  </si>
  <si>
    <t>Colonne9519</t>
  </si>
  <si>
    <t>Colonne9520</t>
  </si>
  <si>
    <t>Colonne9521</t>
  </si>
  <si>
    <t>Colonne9522</t>
  </si>
  <si>
    <t>Colonne9523</t>
  </si>
  <si>
    <t>Colonne9524</t>
  </si>
  <si>
    <t>Colonne9525</t>
  </si>
  <si>
    <t>Colonne9526</t>
  </si>
  <si>
    <t>Colonne9527</t>
  </si>
  <si>
    <t>Colonne9528</t>
  </si>
  <si>
    <t>Colonne9529</t>
  </si>
  <si>
    <t>Colonne9530</t>
  </si>
  <si>
    <t>Colonne9531</t>
  </si>
  <si>
    <t>Colonne9532</t>
  </si>
  <si>
    <t>Colonne9533</t>
  </si>
  <si>
    <t>Colonne9534</t>
  </si>
  <si>
    <t>Colonne9535</t>
  </si>
  <si>
    <t>Colonne9536</t>
  </si>
  <si>
    <t>Colonne9537</t>
  </si>
  <si>
    <t>Colonne9538</t>
  </si>
  <si>
    <t>Colonne9539</t>
  </si>
  <si>
    <t>Colonne9540</t>
  </si>
  <si>
    <t>Colonne9541</t>
  </si>
  <si>
    <t>Colonne9542</t>
  </si>
  <si>
    <t>Colonne9543</t>
  </si>
  <si>
    <t>Colonne9544</t>
  </si>
  <si>
    <t>Colonne9545</t>
  </si>
  <si>
    <t>Colonne9546</t>
  </si>
  <si>
    <t>Colonne9547</t>
  </si>
  <si>
    <t>Colonne9548</t>
  </si>
  <si>
    <t>Colonne9549</t>
  </si>
  <si>
    <t>Colonne9550</t>
  </si>
  <si>
    <t>Colonne9551</t>
  </si>
  <si>
    <t>Colonne9552</t>
  </si>
  <si>
    <t>Colonne9553</t>
  </si>
  <si>
    <t>Colonne9554</t>
  </si>
  <si>
    <t>Colonne9555</t>
  </si>
  <si>
    <t>Colonne9556</t>
  </si>
  <si>
    <t>Colonne9557</t>
  </si>
  <si>
    <t>Colonne9558</t>
  </si>
  <si>
    <t>Colonne9559</t>
  </si>
  <si>
    <t>Colonne9560</t>
  </si>
  <si>
    <t>Colonne9561</t>
  </si>
  <si>
    <t>Colonne9562</t>
  </si>
  <si>
    <t>Colonne9563</t>
  </si>
  <si>
    <t>Colonne9564</t>
  </si>
  <si>
    <t>Colonne9565</t>
  </si>
  <si>
    <t>Colonne9566</t>
  </si>
  <si>
    <t>Colonne9567</t>
  </si>
  <si>
    <t>Colonne9568</t>
  </si>
  <si>
    <t>Colonne9569</t>
  </si>
  <si>
    <t>Colonne9570</t>
  </si>
  <si>
    <t>Colonne9571</t>
  </si>
  <si>
    <t>Colonne9572</t>
  </si>
  <si>
    <t>Colonne9573</t>
  </si>
  <si>
    <t>Colonne9574</t>
  </si>
  <si>
    <t>Colonne9575</t>
  </si>
  <si>
    <t>Colonne9576</t>
  </si>
  <si>
    <t>Colonne9577</t>
  </si>
  <si>
    <t>Colonne9578</t>
  </si>
  <si>
    <t>Colonne9579</t>
  </si>
  <si>
    <t>Colonne9580</t>
  </si>
  <si>
    <t>Colonne9581</t>
  </si>
  <si>
    <t>Colonne9582</t>
  </si>
  <si>
    <t>Colonne9583</t>
  </si>
  <si>
    <t>Colonne9584</t>
  </si>
  <si>
    <t>Colonne9585</t>
  </si>
  <si>
    <t>Colonne9586</t>
  </si>
  <si>
    <t>Colonne9587</t>
  </si>
  <si>
    <t>Colonne9588</t>
  </si>
  <si>
    <t>Colonne9589</t>
  </si>
  <si>
    <t>Colonne9590</t>
  </si>
  <si>
    <t>Colonne9591</t>
  </si>
  <si>
    <t>Colonne9592</t>
  </si>
  <si>
    <t>Colonne9593</t>
  </si>
  <si>
    <t>Colonne9594</t>
  </si>
  <si>
    <t>Colonne9595</t>
  </si>
  <si>
    <t>Colonne9596</t>
  </si>
  <si>
    <t>Colonne9597</t>
  </si>
  <si>
    <t>Colonne9598</t>
  </si>
  <si>
    <t>Colonne9599</t>
  </si>
  <si>
    <t>Colonne9600</t>
  </si>
  <si>
    <t>Colonne9601</t>
  </si>
  <si>
    <t>Colonne9602</t>
  </si>
  <si>
    <t>Colonne9603</t>
  </si>
  <si>
    <t>Colonne9604</t>
  </si>
  <si>
    <t>Colonne9605</t>
  </si>
  <si>
    <t>Colonne9606</t>
  </si>
  <si>
    <t>Colonne9607</t>
  </si>
  <si>
    <t>Colonne9608</t>
  </si>
  <si>
    <t>Colonne9609</t>
  </si>
  <si>
    <t>Colonne9610</t>
  </si>
  <si>
    <t>Colonne9611</t>
  </si>
  <si>
    <t>Colonne9612</t>
  </si>
  <si>
    <t>Colonne9613</t>
  </si>
  <si>
    <t>Colonne9614</t>
  </si>
  <si>
    <t>Colonne9615</t>
  </si>
  <si>
    <t>Colonne9616</t>
  </si>
  <si>
    <t>Colonne9617</t>
  </si>
  <si>
    <t>Colonne9618</t>
  </si>
  <si>
    <t>Colonne9619</t>
  </si>
  <si>
    <t>Colonne9620</t>
  </si>
  <si>
    <t>Colonne9621</t>
  </si>
  <si>
    <t>Colonne9622</t>
  </si>
  <si>
    <t>Colonne9623</t>
  </si>
  <si>
    <t>Colonne9624</t>
  </si>
  <si>
    <t>Colonne9625</t>
  </si>
  <si>
    <t>Colonne9626</t>
  </si>
  <si>
    <t>Colonne9627</t>
  </si>
  <si>
    <t>Colonne9628</t>
  </si>
  <si>
    <t>Colonne9629</t>
  </si>
  <si>
    <t>Colonne9630</t>
  </si>
  <si>
    <t>Colonne9631</t>
  </si>
  <si>
    <t>Colonne9632</t>
  </si>
  <si>
    <t>Colonne9633</t>
  </si>
  <si>
    <t>Colonne9634</t>
  </si>
  <si>
    <t>Colonne9635</t>
  </si>
  <si>
    <t>Colonne9636</t>
  </si>
  <si>
    <t>Colonne9637</t>
  </si>
  <si>
    <t>Colonne9638</t>
  </si>
  <si>
    <t>Colonne9639</t>
  </si>
  <si>
    <t>Colonne9640</t>
  </si>
  <si>
    <t>Colonne9641</t>
  </si>
  <si>
    <t>Colonne9642</t>
  </si>
  <si>
    <t>Colonne9643</t>
  </si>
  <si>
    <t>Colonne9644</t>
  </si>
  <si>
    <t>Colonne9645</t>
  </si>
  <si>
    <t>Colonne9646</t>
  </si>
  <si>
    <t>Colonne9647</t>
  </si>
  <si>
    <t>Colonne9648</t>
  </si>
  <si>
    <t>Colonne9649</t>
  </si>
  <si>
    <t>Colonne9650</t>
  </si>
  <si>
    <t>Colonne9651</t>
  </si>
  <si>
    <t>Colonne9652</t>
  </si>
  <si>
    <t>Colonne9653</t>
  </si>
  <si>
    <t>Colonne9654</t>
  </si>
  <si>
    <t>Colonne9655</t>
  </si>
  <si>
    <t>Colonne9656</t>
  </si>
  <si>
    <t>Colonne9657</t>
  </si>
  <si>
    <t>Colonne9658</t>
  </si>
  <si>
    <t>Colonne9659</t>
  </si>
  <si>
    <t>Colonne9660</t>
  </si>
  <si>
    <t>Colonne9661</t>
  </si>
  <si>
    <t>Colonne9662</t>
  </si>
  <si>
    <t>Colonne9663</t>
  </si>
  <si>
    <t>Colonne9664</t>
  </si>
  <si>
    <t>Colonne9665</t>
  </si>
  <si>
    <t>Colonne9666</t>
  </si>
  <si>
    <t>Colonne9667</t>
  </si>
  <si>
    <t>Colonne9668</t>
  </si>
  <si>
    <t>Colonne9669</t>
  </si>
  <si>
    <t>Colonne9670</t>
  </si>
  <si>
    <t>Colonne9671</t>
  </si>
  <si>
    <t>Colonne9672</t>
  </si>
  <si>
    <t>Colonne9673</t>
  </si>
  <si>
    <t>Colonne9674</t>
  </si>
  <si>
    <t>Colonne9675</t>
  </si>
  <si>
    <t>Colonne9676</t>
  </si>
  <si>
    <t>Colonne9677</t>
  </si>
  <si>
    <t>Colonne9678</t>
  </si>
  <si>
    <t>Colonne9679</t>
  </si>
  <si>
    <t>Colonne9680</t>
  </si>
  <si>
    <t>Colonne9681</t>
  </si>
  <si>
    <t>Colonne9682</t>
  </si>
  <si>
    <t>Colonne9683</t>
  </si>
  <si>
    <t>Colonne9684</t>
  </si>
  <si>
    <t>Colonne9685</t>
  </si>
  <si>
    <t>Colonne9686</t>
  </si>
  <si>
    <t>Colonne9687</t>
  </si>
  <si>
    <t>Colonne9688</t>
  </si>
  <si>
    <t>Colonne9689</t>
  </si>
  <si>
    <t>Colonne9690</t>
  </si>
  <si>
    <t>Colonne9691</t>
  </si>
  <si>
    <t>Colonne9692</t>
  </si>
  <si>
    <t>Colonne9693</t>
  </si>
  <si>
    <t>Colonne9694</t>
  </si>
  <si>
    <t>Colonne9695</t>
  </si>
  <si>
    <t>Colonne9696</t>
  </si>
  <si>
    <t>Colonne9697</t>
  </si>
  <si>
    <t>Colonne9698</t>
  </si>
  <si>
    <t>Colonne9699</t>
  </si>
  <si>
    <t>Colonne9700</t>
  </si>
  <si>
    <t>Colonne9701</t>
  </si>
  <si>
    <t>Colonne9702</t>
  </si>
  <si>
    <t>Colonne9703</t>
  </si>
  <si>
    <t>Colonne9704</t>
  </si>
  <si>
    <t>Colonne9705</t>
  </si>
  <si>
    <t>Colonne9706</t>
  </si>
  <si>
    <t>Colonne9707</t>
  </si>
  <si>
    <t>Colonne9708</t>
  </si>
  <si>
    <t>Colonne9709</t>
  </si>
  <si>
    <t>Colonne9710</t>
  </si>
  <si>
    <t>Colonne9711</t>
  </si>
  <si>
    <t>Colonne9712</t>
  </si>
  <si>
    <t>Colonne9713</t>
  </si>
  <si>
    <t>Colonne9714</t>
  </si>
  <si>
    <t>Colonne9715</t>
  </si>
  <si>
    <t>Colonne9716</t>
  </si>
  <si>
    <t>Colonne9717</t>
  </si>
  <si>
    <t>Colonne9718</t>
  </si>
  <si>
    <t>Colonne9719</t>
  </si>
  <si>
    <t>Colonne9720</t>
  </si>
  <si>
    <t>Colonne9721</t>
  </si>
  <si>
    <t>Colonne9722</t>
  </si>
  <si>
    <t>Colonne9723</t>
  </si>
  <si>
    <t>Colonne9724</t>
  </si>
  <si>
    <t>Colonne9725</t>
  </si>
  <si>
    <t>Colonne9726</t>
  </si>
  <si>
    <t>Colonne9727</t>
  </si>
  <si>
    <t>Colonne9728</t>
  </si>
  <si>
    <t>Colonne9729</t>
  </si>
  <si>
    <t>Colonne9730</t>
  </si>
  <si>
    <t>Colonne9731</t>
  </si>
  <si>
    <t>Colonne9732</t>
  </si>
  <si>
    <t>Colonne9733</t>
  </si>
  <si>
    <t>Colonne9734</t>
  </si>
  <si>
    <t>Colonne9735</t>
  </si>
  <si>
    <t>Colonne9736</t>
  </si>
  <si>
    <t>Colonne9737</t>
  </si>
  <si>
    <t>Colonne9738</t>
  </si>
  <si>
    <t>Colonne9739</t>
  </si>
  <si>
    <t>Colonne9740</t>
  </si>
  <si>
    <t>Colonne9741</t>
  </si>
  <si>
    <t>Colonne9742</t>
  </si>
  <si>
    <t>Colonne9743</t>
  </si>
  <si>
    <t>Colonne9744</t>
  </si>
  <si>
    <t>Colonne9745</t>
  </si>
  <si>
    <t>Colonne9746</t>
  </si>
  <si>
    <t>Colonne9747</t>
  </si>
  <si>
    <t>Colonne9748</t>
  </si>
  <si>
    <t>Colonne9749</t>
  </si>
  <si>
    <t>Colonne9750</t>
  </si>
  <si>
    <t>Colonne9751</t>
  </si>
  <si>
    <t>Colonne9752</t>
  </si>
  <si>
    <t>Colonne9753</t>
  </si>
  <si>
    <t>Colonne9754</t>
  </si>
  <si>
    <t>Colonne9755</t>
  </si>
  <si>
    <t>Colonne9756</t>
  </si>
  <si>
    <t>Colonne9757</t>
  </si>
  <si>
    <t>Colonne9758</t>
  </si>
  <si>
    <t>Colonne9759</t>
  </si>
  <si>
    <t>Colonne9760</t>
  </si>
  <si>
    <t>Colonne9761</t>
  </si>
  <si>
    <t>Colonne9762</t>
  </si>
  <si>
    <t>Colonne9763</t>
  </si>
  <si>
    <t>Colonne9764</t>
  </si>
  <si>
    <t>Colonne9765</t>
  </si>
  <si>
    <t>Colonne9766</t>
  </si>
  <si>
    <t>Colonne9767</t>
  </si>
  <si>
    <t>Colonne9768</t>
  </si>
  <si>
    <t>Colonne9769</t>
  </si>
  <si>
    <t>Colonne9770</t>
  </si>
  <si>
    <t>Colonne9771</t>
  </si>
  <si>
    <t>Colonne9772</t>
  </si>
  <si>
    <t>Colonne9773</t>
  </si>
  <si>
    <t>Colonne9774</t>
  </si>
  <si>
    <t>Colonne9775</t>
  </si>
  <si>
    <t>Colonne9776</t>
  </si>
  <si>
    <t>Colonne9777</t>
  </si>
  <si>
    <t>Colonne9778</t>
  </si>
  <si>
    <t>Colonne9779</t>
  </si>
  <si>
    <t>Colonne9780</t>
  </si>
  <si>
    <t>Colonne9781</t>
  </si>
  <si>
    <t>Colonne9782</t>
  </si>
  <si>
    <t>Colonne9783</t>
  </si>
  <si>
    <t>Colonne9784</t>
  </si>
  <si>
    <t>Colonne9785</t>
  </si>
  <si>
    <t>Colonne9786</t>
  </si>
  <si>
    <t>Colonne9787</t>
  </si>
  <si>
    <t>Colonne9788</t>
  </si>
  <si>
    <t>Colonne9789</t>
  </si>
  <si>
    <t>Colonne9790</t>
  </si>
  <si>
    <t>Colonne9791</t>
  </si>
  <si>
    <t>Colonne9792</t>
  </si>
  <si>
    <t>Colonne9793</t>
  </si>
  <si>
    <t>Colonne9794</t>
  </si>
  <si>
    <t>Colonne9795</t>
  </si>
  <si>
    <t>Colonne9796</t>
  </si>
  <si>
    <t>Colonne9797</t>
  </si>
  <si>
    <t>Colonne9798</t>
  </si>
  <si>
    <t>Colonne9799</t>
  </si>
  <si>
    <t>Colonne9800</t>
  </si>
  <si>
    <t>Colonne9801</t>
  </si>
  <si>
    <t>Colonne9802</t>
  </si>
  <si>
    <t>Colonne9803</t>
  </si>
  <si>
    <t>Colonne9804</t>
  </si>
  <si>
    <t>Colonne9805</t>
  </si>
  <si>
    <t>Colonne9806</t>
  </si>
  <si>
    <t>Colonne9807</t>
  </si>
  <si>
    <t>Colonne9808</t>
  </si>
  <si>
    <t>Colonne9809</t>
  </si>
  <si>
    <t>Colonne9810</t>
  </si>
  <si>
    <t>Colonne9811</t>
  </si>
  <si>
    <t>Colonne9812</t>
  </si>
  <si>
    <t>Colonne9813</t>
  </si>
  <si>
    <t>Colonne9814</t>
  </si>
  <si>
    <t>Colonne9815</t>
  </si>
  <si>
    <t>Colonne9816</t>
  </si>
  <si>
    <t>Colonne9817</t>
  </si>
  <si>
    <t>Colonne9818</t>
  </si>
  <si>
    <t>Colonne9819</t>
  </si>
  <si>
    <t>Colonne9820</t>
  </si>
  <si>
    <t>Colonne9821</t>
  </si>
  <si>
    <t>Colonne9822</t>
  </si>
  <si>
    <t>Colonne9823</t>
  </si>
  <si>
    <t>Colonne9824</t>
  </si>
  <si>
    <t>Colonne9825</t>
  </si>
  <si>
    <t>Colonne9826</t>
  </si>
  <si>
    <t>Colonne9827</t>
  </si>
  <si>
    <t>Colonne9828</t>
  </si>
  <si>
    <t>Colonne9829</t>
  </si>
  <si>
    <t>Colonne9830</t>
  </si>
  <si>
    <t>Colonne9831</t>
  </si>
  <si>
    <t>Colonne9832</t>
  </si>
  <si>
    <t>Colonne9833</t>
  </si>
  <si>
    <t>Colonne9834</t>
  </si>
  <si>
    <t>Colonne9835</t>
  </si>
  <si>
    <t>Colonne9836</t>
  </si>
  <si>
    <t>Colonne9837</t>
  </si>
  <si>
    <t>Colonne9838</t>
  </si>
  <si>
    <t>Colonne9839</t>
  </si>
  <si>
    <t>Colonne9840</t>
  </si>
  <si>
    <t>Colonne9841</t>
  </si>
  <si>
    <t>Colonne9842</t>
  </si>
  <si>
    <t>Colonne9843</t>
  </si>
  <si>
    <t>Colonne9844</t>
  </si>
  <si>
    <t>Colonne9845</t>
  </si>
  <si>
    <t>Colonne9846</t>
  </si>
  <si>
    <t>Colonne9847</t>
  </si>
  <si>
    <t>Colonne9848</t>
  </si>
  <si>
    <t>Colonne9849</t>
  </si>
  <si>
    <t>Colonne9850</t>
  </si>
  <si>
    <t>Colonne9851</t>
  </si>
  <si>
    <t>Colonne9852</t>
  </si>
  <si>
    <t>Colonne9853</t>
  </si>
  <si>
    <t>Colonne9854</t>
  </si>
  <si>
    <t>Colonne9855</t>
  </si>
  <si>
    <t>Colonne9856</t>
  </si>
  <si>
    <t>Colonne9857</t>
  </si>
  <si>
    <t>Colonne9858</t>
  </si>
  <si>
    <t>Colonne9859</t>
  </si>
  <si>
    <t>Colonne9860</t>
  </si>
  <si>
    <t>Colonne9861</t>
  </si>
  <si>
    <t>Colonne9862</t>
  </si>
  <si>
    <t>Colonne9863</t>
  </si>
  <si>
    <t>Colonne9864</t>
  </si>
  <si>
    <t>Colonne9865</t>
  </si>
  <si>
    <t>Colonne9866</t>
  </si>
  <si>
    <t>Colonne9867</t>
  </si>
  <si>
    <t>Colonne9868</t>
  </si>
  <si>
    <t>Colonne9869</t>
  </si>
  <si>
    <t>Colonne9870</t>
  </si>
  <si>
    <t>Colonne9871</t>
  </si>
  <si>
    <t>Colonne9872</t>
  </si>
  <si>
    <t>Colonne9873</t>
  </si>
  <si>
    <t>Colonne9874</t>
  </si>
  <si>
    <t>Colonne9875</t>
  </si>
  <si>
    <t>Colonne9876</t>
  </si>
  <si>
    <t>Colonne9877</t>
  </si>
  <si>
    <t>Colonne9878</t>
  </si>
  <si>
    <t>Colonne9879</t>
  </si>
  <si>
    <t>Colonne9880</t>
  </si>
  <si>
    <t>Colonne9881</t>
  </si>
  <si>
    <t>Colonne9882</t>
  </si>
  <si>
    <t>Colonne9883</t>
  </si>
  <si>
    <t>Colonne9884</t>
  </si>
  <si>
    <t>Colonne9885</t>
  </si>
  <si>
    <t>Colonne9886</t>
  </si>
  <si>
    <t>Colonne9887</t>
  </si>
  <si>
    <t>Colonne9888</t>
  </si>
  <si>
    <t>Colonne9889</t>
  </si>
  <si>
    <t>Colonne9890</t>
  </si>
  <si>
    <t>Colonne9891</t>
  </si>
  <si>
    <t>Colonne9892</t>
  </si>
  <si>
    <t>Colonne9893</t>
  </si>
  <si>
    <t>Colonne9894</t>
  </si>
  <si>
    <t>Colonne9895</t>
  </si>
  <si>
    <t>Colonne9896</t>
  </si>
  <si>
    <t>Colonne9897</t>
  </si>
  <si>
    <t>Colonne9898</t>
  </si>
  <si>
    <t>Colonne9899</t>
  </si>
  <si>
    <t>Colonne9900</t>
  </si>
  <si>
    <t>Colonne9901</t>
  </si>
  <si>
    <t>Colonne9902</t>
  </si>
  <si>
    <t>Colonne9903</t>
  </si>
  <si>
    <t>Colonne9904</t>
  </si>
  <si>
    <t>Colonne9905</t>
  </si>
  <si>
    <t>Colonne9906</t>
  </si>
  <si>
    <t>Colonne9907</t>
  </si>
  <si>
    <t>Colonne9908</t>
  </si>
  <si>
    <t>Colonne9909</t>
  </si>
  <si>
    <t>Colonne9910</t>
  </si>
  <si>
    <t>Colonne9911</t>
  </si>
  <si>
    <t>Colonne9912</t>
  </si>
  <si>
    <t>Colonne9913</t>
  </si>
  <si>
    <t>Colonne9914</t>
  </si>
  <si>
    <t>Colonne9915</t>
  </si>
  <si>
    <t>Colonne9916</t>
  </si>
  <si>
    <t>Colonne9917</t>
  </si>
  <si>
    <t>Colonne9918</t>
  </si>
  <si>
    <t>Colonne9919</t>
  </si>
  <si>
    <t>Colonne9920</t>
  </si>
  <si>
    <t>Colonne9921</t>
  </si>
  <si>
    <t>Colonne9922</t>
  </si>
  <si>
    <t>Colonne9923</t>
  </si>
  <si>
    <t>Colonne9924</t>
  </si>
  <si>
    <t>Colonne9925</t>
  </si>
  <si>
    <t>Colonne9926</t>
  </si>
  <si>
    <t>Colonne9927</t>
  </si>
  <si>
    <t>Colonne9928</t>
  </si>
  <si>
    <t>Colonne9929</t>
  </si>
  <si>
    <t>Colonne9930</t>
  </si>
  <si>
    <t>Colonne9931</t>
  </si>
  <si>
    <t>Colonne9932</t>
  </si>
  <si>
    <t>Colonne9933</t>
  </si>
  <si>
    <t>Colonne9934</t>
  </si>
  <si>
    <t>Colonne9935</t>
  </si>
  <si>
    <t>Colonne9936</t>
  </si>
  <si>
    <t>Colonne9937</t>
  </si>
  <si>
    <t>Colonne9938</t>
  </si>
  <si>
    <t>Colonne9939</t>
  </si>
  <si>
    <t>Colonne9940</t>
  </si>
  <si>
    <t>Colonne9941</t>
  </si>
  <si>
    <t>Colonne9942</t>
  </si>
  <si>
    <t>Colonne9943</t>
  </si>
  <si>
    <t>Colonne9944</t>
  </si>
  <si>
    <t>Colonne9945</t>
  </si>
  <si>
    <t>Colonne9946</t>
  </si>
  <si>
    <t>Colonne9947</t>
  </si>
  <si>
    <t>Colonne9948</t>
  </si>
  <si>
    <t>Colonne9949</t>
  </si>
  <si>
    <t>Colonne9950</t>
  </si>
  <si>
    <t>Colonne9951</t>
  </si>
  <si>
    <t>Colonne9952</t>
  </si>
  <si>
    <t>Colonne9953</t>
  </si>
  <si>
    <t>Colonne9954</t>
  </si>
  <si>
    <t>Colonne9955</t>
  </si>
  <si>
    <t>Colonne9956</t>
  </si>
  <si>
    <t>Colonne9957</t>
  </si>
  <si>
    <t>Colonne9958</t>
  </si>
  <si>
    <t>Colonne9959</t>
  </si>
  <si>
    <t>Colonne9960</t>
  </si>
  <si>
    <t>Colonne9961</t>
  </si>
  <si>
    <t>Colonne9962</t>
  </si>
  <si>
    <t>Colonne9963</t>
  </si>
  <si>
    <t>Colonne9964</t>
  </si>
  <si>
    <t>Colonne9965</t>
  </si>
  <si>
    <t>Colonne9966</t>
  </si>
  <si>
    <t>Colonne9967</t>
  </si>
  <si>
    <t>Colonne9968</t>
  </si>
  <si>
    <t>Colonne9969</t>
  </si>
  <si>
    <t>Colonne9970</t>
  </si>
  <si>
    <t>Colonne9971</t>
  </si>
  <si>
    <t>Colonne9972</t>
  </si>
  <si>
    <t>Colonne9973</t>
  </si>
  <si>
    <t>Colonne9974</t>
  </si>
  <si>
    <t>Colonne9975</t>
  </si>
  <si>
    <t>Colonne9976</t>
  </si>
  <si>
    <t>Colonne9977</t>
  </si>
  <si>
    <t>Colonne9978</t>
  </si>
  <si>
    <t>Colonne9979</t>
  </si>
  <si>
    <t>Colonne9980</t>
  </si>
  <si>
    <t>Colonne9981</t>
  </si>
  <si>
    <t>Colonne9982</t>
  </si>
  <si>
    <t>Colonne9983</t>
  </si>
  <si>
    <t>Colonne9984</t>
  </si>
  <si>
    <t>Colonne9985</t>
  </si>
  <si>
    <t>Colonne9986</t>
  </si>
  <si>
    <t>Colonne9987</t>
  </si>
  <si>
    <t>Colonne9988</t>
  </si>
  <si>
    <t>Colonne9989</t>
  </si>
  <si>
    <t>Colonne9990</t>
  </si>
  <si>
    <t>Colonne9991</t>
  </si>
  <si>
    <t>Colonne9992</t>
  </si>
  <si>
    <t>Colonne9993</t>
  </si>
  <si>
    <t>Colonne9994</t>
  </si>
  <si>
    <t>Colonne9995</t>
  </si>
  <si>
    <t>Colonne9996</t>
  </si>
  <si>
    <t>Colonne9997</t>
  </si>
  <si>
    <t>Colonne9998</t>
  </si>
  <si>
    <t>Colonne9999</t>
  </si>
  <si>
    <t>Colonne10000</t>
  </si>
  <si>
    <t>Colonne10001</t>
  </si>
  <si>
    <t>Colonne10002</t>
  </si>
  <si>
    <t>Colonne10003</t>
  </si>
  <si>
    <t>Colonne10004</t>
  </si>
  <si>
    <t>Colonne10005</t>
  </si>
  <si>
    <t>Colonne10006</t>
  </si>
  <si>
    <t>Colonne10007</t>
  </si>
  <si>
    <t>Colonne10008</t>
  </si>
  <si>
    <t>Colonne10009</t>
  </si>
  <si>
    <t>Colonne10010</t>
  </si>
  <si>
    <t>Colonne10011</t>
  </si>
  <si>
    <t>Colonne10012</t>
  </si>
  <si>
    <t>Colonne10013</t>
  </si>
  <si>
    <t>Colonne10014</t>
  </si>
  <si>
    <t>Colonne10015</t>
  </si>
  <si>
    <t>Colonne10016</t>
  </si>
  <si>
    <t>Colonne10017</t>
  </si>
  <si>
    <t>Colonne10018</t>
  </si>
  <si>
    <t>Colonne10019</t>
  </si>
  <si>
    <t>Colonne10020</t>
  </si>
  <si>
    <t>Colonne10021</t>
  </si>
  <si>
    <t>Colonne10022</t>
  </si>
  <si>
    <t>Colonne10023</t>
  </si>
  <si>
    <t>Colonne10024</t>
  </si>
  <si>
    <t>Colonne10025</t>
  </si>
  <si>
    <t>Colonne10026</t>
  </si>
  <si>
    <t>Colonne10027</t>
  </si>
  <si>
    <t>Colonne10028</t>
  </si>
  <si>
    <t>Colonne10029</t>
  </si>
  <si>
    <t>Colonne10030</t>
  </si>
  <si>
    <t>Colonne10031</t>
  </si>
  <si>
    <t>Colonne10032</t>
  </si>
  <si>
    <t>Colonne10033</t>
  </si>
  <si>
    <t>Colonne10034</t>
  </si>
  <si>
    <t>Colonne10035</t>
  </si>
  <si>
    <t>Colonne10036</t>
  </si>
  <si>
    <t>Colonne10037</t>
  </si>
  <si>
    <t>Colonne10038</t>
  </si>
  <si>
    <t>Colonne10039</t>
  </si>
  <si>
    <t>Colonne10040</t>
  </si>
  <si>
    <t>Colonne10041</t>
  </si>
  <si>
    <t>Colonne10042</t>
  </si>
  <si>
    <t>Colonne10043</t>
  </si>
  <si>
    <t>Colonne10044</t>
  </si>
  <si>
    <t>Colonne10045</t>
  </si>
  <si>
    <t>Colonne10046</t>
  </si>
  <si>
    <t>Colonne10047</t>
  </si>
  <si>
    <t>Colonne10048</t>
  </si>
  <si>
    <t>Colonne10049</t>
  </si>
  <si>
    <t>Colonne10050</t>
  </si>
  <si>
    <t>Colonne10051</t>
  </si>
  <si>
    <t>Colonne10052</t>
  </si>
  <si>
    <t>Colonne10053</t>
  </si>
  <si>
    <t>Colonne10054</t>
  </si>
  <si>
    <t>Colonne10055</t>
  </si>
  <si>
    <t>Colonne10056</t>
  </si>
  <si>
    <t>Colonne10057</t>
  </si>
  <si>
    <t>Colonne10058</t>
  </si>
  <si>
    <t>Colonne10059</t>
  </si>
  <si>
    <t>Colonne10060</t>
  </si>
  <si>
    <t>Colonne10061</t>
  </si>
  <si>
    <t>Colonne10062</t>
  </si>
  <si>
    <t>Colonne10063</t>
  </si>
  <si>
    <t>Colonne10064</t>
  </si>
  <si>
    <t>Colonne10065</t>
  </si>
  <si>
    <t>Colonne10066</t>
  </si>
  <si>
    <t>Colonne10067</t>
  </si>
  <si>
    <t>Colonne10068</t>
  </si>
  <si>
    <t>Colonne10069</t>
  </si>
  <si>
    <t>Colonne10070</t>
  </si>
  <si>
    <t>Colonne10071</t>
  </si>
  <si>
    <t>Colonne10072</t>
  </si>
  <si>
    <t>Colonne10073</t>
  </si>
  <si>
    <t>Colonne10074</t>
  </si>
  <si>
    <t>Colonne10075</t>
  </si>
  <si>
    <t>Colonne10076</t>
  </si>
  <si>
    <t>Colonne10077</t>
  </si>
  <si>
    <t>Colonne10078</t>
  </si>
  <si>
    <t>Colonne10079</t>
  </si>
  <si>
    <t>Colonne10080</t>
  </si>
  <si>
    <t>Colonne10081</t>
  </si>
  <si>
    <t>Colonne10082</t>
  </si>
  <si>
    <t>Colonne10083</t>
  </si>
  <si>
    <t>Colonne10084</t>
  </si>
  <si>
    <t>Colonne10085</t>
  </si>
  <si>
    <t>Colonne10086</t>
  </si>
  <si>
    <t>Colonne10087</t>
  </si>
  <si>
    <t>Colonne10088</t>
  </si>
  <si>
    <t>Colonne10089</t>
  </si>
  <si>
    <t>Colonne10090</t>
  </si>
  <si>
    <t>Colonne10091</t>
  </si>
  <si>
    <t>Colonne10092</t>
  </si>
  <si>
    <t>Colonne10093</t>
  </si>
  <si>
    <t>Colonne10094</t>
  </si>
  <si>
    <t>Colonne10095</t>
  </si>
  <si>
    <t>Colonne10096</t>
  </si>
  <si>
    <t>Colonne10097</t>
  </si>
  <si>
    <t>Colonne10098</t>
  </si>
  <si>
    <t>Colonne10099</t>
  </si>
  <si>
    <t>Colonne10100</t>
  </si>
  <si>
    <t>Colonne10101</t>
  </si>
  <si>
    <t>Colonne10102</t>
  </si>
  <si>
    <t>Colonne10103</t>
  </si>
  <si>
    <t>Colonne10104</t>
  </si>
  <si>
    <t>Colonne10105</t>
  </si>
  <si>
    <t>Colonne10106</t>
  </si>
  <si>
    <t>Colonne10107</t>
  </si>
  <si>
    <t>Colonne10108</t>
  </si>
  <si>
    <t>Colonne10109</t>
  </si>
  <si>
    <t>Colonne10110</t>
  </si>
  <si>
    <t>Colonne10111</t>
  </si>
  <si>
    <t>Colonne10112</t>
  </si>
  <si>
    <t>Colonne10113</t>
  </si>
  <si>
    <t>Colonne10114</t>
  </si>
  <si>
    <t>Colonne10115</t>
  </si>
  <si>
    <t>Colonne10116</t>
  </si>
  <si>
    <t>Colonne10117</t>
  </si>
  <si>
    <t>Colonne10118</t>
  </si>
  <si>
    <t>Colonne10119</t>
  </si>
  <si>
    <t>Colonne10120</t>
  </si>
  <si>
    <t>Colonne10121</t>
  </si>
  <si>
    <t>Colonne10122</t>
  </si>
  <si>
    <t>Colonne10123</t>
  </si>
  <si>
    <t>Colonne10124</t>
  </si>
  <si>
    <t>Colonne10125</t>
  </si>
  <si>
    <t>Colonne10126</t>
  </si>
  <si>
    <t>Colonne10127</t>
  </si>
  <si>
    <t>Colonne10128</t>
  </si>
  <si>
    <t>Colonne10129</t>
  </si>
  <si>
    <t>Colonne10130</t>
  </si>
  <si>
    <t>Colonne10131</t>
  </si>
  <si>
    <t>Colonne10132</t>
  </si>
  <si>
    <t>Colonne10133</t>
  </si>
  <si>
    <t>Colonne10134</t>
  </si>
  <si>
    <t>Colonne10135</t>
  </si>
  <si>
    <t>Colonne10136</t>
  </si>
  <si>
    <t>Colonne10137</t>
  </si>
  <si>
    <t>Colonne10138</t>
  </si>
  <si>
    <t>Colonne10139</t>
  </si>
  <si>
    <t>Colonne10140</t>
  </si>
  <si>
    <t>Colonne10141</t>
  </si>
  <si>
    <t>Colonne10142</t>
  </si>
  <si>
    <t>Colonne10143</t>
  </si>
  <si>
    <t>Colonne10144</t>
  </si>
  <si>
    <t>Colonne10145</t>
  </si>
  <si>
    <t>Colonne10146</t>
  </si>
  <si>
    <t>Colonne10147</t>
  </si>
  <si>
    <t>Colonne10148</t>
  </si>
  <si>
    <t>Colonne10149</t>
  </si>
  <si>
    <t>Colonne10150</t>
  </si>
  <si>
    <t>Colonne10151</t>
  </si>
  <si>
    <t>Colonne10152</t>
  </si>
  <si>
    <t>Colonne10153</t>
  </si>
  <si>
    <t>Colonne10154</t>
  </si>
  <si>
    <t>Colonne10155</t>
  </si>
  <si>
    <t>Colonne10156</t>
  </si>
  <si>
    <t>Colonne10157</t>
  </si>
  <si>
    <t>Colonne10158</t>
  </si>
  <si>
    <t>Colonne10159</t>
  </si>
  <si>
    <t>Colonne10160</t>
  </si>
  <si>
    <t>Colonne10161</t>
  </si>
  <si>
    <t>Colonne10162</t>
  </si>
  <si>
    <t>Colonne10163</t>
  </si>
  <si>
    <t>Colonne10164</t>
  </si>
  <si>
    <t>Colonne10165</t>
  </si>
  <si>
    <t>Colonne10166</t>
  </si>
  <si>
    <t>Colonne10167</t>
  </si>
  <si>
    <t>Colonne10168</t>
  </si>
  <si>
    <t>Colonne10169</t>
  </si>
  <si>
    <t>Colonne10170</t>
  </si>
  <si>
    <t>Colonne10171</t>
  </si>
  <si>
    <t>Colonne10172</t>
  </si>
  <si>
    <t>Colonne10173</t>
  </si>
  <si>
    <t>Colonne10174</t>
  </si>
  <si>
    <t>Colonne10175</t>
  </si>
  <si>
    <t>Colonne10176</t>
  </si>
  <si>
    <t>Colonne10177</t>
  </si>
  <si>
    <t>Colonne10178</t>
  </si>
  <si>
    <t>Colonne10179</t>
  </si>
  <si>
    <t>Colonne10180</t>
  </si>
  <si>
    <t>Colonne10181</t>
  </si>
  <si>
    <t>Colonne10182</t>
  </si>
  <si>
    <t>Colonne10183</t>
  </si>
  <si>
    <t>Colonne10184</t>
  </si>
  <si>
    <t>Colonne10185</t>
  </si>
  <si>
    <t>Colonne10186</t>
  </si>
  <si>
    <t>Colonne10187</t>
  </si>
  <si>
    <t>Colonne10188</t>
  </si>
  <si>
    <t>Colonne10189</t>
  </si>
  <si>
    <t>Colonne10190</t>
  </si>
  <si>
    <t>Colonne10191</t>
  </si>
  <si>
    <t>Colonne10192</t>
  </si>
  <si>
    <t>Colonne10193</t>
  </si>
  <si>
    <t>Colonne10194</t>
  </si>
  <si>
    <t>Colonne10195</t>
  </si>
  <si>
    <t>Colonne10196</t>
  </si>
  <si>
    <t>Colonne10197</t>
  </si>
  <si>
    <t>Colonne10198</t>
  </si>
  <si>
    <t>Colonne10199</t>
  </si>
  <si>
    <t>Colonne10200</t>
  </si>
  <si>
    <t>Colonne10201</t>
  </si>
  <si>
    <t>Colonne10202</t>
  </si>
  <si>
    <t>Colonne10203</t>
  </si>
  <si>
    <t>Colonne10204</t>
  </si>
  <si>
    <t>Colonne10205</t>
  </si>
  <si>
    <t>Colonne10206</t>
  </si>
  <si>
    <t>Colonne10207</t>
  </si>
  <si>
    <t>Colonne10208</t>
  </si>
  <si>
    <t>Colonne10209</t>
  </si>
  <si>
    <t>Colonne10210</t>
  </si>
  <si>
    <t>Colonne10211</t>
  </si>
  <si>
    <t>Colonne10212</t>
  </si>
  <si>
    <t>Colonne10213</t>
  </si>
  <si>
    <t>Colonne10214</t>
  </si>
  <si>
    <t>Colonne10215</t>
  </si>
  <si>
    <t>Colonne10216</t>
  </si>
  <si>
    <t>Colonne10217</t>
  </si>
  <si>
    <t>Colonne10218</t>
  </si>
  <si>
    <t>Colonne10219</t>
  </si>
  <si>
    <t>Colonne10220</t>
  </si>
  <si>
    <t>Colonne10221</t>
  </si>
  <si>
    <t>Colonne10222</t>
  </si>
  <si>
    <t>Colonne10223</t>
  </si>
  <si>
    <t>Colonne10224</t>
  </si>
  <si>
    <t>Colonne10225</t>
  </si>
  <si>
    <t>Colonne10226</t>
  </si>
  <si>
    <t>Colonne10227</t>
  </si>
  <si>
    <t>Colonne10228</t>
  </si>
  <si>
    <t>Colonne10229</t>
  </si>
  <si>
    <t>Colonne10230</t>
  </si>
  <si>
    <t>Colonne10231</t>
  </si>
  <si>
    <t>Colonne10232</t>
  </si>
  <si>
    <t>Colonne10233</t>
  </si>
  <si>
    <t>Colonne10234</t>
  </si>
  <si>
    <t>Colonne10235</t>
  </si>
  <si>
    <t>Colonne10236</t>
  </si>
  <si>
    <t>Colonne10237</t>
  </si>
  <si>
    <t>Colonne10238</t>
  </si>
  <si>
    <t>Colonne10239</t>
  </si>
  <si>
    <t>Colonne10240</t>
  </si>
  <si>
    <t>Colonne10241</t>
  </si>
  <si>
    <t>Colonne10242</t>
  </si>
  <si>
    <t>Colonne10243</t>
  </si>
  <si>
    <t>Colonne10244</t>
  </si>
  <si>
    <t>Colonne10245</t>
  </si>
  <si>
    <t>Colonne10246</t>
  </si>
  <si>
    <t>Colonne10247</t>
  </si>
  <si>
    <t>Colonne10248</t>
  </si>
  <si>
    <t>Colonne10249</t>
  </si>
  <si>
    <t>Colonne10250</t>
  </si>
  <si>
    <t>Colonne10251</t>
  </si>
  <si>
    <t>Colonne10252</t>
  </si>
  <si>
    <t>Colonne10253</t>
  </si>
  <si>
    <t>Colonne10254</t>
  </si>
  <si>
    <t>Colonne10255</t>
  </si>
  <si>
    <t>Colonne10256</t>
  </si>
  <si>
    <t>Colonne10257</t>
  </si>
  <si>
    <t>Colonne10258</t>
  </si>
  <si>
    <t>Colonne10259</t>
  </si>
  <si>
    <t>Colonne10260</t>
  </si>
  <si>
    <t>Colonne10261</t>
  </si>
  <si>
    <t>Colonne10262</t>
  </si>
  <si>
    <t>Colonne10263</t>
  </si>
  <si>
    <t>Colonne10264</t>
  </si>
  <si>
    <t>Colonne10265</t>
  </si>
  <si>
    <t>Colonne10266</t>
  </si>
  <si>
    <t>Colonne10267</t>
  </si>
  <si>
    <t>Colonne10268</t>
  </si>
  <si>
    <t>Colonne10269</t>
  </si>
  <si>
    <t>Colonne10270</t>
  </si>
  <si>
    <t>Colonne10271</t>
  </si>
  <si>
    <t>Colonne10272</t>
  </si>
  <si>
    <t>Colonne10273</t>
  </si>
  <si>
    <t>Colonne10274</t>
  </si>
  <si>
    <t>Colonne10275</t>
  </si>
  <si>
    <t>Colonne10276</t>
  </si>
  <si>
    <t>Colonne10277</t>
  </si>
  <si>
    <t>Colonne10278</t>
  </si>
  <si>
    <t>Colonne10279</t>
  </si>
  <si>
    <t>Colonne10280</t>
  </si>
  <si>
    <t>Colonne10281</t>
  </si>
  <si>
    <t>Colonne10282</t>
  </si>
  <si>
    <t>Colonne10283</t>
  </si>
  <si>
    <t>Colonne10284</t>
  </si>
  <si>
    <t>Colonne10285</t>
  </si>
  <si>
    <t>Colonne10286</t>
  </si>
  <si>
    <t>Colonne10287</t>
  </si>
  <si>
    <t>Colonne10288</t>
  </si>
  <si>
    <t>Colonne10289</t>
  </si>
  <si>
    <t>Colonne10290</t>
  </si>
  <si>
    <t>Colonne10291</t>
  </si>
  <si>
    <t>Colonne10292</t>
  </si>
  <si>
    <t>Colonne10293</t>
  </si>
  <si>
    <t>Colonne10294</t>
  </si>
  <si>
    <t>Colonne10295</t>
  </si>
  <si>
    <t>Colonne10296</t>
  </si>
  <si>
    <t>Colonne10297</t>
  </si>
  <si>
    <t>Colonne10298</t>
  </si>
  <si>
    <t>Colonne10299</t>
  </si>
  <si>
    <t>Colonne10300</t>
  </si>
  <si>
    <t>Colonne10301</t>
  </si>
  <si>
    <t>Colonne10302</t>
  </si>
  <si>
    <t>Colonne10303</t>
  </si>
  <si>
    <t>Colonne10304</t>
  </si>
  <si>
    <t>Colonne10305</t>
  </si>
  <si>
    <t>Colonne10306</t>
  </si>
  <si>
    <t>Colonne10307</t>
  </si>
  <si>
    <t>Colonne10308</t>
  </si>
  <si>
    <t>Colonne10309</t>
  </si>
  <si>
    <t>Colonne10310</t>
  </si>
  <si>
    <t>Colonne10311</t>
  </si>
  <si>
    <t>Colonne10312</t>
  </si>
  <si>
    <t>Colonne10313</t>
  </si>
  <si>
    <t>Colonne10314</t>
  </si>
  <si>
    <t>Colonne10315</t>
  </si>
  <si>
    <t>Colonne10316</t>
  </si>
  <si>
    <t>Colonne10317</t>
  </si>
  <si>
    <t>Colonne10318</t>
  </si>
  <si>
    <t>Colonne10319</t>
  </si>
  <si>
    <t>Colonne10320</t>
  </si>
  <si>
    <t>Colonne10321</t>
  </si>
  <si>
    <t>Colonne10322</t>
  </si>
  <si>
    <t>Colonne10323</t>
  </si>
  <si>
    <t>Colonne10324</t>
  </si>
  <si>
    <t>Colonne10325</t>
  </si>
  <si>
    <t>Colonne10326</t>
  </si>
  <si>
    <t>Colonne10327</t>
  </si>
  <si>
    <t>Colonne10328</t>
  </si>
  <si>
    <t>Colonne10329</t>
  </si>
  <si>
    <t>Colonne10330</t>
  </si>
  <si>
    <t>Colonne10331</t>
  </si>
  <si>
    <t>Colonne10332</t>
  </si>
  <si>
    <t>Colonne10333</t>
  </si>
  <si>
    <t>Colonne10334</t>
  </si>
  <si>
    <t>Colonne10335</t>
  </si>
  <si>
    <t>Colonne10336</t>
  </si>
  <si>
    <t>Colonne10337</t>
  </si>
  <si>
    <t>Colonne10338</t>
  </si>
  <si>
    <t>Colonne10339</t>
  </si>
  <si>
    <t>Colonne10340</t>
  </si>
  <si>
    <t>Colonne10341</t>
  </si>
  <si>
    <t>Colonne10342</t>
  </si>
  <si>
    <t>Colonne10343</t>
  </si>
  <si>
    <t>Colonne10344</t>
  </si>
  <si>
    <t>Colonne10345</t>
  </si>
  <si>
    <t>Colonne10346</t>
  </si>
  <si>
    <t>Colonne10347</t>
  </si>
  <si>
    <t>Colonne10348</t>
  </si>
  <si>
    <t>Colonne10349</t>
  </si>
  <si>
    <t>Colonne10350</t>
  </si>
  <si>
    <t>Colonne10351</t>
  </si>
  <si>
    <t>Colonne10352</t>
  </si>
  <si>
    <t>Colonne10353</t>
  </si>
  <si>
    <t>Colonne10354</t>
  </si>
  <si>
    <t>Colonne10355</t>
  </si>
  <si>
    <t>Colonne10356</t>
  </si>
  <si>
    <t>Colonne10357</t>
  </si>
  <si>
    <t>Colonne10358</t>
  </si>
  <si>
    <t>Colonne10359</t>
  </si>
  <si>
    <t>Colonne10360</t>
  </si>
  <si>
    <t>Colonne10361</t>
  </si>
  <si>
    <t>Colonne10362</t>
  </si>
  <si>
    <t>Colonne10363</t>
  </si>
  <si>
    <t>Colonne10364</t>
  </si>
  <si>
    <t>Colonne10365</t>
  </si>
  <si>
    <t>Colonne10366</t>
  </si>
  <si>
    <t>Colonne10367</t>
  </si>
  <si>
    <t>Colonne10368</t>
  </si>
  <si>
    <t>Colonne10369</t>
  </si>
  <si>
    <t>Colonne10370</t>
  </si>
  <si>
    <t>Colonne10371</t>
  </si>
  <si>
    <t>Colonne10372</t>
  </si>
  <si>
    <t>Colonne10373</t>
  </si>
  <si>
    <t>Colonne10374</t>
  </si>
  <si>
    <t>Colonne10375</t>
  </si>
  <si>
    <t>Colonne10376</t>
  </si>
  <si>
    <t>Colonne10377</t>
  </si>
  <si>
    <t>Colonne10378</t>
  </si>
  <si>
    <t>Colonne10379</t>
  </si>
  <si>
    <t>Colonne10380</t>
  </si>
  <si>
    <t>Colonne10381</t>
  </si>
  <si>
    <t>Colonne10382</t>
  </si>
  <si>
    <t>Colonne10383</t>
  </si>
  <si>
    <t>Colonne10384</t>
  </si>
  <si>
    <t>Colonne10385</t>
  </si>
  <si>
    <t>Colonne10386</t>
  </si>
  <si>
    <t>Colonne10387</t>
  </si>
  <si>
    <t>Colonne10388</t>
  </si>
  <si>
    <t>Colonne10389</t>
  </si>
  <si>
    <t>Colonne10390</t>
  </si>
  <si>
    <t>Colonne10391</t>
  </si>
  <si>
    <t>Colonne10392</t>
  </si>
  <si>
    <t>Colonne10393</t>
  </si>
  <si>
    <t>Colonne10394</t>
  </si>
  <si>
    <t>Colonne10395</t>
  </si>
  <si>
    <t>Colonne10396</t>
  </si>
  <si>
    <t>Colonne10397</t>
  </si>
  <si>
    <t>Colonne10398</t>
  </si>
  <si>
    <t>Colonne10399</t>
  </si>
  <si>
    <t>Colonne10400</t>
  </si>
  <si>
    <t>Colonne10401</t>
  </si>
  <si>
    <t>Colonne10402</t>
  </si>
  <si>
    <t>Colonne10403</t>
  </si>
  <si>
    <t>Colonne10404</t>
  </si>
  <si>
    <t>Colonne10405</t>
  </si>
  <si>
    <t>Colonne10406</t>
  </si>
  <si>
    <t>Colonne10407</t>
  </si>
  <si>
    <t>Colonne10408</t>
  </si>
  <si>
    <t>Colonne10409</t>
  </si>
  <si>
    <t>Colonne10410</t>
  </si>
  <si>
    <t>Colonne10411</t>
  </si>
  <si>
    <t>Colonne10412</t>
  </si>
  <si>
    <t>Colonne10413</t>
  </si>
  <si>
    <t>Colonne10414</t>
  </si>
  <si>
    <t>Colonne10415</t>
  </si>
  <si>
    <t>Colonne10416</t>
  </si>
  <si>
    <t>Colonne10417</t>
  </si>
  <si>
    <t>Colonne10418</t>
  </si>
  <si>
    <t>Colonne10419</t>
  </si>
  <si>
    <t>Colonne10420</t>
  </si>
  <si>
    <t>Colonne10421</t>
  </si>
  <si>
    <t>Colonne10422</t>
  </si>
  <si>
    <t>Colonne10423</t>
  </si>
  <si>
    <t>Colonne10424</t>
  </si>
  <si>
    <t>Colonne10425</t>
  </si>
  <si>
    <t>Colonne10426</t>
  </si>
  <si>
    <t>Colonne10427</t>
  </si>
  <si>
    <t>Colonne10428</t>
  </si>
  <si>
    <t>Colonne10429</t>
  </si>
  <si>
    <t>Colonne10430</t>
  </si>
  <si>
    <t>Colonne10431</t>
  </si>
  <si>
    <t>Colonne10432</t>
  </si>
  <si>
    <t>Colonne10433</t>
  </si>
  <si>
    <t>Colonne10434</t>
  </si>
  <si>
    <t>Colonne10435</t>
  </si>
  <si>
    <t>Colonne10436</t>
  </si>
  <si>
    <t>Colonne10437</t>
  </si>
  <si>
    <t>Colonne10438</t>
  </si>
  <si>
    <t>Colonne10439</t>
  </si>
  <si>
    <t>Colonne10440</t>
  </si>
  <si>
    <t>Colonne10441</t>
  </si>
  <si>
    <t>Colonne10442</t>
  </si>
  <si>
    <t>Colonne10443</t>
  </si>
  <si>
    <t>Colonne10444</t>
  </si>
  <si>
    <t>Colonne10445</t>
  </si>
  <si>
    <t>Colonne10446</t>
  </si>
  <si>
    <t>Colonne10447</t>
  </si>
  <si>
    <t>Colonne10448</t>
  </si>
  <si>
    <t>Colonne10449</t>
  </si>
  <si>
    <t>Colonne10450</t>
  </si>
  <si>
    <t>Colonne10451</t>
  </si>
  <si>
    <t>Colonne10452</t>
  </si>
  <si>
    <t>Colonne10453</t>
  </si>
  <si>
    <t>Colonne10454</t>
  </si>
  <si>
    <t>Colonne10455</t>
  </si>
  <si>
    <t>Colonne10456</t>
  </si>
  <si>
    <t>Colonne10457</t>
  </si>
  <si>
    <t>Colonne10458</t>
  </si>
  <si>
    <t>Colonne10459</t>
  </si>
  <si>
    <t>Colonne10460</t>
  </si>
  <si>
    <t>Colonne10461</t>
  </si>
  <si>
    <t>Colonne10462</t>
  </si>
  <si>
    <t>Colonne10463</t>
  </si>
  <si>
    <t>Colonne10464</t>
  </si>
  <si>
    <t>Colonne10465</t>
  </si>
  <si>
    <t>Colonne10466</t>
  </si>
  <si>
    <t>Colonne10467</t>
  </si>
  <si>
    <t>Colonne10468</t>
  </si>
  <si>
    <t>Colonne10469</t>
  </si>
  <si>
    <t>Colonne10470</t>
  </si>
  <si>
    <t>Colonne10471</t>
  </si>
  <si>
    <t>Colonne10472</t>
  </si>
  <si>
    <t>Colonne10473</t>
  </si>
  <si>
    <t>Colonne10474</t>
  </si>
  <si>
    <t>Colonne10475</t>
  </si>
  <si>
    <t>Colonne10476</t>
  </si>
  <si>
    <t>Colonne10477</t>
  </si>
  <si>
    <t>Colonne10478</t>
  </si>
  <si>
    <t>Colonne10479</t>
  </si>
  <si>
    <t>Colonne10480</t>
  </si>
  <si>
    <t>Colonne10481</t>
  </si>
  <si>
    <t>Colonne10482</t>
  </si>
  <si>
    <t>Colonne10483</t>
  </si>
  <si>
    <t>Colonne10484</t>
  </si>
  <si>
    <t>Colonne10485</t>
  </si>
  <si>
    <t>Colonne10486</t>
  </si>
  <si>
    <t>Colonne10487</t>
  </si>
  <si>
    <t>Colonne10488</t>
  </si>
  <si>
    <t>Colonne10489</t>
  </si>
  <si>
    <t>Colonne10490</t>
  </si>
  <si>
    <t>Colonne10491</t>
  </si>
  <si>
    <t>Colonne10492</t>
  </si>
  <si>
    <t>Colonne10493</t>
  </si>
  <si>
    <t>Colonne10494</t>
  </si>
  <si>
    <t>Colonne10495</t>
  </si>
  <si>
    <t>Colonne10496</t>
  </si>
  <si>
    <t>Colonne10497</t>
  </si>
  <si>
    <t>Colonne10498</t>
  </si>
  <si>
    <t>Colonne10499</t>
  </si>
  <si>
    <t>Colonne10500</t>
  </si>
  <si>
    <t>Colonne10501</t>
  </si>
  <si>
    <t>Colonne10502</t>
  </si>
  <si>
    <t>Colonne10503</t>
  </si>
  <si>
    <t>Colonne10504</t>
  </si>
  <si>
    <t>Colonne10505</t>
  </si>
  <si>
    <t>Colonne10506</t>
  </si>
  <si>
    <t>Colonne10507</t>
  </si>
  <si>
    <t>Colonne10508</t>
  </si>
  <si>
    <t>Colonne10509</t>
  </si>
  <si>
    <t>Colonne10510</t>
  </si>
  <si>
    <t>Colonne10511</t>
  </si>
  <si>
    <t>Colonne10512</t>
  </si>
  <si>
    <t>Colonne10513</t>
  </si>
  <si>
    <t>Colonne10514</t>
  </si>
  <si>
    <t>Colonne10515</t>
  </si>
  <si>
    <t>Colonne10516</t>
  </si>
  <si>
    <t>Colonne10517</t>
  </si>
  <si>
    <t>Colonne10518</t>
  </si>
  <si>
    <t>Colonne10519</t>
  </si>
  <si>
    <t>Colonne10520</t>
  </si>
  <si>
    <t>Colonne10521</t>
  </si>
  <si>
    <t>Colonne10522</t>
  </si>
  <si>
    <t>Colonne10523</t>
  </si>
  <si>
    <t>Colonne10524</t>
  </si>
  <si>
    <t>Colonne10525</t>
  </si>
  <si>
    <t>Colonne10526</t>
  </si>
  <si>
    <t>Colonne10527</t>
  </si>
  <si>
    <t>Colonne10528</t>
  </si>
  <si>
    <t>Colonne10529</t>
  </si>
  <si>
    <t>Colonne10530</t>
  </si>
  <si>
    <t>Colonne10531</t>
  </si>
  <si>
    <t>Colonne10532</t>
  </si>
  <si>
    <t>Colonne10533</t>
  </si>
  <si>
    <t>Colonne10534</t>
  </si>
  <si>
    <t>Colonne10535</t>
  </si>
  <si>
    <t>Colonne10536</t>
  </si>
  <si>
    <t>Colonne10537</t>
  </si>
  <si>
    <t>Colonne10538</t>
  </si>
  <si>
    <t>Colonne10539</t>
  </si>
  <si>
    <t>Colonne10540</t>
  </si>
  <si>
    <t>Colonne10541</t>
  </si>
  <si>
    <t>Colonne10542</t>
  </si>
  <si>
    <t>Colonne10543</t>
  </si>
  <si>
    <t>Colonne10544</t>
  </si>
  <si>
    <t>Colonne10545</t>
  </si>
  <si>
    <t>Colonne10546</t>
  </si>
  <si>
    <t>Colonne10547</t>
  </si>
  <si>
    <t>Colonne10548</t>
  </si>
  <si>
    <t>Colonne10549</t>
  </si>
  <si>
    <t>Colonne10550</t>
  </si>
  <si>
    <t>Colonne10551</t>
  </si>
  <si>
    <t>Colonne10552</t>
  </si>
  <si>
    <t>Colonne10553</t>
  </si>
  <si>
    <t>Colonne10554</t>
  </si>
  <si>
    <t>Colonne10555</t>
  </si>
  <si>
    <t>Colonne10556</t>
  </si>
  <si>
    <t>Colonne10557</t>
  </si>
  <si>
    <t>Colonne10558</t>
  </si>
  <si>
    <t>Colonne10559</t>
  </si>
  <si>
    <t>Colonne10560</t>
  </si>
  <si>
    <t>Colonne10561</t>
  </si>
  <si>
    <t>Colonne10562</t>
  </si>
  <si>
    <t>Colonne10563</t>
  </si>
  <si>
    <t>Colonne10564</t>
  </si>
  <si>
    <t>Colonne10565</t>
  </si>
  <si>
    <t>Colonne10566</t>
  </si>
  <si>
    <t>Colonne10567</t>
  </si>
  <si>
    <t>Colonne10568</t>
  </si>
  <si>
    <t>Colonne10569</t>
  </si>
  <si>
    <t>Colonne10570</t>
  </si>
  <si>
    <t>Colonne10571</t>
  </si>
  <si>
    <t>Colonne10572</t>
  </si>
  <si>
    <t>Colonne10573</t>
  </si>
  <si>
    <t>Colonne10574</t>
  </si>
  <si>
    <t>Colonne10575</t>
  </si>
  <si>
    <t>Colonne10576</t>
  </si>
  <si>
    <t>Colonne10577</t>
  </si>
  <si>
    <t>Colonne10578</t>
  </si>
  <si>
    <t>Colonne10579</t>
  </si>
  <si>
    <t>Colonne10580</t>
  </si>
  <si>
    <t>Colonne10581</t>
  </si>
  <si>
    <t>Colonne10582</t>
  </si>
  <si>
    <t>Colonne10583</t>
  </si>
  <si>
    <t>Colonne10584</t>
  </si>
  <si>
    <t>Colonne10585</t>
  </si>
  <si>
    <t>Colonne10586</t>
  </si>
  <si>
    <t>Colonne10587</t>
  </si>
  <si>
    <t>Colonne10588</t>
  </si>
  <si>
    <t>Colonne10589</t>
  </si>
  <si>
    <t>Colonne10590</t>
  </si>
  <si>
    <t>Colonne10591</t>
  </si>
  <si>
    <t>Colonne10592</t>
  </si>
  <si>
    <t>Colonne10593</t>
  </si>
  <si>
    <t>Colonne10594</t>
  </si>
  <si>
    <t>Colonne10595</t>
  </si>
  <si>
    <t>Colonne10596</t>
  </si>
  <si>
    <t>Colonne10597</t>
  </si>
  <si>
    <t>Colonne10598</t>
  </si>
  <si>
    <t>Colonne10599</t>
  </si>
  <si>
    <t>Colonne10600</t>
  </si>
  <si>
    <t>Colonne10601</t>
  </si>
  <si>
    <t>Colonne10602</t>
  </si>
  <si>
    <t>Colonne10603</t>
  </si>
  <si>
    <t>Colonne10604</t>
  </si>
  <si>
    <t>Colonne10605</t>
  </si>
  <si>
    <t>Colonne10606</t>
  </si>
  <si>
    <t>Colonne10607</t>
  </si>
  <si>
    <t>Colonne10608</t>
  </si>
  <si>
    <t>Colonne10609</t>
  </si>
  <si>
    <t>Colonne10610</t>
  </si>
  <si>
    <t>Colonne10611</t>
  </si>
  <si>
    <t>Colonne10612</t>
  </si>
  <si>
    <t>Colonne10613</t>
  </si>
  <si>
    <t>Colonne10614</t>
  </si>
  <si>
    <t>Colonne10615</t>
  </si>
  <si>
    <t>Colonne10616</t>
  </si>
  <si>
    <t>Colonne10617</t>
  </si>
  <si>
    <t>Colonne10618</t>
  </si>
  <si>
    <t>Colonne10619</t>
  </si>
  <si>
    <t>Colonne10620</t>
  </si>
  <si>
    <t>Colonne10621</t>
  </si>
  <si>
    <t>Colonne10622</t>
  </si>
  <si>
    <t>Colonne10623</t>
  </si>
  <si>
    <t>Colonne10624</t>
  </si>
  <si>
    <t>Colonne10625</t>
  </si>
  <si>
    <t>Colonne10626</t>
  </si>
  <si>
    <t>Colonne10627</t>
  </si>
  <si>
    <t>Colonne10628</t>
  </si>
  <si>
    <t>Colonne10629</t>
  </si>
  <si>
    <t>Colonne10630</t>
  </si>
  <si>
    <t>Colonne10631</t>
  </si>
  <si>
    <t>Colonne10632</t>
  </si>
  <si>
    <t>Colonne10633</t>
  </si>
  <si>
    <t>Colonne10634</t>
  </si>
  <si>
    <t>Colonne10635</t>
  </si>
  <si>
    <t>Colonne10636</t>
  </si>
  <si>
    <t>Colonne10637</t>
  </si>
  <si>
    <t>Colonne10638</t>
  </si>
  <si>
    <t>Colonne10639</t>
  </si>
  <si>
    <t>Colonne10640</t>
  </si>
  <si>
    <t>Colonne10641</t>
  </si>
  <si>
    <t>Colonne10642</t>
  </si>
  <si>
    <t>Colonne10643</t>
  </si>
  <si>
    <t>Colonne10644</t>
  </si>
  <si>
    <t>Colonne10645</t>
  </si>
  <si>
    <t>Colonne10646</t>
  </si>
  <si>
    <t>Colonne10647</t>
  </si>
  <si>
    <t>Colonne10648</t>
  </si>
  <si>
    <t>Colonne10649</t>
  </si>
  <si>
    <t>Colonne10650</t>
  </si>
  <si>
    <t>Colonne10651</t>
  </si>
  <si>
    <t>Colonne10652</t>
  </si>
  <si>
    <t>Colonne10653</t>
  </si>
  <si>
    <t>Colonne10654</t>
  </si>
  <si>
    <t>Colonne10655</t>
  </si>
  <si>
    <t>Colonne10656</t>
  </si>
  <si>
    <t>Colonne10657</t>
  </si>
  <si>
    <t>Colonne10658</t>
  </si>
  <si>
    <t>Colonne10659</t>
  </si>
  <si>
    <t>Colonne10660</t>
  </si>
  <si>
    <t>Colonne10661</t>
  </si>
  <si>
    <t>Colonne10662</t>
  </si>
  <si>
    <t>Colonne10663</t>
  </si>
  <si>
    <t>Colonne10664</t>
  </si>
  <si>
    <t>Colonne10665</t>
  </si>
  <si>
    <t>Colonne10666</t>
  </si>
  <si>
    <t>Colonne10667</t>
  </si>
  <si>
    <t>Colonne10668</t>
  </si>
  <si>
    <t>Colonne10669</t>
  </si>
  <si>
    <t>Colonne10670</t>
  </si>
  <si>
    <t>Colonne10671</t>
  </si>
  <si>
    <t>Colonne10672</t>
  </si>
  <si>
    <t>Colonne10673</t>
  </si>
  <si>
    <t>Colonne10674</t>
  </si>
  <si>
    <t>Colonne10675</t>
  </si>
  <si>
    <t>Colonne10676</t>
  </si>
  <si>
    <t>Colonne10677</t>
  </si>
  <si>
    <t>Colonne10678</t>
  </si>
  <si>
    <t>Colonne10679</t>
  </si>
  <si>
    <t>Colonne10680</t>
  </si>
  <si>
    <t>Colonne10681</t>
  </si>
  <si>
    <t>Colonne10682</t>
  </si>
  <si>
    <t>Colonne10683</t>
  </si>
  <si>
    <t>Colonne10684</t>
  </si>
  <si>
    <t>Colonne10685</t>
  </si>
  <si>
    <t>Colonne10686</t>
  </si>
  <si>
    <t>Colonne10687</t>
  </si>
  <si>
    <t>Colonne10688</t>
  </si>
  <si>
    <t>Colonne10689</t>
  </si>
  <si>
    <t>Colonne10690</t>
  </si>
  <si>
    <t>Colonne10691</t>
  </si>
  <si>
    <t>Colonne10692</t>
  </si>
  <si>
    <t>Colonne10693</t>
  </si>
  <si>
    <t>Colonne10694</t>
  </si>
  <si>
    <t>Colonne10695</t>
  </si>
  <si>
    <t>Colonne10696</t>
  </si>
  <si>
    <t>Colonne10697</t>
  </si>
  <si>
    <t>Colonne10698</t>
  </si>
  <si>
    <t>Colonne10699</t>
  </si>
  <si>
    <t>Colonne10700</t>
  </si>
  <si>
    <t>Colonne10701</t>
  </si>
  <si>
    <t>Colonne10702</t>
  </si>
  <si>
    <t>Colonne10703</t>
  </si>
  <si>
    <t>Colonne10704</t>
  </si>
  <si>
    <t>Colonne10705</t>
  </si>
  <si>
    <t>Colonne10706</t>
  </si>
  <si>
    <t>Colonne10707</t>
  </si>
  <si>
    <t>Colonne10708</t>
  </si>
  <si>
    <t>Colonne10709</t>
  </si>
  <si>
    <t>Colonne10710</t>
  </si>
  <si>
    <t>Colonne10711</t>
  </si>
  <si>
    <t>Colonne10712</t>
  </si>
  <si>
    <t>Colonne10713</t>
  </si>
  <si>
    <t>Colonne10714</t>
  </si>
  <si>
    <t>Colonne10715</t>
  </si>
  <si>
    <t>Colonne10716</t>
  </si>
  <si>
    <t>Colonne10717</t>
  </si>
  <si>
    <t>Colonne10718</t>
  </si>
  <si>
    <t>Colonne10719</t>
  </si>
  <si>
    <t>Colonne10720</t>
  </si>
  <si>
    <t>Colonne10721</t>
  </si>
  <si>
    <t>Colonne10722</t>
  </si>
  <si>
    <t>Colonne10723</t>
  </si>
  <si>
    <t>Colonne10724</t>
  </si>
  <si>
    <t>Colonne10725</t>
  </si>
  <si>
    <t>Colonne10726</t>
  </si>
  <si>
    <t>Colonne10727</t>
  </si>
  <si>
    <t>Colonne10728</t>
  </si>
  <si>
    <t>Colonne10729</t>
  </si>
  <si>
    <t>Colonne10730</t>
  </si>
  <si>
    <t>Colonne10731</t>
  </si>
  <si>
    <t>Colonne10732</t>
  </si>
  <si>
    <t>Colonne10733</t>
  </si>
  <si>
    <t>Colonne10734</t>
  </si>
  <si>
    <t>Colonne10735</t>
  </si>
  <si>
    <t>Colonne10736</t>
  </si>
  <si>
    <t>Colonne10737</t>
  </si>
  <si>
    <t>Colonne10738</t>
  </si>
  <si>
    <t>Colonne10739</t>
  </si>
  <si>
    <t>Colonne10740</t>
  </si>
  <si>
    <t>Colonne10741</t>
  </si>
  <si>
    <t>Colonne10742</t>
  </si>
  <si>
    <t>Colonne10743</t>
  </si>
  <si>
    <t>Colonne10744</t>
  </si>
  <si>
    <t>Colonne10745</t>
  </si>
  <si>
    <t>Colonne10746</t>
  </si>
  <si>
    <t>Colonne10747</t>
  </si>
  <si>
    <t>Colonne10748</t>
  </si>
  <si>
    <t>Colonne10749</t>
  </si>
  <si>
    <t>Colonne10750</t>
  </si>
  <si>
    <t>Colonne10751</t>
  </si>
  <si>
    <t>Colonne10752</t>
  </si>
  <si>
    <t>Colonne10753</t>
  </si>
  <si>
    <t>Colonne10754</t>
  </si>
  <si>
    <t>Colonne10755</t>
  </si>
  <si>
    <t>Colonne10756</t>
  </si>
  <si>
    <t>Colonne10757</t>
  </si>
  <si>
    <t>Colonne10758</t>
  </si>
  <si>
    <t>Colonne10759</t>
  </si>
  <si>
    <t>Colonne10760</t>
  </si>
  <si>
    <t>Colonne10761</t>
  </si>
  <si>
    <t>Colonne10762</t>
  </si>
  <si>
    <t>Colonne10763</t>
  </si>
  <si>
    <t>Colonne10764</t>
  </si>
  <si>
    <t>Colonne10765</t>
  </si>
  <si>
    <t>Colonne10766</t>
  </si>
  <si>
    <t>Colonne10767</t>
  </si>
  <si>
    <t>Colonne10768</t>
  </si>
  <si>
    <t>Colonne10769</t>
  </si>
  <si>
    <t>Colonne10770</t>
  </si>
  <si>
    <t>Colonne10771</t>
  </si>
  <si>
    <t>Colonne10772</t>
  </si>
  <si>
    <t>Colonne10773</t>
  </si>
  <si>
    <t>Colonne10774</t>
  </si>
  <si>
    <t>Colonne10775</t>
  </si>
  <si>
    <t>Colonne10776</t>
  </si>
  <si>
    <t>Colonne10777</t>
  </si>
  <si>
    <t>Colonne10778</t>
  </si>
  <si>
    <t>Colonne10779</t>
  </si>
  <si>
    <t>Colonne10780</t>
  </si>
  <si>
    <t>Colonne10781</t>
  </si>
  <si>
    <t>Colonne10782</t>
  </si>
  <si>
    <t>Colonne10783</t>
  </si>
  <si>
    <t>Colonne10784</t>
  </si>
  <si>
    <t>Colonne10785</t>
  </si>
  <si>
    <t>Colonne10786</t>
  </si>
  <si>
    <t>Colonne10787</t>
  </si>
  <si>
    <t>Colonne10788</t>
  </si>
  <si>
    <t>Colonne10789</t>
  </si>
  <si>
    <t>Colonne10790</t>
  </si>
  <si>
    <t>Colonne10791</t>
  </si>
  <si>
    <t>Colonne10792</t>
  </si>
  <si>
    <t>Colonne10793</t>
  </si>
  <si>
    <t>Colonne10794</t>
  </si>
  <si>
    <t>Colonne10795</t>
  </si>
  <si>
    <t>Colonne10796</t>
  </si>
  <si>
    <t>Colonne10797</t>
  </si>
  <si>
    <t>Colonne10798</t>
  </si>
  <si>
    <t>Colonne10799</t>
  </si>
  <si>
    <t>Colonne10800</t>
  </si>
  <si>
    <t>Colonne10801</t>
  </si>
  <si>
    <t>Colonne10802</t>
  </si>
  <si>
    <t>Colonne10803</t>
  </si>
  <si>
    <t>Colonne10804</t>
  </si>
  <si>
    <t>Colonne10805</t>
  </si>
  <si>
    <t>Colonne10806</t>
  </si>
  <si>
    <t>Colonne10807</t>
  </si>
  <si>
    <t>Colonne10808</t>
  </si>
  <si>
    <t>Colonne10809</t>
  </si>
  <si>
    <t>Colonne10810</t>
  </si>
  <si>
    <t>Colonne10811</t>
  </si>
  <si>
    <t>Colonne10812</t>
  </si>
  <si>
    <t>Colonne10813</t>
  </si>
  <si>
    <t>Colonne10814</t>
  </si>
  <si>
    <t>Colonne10815</t>
  </si>
  <si>
    <t>Colonne10816</t>
  </si>
  <si>
    <t>Colonne10817</t>
  </si>
  <si>
    <t>Colonne10818</t>
  </si>
  <si>
    <t>Colonne10819</t>
  </si>
  <si>
    <t>Colonne10820</t>
  </si>
  <si>
    <t>Colonne10821</t>
  </si>
  <si>
    <t>Colonne10822</t>
  </si>
  <si>
    <t>Colonne10823</t>
  </si>
  <si>
    <t>Colonne10824</t>
  </si>
  <si>
    <t>Colonne10825</t>
  </si>
  <si>
    <t>Colonne10826</t>
  </si>
  <si>
    <t>Colonne10827</t>
  </si>
  <si>
    <t>Colonne10828</t>
  </si>
  <si>
    <t>Colonne10829</t>
  </si>
  <si>
    <t>Colonne10830</t>
  </si>
  <si>
    <t>Colonne10831</t>
  </si>
  <si>
    <t>Colonne10832</t>
  </si>
  <si>
    <t>Colonne10833</t>
  </si>
  <si>
    <t>Colonne10834</t>
  </si>
  <si>
    <t>Colonne10835</t>
  </si>
  <si>
    <t>Colonne10836</t>
  </si>
  <si>
    <t>Colonne10837</t>
  </si>
  <si>
    <t>Colonne10838</t>
  </si>
  <si>
    <t>Colonne10839</t>
  </si>
  <si>
    <t>Colonne10840</t>
  </si>
  <si>
    <t>Colonne10841</t>
  </si>
  <si>
    <t>Colonne10842</t>
  </si>
  <si>
    <t>Colonne10843</t>
  </si>
  <si>
    <t>Colonne10844</t>
  </si>
  <si>
    <t>Colonne10845</t>
  </si>
  <si>
    <t>Colonne10846</t>
  </si>
  <si>
    <t>Colonne10847</t>
  </si>
  <si>
    <t>Colonne10848</t>
  </si>
  <si>
    <t>Colonne10849</t>
  </si>
  <si>
    <t>Colonne10850</t>
  </si>
  <si>
    <t>Colonne10851</t>
  </si>
  <si>
    <t>Colonne10852</t>
  </si>
  <si>
    <t>Colonne10853</t>
  </si>
  <si>
    <t>Colonne10854</t>
  </si>
  <si>
    <t>Colonne10855</t>
  </si>
  <si>
    <t>Colonne10856</t>
  </si>
  <si>
    <t>Colonne10857</t>
  </si>
  <si>
    <t>Colonne10858</t>
  </si>
  <si>
    <t>Colonne10859</t>
  </si>
  <si>
    <t>Colonne10860</t>
  </si>
  <si>
    <t>Colonne10861</t>
  </si>
  <si>
    <t>Colonne10862</t>
  </si>
  <si>
    <t>Colonne10863</t>
  </si>
  <si>
    <t>Colonne10864</t>
  </si>
  <si>
    <t>Colonne10865</t>
  </si>
  <si>
    <t>Colonne10866</t>
  </si>
  <si>
    <t>Colonne10867</t>
  </si>
  <si>
    <t>Colonne10868</t>
  </si>
  <si>
    <t>Colonne10869</t>
  </si>
  <si>
    <t>Colonne10870</t>
  </si>
  <si>
    <t>Colonne10871</t>
  </si>
  <si>
    <t>Colonne10872</t>
  </si>
  <si>
    <t>Colonne10873</t>
  </si>
  <si>
    <t>Colonne10874</t>
  </si>
  <si>
    <t>Colonne10875</t>
  </si>
  <si>
    <t>Colonne10876</t>
  </si>
  <si>
    <t>Colonne10877</t>
  </si>
  <si>
    <t>Colonne10878</t>
  </si>
  <si>
    <t>Colonne10879</t>
  </si>
  <si>
    <t>Colonne10880</t>
  </si>
  <si>
    <t>Colonne10881</t>
  </si>
  <si>
    <t>Colonne10882</t>
  </si>
  <si>
    <t>Colonne10883</t>
  </si>
  <si>
    <t>Colonne10884</t>
  </si>
  <si>
    <t>Colonne10885</t>
  </si>
  <si>
    <t>Colonne10886</t>
  </si>
  <si>
    <t>Colonne10887</t>
  </si>
  <si>
    <t>Colonne10888</t>
  </si>
  <si>
    <t>Colonne10889</t>
  </si>
  <si>
    <t>Colonne10890</t>
  </si>
  <si>
    <t>Colonne10891</t>
  </si>
  <si>
    <t>Colonne10892</t>
  </si>
  <si>
    <t>Colonne10893</t>
  </si>
  <si>
    <t>Colonne10894</t>
  </si>
  <si>
    <t>Colonne10895</t>
  </si>
  <si>
    <t>Colonne10896</t>
  </si>
  <si>
    <t>Colonne10897</t>
  </si>
  <si>
    <t>Colonne10898</t>
  </si>
  <si>
    <t>Colonne10899</t>
  </si>
  <si>
    <t>Colonne10900</t>
  </si>
  <si>
    <t>Colonne10901</t>
  </si>
  <si>
    <t>Colonne10902</t>
  </si>
  <si>
    <t>Colonne10903</t>
  </si>
  <si>
    <t>Colonne10904</t>
  </si>
  <si>
    <t>Colonne10905</t>
  </si>
  <si>
    <t>Colonne10906</t>
  </si>
  <si>
    <t>Colonne10907</t>
  </si>
  <si>
    <t>Colonne10908</t>
  </si>
  <si>
    <t>Colonne10909</t>
  </si>
  <si>
    <t>Colonne10910</t>
  </si>
  <si>
    <t>Colonne10911</t>
  </si>
  <si>
    <t>Colonne10912</t>
  </si>
  <si>
    <t>Colonne10913</t>
  </si>
  <si>
    <t>Colonne10914</t>
  </si>
  <si>
    <t>Colonne10915</t>
  </si>
  <si>
    <t>Colonne10916</t>
  </si>
  <si>
    <t>Colonne10917</t>
  </si>
  <si>
    <t>Colonne10918</t>
  </si>
  <si>
    <t>Colonne10919</t>
  </si>
  <si>
    <t>Colonne10920</t>
  </si>
  <si>
    <t>Colonne10921</t>
  </si>
  <si>
    <t>Colonne10922</t>
  </si>
  <si>
    <t>Colonne10923</t>
  </si>
  <si>
    <t>Colonne10924</t>
  </si>
  <si>
    <t>Colonne10925</t>
  </si>
  <si>
    <t>Colonne10926</t>
  </si>
  <si>
    <t>Colonne10927</t>
  </si>
  <si>
    <t>Colonne10928</t>
  </si>
  <si>
    <t>Colonne10929</t>
  </si>
  <si>
    <t>Colonne10930</t>
  </si>
  <si>
    <t>Colonne10931</t>
  </si>
  <si>
    <t>Colonne10932</t>
  </si>
  <si>
    <t>Colonne10933</t>
  </si>
  <si>
    <t>Colonne10934</t>
  </si>
  <si>
    <t>Colonne10935</t>
  </si>
  <si>
    <t>Colonne10936</t>
  </si>
  <si>
    <t>Colonne10937</t>
  </si>
  <si>
    <t>Colonne10938</t>
  </si>
  <si>
    <t>Colonne10939</t>
  </si>
  <si>
    <t>Colonne10940</t>
  </si>
  <si>
    <t>Colonne10941</t>
  </si>
  <si>
    <t>Colonne10942</t>
  </si>
  <si>
    <t>Colonne10943</t>
  </si>
  <si>
    <t>Colonne10944</t>
  </si>
  <si>
    <t>Colonne10945</t>
  </si>
  <si>
    <t>Colonne10946</t>
  </si>
  <si>
    <t>Colonne10947</t>
  </si>
  <si>
    <t>Colonne10948</t>
  </si>
  <si>
    <t>Colonne10949</t>
  </si>
  <si>
    <t>Colonne10950</t>
  </si>
  <si>
    <t>Colonne10951</t>
  </si>
  <si>
    <t>Colonne10952</t>
  </si>
  <si>
    <t>Colonne10953</t>
  </si>
  <si>
    <t>Colonne10954</t>
  </si>
  <si>
    <t>Colonne10955</t>
  </si>
  <si>
    <t>Colonne10956</t>
  </si>
  <si>
    <t>Colonne10957</t>
  </si>
  <si>
    <t>Colonne10958</t>
  </si>
  <si>
    <t>Colonne10959</t>
  </si>
  <si>
    <t>Colonne10960</t>
  </si>
  <si>
    <t>Colonne10961</t>
  </si>
  <si>
    <t>Colonne10962</t>
  </si>
  <si>
    <t>Colonne10963</t>
  </si>
  <si>
    <t>Colonne10964</t>
  </si>
  <si>
    <t>Colonne10965</t>
  </si>
  <si>
    <t>Colonne10966</t>
  </si>
  <si>
    <t>Colonne10967</t>
  </si>
  <si>
    <t>Colonne10968</t>
  </si>
  <si>
    <t>Colonne10969</t>
  </si>
  <si>
    <t>Colonne10970</t>
  </si>
  <si>
    <t>Colonne10971</t>
  </si>
  <si>
    <t>Colonne10972</t>
  </si>
  <si>
    <t>Colonne10973</t>
  </si>
  <si>
    <t>Colonne10974</t>
  </si>
  <si>
    <t>Colonne10975</t>
  </si>
  <si>
    <t>Colonne10976</t>
  </si>
  <si>
    <t>Colonne10977</t>
  </si>
  <si>
    <t>Colonne10978</t>
  </si>
  <si>
    <t>Colonne10979</t>
  </si>
  <si>
    <t>Colonne10980</t>
  </si>
  <si>
    <t>Colonne10981</t>
  </si>
  <si>
    <t>Colonne10982</t>
  </si>
  <si>
    <t>Colonne10983</t>
  </si>
  <si>
    <t>Colonne10984</t>
  </si>
  <si>
    <t>Colonne10985</t>
  </si>
  <si>
    <t>Colonne10986</t>
  </si>
  <si>
    <t>Colonne10987</t>
  </si>
  <si>
    <t>Colonne10988</t>
  </si>
  <si>
    <t>Colonne10989</t>
  </si>
  <si>
    <t>Colonne10990</t>
  </si>
  <si>
    <t>Colonne10991</t>
  </si>
  <si>
    <t>Colonne10992</t>
  </si>
  <si>
    <t>Colonne10993</t>
  </si>
  <si>
    <t>Colonne10994</t>
  </si>
  <si>
    <t>Colonne10995</t>
  </si>
  <si>
    <t>Colonne10996</t>
  </si>
  <si>
    <t>Colonne10997</t>
  </si>
  <si>
    <t>Colonne10998</t>
  </si>
  <si>
    <t>Colonne10999</t>
  </si>
  <si>
    <t>Colonne11000</t>
  </si>
  <si>
    <t>Colonne11001</t>
  </si>
  <si>
    <t>Colonne11002</t>
  </si>
  <si>
    <t>Colonne11003</t>
  </si>
  <si>
    <t>Colonne11004</t>
  </si>
  <si>
    <t>Colonne11005</t>
  </si>
  <si>
    <t>Colonne11006</t>
  </si>
  <si>
    <t>Colonne11007</t>
  </si>
  <si>
    <t>Colonne11008</t>
  </si>
  <si>
    <t>Colonne11009</t>
  </si>
  <si>
    <t>Colonne11010</t>
  </si>
  <si>
    <t>Colonne11011</t>
  </si>
  <si>
    <t>Colonne11012</t>
  </si>
  <si>
    <t>Colonne11013</t>
  </si>
  <si>
    <t>Colonne11014</t>
  </si>
  <si>
    <t>Colonne11015</t>
  </si>
  <si>
    <t>Colonne11016</t>
  </si>
  <si>
    <t>Colonne11017</t>
  </si>
  <si>
    <t>Colonne11018</t>
  </si>
  <si>
    <t>Colonne11019</t>
  </si>
  <si>
    <t>Colonne11020</t>
  </si>
  <si>
    <t>Colonne11021</t>
  </si>
  <si>
    <t>Colonne11022</t>
  </si>
  <si>
    <t>Colonne11023</t>
  </si>
  <si>
    <t>Colonne11024</t>
  </si>
  <si>
    <t>Colonne11025</t>
  </si>
  <si>
    <t>Colonne11026</t>
  </si>
  <si>
    <t>Colonne11027</t>
  </si>
  <si>
    <t>Colonne11028</t>
  </si>
  <si>
    <t>Colonne11029</t>
  </si>
  <si>
    <t>Colonne11030</t>
  </si>
  <si>
    <t>Colonne11031</t>
  </si>
  <si>
    <t>Colonne11032</t>
  </si>
  <si>
    <t>Colonne11033</t>
  </si>
  <si>
    <t>Colonne11034</t>
  </si>
  <si>
    <t>Colonne11035</t>
  </si>
  <si>
    <t>Colonne11036</t>
  </si>
  <si>
    <t>Colonne11037</t>
  </si>
  <si>
    <t>Colonne11038</t>
  </si>
  <si>
    <t>Colonne11039</t>
  </si>
  <si>
    <t>Colonne11040</t>
  </si>
  <si>
    <t>Colonne11041</t>
  </si>
  <si>
    <t>Colonne11042</t>
  </si>
  <si>
    <t>Colonne11043</t>
  </si>
  <si>
    <t>Colonne11044</t>
  </si>
  <si>
    <t>Colonne11045</t>
  </si>
  <si>
    <t>Colonne11046</t>
  </si>
  <si>
    <t>Colonne11047</t>
  </si>
  <si>
    <t>Colonne11048</t>
  </si>
  <si>
    <t>Colonne11049</t>
  </si>
  <si>
    <t>Colonne11050</t>
  </si>
  <si>
    <t>Colonne11051</t>
  </si>
  <si>
    <t>Colonne11052</t>
  </si>
  <si>
    <t>Colonne11053</t>
  </si>
  <si>
    <t>Colonne11054</t>
  </si>
  <si>
    <t>Colonne11055</t>
  </si>
  <si>
    <t>Colonne11056</t>
  </si>
  <si>
    <t>Colonne11057</t>
  </si>
  <si>
    <t>Colonne11058</t>
  </si>
  <si>
    <t>Colonne11059</t>
  </si>
  <si>
    <t>Colonne11060</t>
  </si>
  <si>
    <t>Colonne11061</t>
  </si>
  <si>
    <t>Colonne11062</t>
  </si>
  <si>
    <t>Colonne11063</t>
  </si>
  <si>
    <t>Colonne11064</t>
  </si>
  <si>
    <t>Colonne11065</t>
  </si>
  <si>
    <t>Colonne11066</t>
  </si>
  <si>
    <t>Colonne11067</t>
  </si>
  <si>
    <t>Colonne11068</t>
  </si>
  <si>
    <t>Colonne11069</t>
  </si>
  <si>
    <t>Colonne11070</t>
  </si>
  <si>
    <t>Colonne11071</t>
  </si>
  <si>
    <t>Colonne11072</t>
  </si>
  <si>
    <t>Colonne11073</t>
  </si>
  <si>
    <t>Colonne11074</t>
  </si>
  <si>
    <t>Colonne11075</t>
  </si>
  <si>
    <t>Colonne11076</t>
  </si>
  <si>
    <t>Colonne11077</t>
  </si>
  <si>
    <t>Colonne11078</t>
  </si>
  <si>
    <t>Colonne11079</t>
  </si>
  <si>
    <t>Colonne11080</t>
  </si>
  <si>
    <t>Colonne11081</t>
  </si>
  <si>
    <t>Colonne11082</t>
  </si>
  <si>
    <t>Colonne11083</t>
  </si>
  <si>
    <t>Colonne11084</t>
  </si>
  <si>
    <t>Colonne11085</t>
  </si>
  <si>
    <t>Colonne11086</t>
  </si>
  <si>
    <t>Colonne11087</t>
  </si>
  <si>
    <t>Colonne11088</t>
  </si>
  <si>
    <t>Colonne11089</t>
  </si>
  <si>
    <t>Colonne11090</t>
  </si>
  <si>
    <t>Colonne11091</t>
  </si>
  <si>
    <t>Colonne11092</t>
  </si>
  <si>
    <t>Colonne11093</t>
  </si>
  <si>
    <t>Colonne11094</t>
  </si>
  <si>
    <t>Colonne11095</t>
  </si>
  <si>
    <t>Colonne11096</t>
  </si>
  <si>
    <t>Colonne11097</t>
  </si>
  <si>
    <t>Colonne11098</t>
  </si>
  <si>
    <t>Colonne11099</t>
  </si>
  <si>
    <t>Colonne11100</t>
  </si>
  <si>
    <t>Colonne11101</t>
  </si>
  <si>
    <t>Colonne11102</t>
  </si>
  <si>
    <t>Colonne11103</t>
  </si>
  <si>
    <t>Colonne11104</t>
  </si>
  <si>
    <t>Colonne11105</t>
  </si>
  <si>
    <t>Colonne11106</t>
  </si>
  <si>
    <t>Colonne11107</t>
  </si>
  <si>
    <t>Colonne11108</t>
  </si>
  <si>
    <t>Colonne11109</t>
  </si>
  <si>
    <t>Colonne11110</t>
  </si>
  <si>
    <t>Colonne11111</t>
  </si>
  <si>
    <t>Colonne11112</t>
  </si>
  <si>
    <t>Colonne11113</t>
  </si>
  <si>
    <t>Colonne11114</t>
  </si>
  <si>
    <t>Colonne11115</t>
  </si>
  <si>
    <t>Colonne11116</t>
  </si>
  <si>
    <t>Colonne11117</t>
  </si>
  <si>
    <t>Colonne11118</t>
  </si>
  <si>
    <t>Colonne11119</t>
  </si>
  <si>
    <t>Colonne11120</t>
  </si>
  <si>
    <t>Colonne11121</t>
  </si>
  <si>
    <t>Colonne11122</t>
  </si>
  <si>
    <t>Colonne11123</t>
  </si>
  <si>
    <t>Colonne11124</t>
  </si>
  <si>
    <t>Colonne11125</t>
  </si>
  <si>
    <t>Colonne11126</t>
  </si>
  <si>
    <t>Colonne11127</t>
  </si>
  <si>
    <t>Colonne11128</t>
  </si>
  <si>
    <t>Colonne11129</t>
  </si>
  <si>
    <t>Colonne11130</t>
  </si>
  <si>
    <t>Colonne11131</t>
  </si>
  <si>
    <t>Colonne11132</t>
  </si>
  <si>
    <t>Colonne11133</t>
  </si>
  <si>
    <t>Colonne11134</t>
  </si>
  <si>
    <t>Colonne11135</t>
  </si>
  <si>
    <t>Colonne11136</t>
  </si>
  <si>
    <t>Colonne11137</t>
  </si>
  <si>
    <t>Colonne11138</t>
  </si>
  <si>
    <t>Colonne11139</t>
  </si>
  <si>
    <t>Colonne11140</t>
  </si>
  <si>
    <t>Colonne11141</t>
  </si>
  <si>
    <t>Colonne11142</t>
  </si>
  <si>
    <t>Colonne11143</t>
  </si>
  <si>
    <t>Colonne11144</t>
  </si>
  <si>
    <t>Colonne11145</t>
  </si>
  <si>
    <t>Colonne11146</t>
  </si>
  <si>
    <t>Colonne11147</t>
  </si>
  <si>
    <t>Colonne11148</t>
  </si>
  <si>
    <t>Colonne11149</t>
  </si>
  <si>
    <t>Colonne11150</t>
  </si>
  <si>
    <t>Colonne11151</t>
  </si>
  <si>
    <t>Colonne11152</t>
  </si>
  <si>
    <t>Colonne11153</t>
  </si>
  <si>
    <t>Colonne11154</t>
  </si>
  <si>
    <t>Colonne11155</t>
  </si>
  <si>
    <t>Colonne11156</t>
  </si>
  <si>
    <t>Colonne11157</t>
  </si>
  <si>
    <t>Colonne11158</t>
  </si>
  <si>
    <t>Colonne11159</t>
  </si>
  <si>
    <t>Colonne11160</t>
  </si>
  <si>
    <t>Colonne11161</t>
  </si>
  <si>
    <t>Colonne11162</t>
  </si>
  <si>
    <t>Colonne11163</t>
  </si>
  <si>
    <t>Colonne11164</t>
  </si>
  <si>
    <t>Colonne11165</t>
  </si>
  <si>
    <t>Colonne11166</t>
  </si>
  <si>
    <t>Colonne11167</t>
  </si>
  <si>
    <t>Colonne11168</t>
  </si>
  <si>
    <t>Colonne11169</t>
  </si>
  <si>
    <t>Colonne11170</t>
  </si>
  <si>
    <t>Colonne11171</t>
  </si>
  <si>
    <t>Colonne11172</t>
  </si>
  <si>
    <t>Colonne11173</t>
  </si>
  <si>
    <t>Colonne11174</t>
  </si>
  <si>
    <t>Colonne11175</t>
  </si>
  <si>
    <t>Colonne11176</t>
  </si>
  <si>
    <t>Colonne11177</t>
  </si>
  <si>
    <t>Colonne11178</t>
  </si>
  <si>
    <t>Colonne11179</t>
  </si>
  <si>
    <t>Colonne11180</t>
  </si>
  <si>
    <t>Colonne11181</t>
  </si>
  <si>
    <t>Colonne11182</t>
  </si>
  <si>
    <t>Colonne11183</t>
  </si>
  <si>
    <t>Colonne11184</t>
  </si>
  <si>
    <t>Colonne11185</t>
  </si>
  <si>
    <t>Colonne11186</t>
  </si>
  <si>
    <t>Colonne11187</t>
  </si>
  <si>
    <t>Colonne11188</t>
  </si>
  <si>
    <t>Colonne11189</t>
  </si>
  <si>
    <t>Colonne11190</t>
  </si>
  <si>
    <t>Colonne11191</t>
  </si>
  <si>
    <t>Colonne11192</t>
  </si>
  <si>
    <t>Colonne11193</t>
  </si>
  <si>
    <t>Colonne11194</t>
  </si>
  <si>
    <t>Colonne11195</t>
  </si>
  <si>
    <t>Colonne11196</t>
  </si>
  <si>
    <t>Colonne11197</t>
  </si>
  <si>
    <t>Colonne11198</t>
  </si>
  <si>
    <t>Colonne11199</t>
  </si>
  <si>
    <t>Colonne11200</t>
  </si>
  <si>
    <t>Colonne11201</t>
  </si>
  <si>
    <t>Colonne11202</t>
  </si>
  <si>
    <t>Colonne11203</t>
  </si>
  <si>
    <t>Colonne11204</t>
  </si>
  <si>
    <t>Colonne11205</t>
  </si>
  <si>
    <t>Colonne11206</t>
  </si>
  <si>
    <t>Colonne11207</t>
  </si>
  <si>
    <t>Colonne11208</t>
  </si>
  <si>
    <t>Colonne11209</t>
  </si>
  <si>
    <t>Colonne11210</t>
  </si>
  <si>
    <t>Colonne11211</t>
  </si>
  <si>
    <t>Colonne11212</t>
  </si>
  <si>
    <t>Colonne11213</t>
  </si>
  <si>
    <t>Colonne11214</t>
  </si>
  <si>
    <t>Colonne11215</t>
  </si>
  <si>
    <t>Colonne11216</t>
  </si>
  <si>
    <t>Colonne11217</t>
  </si>
  <si>
    <t>Colonne11218</t>
  </si>
  <si>
    <t>Colonne11219</t>
  </si>
  <si>
    <t>Colonne11220</t>
  </si>
  <si>
    <t>Colonne11221</t>
  </si>
  <si>
    <t>Colonne11222</t>
  </si>
  <si>
    <t>Colonne11223</t>
  </si>
  <si>
    <t>Colonne11224</t>
  </si>
  <si>
    <t>Colonne11225</t>
  </si>
  <si>
    <t>Colonne11226</t>
  </si>
  <si>
    <t>Colonne11227</t>
  </si>
  <si>
    <t>Colonne11228</t>
  </si>
  <si>
    <t>Colonne11229</t>
  </si>
  <si>
    <t>Colonne11230</t>
  </si>
  <si>
    <t>Colonne11231</t>
  </si>
  <si>
    <t>Colonne11232</t>
  </si>
  <si>
    <t>Colonne11233</t>
  </si>
  <si>
    <t>Colonne11234</t>
  </si>
  <si>
    <t>Colonne11235</t>
  </si>
  <si>
    <t>Colonne11236</t>
  </si>
  <si>
    <t>Colonne11237</t>
  </si>
  <si>
    <t>Colonne11238</t>
  </si>
  <si>
    <t>Colonne11239</t>
  </si>
  <si>
    <t>Colonne11240</t>
  </si>
  <si>
    <t>Colonne11241</t>
  </si>
  <si>
    <t>Colonne11242</t>
  </si>
  <si>
    <t>Colonne11243</t>
  </si>
  <si>
    <t>Colonne11244</t>
  </si>
  <si>
    <t>Colonne11245</t>
  </si>
  <si>
    <t>Colonne11246</t>
  </si>
  <si>
    <t>Colonne11247</t>
  </si>
  <si>
    <t>Colonne11248</t>
  </si>
  <si>
    <t>Colonne11249</t>
  </si>
  <si>
    <t>Colonne11250</t>
  </si>
  <si>
    <t>Colonne11251</t>
  </si>
  <si>
    <t>Colonne11252</t>
  </si>
  <si>
    <t>Colonne11253</t>
  </si>
  <si>
    <t>Colonne11254</t>
  </si>
  <si>
    <t>Colonne11255</t>
  </si>
  <si>
    <t>Colonne11256</t>
  </si>
  <si>
    <t>Colonne11257</t>
  </si>
  <si>
    <t>Colonne11258</t>
  </si>
  <si>
    <t>Colonne11259</t>
  </si>
  <si>
    <t>Colonne11260</t>
  </si>
  <si>
    <t>Colonne11261</t>
  </si>
  <si>
    <t>Colonne11262</t>
  </si>
  <si>
    <t>Colonne11263</t>
  </si>
  <si>
    <t>Colonne11264</t>
  </si>
  <si>
    <t>Colonne11265</t>
  </si>
  <si>
    <t>Colonne11266</t>
  </si>
  <si>
    <t>Colonne11267</t>
  </si>
  <si>
    <t>Colonne11268</t>
  </si>
  <si>
    <t>Colonne11269</t>
  </si>
  <si>
    <t>Colonne11270</t>
  </si>
  <si>
    <t>Colonne11271</t>
  </si>
  <si>
    <t>Colonne11272</t>
  </si>
  <si>
    <t>Colonne11273</t>
  </si>
  <si>
    <t>Colonne11274</t>
  </si>
  <si>
    <t>Colonne11275</t>
  </si>
  <si>
    <t>Colonne11276</t>
  </si>
  <si>
    <t>Colonne11277</t>
  </si>
  <si>
    <t>Colonne11278</t>
  </si>
  <si>
    <t>Colonne11279</t>
  </si>
  <si>
    <t>Colonne11280</t>
  </si>
  <si>
    <t>Colonne11281</t>
  </si>
  <si>
    <t>Colonne11282</t>
  </si>
  <si>
    <t>Colonne11283</t>
  </si>
  <si>
    <t>Colonne11284</t>
  </si>
  <si>
    <t>Colonne11285</t>
  </si>
  <si>
    <t>Colonne11286</t>
  </si>
  <si>
    <t>Colonne11287</t>
  </si>
  <si>
    <t>Colonne11288</t>
  </si>
  <si>
    <t>Colonne11289</t>
  </si>
  <si>
    <t>Colonne11290</t>
  </si>
  <si>
    <t>Colonne11291</t>
  </si>
  <si>
    <t>Colonne11292</t>
  </si>
  <si>
    <t>Colonne11293</t>
  </si>
  <si>
    <t>Colonne11294</t>
  </si>
  <si>
    <t>Colonne11295</t>
  </si>
  <si>
    <t>Colonne11296</t>
  </si>
  <si>
    <t>Colonne11297</t>
  </si>
  <si>
    <t>Colonne11298</t>
  </si>
  <si>
    <t>Colonne11299</t>
  </si>
  <si>
    <t>Colonne11300</t>
  </si>
  <si>
    <t>Colonne11301</t>
  </si>
  <si>
    <t>Colonne11302</t>
  </si>
  <si>
    <t>Colonne11303</t>
  </si>
  <si>
    <t>Colonne11304</t>
  </si>
  <si>
    <t>Colonne11305</t>
  </si>
  <si>
    <t>Colonne11306</t>
  </si>
  <si>
    <t>Colonne11307</t>
  </si>
  <si>
    <t>Colonne11308</t>
  </si>
  <si>
    <t>Colonne11309</t>
  </si>
  <si>
    <t>Colonne11310</t>
  </si>
  <si>
    <t>Colonne11311</t>
  </si>
  <si>
    <t>Colonne11312</t>
  </si>
  <si>
    <t>Colonne11313</t>
  </si>
  <si>
    <t>Colonne11314</t>
  </si>
  <si>
    <t>Colonne11315</t>
  </si>
  <si>
    <t>Colonne11316</t>
  </si>
  <si>
    <t>Colonne11317</t>
  </si>
  <si>
    <t>Colonne11318</t>
  </si>
  <si>
    <t>Colonne11319</t>
  </si>
  <si>
    <t>Colonne11320</t>
  </si>
  <si>
    <t>Colonne11321</t>
  </si>
  <si>
    <t>Colonne11322</t>
  </si>
  <si>
    <t>Colonne11323</t>
  </si>
  <si>
    <t>Colonne11324</t>
  </si>
  <si>
    <t>Colonne11325</t>
  </si>
  <si>
    <t>Colonne11326</t>
  </si>
  <si>
    <t>Colonne11327</t>
  </si>
  <si>
    <t>Colonne11328</t>
  </si>
  <si>
    <t>Colonne11329</t>
  </si>
  <si>
    <t>Colonne11330</t>
  </si>
  <si>
    <t>Colonne11331</t>
  </si>
  <si>
    <t>Colonne11332</t>
  </si>
  <si>
    <t>Colonne11333</t>
  </si>
  <si>
    <t>Colonne11334</t>
  </si>
  <si>
    <t>Colonne11335</t>
  </si>
  <si>
    <t>Colonne11336</t>
  </si>
  <si>
    <t>Colonne11337</t>
  </si>
  <si>
    <t>Colonne11338</t>
  </si>
  <si>
    <t>Colonne11339</t>
  </si>
  <si>
    <t>Colonne11340</t>
  </si>
  <si>
    <t>Colonne11341</t>
  </si>
  <si>
    <t>Colonne11342</t>
  </si>
  <si>
    <t>Colonne11343</t>
  </si>
  <si>
    <t>Colonne11344</t>
  </si>
  <si>
    <t>Colonne11345</t>
  </si>
  <si>
    <t>Colonne11346</t>
  </si>
  <si>
    <t>Colonne11347</t>
  </si>
  <si>
    <t>Colonne11348</t>
  </si>
  <si>
    <t>Colonne11349</t>
  </si>
  <si>
    <t>Colonne11350</t>
  </si>
  <si>
    <t>Colonne11351</t>
  </si>
  <si>
    <t>Colonne11352</t>
  </si>
  <si>
    <t>Colonne11353</t>
  </si>
  <si>
    <t>Colonne11354</t>
  </si>
  <si>
    <t>Colonne11355</t>
  </si>
  <si>
    <t>Colonne11356</t>
  </si>
  <si>
    <t>Colonne11357</t>
  </si>
  <si>
    <t>Colonne11358</t>
  </si>
  <si>
    <t>Colonne11359</t>
  </si>
  <si>
    <t>Colonne11360</t>
  </si>
  <si>
    <t>Colonne11361</t>
  </si>
  <si>
    <t>Colonne11362</t>
  </si>
  <si>
    <t>Colonne11363</t>
  </si>
  <si>
    <t>Colonne11364</t>
  </si>
  <si>
    <t>Colonne11365</t>
  </si>
  <si>
    <t>Colonne11366</t>
  </si>
  <si>
    <t>Colonne11367</t>
  </si>
  <si>
    <t>Colonne11368</t>
  </si>
  <si>
    <t>Colonne11369</t>
  </si>
  <si>
    <t>Colonne11370</t>
  </si>
  <si>
    <t>Colonne11371</t>
  </si>
  <si>
    <t>Colonne11372</t>
  </si>
  <si>
    <t>Colonne11373</t>
  </si>
  <si>
    <t>Colonne11374</t>
  </si>
  <si>
    <t>Colonne11375</t>
  </si>
  <si>
    <t>Colonne11376</t>
  </si>
  <si>
    <t>Colonne11377</t>
  </si>
  <si>
    <t>Colonne11378</t>
  </si>
  <si>
    <t>Colonne11379</t>
  </si>
  <si>
    <t>Colonne11380</t>
  </si>
  <si>
    <t>Colonne11381</t>
  </si>
  <si>
    <t>Colonne11382</t>
  </si>
  <si>
    <t>Colonne11383</t>
  </si>
  <si>
    <t>Colonne11384</t>
  </si>
  <si>
    <t>Colonne11385</t>
  </si>
  <si>
    <t>Colonne11386</t>
  </si>
  <si>
    <t>Colonne11387</t>
  </si>
  <si>
    <t>Colonne11388</t>
  </si>
  <si>
    <t>Colonne11389</t>
  </si>
  <si>
    <t>Colonne11390</t>
  </si>
  <si>
    <t>Colonne11391</t>
  </si>
  <si>
    <t>Colonne11392</t>
  </si>
  <si>
    <t>Colonne11393</t>
  </si>
  <si>
    <t>Colonne11394</t>
  </si>
  <si>
    <t>Colonne11395</t>
  </si>
  <si>
    <t>Colonne11396</t>
  </si>
  <si>
    <t>Colonne11397</t>
  </si>
  <si>
    <t>Colonne11398</t>
  </si>
  <si>
    <t>Colonne11399</t>
  </si>
  <si>
    <t>Colonne11400</t>
  </si>
  <si>
    <t>Colonne11401</t>
  </si>
  <si>
    <t>Colonne11402</t>
  </si>
  <si>
    <t>Colonne11403</t>
  </si>
  <si>
    <t>Colonne11404</t>
  </si>
  <si>
    <t>Colonne11405</t>
  </si>
  <si>
    <t>Colonne11406</t>
  </si>
  <si>
    <t>Colonne11407</t>
  </si>
  <si>
    <t>Colonne11408</t>
  </si>
  <si>
    <t>Colonne11409</t>
  </si>
  <si>
    <t>Colonne11410</t>
  </si>
  <si>
    <t>Colonne11411</t>
  </si>
  <si>
    <t>Colonne11412</t>
  </si>
  <si>
    <t>Colonne11413</t>
  </si>
  <si>
    <t>Colonne11414</t>
  </si>
  <si>
    <t>Colonne11415</t>
  </si>
  <si>
    <t>Colonne11416</t>
  </si>
  <si>
    <t>Colonne11417</t>
  </si>
  <si>
    <t>Colonne11418</t>
  </si>
  <si>
    <t>Colonne11419</t>
  </si>
  <si>
    <t>Colonne11420</t>
  </si>
  <si>
    <t>Colonne11421</t>
  </si>
  <si>
    <t>Colonne11422</t>
  </si>
  <si>
    <t>Colonne11423</t>
  </si>
  <si>
    <t>Colonne11424</t>
  </si>
  <si>
    <t>Colonne11425</t>
  </si>
  <si>
    <t>Colonne11426</t>
  </si>
  <si>
    <t>Colonne11427</t>
  </si>
  <si>
    <t>Colonne11428</t>
  </si>
  <si>
    <t>Colonne11429</t>
  </si>
  <si>
    <t>Colonne11430</t>
  </si>
  <si>
    <t>Colonne11431</t>
  </si>
  <si>
    <t>Colonne11432</t>
  </si>
  <si>
    <t>Colonne11433</t>
  </si>
  <si>
    <t>Colonne11434</t>
  </si>
  <si>
    <t>Colonne11435</t>
  </si>
  <si>
    <t>Colonne11436</t>
  </si>
  <si>
    <t>Colonne11437</t>
  </si>
  <si>
    <t>Colonne11438</t>
  </si>
  <si>
    <t>Colonne11439</t>
  </si>
  <si>
    <t>Colonne11440</t>
  </si>
  <si>
    <t>Colonne11441</t>
  </si>
  <si>
    <t>Colonne11442</t>
  </si>
  <si>
    <t>Colonne11443</t>
  </si>
  <si>
    <t>Colonne11444</t>
  </si>
  <si>
    <t>Colonne11445</t>
  </si>
  <si>
    <t>Colonne11446</t>
  </si>
  <si>
    <t>Colonne11447</t>
  </si>
  <si>
    <t>Colonne11448</t>
  </si>
  <si>
    <t>Colonne11449</t>
  </si>
  <si>
    <t>Colonne11450</t>
  </si>
  <si>
    <t>Colonne11451</t>
  </si>
  <si>
    <t>Colonne11452</t>
  </si>
  <si>
    <t>Colonne11453</t>
  </si>
  <si>
    <t>Colonne11454</t>
  </si>
  <si>
    <t>Colonne11455</t>
  </si>
  <si>
    <t>Colonne11456</t>
  </si>
  <si>
    <t>Colonne11457</t>
  </si>
  <si>
    <t>Colonne11458</t>
  </si>
  <si>
    <t>Colonne11459</t>
  </si>
  <si>
    <t>Colonne11460</t>
  </si>
  <si>
    <t>Colonne11461</t>
  </si>
  <si>
    <t>Colonne11462</t>
  </si>
  <si>
    <t>Colonne11463</t>
  </si>
  <si>
    <t>Colonne11464</t>
  </si>
  <si>
    <t>Colonne11465</t>
  </si>
  <si>
    <t>Colonne11466</t>
  </si>
  <si>
    <t>Colonne11467</t>
  </si>
  <si>
    <t>Colonne11468</t>
  </si>
  <si>
    <t>Colonne11469</t>
  </si>
  <si>
    <t>Colonne11470</t>
  </si>
  <si>
    <t>Colonne11471</t>
  </si>
  <si>
    <t>Colonne11472</t>
  </si>
  <si>
    <t>Colonne11473</t>
  </si>
  <si>
    <t>Colonne11474</t>
  </si>
  <si>
    <t>Colonne11475</t>
  </si>
  <si>
    <t>Colonne11476</t>
  </si>
  <si>
    <t>Colonne11477</t>
  </si>
  <si>
    <t>Colonne11478</t>
  </si>
  <si>
    <t>Colonne11479</t>
  </si>
  <si>
    <t>Colonne11480</t>
  </si>
  <si>
    <t>Colonne11481</t>
  </si>
  <si>
    <t>Colonne11482</t>
  </si>
  <si>
    <t>Colonne11483</t>
  </si>
  <si>
    <t>Colonne11484</t>
  </si>
  <si>
    <t>Colonne11485</t>
  </si>
  <si>
    <t>Colonne11486</t>
  </si>
  <si>
    <t>Colonne11487</t>
  </si>
  <si>
    <t>Colonne11488</t>
  </si>
  <si>
    <t>Colonne11489</t>
  </si>
  <si>
    <t>Colonne11490</t>
  </si>
  <si>
    <t>Colonne11491</t>
  </si>
  <si>
    <t>Colonne11492</t>
  </si>
  <si>
    <t>Colonne11493</t>
  </si>
  <si>
    <t>Colonne11494</t>
  </si>
  <si>
    <t>Colonne11495</t>
  </si>
  <si>
    <t>Colonne11496</t>
  </si>
  <si>
    <t>Colonne11497</t>
  </si>
  <si>
    <t>Colonne11498</t>
  </si>
  <si>
    <t>Colonne11499</t>
  </si>
  <si>
    <t>Colonne11500</t>
  </si>
  <si>
    <t>Colonne11501</t>
  </si>
  <si>
    <t>Colonne11502</t>
  </si>
  <si>
    <t>Colonne11503</t>
  </si>
  <si>
    <t>Colonne11504</t>
  </si>
  <si>
    <t>Colonne11505</t>
  </si>
  <si>
    <t>Colonne11506</t>
  </si>
  <si>
    <t>Colonne11507</t>
  </si>
  <si>
    <t>Colonne11508</t>
  </si>
  <si>
    <t>Colonne11509</t>
  </si>
  <si>
    <t>Colonne11510</t>
  </si>
  <si>
    <t>Colonne11511</t>
  </si>
  <si>
    <t>Colonne11512</t>
  </si>
  <si>
    <t>Colonne11513</t>
  </si>
  <si>
    <t>Colonne11514</t>
  </si>
  <si>
    <t>Colonne11515</t>
  </si>
  <si>
    <t>Colonne11516</t>
  </si>
  <si>
    <t>Colonne11517</t>
  </si>
  <si>
    <t>Colonne11518</t>
  </si>
  <si>
    <t>Colonne11519</t>
  </si>
  <si>
    <t>Colonne11520</t>
  </si>
  <si>
    <t>Colonne11521</t>
  </si>
  <si>
    <t>Colonne11522</t>
  </si>
  <si>
    <t>Colonne11523</t>
  </si>
  <si>
    <t>Colonne11524</t>
  </si>
  <si>
    <t>Colonne11525</t>
  </si>
  <si>
    <t>Colonne11526</t>
  </si>
  <si>
    <t>Colonne11527</t>
  </si>
  <si>
    <t>Colonne11528</t>
  </si>
  <si>
    <t>Colonne11529</t>
  </si>
  <si>
    <t>Colonne11530</t>
  </si>
  <si>
    <t>Colonne11531</t>
  </si>
  <si>
    <t>Colonne11532</t>
  </si>
  <si>
    <t>Colonne11533</t>
  </si>
  <si>
    <t>Colonne11534</t>
  </si>
  <si>
    <t>Colonne11535</t>
  </si>
  <si>
    <t>Colonne11536</t>
  </si>
  <si>
    <t>Colonne11537</t>
  </si>
  <si>
    <t>Colonne11538</t>
  </si>
  <si>
    <t>Colonne11539</t>
  </si>
  <si>
    <t>Colonne11540</t>
  </si>
  <si>
    <t>Colonne11541</t>
  </si>
  <si>
    <t>Colonne11542</t>
  </si>
  <si>
    <t>Colonne11543</t>
  </si>
  <si>
    <t>Colonne11544</t>
  </si>
  <si>
    <t>Colonne11545</t>
  </si>
  <si>
    <t>Colonne11546</t>
  </si>
  <si>
    <t>Colonne11547</t>
  </si>
  <si>
    <t>Colonne11548</t>
  </si>
  <si>
    <t>Colonne11549</t>
  </si>
  <si>
    <t>Colonne11550</t>
  </si>
  <si>
    <t>Colonne11551</t>
  </si>
  <si>
    <t>Colonne11552</t>
  </si>
  <si>
    <t>Colonne11553</t>
  </si>
  <si>
    <t>Colonne11554</t>
  </si>
  <si>
    <t>Colonne11555</t>
  </si>
  <si>
    <t>Colonne11556</t>
  </si>
  <si>
    <t>Colonne11557</t>
  </si>
  <si>
    <t>Colonne11558</t>
  </si>
  <si>
    <t>Colonne11559</t>
  </si>
  <si>
    <t>Colonne11560</t>
  </si>
  <si>
    <t>Colonne11561</t>
  </si>
  <si>
    <t>Colonne11562</t>
  </si>
  <si>
    <t>Colonne11563</t>
  </si>
  <si>
    <t>Colonne11564</t>
  </si>
  <si>
    <t>Colonne11565</t>
  </si>
  <si>
    <t>Colonne11566</t>
  </si>
  <si>
    <t>Colonne11567</t>
  </si>
  <si>
    <t>Colonne11568</t>
  </si>
  <si>
    <t>Colonne11569</t>
  </si>
  <si>
    <t>Colonne11570</t>
  </si>
  <si>
    <t>Colonne11571</t>
  </si>
  <si>
    <t>Colonne11572</t>
  </si>
  <si>
    <t>Colonne11573</t>
  </si>
  <si>
    <t>Colonne11574</t>
  </si>
  <si>
    <t>Colonne11575</t>
  </si>
  <si>
    <t>Colonne11576</t>
  </si>
  <si>
    <t>Colonne11577</t>
  </si>
  <si>
    <t>Colonne11578</t>
  </si>
  <si>
    <t>Colonne11579</t>
  </si>
  <si>
    <t>Colonne11580</t>
  </si>
  <si>
    <t>Colonne11581</t>
  </si>
  <si>
    <t>Colonne11582</t>
  </si>
  <si>
    <t>Colonne11583</t>
  </si>
  <si>
    <t>Colonne11584</t>
  </si>
  <si>
    <t>Colonne11585</t>
  </si>
  <si>
    <t>Colonne11586</t>
  </si>
  <si>
    <t>Colonne11587</t>
  </si>
  <si>
    <t>Colonne11588</t>
  </si>
  <si>
    <t>Colonne11589</t>
  </si>
  <si>
    <t>Colonne11590</t>
  </si>
  <si>
    <t>Colonne11591</t>
  </si>
  <si>
    <t>Colonne11592</t>
  </si>
  <si>
    <t>Colonne11593</t>
  </si>
  <si>
    <t>Colonne11594</t>
  </si>
  <si>
    <t>Colonne11595</t>
  </si>
  <si>
    <t>Colonne11596</t>
  </si>
  <si>
    <t>Colonne11597</t>
  </si>
  <si>
    <t>Colonne11598</t>
  </si>
  <si>
    <t>Colonne11599</t>
  </si>
  <si>
    <t>Colonne11600</t>
  </si>
  <si>
    <t>Colonne11601</t>
  </si>
  <si>
    <t>Colonne11602</t>
  </si>
  <si>
    <t>Colonne11603</t>
  </si>
  <si>
    <t>Colonne11604</t>
  </si>
  <si>
    <t>Colonne11605</t>
  </si>
  <si>
    <t>Colonne11606</t>
  </si>
  <si>
    <t>Colonne11607</t>
  </si>
  <si>
    <t>Colonne11608</t>
  </si>
  <si>
    <t>Colonne11609</t>
  </si>
  <si>
    <t>Colonne11610</t>
  </si>
  <si>
    <t>Colonne11611</t>
  </si>
  <si>
    <t>Colonne11612</t>
  </si>
  <si>
    <t>Colonne11613</t>
  </si>
  <si>
    <t>Colonne11614</t>
  </si>
  <si>
    <t>Colonne11615</t>
  </si>
  <si>
    <t>Colonne11616</t>
  </si>
  <si>
    <t>Colonne11617</t>
  </si>
  <si>
    <t>Colonne11618</t>
  </si>
  <si>
    <t>Colonne11619</t>
  </si>
  <si>
    <t>Colonne11620</t>
  </si>
  <si>
    <t>Colonne11621</t>
  </si>
  <si>
    <t>Colonne11622</t>
  </si>
  <si>
    <t>Colonne11623</t>
  </si>
  <si>
    <t>Colonne11624</t>
  </si>
  <si>
    <t>Colonne11625</t>
  </si>
  <si>
    <t>Colonne11626</t>
  </si>
  <si>
    <t>Colonne11627</t>
  </si>
  <si>
    <t>Colonne11628</t>
  </si>
  <si>
    <t>Colonne11629</t>
  </si>
  <si>
    <t>Colonne11630</t>
  </si>
  <si>
    <t>Colonne11631</t>
  </si>
  <si>
    <t>Colonne11632</t>
  </si>
  <si>
    <t>Colonne11633</t>
  </si>
  <si>
    <t>Colonne11634</t>
  </si>
  <si>
    <t>Colonne11635</t>
  </si>
  <si>
    <t>Colonne11636</t>
  </si>
  <si>
    <t>Colonne11637</t>
  </si>
  <si>
    <t>Colonne11638</t>
  </si>
  <si>
    <t>Colonne11639</t>
  </si>
  <si>
    <t>Colonne11640</t>
  </si>
  <si>
    <t>Colonne11641</t>
  </si>
  <si>
    <t>Colonne11642</t>
  </si>
  <si>
    <t>Colonne11643</t>
  </si>
  <si>
    <t>Colonne11644</t>
  </si>
  <si>
    <t>Colonne11645</t>
  </si>
  <si>
    <t>Colonne11646</t>
  </si>
  <si>
    <t>Colonne11647</t>
  </si>
  <si>
    <t>Colonne11648</t>
  </si>
  <si>
    <t>Colonne11649</t>
  </si>
  <si>
    <t>Colonne11650</t>
  </si>
  <si>
    <t>Colonne11651</t>
  </si>
  <si>
    <t>Colonne11652</t>
  </si>
  <si>
    <t>Colonne11653</t>
  </si>
  <si>
    <t>Colonne11654</t>
  </si>
  <si>
    <t>Colonne11655</t>
  </si>
  <si>
    <t>Colonne11656</t>
  </si>
  <si>
    <t>Colonne11657</t>
  </si>
  <si>
    <t>Colonne11658</t>
  </si>
  <si>
    <t>Colonne11659</t>
  </si>
  <si>
    <t>Colonne11660</t>
  </si>
  <si>
    <t>Colonne11661</t>
  </si>
  <si>
    <t>Colonne11662</t>
  </si>
  <si>
    <t>Colonne11663</t>
  </si>
  <si>
    <t>Colonne11664</t>
  </si>
  <si>
    <t>Colonne11665</t>
  </si>
  <si>
    <t>Colonne11666</t>
  </si>
  <si>
    <t>Colonne11667</t>
  </si>
  <si>
    <t>Colonne11668</t>
  </si>
  <si>
    <t>Colonne11669</t>
  </si>
  <si>
    <t>Colonne11670</t>
  </si>
  <si>
    <t>Colonne11671</t>
  </si>
  <si>
    <t>Colonne11672</t>
  </si>
  <si>
    <t>Colonne11673</t>
  </si>
  <si>
    <t>Colonne11674</t>
  </si>
  <si>
    <t>Colonne11675</t>
  </si>
  <si>
    <t>Colonne11676</t>
  </si>
  <si>
    <t>Colonne11677</t>
  </si>
  <si>
    <t>Colonne11678</t>
  </si>
  <si>
    <t>Colonne11679</t>
  </si>
  <si>
    <t>Colonne11680</t>
  </si>
  <si>
    <t>Colonne11681</t>
  </si>
  <si>
    <t>Colonne11682</t>
  </si>
  <si>
    <t>Colonne11683</t>
  </si>
  <si>
    <t>Colonne11684</t>
  </si>
  <si>
    <t>Colonne11685</t>
  </si>
  <si>
    <t>Colonne11686</t>
  </si>
  <si>
    <t>Colonne11687</t>
  </si>
  <si>
    <t>Colonne11688</t>
  </si>
  <si>
    <t>Colonne11689</t>
  </si>
  <si>
    <t>Colonne11690</t>
  </si>
  <si>
    <t>Colonne11691</t>
  </si>
  <si>
    <t>Colonne11692</t>
  </si>
  <si>
    <t>Colonne11693</t>
  </si>
  <si>
    <t>Colonne11694</t>
  </si>
  <si>
    <t>Colonne11695</t>
  </si>
  <si>
    <t>Colonne11696</t>
  </si>
  <si>
    <t>Colonne11697</t>
  </si>
  <si>
    <t>Colonne11698</t>
  </si>
  <si>
    <t>Colonne11699</t>
  </si>
  <si>
    <t>Colonne11700</t>
  </si>
  <si>
    <t>Colonne11701</t>
  </si>
  <si>
    <t>Colonne11702</t>
  </si>
  <si>
    <t>Colonne11703</t>
  </si>
  <si>
    <t>Colonne11704</t>
  </si>
  <si>
    <t>Colonne11705</t>
  </si>
  <si>
    <t>Colonne11706</t>
  </si>
  <si>
    <t>Colonne11707</t>
  </si>
  <si>
    <t>Colonne11708</t>
  </si>
  <si>
    <t>Colonne11709</t>
  </si>
  <si>
    <t>Colonne11710</t>
  </si>
  <si>
    <t>Colonne11711</t>
  </si>
  <si>
    <t>Colonne11712</t>
  </si>
  <si>
    <t>Colonne11713</t>
  </si>
  <si>
    <t>Colonne11714</t>
  </si>
  <si>
    <t>Colonne11715</t>
  </si>
  <si>
    <t>Colonne11716</t>
  </si>
  <si>
    <t>Colonne11717</t>
  </si>
  <si>
    <t>Colonne11718</t>
  </si>
  <si>
    <t>Colonne11719</t>
  </si>
  <si>
    <t>Colonne11720</t>
  </si>
  <si>
    <t>Colonne11721</t>
  </si>
  <si>
    <t>Colonne11722</t>
  </si>
  <si>
    <t>Colonne11723</t>
  </si>
  <si>
    <t>Colonne11724</t>
  </si>
  <si>
    <t>Colonne11725</t>
  </si>
  <si>
    <t>Colonne11726</t>
  </si>
  <si>
    <t>Colonne11727</t>
  </si>
  <si>
    <t>Colonne11728</t>
  </si>
  <si>
    <t>Colonne11729</t>
  </si>
  <si>
    <t>Colonne11730</t>
  </si>
  <si>
    <t>Colonne11731</t>
  </si>
  <si>
    <t>Colonne11732</t>
  </si>
  <si>
    <t>Colonne11733</t>
  </si>
  <si>
    <t>Colonne11734</t>
  </si>
  <si>
    <t>Colonne11735</t>
  </si>
  <si>
    <t>Colonne11736</t>
  </si>
  <si>
    <t>Colonne11737</t>
  </si>
  <si>
    <t>Colonne11738</t>
  </si>
  <si>
    <t>Colonne11739</t>
  </si>
  <si>
    <t>Colonne11740</t>
  </si>
  <si>
    <t>Colonne11741</t>
  </si>
  <si>
    <t>Colonne11742</t>
  </si>
  <si>
    <t>Colonne11743</t>
  </si>
  <si>
    <t>Colonne11744</t>
  </si>
  <si>
    <t>Colonne11745</t>
  </si>
  <si>
    <t>Colonne11746</t>
  </si>
  <si>
    <t>Colonne11747</t>
  </si>
  <si>
    <t>Colonne11748</t>
  </si>
  <si>
    <t>Colonne11749</t>
  </si>
  <si>
    <t>Colonne11750</t>
  </si>
  <si>
    <t>Colonne11751</t>
  </si>
  <si>
    <t>Colonne11752</t>
  </si>
  <si>
    <t>Colonne11753</t>
  </si>
  <si>
    <t>Colonne11754</t>
  </si>
  <si>
    <t>Colonne11755</t>
  </si>
  <si>
    <t>Colonne11756</t>
  </si>
  <si>
    <t>Colonne11757</t>
  </si>
  <si>
    <t>Colonne11758</t>
  </si>
  <si>
    <t>Colonne11759</t>
  </si>
  <si>
    <t>Colonne11760</t>
  </si>
  <si>
    <t>Colonne11761</t>
  </si>
  <si>
    <t>Colonne11762</t>
  </si>
  <si>
    <t>Colonne11763</t>
  </si>
  <si>
    <t>Colonne11764</t>
  </si>
  <si>
    <t>Colonne11765</t>
  </si>
  <si>
    <t>Colonne11766</t>
  </si>
  <si>
    <t>Colonne11767</t>
  </si>
  <si>
    <t>Colonne11768</t>
  </si>
  <si>
    <t>Colonne11769</t>
  </si>
  <si>
    <t>Colonne11770</t>
  </si>
  <si>
    <t>Colonne11771</t>
  </si>
  <si>
    <t>Colonne11772</t>
  </si>
  <si>
    <t>Colonne11773</t>
  </si>
  <si>
    <t>Colonne11774</t>
  </si>
  <si>
    <t>Colonne11775</t>
  </si>
  <si>
    <t>Colonne11776</t>
  </si>
  <si>
    <t>Colonne11777</t>
  </si>
  <si>
    <t>Colonne11778</t>
  </si>
  <si>
    <t>Colonne11779</t>
  </si>
  <si>
    <t>Colonne11780</t>
  </si>
  <si>
    <t>Colonne11781</t>
  </si>
  <si>
    <t>Colonne11782</t>
  </si>
  <si>
    <t>Colonne11783</t>
  </si>
  <si>
    <t>Colonne11784</t>
  </si>
  <si>
    <t>Colonne11785</t>
  </si>
  <si>
    <t>Colonne11786</t>
  </si>
  <si>
    <t>Colonne11787</t>
  </si>
  <si>
    <t>Colonne11788</t>
  </si>
  <si>
    <t>Colonne11789</t>
  </si>
  <si>
    <t>Colonne11790</t>
  </si>
  <si>
    <t>Colonne11791</t>
  </si>
  <si>
    <t>Colonne11792</t>
  </si>
  <si>
    <t>Colonne11793</t>
  </si>
  <si>
    <t>Colonne11794</t>
  </si>
  <si>
    <t>Colonne11795</t>
  </si>
  <si>
    <t>Colonne11796</t>
  </si>
  <si>
    <t>Colonne11797</t>
  </si>
  <si>
    <t>Colonne11798</t>
  </si>
  <si>
    <t>Colonne11799</t>
  </si>
  <si>
    <t>Colonne11800</t>
  </si>
  <si>
    <t>Colonne11801</t>
  </si>
  <si>
    <t>Colonne11802</t>
  </si>
  <si>
    <t>Colonne11803</t>
  </si>
  <si>
    <t>Colonne11804</t>
  </si>
  <si>
    <t>Colonne11805</t>
  </si>
  <si>
    <t>Colonne11806</t>
  </si>
  <si>
    <t>Colonne11807</t>
  </si>
  <si>
    <t>Colonne11808</t>
  </si>
  <si>
    <t>Colonne11809</t>
  </si>
  <si>
    <t>Colonne11810</t>
  </si>
  <si>
    <t>Colonne11811</t>
  </si>
  <si>
    <t>Colonne11812</t>
  </si>
  <si>
    <t>Colonne11813</t>
  </si>
  <si>
    <t>Colonne11814</t>
  </si>
  <si>
    <t>Colonne11815</t>
  </si>
  <si>
    <t>Colonne11816</t>
  </si>
  <si>
    <t>Colonne11817</t>
  </si>
  <si>
    <t>Colonne11818</t>
  </si>
  <si>
    <t>Colonne11819</t>
  </si>
  <si>
    <t>Colonne11820</t>
  </si>
  <si>
    <t>Colonne11821</t>
  </si>
  <si>
    <t>Colonne11822</t>
  </si>
  <si>
    <t>Colonne11823</t>
  </si>
  <si>
    <t>Colonne11824</t>
  </si>
  <si>
    <t>Colonne11825</t>
  </si>
  <si>
    <t>Colonne11826</t>
  </si>
  <si>
    <t>Colonne11827</t>
  </si>
  <si>
    <t>Colonne11828</t>
  </si>
  <si>
    <t>Colonne11829</t>
  </si>
  <si>
    <t>Colonne11830</t>
  </si>
  <si>
    <t>Colonne11831</t>
  </si>
  <si>
    <t>Colonne11832</t>
  </si>
  <si>
    <t>Colonne11833</t>
  </si>
  <si>
    <t>Colonne11834</t>
  </si>
  <si>
    <t>Colonne11835</t>
  </si>
  <si>
    <t>Colonne11836</t>
  </si>
  <si>
    <t>Colonne11837</t>
  </si>
  <si>
    <t>Colonne11838</t>
  </si>
  <si>
    <t>Colonne11839</t>
  </si>
  <si>
    <t>Colonne11840</t>
  </si>
  <si>
    <t>Colonne11841</t>
  </si>
  <si>
    <t>Colonne11842</t>
  </si>
  <si>
    <t>Colonne11843</t>
  </si>
  <si>
    <t>Colonne11844</t>
  </si>
  <si>
    <t>Colonne11845</t>
  </si>
  <si>
    <t>Colonne11846</t>
  </si>
  <si>
    <t>Colonne11847</t>
  </si>
  <si>
    <t>Colonne11848</t>
  </si>
  <si>
    <t>Colonne11849</t>
  </si>
  <si>
    <t>Colonne11850</t>
  </si>
  <si>
    <t>Colonne11851</t>
  </si>
  <si>
    <t>Colonne11852</t>
  </si>
  <si>
    <t>Colonne11853</t>
  </si>
  <si>
    <t>Colonne11854</t>
  </si>
  <si>
    <t>Colonne11855</t>
  </si>
  <si>
    <t>Colonne11856</t>
  </si>
  <si>
    <t>Colonne11857</t>
  </si>
  <si>
    <t>Colonne11858</t>
  </si>
  <si>
    <t>Colonne11859</t>
  </si>
  <si>
    <t>Colonne11860</t>
  </si>
  <si>
    <t>Colonne11861</t>
  </si>
  <si>
    <t>Colonne11862</t>
  </si>
  <si>
    <t>Colonne11863</t>
  </si>
  <si>
    <t>Colonne11864</t>
  </si>
  <si>
    <t>Colonne11865</t>
  </si>
  <si>
    <t>Colonne11866</t>
  </si>
  <si>
    <t>Colonne11867</t>
  </si>
  <si>
    <t>Colonne11868</t>
  </si>
  <si>
    <t>Colonne11869</t>
  </si>
  <si>
    <t>Colonne11870</t>
  </si>
  <si>
    <t>Colonne11871</t>
  </si>
  <si>
    <t>Colonne11872</t>
  </si>
  <si>
    <t>Colonne11873</t>
  </si>
  <si>
    <t>Colonne11874</t>
  </si>
  <si>
    <t>Colonne11875</t>
  </si>
  <si>
    <t>Colonne11876</t>
  </si>
  <si>
    <t>Colonne11877</t>
  </si>
  <si>
    <t>Colonne11878</t>
  </si>
  <si>
    <t>Colonne11879</t>
  </si>
  <si>
    <t>Colonne11880</t>
  </si>
  <si>
    <t>Colonne11881</t>
  </si>
  <si>
    <t>Colonne11882</t>
  </si>
  <si>
    <t>Colonne11883</t>
  </si>
  <si>
    <t>Colonne11884</t>
  </si>
  <si>
    <t>Colonne11885</t>
  </si>
  <si>
    <t>Colonne11886</t>
  </si>
  <si>
    <t>Colonne11887</t>
  </si>
  <si>
    <t>Colonne11888</t>
  </si>
  <si>
    <t>Colonne11889</t>
  </si>
  <si>
    <t>Colonne11890</t>
  </si>
  <si>
    <t>Colonne11891</t>
  </si>
  <si>
    <t>Colonne11892</t>
  </si>
  <si>
    <t>Colonne11893</t>
  </si>
  <si>
    <t>Colonne11894</t>
  </si>
  <si>
    <t>Colonne11895</t>
  </si>
  <si>
    <t>Colonne11896</t>
  </si>
  <si>
    <t>Colonne11897</t>
  </si>
  <si>
    <t>Colonne11898</t>
  </si>
  <si>
    <t>Colonne11899</t>
  </si>
  <si>
    <t>Colonne11900</t>
  </si>
  <si>
    <t>Colonne11901</t>
  </si>
  <si>
    <t>Colonne11902</t>
  </si>
  <si>
    <t>Colonne11903</t>
  </si>
  <si>
    <t>Colonne11904</t>
  </si>
  <si>
    <t>Colonne11905</t>
  </si>
  <si>
    <t>Colonne11906</t>
  </si>
  <si>
    <t>Colonne11907</t>
  </si>
  <si>
    <t>Colonne11908</t>
  </si>
  <si>
    <t>Colonne11909</t>
  </si>
  <si>
    <t>Colonne11910</t>
  </si>
  <si>
    <t>Colonne11911</t>
  </si>
  <si>
    <t>Colonne11912</t>
  </si>
  <si>
    <t>Colonne11913</t>
  </si>
  <si>
    <t>Colonne11914</t>
  </si>
  <si>
    <t>Colonne11915</t>
  </si>
  <si>
    <t>Colonne11916</t>
  </si>
  <si>
    <t>Colonne11917</t>
  </si>
  <si>
    <t>Colonne11918</t>
  </si>
  <si>
    <t>Colonne11919</t>
  </si>
  <si>
    <t>Colonne11920</t>
  </si>
  <si>
    <t>Colonne11921</t>
  </si>
  <si>
    <t>Colonne11922</t>
  </si>
  <si>
    <t>Colonne11923</t>
  </si>
  <si>
    <t>Colonne11924</t>
  </si>
  <si>
    <t>Colonne11925</t>
  </si>
  <si>
    <t>Colonne11926</t>
  </si>
  <si>
    <t>Colonne11927</t>
  </si>
  <si>
    <t>Colonne11928</t>
  </si>
  <si>
    <t>Colonne11929</t>
  </si>
  <si>
    <t>Colonne11930</t>
  </si>
  <si>
    <t>Colonne11931</t>
  </si>
  <si>
    <t>Colonne11932</t>
  </si>
  <si>
    <t>Colonne11933</t>
  </si>
  <si>
    <t>Colonne11934</t>
  </si>
  <si>
    <t>Colonne11935</t>
  </si>
  <si>
    <t>Colonne11936</t>
  </si>
  <si>
    <t>Colonne11937</t>
  </si>
  <si>
    <t>Colonne11938</t>
  </si>
  <si>
    <t>Colonne11939</t>
  </si>
  <si>
    <t>Colonne11940</t>
  </si>
  <si>
    <t>Colonne11941</t>
  </si>
  <si>
    <t>Colonne11942</t>
  </si>
  <si>
    <t>Colonne11943</t>
  </si>
  <si>
    <t>Colonne11944</t>
  </si>
  <si>
    <t>Colonne11945</t>
  </si>
  <si>
    <t>Colonne11946</t>
  </si>
  <si>
    <t>Colonne11947</t>
  </si>
  <si>
    <t>Colonne11948</t>
  </si>
  <si>
    <t>Colonne11949</t>
  </si>
  <si>
    <t>Colonne11950</t>
  </si>
  <si>
    <t>Colonne11951</t>
  </si>
  <si>
    <t>Colonne11952</t>
  </si>
  <si>
    <t>Colonne11953</t>
  </si>
  <si>
    <t>Colonne11954</t>
  </si>
  <si>
    <t>Colonne11955</t>
  </si>
  <si>
    <t>Colonne11956</t>
  </si>
  <si>
    <t>Colonne11957</t>
  </si>
  <si>
    <t>Colonne11958</t>
  </si>
  <si>
    <t>Colonne11959</t>
  </si>
  <si>
    <t>Colonne11960</t>
  </si>
  <si>
    <t>Colonne11961</t>
  </si>
  <si>
    <t>Colonne11962</t>
  </si>
  <si>
    <t>Colonne11963</t>
  </si>
  <si>
    <t>Colonne11964</t>
  </si>
  <si>
    <t>Colonne11965</t>
  </si>
  <si>
    <t>Colonne11966</t>
  </si>
  <si>
    <t>Colonne11967</t>
  </si>
  <si>
    <t>Colonne11968</t>
  </si>
  <si>
    <t>Colonne11969</t>
  </si>
  <si>
    <t>Colonne11970</t>
  </si>
  <si>
    <t>Colonne11971</t>
  </si>
  <si>
    <t>Colonne11972</t>
  </si>
  <si>
    <t>Colonne11973</t>
  </si>
  <si>
    <t>Colonne11974</t>
  </si>
  <si>
    <t>Colonne11975</t>
  </si>
  <si>
    <t>Colonne11976</t>
  </si>
  <si>
    <t>Colonne11977</t>
  </si>
  <si>
    <t>Colonne11978</t>
  </si>
  <si>
    <t>Colonne11979</t>
  </si>
  <si>
    <t>Colonne11980</t>
  </si>
  <si>
    <t>Colonne11981</t>
  </si>
  <si>
    <t>Colonne11982</t>
  </si>
  <si>
    <t>Colonne11983</t>
  </si>
  <si>
    <t>Colonne11984</t>
  </si>
  <si>
    <t>Colonne11985</t>
  </si>
  <si>
    <t>Colonne11986</t>
  </si>
  <si>
    <t>Colonne11987</t>
  </si>
  <si>
    <t>Colonne11988</t>
  </si>
  <si>
    <t>Colonne11989</t>
  </si>
  <si>
    <t>Colonne11990</t>
  </si>
  <si>
    <t>Colonne11991</t>
  </si>
  <si>
    <t>Colonne11992</t>
  </si>
  <si>
    <t>Colonne11993</t>
  </si>
  <si>
    <t>Colonne11994</t>
  </si>
  <si>
    <t>Colonne11995</t>
  </si>
  <si>
    <t>Colonne11996</t>
  </si>
  <si>
    <t>Colonne11997</t>
  </si>
  <si>
    <t>Colonne11998</t>
  </si>
  <si>
    <t>Colonne11999</t>
  </si>
  <si>
    <t>Colonne12000</t>
  </si>
  <si>
    <t>Colonne12001</t>
  </si>
  <si>
    <t>Colonne12002</t>
  </si>
  <si>
    <t>Colonne12003</t>
  </si>
  <si>
    <t>Colonne12004</t>
  </si>
  <si>
    <t>Colonne12005</t>
  </si>
  <si>
    <t>Colonne12006</t>
  </si>
  <si>
    <t>Colonne12007</t>
  </si>
  <si>
    <t>Colonne12008</t>
  </si>
  <si>
    <t>Colonne12009</t>
  </si>
  <si>
    <t>Colonne12010</t>
  </si>
  <si>
    <t>Colonne12011</t>
  </si>
  <si>
    <t>Colonne12012</t>
  </si>
  <si>
    <t>Colonne12013</t>
  </si>
  <si>
    <t>Colonne12014</t>
  </si>
  <si>
    <t>Colonne12015</t>
  </si>
  <si>
    <t>Colonne12016</t>
  </si>
  <si>
    <t>Colonne12017</t>
  </si>
  <si>
    <t>Colonne12018</t>
  </si>
  <si>
    <t>Colonne12019</t>
  </si>
  <si>
    <t>Colonne12020</t>
  </si>
  <si>
    <t>Colonne12021</t>
  </si>
  <si>
    <t>Colonne12022</t>
  </si>
  <si>
    <t>Colonne12023</t>
  </si>
  <si>
    <t>Colonne12024</t>
  </si>
  <si>
    <t>Colonne12025</t>
  </si>
  <si>
    <t>Colonne12026</t>
  </si>
  <si>
    <t>Colonne12027</t>
  </si>
  <si>
    <t>Colonne12028</t>
  </si>
  <si>
    <t>Colonne12029</t>
  </si>
  <si>
    <t>Colonne12030</t>
  </si>
  <si>
    <t>Colonne12031</t>
  </si>
  <si>
    <t>Colonne12032</t>
  </si>
  <si>
    <t>Colonne12033</t>
  </si>
  <si>
    <t>Colonne12034</t>
  </si>
  <si>
    <t>Colonne12035</t>
  </si>
  <si>
    <t>Colonne12036</t>
  </si>
  <si>
    <t>Colonne12037</t>
  </si>
  <si>
    <t>Colonne12038</t>
  </si>
  <si>
    <t>Colonne12039</t>
  </si>
  <si>
    <t>Colonne12040</t>
  </si>
  <si>
    <t>Colonne12041</t>
  </si>
  <si>
    <t>Colonne12042</t>
  </si>
  <si>
    <t>Colonne12043</t>
  </si>
  <si>
    <t>Colonne12044</t>
  </si>
  <si>
    <t>Colonne12045</t>
  </si>
  <si>
    <t>Colonne12046</t>
  </si>
  <si>
    <t>Colonne12047</t>
  </si>
  <si>
    <t>Colonne12048</t>
  </si>
  <si>
    <t>Colonne12049</t>
  </si>
  <si>
    <t>Colonne12050</t>
  </si>
  <si>
    <t>Colonne12051</t>
  </si>
  <si>
    <t>Colonne12052</t>
  </si>
  <si>
    <t>Colonne12053</t>
  </si>
  <si>
    <t>Colonne12054</t>
  </si>
  <si>
    <t>Colonne12055</t>
  </si>
  <si>
    <t>Colonne12056</t>
  </si>
  <si>
    <t>Colonne12057</t>
  </si>
  <si>
    <t>Colonne12058</t>
  </si>
  <si>
    <t>Colonne12059</t>
  </si>
  <si>
    <t>Colonne12060</t>
  </si>
  <si>
    <t>Colonne12061</t>
  </si>
  <si>
    <t>Colonne12062</t>
  </si>
  <si>
    <t>Colonne12063</t>
  </si>
  <si>
    <t>Colonne12064</t>
  </si>
  <si>
    <t>Colonne12065</t>
  </si>
  <si>
    <t>Colonne12066</t>
  </si>
  <si>
    <t>Colonne12067</t>
  </si>
  <si>
    <t>Colonne12068</t>
  </si>
  <si>
    <t>Colonne12069</t>
  </si>
  <si>
    <t>Colonne12070</t>
  </si>
  <si>
    <t>Colonne12071</t>
  </si>
  <si>
    <t>Colonne12072</t>
  </si>
  <si>
    <t>Colonne12073</t>
  </si>
  <si>
    <t>Colonne12074</t>
  </si>
  <si>
    <t>Colonne12075</t>
  </si>
  <si>
    <t>Colonne12076</t>
  </si>
  <si>
    <t>Colonne12077</t>
  </si>
  <si>
    <t>Colonne12078</t>
  </si>
  <si>
    <t>Colonne12079</t>
  </si>
  <si>
    <t>Colonne12080</t>
  </si>
  <si>
    <t>Colonne12081</t>
  </si>
  <si>
    <t>Colonne12082</t>
  </si>
  <si>
    <t>Colonne12083</t>
  </si>
  <si>
    <t>Colonne12084</t>
  </si>
  <si>
    <t>Colonne12085</t>
  </si>
  <si>
    <t>Colonne12086</t>
  </si>
  <si>
    <t>Colonne12087</t>
  </si>
  <si>
    <t>Colonne12088</t>
  </si>
  <si>
    <t>Colonne12089</t>
  </si>
  <si>
    <t>Colonne12090</t>
  </si>
  <si>
    <t>Colonne12091</t>
  </si>
  <si>
    <t>Colonne12092</t>
  </si>
  <si>
    <t>Colonne12093</t>
  </si>
  <si>
    <t>Colonne12094</t>
  </si>
  <si>
    <t>Colonne12095</t>
  </si>
  <si>
    <t>Colonne12096</t>
  </si>
  <si>
    <t>Colonne12097</t>
  </si>
  <si>
    <t>Colonne12098</t>
  </si>
  <si>
    <t>Colonne12099</t>
  </si>
  <si>
    <t>Colonne12100</t>
  </si>
  <si>
    <t>Colonne12101</t>
  </si>
  <si>
    <t>Colonne12102</t>
  </si>
  <si>
    <t>Colonne12103</t>
  </si>
  <si>
    <t>Colonne12104</t>
  </si>
  <si>
    <t>Colonne12105</t>
  </si>
  <si>
    <t>Colonne12106</t>
  </si>
  <si>
    <t>Colonne12107</t>
  </si>
  <si>
    <t>Colonne12108</t>
  </si>
  <si>
    <t>Colonne12109</t>
  </si>
  <si>
    <t>Colonne12110</t>
  </si>
  <si>
    <t>Colonne12111</t>
  </si>
  <si>
    <t>Colonne12112</t>
  </si>
  <si>
    <t>Colonne12113</t>
  </si>
  <si>
    <t>Colonne12114</t>
  </si>
  <si>
    <t>Colonne12115</t>
  </si>
  <si>
    <t>Colonne12116</t>
  </si>
  <si>
    <t>Colonne12117</t>
  </si>
  <si>
    <t>Colonne12118</t>
  </si>
  <si>
    <t>Colonne12119</t>
  </si>
  <si>
    <t>Colonne12120</t>
  </si>
  <si>
    <t>Colonne12121</t>
  </si>
  <si>
    <t>Colonne12122</t>
  </si>
  <si>
    <t>Colonne12123</t>
  </si>
  <si>
    <t>Colonne12124</t>
  </si>
  <si>
    <t>Colonne12125</t>
  </si>
  <si>
    <t>Colonne12126</t>
  </si>
  <si>
    <t>Colonne12127</t>
  </si>
  <si>
    <t>Colonne12128</t>
  </si>
  <si>
    <t>Colonne12129</t>
  </si>
  <si>
    <t>Colonne12130</t>
  </si>
  <si>
    <t>Colonne12131</t>
  </si>
  <si>
    <t>Colonne12132</t>
  </si>
  <si>
    <t>Colonne12133</t>
  </si>
  <si>
    <t>Colonne12134</t>
  </si>
  <si>
    <t>Colonne12135</t>
  </si>
  <si>
    <t>Colonne12136</t>
  </si>
  <si>
    <t>Colonne12137</t>
  </si>
  <si>
    <t>Colonne12138</t>
  </si>
  <si>
    <t>Colonne12139</t>
  </si>
  <si>
    <t>Colonne12140</t>
  </si>
  <si>
    <t>Colonne12141</t>
  </si>
  <si>
    <t>Colonne12142</t>
  </si>
  <si>
    <t>Colonne12143</t>
  </si>
  <si>
    <t>Colonne12144</t>
  </si>
  <si>
    <t>Colonne12145</t>
  </si>
  <si>
    <t>Colonne12146</t>
  </si>
  <si>
    <t>Colonne12147</t>
  </si>
  <si>
    <t>Colonne12148</t>
  </si>
  <si>
    <t>Colonne12149</t>
  </si>
  <si>
    <t>Colonne12150</t>
  </si>
  <si>
    <t>Colonne12151</t>
  </si>
  <si>
    <t>Colonne12152</t>
  </si>
  <si>
    <t>Colonne12153</t>
  </si>
  <si>
    <t>Colonne12154</t>
  </si>
  <si>
    <t>Colonne12155</t>
  </si>
  <si>
    <t>Colonne12156</t>
  </si>
  <si>
    <t>Colonne12157</t>
  </si>
  <si>
    <t>Colonne12158</t>
  </si>
  <si>
    <t>Colonne12159</t>
  </si>
  <si>
    <t>Colonne12160</t>
  </si>
  <si>
    <t>Colonne12161</t>
  </si>
  <si>
    <t>Colonne12162</t>
  </si>
  <si>
    <t>Colonne12163</t>
  </si>
  <si>
    <t>Colonne12164</t>
  </si>
  <si>
    <t>Colonne12165</t>
  </si>
  <si>
    <t>Colonne12166</t>
  </si>
  <si>
    <t>Colonne12167</t>
  </si>
  <si>
    <t>Colonne12168</t>
  </si>
  <si>
    <t>Colonne12169</t>
  </si>
  <si>
    <t>Colonne12170</t>
  </si>
  <si>
    <t>Colonne12171</t>
  </si>
  <si>
    <t>Colonne12172</t>
  </si>
  <si>
    <t>Colonne12173</t>
  </si>
  <si>
    <t>Colonne12174</t>
  </si>
  <si>
    <t>Colonne12175</t>
  </si>
  <si>
    <t>Colonne12176</t>
  </si>
  <si>
    <t>Colonne12177</t>
  </si>
  <si>
    <t>Colonne12178</t>
  </si>
  <si>
    <t>Colonne12179</t>
  </si>
  <si>
    <t>Colonne12180</t>
  </si>
  <si>
    <t>Colonne12181</t>
  </si>
  <si>
    <t>Colonne12182</t>
  </si>
  <si>
    <t>Colonne12183</t>
  </si>
  <si>
    <t>Colonne12184</t>
  </si>
  <si>
    <t>Colonne12185</t>
  </si>
  <si>
    <t>Colonne12186</t>
  </si>
  <si>
    <t>Colonne12187</t>
  </si>
  <si>
    <t>Colonne12188</t>
  </si>
  <si>
    <t>Colonne12189</t>
  </si>
  <si>
    <t>Colonne12190</t>
  </si>
  <si>
    <t>Colonne12191</t>
  </si>
  <si>
    <t>Colonne12192</t>
  </si>
  <si>
    <t>Colonne12193</t>
  </si>
  <si>
    <t>Colonne12194</t>
  </si>
  <si>
    <t>Colonne12195</t>
  </si>
  <si>
    <t>Colonne12196</t>
  </si>
  <si>
    <t>Colonne12197</t>
  </si>
  <si>
    <t>Colonne12198</t>
  </si>
  <si>
    <t>Colonne12199</t>
  </si>
  <si>
    <t>Colonne12200</t>
  </si>
  <si>
    <t>Colonne12201</t>
  </si>
  <si>
    <t>Colonne12202</t>
  </si>
  <si>
    <t>Colonne12203</t>
  </si>
  <si>
    <t>Colonne12204</t>
  </si>
  <si>
    <t>Colonne12205</t>
  </si>
  <si>
    <t>Colonne12206</t>
  </si>
  <si>
    <t>Colonne12207</t>
  </si>
  <si>
    <t>Colonne12208</t>
  </si>
  <si>
    <t>Colonne12209</t>
  </si>
  <si>
    <t>Colonne12210</t>
  </si>
  <si>
    <t>Colonne12211</t>
  </si>
  <si>
    <t>Colonne12212</t>
  </si>
  <si>
    <t>Colonne12213</t>
  </si>
  <si>
    <t>Colonne12214</t>
  </si>
  <si>
    <t>Colonne12215</t>
  </si>
  <si>
    <t>Colonne12216</t>
  </si>
  <si>
    <t>Colonne12217</t>
  </si>
  <si>
    <t>Colonne12218</t>
  </si>
  <si>
    <t>Colonne12219</t>
  </si>
  <si>
    <t>Colonne12220</t>
  </si>
  <si>
    <t>Colonne12221</t>
  </si>
  <si>
    <t>Colonne12222</t>
  </si>
  <si>
    <t>Colonne12223</t>
  </si>
  <si>
    <t>Colonne12224</t>
  </si>
  <si>
    <t>Colonne12225</t>
  </si>
  <si>
    <t>Colonne12226</t>
  </si>
  <si>
    <t>Colonne12227</t>
  </si>
  <si>
    <t>Colonne12228</t>
  </si>
  <si>
    <t>Colonne12229</t>
  </si>
  <si>
    <t>Colonne12230</t>
  </si>
  <si>
    <t>Colonne12231</t>
  </si>
  <si>
    <t>Colonne12232</t>
  </si>
  <si>
    <t>Colonne12233</t>
  </si>
  <si>
    <t>Colonne12234</t>
  </si>
  <si>
    <t>Colonne12235</t>
  </si>
  <si>
    <t>Colonne12236</t>
  </si>
  <si>
    <t>Colonne12237</t>
  </si>
  <si>
    <t>Colonne12238</t>
  </si>
  <si>
    <t>Colonne12239</t>
  </si>
  <si>
    <t>Colonne12240</t>
  </si>
  <si>
    <t>Colonne12241</t>
  </si>
  <si>
    <t>Colonne12242</t>
  </si>
  <si>
    <t>Colonne12243</t>
  </si>
  <si>
    <t>Colonne12244</t>
  </si>
  <si>
    <t>Colonne12245</t>
  </si>
  <si>
    <t>Colonne12246</t>
  </si>
  <si>
    <t>Colonne12247</t>
  </si>
  <si>
    <t>Colonne12248</t>
  </si>
  <si>
    <t>Colonne12249</t>
  </si>
  <si>
    <t>Colonne12250</t>
  </si>
  <si>
    <t>Colonne12251</t>
  </si>
  <si>
    <t>Colonne12252</t>
  </si>
  <si>
    <t>Colonne12253</t>
  </si>
  <si>
    <t>Colonne12254</t>
  </si>
  <si>
    <t>Colonne12255</t>
  </si>
  <si>
    <t>Colonne12256</t>
  </si>
  <si>
    <t>Colonne12257</t>
  </si>
  <si>
    <t>Colonne12258</t>
  </si>
  <si>
    <t>Colonne12259</t>
  </si>
  <si>
    <t>Colonne12260</t>
  </si>
  <si>
    <t>Colonne12261</t>
  </si>
  <si>
    <t>Colonne12262</t>
  </si>
  <si>
    <t>Colonne12263</t>
  </si>
  <si>
    <t>Colonne12264</t>
  </si>
  <si>
    <t>Colonne12265</t>
  </si>
  <si>
    <t>Colonne12266</t>
  </si>
  <si>
    <t>Colonne12267</t>
  </si>
  <si>
    <t>Colonne12268</t>
  </si>
  <si>
    <t>Colonne12269</t>
  </si>
  <si>
    <t>Colonne12270</t>
  </si>
  <si>
    <t>Colonne12271</t>
  </si>
  <si>
    <t>Colonne12272</t>
  </si>
  <si>
    <t>Colonne12273</t>
  </si>
  <si>
    <t>Colonne12274</t>
  </si>
  <si>
    <t>Colonne12275</t>
  </si>
  <si>
    <t>Colonne12276</t>
  </si>
  <si>
    <t>Colonne12277</t>
  </si>
  <si>
    <t>Colonne12278</t>
  </si>
  <si>
    <t>Colonne12279</t>
  </si>
  <si>
    <t>Colonne12280</t>
  </si>
  <si>
    <t>Colonne12281</t>
  </si>
  <si>
    <t>Colonne12282</t>
  </si>
  <si>
    <t>Colonne12283</t>
  </si>
  <si>
    <t>Colonne12284</t>
  </si>
  <si>
    <t>Colonne12285</t>
  </si>
  <si>
    <t>Colonne12286</t>
  </si>
  <si>
    <t>Colonne12287</t>
  </si>
  <si>
    <t>Colonne12288</t>
  </si>
  <si>
    <t>Colonne12289</t>
  </si>
  <si>
    <t>Colonne12290</t>
  </si>
  <si>
    <t>Colonne12291</t>
  </si>
  <si>
    <t>Colonne12292</t>
  </si>
  <si>
    <t>Colonne12293</t>
  </si>
  <si>
    <t>Colonne12294</t>
  </si>
  <si>
    <t>Colonne12295</t>
  </si>
  <si>
    <t>Colonne12296</t>
  </si>
  <si>
    <t>Colonne12297</t>
  </si>
  <si>
    <t>Colonne12298</t>
  </si>
  <si>
    <t>Colonne12299</t>
  </si>
  <si>
    <t>Colonne12300</t>
  </si>
  <si>
    <t>Colonne12301</t>
  </si>
  <si>
    <t>Colonne12302</t>
  </si>
  <si>
    <t>Colonne12303</t>
  </si>
  <si>
    <t>Colonne12304</t>
  </si>
  <si>
    <t>Colonne12305</t>
  </si>
  <si>
    <t>Colonne12306</t>
  </si>
  <si>
    <t>Colonne12307</t>
  </si>
  <si>
    <t>Colonne12308</t>
  </si>
  <si>
    <t>Colonne12309</t>
  </si>
  <si>
    <t>Colonne12310</t>
  </si>
  <si>
    <t>Colonne12311</t>
  </si>
  <si>
    <t>Colonne12312</t>
  </si>
  <si>
    <t>Colonne12313</t>
  </si>
  <si>
    <t>Colonne12314</t>
  </si>
  <si>
    <t>Colonne12315</t>
  </si>
  <si>
    <t>Colonne12316</t>
  </si>
  <si>
    <t>Colonne12317</t>
  </si>
  <si>
    <t>Colonne12318</t>
  </si>
  <si>
    <t>Colonne12319</t>
  </si>
  <si>
    <t>Colonne12320</t>
  </si>
  <si>
    <t>Colonne12321</t>
  </si>
  <si>
    <t>Colonne12322</t>
  </si>
  <si>
    <t>Colonne12323</t>
  </si>
  <si>
    <t>Colonne12324</t>
  </si>
  <si>
    <t>Colonne12325</t>
  </si>
  <si>
    <t>Colonne12326</t>
  </si>
  <si>
    <t>Colonne12327</t>
  </si>
  <si>
    <t>Colonne12328</t>
  </si>
  <si>
    <t>Colonne12329</t>
  </si>
  <si>
    <t>Colonne12330</t>
  </si>
  <si>
    <t>Colonne12331</t>
  </si>
  <si>
    <t>Colonne12332</t>
  </si>
  <si>
    <t>Colonne12333</t>
  </si>
  <si>
    <t>Colonne12334</t>
  </si>
  <si>
    <t>Colonne12335</t>
  </si>
  <si>
    <t>Colonne12336</t>
  </si>
  <si>
    <t>Colonne12337</t>
  </si>
  <si>
    <t>Colonne12338</t>
  </si>
  <si>
    <t>Colonne12339</t>
  </si>
  <si>
    <t>Colonne12340</t>
  </si>
  <si>
    <t>Colonne12341</t>
  </si>
  <si>
    <t>Colonne12342</t>
  </si>
  <si>
    <t>Colonne12343</t>
  </si>
  <si>
    <t>Colonne12344</t>
  </si>
  <si>
    <t>Colonne12345</t>
  </si>
  <si>
    <t>Colonne12346</t>
  </si>
  <si>
    <t>Colonne12347</t>
  </si>
  <si>
    <t>Colonne12348</t>
  </si>
  <si>
    <t>Colonne12349</t>
  </si>
  <si>
    <t>Colonne12350</t>
  </si>
  <si>
    <t>Colonne12351</t>
  </si>
  <si>
    <t>Colonne12352</t>
  </si>
  <si>
    <t>Colonne12353</t>
  </si>
  <si>
    <t>Colonne12354</t>
  </si>
  <si>
    <t>Colonne12355</t>
  </si>
  <si>
    <t>Colonne12356</t>
  </si>
  <si>
    <t>Colonne12357</t>
  </si>
  <si>
    <t>Colonne12358</t>
  </si>
  <si>
    <t>Colonne12359</t>
  </si>
  <si>
    <t>Colonne12360</t>
  </si>
  <si>
    <t>Colonne12361</t>
  </si>
  <si>
    <t>Colonne12362</t>
  </si>
  <si>
    <t>Colonne12363</t>
  </si>
  <si>
    <t>Colonne12364</t>
  </si>
  <si>
    <t>Colonne12365</t>
  </si>
  <si>
    <t>Colonne12366</t>
  </si>
  <si>
    <t>Colonne12367</t>
  </si>
  <si>
    <t>Colonne12368</t>
  </si>
  <si>
    <t>Colonne12369</t>
  </si>
  <si>
    <t>Colonne12370</t>
  </si>
  <si>
    <t>Colonne12371</t>
  </si>
  <si>
    <t>Colonne12372</t>
  </si>
  <si>
    <t>Colonne12373</t>
  </si>
  <si>
    <t>Colonne12374</t>
  </si>
  <si>
    <t>Colonne12375</t>
  </si>
  <si>
    <t>Colonne12376</t>
  </si>
  <si>
    <t>Colonne12377</t>
  </si>
  <si>
    <t>Colonne12378</t>
  </si>
  <si>
    <t>Colonne12379</t>
  </si>
  <si>
    <t>Colonne12380</t>
  </si>
  <si>
    <t>Colonne12381</t>
  </si>
  <si>
    <t>Colonne12382</t>
  </si>
  <si>
    <t>Colonne12383</t>
  </si>
  <si>
    <t>Colonne12384</t>
  </si>
  <si>
    <t>Colonne12385</t>
  </si>
  <si>
    <t>Colonne12386</t>
  </si>
  <si>
    <t>Colonne12387</t>
  </si>
  <si>
    <t>Colonne12388</t>
  </si>
  <si>
    <t>Colonne12389</t>
  </si>
  <si>
    <t>Colonne12390</t>
  </si>
  <si>
    <t>Colonne12391</t>
  </si>
  <si>
    <t>Colonne12392</t>
  </si>
  <si>
    <t>Colonne12393</t>
  </si>
  <si>
    <t>Colonne12394</t>
  </si>
  <si>
    <t>Colonne12395</t>
  </si>
  <si>
    <t>Colonne12396</t>
  </si>
  <si>
    <t>Colonne12397</t>
  </si>
  <si>
    <t>Colonne12398</t>
  </si>
  <si>
    <t>Colonne12399</t>
  </si>
  <si>
    <t>Colonne12400</t>
  </si>
  <si>
    <t>Colonne12401</t>
  </si>
  <si>
    <t>Colonne12402</t>
  </si>
  <si>
    <t>Colonne12403</t>
  </si>
  <si>
    <t>Colonne12404</t>
  </si>
  <si>
    <t>Colonne12405</t>
  </si>
  <si>
    <t>Colonne12406</t>
  </si>
  <si>
    <t>Colonne12407</t>
  </si>
  <si>
    <t>Colonne12408</t>
  </si>
  <si>
    <t>Colonne12409</t>
  </si>
  <si>
    <t>Colonne12410</t>
  </si>
  <si>
    <t>Colonne12411</t>
  </si>
  <si>
    <t>Colonne12412</t>
  </si>
  <si>
    <t>Colonne12413</t>
  </si>
  <si>
    <t>Colonne12414</t>
  </si>
  <si>
    <t>Colonne12415</t>
  </si>
  <si>
    <t>Colonne12416</t>
  </si>
  <si>
    <t>Colonne12417</t>
  </si>
  <si>
    <t>Colonne12418</t>
  </si>
  <si>
    <t>Colonne12419</t>
  </si>
  <si>
    <t>Colonne12420</t>
  </si>
  <si>
    <t>Colonne12421</t>
  </si>
  <si>
    <t>Colonne12422</t>
  </si>
  <si>
    <t>Colonne12423</t>
  </si>
  <si>
    <t>Colonne12424</t>
  </si>
  <si>
    <t>Colonne12425</t>
  </si>
  <si>
    <t>Colonne12426</t>
  </si>
  <si>
    <t>Colonne12427</t>
  </si>
  <si>
    <t>Colonne12428</t>
  </si>
  <si>
    <t>Colonne12429</t>
  </si>
  <si>
    <t>Colonne12430</t>
  </si>
  <si>
    <t>Colonne12431</t>
  </si>
  <si>
    <t>Colonne12432</t>
  </si>
  <si>
    <t>Colonne12433</t>
  </si>
  <si>
    <t>Colonne12434</t>
  </si>
  <si>
    <t>Colonne12435</t>
  </si>
  <si>
    <t>Colonne12436</t>
  </si>
  <si>
    <t>Colonne12437</t>
  </si>
  <si>
    <t>Colonne12438</t>
  </si>
  <si>
    <t>Colonne12439</t>
  </si>
  <si>
    <t>Colonne12440</t>
  </si>
  <si>
    <t>Colonne12441</t>
  </si>
  <si>
    <t>Colonne12442</t>
  </si>
  <si>
    <t>Colonne12443</t>
  </si>
  <si>
    <t>Colonne12444</t>
  </si>
  <si>
    <t>Colonne12445</t>
  </si>
  <si>
    <t>Colonne12446</t>
  </si>
  <si>
    <t>Colonne12447</t>
  </si>
  <si>
    <t>Colonne12448</t>
  </si>
  <si>
    <t>Colonne12449</t>
  </si>
  <si>
    <t>Colonne12450</t>
  </si>
  <si>
    <t>Colonne12451</t>
  </si>
  <si>
    <t>Colonne12452</t>
  </si>
  <si>
    <t>Colonne12453</t>
  </si>
  <si>
    <t>Colonne12454</t>
  </si>
  <si>
    <t>Colonne12455</t>
  </si>
  <si>
    <t>Colonne12456</t>
  </si>
  <si>
    <t>Colonne12457</t>
  </si>
  <si>
    <t>Colonne12458</t>
  </si>
  <si>
    <t>Colonne12459</t>
  </si>
  <si>
    <t>Colonne12460</t>
  </si>
  <si>
    <t>Colonne12461</t>
  </si>
  <si>
    <t>Colonne12462</t>
  </si>
  <si>
    <t>Colonne12463</t>
  </si>
  <si>
    <t>Colonne12464</t>
  </si>
  <si>
    <t>Colonne12465</t>
  </si>
  <si>
    <t>Colonne12466</t>
  </si>
  <si>
    <t>Colonne12467</t>
  </si>
  <si>
    <t>Colonne12468</t>
  </si>
  <si>
    <t>Colonne12469</t>
  </si>
  <si>
    <t>Colonne12470</t>
  </si>
  <si>
    <t>Colonne12471</t>
  </si>
  <si>
    <t>Colonne12472</t>
  </si>
  <si>
    <t>Colonne12473</t>
  </si>
  <si>
    <t>Colonne12474</t>
  </si>
  <si>
    <t>Colonne12475</t>
  </si>
  <si>
    <t>Colonne12476</t>
  </si>
  <si>
    <t>Colonne12477</t>
  </si>
  <si>
    <t>Colonne12478</t>
  </si>
  <si>
    <t>Colonne12479</t>
  </si>
  <si>
    <t>Colonne12480</t>
  </si>
  <si>
    <t>Colonne12481</t>
  </si>
  <si>
    <t>Colonne12482</t>
  </si>
  <si>
    <t>Colonne12483</t>
  </si>
  <si>
    <t>Colonne12484</t>
  </si>
  <si>
    <t>Colonne12485</t>
  </si>
  <si>
    <t>Colonne12486</t>
  </si>
  <si>
    <t>Colonne12487</t>
  </si>
  <si>
    <t>Colonne12488</t>
  </si>
  <si>
    <t>Colonne12489</t>
  </si>
  <si>
    <t>Colonne12490</t>
  </si>
  <si>
    <t>Colonne12491</t>
  </si>
  <si>
    <t>Colonne12492</t>
  </si>
  <si>
    <t>Colonne12493</t>
  </si>
  <si>
    <t>Colonne12494</t>
  </si>
  <si>
    <t>Colonne12495</t>
  </si>
  <si>
    <t>Colonne12496</t>
  </si>
  <si>
    <t>Colonne12497</t>
  </si>
  <si>
    <t>Colonne12498</t>
  </si>
  <si>
    <t>Colonne12499</t>
  </si>
  <si>
    <t>Colonne12500</t>
  </si>
  <si>
    <t>Colonne12501</t>
  </si>
  <si>
    <t>Colonne12502</t>
  </si>
  <si>
    <t>Colonne12503</t>
  </si>
  <si>
    <t>Colonne12504</t>
  </si>
  <si>
    <t>Colonne12505</t>
  </si>
  <si>
    <t>Colonne12506</t>
  </si>
  <si>
    <t>Colonne12507</t>
  </si>
  <si>
    <t>Colonne12508</t>
  </si>
  <si>
    <t>Colonne12509</t>
  </si>
  <si>
    <t>Colonne12510</t>
  </si>
  <si>
    <t>Colonne12511</t>
  </si>
  <si>
    <t>Colonne12512</t>
  </si>
  <si>
    <t>Colonne12513</t>
  </si>
  <si>
    <t>Colonne12514</t>
  </si>
  <si>
    <t>Colonne12515</t>
  </si>
  <si>
    <t>Colonne12516</t>
  </si>
  <si>
    <t>Colonne12517</t>
  </si>
  <si>
    <t>Colonne12518</t>
  </si>
  <si>
    <t>Colonne12519</t>
  </si>
  <si>
    <t>Colonne12520</t>
  </si>
  <si>
    <t>Colonne12521</t>
  </si>
  <si>
    <t>Colonne12522</t>
  </si>
  <si>
    <t>Colonne12523</t>
  </si>
  <si>
    <t>Colonne12524</t>
  </si>
  <si>
    <t>Colonne12525</t>
  </si>
  <si>
    <t>Colonne12526</t>
  </si>
  <si>
    <t>Colonne12527</t>
  </si>
  <si>
    <t>Colonne12528</t>
  </si>
  <si>
    <t>Colonne12529</t>
  </si>
  <si>
    <t>Colonne12530</t>
  </si>
  <si>
    <t>Colonne12531</t>
  </si>
  <si>
    <t>Colonne12532</t>
  </si>
  <si>
    <t>Colonne12533</t>
  </si>
  <si>
    <t>Colonne12534</t>
  </si>
  <si>
    <t>Colonne12535</t>
  </si>
  <si>
    <t>Colonne12536</t>
  </si>
  <si>
    <t>Colonne12537</t>
  </si>
  <si>
    <t>Colonne12538</t>
  </si>
  <si>
    <t>Colonne12539</t>
  </si>
  <si>
    <t>Colonne12540</t>
  </si>
  <si>
    <t>Colonne12541</t>
  </si>
  <si>
    <t>Colonne12542</t>
  </si>
  <si>
    <t>Colonne12543</t>
  </si>
  <si>
    <t>Colonne12544</t>
  </si>
  <si>
    <t>Colonne12545</t>
  </si>
  <si>
    <t>Colonne12546</t>
  </si>
  <si>
    <t>Colonne12547</t>
  </si>
  <si>
    <t>Colonne12548</t>
  </si>
  <si>
    <t>Colonne12549</t>
  </si>
  <si>
    <t>Colonne12550</t>
  </si>
  <si>
    <t>Colonne12551</t>
  </si>
  <si>
    <t>Colonne12552</t>
  </si>
  <si>
    <t>Colonne12553</t>
  </si>
  <si>
    <t>Colonne12554</t>
  </si>
  <si>
    <t>Colonne12555</t>
  </si>
  <si>
    <t>Colonne12556</t>
  </si>
  <si>
    <t>Colonne12557</t>
  </si>
  <si>
    <t>Colonne12558</t>
  </si>
  <si>
    <t>Colonne12559</t>
  </si>
  <si>
    <t>Colonne12560</t>
  </si>
  <si>
    <t>Colonne12561</t>
  </si>
  <si>
    <t>Colonne12562</t>
  </si>
  <si>
    <t>Colonne12563</t>
  </si>
  <si>
    <t>Colonne12564</t>
  </si>
  <si>
    <t>Colonne12565</t>
  </si>
  <si>
    <t>Colonne12566</t>
  </si>
  <si>
    <t>Colonne12567</t>
  </si>
  <si>
    <t>Colonne12568</t>
  </si>
  <si>
    <t>Colonne12569</t>
  </si>
  <si>
    <t>Colonne12570</t>
  </si>
  <si>
    <t>Colonne12571</t>
  </si>
  <si>
    <t>Colonne12572</t>
  </si>
  <si>
    <t>Colonne12573</t>
  </si>
  <si>
    <t>Colonne12574</t>
  </si>
  <si>
    <t>Colonne12575</t>
  </si>
  <si>
    <t>Colonne12576</t>
  </si>
  <si>
    <t>Colonne12577</t>
  </si>
  <si>
    <t>Colonne12578</t>
  </si>
  <si>
    <t>Colonne12579</t>
  </si>
  <si>
    <t>Colonne12580</t>
  </si>
  <si>
    <t>Colonne12581</t>
  </si>
  <si>
    <t>Colonne12582</t>
  </si>
  <si>
    <t>Colonne12583</t>
  </si>
  <si>
    <t>Colonne12584</t>
  </si>
  <si>
    <t>Colonne12585</t>
  </si>
  <si>
    <t>Colonne12586</t>
  </si>
  <si>
    <t>Colonne12587</t>
  </si>
  <si>
    <t>Colonne12588</t>
  </si>
  <si>
    <t>Colonne12589</t>
  </si>
  <si>
    <t>Colonne12590</t>
  </si>
  <si>
    <t>Colonne12591</t>
  </si>
  <si>
    <t>Colonne12592</t>
  </si>
  <si>
    <t>Colonne12593</t>
  </si>
  <si>
    <t>Colonne12594</t>
  </si>
  <si>
    <t>Colonne12595</t>
  </si>
  <si>
    <t>Colonne12596</t>
  </si>
  <si>
    <t>Colonne12597</t>
  </si>
  <si>
    <t>Colonne12598</t>
  </si>
  <si>
    <t>Colonne12599</t>
  </si>
  <si>
    <t>Colonne12600</t>
  </si>
  <si>
    <t>Colonne12601</t>
  </si>
  <si>
    <t>Colonne12602</t>
  </si>
  <si>
    <t>Colonne12603</t>
  </si>
  <si>
    <t>Colonne12604</t>
  </si>
  <si>
    <t>Colonne12605</t>
  </si>
  <si>
    <t>Colonne12606</t>
  </si>
  <si>
    <t>Colonne12607</t>
  </si>
  <si>
    <t>Colonne12608</t>
  </si>
  <si>
    <t>Colonne12609</t>
  </si>
  <si>
    <t>Colonne12610</t>
  </si>
  <si>
    <t>Colonne12611</t>
  </si>
  <si>
    <t>Colonne12612</t>
  </si>
  <si>
    <t>Colonne12613</t>
  </si>
  <si>
    <t>Colonne12614</t>
  </si>
  <si>
    <t>Colonne12615</t>
  </si>
  <si>
    <t>Colonne12616</t>
  </si>
  <si>
    <t>Colonne12617</t>
  </si>
  <si>
    <t>Colonne12618</t>
  </si>
  <si>
    <t>Colonne12619</t>
  </si>
  <si>
    <t>Colonne12620</t>
  </si>
  <si>
    <t>Colonne12621</t>
  </si>
  <si>
    <t>Colonne12622</t>
  </si>
  <si>
    <t>Colonne12623</t>
  </si>
  <si>
    <t>Colonne12624</t>
  </si>
  <si>
    <t>Colonne12625</t>
  </si>
  <si>
    <t>Colonne12626</t>
  </si>
  <si>
    <t>Colonne12627</t>
  </si>
  <si>
    <t>Colonne12628</t>
  </si>
  <si>
    <t>Colonne12629</t>
  </si>
  <si>
    <t>Colonne12630</t>
  </si>
  <si>
    <t>Colonne12631</t>
  </si>
  <si>
    <t>Colonne12632</t>
  </si>
  <si>
    <t>Colonne12633</t>
  </si>
  <si>
    <t>Colonne12634</t>
  </si>
  <si>
    <t>Colonne12635</t>
  </si>
  <si>
    <t>Colonne12636</t>
  </si>
  <si>
    <t>Colonne12637</t>
  </si>
  <si>
    <t>Colonne12638</t>
  </si>
  <si>
    <t>Colonne12639</t>
  </si>
  <si>
    <t>Colonne12640</t>
  </si>
  <si>
    <t>Colonne12641</t>
  </si>
  <si>
    <t>Colonne12642</t>
  </si>
  <si>
    <t>Colonne12643</t>
  </si>
  <si>
    <t>Colonne12644</t>
  </si>
  <si>
    <t>Colonne12645</t>
  </si>
  <si>
    <t>Colonne12646</t>
  </si>
  <si>
    <t>Colonne12647</t>
  </si>
  <si>
    <t>Colonne12648</t>
  </si>
  <si>
    <t>Colonne12649</t>
  </si>
  <si>
    <t>Colonne12650</t>
  </si>
  <si>
    <t>Colonne12651</t>
  </si>
  <si>
    <t>Colonne12652</t>
  </si>
  <si>
    <t>Colonne12653</t>
  </si>
  <si>
    <t>Colonne12654</t>
  </si>
  <si>
    <t>Colonne12655</t>
  </si>
  <si>
    <t>Colonne12656</t>
  </si>
  <si>
    <t>Colonne12657</t>
  </si>
  <si>
    <t>Colonne12658</t>
  </si>
  <si>
    <t>Colonne12659</t>
  </si>
  <si>
    <t>Colonne12660</t>
  </si>
  <si>
    <t>Colonne12661</t>
  </si>
  <si>
    <t>Colonne12662</t>
  </si>
  <si>
    <t>Colonne12663</t>
  </si>
  <si>
    <t>Colonne12664</t>
  </si>
  <si>
    <t>Colonne12665</t>
  </si>
  <si>
    <t>Colonne12666</t>
  </si>
  <si>
    <t>Colonne12667</t>
  </si>
  <si>
    <t>Colonne12668</t>
  </si>
  <si>
    <t>Colonne12669</t>
  </si>
  <si>
    <t>Colonne12670</t>
  </si>
  <si>
    <t>Colonne12671</t>
  </si>
  <si>
    <t>Colonne12672</t>
  </si>
  <si>
    <t>Colonne12673</t>
  </si>
  <si>
    <t>Colonne12674</t>
  </si>
  <si>
    <t>Colonne12675</t>
  </si>
  <si>
    <t>Colonne12676</t>
  </si>
  <si>
    <t>Colonne12677</t>
  </si>
  <si>
    <t>Colonne12678</t>
  </si>
  <si>
    <t>Colonne12679</t>
  </si>
  <si>
    <t>Colonne12680</t>
  </si>
  <si>
    <t>Colonne12681</t>
  </si>
  <si>
    <t>Colonne12682</t>
  </si>
  <si>
    <t>Colonne12683</t>
  </si>
  <si>
    <t>Colonne12684</t>
  </si>
  <si>
    <t>Colonne12685</t>
  </si>
  <si>
    <t>Colonne12686</t>
  </si>
  <si>
    <t>Colonne12687</t>
  </si>
  <si>
    <t>Colonne12688</t>
  </si>
  <si>
    <t>Colonne12689</t>
  </si>
  <si>
    <t>Colonne12690</t>
  </si>
  <si>
    <t>Colonne12691</t>
  </si>
  <si>
    <t>Colonne12692</t>
  </si>
  <si>
    <t>Colonne12693</t>
  </si>
  <si>
    <t>Colonne12694</t>
  </si>
  <si>
    <t>Colonne12695</t>
  </si>
  <si>
    <t>Colonne12696</t>
  </si>
  <si>
    <t>Colonne12697</t>
  </si>
  <si>
    <t>Colonne12698</t>
  </si>
  <si>
    <t>Colonne12699</t>
  </si>
  <si>
    <t>Colonne12700</t>
  </si>
  <si>
    <t>Colonne12701</t>
  </si>
  <si>
    <t>Colonne12702</t>
  </si>
  <si>
    <t>Colonne12703</t>
  </si>
  <si>
    <t>Colonne12704</t>
  </si>
  <si>
    <t>Colonne12705</t>
  </si>
  <si>
    <t>Colonne12706</t>
  </si>
  <si>
    <t>Colonne12707</t>
  </si>
  <si>
    <t>Colonne12708</t>
  </si>
  <si>
    <t>Colonne12709</t>
  </si>
  <si>
    <t>Colonne12710</t>
  </si>
  <si>
    <t>Colonne12711</t>
  </si>
  <si>
    <t>Colonne12712</t>
  </si>
  <si>
    <t>Colonne12713</t>
  </si>
  <si>
    <t>Colonne12714</t>
  </si>
  <si>
    <t>Colonne12715</t>
  </si>
  <si>
    <t>Colonne12716</t>
  </si>
  <si>
    <t>Colonne12717</t>
  </si>
  <si>
    <t>Colonne12718</t>
  </si>
  <si>
    <t>Colonne12719</t>
  </si>
  <si>
    <t>Colonne12720</t>
  </si>
  <si>
    <t>Colonne12721</t>
  </si>
  <si>
    <t>Colonne12722</t>
  </si>
  <si>
    <t>Colonne12723</t>
  </si>
  <si>
    <t>Colonne12724</t>
  </si>
  <si>
    <t>Colonne12725</t>
  </si>
  <si>
    <t>Colonne12726</t>
  </si>
  <si>
    <t>Colonne12727</t>
  </si>
  <si>
    <t>Colonne12728</t>
  </si>
  <si>
    <t>Colonne12729</t>
  </si>
  <si>
    <t>Colonne12730</t>
  </si>
  <si>
    <t>Colonne12731</t>
  </si>
  <si>
    <t>Colonne12732</t>
  </si>
  <si>
    <t>Colonne12733</t>
  </si>
  <si>
    <t>Colonne12734</t>
  </si>
  <si>
    <t>Colonne12735</t>
  </si>
  <si>
    <t>Colonne12736</t>
  </si>
  <si>
    <t>Colonne12737</t>
  </si>
  <si>
    <t>Colonne12738</t>
  </si>
  <si>
    <t>Colonne12739</t>
  </si>
  <si>
    <t>Colonne12740</t>
  </si>
  <si>
    <t>Colonne12741</t>
  </si>
  <si>
    <t>Colonne12742</t>
  </si>
  <si>
    <t>Colonne12743</t>
  </si>
  <si>
    <t>Colonne12744</t>
  </si>
  <si>
    <t>Colonne12745</t>
  </si>
  <si>
    <t>Colonne12746</t>
  </si>
  <si>
    <t>Colonne12747</t>
  </si>
  <si>
    <t>Colonne12748</t>
  </si>
  <si>
    <t>Colonne12749</t>
  </si>
  <si>
    <t>Colonne12750</t>
  </si>
  <si>
    <t>Colonne12751</t>
  </si>
  <si>
    <t>Colonne12752</t>
  </si>
  <si>
    <t>Colonne12753</t>
  </si>
  <si>
    <t>Colonne12754</t>
  </si>
  <si>
    <t>Colonne12755</t>
  </si>
  <si>
    <t>Colonne12756</t>
  </si>
  <si>
    <t>Colonne12757</t>
  </si>
  <si>
    <t>Colonne12758</t>
  </si>
  <si>
    <t>Colonne12759</t>
  </si>
  <si>
    <t>Colonne12760</t>
  </si>
  <si>
    <t>Colonne12761</t>
  </si>
  <si>
    <t>Colonne12762</t>
  </si>
  <si>
    <t>Colonne12763</t>
  </si>
  <si>
    <t>Colonne12764</t>
  </si>
  <si>
    <t>Colonne12765</t>
  </si>
  <si>
    <t>Colonne12766</t>
  </si>
  <si>
    <t>Colonne12767</t>
  </si>
  <si>
    <t>Colonne12768</t>
  </si>
  <si>
    <t>Colonne12769</t>
  </si>
  <si>
    <t>Colonne12770</t>
  </si>
  <si>
    <t>Colonne12771</t>
  </si>
  <si>
    <t>Colonne12772</t>
  </si>
  <si>
    <t>Colonne12773</t>
  </si>
  <si>
    <t>Colonne12774</t>
  </si>
  <si>
    <t>Colonne12775</t>
  </si>
  <si>
    <t>Colonne12776</t>
  </si>
  <si>
    <t>Colonne12777</t>
  </si>
  <si>
    <t>Colonne12778</t>
  </si>
  <si>
    <t>Colonne12779</t>
  </si>
  <si>
    <t>Colonne12780</t>
  </si>
  <si>
    <t>Colonne12781</t>
  </si>
  <si>
    <t>Colonne12782</t>
  </si>
  <si>
    <t>Colonne12783</t>
  </si>
  <si>
    <t>Colonne12784</t>
  </si>
  <si>
    <t>Colonne12785</t>
  </si>
  <si>
    <t>Colonne12786</t>
  </si>
  <si>
    <t>Colonne12787</t>
  </si>
  <si>
    <t>Colonne12788</t>
  </si>
  <si>
    <t>Colonne12789</t>
  </si>
  <si>
    <t>Colonne12790</t>
  </si>
  <si>
    <t>Colonne12791</t>
  </si>
  <si>
    <t>Colonne12792</t>
  </si>
  <si>
    <t>Colonne12793</t>
  </si>
  <si>
    <t>Colonne12794</t>
  </si>
  <si>
    <t>Colonne12795</t>
  </si>
  <si>
    <t>Colonne12796</t>
  </si>
  <si>
    <t>Colonne12797</t>
  </si>
  <si>
    <t>Colonne12798</t>
  </si>
  <si>
    <t>Colonne12799</t>
  </si>
  <si>
    <t>Colonne12800</t>
  </si>
  <si>
    <t>Colonne12801</t>
  </si>
  <si>
    <t>Colonne12802</t>
  </si>
  <si>
    <t>Colonne12803</t>
  </si>
  <si>
    <t>Colonne12804</t>
  </si>
  <si>
    <t>Colonne12805</t>
  </si>
  <si>
    <t>Colonne12806</t>
  </si>
  <si>
    <t>Colonne12807</t>
  </si>
  <si>
    <t>Colonne12808</t>
  </si>
  <si>
    <t>Colonne12809</t>
  </si>
  <si>
    <t>Colonne12810</t>
  </si>
  <si>
    <t>Colonne12811</t>
  </si>
  <si>
    <t>Colonne12812</t>
  </si>
  <si>
    <t>Colonne12813</t>
  </si>
  <si>
    <t>Colonne12814</t>
  </si>
  <si>
    <t>Colonne12815</t>
  </si>
  <si>
    <t>Colonne12816</t>
  </si>
  <si>
    <t>Colonne12817</t>
  </si>
  <si>
    <t>Colonne12818</t>
  </si>
  <si>
    <t>Colonne12819</t>
  </si>
  <si>
    <t>Colonne12820</t>
  </si>
  <si>
    <t>Colonne12821</t>
  </si>
  <si>
    <t>Colonne12822</t>
  </si>
  <si>
    <t>Colonne12823</t>
  </si>
  <si>
    <t>Colonne12824</t>
  </si>
  <si>
    <t>Colonne12825</t>
  </si>
  <si>
    <t>Colonne12826</t>
  </si>
  <si>
    <t>Colonne12827</t>
  </si>
  <si>
    <t>Colonne12828</t>
  </si>
  <si>
    <t>Colonne12829</t>
  </si>
  <si>
    <t>Colonne12830</t>
  </si>
  <si>
    <t>Colonne12831</t>
  </si>
  <si>
    <t>Colonne12832</t>
  </si>
  <si>
    <t>Colonne12833</t>
  </si>
  <si>
    <t>Colonne12834</t>
  </si>
  <si>
    <t>Colonne12835</t>
  </si>
  <si>
    <t>Colonne12836</t>
  </si>
  <si>
    <t>Colonne12837</t>
  </si>
  <si>
    <t>Colonne12838</t>
  </si>
  <si>
    <t>Colonne12839</t>
  </si>
  <si>
    <t>Colonne12840</t>
  </si>
  <si>
    <t>Colonne12841</t>
  </si>
  <si>
    <t>Colonne12842</t>
  </si>
  <si>
    <t>Colonne12843</t>
  </si>
  <si>
    <t>Colonne12844</t>
  </si>
  <si>
    <t>Colonne12845</t>
  </si>
  <si>
    <t>Colonne12846</t>
  </si>
  <si>
    <t>Colonne12847</t>
  </si>
  <si>
    <t>Colonne12848</t>
  </si>
  <si>
    <t>Colonne12849</t>
  </si>
  <si>
    <t>Colonne12850</t>
  </si>
  <si>
    <t>Colonne12851</t>
  </si>
  <si>
    <t>Colonne12852</t>
  </si>
  <si>
    <t>Colonne12853</t>
  </si>
  <si>
    <t>Colonne12854</t>
  </si>
  <si>
    <t>Colonne12855</t>
  </si>
  <si>
    <t>Colonne12856</t>
  </si>
  <si>
    <t>Colonne12857</t>
  </si>
  <si>
    <t>Colonne12858</t>
  </si>
  <si>
    <t>Colonne12859</t>
  </si>
  <si>
    <t>Colonne12860</t>
  </si>
  <si>
    <t>Colonne12861</t>
  </si>
  <si>
    <t>Colonne12862</t>
  </si>
  <si>
    <t>Colonne12863</t>
  </si>
  <si>
    <t>Colonne12864</t>
  </si>
  <si>
    <t>Colonne12865</t>
  </si>
  <si>
    <t>Colonne12866</t>
  </si>
  <si>
    <t>Colonne12867</t>
  </si>
  <si>
    <t>Colonne12868</t>
  </si>
  <si>
    <t>Colonne12869</t>
  </si>
  <si>
    <t>Colonne12870</t>
  </si>
  <si>
    <t>Colonne12871</t>
  </si>
  <si>
    <t>Colonne12872</t>
  </si>
  <si>
    <t>Colonne12873</t>
  </si>
  <si>
    <t>Colonne12874</t>
  </si>
  <si>
    <t>Colonne12875</t>
  </si>
  <si>
    <t>Colonne12876</t>
  </si>
  <si>
    <t>Colonne12877</t>
  </si>
  <si>
    <t>Colonne12878</t>
  </si>
  <si>
    <t>Colonne12879</t>
  </si>
  <si>
    <t>Colonne12880</t>
  </si>
  <si>
    <t>Colonne12881</t>
  </si>
  <si>
    <t>Colonne12882</t>
  </si>
  <si>
    <t>Colonne12883</t>
  </si>
  <si>
    <t>Colonne12884</t>
  </si>
  <si>
    <t>Colonne12885</t>
  </si>
  <si>
    <t>Colonne12886</t>
  </si>
  <si>
    <t>Colonne12887</t>
  </si>
  <si>
    <t>Colonne12888</t>
  </si>
  <si>
    <t>Colonne12889</t>
  </si>
  <si>
    <t>Colonne12890</t>
  </si>
  <si>
    <t>Colonne12891</t>
  </si>
  <si>
    <t>Colonne12892</t>
  </si>
  <si>
    <t>Colonne12893</t>
  </si>
  <si>
    <t>Colonne12894</t>
  </si>
  <si>
    <t>Colonne12895</t>
  </si>
  <si>
    <t>Colonne12896</t>
  </si>
  <si>
    <t>Colonne12897</t>
  </si>
  <si>
    <t>Colonne12898</t>
  </si>
  <si>
    <t>Colonne12899</t>
  </si>
  <si>
    <t>Colonne12900</t>
  </si>
  <si>
    <t>Colonne12901</t>
  </si>
  <si>
    <t>Colonne12902</t>
  </si>
  <si>
    <t>Colonne12903</t>
  </si>
  <si>
    <t>Colonne12904</t>
  </si>
  <si>
    <t>Colonne12905</t>
  </si>
  <si>
    <t>Colonne12906</t>
  </si>
  <si>
    <t>Colonne12907</t>
  </si>
  <si>
    <t>Colonne12908</t>
  </si>
  <si>
    <t>Colonne12909</t>
  </si>
  <si>
    <t>Colonne12910</t>
  </si>
  <si>
    <t>Colonne12911</t>
  </si>
  <si>
    <t>Colonne12912</t>
  </si>
  <si>
    <t>Colonne12913</t>
  </si>
  <si>
    <t>Colonne12914</t>
  </si>
  <si>
    <t>Colonne12915</t>
  </si>
  <si>
    <t>Colonne12916</t>
  </si>
  <si>
    <t>Colonne12917</t>
  </si>
  <si>
    <t>Colonne12918</t>
  </si>
  <si>
    <t>Colonne12919</t>
  </si>
  <si>
    <t>Colonne12920</t>
  </si>
  <si>
    <t>Colonne12921</t>
  </si>
  <si>
    <t>Colonne12922</t>
  </si>
  <si>
    <t>Colonne12923</t>
  </si>
  <si>
    <t>Colonne12924</t>
  </si>
  <si>
    <t>Colonne12925</t>
  </si>
  <si>
    <t>Colonne12926</t>
  </si>
  <si>
    <t>Colonne12927</t>
  </si>
  <si>
    <t>Colonne12928</t>
  </si>
  <si>
    <t>Colonne12929</t>
  </si>
  <si>
    <t>Colonne12930</t>
  </si>
  <si>
    <t>Colonne12931</t>
  </si>
  <si>
    <t>Colonne12932</t>
  </si>
  <si>
    <t>Colonne12933</t>
  </si>
  <si>
    <t>Colonne12934</t>
  </si>
  <si>
    <t>Colonne12935</t>
  </si>
  <si>
    <t>Colonne12936</t>
  </si>
  <si>
    <t>Colonne12937</t>
  </si>
  <si>
    <t>Colonne12938</t>
  </si>
  <si>
    <t>Colonne12939</t>
  </si>
  <si>
    <t>Colonne12940</t>
  </si>
  <si>
    <t>Colonne12941</t>
  </si>
  <si>
    <t>Colonne12942</t>
  </si>
  <si>
    <t>Colonne12943</t>
  </si>
  <si>
    <t>Colonne12944</t>
  </si>
  <si>
    <t>Colonne12945</t>
  </si>
  <si>
    <t>Colonne12946</t>
  </si>
  <si>
    <t>Colonne12947</t>
  </si>
  <si>
    <t>Colonne12948</t>
  </si>
  <si>
    <t>Colonne12949</t>
  </si>
  <si>
    <t>Colonne12950</t>
  </si>
  <si>
    <t>Colonne12951</t>
  </si>
  <si>
    <t>Colonne12952</t>
  </si>
  <si>
    <t>Colonne12953</t>
  </si>
  <si>
    <t>Colonne12954</t>
  </si>
  <si>
    <t>Colonne12955</t>
  </si>
  <si>
    <t>Colonne12956</t>
  </si>
  <si>
    <t>Colonne12957</t>
  </si>
  <si>
    <t>Colonne12958</t>
  </si>
  <si>
    <t>Colonne12959</t>
  </si>
  <si>
    <t>Colonne12960</t>
  </si>
  <si>
    <t>Colonne12961</t>
  </si>
  <si>
    <t>Colonne12962</t>
  </si>
  <si>
    <t>Colonne12963</t>
  </si>
  <si>
    <t>Colonne12964</t>
  </si>
  <si>
    <t>Colonne12965</t>
  </si>
  <si>
    <t>Colonne12966</t>
  </si>
  <si>
    <t>Colonne12967</t>
  </si>
  <si>
    <t>Colonne12968</t>
  </si>
  <si>
    <t>Colonne12969</t>
  </si>
  <si>
    <t>Colonne12970</t>
  </si>
  <si>
    <t>Colonne12971</t>
  </si>
  <si>
    <t>Colonne12972</t>
  </si>
  <si>
    <t>Colonne12973</t>
  </si>
  <si>
    <t>Colonne12974</t>
  </si>
  <si>
    <t>Colonne12975</t>
  </si>
  <si>
    <t>Colonne12976</t>
  </si>
  <si>
    <t>Colonne12977</t>
  </si>
  <si>
    <t>Colonne12978</t>
  </si>
  <si>
    <t>Colonne12979</t>
  </si>
  <si>
    <t>Colonne12980</t>
  </si>
  <si>
    <t>Colonne12981</t>
  </si>
  <si>
    <t>Colonne12982</t>
  </si>
  <si>
    <t>Colonne12983</t>
  </si>
  <si>
    <t>Colonne12984</t>
  </si>
  <si>
    <t>Colonne12985</t>
  </si>
  <si>
    <t>Colonne12986</t>
  </si>
  <si>
    <t>Colonne12987</t>
  </si>
  <si>
    <t>Colonne12988</t>
  </si>
  <si>
    <t>Colonne12989</t>
  </si>
  <si>
    <t>Colonne12990</t>
  </si>
  <si>
    <t>Colonne12991</t>
  </si>
  <si>
    <t>Colonne12992</t>
  </si>
  <si>
    <t>Colonne12993</t>
  </si>
  <si>
    <t>Colonne12994</t>
  </si>
  <si>
    <t>Colonne12995</t>
  </si>
  <si>
    <t>Colonne12996</t>
  </si>
  <si>
    <t>Colonne12997</t>
  </si>
  <si>
    <t>Colonne12998</t>
  </si>
  <si>
    <t>Colonne12999</t>
  </si>
  <si>
    <t>Colonne13000</t>
  </si>
  <si>
    <t>Colonne13001</t>
  </si>
  <si>
    <t>Colonne13002</t>
  </si>
  <si>
    <t>Colonne13003</t>
  </si>
  <si>
    <t>Colonne13004</t>
  </si>
  <si>
    <t>Colonne13005</t>
  </si>
  <si>
    <t>Colonne13006</t>
  </si>
  <si>
    <t>Colonne13007</t>
  </si>
  <si>
    <t>Colonne13008</t>
  </si>
  <si>
    <t>Colonne13009</t>
  </si>
  <si>
    <t>Colonne13010</t>
  </si>
  <si>
    <t>Colonne13011</t>
  </si>
  <si>
    <t>Colonne13012</t>
  </si>
  <si>
    <t>Colonne13013</t>
  </si>
  <si>
    <t>Colonne13014</t>
  </si>
  <si>
    <t>Colonne13015</t>
  </si>
  <si>
    <t>Colonne13016</t>
  </si>
  <si>
    <t>Colonne13017</t>
  </si>
  <si>
    <t>Colonne13018</t>
  </si>
  <si>
    <t>Colonne13019</t>
  </si>
  <si>
    <t>Colonne13020</t>
  </si>
  <si>
    <t>Colonne13021</t>
  </si>
  <si>
    <t>Colonne13022</t>
  </si>
  <si>
    <t>Colonne13023</t>
  </si>
  <si>
    <t>Colonne13024</t>
  </si>
  <si>
    <t>Colonne13025</t>
  </si>
  <si>
    <t>Colonne13026</t>
  </si>
  <si>
    <t>Colonne13027</t>
  </si>
  <si>
    <t>Colonne13028</t>
  </si>
  <si>
    <t>Colonne13029</t>
  </si>
  <si>
    <t>Colonne13030</t>
  </si>
  <si>
    <t>Colonne13031</t>
  </si>
  <si>
    <t>Colonne13032</t>
  </si>
  <si>
    <t>Colonne13033</t>
  </si>
  <si>
    <t>Colonne13034</t>
  </si>
  <si>
    <t>Colonne13035</t>
  </si>
  <si>
    <t>Colonne13036</t>
  </si>
  <si>
    <t>Colonne13037</t>
  </si>
  <si>
    <t>Colonne13038</t>
  </si>
  <si>
    <t>Colonne13039</t>
  </si>
  <si>
    <t>Colonne13040</t>
  </si>
  <si>
    <t>Colonne13041</t>
  </si>
  <si>
    <t>Colonne13042</t>
  </si>
  <si>
    <t>Colonne13043</t>
  </si>
  <si>
    <t>Colonne13044</t>
  </si>
  <si>
    <t>Colonne13045</t>
  </si>
  <si>
    <t>Colonne13046</t>
  </si>
  <si>
    <t>Colonne13047</t>
  </si>
  <si>
    <t>Colonne13048</t>
  </si>
  <si>
    <t>Colonne13049</t>
  </si>
  <si>
    <t>Colonne13050</t>
  </si>
  <si>
    <t>Colonne13051</t>
  </si>
  <si>
    <t>Colonne13052</t>
  </si>
  <si>
    <t>Colonne13053</t>
  </si>
  <si>
    <t>Colonne13054</t>
  </si>
  <si>
    <t>Colonne13055</t>
  </si>
  <si>
    <t>Colonne13056</t>
  </si>
  <si>
    <t>Colonne13057</t>
  </si>
  <si>
    <t>Colonne13058</t>
  </si>
  <si>
    <t>Colonne13059</t>
  </si>
  <si>
    <t>Colonne13060</t>
  </si>
  <si>
    <t>Colonne13061</t>
  </si>
  <si>
    <t>Colonne13062</t>
  </si>
  <si>
    <t>Colonne13063</t>
  </si>
  <si>
    <t>Colonne13064</t>
  </si>
  <si>
    <t>Colonne13065</t>
  </si>
  <si>
    <t>Colonne13066</t>
  </si>
  <si>
    <t>Colonne13067</t>
  </si>
  <si>
    <t>Colonne13068</t>
  </si>
  <si>
    <t>Colonne13069</t>
  </si>
  <si>
    <t>Colonne13070</t>
  </si>
  <si>
    <t>Colonne13071</t>
  </si>
  <si>
    <t>Colonne13072</t>
  </si>
  <si>
    <t>Colonne13073</t>
  </si>
  <si>
    <t>Colonne13074</t>
  </si>
  <si>
    <t>Colonne13075</t>
  </si>
  <si>
    <t>Colonne13076</t>
  </si>
  <si>
    <t>Colonne13077</t>
  </si>
  <si>
    <t>Colonne13078</t>
  </si>
  <si>
    <t>Colonne13079</t>
  </si>
  <si>
    <t>Colonne13080</t>
  </si>
  <si>
    <t>Colonne13081</t>
  </si>
  <si>
    <t>Colonne13082</t>
  </si>
  <si>
    <t>Colonne13083</t>
  </si>
  <si>
    <t>Colonne13084</t>
  </si>
  <si>
    <t>Colonne13085</t>
  </si>
  <si>
    <t>Colonne13086</t>
  </si>
  <si>
    <t>Colonne13087</t>
  </si>
  <si>
    <t>Colonne13088</t>
  </si>
  <si>
    <t>Colonne13089</t>
  </si>
  <si>
    <t>Colonne13090</t>
  </si>
  <si>
    <t>Colonne13091</t>
  </si>
  <si>
    <t>Colonne13092</t>
  </si>
  <si>
    <t>Colonne13093</t>
  </si>
  <si>
    <t>Colonne13094</t>
  </si>
  <si>
    <t>Colonne13095</t>
  </si>
  <si>
    <t>Colonne13096</t>
  </si>
  <si>
    <t>Colonne13097</t>
  </si>
  <si>
    <t>Colonne13098</t>
  </si>
  <si>
    <t>Colonne13099</t>
  </si>
  <si>
    <t>Colonne13100</t>
  </si>
  <si>
    <t>Colonne13101</t>
  </si>
  <si>
    <t>Colonne13102</t>
  </si>
  <si>
    <t>Colonne13103</t>
  </si>
  <si>
    <t>Colonne13104</t>
  </si>
  <si>
    <t>Colonne13105</t>
  </si>
  <si>
    <t>Colonne13106</t>
  </si>
  <si>
    <t>Colonne13107</t>
  </si>
  <si>
    <t>Colonne13108</t>
  </si>
  <si>
    <t>Colonne13109</t>
  </si>
  <si>
    <t>Colonne13110</t>
  </si>
  <si>
    <t>Colonne13111</t>
  </si>
  <si>
    <t>Colonne13112</t>
  </si>
  <si>
    <t>Colonne13113</t>
  </si>
  <si>
    <t>Colonne13114</t>
  </si>
  <si>
    <t>Colonne13115</t>
  </si>
  <si>
    <t>Colonne13116</t>
  </si>
  <si>
    <t>Colonne13117</t>
  </si>
  <si>
    <t>Colonne13118</t>
  </si>
  <si>
    <t>Colonne13119</t>
  </si>
  <si>
    <t>Colonne13120</t>
  </si>
  <si>
    <t>Colonne13121</t>
  </si>
  <si>
    <t>Colonne13122</t>
  </si>
  <si>
    <t>Colonne13123</t>
  </si>
  <si>
    <t>Colonne13124</t>
  </si>
  <si>
    <t>Colonne13125</t>
  </si>
  <si>
    <t>Colonne13126</t>
  </si>
  <si>
    <t>Colonne13127</t>
  </si>
  <si>
    <t>Colonne13128</t>
  </si>
  <si>
    <t>Colonne13129</t>
  </si>
  <si>
    <t>Colonne13130</t>
  </si>
  <si>
    <t>Colonne13131</t>
  </si>
  <si>
    <t>Colonne13132</t>
  </si>
  <si>
    <t>Colonne13133</t>
  </si>
  <si>
    <t>Colonne13134</t>
  </si>
  <si>
    <t>Colonne13135</t>
  </si>
  <si>
    <t>Colonne13136</t>
  </si>
  <si>
    <t>Colonne13137</t>
  </si>
  <si>
    <t>Colonne13138</t>
  </si>
  <si>
    <t>Colonne13139</t>
  </si>
  <si>
    <t>Colonne13140</t>
  </si>
  <si>
    <t>Colonne13141</t>
  </si>
  <si>
    <t>Colonne13142</t>
  </si>
  <si>
    <t>Colonne13143</t>
  </si>
  <si>
    <t>Colonne13144</t>
  </si>
  <si>
    <t>Colonne13145</t>
  </si>
  <si>
    <t>Colonne13146</t>
  </si>
  <si>
    <t>Colonne13147</t>
  </si>
  <si>
    <t>Colonne13148</t>
  </si>
  <si>
    <t>Colonne13149</t>
  </si>
  <si>
    <t>Colonne13150</t>
  </si>
  <si>
    <t>Colonne13151</t>
  </si>
  <si>
    <t>Colonne13152</t>
  </si>
  <si>
    <t>Colonne13153</t>
  </si>
  <si>
    <t>Colonne13154</t>
  </si>
  <si>
    <t>Colonne13155</t>
  </si>
  <si>
    <t>Colonne13156</t>
  </si>
  <si>
    <t>Colonne13157</t>
  </si>
  <si>
    <t>Colonne13158</t>
  </si>
  <si>
    <t>Colonne13159</t>
  </si>
  <si>
    <t>Colonne13160</t>
  </si>
  <si>
    <t>Colonne13161</t>
  </si>
  <si>
    <t>Colonne13162</t>
  </si>
  <si>
    <t>Colonne13163</t>
  </si>
  <si>
    <t>Colonne13164</t>
  </si>
  <si>
    <t>Colonne13165</t>
  </si>
  <si>
    <t>Colonne13166</t>
  </si>
  <si>
    <t>Colonne13167</t>
  </si>
  <si>
    <t>Colonne13168</t>
  </si>
  <si>
    <t>Colonne13169</t>
  </si>
  <si>
    <t>Colonne13170</t>
  </si>
  <si>
    <t>Colonne13171</t>
  </si>
  <si>
    <t>Colonne13172</t>
  </si>
  <si>
    <t>Colonne13173</t>
  </si>
  <si>
    <t>Colonne13174</t>
  </si>
  <si>
    <t>Colonne13175</t>
  </si>
  <si>
    <t>Colonne13176</t>
  </si>
  <si>
    <t>Colonne13177</t>
  </si>
  <si>
    <t>Colonne13178</t>
  </si>
  <si>
    <t>Colonne13179</t>
  </si>
  <si>
    <t>Colonne13180</t>
  </si>
  <si>
    <t>Colonne13181</t>
  </si>
  <si>
    <t>Colonne13182</t>
  </si>
  <si>
    <t>Colonne13183</t>
  </si>
  <si>
    <t>Colonne13184</t>
  </si>
  <si>
    <t>Colonne13185</t>
  </si>
  <si>
    <t>Colonne13186</t>
  </si>
  <si>
    <t>Colonne13187</t>
  </si>
  <si>
    <t>Colonne13188</t>
  </si>
  <si>
    <t>Colonne13189</t>
  </si>
  <si>
    <t>Colonne13190</t>
  </si>
  <si>
    <t>Colonne13191</t>
  </si>
  <si>
    <t>Colonne13192</t>
  </si>
  <si>
    <t>Colonne13193</t>
  </si>
  <si>
    <t>Colonne13194</t>
  </si>
  <si>
    <t>Colonne13195</t>
  </si>
  <si>
    <t>Colonne13196</t>
  </si>
  <si>
    <t>Colonne13197</t>
  </si>
  <si>
    <t>Colonne13198</t>
  </si>
  <si>
    <t>Colonne13199</t>
  </si>
  <si>
    <t>Colonne13200</t>
  </si>
  <si>
    <t>Colonne13201</t>
  </si>
  <si>
    <t>Colonne13202</t>
  </si>
  <si>
    <t>Colonne13203</t>
  </si>
  <si>
    <t>Colonne13204</t>
  </si>
  <si>
    <t>Colonne13205</t>
  </si>
  <si>
    <t>Colonne13206</t>
  </si>
  <si>
    <t>Colonne13207</t>
  </si>
  <si>
    <t>Colonne13208</t>
  </si>
  <si>
    <t>Colonne13209</t>
  </si>
  <si>
    <t>Colonne13210</t>
  </si>
  <si>
    <t>Colonne13211</t>
  </si>
  <si>
    <t>Colonne13212</t>
  </si>
  <si>
    <t>Colonne13213</t>
  </si>
  <si>
    <t>Colonne13214</t>
  </si>
  <si>
    <t>Colonne13215</t>
  </si>
  <si>
    <t>Colonne13216</t>
  </si>
  <si>
    <t>Colonne13217</t>
  </si>
  <si>
    <t>Colonne13218</t>
  </si>
  <si>
    <t>Colonne13219</t>
  </si>
  <si>
    <t>Colonne13220</t>
  </si>
  <si>
    <t>Colonne13221</t>
  </si>
  <si>
    <t>Colonne13222</t>
  </si>
  <si>
    <t>Colonne13223</t>
  </si>
  <si>
    <t>Colonne13224</t>
  </si>
  <si>
    <t>Colonne13225</t>
  </si>
  <si>
    <t>Colonne13226</t>
  </si>
  <si>
    <t>Colonne13227</t>
  </si>
  <si>
    <t>Colonne13228</t>
  </si>
  <si>
    <t>Colonne13229</t>
  </si>
  <si>
    <t>Colonne13230</t>
  </si>
  <si>
    <t>Colonne13231</t>
  </si>
  <si>
    <t>Colonne13232</t>
  </si>
  <si>
    <t>Colonne13233</t>
  </si>
  <si>
    <t>Colonne13234</t>
  </si>
  <si>
    <t>Colonne13235</t>
  </si>
  <si>
    <t>Colonne13236</t>
  </si>
  <si>
    <t>Colonne13237</t>
  </si>
  <si>
    <t>Colonne13238</t>
  </si>
  <si>
    <t>Colonne13239</t>
  </si>
  <si>
    <t>Colonne13240</t>
  </si>
  <si>
    <t>Colonne13241</t>
  </si>
  <si>
    <t>Colonne13242</t>
  </si>
  <si>
    <t>Colonne13243</t>
  </si>
  <si>
    <t>Colonne13244</t>
  </si>
  <si>
    <t>Colonne13245</t>
  </si>
  <si>
    <t>Colonne13246</t>
  </si>
  <si>
    <t>Colonne13247</t>
  </si>
  <si>
    <t>Colonne13248</t>
  </si>
  <si>
    <t>Colonne13249</t>
  </si>
  <si>
    <t>Colonne13250</t>
  </si>
  <si>
    <t>Colonne13251</t>
  </si>
  <si>
    <t>Colonne13252</t>
  </si>
  <si>
    <t>Colonne13253</t>
  </si>
  <si>
    <t>Colonne13254</t>
  </si>
  <si>
    <t>Colonne13255</t>
  </si>
  <si>
    <t>Colonne13256</t>
  </si>
  <si>
    <t>Colonne13257</t>
  </si>
  <si>
    <t>Colonne13258</t>
  </si>
  <si>
    <t>Colonne13259</t>
  </si>
  <si>
    <t>Colonne13260</t>
  </si>
  <si>
    <t>Colonne13261</t>
  </si>
  <si>
    <t>Colonne13262</t>
  </si>
  <si>
    <t>Colonne13263</t>
  </si>
  <si>
    <t>Colonne13264</t>
  </si>
  <si>
    <t>Colonne13265</t>
  </si>
  <si>
    <t>Colonne13266</t>
  </si>
  <si>
    <t>Colonne13267</t>
  </si>
  <si>
    <t>Colonne13268</t>
  </si>
  <si>
    <t>Colonne13269</t>
  </si>
  <si>
    <t>Colonne13270</t>
  </si>
  <si>
    <t>Colonne13271</t>
  </si>
  <si>
    <t>Colonne13272</t>
  </si>
  <si>
    <t>Colonne13273</t>
  </si>
  <si>
    <t>Colonne13274</t>
  </si>
  <si>
    <t>Colonne13275</t>
  </si>
  <si>
    <t>Colonne13276</t>
  </si>
  <si>
    <t>Colonne13277</t>
  </si>
  <si>
    <t>Colonne13278</t>
  </si>
  <si>
    <t>Colonne13279</t>
  </si>
  <si>
    <t>Colonne13280</t>
  </si>
  <si>
    <t>Colonne13281</t>
  </si>
  <si>
    <t>Colonne13282</t>
  </si>
  <si>
    <t>Colonne13283</t>
  </si>
  <si>
    <t>Colonne13284</t>
  </si>
  <si>
    <t>Colonne13285</t>
  </si>
  <si>
    <t>Colonne13286</t>
  </si>
  <si>
    <t>Colonne13287</t>
  </si>
  <si>
    <t>Colonne13288</t>
  </si>
  <si>
    <t>Colonne13289</t>
  </si>
  <si>
    <t>Colonne13290</t>
  </si>
  <si>
    <t>Colonne13291</t>
  </si>
  <si>
    <t>Colonne13292</t>
  </si>
  <si>
    <t>Colonne13293</t>
  </si>
  <si>
    <t>Colonne13294</t>
  </si>
  <si>
    <t>Colonne13295</t>
  </si>
  <si>
    <t>Colonne13296</t>
  </si>
  <si>
    <t>Colonne13297</t>
  </si>
  <si>
    <t>Colonne13298</t>
  </si>
  <si>
    <t>Colonne13299</t>
  </si>
  <si>
    <t>Colonne13300</t>
  </si>
  <si>
    <t>Colonne13301</t>
  </si>
  <si>
    <t>Colonne13302</t>
  </si>
  <si>
    <t>Colonne13303</t>
  </si>
  <si>
    <t>Colonne13304</t>
  </si>
  <si>
    <t>Colonne13305</t>
  </si>
  <si>
    <t>Colonne13306</t>
  </si>
  <si>
    <t>Colonne13307</t>
  </si>
  <si>
    <t>Colonne13308</t>
  </si>
  <si>
    <t>Colonne13309</t>
  </si>
  <si>
    <t>Colonne13310</t>
  </si>
  <si>
    <t>Colonne13311</t>
  </si>
  <si>
    <t>Colonne13312</t>
  </si>
  <si>
    <t>Colonne13313</t>
  </si>
  <si>
    <t>Colonne13314</t>
  </si>
  <si>
    <t>Colonne13315</t>
  </si>
  <si>
    <t>Colonne13316</t>
  </si>
  <si>
    <t>Colonne13317</t>
  </si>
  <si>
    <t>Colonne13318</t>
  </si>
  <si>
    <t>Colonne13319</t>
  </si>
  <si>
    <t>Colonne13320</t>
  </si>
  <si>
    <t>Colonne13321</t>
  </si>
  <si>
    <t>Colonne13322</t>
  </si>
  <si>
    <t>Colonne13323</t>
  </si>
  <si>
    <t>Colonne13324</t>
  </si>
  <si>
    <t>Colonne13325</t>
  </si>
  <si>
    <t>Colonne13326</t>
  </si>
  <si>
    <t>Colonne13327</t>
  </si>
  <si>
    <t>Colonne13328</t>
  </si>
  <si>
    <t>Colonne13329</t>
  </si>
  <si>
    <t>Colonne13330</t>
  </si>
  <si>
    <t>Colonne13331</t>
  </si>
  <si>
    <t>Colonne13332</t>
  </si>
  <si>
    <t>Colonne13333</t>
  </si>
  <si>
    <t>Colonne13334</t>
  </si>
  <si>
    <t>Colonne13335</t>
  </si>
  <si>
    <t>Colonne13336</t>
  </si>
  <si>
    <t>Colonne13337</t>
  </si>
  <si>
    <t>Colonne13338</t>
  </si>
  <si>
    <t>Colonne13339</t>
  </si>
  <si>
    <t>Colonne13340</t>
  </si>
  <si>
    <t>Colonne13341</t>
  </si>
  <si>
    <t>Colonne13342</t>
  </si>
  <si>
    <t>Colonne13343</t>
  </si>
  <si>
    <t>Colonne13344</t>
  </si>
  <si>
    <t>Colonne13345</t>
  </si>
  <si>
    <t>Colonne13346</t>
  </si>
  <si>
    <t>Colonne13347</t>
  </si>
  <si>
    <t>Colonne13348</t>
  </si>
  <si>
    <t>Colonne13349</t>
  </si>
  <si>
    <t>Colonne13350</t>
  </si>
  <si>
    <t>Colonne13351</t>
  </si>
  <si>
    <t>Colonne13352</t>
  </si>
  <si>
    <t>Colonne13353</t>
  </si>
  <si>
    <t>Colonne13354</t>
  </si>
  <si>
    <t>Colonne13355</t>
  </si>
  <si>
    <t>Colonne13356</t>
  </si>
  <si>
    <t>Colonne13357</t>
  </si>
  <si>
    <t>Colonne13358</t>
  </si>
  <si>
    <t>Colonne13359</t>
  </si>
  <si>
    <t>Colonne13360</t>
  </si>
  <si>
    <t>Colonne13361</t>
  </si>
  <si>
    <t>Colonne13362</t>
  </si>
  <si>
    <t>Colonne13363</t>
  </si>
  <si>
    <t>Colonne13364</t>
  </si>
  <si>
    <t>Colonne13365</t>
  </si>
  <si>
    <t>Colonne13366</t>
  </si>
  <si>
    <t>Colonne13367</t>
  </si>
  <si>
    <t>Colonne13368</t>
  </si>
  <si>
    <t>Colonne13369</t>
  </si>
  <si>
    <t>Colonne13370</t>
  </si>
  <si>
    <t>Colonne13371</t>
  </si>
  <si>
    <t>Colonne13372</t>
  </si>
  <si>
    <t>Colonne13373</t>
  </si>
  <si>
    <t>Colonne13374</t>
  </si>
  <si>
    <t>Colonne13375</t>
  </si>
  <si>
    <t>Colonne13376</t>
  </si>
  <si>
    <t>Colonne13377</t>
  </si>
  <si>
    <t>Colonne13378</t>
  </si>
  <si>
    <t>Colonne13379</t>
  </si>
  <si>
    <t>Colonne13380</t>
  </si>
  <si>
    <t>Colonne13381</t>
  </si>
  <si>
    <t>Colonne13382</t>
  </si>
  <si>
    <t>Colonne13383</t>
  </si>
  <si>
    <t>Colonne13384</t>
  </si>
  <si>
    <t>Colonne13385</t>
  </si>
  <si>
    <t>Colonne13386</t>
  </si>
  <si>
    <t>Colonne13387</t>
  </si>
  <si>
    <t>Colonne13388</t>
  </si>
  <si>
    <t>Colonne13389</t>
  </si>
  <si>
    <t>Colonne13390</t>
  </si>
  <si>
    <t>Colonne13391</t>
  </si>
  <si>
    <t>Colonne13392</t>
  </si>
  <si>
    <t>Colonne13393</t>
  </si>
  <si>
    <t>Colonne13394</t>
  </si>
  <si>
    <t>Colonne13395</t>
  </si>
  <si>
    <t>Colonne13396</t>
  </si>
  <si>
    <t>Colonne13397</t>
  </si>
  <si>
    <t>Colonne13398</t>
  </si>
  <si>
    <t>Colonne13399</t>
  </si>
  <si>
    <t>Colonne13400</t>
  </si>
  <si>
    <t>Colonne13401</t>
  </si>
  <si>
    <t>Colonne13402</t>
  </si>
  <si>
    <t>Colonne13403</t>
  </si>
  <si>
    <t>Colonne13404</t>
  </si>
  <si>
    <t>Colonne13405</t>
  </si>
  <si>
    <t>Colonne13406</t>
  </si>
  <si>
    <t>Colonne13407</t>
  </si>
  <si>
    <t>Colonne13408</t>
  </si>
  <si>
    <t>Colonne13409</t>
  </si>
  <si>
    <t>Colonne13410</t>
  </si>
  <si>
    <t>Colonne13411</t>
  </si>
  <si>
    <t>Colonne13412</t>
  </si>
  <si>
    <t>Colonne13413</t>
  </si>
  <si>
    <t>Colonne13414</t>
  </si>
  <si>
    <t>Colonne13415</t>
  </si>
  <si>
    <t>Colonne13416</t>
  </si>
  <si>
    <t>Colonne13417</t>
  </si>
  <si>
    <t>Colonne13418</t>
  </si>
  <si>
    <t>Colonne13419</t>
  </si>
  <si>
    <t>Colonne13420</t>
  </si>
  <si>
    <t>Colonne13421</t>
  </si>
  <si>
    <t>Colonne13422</t>
  </si>
  <si>
    <t>Colonne13423</t>
  </si>
  <si>
    <t>Colonne13424</t>
  </si>
  <si>
    <t>Colonne13425</t>
  </si>
  <si>
    <t>Colonne13426</t>
  </si>
  <si>
    <t>Colonne13427</t>
  </si>
  <si>
    <t>Colonne13428</t>
  </si>
  <si>
    <t>Colonne13429</t>
  </si>
  <si>
    <t>Colonne13430</t>
  </si>
  <si>
    <t>Colonne13431</t>
  </si>
  <si>
    <t>Colonne13432</t>
  </si>
  <si>
    <t>Colonne13433</t>
  </si>
  <si>
    <t>Colonne13434</t>
  </si>
  <si>
    <t>Colonne13435</t>
  </si>
  <si>
    <t>Colonne13436</t>
  </si>
  <si>
    <t>Colonne13437</t>
  </si>
  <si>
    <t>Colonne13438</t>
  </si>
  <si>
    <t>Colonne13439</t>
  </si>
  <si>
    <t>Colonne13440</t>
  </si>
  <si>
    <t>Colonne13441</t>
  </si>
  <si>
    <t>Colonne13442</t>
  </si>
  <si>
    <t>Colonne13443</t>
  </si>
  <si>
    <t>Colonne13444</t>
  </si>
  <si>
    <t>Colonne13445</t>
  </si>
  <si>
    <t>Colonne13446</t>
  </si>
  <si>
    <t>Colonne13447</t>
  </si>
  <si>
    <t>Colonne13448</t>
  </si>
  <si>
    <t>Colonne13449</t>
  </si>
  <si>
    <t>Colonne13450</t>
  </si>
  <si>
    <t>Colonne13451</t>
  </si>
  <si>
    <t>Colonne13452</t>
  </si>
  <si>
    <t>Colonne13453</t>
  </si>
  <si>
    <t>Colonne13454</t>
  </si>
  <si>
    <t>Colonne13455</t>
  </si>
  <si>
    <t>Colonne13456</t>
  </si>
  <si>
    <t>Colonne13457</t>
  </si>
  <si>
    <t>Colonne13458</t>
  </si>
  <si>
    <t>Colonne13459</t>
  </si>
  <si>
    <t>Colonne13460</t>
  </si>
  <si>
    <t>Colonne13461</t>
  </si>
  <si>
    <t>Colonne13462</t>
  </si>
  <si>
    <t>Colonne13463</t>
  </si>
  <si>
    <t>Colonne13464</t>
  </si>
  <si>
    <t>Colonne13465</t>
  </si>
  <si>
    <t>Colonne13466</t>
  </si>
  <si>
    <t>Colonne13467</t>
  </si>
  <si>
    <t>Colonne13468</t>
  </si>
  <si>
    <t>Colonne13469</t>
  </si>
  <si>
    <t>Colonne13470</t>
  </si>
  <si>
    <t>Colonne13471</t>
  </si>
  <si>
    <t>Colonne13472</t>
  </si>
  <si>
    <t>Colonne13473</t>
  </si>
  <si>
    <t>Colonne13474</t>
  </si>
  <si>
    <t>Colonne13475</t>
  </si>
  <si>
    <t>Colonne13476</t>
  </si>
  <si>
    <t>Colonne13477</t>
  </si>
  <si>
    <t>Colonne13478</t>
  </si>
  <si>
    <t>Colonne13479</t>
  </si>
  <si>
    <t>Colonne13480</t>
  </si>
  <si>
    <t>Colonne13481</t>
  </si>
  <si>
    <t>Colonne13482</t>
  </si>
  <si>
    <t>Colonne13483</t>
  </si>
  <si>
    <t>Colonne13484</t>
  </si>
  <si>
    <t>Colonne13485</t>
  </si>
  <si>
    <t>Colonne13486</t>
  </si>
  <si>
    <t>Colonne13487</t>
  </si>
  <si>
    <t>Colonne13488</t>
  </si>
  <si>
    <t>Colonne13489</t>
  </si>
  <si>
    <t>Colonne13490</t>
  </si>
  <si>
    <t>Colonne13491</t>
  </si>
  <si>
    <t>Colonne13492</t>
  </si>
  <si>
    <t>Colonne13493</t>
  </si>
  <si>
    <t>Colonne13494</t>
  </si>
  <si>
    <t>Colonne13495</t>
  </si>
  <si>
    <t>Colonne13496</t>
  </si>
  <si>
    <t>Colonne13497</t>
  </si>
  <si>
    <t>Colonne13498</t>
  </si>
  <si>
    <t>Colonne13499</t>
  </si>
  <si>
    <t>Colonne13500</t>
  </si>
  <si>
    <t>Colonne13501</t>
  </si>
  <si>
    <t>Colonne13502</t>
  </si>
  <si>
    <t>Colonne13503</t>
  </si>
  <si>
    <t>Colonne13504</t>
  </si>
  <si>
    <t>Colonne13505</t>
  </si>
  <si>
    <t>Colonne13506</t>
  </si>
  <si>
    <t>Colonne13507</t>
  </si>
  <si>
    <t>Colonne13508</t>
  </si>
  <si>
    <t>Colonne13509</t>
  </si>
  <si>
    <t>Colonne13510</t>
  </si>
  <si>
    <t>Colonne13511</t>
  </si>
  <si>
    <t>Colonne13512</t>
  </si>
  <si>
    <t>Colonne13513</t>
  </si>
  <si>
    <t>Colonne13514</t>
  </si>
  <si>
    <t>Colonne13515</t>
  </si>
  <si>
    <t>Colonne13516</t>
  </si>
  <si>
    <t>Colonne13517</t>
  </si>
  <si>
    <t>Colonne13518</t>
  </si>
  <si>
    <t>Colonne13519</t>
  </si>
  <si>
    <t>Colonne13520</t>
  </si>
  <si>
    <t>Colonne13521</t>
  </si>
  <si>
    <t>Colonne13522</t>
  </si>
  <si>
    <t>Colonne13523</t>
  </si>
  <si>
    <t>Colonne13524</t>
  </si>
  <si>
    <t>Colonne13525</t>
  </si>
  <si>
    <t>Colonne13526</t>
  </si>
  <si>
    <t>Colonne13527</t>
  </si>
  <si>
    <t>Colonne13528</t>
  </si>
  <si>
    <t>Colonne13529</t>
  </si>
  <si>
    <t>Colonne13530</t>
  </si>
  <si>
    <t>Colonne13531</t>
  </si>
  <si>
    <t>Colonne13532</t>
  </si>
  <si>
    <t>Colonne13533</t>
  </si>
  <si>
    <t>Colonne13534</t>
  </si>
  <si>
    <t>Colonne13535</t>
  </si>
  <si>
    <t>Colonne13536</t>
  </si>
  <si>
    <t>Colonne13537</t>
  </si>
  <si>
    <t>Colonne13538</t>
  </si>
  <si>
    <t>Colonne13539</t>
  </si>
  <si>
    <t>Colonne13540</t>
  </si>
  <si>
    <t>Colonne13541</t>
  </si>
  <si>
    <t>Colonne13542</t>
  </si>
  <si>
    <t>Colonne13543</t>
  </si>
  <si>
    <t>Colonne13544</t>
  </si>
  <si>
    <t>Colonne13545</t>
  </si>
  <si>
    <t>Colonne13546</t>
  </si>
  <si>
    <t>Colonne13547</t>
  </si>
  <si>
    <t>Colonne13548</t>
  </si>
  <si>
    <t>Colonne13549</t>
  </si>
  <si>
    <t>Colonne13550</t>
  </si>
  <si>
    <t>Colonne13551</t>
  </si>
  <si>
    <t>Colonne13552</t>
  </si>
  <si>
    <t>Colonne13553</t>
  </si>
  <si>
    <t>Colonne13554</t>
  </si>
  <si>
    <t>Colonne13555</t>
  </si>
  <si>
    <t>Colonne13556</t>
  </si>
  <si>
    <t>Colonne13557</t>
  </si>
  <si>
    <t>Colonne13558</t>
  </si>
  <si>
    <t>Colonne13559</t>
  </si>
  <si>
    <t>Colonne13560</t>
  </si>
  <si>
    <t>Colonne13561</t>
  </si>
  <si>
    <t>Colonne13562</t>
  </si>
  <si>
    <t>Colonne13563</t>
  </si>
  <si>
    <t>Colonne13564</t>
  </si>
  <si>
    <t>Colonne13565</t>
  </si>
  <si>
    <t>Colonne13566</t>
  </si>
  <si>
    <t>Colonne13567</t>
  </si>
  <si>
    <t>Colonne13568</t>
  </si>
  <si>
    <t>Colonne13569</t>
  </si>
  <si>
    <t>Colonne13570</t>
  </si>
  <si>
    <t>Colonne13571</t>
  </si>
  <si>
    <t>Colonne13572</t>
  </si>
  <si>
    <t>Colonne13573</t>
  </si>
  <si>
    <t>Colonne13574</t>
  </si>
  <si>
    <t>Colonne13575</t>
  </si>
  <si>
    <t>Colonne13576</t>
  </si>
  <si>
    <t>Colonne13577</t>
  </si>
  <si>
    <t>Colonne13578</t>
  </si>
  <si>
    <t>Colonne13579</t>
  </si>
  <si>
    <t>Colonne13580</t>
  </si>
  <si>
    <t>Colonne13581</t>
  </si>
  <si>
    <t>Colonne13582</t>
  </si>
  <si>
    <t>Colonne13583</t>
  </si>
  <si>
    <t>Colonne13584</t>
  </si>
  <si>
    <t>Colonne13585</t>
  </si>
  <si>
    <t>Colonne13586</t>
  </si>
  <si>
    <t>Colonne13587</t>
  </si>
  <si>
    <t>Colonne13588</t>
  </si>
  <si>
    <t>Colonne13589</t>
  </si>
  <si>
    <t>Colonne13590</t>
  </si>
  <si>
    <t>Colonne13591</t>
  </si>
  <si>
    <t>Colonne13592</t>
  </si>
  <si>
    <t>Colonne13593</t>
  </si>
  <si>
    <t>Colonne13594</t>
  </si>
  <si>
    <t>Colonne13595</t>
  </si>
  <si>
    <t>Colonne13596</t>
  </si>
  <si>
    <t>Colonne13597</t>
  </si>
  <si>
    <t>Colonne13598</t>
  </si>
  <si>
    <t>Colonne13599</t>
  </si>
  <si>
    <t>Colonne13600</t>
  </si>
  <si>
    <t>Colonne13601</t>
  </si>
  <si>
    <t>Colonne13602</t>
  </si>
  <si>
    <t>Colonne13603</t>
  </si>
  <si>
    <t>Colonne13604</t>
  </si>
  <si>
    <t>Colonne13605</t>
  </si>
  <si>
    <t>Colonne13606</t>
  </si>
  <si>
    <t>Colonne13607</t>
  </si>
  <si>
    <t>Colonne13608</t>
  </si>
  <si>
    <t>Colonne13609</t>
  </si>
  <si>
    <t>Colonne13610</t>
  </si>
  <si>
    <t>Colonne13611</t>
  </si>
  <si>
    <t>Colonne13612</t>
  </si>
  <si>
    <t>Colonne13613</t>
  </si>
  <si>
    <t>Colonne13614</t>
  </si>
  <si>
    <t>Colonne13615</t>
  </si>
  <si>
    <t>Colonne13616</t>
  </si>
  <si>
    <t>Colonne13617</t>
  </si>
  <si>
    <t>Colonne13618</t>
  </si>
  <si>
    <t>Colonne13619</t>
  </si>
  <si>
    <t>Colonne13620</t>
  </si>
  <si>
    <t>Colonne13621</t>
  </si>
  <si>
    <t>Colonne13622</t>
  </si>
  <si>
    <t>Colonne13623</t>
  </si>
  <si>
    <t>Colonne13624</t>
  </si>
  <si>
    <t>Colonne13625</t>
  </si>
  <si>
    <t>Colonne13626</t>
  </si>
  <si>
    <t>Colonne13627</t>
  </si>
  <si>
    <t>Colonne13628</t>
  </si>
  <si>
    <t>Colonne13629</t>
  </si>
  <si>
    <t>Colonne13630</t>
  </si>
  <si>
    <t>Colonne13631</t>
  </si>
  <si>
    <t>Colonne13632</t>
  </si>
  <si>
    <t>Colonne13633</t>
  </si>
  <si>
    <t>Colonne13634</t>
  </si>
  <si>
    <t>Colonne13635</t>
  </si>
  <si>
    <t>Colonne13636</t>
  </si>
  <si>
    <t>Colonne13637</t>
  </si>
  <si>
    <t>Colonne13638</t>
  </si>
  <si>
    <t>Colonne13639</t>
  </si>
  <si>
    <t>Colonne13640</t>
  </si>
  <si>
    <t>Colonne13641</t>
  </si>
  <si>
    <t>Colonne13642</t>
  </si>
  <si>
    <t>Colonne13643</t>
  </si>
  <si>
    <t>Colonne13644</t>
  </si>
  <si>
    <t>Colonne13645</t>
  </si>
  <si>
    <t>Colonne13646</t>
  </si>
  <si>
    <t>Colonne13647</t>
  </si>
  <si>
    <t>Colonne13648</t>
  </si>
  <si>
    <t>Colonne13649</t>
  </si>
  <si>
    <t>Colonne13650</t>
  </si>
  <si>
    <t>Colonne13651</t>
  </si>
  <si>
    <t>Colonne13652</t>
  </si>
  <si>
    <t>Colonne13653</t>
  </si>
  <si>
    <t>Colonne13654</t>
  </si>
  <si>
    <t>Colonne13655</t>
  </si>
  <si>
    <t>Colonne13656</t>
  </si>
  <si>
    <t>Colonne13657</t>
  </si>
  <si>
    <t>Colonne13658</t>
  </si>
  <si>
    <t>Colonne13659</t>
  </si>
  <si>
    <t>Colonne13660</t>
  </si>
  <si>
    <t>Colonne13661</t>
  </si>
  <si>
    <t>Colonne13662</t>
  </si>
  <si>
    <t>Colonne13663</t>
  </si>
  <si>
    <t>Colonne13664</t>
  </si>
  <si>
    <t>Colonne13665</t>
  </si>
  <si>
    <t>Colonne13666</t>
  </si>
  <si>
    <t>Colonne13667</t>
  </si>
  <si>
    <t>Colonne13668</t>
  </si>
  <si>
    <t>Colonne13669</t>
  </si>
  <si>
    <t>Colonne13670</t>
  </si>
  <si>
    <t>Colonne13671</t>
  </si>
  <si>
    <t>Colonne13672</t>
  </si>
  <si>
    <t>Colonne13673</t>
  </si>
  <si>
    <t>Colonne13674</t>
  </si>
  <si>
    <t>Colonne13675</t>
  </si>
  <si>
    <t>Colonne13676</t>
  </si>
  <si>
    <t>Colonne13677</t>
  </si>
  <si>
    <t>Colonne13678</t>
  </si>
  <si>
    <t>Colonne13679</t>
  </si>
  <si>
    <t>Colonne13680</t>
  </si>
  <si>
    <t>Colonne13681</t>
  </si>
  <si>
    <t>Colonne13682</t>
  </si>
  <si>
    <t>Colonne13683</t>
  </si>
  <si>
    <t>Colonne13684</t>
  </si>
  <si>
    <t>Colonne13685</t>
  </si>
  <si>
    <t>Colonne13686</t>
  </si>
  <si>
    <t>Colonne13687</t>
  </si>
  <si>
    <t>Colonne13688</t>
  </si>
  <si>
    <t>Colonne13689</t>
  </si>
  <si>
    <t>Colonne13690</t>
  </si>
  <si>
    <t>Colonne13691</t>
  </si>
  <si>
    <t>Colonne13692</t>
  </si>
  <si>
    <t>Colonne13693</t>
  </si>
  <si>
    <t>Colonne13694</t>
  </si>
  <si>
    <t>Colonne13695</t>
  </si>
  <si>
    <t>Colonne13696</t>
  </si>
  <si>
    <t>Colonne13697</t>
  </si>
  <si>
    <t>Colonne13698</t>
  </si>
  <si>
    <t>Colonne13699</t>
  </si>
  <si>
    <t>Colonne13700</t>
  </si>
  <si>
    <t>Colonne13701</t>
  </si>
  <si>
    <t>Colonne13702</t>
  </si>
  <si>
    <t>Colonne13703</t>
  </si>
  <si>
    <t>Colonne13704</t>
  </si>
  <si>
    <t>Colonne13705</t>
  </si>
  <si>
    <t>Colonne13706</t>
  </si>
  <si>
    <t>Colonne13707</t>
  </si>
  <si>
    <t>Colonne13708</t>
  </si>
  <si>
    <t>Colonne13709</t>
  </si>
  <si>
    <t>Colonne13710</t>
  </si>
  <si>
    <t>Colonne13711</t>
  </si>
  <si>
    <t>Colonne13712</t>
  </si>
  <si>
    <t>Colonne13713</t>
  </si>
  <si>
    <t>Colonne13714</t>
  </si>
  <si>
    <t>Colonne13715</t>
  </si>
  <si>
    <t>Colonne13716</t>
  </si>
  <si>
    <t>Colonne13717</t>
  </si>
  <si>
    <t>Colonne13718</t>
  </si>
  <si>
    <t>Colonne13719</t>
  </si>
  <si>
    <t>Colonne13720</t>
  </si>
  <si>
    <t>Colonne13721</t>
  </si>
  <si>
    <t>Colonne13722</t>
  </si>
  <si>
    <t>Colonne13723</t>
  </si>
  <si>
    <t>Colonne13724</t>
  </si>
  <si>
    <t>Colonne13725</t>
  </si>
  <si>
    <t>Colonne13726</t>
  </si>
  <si>
    <t>Colonne13727</t>
  </si>
  <si>
    <t>Colonne13728</t>
  </si>
  <si>
    <t>Colonne13729</t>
  </si>
  <si>
    <t>Colonne13730</t>
  </si>
  <si>
    <t>Colonne13731</t>
  </si>
  <si>
    <t>Colonne13732</t>
  </si>
  <si>
    <t>Colonne13733</t>
  </si>
  <si>
    <t>Colonne13734</t>
  </si>
  <si>
    <t>Colonne13735</t>
  </si>
  <si>
    <t>Colonne13736</t>
  </si>
  <si>
    <t>Colonne13737</t>
  </si>
  <si>
    <t>Colonne13738</t>
  </si>
  <si>
    <t>Colonne13739</t>
  </si>
  <si>
    <t>Colonne13740</t>
  </si>
  <si>
    <t>Colonne13741</t>
  </si>
  <si>
    <t>Colonne13742</t>
  </si>
  <si>
    <t>Colonne13743</t>
  </si>
  <si>
    <t>Colonne13744</t>
  </si>
  <si>
    <t>Colonne13745</t>
  </si>
  <si>
    <t>Colonne13746</t>
  </si>
  <si>
    <t>Colonne13747</t>
  </si>
  <si>
    <t>Colonne13748</t>
  </si>
  <si>
    <t>Colonne13749</t>
  </si>
  <si>
    <t>Colonne13750</t>
  </si>
  <si>
    <t>Colonne13751</t>
  </si>
  <si>
    <t>Colonne13752</t>
  </si>
  <si>
    <t>Colonne13753</t>
  </si>
  <si>
    <t>Colonne13754</t>
  </si>
  <si>
    <t>Colonne13755</t>
  </si>
  <si>
    <t>Colonne13756</t>
  </si>
  <si>
    <t>Colonne13757</t>
  </si>
  <si>
    <t>Colonne13758</t>
  </si>
  <si>
    <t>Colonne13759</t>
  </si>
  <si>
    <t>Colonne13760</t>
  </si>
  <si>
    <t>Colonne13761</t>
  </si>
  <si>
    <t>Colonne13762</t>
  </si>
  <si>
    <t>Colonne13763</t>
  </si>
  <si>
    <t>Colonne13764</t>
  </si>
  <si>
    <t>Colonne13765</t>
  </si>
  <si>
    <t>Colonne13766</t>
  </si>
  <si>
    <t>Colonne13767</t>
  </si>
  <si>
    <t>Colonne13768</t>
  </si>
  <si>
    <t>Colonne13769</t>
  </si>
  <si>
    <t>Colonne13770</t>
  </si>
  <si>
    <t>Colonne13771</t>
  </si>
  <si>
    <t>Colonne13772</t>
  </si>
  <si>
    <t>Colonne13773</t>
  </si>
  <si>
    <t>Colonne13774</t>
  </si>
  <si>
    <t>Colonne13775</t>
  </si>
  <si>
    <t>Colonne13776</t>
  </si>
  <si>
    <t>Colonne13777</t>
  </si>
  <si>
    <t>Colonne13778</t>
  </si>
  <si>
    <t>Colonne13779</t>
  </si>
  <si>
    <t>Colonne13780</t>
  </si>
  <si>
    <t>Colonne13781</t>
  </si>
  <si>
    <t>Colonne13782</t>
  </si>
  <si>
    <t>Colonne13783</t>
  </si>
  <si>
    <t>Colonne13784</t>
  </si>
  <si>
    <t>Colonne13785</t>
  </si>
  <si>
    <t>Colonne13786</t>
  </si>
  <si>
    <t>Colonne13787</t>
  </si>
  <si>
    <t>Colonne13788</t>
  </si>
  <si>
    <t>Colonne13789</t>
  </si>
  <si>
    <t>Colonne13790</t>
  </si>
  <si>
    <t>Colonne13791</t>
  </si>
  <si>
    <t>Colonne13792</t>
  </si>
  <si>
    <t>Colonne13793</t>
  </si>
  <si>
    <t>Colonne13794</t>
  </si>
  <si>
    <t>Colonne13795</t>
  </si>
  <si>
    <t>Colonne13796</t>
  </si>
  <si>
    <t>Colonne13797</t>
  </si>
  <si>
    <t>Colonne13798</t>
  </si>
  <si>
    <t>Colonne13799</t>
  </si>
  <si>
    <t>Colonne13800</t>
  </si>
  <si>
    <t>Colonne13801</t>
  </si>
  <si>
    <t>Colonne13802</t>
  </si>
  <si>
    <t>Colonne13803</t>
  </si>
  <si>
    <t>Colonne13804</t>
  </si>
  <si>
    <t>Colonne13805</t>
  </si>
  <si>
    <t>Colonne13806</t>
  </si>
  <si>
    <t>Colonne13807</t>
  </si>
  <si>
    <t>Colonne13808</t>
  </si>
  <si>
    <t>Colonne13809</t>
  </si>
  <si>
    <t>Colonne13810</t>
  </si>
  <si>
    <t>Colonne13811</t>
  </si>
  <si>
    <t>Colonne13812</t>
  </si>
  <si>
    <t>Colonne13813</t>
  </si>
  <si>
    <t>Colonne13814</t>
  </si>
  <si>
    <t>Colonne13815</t>
  </si>
  <si>
    <t>Colonne13816</t>
  </si>
  <si>
    <t>Colonne13817</t>
  </si>
  <si>
    <t>Colonne13818</t>
  </si>
  <si>
    <t>Colonne13819</t>
  </si>
  <si>
    <t>Colonne13820</t>
  </si>
  <si>
    <t>Colonne13821</t>
  </si>
  <si>
    <t>Colonne13822</t>
  </si>
  <si>
    <t>Colonne13823</t>
  </si>
  <si>
    <t>Colonne13824</t>
  </si>
  <si>
    <t>Colonne13825</t>
  </si>
  <si>
    <t>Colonne13826</t>
  </si>
  <si>
    <t>Colonne13827</t>
  </si>
  <si>
    <t>Colonne13828</t>
  </si>
  <si>
    <t>Colonne13829</t>
  </si>
  <si>
    <t>Colonne13830</t>
  </si>
  <si>
    <t>Colonne13831</t>
  </si>
  <si>
    <t>Colonne13832</t>
  </si>
  <si>
    <t>Colonne13833</t>
  </si>
  <si>
    <t>Colonne13834</t>
  </si>
  <si>
    <t>Colonne13835</t>
  </si>
  <si>
    <t>Colonne13836</t>
  </si>
  <si>
    <t>Colonne13837</t>
  </si>
  <si>
    <t>Colonne13838</t>
  </si>
  <si>
    <t>Colonne13839</t>
  </si>
  <si>
    <t>Colonne13840</t>
  </si>
  <si>
    <t>Colonne13841</t>
  </si>
  <si>
    <t>Colonne13842</t>
  </si>
  <si>
    <t>Colonne13843</t>
  </si>
  <si>
    <t>Colonne13844</t>
  </si>
  <si>
    <t>Colonne13845</t>
  </si>
  <si>
    <t>Colonne13846</t>
  </si>
  <si>
    <t>Colonne13847</t>
  </si>
  <si>
    <t>Colonne13848</t>
  </si>
  <si>
    <t>Colonne13849</t>
  </si>
  <si>
    <t>Colonne13850</t>
  </si>
  <si>
    <t>Colonne13851</t>
  </si>
  <si>
    <t>Colonne13852</t>
  </si>
  <si>
    <t>Colonne13853</t>
  </si>
  <si>
    <t>Colonne13854</t>
  </si>
  <si>
    <t>Colonne13855</t>
  </si>
  <si>
    <t>Colonne13856</t>
  </si>
  <si>
    <t>Colonne13857</t>
  </si>
  <si>
    <t>Colonne13858</t>
  </si>
  <si>
    <t>Colonne13859</t>
  </si>
  <si>
    <t>Colonne13860</t>
  </si>
  <si>
    <t>Colonne13861</t>
  </si>
  <si>
    <t>Colonne13862</t>
  </si>
  <si>
    <t>Colonne13863</t>
  </si>
  <si>
    <t>Colonne13864</t>
  </si>
  <si>
    <t>Colonne13865</t>
  </si>
  <si>
    <t>Colonne13866</t>
  </si>
  <si>
    <t>Colonne13867</t>
  </si>
  <si>
    <t>Colonne13868</t>
  </si>
  <si>
    <t>Colonne13869</t>
  </si>
  <si>
    <t>Colonne13870</t>
  </si>
  <si>
    <t>Colonne13871</t>
  </si>
  <si>
    <t>Colonne13872</t>
  </si>
  <si>
    <t>Colonne13873</t>
  </si>
  <si>
    <t>Colonne13874</t>
  </si>
  <si>
    <t>Colonne13875</t>
  </si>
  <si>
    <t>Colonne13876</t>
  </si>
  <si>
    <t>Colonne13877</t>
  </si>
  <si>
    <t>Colonne13878</t>
  </si>
  <si>
    <t>Colonne13879</t>
  </si>
  <si>
    <t>Colonne13880</t>
  </si>
  <si>
    <t>Colonne13881</t>
  </si>
  <si>
    <t>Colonne13882</t>
  </si>
  <si>
    <t>Colonne13883</t>
  </si>
  <si>
    <t>Colonne13884</t>
  </si>
  <si>
    <t>Colonne13885</t>
  </si>
  <si>
    <t>Colonne13886</t>
  </si>
  <si>
    <t>Colonne13887</t>
  </si>
  <si>
    <t>Colonne13888</t>
  </si>
  <si>
    <t>Colonne13889</t>
  </si>
  <si>
    <t>Colonne13890</t>
  </si>
  <si>
    <t>Colonne13891</t>
  </si>
  <si>
    <t>Colonne13892</t>
  </si>
  <si>
    <t>Colonne13893</t>
  </si>
  <si>
    <t>Colonne13894</t>
  </si>
  <si>
    <t>Colonne13895</t>
  </si>
  <si>
    <t>Colonne13896</t>
  </si>
  <si>
    <t>Colonne13897</t>
  </si>
  <si>
    <t>Colonne13898</t>
  </si>
  <si>
    <t>Colonne13899</t>
  </si>
  <si>
    <t>Colonne13900</t>
  </si>
  <si>
    <t>Colonne13901</t>
  </si>
  <si>
    <t>Colonne13902</t>
  </si>
  <si>
    <t>Colonne13903</t>
  </si>
  <si>
    <t>Colonne13904</t>
  </si>
  <si>
    <t>Colonne13905</t>
  </si>
  <si>
    <t>Colonne13906</t>
  </si>
  <si>
    <t>Colonne13907</t>
  </si>
  <si>
    <t>Colonne13908</t>
  </si>
  <si>
    <t>Colonne13909</t>
  </si>
  <si>
    <t>Colonne13910</t>
  </si>
  <si>
    <t>Colonne13911</t>
  </si>
  <si>
    <t>Colonne13912</t>
  </si>
  <si>
    <t>Colonne13913</t>
  </si>
  <si>
    <t>Colonne13914</t>
  </si>
  <si>
    <t>Colonne13915</t>
  </si>
  <si>
    <t>Colonne13916</t>
  </si>
  <si>
    <t>Colonne13917</t>
  </si>
  <si>
    <t>Colonne13918</t>
  </si>
  <si>
    <t>Colonne13919</t>
  </si>
  <si>
    <t>Colonne13920</t>
  </si>
  <si>
    <t>Colonne13921</t>
  </si>
  <si>
    <t>Colonne13922</t>
  </si>
  <si>
    <t>Colonne13923</t>
  </si>
  <si>
    <t>Colonne13924</t>
  </si>
  <si>
    <t>Colonne13925</t>
  </si>
  <si>
    <t>Colonne13926</t>
  </si>
  <si>
    <t>Colonne13927</t>
  </si>
  <si>
    <t>Colonne13928</t>
  </si>
  <si>
    <t>Colonne13929</t>
  </si>
  <si>
    <t>Colonne13930</t>
  </si>
  <si>
    <t>Colonne13931</t>
  </si>
  <si>
    <t>Colonne13932</t>
  </si>
  <si>
    <t>Colonne13933</t>
  </si>
  <si>
    <t>Colonne13934</t>
  </si>
  <si>
    <t>Colonne13935</t>
  </si>
  <si>
    <t>Colonne13936</t>
  </si>
  <si>
    <t>Colonne13937</t>
  </si>
  <si>
    <t>Colonne13938</t>
  </si>
  <si>
    <t>Colonne13939</t>
  </si>
  <si>
    <t>Colonne13940</t>
  </si>
  <si>
    <t>Colonne13941</t>
  </si>
  <si>
    <t>Colonne13942</t>
  </si>
  <si>
    <t>Colonne13943</t>
  </si>
  <si>
    <t>Colonne13944</t>
  </si>
  <si>
    <t>Colonne13945</t>
  </si>
  <si>
    <t>Colonne13946</t>
  </si>
  <si>
    <t>Colonne13947</t>
  </si>
  <si>
    <t>Colonne13948</t>
  </si>
  <si>
    <t>Colonne13949</t>
  </si>
  <si>
    <t>Colonne13950</t>
  </si>
  <si>
    <t>Colonne13951</t>
  </si>
  <si>
    <t>Colonne13952</t>
  </si>
  <si>
    <t>Colonne13953</t>
  </si>
  <si>
    <t>Colonne13954</t>
  </si>
  <si>
    <t>Colonne13955</t>
  </si>
  <si>
    <t>Colonne13956</t>
  </si>
  <si>
    <t>Colonne13957</t>
  </si>
  <si>
    <t>Colonne13958</t>
  </si>
  <si>
    <t>Colonne13959</t>
  </si>
  <si>
    <t>Colonne13960</t>
  </si>
  <si>
    <t>Colonne13961</t>
  </si>
  <si>
    <t>Colonne13962</t>
  </si>
  <si>
    <t>Colonne13963</t>
  </si>
  <si>
    <t>Colonne13964</t>
  </si>
  <si>
    <t>Colonne13965</t>
  </si>
  <si>
    <t>Colonne13966</t>
  </si>
  <si>
    <t>Colonne13967</t>
  </si>
  <si>
    <t>Colonne13968</t>
  </si>
  <si>
    <t>Colonne13969</t>
  </si>
  <si>
    <t>Colonne13970</t>
  </si>
  <si>
    <t>Colonne13971</t>
  </si>
  <si>
    <t>Colonne13972</t>
  </si>
  <si>
    <t>Colonne13973</t>
  </si>
  <si>
    <t>Colonne13974</t>
  </si>
  <si>
    <t>Colonne13975</t>
  </si>
  <si>
    <t>Colonne13976</t>
  </si>
  <si>
    <t>Colonne13977</t>
  </si>
  <si>
    <t>Colonne13978</t>
  </si>
  <si>
    <t>Colonne13979</t>
  </si>
  <si>
    <t>Colonne13980</t>
  </si>
  <si>
    <t>Colonne13981</t>
  </si>
  <si>
    <t>Colonne13982</t>
  </si>
  <si>
    <t>Colonne13983</t>
  </si>
  <si>
    <t>Colonne13984</t>
  </si>
  <si>
    <t>Colonne13985</t>
  </si>
  <si>
    <t>Colonne13986</t>
  </si>
  <si>
    <t>Colonne13987</t>
  </si>
  <si>
    <t>Colonne13988</t>
  </si>
  <si>
    <t>Colonne13989</t>
  </si>
  <si>
    <t>Colonne13990</t>
  </si>
  <si>
    <t>Colonne13991</t>
  </si>
  <si>
    <t>Colonne13992</t>
  </si>
  <si>
    <t>Colonne13993</t>
  </si>
  <si>
    <t>Colonne13994</t>
  </si>
  <si>
    <t>Colonne13995</t>
  </si>
  <si>
    <t>Colonne13996</t>
  </si>
  <si>
    <t>Colonne13997</t>
  </si>
  <si>
    <t>Colonne13998</t>
  </si>
  <si>
    <t>Colonne13999</t>
  </si>
  <si>
    <t>Colonne14000</t>
  </si>
  <si>
    <t>Colonne14001</t>
  </si>
  <si>
    <t>Colonne14002</t>
  </si>
  <si>
    <t>Colonne14003</t>
  </si>
  <si>
    <t>Colonne14004</t>
  </si>
  <si>
    <t>Colonne14005</t>
  </si>
  <si>
    <t>Colonne14006</t>
  </si>
  <si>
    <t>Colonne14007</t>
  </si>
  <si>
    <t>Colonne14008</t>
  </si>
  <si>
    <t>Colonne14009</t>
  </si>
  <si>
    <t>Colonne14010</t>
  </si>
  <si>
    <t>Colonne14011</t>
  </si>
  <si>
    <t>Colonne14012</t>
  </si>
  <si>
    <t>Colonne14013</t>
  </si>
  <si>
    <t>Colonne14014</t>
  </si>
  <si>
    <t>Colonne14015</t>
  </si>
  <si>
    <t>Colonne14016</t>
  </si>
  <si>
    <t>Colonne14017</t>
  </si>
  <si>
    <t>Colonne14018</t>
  </si>
  <si>
    <t>Colonne14019</t>
  </si>
  <si>
    <t>Colonne14020</t>
  </si>
  <si>
    <t>Colonne14021</t>
  </si>
  <si>
    <t>Colonne14022</t>
  </si>
  <si>
    <t>Colonne14023</t>
  </si>
  <si>
    <t>Colonne14024</t>
  </si>
  <si>
    <t>Colonne14025</t>
  </si>
  <si>
    <t>Colonne14026</t>
  </si>
  <si>
    <t>Colonne14027</t>
  </si>
  <si>
    <t>Colonne14028</t>
  </si>
  <si>
    <t>Colonne14029</t>
  </si>
  <si>
    <t>Colonne14030</t>
  </si>
  <si>
    <t>Colonne14031</t>
  </si>
  <si>
    <t>Colonne14032</t>
  </si>
  <si>
    <t>Colonne14033</t>
  </si>
  <si>
    <t>Colonne14034</t>
  </si>
  <si>
    <t>Colonne14035</t>
  </si>
  <si>
    <t>Colonne14036</t>
  </si>
  <si>
    <t>Colonne14037</t>
  </si>
  <si>
    <t>Colonne14038</t>
  </si>
  <si>
    <t>Colonne14039</t>
  </si>
  <si>
    <t>Colonne14040</t>
  </si>
  <si>
    <t>Colonne14041</t>
  </si>
  <si>
    <t>Colonne14042</t>
  </si>
  <si>
    <t>Colonne14043</t>
  </si>
  <si>
    <t>Colonne14044</t>
  </si>
  <si>
    <t>Colonne14045</t>
  </si>
  <si>
    <t>Colonne14046</t>
  </si>
  <si>
    <t>Colonne14047</t>
  </si>
  <si>
    <t>Colonne14048</t>
  </si>
  <si>
    <t>Colonne14049</t>
  </si>
  <si>
    <t>Colonne14050</t>
  </si>
  <si>
    <t>Colonne14051</t>
  </si>
  <si>
    <t>Colonne14052</t>
  </si>
  <si>
    <t>Colonne14053</t>
  </si>
  <si>
    <t>Colonne14054</t>
  </si>
  <si>
    <t>Colonne14055</t>
  </si>
  <si>
    <t>Colonne14056</t>
  </si>
  <si>
    <t>Colonne14057</t>
  </si>
  <si>
    <t>Colonne14058</t>
  </si>
  <si>
    <t>Colonne14059</t>
  </si>
  <si>
    <t>Colonne14060</t>
  </si>
  <si>
    <t>Colonne14061</t>
  </si>
  <si>
    <t>Colonne14062</t>
  </si>
  <si>
    <t>Colonne14063</t>
  </si>
  <si>
    <t>Colonne14064</t>
  </si>
  <si>
    <t>Colonne14065</t>
  </si>
  <si>
    <t>Colonne14066</t>
  </si>
  <si>
    <t>Colonne14067</t>
  </si>
  <si>
    <t>Colonne14068</t>
  </si>
  <si>
    <t>Colonne14069</t>
  </si>
  <si>
    <t>Colonne14070</t>
  </si>
  <si>
    <t>Colonne14071</t>
  </si>
  <si>
    <t>Colonne14072</t>
  </si>
  <si>
    <t>Colonne14073</t>
  </si>
  <si>
    <t>Colonne14074</t>
  </si>
  <si>
    <t>Colonne14075</t>
  </si>
  <si>
    <t>Colonne14076</t>
  </si>
  <si>
    <t>Colonne14077</t>
  </si>
  <si>
    <t>Colonne14078</t>
  </si>
  <si>
    <t>Colonne14079</t>
  </si>
  <si>
    <t>Colonne14080</t>
  </si>
  <si>
    <t>Colonne14081</t>
  </si>
  <si>
    <t>Colonne14082</t>
  </si>
  <si>
    <t>Colonne14083</t>
  </si>
  <si>
    <t>Colonne14084</t>
  </si>
  <si>
    <t>Colonne14085</t>
  </si>
  <si>
    <t>Colonne14086</t>
  </si>
  <si>
    <t>Colonne14087</t>
  </si>
  <si>
    <t>Colonne14088</t>
  </si>
  <si>
    <t>Colonne14089</t>
  </si>
  <si>
    <t>Colonne14090</t>
  </si>
  <si>
    <t>Colonne14091</t>
  </si>
  <si>
    <t>Colonne14092</t>
  </si>
  <si>
    <t>Colonne14093</t>
  </si>
  <si>
    <t>Colonne14094</t>
  </si>
  <si>
    <t>Colonne14095</t>
  </si>
  <si>
    <t>Colonne14096</t>
  </si>
  <si>
    <t>Colonne14097</t>
  </si>
  <si>
    <t>Colonne14098</t>
  </si>
  <si>
    <t>Colonne14099</t>
  </si>
  <si>
    <t>Colonne14100</t>
  </si>
  <si>
    <t>Colonne14101</t>
  </si>
  <si>
    <t>Colonne14102</t>
  </si>
  <si>
    <t>Colonne14103</t>
  </si>
  <si>
    <t>Colonne14104</t>
  </si>
  <si>
    <t>Colonne14105</t>
  </si>
  <si>
    <t>Colonne14106</t>
  </si>
  <si>
    <t>Colonne14107</t>
  </si>
  <si>
    <t>Colonne14108</t>
  </si>
  <si>
    <t>Colonne14109</t>
  </si>
  <si>
    <t>Colonne14110</t>
  </si>
  <si>
    <t>Colonne14111</t>
  </si>
  <si>
    <t>Colonne14112</t>
  </si>
  <si>
    <t>Colonne14113</t>
  </si>
  <si>
    <t>Colonne14114</t>
  </si>
  <si>
    <t>Colonne14115</t>
  </si>
  <si>
    <t>Colonne14116</t>
  </si>
  <si>
    <t>Colonne14117</t>
  </si>
  <si>
    <t>Colonne14118</t>
  </si>
  <si>
    <t>Colonne14119</t>
  </si>
  <si>
    <t>Colonne14120</t>
  </si>
  <si>
    <t>Colonne14121</t>
  </si>
  <si>
    <t>Colonne14122</t>
  </si>
  <si>
    <t>Colonne14123</t>
  </si>
  <si>
    <t>Colonne14124</t>
  </si>
  <si>
    <t>Colonne14125</t>
  </si>
  <si>
    <t>Colonne14126</t>
  </si>
  <si>
    <t>Colonne14127</t>
  </si>
  <si>
    <t>Colonne14128</t>
  </si>
  <si>
    <t>Colonne14129</t>
  </si>
  <si>
    <t>Colonne14130</t>
  </si>
  <si>
    <t>Colonne14131</t>
  </si>
  <si>
    <t>Colonne14132</t>
  </si>
  <si>
    <t>Colonne14133</t>
  </si>
  <si>
    <t>Colonne14134</t>
  </si>
  <si>
    <t>Colonne14135</t>
  </si>
  <si>
    <t>Colonne14136</t>
  </si>
  <si>
    <t>Colonne14137</t>
  </si>
  <si>
    <t>Colonne14138</t>
  </si>
  <si>
    <t>Colonne14139</t>
  </si>
  <si>
    <t>Colonne14140</t>
  </si>
  <si>
    <t>Colonne14141</t>
  </si>
  <si>
    <t>Colonne14142</t>
  </si>
  <si>
    <t>Colonne14143</t>
  </si>
  <si>
    <t>Colonne14144</t>
  </si>
  <si>
    <t>Colonne14145</t>
  </si>
  <si>
    <t>Colonne14146</t>
  </si>
  <si>
    <t>Colonne14147</t>
  </si>
  <si>
    <t>Colonne14148</t>
  </si>
  <si>
    <t>Colonne14149</t>
  </si>
  <si>
    <t>Colonne14150</t>
  </si>
  <si>
    <t>Colonne14151</t>
  </si>
  <si>
    <t>Colonne14152</t>
  </si>
  <si>
    <t>Colonne14153</t>
  </si>
  <si>
    <t>Colonne14154</t>
  </si>
  <si>
    <t>Colonne14155</t>
  </si>
  <si>
    <t>Colonne14156</t>
  </si>
  <si>
    <t>Colonne14157</t>
  </si>
  <si>
    <t>Colonne14158</t>
  </si>
  <si>
    <t>Colonne14159</t>
  </si>
  <si>
    <t>Colonne14160</t>
  </si>
  <si>
    <t>Colonne14161</t>
  </si>
  <si>
    <t>Colonne14162</t>
  </si>
  <si>
    <t>Colonne14163</t>
  </si>
  <si>
    <t>Colonne14164</t>
  </si>
  <si>
    <t>Colonne14165</t>
  </si>
  <si>
    <t>Colonne14166</t>
  </si>
  <si>
    <t>Colonne14167</t>
  </si>
  <si>
    <t>Colonne14168</t>
  </si>
  <si>
    <t>Colonne14169</t>
  </si>
  <si>
    <t>Colonne14170</t>
  </si>
  <si>
    <t>Colonne14171</t>
  </si>
  <si>
    <t>Colonne14172</t>
  </si>
  <si>
    <t>Colonne14173</t>
  </si>
  <si>
    <t>Colonne14174</t>
  </si>
  <si>
    <t>Colonne14175</t>
  </si>
  <si>
    <t>Colonne14176</t>
  </si>
  <si>
    <t>Colonne14177</t>
  </si>
  <si>
    <t>Colonne14178</t>
  </si>
  <si>
    <t>Colonne14179</t>
  </si>
  <si>
    <t>Colonne14180</t>
  </si>
  <si>
    <t>Colonne14181</t>
  </si>
  <si>
    <t>Colonne14182</t>
  </si>
  <si>
    <t>Colonne14183</t>
  </si>
  <si>
    <t>Colonne14184</t>
  </si>
  <si>
    <t>Colonne14185</t>
  </si>
  <si>
    <t>Colonne14186</t>
  </si>
  <si>
    <t>Colonne14187</t>
  </si>
  <si>
    <t>Colonne14188</t>
  </si>
  <si>
    <t>Colonne14189</t>
  </si>
  <si>
    <t>Colonne14190</t>
  </si>
  <si>
    <t>Colonne14191</t>
  </si>
  <si>
    <t>Colonne14192</t>
  </si>
  <si>
    <t>Colonne14193</t>
  </si>
  <si>
    <t>Colonne14194</t>
  </si>
  <si>
    <t>Colonne14195</t>
  </si>
  <si>
    <t>Colonne14196</t>
  </si>
  <si>
    <t>Colonne14197</t>
  </si>
  <si>
    <t>Colonne14198</t>
  </si>
  <si>
    <t>Colonne14199</t>
  </si>
  <si>
    <t>Colonne14200</t>
  </si>
  <si>
    <t>Colonne14201</t>
  </si>
  <si>
    <t>Colonne14202</t>
  </si>
  <si>
    <t>Colonne14203</t>
  </si>
  <si>
    <t>Colonne14204</t>
  </si>
  <si>
    <t>Colonne14205</t>
  </si>
  <si>
    <t>Colonne14206</t>
  </si>
  <si>
    <t>Colonne14207</t>
  </si>
  <si>
    <t>Colonne14208</t>
  </si>
  <si>
    <t>Colonne14209</t>
  </si>
  <si>
    <t>Colonne14210</t>
  </si>
  <si>
    <t>Colonne14211</t>
  </si>
  <si>
    <t>Colonne14212</t>
  </si>
  <si>
    <t>Colonne14213</t>
  </si>
  <si>
    <t>Colonne14214</t>
  </si>
  <si>
    <t>Colonne14215</t>
  </si>
  <si>
    <t>Colonne14216</t>
  </si>
  <si>
    <t>Colonne14217</t>
  </si>
  <si>
    <t>Colonne14218</t>
  </si>
  <si>
    <t>Colonne14219</t>
  </si>
  <si>
    <t>Colonne14220</t>
  </si>
  <si>
    <t>Colonne14221</t>
  </si>
  <si>
    <t>Colonne14222</t>
  </si>
  <si>
    <t>Colonne14223</t>
  </si>
  <si>
    <t>Colonne14224</t>
  </si>
  <si>
    <t>Colonne14225</t>
  </si>
  <si>
    <t>Colonne14226</t>
  </si>
  <si>
    <t>Colonne14227</t>
  </si>
  <si>
    <t>Colonne14228</t>
  </si>
  <si>
    <t>Colonne14229</t>
  </si>
  <si>
    <t>Colonne14230</t>
  </si>
  <si>
    <t>Colonne14231</t>
  </si>
  <si>
    <t>Colonne14232</t>
  </si>
  <si>
    <t>Colonne14233</t>
  </si>
  <si>
    <t>Colonne14234</t>
  </si>
  <si>
    <t>Colonne14235</t>
  </si>
  <si>
    <t>Colonne14236</t>
  </si>
  <si>
    <t>Colonne14237</t>
  </si>
  <si>
    <t>Colonne14238</t>
  </si>
  <si>
    <t>Colonne14239</t>
  </si>
  <si>
    <t>Colonne14240</t>
  </si>
  <si>
    <t>Colonne14241</t>
  </si>
  <si>
    <t>Colonne14242</t>
  </si>
  <si>
    <t>Colonne14243</t>
  </si>
  <si>
    <t>Colonne14244</t>
  </si>
  <si>
    <t>Colonne14245</t>
  </si>
  <si>
    <t>Colonne14246</t>
  </si>
  <si>
    <t>Colonne14247</t>
  </si>
  <si>
    <t>Colonne14248</t>
  </si>
  <si>
    <t>Colonne14249</t>
  </si>
  <si>
    <t>Colonne14250</t>
  </si>
  <si>
    <t>Colonne14251</t>
  </si>
  <si>
    <t>Colonne14252</t>
  </si>
  <si>
    <t>Colonne14253</t>
  </si>
  <si>
    <t>Colonne14254</t>
  </si>
  <si>
    <t>Colonne14255</t>
  </si>
  <si>
    <t>Colonne14256</t>
  </si>
  <si>
    <t>Colonne14257</t>
  </si>
  <si>
    <t>Colonne14258</t>
  </si>
  <si>
    <t>Colonne14259</t>
  </si>
  <si>
    <t>Colonne14260</t>
  </si>
  <si>
    <t>Colonne14261</t>
  </si>
  <si>
    <t>Colonne14262</t>
  </si>
  <si>
    <t>Colonne14263</t>
  </si>
  <si>
    <t>Colonne14264</t>
  </si>
  <si>
    <t>Colonne14265</t>
  </si>
  <si>
    <t>Colonne14266</t>
  </si>
  <si>
    <t>Colonne14267</t>
  </si>
  <si>
    <t>Colonne14268</t>
  </si>
  <si>
    <t>Colonne14269</t>
  </si>
  <si>
    <t>Colonne14270</t>
  </si>
  <si>
    <t>Colonne14271</t>
  </si>
  <si>
    <t>Colonne14272</t>
  </si>
  <si>
    <t>Colonne14273</t>
  </si>
  <si>
    <t>Colonne14274</t>
  </si>
  <si>
    <t>Colonne14275</t>
  </si>
  <si>
    <t>Colonne14276</t>
  </si>
  <si>
    <t>Colonne14277</t>
  </si>
  <si>
    <t>Colonne14278</t>
  </si>
  <si>
    <t>Colonne14279</t>
  </si>
  <si>
    <t>Colonne14280</t>
  </si>
  <si>
    <t>Colonne14281</t>
  </si>
  <si>
    <t>Colonne14282</t>
  </si>
  <si>
    <t>Colonne14283</t>
  </si>
  <si>
    <t>Colonne14284</t>
  </si>
  <si>
    <t>Colonne14285</t>
  </si>
  <si>
    <t>Colonne14286</t>
  </si>
  <si>
    <t>Colonne14287</t>
  </si>
  <si>
    <t>Colonne14288</t>
  </si>
  <si>
    <t>Colonne14289</t>
  </si>
  <si>
    <t>Colonne14290</t>
  </si>
  <si>
    <t>Colonne14291</t>
  </si>
  <si>
    <t>Colonne14292</t>
  </si>
  <si>
    <t>Colonne14293</t>
  </si>
  <si>
    <t>Colonne14294</t>
  </si>
  <si>
    <t>Colonne14295</t>
  </si>
  <si>
    <t>Colonne14296</t>
  </si>
  <si>
    <t>Colonne14297</t>
  </si>
  <si>
    <t>Colonne14298</t>
  </si>
  <si>
    <t>Colonne14299</t>
  </si>
  <si>
    <t>Colonne14300</t>
  </si>
  <si>
    <t>Colonne14301</t>
  </si>
  <si>
    <t>Colonne14302</t>
  </si>
  <si>
    <t>Colonne14303</t>
  </si>
  <si>
    <t>Colonne14304</t>
  </si>
  <si>
    <t>Colonne14305</t>
  </si>
  <si>
    <t>Colonne14306</t>
  </si>
  <si>
    <t>Colonne14307</t>
  </si>
  <si>
    <t>Colonne14308</t>
  </si>
  <si>
    <t>Colonne14309</t>
  </si>
  <si>
    <t>Colonne14310</t>
  </si>
  <si>
    <t>Colonne14311</t>
  </si>
  <si>
    <t>Colonne14312</t>
  </si>
  <si>
    <t>Colonne14313</t>
  </si>
  <si>
    <t>Colonne14314</t>
  </si>
  <si>
    <t>Colonne14315</t>
  </si>
  <si>
    <t>Colonne14316</t>
  </si>
  <si>
    <t>Colonne14317</t>
  </si>
  <si>
    <t>Colonne14318</t>
  </si>
  <si>
    <t>Colonne14319</t>
  </si>
  <si>
    <t>Colonne14320</t>
  </si>
  <si>
    <t>Colonne14321</t>
  </si>
  <si>
    <t>Colonne14322</t>
  </si>
  <si>
    <t>Colonne14323</t>
  </si>
  <si>
    <t>Colonne14324</t>
  </si>
  <si>
    <t>Colonne14325</t>
  </si>
  <si>
    <t>Colonne14326</t>
  </si>
  <si>
    <t>Colonne14327</t>
  </si>
  <si>
    <t>Colonne14328</t>
  </si>
  <si>
    <t>Colonne14329</t>
  </si>
  <si>
    <t>Colonne14330</t>
  </si>
  <si>
    <t>Colonne14331</t>
  </si>
  <si>
    <t>Colonne14332</t>
  </si>
  <si>
    <t>Colonne14333</t>
  </si>
  <si>
    <t>Colonne14334</t>
  </si>
  <si>
    <t>Colonne14335</t>
  </si>
  <si>
    <t>Colonne14336</t>
  </si>
  <si>
    <t>Colonne14337</t>
  </si>
  <si>
    <t>Colonne14338</t>
  </si>
  <si>
    <t>Colonne14339</t>
  </si>
  <si>
    <t>Colonne14340</t>
  </si>
  <si>
    <t>Colonne14341</t>
  </si>
  <si>
    <t>Colonne14342</t>
  </si>
  <si>
    <t>Colonne14343</t>
  </si>
  <si>
    <t>Colonne14344</t>
  </si>
  <si>
    <t>Colonne14345</t>
  </si>
  <si>
    <t>Colonne14346</t>
  </si>
  <si>
    <t>Colonne14347</t>
  </si>
  <si>
    <t>Colonne14348</t>
  </si>
  <si>
    <t>Colonne14349</t>
  </si>
  <si>
    <t>Colonne14350</t>
  </si>
  <si>
    <t>Colonne14351</t>
  </si>
  <si>
    <t>Colonne14352</t>
  </si>
  <si>
    <t>Colonne14353</t>
  </si>
  <si>
    <t>Colonne14354</t>
  </si>
  <si>
    <t>Colonne14355</t>
  </si>
  <si>
    <t>Colonne14356</t>
  </si>
  <si>
    <t>Colonne14357</t>
  </si>
  <si>
    <t>Colonne14358</t>
  </si>
  <si>
    <t>Colonne14359</t>
  </si>
  <si>
    <t>Colonne14360</t>
  </si>
  <si>
    <t>Colonne14361</t>
  </si>
  <si>
    <t>Colonne14362</t>
  </si>
  <si>
    <t>Colonne14363</t>
  </si>
  <si>
    <t>Colonne14364</t>
  </si>
  <si>
    <t>Colonne14365</t>
  </si>
  <si>
    <t>Colonne14366</t>
  </si>
  <si>
    <t>Colonne14367</t>
  </si>
  <si>
    <t>Colonne14368</t>
  </si>
  <si>
    <t>Colonne14369</t>
  </si>
  <si>
    <t>Colonne14370</t>
  </si>
  <si>
    <t>Colonne14371</t>
  </si>
  <si>
    <t>Colonne14372</t>
  </si>
  <si>
    <t>Colonne14373</t>
  </si>
  <si>
    <t>Colonne14374</t>
  </si>
  <si>
    <t>Colonne14375</t>
  </si>
  <si>
    <t>Colonne14376</t>
  </si>
  <si>
    <t>Colonne14377</t>
  </si>
  <si>
    <t>Colonne14378</t>
  </si>
  <si>
    <t>Colonne14379</t>
  </si>
  <si>
    <t>Colonne14380</t>
  </si>
  <si>
    <t>Colonne14381</t>
  </si>
  <si>
    <t>Colonne14382</t>
  </si>
  <si>
    <t>Colonne14383</t>
  </si>
  <si>
    <t>Colonne14384</t>
  </si>
  <si>
    <t>Colonne14385</t>
  </si>
  <si>
    <t>Colonne14386</t>
  </si>
  <si>
    <t>Colonne14387</t>
  </si>
  <si>
    <t>Colonne14388</t>
  </si>
  <si>
    <t>Colonne14389</t>
  </si>
  <si>
    <t>Colonne14390</t>
  </si>
  <si>
    <t>Colonne14391</t>
  </si>
  <si>
    <t>Colonne14392</t>
  </si>
  <si>
    <t>Colonne14393</t>
  </si>
  <si>
    <t>Colonne14394</t>
  </si>
  <si>
    <t>Colonne14395</t>
  </si>
  <si>
    <t>Colonne14396</t>
  </si>
  <si>
    <t>Colonne14397</t>
  </si>
  <si>
    <t>Colonne14398</t>
  </si>
  <si>
    <t>Colonne14399</t>
  </si>
  <si>
    <t>Colonne14400</t>
  </si>
  <si>
    <t>Colonne14401</t>
  </si>
  <si>
    <t>Colonne14402</t>
  </si>
  <si>
    <t>Colonne14403</t>
  </si>
  <si>
    <t>Colonne14404</t>
  </si>
  <si>
    <t>Colonne14405</t>
  </si>
  <si>
    <t>Colonne14406</t>
  </si>
  <si>
    <t>Colonne14407</t>
  </si>
  <si>
    <t>Colonne14408</t>
  </si>
  <si>
    <t>Colonne14409</t>
  </si>
  <si>
    <t>Colonne14410</t>
  </si>
  <si>
    <t>Colonne14411</t>
  </si>
  <si>
    <t>Colonne14412</t>
  </si>
  <si>
    <t>Colonne14413</t>
  </si>
  <si>
    <t>Colonne14414</t>
  </si>
  <si>
    <t>Colonne14415</t>
  </si>
  <si>
    <t>Colonne14416</t>
  </si>
  <si>
    <t>Colonne14417</t>
  </si>
  <si>
    <t>Colonne14418</t>
  </si>
  <si>
    <t>Colonne14419</t>
  </si>
  <si>
    <t>Colonne14420</t>
  </si>
  <si>
    <t>Colonne14421</t>
  </si>
  <si>
    <t>Colonne14422</t>
  </si>
  <si>
    <t>Colonne14423</t>
  </si>
  <si>
    <t>Colonne14424</t>
  </si>
  <si>
    <t>Colonne14425</t>
  </si>
  <si>
    <t>Colonne14426</t>
  </si>
  <si>
    <t>Colonne14427</t>
  </si>
  <si>
    <t>Colonne14428</t>
  </si>
  <si>
    <t>Colonne14429</t>
  </si>
  <si>
    <t>Colonne14430</t>
  </si>
  <si>
    <t>Colonne14431</t>
  </si>
  <si>
    <t>Colonne14432</t>
  </si>
  <si>
    <t>Colonne14433</t>
  </si>
  <si>
    <t>Colonne14434</t>
  </si>
  <si>
    <t>Colonne14435</t>
  </si>
  <si>
    <t>Colonne14436</t>
  </si>
  <si>
    <t>Colonne14437</t>
  </si>
  <si>
    <t>Colonne14438</t>
  </si>
  <si>
    <t>Colonne14439</t>
  </si>
  <si>
    <t>Colonne14440</t>
  </si>
  <si>
    <t>Colonne14441</t>
  </si>
  <si>
    <t>Colonne14442</t>
  </si>
  <si>
    <t>Colonne14443</t>
  </si>
  <si>
    <t>Colonne14444</t>
  </si>
  <si>
    <t>Colonne14445</t>
  </si>
  <si>
    <t>Colonne14446</t>
  </si>
  <si>
    <t>Colonne14447</t>
  </si>
  <si>
    <t>Colonne14448</t>
  </si>
  <si>
    <t>Colonne14449</t>
  </si>
  <si>
    <t>Colonne14450</t>
  </si>
  <si>
    <t>Colonne14451</t>
  </si>
  <si>
    <t>Colonne14452</t>
  </si>
  <si>
    <t>Colonne14453</t>
  </si>
  <si>
    <t>Colonne14454</t>
  </si>
  <si>
    <t>Colonne14455</t>
  </si>
  <si>
    <t>Colonne14456</t>
  </si>
  <si>
    <t>Colonne14457</t>
  </si>
  <si>
    <t>Colonne14458</t>
  </si>
  <si>
    <t>Colonne14459</t>
  </si>
  <si>
    <t>Colonne14460</t>
  </si>
  <si>
    <t>Colonne14461</t>
  </si>
  <si>
    <t>Colonne14462</t>
  </si>
  <si>
    <t>Colonne14463</t>
  </si>
  <si>
    <t>Colonne14464</t>
  </si>
  <si>
    <t>Colonne14465</t>
  </si>
  <si>
    <t>Colonne14466</t>
  </si>
  <si>
    <t>Colonne14467</t>
  </si>
  <si>
    <t>Colonne14468</t>
  </si>
  <si>
    <t>Colonne14469</t>
  </si>
  <si>
    <t>Colonne14470</t>
  </si>
  <si>
    <t>Colonne14471</t>
  </si>
  <si>
    <t>Colonne14472</t>
  </si>
  <si>
    <t>Colonne14473</t>
  </si>
  <si>
    <t>Colonne14474</t>
  </si>
  <si>
    <t>Colonne14475</t>
  </si>
  <si>
    <t>Colonne14476</t>
  </si>
  <si>
    <t>Colonne14477</t>
  </si>
  <si>
    <t>Colonne14478</t>
  </si>
  <si>
    <t>Colonne14479</t>
  </si>
  <si>
    <t>Colonne14480</t>
  </si>
  <si>
    <t>Colonne14481</t>
  </si>
  <si>
    <t>Colonne14482</t>
  </si>
  <si>
    <t>Colonne14483</t>
  </si>
  <si>
    <t>Colonne14484</t>
  </si>
  <si>
    <t>Colonne14485</t>
  </si>
  <si>
    <t>Colonne14486</t>
  </si>
  <si>
    <t>Colonne14487</t>
  </si>
  <si>
    <t>Colonne14488</t>
  </si>
  <si>
    <t>Colonne14489</t>
  </si>
  <si>
    <t>Colonne14490</t>
  </si>
  <si>
    <t>Colonne14491</t>
  </si>
  <si>
    <t>Colonne14492</t>
  </si>
  <si>
    <t>Colonne14493</t>
  </si>
  <si>
    <t>Colonne14494</t>
  </si>
  <si>
    <t>Colonne14495</t>
  </si>
  <si>
    <t>Colonne14496</t>
  </si>
  <si>
    <t>Colonne14497</t>
  </si>
  <si>
    <t>Colonne14498</t>
  </si>
  <si>
    <t>Colonne14499</t>
  </si>
  <si>
    <t>Colonne14500</t>
  </si>
  <si>
    <t>Colonne14501</t>
  </si>
  <si>
    <t>Colonne14502</t>
  </si>
  <si>
    <t>Colonne14503</t>
  </si>
  <si>
    <t>Colonne14504</t>
  </si>
  <si>
    <t>Colonne14505</t>
  </si>
  <si>
    <t>Colonne14506</t>
  </si>
  <si>
    <t>Colonne14507</t>
  </si>
  <si>
    <t>Colonne14508</t>
  </si>
  <si>
    <t>Colonne14509</t>
  </si>
  <si>
    <t>Colonne14510</t>
  </si>
  <si>
    <t>Colonne14511</t>
  </si>
  <si>
    <t>Colonne14512</t>
  </si>
  <si>
    <t>Colonne14513</t>
  </si>
  <si>
    <t>Colonne14514</t>
  </si>
  <si>
    <t>Colonne14515</t>
  </si>
  <si>
    <t>Colonne14516</t>
  </si>
  <si>
    <t>Colonne14517</t>
  </si>
  <si>
    <t>Colonne14518</t>
  </si>
  <si>
    <t>Colonne14519</t>
  </si>
  <si>
    <t>Colonne14520</t>
  </si>
  <si>
    <t>Colonne14521</t>
  </si>
  <si>
    <t>Colonne14522</t>
  </si>
  <si>
    <t>Colonne14523</t>
  </si>
  <si>
    <t>Colonne14524</t>
  </si>
  <si>
    <t>Colonne14525</t>
  </si>
  <si>
    <t>Colonne14526</t>
  </si>
  <si>
    <t>Colonne14527</t>
  </si>
  <si>
    <t>Colonne14528</t>
  </si>
  <si>
    <t>Colonne14529</t>
  </si>
  <si>
    <t>Colonne14530</t>
  </si>
  <si>
    <t>Colonne14531</t>
  </si>
  <si>
    <t>Colonne14532</t>
  </si>
  <si>
    <t>Colonne14533</t>
  </si>
  <si>
    <t>Colonne14534</t>
  </si>
  <si>
    <t>Colonne14535</t>
  </si>
  <si>
    <t>Colonne14536</t>
  </si>
  <si>
    <t>Colonne14537</t>
  </si>
  <si>
    <t>Colonne14538</t>
  </si>
  <si>
    <t>Colonne14539</t>
  </si>
  <si>
    <t>Colonne14540</t>
  </si>
  <si>
    <t>Colonne14541</t>
  </si>
  <si>
    <t>Colonne14542</t>
  </si>
  <si>
    <t>Colonne14543</t>
  </si>
  <si>
    <t>Colonne14544</t>
  </si>
  <si>
    <t>Colonne14545</t>
  </si>
  <si>
    <t>Colonne14546</t>
  </si>
  <si>
    <t>Colonne14547</t>
  </si>
  <si>
    <t>Colonne14548</t>
  </si>
  <si>
    <t>Colonne14549</t>
  </si>
  <si>
    <t>Colonne14550</t>
  </si>
  <si>
    <t>Colonne14551</t>
  </si>
  <si>
    <t>Colonne14552</t>
  </si>
  <si>
    <t>Colonne14553</t>
  </si>
  <si>
    <t>Colonne14554</t>
  </si>
  <si>
    <t>Colonne14555</t>
  </si>
  <si>
    <t>Colonne14556</t>
  </si>
  <si>
    <t>Colonne14557</t>
  </si>
  <si>
    <t>Colonne14558</t>
  </si>
  <si>
    <t>Colonne14559</t>
  </si>
  <si>
    <t>Colonne14560</t>
  </si>
  <si>
    <t>Colonne14561</t>
  </si>
  <si>
    <t>Colonne14562</t>
  </si>
  <si>
    <t>Colonne14563</t>
  </si>
  <si>
    <t>Colonne14564</t>
  </si>
  <si>
    <t>Colonne14565</t>
  </si>
  <si>
    <t>Colonne14566</t>
  </si>
  <si>
    <t>Colonne14567</t>
  </si>
  <si>
    <t>Colonne14568</t>
  </si>
  <si>
    <t>Colonne14569</t>
  </si>
  <si>
    <t>Colonne14570</t>
  </si>
  <si>
    <t>Colonne14571</t>
  </si>
  <si>
    <t>Colonne14572</t>
  </si>
  <si>
    <t>Colonne14573</t>
  </si>
  <si>
    <t>Colonne14574</t>
  </si>
  <si>
    <t>Colonne14575</t>
  </si>
  <si>
    <t>Colonne14576</t>
  </si>
  <si>
    <t>Colonne14577</t>
  </si>
  <si>
    <t>Colonne14578</t>
  </si>
  <si>
    <t>Colonne14579</t>
  </si>
  <si>
    <t>Colonne14580</t>
  </si>
  <si>
    <t>Colonne14581</t>
  </si>
  <si>
    <t>Colonne14582</t>
  </si>
  <si>
    <t>Colonne14583</t>
  </si>
  <si>
    <t>Colonne14584</t>
  </si>
  <si>
    <t>Colonne14585</t>
  </si>
  <si>
    <t>Colonne14586</t>
  </si>
  <si>
    <t>Colonne14587</t>
  </si>
  <si>
    <t>Colonne14588</t>
  </si>
  <si>
    <t>Colonne14589</t>
  </si>
  <si>
    <t>Colonne14590</t>
  </si>
  <si>
    <t>Colonne14591</t>
  </si>
  <si>
    <t>Colonne14592</t>
  </si>
  <si>
    <t>Colonne14593</t>
  </si>
  <si>
    <t>Colonne14594</t>
  </si>
  <si>
    <t>Colonne14595</t>
  </si>
  <si>
    <t>Colonne14596</t>
  </si>
  <si>
    <t>Colonne14597</t>
  </si>
  <si>
    <t>Colonne14598</t>
  </si>
  <si>
    <t>Colonne14599</t>
  </si>
  <si>
    <t>Colonne14600</t>
  </si>
  <si>
    <t>Colonne14601</t>
  </si>
  <si>
    <t>Colonne14602</t>
  </si>
  <si>
    <t>Colonne14603</t>
  </si>
  <si>
    <t>Colonne14604</t>
  </si>
  <si>
    <t>Colonne14605</t>
  </si>
  <si>
    <t>Colonne14606</t>
  </si>
  <si>
    <t>Colonne14607</t>
  </si>
  <si>
    <t>Colonne14608</t>
  </si>
  <si>
    <t>Colonne14609</t>
  </si>
  <si>
    <t>Colonne14610</t>
  </si>
  <si>
    <t>Colonne14611</t>
  </si>
  <si>
    <t>Colonne14612</t>
  </si>
  <si>
    <t>Colonne14613</t>
  </si>
  <si>
    <t>Colonne14614</t>
  </si>
  <si>
    <t>Colonne14615</t>
  </si>
  <si>
    <t>Colonne14616</t>
  </si>
  <si>
    <t>Colonne14617</t>
  </si>
  <si>
    <t>Colonne14618</t>
  </si>
  <si>
    <t>Colonne14619</t>
  </si>
  <si>
    <t>Colonne14620</t>
  </si>
  <si>
    <t>Colonne14621</t>
  </si>
  <si>
    <t>Colonne14622</t>
  </si>
  <si>
    <t>Colonne14623</t>
  </si>
  <si>
    <t>Colonne14624</t>
  </si>
  <si>
    <t>Colonne14625</t>
  </si>
  <si>
    <t>Colonne14626</t>
  </si>
  <si>
    <t>Colonne14627</t>
  </si>
  <si>
    <t>Colonne14628</t>
  </si>
  <si>
    <t>Colonne14629</t>
  </si>
  <si>
    <t>Colonne14630</t>
  </si>
  <si>
    <t>Colonne14631</t>
  </si>
  <si>
    <t>Colonne14632</t>
  </si>
  <si>
    <t>Colonne14633</t>
  </si>
  <si>
    <t>Colonne14634</t>
  </si>
  <si>
    <t>Colonne14635</t>
  </si>
  <si>
    <t>Colonne14636</t>
  </si>
  <si>
    <t>Colonne14637</t>
  </si>
  <si>
    <t>Colonne14638</t>
  </si>
  <si>
    <t>Colonne14639</t>
  </si>
  <si>
    <t>Colonne14640</t>
  </si>
  <si>
    <t>Colonne14641</t>
  </si>
  <si>
    <t>Colonne14642</t>
  </si>
  <si>
    <t>Colonne14643</t>
  </si>
  <si>
    <t>Colonne14644</t>
  </si>
  <si>
    <t>Colonne14645</t>
  </si>
  <si>
    <t>Colonne14646</t>
  </si>
  <si>
    <t>Colonne14647</t>
  </si>
  <si>
    <t>Colonne14648</t>
  </si>
  <si>
    <t>Colonne14649</t>
  </si>
  <si>
    <t>Colonne14650</t>
  </si>
  <si>
    <t>Colonne14651</t>
  </si>
  <si>
    <t>Colonne14652</t>
  </si>
  <si>
    <t>Colonne14653</t>
  </si>
  <si>
    <t>Colonne14654</t>
  </si>
  <si>
    <t>Colonne14655</t>
  </si>
  <si>
    <t>Colonne14656</t>
  </si>
  <si>
    <t>Colonne14657</t>
  </si>
  <si>
    <t>Colonne14658</t>
  </si>
  <si>
    <t>Colonne14659</t>
  </si>
  <si>
    <t>Colonne14660</t>
  </si>
  <si>
    <t>Colonne14661</t>
  </si>
  <si>
    <t>Colonne14662</t>
  </si>
  <si>
    <t>Colonne14663</t>
  </si>
  <si>
    <t>Colonne14664</t>
  </si>
  <si>
    <t>Colonne14665</t>
  </si>
  <si>
    <t>Colonne14666</t>
  </si>
  <si>
    <t>Colonne14667</t>
  </si>
  <si>
    <t>Colonne14668</t>
  </si>
  <si>
    <t>Colonne14669</t>
  </si>
  <si>
    <t>Colonne14670</t>
  </si>
  <si>
    <t>Colonne14671</t>
  </si>
  <si>
    <t>Colonne14672</t>
  </si>
  <si>
    <t>Colonne14673</t>
  </si>
  <si>
    <t>Colonne14674</t>
  </si>
  <si>
    <t>Colonne14675</t>
  </si>
  <si>
    <t>Colonne14676</t>
  </si>
  <si>
    <t>Colonne14677</t>
  </si>
  <si>
    <t>Colonne14678</t>
  </si>
  <si>
    <t>Colonne14679</t>
  </si>
  <si>
    <t>Colonne14680</t>
  </si>
  <si>
    <t>Colonne14681</t>
  </si>
  <si>
    <t>Colonne14682</t>
  </si>
  <si>
    <t>Colonne14683</t>
  </si>
  <si>
    <t>Colonne14684</t>
  </si>
  <si>
    <t>Colonne14685</t>
  </si>
  <si>
    <t>Colonne14686</t>
  </si>
  <si>
    <t>Colonne14687</t>
  </si>
  <si>
    <t>Colonne14688</t>
  </si>
  <si>
    <t>Colonne14689</t>
  </si>
  <si>
    <t>Colonne14690</t>
  </si>
  <si>
    <t>Colonne14691</t>
  </si>
  <si>
    <t>Colonne14692</t>
  </si>
  <si>
    <t>Colonne14693</t>
  </si>
  <si>
    <t>Colonne14694</t>
  </si>
  <si>
    <t>Colonne14695</t>
  </si>
  <si>
    <t>Colonne14696</t>
  </si>
  <si>
    <t>Colonne14697</t>
  </si>
  <si>
    <t>Colonne14698</t>
  </si>
  <si>
    <t>Colonne14699</t>
  </si>
  <si>
    <t>Colonne14700</t>
  </si>
  <si>
    <t>Colonne14701</t>
  </si>
  <si>
    <t>Colonne14702</t>
  </si>
  <si>
    <t>Colonne14703</t>
  </si>
  <si>
    <t>Colonne14704</t>
  </si>
  <si>
    <t>Colonne14705</t>
  </si>
  <si>
    <t>Colonne14706</t>
  </si>
  <si>
    <t>Colonne14707</t>
  </si>
  <si>
    <t>Colonne14708</t>
  </si>
  <si>
    <t>Colonne14709</t>
  </si>
  <si>
    <t>Colonne14710</t>
  </si>
  <si>
    <t>Colonne14711</t>
  </si>
  <si>
    <t>Colonne14712</t>
  </si>
  <si>
    <t>Colonne14713</t>
  </si>
  <si>
    <t>Colonne14714</t>
  </si>
  <si>
    <t>Colonne14715</t>
  </si>
  <si>
    <t>Colonne14716</t>
  </si>
  <si>
    <t>Colonne14717</t>
  </si>
  <si>
    <t>Colonne14718</t>
  </si>
  <si>
    <t>Colonne14719</t>
  </si>
  <si>
    <t>Colonne14720</t>
  </si>
  <si>
    <t>Colonne14721</t>
  </si>
  <si>
    <t>Colonne14722</t>
  </si>
  <si>
    <t>Colonne14723</t>
  </si>
  <si>
    <t>Colonne14724</t>
  </si>
  <si>
    <t>Colonne14725</t>
  </si>
  <si>
    <t>Colonne14726</t>
  </si>
  <si>
    <t>Colonne14727</t>
  </si>
  <si>
    <t>Colonne14728</t>
  </si>
  <si>
    <t>Colonne14729</t>
  </si>
  <si>
    <t>Colonne14730</t>
  </si>
  <si>
    <t>Colonne14731</t>
  </si>
  <si>
    <t>Colonne14732</t>
  </si>
  <si>
    <t>Colonne14733</t>
  </si>
  <si>
    <t>Colonne14734</t>
  </si>
  <si>
    <t>Colonne14735</t>
  </si>
  <si>
    <t>Colonne14736</t>
  </si>
  <si>
    <t>Colonne14737</t>
  </si>
  <si>
    <t>Colonne14738</t>
  </si>
  <si>
    <t>Colonne14739</t>
  </si>
  <si>
    <t>Colonne14740</t>
  </si>
  <si>
    <t>Colonne14741</t>
  </si>
  <si>
    <t>Colonne14742</t>
  </si>
  <si>
    <t>Colonne14743</t>
  </si>
  <si>
    <t>Colonne14744</t>
  </si>
  <si>
    <t>Colonne14745</t>
  </si>
  <si>
    <t>Colonne14746</t>
  </si>
  <si>
    <t>Colonne14747</t>
  </si>
  <si>
    <t>Colonne14748</t>
  </si>
  <si>
    <t>Colonne14749</t>
  </si>
  <si>
    <t>Colonne14750</t>
  </si>
  <si>
    <t>Colonne14751</t>
  </si>
  <si>
    <t>Colonne14752</t>
  </si>
  <si>
    <t>Colonne14753</t>
  </si>
  <si>
    <t>Colonne14754</t>
  </si>
  <si>
    <t>Colonne14755</t>
  </si>
  <si>
    <t>Colonne14756</t>
  </si>
  <si>
    <t>Colonne14757</t>
  </si>
  <si>
    <t>Colonne14758</t>
  </si>
  <si>
    <t>Colonne14759</t>
  </si>
  <si>
    <t>Colonne14760</t>
  </si>
  <si>
    <t>Colonne14761</t>
  </si>
  <si>
    <t>Colonne14762</t>
  </si>
  <si>
    <t>Colonne14763</t>
  </si>
  <si>
    <t>Colonne14764</t>
  </si>
  <si>
    <t>Colonne14765</t>
  </si>
  <si>
    <t>Colonne14766</t>
  </si>
  <si>
    <t>Colonne14767</t>
  </si>
  <si>
    <t>Colonne14768</t>
  </si>
  <si>
    <t>Colonne14769</t>
  </si>
  <si>
    <t>Colonne14770</t>
  </si>
  <si>
    <t>Colonne14771</t>
  </si>
  <si>
    <t>Colonne14772</t>
  </si>
  <si>
    <t>Colonne14773</t>
  </si>
  <si>
    <t>Colonne14774</t>
  </si>
  <si>
    <t>Colonne14775</t>
  </si>
  <si>
    <t>Colonne14776</t>
  </si>
  <si>
    <t>Colonne14777</t>
  </si>
  <si>
    <t>Colonne14778</t>
  </si>
  <si>
    <t>Colonne14779</t>
  </si>
  <si>
    <t>Colonne14780</t>
  </si>
  <si>
    <t>Colonne14781</t>
  </si>
  <si>
    <t>Colonne14782</t>
  </si>
  <si>
    <t>Colonne14783</t>
  </si>
  <si>
    <t>Colonne14784</t>
  </si>
  <si>
    <t>Colonne14785</t>
  </si>
  <si>
    <t>Colonne14786</t>
  </si>
  <si>
    <t>Colonne14787</t>
  </si>
  <si>
    <t>Colonne14788</t>
  </si>
  <si>
    <t>Colonne14789</t>
  </si>
  <si>
    <t>Colonne14790</t>
  </si>
  <si>
    <t>Colonne14791</t>
  </si>
  <si>
    <t>Colonne14792</t>
  </si>
  <si>
    <t>Colonne14793</t>
  </si>
  <si>
    <t>Colonne14794</t>
  </si>
  <si>
    <t>Colonne14795</t>
  </si>
  <si>
    <t>Colonne14796</t>
  </si>
  <si>
    <t>Colonne14797</t>
  </si>
  <si>
    <t>Colonne14798</t>
  </si>
  <si>
    <t>Colonne14799</t>
  </si>
  <si>
    <t>Colonne14800</t>
  </si>
  <si>
    <t>Colonne14801</t>
  </si>
  <si>
    <t>Colonne14802</t>
  </si>
  <si>
    <t>Colonne14803</t>
  </si>
  <si>
    <t>Colonne14804</t>
  </si>
  <si>
    <t>Colonne14805</t>
  </si>
  <si>
    <t>Colonne14806</t>
  </si>
  <si>
    <t>Colonne14807</t>
  </si>
  <si>
    <t>Colonne14808</t>
  </si>
  <si>
    <t>Colonne14809</t>
  </si>
  <si>
    <t>Colonne14810</t>
  </si>
  <si>
    <t>Colonne14811</t>
  </si>
  <si>
    <t>Colonne14812</t>
  </si>
  <si>
    <t>Colonne14813</t>
  </si>
  <si>
    <t>Colonne14814</t>
  </si>
  <si>
    <t>Colonne14815</t>
  </si>
  <si>
    <t>Colonne14816</t>
  </si>
  <si>
    <t>Colonne14817</t>
  </si>
  <si>
    <t>Colonne14818</t>
  </si>
  <si>
    <t>Colonne14819</t>
  </si>
  <si>
    <t>Colonne14820</t>
  </si>
  <si>
    <t>Colonne14821</t>
  </si>
  <si>
    <t>Colonne14822</t>
  </si>
  <si>
    <t>Colonne14823</t>
  </si>
  <si>
    <t>Colonne14824</t>
  </si>
  <si>
    <t>Colonne14825</t>
  </si>
  <si>
    <t>Colonne14826</t>
  </si>
  <si>
    <t>Colonne14827</t>
  </si>
  <si>
    <t>Colonne14828</t>
  </si>
  <si>
    <t>Colonne14829</t>
  </si>
  <si>
    <t>Colonne14830</t>
  </si>
  <si>
    <t>Colonne14831</t>
  </si>
  <si>
    <t>Colonne14832</t>
  </si>
  <si>
    <t>Colonne14833</t>
  </si>
  <si>
    <t>Colonne14834</t>
  </si>
  <si>
    <t>Colonne14835</t>
  </si>
  <si>
    <t>Colonne14836</t>
  </si>
  <si>
    <t>Colonne14837</t>
  </si>
  <si>
    <t>Colonne14838</t>
  </si>
  <si>
    <t>Colonne14839</t>
  </si>
  <si>
    <t>Colonne14840</t>
  </si>
  <si>
    <t>Colonne14841</t>
  </si>
  <si>
    <t>Colonne14842</t>
  </si>
  <si>
    <t>Colonne14843</t>
  </si>
  <si>
    <t>Colonne14844</t>
  </si>
  <si>
    <t>Colonne14845</t>
  </si>
  <si>
    <t>Colonne14846</t>
  </si>
  <si>
    <t>Colonne14847</t>
  </si>
  <si>
    <t>Colonne14848</t>
  </si>
  <si>
    <t>Colonne14849</t>
  </si>
  <si>
    <t>Colonne14850</t>
  </si>
  <si>
    <t>Colonne14851</t>
  </si>
  <si>
    <t>Colonne14852</t>
  </si>
  <si>
    <t>Colonne14853</t>
  </si>
  <si>
    <t>Colonne14854</t>
  </si>
  <si>
    <t>Colonne14855</t>
  </si>
  <si>
    <t>Colonne14856</t>
  </si>
  <si>
    <t>Colonne14857</t>
  </si>
  <si>
    <t>Colonne14858</t>
  </si>
  <si>
    <t>Colonne14859</t>
  </si>
  <si>
    <t>Colonne14860</t>
  </si>
  <si>
    <t>Colonne14861</t>
  </si>
  <si>
    <t>Colonne14862</t>
  </si>
  <si>
    <t>Colonne14863</t>
  </si>
  <si>
    <t>Colonne14864</t>
  </si>
  <si>
    <t>Colonne14865</t>
  </si>
  <si>
    <t>Colonne14866</t>
  </si>
  <si>
    <t>Colonne14867</t>
  </si>
  <si>
    <t>Colonne14868</t>
  </si>
  <si>
    <t>Colonne14869</t>
  </si>
  <si>
    <t>Colonne14870</t>
  </si>
  <si>
    <t>Colonne14871</t>
  </si>
  <si>
    <t>Colonne14872</t>
  </si>
  <si>
    <t>Colonne14873</t>
  </si>
  <si>
    <t>Colonne14874</t>
  </si>
  <si>
    <t>Colonne14875</t>
  </si>
  <si>
    <t>Colonne14876</t>
  </si>
  <si>
    <t>Colonne14877</t>
  </si>
  <si>
    <t>Colonne14878</t>
  </si>
  <si>
    <t>Colonne14879</t>
  </si>
  <si>
    <t>Colonne14880</t>
  </si>
  <si>
    <t>Colonne14881</t>
  </si>
  <si>
    <t>Colonne14882</t>
  </si>
  <si>
    <t>Colonne14883</t>
  </si>
  <si>
    <t>Colonne14884</t>
  </si>
  <si>
    <t>Colonne14885</t>
  </si>
  <si>
    <t>Colonne14886</t>
  </si>
  <si>
    <t>Colonne14887</t>
  </si>
  <si>
    <t>Colonne14888</t>
  </si>
  <si>
    <t>Colonne14889</t>
  </si>
  <si>
    <t>Colonne14890</t>
  </si>
  <si>
    <t>Colonne14891</t>
  </si>
  <si>
    <t>Colonne14892</t>
  </si>
  <si>
    <t>Colonne14893</t>
  </si>
  <si>
    <t>Colonne14894</t>
  </si>
  <si>
    <t>Colonne14895</t>
  </si>
  <si>
    <t>Colonne14896</t>
  </si>
  <si>
    <t>Colonne14897</t>
  </si>
  <si>
    <t>Colonne14898</t>
  </si>
  <si>
    <t>Colonne14899</t>
  </si>
  <si>
    <t>Colonne14900</t>
  </si>
  <si>
    <t>Colonne14901</t>
  </si>
  <si>
    <t>Colonne14902</t>
  </si>
  <si>
    <t>Colonne14903</t>
  </si>
  <si>
    <t>Colonne14904</t>
  </si>
  <si>
    <t>Colonne14905</t>
  </si>
  <si>
    <t>Colonne14906</t>
  </si>
  <si>
    <t>Colonne14907</t>
  </si>
  <si>
    <t>Colonne14908</t>
  </si>
  <si>
    <t>Colonne14909</t>
  </si>
  <si>
    <t>Colonne14910</t>
  </si>
  <si>
    <t>Colonne14911</t>
  </si>
  <si>
    <t>Colonne14912</t>
  </si>
  <si>
    <t>Colonne14913</t>
  </si>
  <si>
    <t>Colonne14914</t>
  </si>
  <si>
    <t>Colonne14915</t>
  </si>
  <si>
    <t>Colonne14916</t>
  </si>
  <si>
    <t>Colonne14917</t>
  </si>
  <si>
    <t>Colonne14918</t>
  </si>
  <si>
    <t>Colonne14919</t>
  </si>
  <si>
    <t>Colonne14920</t>
  </si>
  <si>
    <t>Colonne14921</t>
  </si>
  <si>
    <t>Colonne14922</t>
  </si>
  <si>
    <t>Colonne14923</t>
  </si>
  <si>
    <t>Colonne14924</t>
  </si>
  <si>
    <t>Colonne14925</t>
  </si>
  <si>
    <t>Colonne14926</t>
  </si>
  <si>
    <t>Colonne14927</t>
  </si>
  <si>
    <t>Colonne14928</t>
  </si>
  <si>
    <t>Colonne14929</t>
  </si>
  <si>
    <t>Colonne14930</t>
  </si>
  <si>
    <t>Colonne14931</t>
  </si>
  <si>
    <t>Colonne14932</t>
  </si>
  <si>
    <t>Colonne14933</t>
  </si>
  <si>
    <t>Colonne14934</t>
  </si>
  <si>
    <t>Colonne14935</t>
  </si>
  <si>
    <t>Colonne14936</t>
  </si>
  <si>
    <t>Colonne14937</t>
  </si>
  <si>
    <t>Colonne14938</t>
  </si>
  <si>
    <t>Colonne14939</t>
  </si>
  <si>
    <t>Colonne14940</t>
  </si>
  <si>
    <t>Colonne14941</t>
  </si>
  <si>
    <t>Colonne14942</t>
  </si>
  <si>
    <t>Colonne14943</t>
  </si>
  <si>
    <t>Colonne14944</t>
  </si>
  <si>
    <t>Colonne14945</t>
  </si>
  <si>
    <t>Colonne14946</t>
  </si>
  <si>
    <t>Colonne14947</t>
  </si>
  <si>
    <t>Colonne14948</t>
  </si>
  <si>
    <t>Colonne14949</t>
  </si>
  <si>
    <t>Colonne14950</t>
  </si>
  <si>
    <t>Colonne14951</t>
  </si>
  <si>
    <t>Colonne14952</t>
  </si>
  <si>
    <t>Colonne14953</t>
  </si>
  <si>
    <t>Colonne14954</t>
  </si>
  <si>
    <t>Colonne14955</t>
  </si>
  <si>
    <t>Colonne14956</t>
  </si>
  <si>
    <t>Colonne14957</t>
  </si>
  <si>
    <t>Colonne14958</t>
  </si>
  <si>
    <t>Colonne14959</t>
  </si>
  <si>
    <t>Colonne14960</t>
  </si>
  <si>
    <t>Colonne14961</t>
  </si>
  <si>
    <t>Colonne14962</t>
  </si>
  <si>
    <t>Colonne14963</t>
  </si>
  <si>
    <t>Colonne14964</t>
  </si>
  <si>
    <t>Colonne14965</t>
  </si>
  <si>
    <t>Colonne14966</t>
  </si>
  <si>
    <t>Colonne14967</t>
  </si>
  <si>
    <t>Colonne14968</t>
  </si>
  <si>
    <t>Colonne14969</t>
  </si>
  <si>
    <t>Colonne14970</t>
  </si>
  <si>
    <t>Colonne14971</t>
  </si>
  <si>
    <t>Colonne14972</t>
  </si>
  <si>
    <t>Colonne14973</t>
  </si>
  <si>
    <t>Colonne14974</t>
  </si>
  <si>
    <t>Colonne14975</t>
  </si>
  <si>
    <t>Colonne14976</t>
  </si>
  <si>
    <t>Colonne14977</t>
  </si>
  <si>
    <t>Colonne14978</t>
  </si>
  <si>
    <t>Colonne14979</t>
  </si>
  <si>
    <t>Colonne14980</t>
  </si>
  <si>
    <t>Colonne14981</t>
  </si>
  <si>
    <t>Colonne14982</t>
  </si>
  <si>
    <t>Colonne14983</t>
  </si>
  <si>
    <t>Colonne14984</t>
  </si>
  <si>
    <t>Colonne14985</t>
  </si>
  <si>
    <t>Colonne14986</t>
  </si>
  <si>
    <t>Colonne14987</t>
  </si>
  <si>
    <t>Colonne14988</t>
  </si>
  <si>
    <t>Colonne14989</t>
  </si>
  <si>
    <t>Colonne14990</t>
  </si>
  <si>
    <t>Colonne14991</t>
  </si>
  <si>
    <t>Colonne14992</t>
  </si>
  <si>
    <t>Colonne14993</t>
  </si>
  <si>
    <t>Colonne14994</t>
  </si>
  <si>
    <t>Colonne14995</t>
  </si>
  <si>
    <t>Colonne14996</t>
  </si>
  <si>
    <t>Colonne14997</t>
  </si>
  <si>
    <t>Colonne14998</t>
  </si>
  <si>
    <t>Colonne14999</t>
  </si>
  <si>
    <t>Colonne15000</t>
  </si>
  <si>
    <t>Colonne15001</t>
  </si>
  <si>
    <t>Colonne15002</t>
  </si>
  <si>
    <t>Colonne15003</t>
  </si>
  <si>
    <t>Colonne15004</t>
  </si>
  <si>
    <t>Colonne15005</t>
  </si>
  <si>
    <t>Colonne15006</t>
  </si>
  <si>
    <t>Colonne15007</t>
  </si>
  <si>
    <t>Colonne15008</t>
  </si>
  <si>
    <t>Colonne15009</t>
  </si>
  <si>
    <t>Colonne15010</t>
  </si>
  <si>
    <t>Colonne15011</t>
  </si>
  <si>
    <t>Colonne15012</t>
  </si>
  <si>
    <t>Colonne15013</t>
  </si>
  <si>
    <t>Colonne15014</t>
  </si>
  <si>
    <t>Colonne15015</t>
  </si>
  <si>
    <t>Colonne15016</t>
  </si>
  <si>
    <t>Colonne15017</t>
  </si>
  <si>
    <t>Colonne15018</t>
  </si>
  <si>
    <t>Colonne15019</t>
  </si>
  <si>
    <t>Colonne15020</t>
  </si>
  <si>
    <t>Colonne15021</t>
  </si>
  <si>
    <t>Colonne15022</t>
  </si>
  <si>
    <t>Colonne15023</t>
  </si>
  <si>
    <t>Colonne15024</t>
  </si>
  <si>
    <t>Colonne15025</t>
  </si>
  <si>
    <t>Colonne15026</t>
  </si>
  <si>
    <t>Colonne15027</t>
  </si>
  <si>
    <t>Colonne15028</t>
  </si>
  <si>
    <t>Colonne15029</t>
  </si>
  <si>
    <t>Colonne15030</t>
  </si>
  <si>
    <t>Colonne15031</t>
  </si>
  <si>
    <t>Colonne15032</t>
  </si>
  <si>
    <t>Colonne15033</t>
  </si>
  <si>
    <t>Colonne15034</t>
  </si>
  <si>
    <t>Colonne15035</t>
  </si>
  <si>
    <t>Colonne15036</t>
  </si>
  <si>
    <t>Colonne15037</t>
  </si>
  <si>
    <t>Colonne15038</t>
  </si>
  <si>
    <t>Colonne15039</t>
  </si>
  <si>
    <t>Colonne15040</t>
  </si>
  <si>
    <t>Colonne15041</t>
  </si>
  <si>
    <t>Colonne15042</t>
  </si>
  <si>
    <t>Colonne15043</t>
  </si>
  <si>
    <t>Colonne15044</t>
  </si>
  <si>
    <t>Colonne15045</t>
  </si>
  <si>
    <t>Colonne15046</t>
  </si>
  <si>
    <t>Colonne15047</t>
  </si>
  <si>
    <t>Colonne15048</t>
  </si>
  <si>
    <t>Colonne15049</t>
  </si>
  <si>
    <t>Colonne15050</t>
  </si>
  <si>
    <t>Colonne15051</t>
  </si>
  <si>
    <t>Colonne15052</t>
  </si>
  <si>
    <t>Colonne15053</t>
  </si>
  <si>
    <t>Colonne15054</t>
  </si>
  <si>
    <t>Colonne15055</t>
  </si>
  <si>
    <t>Colonne15056</t>
  </si>
  <si>
    <t>Colonne15057</t>
  </si>
  <si>
    <t>Colonne15058</t>
  </si>
  <si>
    <t>Colonne15059</t>
  </si>
  <si>
    <t>Colonne15060</t>
  </si>
  <si>
    <t>Colonne15061</t>
  </si>
  <si>
    <t>Colonne15062</t>
  </si>
  <si>
    <t>Colonne15063</t>
  </si>
  <si>
    <t>Colonne15064</t>
  </si>
  <si>
    <t>Colonne15065</t>
  </si>
  <si>
    <t>Colonne15066</t>
  </si>
  <si>
    <t>Colonne15067</t>
  </si>
  <si>
    <t>Colonne15068</t>
  </si>
  <si>
    <t>Colonne15069</t>
  </si>
  <si>
    <t>Colonne15070</t>
  </si>
  <si>
    <t>Colonne15071</t>
  </si>
  <si>
    <t>Colonne15072</t>
  </si>
  <si>
    <t>Colonne15073</t>
  </si>
  <si>
    <t>Colonne15074</t>
  </si>
  <si>
    <t>Colonne15075</t>
  </si>
  <si>
    <t>Colonne15076</t>
  </si>
  <si>
    <t>Colonne15077</t>
  </si>
  <si>
    <t>Colonne15078</t>
  </si>
  <si>
    <t>Colonne15079</t>
  </si>
  <si>
    <t>Colonne15080</t>
  </si>
  <si>
    <t>Colonne15081</t>
  </si>
  <si>
    <t>Colonne15082</t>
  </si>
  <si>
    <t>Colonne15083</t>
  </si>
  <si>
    <t>Colonne15084</t>
  </si>
  <si>
    <t>Colonne15085</t>
  </si>
  <si>
    <t>Colonne15086</t>
  </si>
  <si>
    <t>Colonne15087</t>
  </si>
  <si>
    <t>Colonne15088</t>
  </si>
  <si>
    <t>Colonne15089</t>
  </si>
  <si>
    <t>Colonne15090</t>
  </si>
  <si>
    <t>Colonne15091</t>
  </si>
  <si>
    <t>Colonne15092</t>
  </si>
  <si>
    <t>Colonne15093</t>
  </si>
  <si>
    <t>Colonne15094</t>
  </si>
  <si>
    <t>Colonne15095</t>
  </si>
  <si>
    <t>Colonne15096</t>
  </si>
  <si>
    <t>Colonne15097</t>
  </si>
  <si>
    <t>Colonne15098</t>
  </si>
  <si>
    <t>Colonne15099</t>
  </si>
  <si>
    <t>Colonne15100</t>
  </si>
  <si>
    <t>Colonne15101</t>
  </si>
  <si>
    <t>Colonne15102</t>
  </si>
  <si>
    <t>Colonne15103</t>
  </si>
  <si>
    <t>Colonne15104</t>
  </si>
  <si>
    <t>Colonne15105</t>
  </si>
  <si>
    <t>Colonne15106</t>
  </si>
  <si>
    <t>Colonne15107</t>
  </si>
  <si>
    <t>Colonne15108</t>
  </si>
  <si>
    <t>Colonne15109</t>
  </si>
  <si>
    <t>Colonne15110</t>
  </si>
  <si>
    <t>Colonne15111</t>
  </si>
  <si>
    <t>Colonne15112</t>
  </si>
  <si>
    <t>Colonne15113</t>
  </si>
  <si>
    <t>Colonne15114</t>
  </si>
  <si>
    <t>Colonne15115</t>
  </si>
  <si>
    <t>Colonne15116</t>
  </si>
  <si>
    <t>Colonne15117</t>
  </si>
  <si>
    <t>Colonne15118</t>
  </si>
  <si>
    <t>Colonne15119</t>
  </si>
  <si>
    <t>Colonne15120</t>
  </si>
  <si>
    <t>Colonne15121</t>
  </si>
  <si>
    <t>Colonne15122</t>
  </si>
  <si>
    <t>Colonne15123</t>
  </si>
  <si>
    <t>Colonne15124</t>
  </si>
  <si>
    <t>Colonne15125</t>
  </si>
  <si>
    <t>Colonne15126</t>
  </si>
  <si>
    <t>Colonne15127</t>
  </si>
  <si>
    <t>Colonne15128</t>
  </si>
  <si>
    <t>Colonne15129</t>
  </si>
  <si>
    <t>Colonne15130</t>
  </si>
  <si>
    <t>Colonne15131</t>
  </si>
  <si>
    <t>Colonne15132</t>
  </si>
  <si>
    <t>Colonne15133</t>
  </si>
  <si>
    <t>Colonne15134</t>
  </si>
  <si>
    <t>Colonne15135</t>
  </si>
  <si>
    <t>Colonne15136</t>
  </si>
  <si>
    <t>Colonne15137</t>
  </si>
  <si>
    <t>Colonne15138</t>
  </si>
  <si>
    <t>Colonne15139</t>
  </si>
  <si>
    <t>Colonne15140</t>
  </si>
  <si>
    <t>Colonne15141</t>
  </si>
  <si>
    <t>Colonne15142</t>
  </si>
  <si>
    <t>Colonne15143</t>
  </si>
  <si>
    <t>Colonne15144</t>
  </si>
  <si>
    <t>Colonne15145</t>
  </si>
  <si>
    <t>Colonne15146</t>
  </si>
  <si>
    <t>Colonne15147</t>
  </si>
  <si>
    <t>Colonne15148</t>
  </si>
  <si>
    <t>Colonne15149</t>
  </si>
  <si>
    <t>Colonne15150</t>
  </si>
  <si>
    <t>Colonne15151</t>
  </si>
  <si>
    <t>Colonne15152</t>
  </si>
  <si>
    <t>Colonne15153</t>
  </si>
  <si>
    <t>Colonne15154</t>
  </si>
  <si>
    <t>Colonne15155</t>
  </si>
  <si>
    <t>Colonne15156</t>
  </si>
  <si>
    <t>Colonne15157</t>
  </si>
  <si>
    <t>Colonne15158</t>
  </si>
  <si>
    <t>Colonne15159</t>
  </si>
  <si>
    <t>Colonne15160</t>
  </si>
  <si>
    <t>Colonne15161</t>
  </si>
  <si>
    <t>Colonne15162</t>
  </si>
  <si>
    <t>Colonne15163</t>
  </si>
  <si>
    <t>Colonne15164</t>
  </si>
  <si>
    <t>Colonne15165</t>
  </si>
  <si>
    <t>Colonne15166</t>
  </si>
  <si>
    <t>Colonne15167</t>
  </si>
  <si>
    <t>Colonne15168</t>
  </si>
  <si>
    <t>Colonne15169</t>
  </si>
  <si>
    <t>Colonne15170</t>
  </si>
  <si>
    <t>Colonne15171</t>
  </si>
  <si>
    <t>Colonne15172</t>
  </si>
  <si>
    <t>Colonne15173</t>
  </si>
  <si>
    <t>Colonne15174</t>
  </si>
  <si>
    <t>Colonne15175</t>
  </si>
  <si>
    <t>Colonne15176</t>
  </si>
  <si>
    <t>Colonne15177</t>
  </si>
  <si>
    <t>Colonne15178</t>
  </si>
  <si>
    <t>Colonne15179</t>
  </si>
  <si>
    <t>Colonne15180</t>
  </si>
  <si>
    <t>Colonne15181</t>
  </si>
  <si>
    <t>Colonne15182</t>
  </si>
  <si>
    <t>Colonne15183</t>
  </si>
  <si>
    <t>Colonne15184</t>
  </si>
  <si>
    <t>Colonne15185</t>
  </si>
  <si>
    <t>Colonne15186</t>
  </si>
  <si>
    <t>Colonne15187</t>
  </si>
  <si>
    <t>Colonne15188</t>
  </si>
  <si>
    <t>Colonne15189</t>
  </si>
  <si>
    <t>Colonne15190</t>
  </si>
  <si>
    <t>Colonne15191</t>
  </si>
  <si>
    <t>Colonne15192</t>
  </si>
  <si>
    <t>Colonne15193</t>
  </si>
  <si>
    <t>Colonne15194</t>
  </si>
  <si>
    <t>Colonne15195</t>
  </si>
  <si>
    <t>Colonne15196</t>
  </si>
  <si>
    <t>Colonne15197</t>
  </si>
  <si>
    <t>Colonne15198</t>
  </si>
  <si>
    <t>Colonne15199</t>
  </si>
  <si>
    <t>Colonne15200</t>
  </si>
  <si>
    <t>Colonne15201</t>
  </si>
  <si>
    <t>Colonne15202</t>
  </si>
  <si>
    <t>Colonne15203</t>
  </si>
  <si>
    <t>Colonne15204</t>
  </si>
  <si>
    <t>Colonne15205</t>
  </si>
  <si>
    <t>Colonne15206</t>
  </si>
  <si>
    <t>Colonne15207</t>
  </si>
  <si>
    <t>Colonne15208</t>
  </si>
  <si>
    <t>Colonne15209</t>
  </si>
  <si>
    <t>Colonne15210</t>
  </si>
  <si>
    <t>Colonne15211</t>
  </si>
  <si>
    <t>Colonne15212</t>
  </si>
  <si>
    <t>Colonne15213</t>
  </si>
  <si>
    <t>Colonne15214</t>
  </si>
  <si>
    <t>Colonne15215</t>
  </si>
  <si>
    <t>Colonne15216</t>
  </si>
  <si>
    <t>Colonne15217</t>
  </si>
  <si>
    <t>Colonne15218</t>
  </si>
  <si>
    <t>Colonne15219</t>
  </si>
  <si>
    <t>Colonne15220</t>
  </si>
  <si>
    <t>Colonne15221</t>
  </si>
  <si>
    <t>Colonne15222</t>
  </si>
  <si>
    <t>Colonne15223</t>
  </si>
  <si>
    <t>Colonne15224</t>
  </si>
  <si>
    <t>Colonne15225</t>
  </si>
  <si>
    <t>Colonne15226</t>
  </si>
  <si>
    <t>Colonne15227</t>
  </si>
  <si>
    <t>Colonne15228</t>
  </si>
  <si>
    <t>Colonne15229</t>
  </si>
  <si>
    <t>Colonne15230</t>
  </si>
  <si>
    <t>Colonne15231</t>
  </si>
  <si>
    <t>Colonne15232</t>
  </si>
  <si>
    <t>Colonne15233</t>
  </si>
  <si>
    <t>Colonne15234</t>
  </si>
  <si>
    <t>Colonne15235</t>
  </si>
  <si>
    <t>Colonne15236</t>
  </si>
  <si>
    <t>Colonne15237</t>
  </si>
  <si>
    <t>Colonne15238</t>
  </si>
  <si>
    <t>Colonne15239</t>
  </si>
  <si>
    <t>Colonne15240</t>
  </si>
  <si>
    <t>Colonne15241</t>
  </si>
  <si>
    <t>Colonne15242</t>
  </si>
  <si>
    <t>Colonne15243</t>
  </si>
  <si>
    <t>Colonne15244</t>
  </si>
  <si>
    <t>Colonne15245</t>
  </si>
  <si>
    <t>Colonne15246</t>
  </si>
  <si>
    <t>Colonne15247</t>
  </si>
  <si>
    <t>Colonne15248</t>
  </si>
  <si>
    <t>Colonne15249</t>
  </si>
  <si>
    <t>Colonne15250</t>
  </si>
  <si>
    <t>Colonne15251</t>
  </si>
  <si>
    <t>Colonne15252</t>
  </si>
  <si>
    <t>Colonne15253</t>
  </si>
  <si>
    <t>Colonne15254</t>
  </si>
  <si>
    <t>Colonne15255</t>
  </si>
  <si>
    <t>Colonne15256</t>
  </si>
  <si>
    <t>Colonne15257</t>
  </si>
  <si>
    <t>Colonne15258</t>
  </si>
  <si>
    <t>Colonne15259</t>
  </si>
  <si>
    <t>Colonne15260</t>
  </si>
  <si>
    <t>Colonne15261</t>
  </si>
  <si>
    <t>Colonne15262</t>
  </si>
  <si>
    <t>Colonne15263</t>
  </si>
  <si>
    <t>Colonne15264</t>
  </si>
  <si>
    <t>Colonne15265</t>
  </si>
  <si>
    <t>Colonne15266</t>
  </si>
  <si>
    <t>Colonne15267</t>
  </si>
  <si>
    <t>Colonne15268</t>
  </si>
  <si>
    <t>Colonne15269</t>
  </si>
  <si>
    <t>Colonne15270</t>
  </si>
  <si>
    <t>Colonne15271</t>
  </si>
  <si>
    <t>Colonne15272</t>
  </si>
  <si>
    <t>Colonne15273</t>
  </si>
  <si>
    <t>Colonne15274</t>
  </si>
  <si>
    <t>Colonne15275</t>
  </si>
  <si>
    <t>Colonne15276</t>
  </si>
  <si>
    <t>Colonne15277</t>
  </si>
  <si>
    <t>Colonne15278</t>
  </si>
  <si>
    <t>Colonne15279</t>
  </si>
  <si>
    <t>Colonne15280</t>
  </si>
  <si>
    <t>Colonne15281</t>
  </si>
  <si>
    <t>Colonne15282</t>
  </si>
  <si>
    <t>Colonne15283</t>
  </si>
  <si>
    <t>Colonne15284</t>
  </si>
  <si>
    <t>Colonne15285</t>
  </si>
  <si>
    <t>Colonne15286</t>
  </si>
  <si>
    <t>Colonne15287</t>
  </si>
  <si>
    <t>Colonne15288</t>
  </si>
  <si>
    <t>Colonne15289</t>
  </si>
  <si>
    <t>Colonne15290</t>
  </si>
  <si>
    <t>Colonne15291</t>
  </si>
  <si>
    <t>Colonne15292</t>
  </si>
  <si>
    <t>Colonne15293</t>
  </si>
  <si>
    <t>Colonne15294</t>
  </si>
  <si>
    <t>Colonne15295</t>
  </si>
  <si>
    <t>Colonne15296</t>
  </si>
  <si>
    <t>Colonne15297</t>
  </si>
  <si>
    <t>Colonne15298</t>
  </si>
  <si>
    <t>Colonne15299</t>
  </si>
  <si>
    <t>Colonne15300</t>
  </si>
  <si>
    <t>Colonne15301</t>
  </si>
  <si>
    <t>Colonne15302</t>
  </si>
  <si>
    <t>Colonne15303</t>
  </si>
  <si>
    <t>Colonne15304</t>
  </si>
  <si>
    <t>Colonne15305</t>
  </si>
  <si>
    <t>Colonne15306</t>
  </si>
  <si>
    <t>Colonne15307</t>
  </si>
  <si>
    <t>Colonne15308</t>
  </si>
  <si>
    <t>Colonne15309</t>
  </si>
  <si>
    <t>Colonne15310</t>
  </si>
  <si>
    <t>Colonne15311</t>
  </si>
  <si>
    <t>Colonne15312</t>
  </si>
  <si>
    <t>Colonne15313</t>
  </si>
  <si>
    <t>Colonne15314</t>
  </si>
  <si>
    <t>Colonne15315</t>
  </si>
  <si>
    <t>Colonne15316</t>
  </si>
  <si>
    <t>Colonne15317</t>
  </si>
  <si>
    <t>Colonne15318</t>
  </si>
  <si>
    <t>Colonne15319</t>
  </si>
  <si>
    <t>Colonne15320</t>
  </si>
  <si>
    <t>Colonne15321</t>
  </si>
  <si>
    <t>Colonne15322</t>
  </si>
  <si>
    <t>Colonne15323</t>
  </si>
  <si>
    <t>Colonne15324</t>
  </si>
  <si>
    <t>Colonne15325</t>
  </si>
  <si>
    <t>Colonne15326</t>
  </si>
  <si>
    <t>Colonne15327</t>
  </si>
  <si>
    <t>Colonne15328</t>
  </si>
  <si>
    <t>Colonne15329</t>
  </si>
  <si>
    <t>Colonne15330</t>
  </si>
  <si>
    <t>Colonne15331</t>
  </si>
  <si>
    <t>Colonne15332</t>
  </si>
  <si>
    <t>Colonne15333</t>
  </si>
  <si>
    <t>Colonne15334</t>
  </si>
  <si>
    <t>Colonne15335</t>
  </si>
  <si>
    <t>Colonne15336</t>
  </si>
  <si>
    <t>Colonne15337</t>
  </si>
  <si>
    <t>Colonne15338</t>
  </si>
  <si>
    <t>Colonne15339</t>
  </si>
  <si>
    <t>Colonne15340</t>
  </si>
  <si>
    <t>Colonne15341</t>
  </si>
  <si>
    <t>Colonne15342</t>
  </si>
  <si>
    <t>Colonne15343</t>
  </si>
  <si>
    <t>Colonne15344</t>
  </si>
  <si>
    <t>Colonne15345</t>
  </si>
  <si>
    <t>Colonne15346</t>
  </si>
  <si>
    <t>Colonne15347</t>
  </si>
  <si>
    <t>Colonne15348</t>
  </si>
  <si>
    <t>Colonne15349</t>
  </si>
  <si>
    <t>Colonne15350</t>
  </si>
  <si>
    <t>Colonne15351</t>
  </si>
  <si>
    <t>Colonne15352</t>
  </si>
  <si>
    <t>Colonne15353</t>
  </si>
  <si>
    <t>Colonne15354</t>
  </si>
  <si>
    <t>Colonne15355</t>
  </si>
  <si>
    <t>Colonne15356</t>
  </si>
  <si>
    <t>Colonne15357</t>
  </si>
  <si>
    <t>Colonne15358</t>
  </si>
  <si>
    <t>Colonne15359</t>
  </si>
  <si>
    <t>Colonne15360</t>
  </si>
  <si>
    <t>Colonne15361</t>
  </si>
  <si>
    <t>Colonne15362</t>
  </si>
  <si>
    <t>Colonne15363</t>
  </si>
  <si>
    <t>Colonne15364</t>
  </si>
  <si>
    <t>Colonne15365</t>
  </si>
  <si>
    <t>Colonne15366</t>
  </si>
  <si>
    <t>Colonne15367</t>
  </si>
  <si>
    <t>Colonne15368</t>
  </si>
  <si>
    <t>Colonne15369</t>
  </si>
  <si>
    <t>Colonne15370</t>
  </si>
  <si>
    <t>Colonne15371</t>
  </si>
  <si>
    <t>Colonne15372</t>
  </si>
  <si>
    <t>Colonne15373</t>
  </si>
  <si>
    <t>Colonne15374</t>
  </si>
  <si>
    <t>Colonne15375</t>
  </si>
  <si>
    <t>Colonne15376</t>
  </si>
  <si>
    <t>Colonne15377</t>
  </si>
  <si>
    <t>Colonne15378</t>
  </si>
  <si>
    <t>Colonne15379</t>
  </si>
  <si>
    <t>Colonne15380</t>
  </si>
  <si>
    <t>Colonne15381</t>
  </si>
  <si>
    <t>Colonne15382</t>
  </si>
  <si>
    <t>Colonne15383</t>
  </si>
  <si>
    <t>Colonne15384</t>
  </si>
  <si>
    <t>Colonne15385</t>
  </si>
  <si>
    <t>Colonne15386</t>
  </si>
  <si>
    <t>Colonne15387</t>
  </si>
  <si>
    <t>Colonne15388</t>
  </si>
  <si>
    <t>Colonne15389</t>
  </si>
  <si>
    <t>Colonne15390</t>
  </si>
  <si>
    <t>Colonne15391</t>
  </si>
  <si>
    <t>Colonne15392</t>
  </si>
  <si>
    <t>Colonne15393</t>
  </si>
  <si>
    <t>Colonne15394</t>
  </si>
  <si>
    <t>Colonne15395</t>
  </si>
  <si>
    <t>Colonne15396</t>
  </si>
  <si>
    <t>Colonne15397</t>
  </si>
  <si>
    <t>Colonne15398</t>
  </si>
  <si>
    <t>Colonne15399</t>
  </si>
  <si>
    <t>Colonne15400</t>
  </si>
  <si>
    <t>Colonne15401</t>
  </si>
  <si>
    <t>Colonne15402</t>
  </si>
  <si>
    <t>Colonne15403</t>
  </si>
  <si>
    <t>Colonne15404</t>
  </si>
  <si>
    <t>Colonne15405</t>
  </si>
  <si>
    <t>Colonne15406</t>
  </si>
  <si>
    <t>Colonne15407</t>
  </si>
  <si>
    <t>Colonne15408</t>
  </si>
  <si>
    <t>Colonne15409</t>
  </si>
  <si>
    <t>Colonne15410</t>
  </si>
  <si>
    <t>Colonne15411</t>
  </si>
  <si>
    <t>Colonne15412</t>
  </si>
  <si>
    <t>Colonne15413</t>
  </si>
  <si>
    <t>Colonne15414</t>
  </si>
  <si>
    <t>Colonne15415</t>
  </si>
  <si>
    <t>Colonne15416</t>
  </si>
  <si>
    <t>Colonne15417</t>
  </si>
  <si>
    <t>Colonne15418</t>
  </si>
  <si>
    <t>Colonne15419</t>
  </si>
  <si>
    <t>Colonne15420</t>
  </si>
  <si>
    <t>Colonne15421</t>
  </si>
  <si>
    <t>Colonne15422</t>
  </si>
  <si>
    <t>Colonne15423</t>
  </si>
  <si>
    <t>Colonne15424</t>
  </si>
  <si>
    <t>Colonne15425</t>
  </si>
  <si>
    <t>Colonne15426</t>
  </si>
  <si>
    <t>Colonne15427</t>
  </si>
  <si>
    <t>Colonne15428</t>
  </si>
  <si>
    <t>Colonne15429</t>
  </si>
  <si>
    <t>Colonne15430</t>
  </si>
  <si>
    <t>Colonne15431</t>
  </si>
  <si>
    <t>Colonne15432</t>
  </si>
  <si>
    <t>Colonne15433</t>
  </si>
  <si>
    <t>Colonne15434</t>
  </si>
  <si>
    <t>Colonne15435</t>
  </si>
  <si>
    <t>Colonne15436</t>
  </si>
  <si>
    <t>Colonne15437</t>
  </si>
  <si>
    <t>Colonne15438</t>
  </si>
  <si>
    <t>Colonne15439</t>
  </si>
  <si>
    <t>Colonne15440</t>
  </si>
  <si>
    <t>Colonne15441</t>
  </si>
  <si>
    <t>Colonne15442</t>
  </si>
  <si>
    <t>Colonne15443</t>
  </si>
  <si>
    <t>Colonne15444</t>
  </si>
  <si>
    <t>Colonne15445</t>
  </si>
  <si>
    <t>Colonne15446</t>
  </si>
  <si>
    <t>Colonne15447</t>
  </si>
  <si>
    <t>Colonne15448</t>
  </si>
  <si>
    <t>Colonne15449</t>
  </si>
  <si>
    <t>Colonne15450</t>
  </si>
  <si>
    <t>Colonne15451</t>
  </si>
  <si>
    <t>Colonne15452</t>
  </si>
  <si>
    <t>Colonne15453</t>
  </si>
  <si>
    <t>Colonne15454</t>
  </si>
  <si>
    <t>Colonne15455</t>
  </si>
  <si>
    <t>Colonne15456</t>
  </si>
  <si>
    <t>Colonne15457</t>
  </si>
  <si>
    <t>Colonne15458</t>
  </si>
  <si>
    <t>Colonne15459</t>
  </si>
  <si>
    <t>Colonne15460</t>
  </si>
  <si>
    <t>Colonne15461</t>
  </si>
  <si>
    <t>Colonne15462</t>
  </si>
  <si>
    <t>Colonne15463</t>
  </si>
  <si>
    <t>Colonne15464</t>
  </si>
  <si>
    <t>Colonne15465</t>
  </si>
  <si>
    <t>Colonne15466</t>
  </si>
  <si>
    <t>Colonne15467</t>
  </si>
  <si>
    <t>Colonne15468</t>
  </si>
  <si>
    <t>Colonne15469</t>
  </si>
  <si>
    <t>Colonne15470</t>
  </si>
  <si>
    <t>Colonne15471</t>
  </si>
  <si>
    <t>Colonne15472</t>
  </si>
  <si>
    <t>Colonne15473</t>
  </si>
  <si>
    <t>Colonne15474</t>
  </si>
  <si>
    <t>Colonne15475</t>
  </si>
  <si>
    <t>Colonne15476</t>
  </si>
  <si>
    <t>Colonne15477</t>
  </si>
  <si>
    <t>Colonne15478</t>
  </si>
  <si>
    <t>Colonne15479</t>
  </si>
  <si>
    <t>Colonne15480</t>
  </si>
  <si>
    <t>Colonne15481</t>
  </si>
  <si>
    <t>Colonne15482</t>
  </si>
  <si>
    <t>Colonne15483</t>
  </si>
  <si>
    <t>Colonne15484</t>
  </si>
  <si>
    <t>Colonne15485</t>
  </si>
  <si>
    <t>Colonne15486</t>
  </si>
  <si>
    <t>Colonne15487</t>
  </si>
  <si>
    <t>Colonne15488</t>
  </si>
  <si>
    <t>Colonne15489</t>
  </si>
  <si>
    <t>Colonne15490</t>
  </si>
  <si>
    <t>Colonne15491</t>
  </si>
  <si>
    <t>Colonne15492</t>
  </si>
  <si>
    <t>Colonne15493</t>
  </si>
  <si>
    <t>Colonne15494</t>
  </si>
  <si>
    <t>Colonne15495</t>
  </si>
  <si>
    <t>Colonne15496</t>
  </si>
  <si>
    <t>Colonne15497</t>
  </si>
  <si>
    <t>Colonne15498</t>
  </si>
  <si>
    <t>Colonne15499</t>
  </si>
  <si>
    <t>Colonne15500</t>
  </si>
  <si>
    <t>Colonne15501</t>
  </si>
  <si>
    <t>Colonne15502</t>
  </si>
  <si>
    <t>Colonne15503</t>
  </si>
  <si>
    <t>Colonne15504</t>
  </si>
  <si>
    <t>Colonne15505</t>
  </si>
  <si>
    <t>Colonne15506</t>
  </si>
  <si>
    <t>Colonne15507</t>
  </si>
  <si>
    <t>Colonne15508</t>
  </si>
  <si>
    <t>Colonne15509</t>
  </si>
  <si>
    <t>Colonne15510</t>
  </si>
  <si>
    <t>Colonne15511</t>
  </si>
  <si>
    <t>Colonne15512</t>
  </si>
  <si>
    <t>Colonne15513</t>
  </si>
  <si>
    <t>Colonne15514</t>
  </si>
  <si>
    <t>Colonne15515</t>
  </si>
  <si>
    <t>Colonne15516</t>
  </si>
  <si>
    <t>Colonne15517</t>
  </si>
  <si>
    <t>Colonne15518</t>
  </si>
  <si>
    <t>Colonne15519</t>
  </si>
  <si>
    <t>Colonne15520</t>
  </si>
  <si>
    <t>Colonne15521</t>
  </si>
  <si>
    <t>Colonne15522</t>
  </si>
  <si>
    <t>Colonne15523</t>
  </si>
  <si>
    <t>Colonne15524</t>
  </si>
  <si>
    <t>Colonne15525</t>
  </si>
  <si>
    <t>Colonne15526</t>
  </si>
  <si>
    <t>Colonne15527</t>
  </si>
  <si>
    <t>Colonne15528</t>
  </si>
  <si>
    <t>Colonne15529</t>
  </si>
  <si>
    <t>Colonne15530</t>
  </si>
  <si>
    <t>Colonne15531</t>
  </si>
  <si>
    <t>Colonne15532</t>
  </si>
  <si>
    <t>Colonne15533</t>
  </si>
  <si>
    <t>Colonne15534</t>
  </si>
  <si>
    <t>Colonne15535</t>
  </si>
  <si>
    <t>Colonne15536</t>
  </si>
  <si>
    <t>Colonne15537</t>
  </si>
  <si>
    <t>Colonne15538</t>
  </si>
  <si>
    <t>Colonne15539</t>
  </si>
  <si>
    <t>Colonne15540</t>
  </si>
  <si>
    <t>Colonne15541</t>
  </si>
  <si>
    <t>Colonne15542</t>
  </si>
  <si>
    <t>Colonne15543</t>
  </si>
  <si>
    <t>Colonne15544</t>
  </si>
  <si>
    <t>Colonne15545</t>
  </si>
  <si>
    <t>Colonne15546</t>
  </si>
  <si>
    <t>Colonne15547</t>
  </si>
  <si>
    <t>Colonne15548</t>
  </si>
  <si>
    <t>Colonne15549</t>
  </si>
  <si>
    <t>Colonne15550</t>
  </si>
  <si>
    <t>Colonne15551</t>
  </si>
  <si>
    <t>Colonne15552</t>
  </si>
  <si>
    <t>Colonne15553</t>
  </si>
  <si>
    <t>Colonne15554</t>
  </si>
  <si>
    <t>Colonne15555</t>
  </si>
  <si>
    <t>Colonne15556</t>
  </si>
  <si>
    <t>Colonne15557</t>
  </si>
  <si>
    <t>Colonne15558</t>
  </si>
  <si>
    <t>Colonne15559</t>
  </si>
  <si>
    <t>Colonne15560</t>
  </si>
  <si>
    <t>Colonne15561</t>
  </si>
  <si>
    <t>Colonne15562</t>
  </si>
  <si>
    <t>Colonne15563</t>
  </si>
  <si>
    <t>Colonne15564</t>
  </si>
  <si>
    <t>Colonne15565</t>
  </si>
  <si>
    <t>Colonne15566</t>
  </si>
  <si>
    <t>Colonne15567</t>
  </si>
  <si>
    <t>Colonne15568</t>
  </si>
  <si>
    <t>Colonne15569</t>
  </si>
  <si>
    <t>Colonne15570</t>
  </si>
  <si>
    <t>Colonne15571</t>
  </si>
  <si>
    <t>Colonne15572</t>
  </si>
  <si>
    <t>Colonne15573</t>
  </si>
  <si>
    <t>Colonne15574</t>
  </si>
  <si>
    <t>Colonne15575</t>
  </si>
  <si>
    <t>Colonne15576</t>
  </si>
  <si>
    <t>Colonne15577</t>
  </si>
  <si>
    <t>Colonne15578</t>
  </si>
  <si>
    <t>Colonne15579</t>
  </si>
  <si>
    <t>Colonne15580</t>
  </si>
  <si>
    <t>Colonne15581</t>
  </si>
  <si>
    <t>Colonne15582</t>
  </si>
  <si>
    <t>Colonne15583</t>
  </si>
  <si>
    <t>Colonne15584</t>
  </si>
  <si>
    <t>Colonne15585</t>
  </si>
  <si>
    <t>Colonne15586</t>
  </si>
  <si>
    <t>Colonne15587</t>
  </si>
  <si>
    <t>Colonne15588</t>
  </si>
  <si>
    <t>Colonne15589</t>
  </si>
  <si>
    <t>Colonne15590</t>
  </si>
  <si>
    <t>Colonne15591</t>
  </si>
  <si>
    <t>Colonne15592</t>
  </si>
  <si>
    <t>Colonne15593</t>
  </si>
  <si>
    <t>Colonne15594</t>
  </si>
  <si>
    <t>Colonne15595</t>
  </si>
  <si>
    <t>Colonne15596</t>
  </si>
  <si>
    <t>Colonne15597</t>
  </si>
  <si>
    <t>Colonne15598</t>
  </si>
  <si>
    <t>Colonne15599</t>
  </si>
  <si>
    <t>Colonne15600</t>
  </si>
  <si>
    <t>Colonne15601</t>
  </si>
  <si>
    <t>Colonne15602</t>
  </si>
  <si>
    <t>Colonne15603</t>
  </si>
  <si>
    <t>Colonne15604</t>
  </si>
  <si>
    <t>Colonne15605</t>
  </si>
  <si>
    <t>Colonne15606</t>
  </si>
  <si>
    <t>Colonne15607</t>
  </si>
  <si>
    <t>Colonne15608</t>
  </si>
  <si>
    <t>Colonne15609</t>
  </si>
  <si>
    <t>Colonne15610</t>
  </si>
  <si>
    <t>Colonne15611</t>
  </si>
  <si>
    <t>Colonne15612</t>
  </si>
  <si>
    <t>Colonne15613</t>
  </si>
  <si>
    <t>Colonne15614</t>
  </si>
  <si>
    <t>Colonne15615</t>
  </si>
  <si>
    <t>Colonne15616</t>
  </si>
  <si>
    <t>Colonne15617</t>
  </si>
  <si>
    <t>Colonne15618</t>
  </si>
  <si>
    <t>Colonne15619</t>
  </si>
  <si>
    <t>Colonne15620</t>
  </si>
  <si>
    <t>Colonne15621</t>
  </si>
  <si>
    <t>Colonne15622</t>
  </si>
  <si>
    <t>Colonne15623</t>
  </si>
  <si>
    <t>Colonne15624</t>
  </si>
  <si>
    <t>Colonne15625</t>
  </si>
  <si>
    <t>Colonne15626</t>
  </si>
  <si>
    <t>Colonne15627</t>
  </si>
  <si>
    <t>Colonne15628</t>
  </si>
  <si>
    <t>Colonne15629</t>
  </si>
  <si>
    <t>Colonne15630</t>
  </si>
  <si>
    <t>Colonne15631</t>
  </si>
  <si>
    <t>Colonne15632</t>
  </si>
  <si>
    <t>Colonne15633</t>
  </si>
  <si>
    <t>Colonne15634</t>
  </si>
  <si>
    <t>Colonne15635</t>
  </si>
  <si>
    <t>Colonne15636</t>
  </si>
  <si>
    <t>Colonne15637</t>
  </si>
  <si>
    <t>Colonne15638</t>
  </si>
  <si>
    <t>Colonne15639</t>
  </si>
  <si>
    <t>Colonne15640</t>
  </si>
  <si>
    <t>Colonne15641</t>
  </si>
  <si>
    <t>Colonne15642</t>
  </si>
  <si>
    <t>Colonne15643</t>
  </si>
  <si>
    <t>Colonne15644</t>
  </si>
  <si>
    <t>Colonne15645</t>
  </si>
  <si>
    <t>Colonne15646</t>
  </si>
  <si>
    <t>Colonne15647</t>
  </si>
  <si>
    <t>Colonne15648</t>
  </si>
  <si>
    <t>Colonne15649</t>
  </si>
  <si>
    <t>Colonne15650</t>
  </si>
  <si>
    <t>Colonne15651</t>
  </si>
  <si>
    <t>Colonne15652</t>
  </si>
  <si>
    <t>Colonne15653</t>
  </si>
  <si>
    <t>Colonne15654</t>
  </si>
  <si>
    <t>Colonne15655</t>
  </si>
  <si>
    <t>Colonne15656</t>
  </si>
  <si>
    <t>Colonne15657</t>
  </si>
  <si>
    <t>Colonne15658</t>
  </si>
  <si>
    <t>Colonne15659</t>
  </si>
  <si>
    <t>Colonne15660</t>
  </si>
  <si>
    <t>Colonne15661</t>
  </si>
  <si>
    <t>Colonne15662</t>
  </si>
  <si>
    <t>Colonne15663</t>
  </si>
  <si>
    <t>Colonne15664</t>
  </si>
  <si>
    <t>Colonne15665</t>
  </si>
  <si>
    <t>Colonne15666</t>
  </si>
  <si>
    <t>Colonne15667</t>
  </si>
  <si>
    <t>Colonne15668</t>
  </si>
  <si>
    <t>Colonne15669</t>
  </si>
  <si>
    <t>Colonne15670</t>
  </si>
  <si>
    <t>Colonne15671</t>
  </si>
  <si>
    <t>Colonne15672</t>
  </si>
  <si>
    <t>Colonne15673</t>
  </si>
  <si>
    <t>Colonne15674</t>
  </si>
  <si>
    <t>Colonne15675</t>
  </si>
  <si>
    <t>Colonne15676</t>
  </si>
  <si>
    <t>Colonne15677</t>
  </si>
  <si>
    <t>Colonne15678</t>
  </si>
  <si>
    <t>Colonne15679</t>
  </si>
  <si>
    <t>Colonne15680</t>
  </si>
  <si>
    <t>Colonne15681</t>
  </si>
  <si>
    <t>Colonne15682</t>
  </si>
  <si>
    <t>Colonne15683</t>
  </si>
  <si>
    <t>Colonne15684</t>
  </si>
  <si>
    <t>Colonne15685</t>
  </si>
  <si>
    <t>Colonne15686</t>
  </si>
  <si>
    <t>Colonne15687</t>
  </si>
  <si>
    <t>Colonne15688</t>
  </si>
  <si>
    <t>Colonne15689</t>
  </si>
  <si>
    <t>Colonne15690</t>
  </si>
  <si>
    <t>Colonne15691</t>
  </si>
  <si>
    <t>Colonne15692</t>
  </si>
  <si>
    <t>Colonne15693</t>
  </si>
  <si>
    <t>Colonne15694</t>
  </si>
  <si>
    <t>Colonne15695</t>
  </si>
  <si>
    <t>Colonne15696</t>
  </si>
  <si>
    <t>Colonne15697</t>
  </si>
  <si>
    <t>Colonne15698</t>
  </si>
  <si>
    <t>Colonne15699</t>
  </si>
  <si>
    <t>Colonne15700</t>
  </si>
  <si>
    <t>Colonne15701</t>
  </si>
  <si>
    <t>Colonne15702</t>
  </si>
  <si>
    <t>Colonne15703</t>
  </si>
  <si>
    <t>Colonne15704</t>
  </si>
  <si>
    <t>Colonne15705</t>
  </si>
  <si>
    <t>Colonne15706</t>
  </si>
  <si>
    <t>Colonne15707</t>
  </si>
  <si>
    <t>Colonne15708</t>
  </si>
  <si>
    <t>Colonne15709</t>
  </si>
  <si>
    <t>Colonne15710</t>
  </si>
  <si>
    <t>Colonne15711</t>
  </si>
  <si>
    <t>Colonne15712</t>
  </si>
  <si>
    <t>Colonne15713</t>
  </si>
  <si>
    <t>Colonne15714</t>
  </si>
  <si>
    <t>Colonne15715</t>
  </si>
  <si>
    <t>Colonne15716</t>
  </si>
  <si>
    <t>Colonne15717</t>
  </si>
  <si>
    <t>Colonne15718</t>
  </si>
  <si>
    <t>Colonne15719</t>
  </si>
  <si>
    <t>Colonne15720</t>
  </si>
  <si>
    <t>Colonne15721</t>
  </si>
  <si>
    <t>Colonne15722</t>
  </si>
  <si>
    <t>Colonne15723</t>
  </si>
  <si>
    <t>Colonne15724</t>
  </si>
  <si>
    <t>Colonne15725</t>
  </si>
  <si>
    <t>Colonne15726</t>
  </si>
  <si>
    <t>Colonne15727</t>
  </si>
  <si>
    <t>Colonne15728</t>
  </si>
  <si>
    <t>Colonne15729</t>
  </si>
  <si>
    <t>Colonne15730</t>
  </si>
  <si>
    <t>Colonne15731</t>
  </si>
  <si>
    <t>Colonne15732</t>
  </si>
  <si>
    <t>Colonne15733</t>
  </si>
  <si>
    <t>Colonne15734</t>
  </si>
  <si>
    <t>Colonne15735</t>
  </si>
  <si>
    <t>Colonne15736</t>
  </si>
  <si>
    <t>Colonne15737</t>
  </si>
  <si>
    <t>Colonne15738</t>
  </si>
  <si>
    <t>Colonne15739</t>
  </si>
  <si>
    <t>Colonne15740</t>
  </si>
  <si>
    <t>Colonne15741</t>
  </si>
  <si>
    <t>Colonne15742</t>
  </si>
  <si>
    <t>Colonne15743</t>
  </si>
  <si>
    <t>Colonne15744</t>
  </si>
  <si>
    <t>Colonne15745</t>
  </si>
  <si>
    <t>Colonne15746</t>
  </si>
  <si>
    <t>Colonne15747</t>
  </si>
  <si>
    <t>Colonne15748</t>
  </si>
  <si>
    <t>Colonne15749</t>
  </si>
  <si>
    <t>Colonne15750</t>
  </si>
  <si>
    <t>Colonne15751</t>
  </si>
  <si>
    <t>Colonne15752</t>
  </si>
  <si>
    <t>Colonne15753</t>
  </si>
  <si>
    <t>Colonne15754</t>
  </si>
  <si>
    <t>Colonne15755</t>
  </si>
  <si>
    <t>Colonne15756</t>
  </si>
  <si>
    <t>Colonne15757</t>
  </si>
  <si>
    <t>Colonne15758</t>
  </si>
  <si>
    <t>Colonne15759</t>
  </si>
  <si>
    <t>Colonne15760</t>
  </si>
  <si>
    <t>Colonne15761</t>
  </si>
  <si>
    <t>Colonne15762</t>
  </si>
  <si>
    <t>Colonne15763</t>
  </si>
  <si>
    <t>Colonne15764</t>
  </si>
  <si>
    <t>Colonne15765</t>
  </si>
  <si>
    <t>Colonne15766</t>
  </si>
  <si>
    <t>Colonne15767</t>
  </si>
  <si>
    <t>Colonne15768</t>
  </si>
  <si>
    <t>Colonne15769</t>
  </si>
  <si>
    <t>Colonne15770</t>
  </si>
  <si>
    <t>Colonne15771</t>
  </si>
  <si>
    <t>Colonne15772</t>
  </si>
  <si>
    <t>Colonne15773</t>
  </si>
  <si>
    <t>Colonne15774</t>
  </si>
  <si>
    <t>Colonne15775</t>
  </si>
  <si>
    <t>Colonne15776</t>
  </si>
  <si>
    <t>Colonne15777</t>
  </si>
  <si>
    <t>Colonne15778</t>
  </si>
  <si>
    <t>Colonne15779</t>
  </si>
  <si>
    <t>Colonne15780</t>
  </si>
  <si>
    <t>Colonne15781</t>
  </si>
  <si>
    <t>Colonne15782</t>
  </si>
  <si>
    <t>Colonne15783</t>
  </si>
  <si>
    <t>Colonne15784</t>
  </si>
  <si>
    <t>Colonne15785</t>
  </si>
  <si>
    <t>Colonne15786</t>
  </si>
  <si>
    <t>Colonne15787</t>
  </si>
  <si>
    <t>Colonne15788</t>
  </si>
  <si>
    <t>Colonne15789</t>
  </si>
  <si>
    <t>Colonne15790</t>
  </si>
  <si>
    <t>Colonne15791</t>
  </si>
  <si>
    <t>Colonne15792</t>
  </si>
  <si>
    <t>Colonne15793</t>
  </si>
  <si>
    <t>Colonne15794</t>
  </si>
  <si>
    <t>Colonne15795</t>
  </si>
  <si>
    <t>Colonne15796</t>
  </si>
  <si>
    <t>Colonne15797</t>
  </si>
  <si>
    <t>Colonne15798</t>
  </si>
  <si>
    <t>Colonne15799</t>
  </si>
  <si>
    <t>Colonne15800</t>
  </si>
  <si>
    <t>Colonne15801</t>
  </si>
  <si>
    <t>Colonne15802</t>
  </si>
  <si>
    <t>Colonne15803</t>
  </si>
  <si>
    <t>Colonne15804</t>
  </si>
  <si>
    <t>Colonne15805</t>
  </si>
  <si>
    <t>Colonne15806</t>
  </si>
  <si>
    <t>Colonne15807</t>
  </si>
  <si>
    <t>Colonne15808</t>
  </si>
  <si>
    <t>Colonne15809</t>
  </si>
  <si>
    <t>Colonne15810</t>
  </si>
  <si>
    <t>Colonne15811</t>
  </si>
  <si>
    <t>Colonne15812</t>
  </si>
  <si>
    <t>Colonne15813</t>
  </si>
  <si>
    <t>Colonne15814</t>
  </si>
  <si>
    <t>Colonne15815</t>
  </si>
  <si>
    <t>Colonne15816</t>
  </si>
  <si>
    <t>Colonne15817</t>
  </si>
  <si>
    <t>Colonne15818</t>
  </si>
  <si>
    <t>Colonne15819</t>
  </si>
  <si>
    <t>Colonne15820</t>
  </si>
  <si>
    <t>Colonne15821</t>
  </si>
  <si>
    <t>Colonne15822</t>
  </si>
  <si>
    <t>Colonne15823</t>
  </si>
  <si>
    <t>Colonne15824</t>
  </si>
  <si>
    <t>Colonne15825</t>
  </si>
  <si>
    <t>Colonne15826</t>
  </si>
  <si>
    <t>Colonne15827</t>
  </si>
  <si>
    <t>Colonne15828</t>
  </si>
  <si>
    <t>Colonne15829</t>
  </si>
  <si>
    <t>Colonne15830</t>
  </si>
  <si>
    <t>Colonne15831</t>
  </si>
  <si>
    <t>Colonne15832</t>
  </si>
  <si>
    <t>Colonne15833</t>
  </si>
  <si>
    <t>Colonne15834</t>
  </si>
  <si>
    <t>Colonne15835</t>
  </si>
  <si>
    <t>Colonne15836</t>
  </si>
  <si>
    <t>Colonne15837</t>
  </si>
  <si>
    <t>Colonne15838</t>
  </si>
  <si>
    <t>Colonne15839</t>
  </si>
  <si>
    <t>Colonne15840</t>
  </si>
  <si>
    <t>Colonne15841</t>
  </si>
  <si>
    <t>Colonne15842</t>
  </si>
  <si>
    <t>Colonne15843</t>
  </si>
  <si>
    <t>Colonne15844</t>
  </si>
  <si>
    <t>Colonne15845</t>
  </si>
  <si>
    <t>Colonne15846</t>
  </si>
  <si>
    <t>Colonne15847</t>
  </si>
  <si>
    <t>Colonne15848</t>
  </si>
  <si>
    <t>Colonne15849</t>
  </si>
  <si>
    <t>Colonne15850</t>
  </si>
  <si>
    <t>Colonne15851</t>
  </si>
  <si>
    <t>Colonne15852</t>
  </si>
  <si>
    <t>Colonne15853</t>
  </si>
  <si>
    <t>Colonne15854</t>
  </si>
  <si>
    <t>Colonne15855</t>
  </si>
  <si>
    <t>Colonne15856</t>
  </si>
  <si>
    <t>Colonne15857</t>
  </si>
  <si>
    <t>Colonne15858</t>
  </si>
  <si>
    <t>Colonne15859</t>
  </si>
  <si>
    <t>Colonne15860</t>
  </si>
  <si>
    <t>Colonne15861</t>
  </si>
  <si>
    <t>Colonne15862</t>
  </si>
  <si>
    <t>Colonne15863</t>
  </si>
  <si>
    <t>Colonne15864</t>
  </si>
  <si>
    <t>Colonne15865</t>
  </si>
  <si>
    <t>Colonne15866</t>
  </si>
  <si>
    <t>Colonne15867</t>
  </si>
  <si>
    <t>Colonne15868</t>
  </si>
  <si>
    <t>Colonne15869</t>
  </si>
  <si>
    <t>Colonne15870</t>
  </si>
  <si>
    <t>Colonne15871</t>
  </si>
  <si>
    <t>Colonne15872</t>
  </si>
  <si>
    <t>Colonne15873</t>
  </si>
  <si>
    <t>Colonne15874</t>
  </si>
  <si>
    <t>Colonne15875</t>
  </si>
  <si>
    <t>Colonne15876</t>
  </si>
  <si>
    <t>Colonne15877</t>
  </si>
  <si>
    <t>Colonne15878</t>
  </si>
  <si>
    <t>Colonne15879</t>
  </si>
  <si>
    <t>Colonne15880</t>
  </si>
  <si>
    <t>Colonne15881</t>
  </si>
  <si>
    <t>Colonne15882</t>
  </si>
  <si>
    <t>Colonne15883</t>
  </si>
  <si>
    <t>Colonne15884</t>
  </si>
  <si>
    <t>Colonne15885</t>
  </si>
  <si>
    <t>Colonne15886</t>
  </si>
  <si>
    <t>Colonne15887</t>
  </si>
  <si>
    <t>Colonne15888</t>
  </si>
  <si>
    <t>Colonne15889</t>
  </si>
  <si>
    <t>Colonne15890</t>
  </si>
  <si>
    <t>Colonne15891</t>
  </si>
  <si>
    <t>Colonne15892</t>
  </si>
  <si>
    <t>Colonne15893</t>
  </si>
  <si>
    <t>Colonne15894</t>
  </si>
  <si>
    <t>Colonne15895</t>
  </si>
  <si>
    <t>Colonne15896</t>
  </si>
  <si>
    <t>Colonne15897</t>
  </si>
  <si>
    <t>Colonne15898</t>
  </si>
  <si>
    <t>Colonne15899</t>
  </si>
  <si>
    <t>Colonne15900</t>
  </si>
  <si>
    <t>Colonne15901</t>
  </si>
  <si>
    <t>Colonne15902</t>
  </si>
  <si>
    <t>Colonne15903</t>
  </si>
  <si>
    <t>Colonne15904</t>
  </si>
  <si>
    <t>Colonne15905</t>
  </si>
  <si>
    <t>Colonne15906</t>
  </si>
  <si>
    <t>Colonne15907</t>
  </si>
  <si>
    <t>Colonne15908</t>
  </si>
  <si>
    <t>Colonne15909</t>
  </si>
  <si>
    <t>Colonne15910</t>
  </si>
  <si>
    <t>Colonne15911</t>
  </si>
  <si>
    <t>Colonne15912</t>
  </si>
  <si>
    <t>Colonne15913</t>
  </si>
  <si>
    <t>Colonne15914</t>
  </si>
  <si>
    <t>Colonne15915</t>
  </si>
  <si>
    <t>Colonne15916</t>
  </si>
  <si>
    <t>Colonne15917</t>
  </si>
  <si>
    <t>Colonne15918</t>
  </si>
  <si>
    <t>Colonne15919</t>
  </si>
  <si>
    <t>Colonne15920</t>
  </si>
  <si>
    <t>Colonne15921</t>
  </si>
  <si>
    <t>Colonne15922</t>
  </si>
  <si>
    <t>Colonne15923</t>
  </si>
  <si>
    <t>Colonne15924</t>
  </si>
  <si>
    <t>Colonne15925</t>
  </si>
  <si>
    <t>Colonne15926</t>
  </si>
  <si>
    <t>Colonne15927</t>
  </si>
  <si>
    <t>Colonne15928</t>
  </si>
  <si>
    <t>Colonne15929</t>
  </si>
  <si>
    <t>Colonne15930</t>
  </si>
  <si>
    <t>Colonne15931</t>
  </si>
  <si>
    <t>Colonne15932</t>
  </si>
  <si>
    <t>Colonne15933</t>
  </si>
  <si>
    <t>Colonne15934</t>
  </si>
  <si>
    <t>Colonne15935</t>
  </si>
  <si>
    <t>Colonne15936</t>
  </si>
  <si>
    <t>Colonne15937</t>
  </si>
  <si>
    <t>Colonne15938</t>
  </si>
  <si>
    <t>Colonne15939</t>
  </si>
  <si>
    <t>Colonne15940</t>
  </si>
  <si>
    <t>Colonne15941</t>
  </si>
  <si>
    <t>Colonne15942</t>
  </si>
  <si>
    <t>Colonne15943</t>
  </si>
  <si>
    <t>Colonne15944</t>
  </si>
  <si>
    <t>Colonne15945</t>
  </si>
  <si>
    <t>Colonne15946</t>
  </si>
  <si>
    <t>Colonne15947</t>
  </si>
  <si>
    <t>Colonne15948</t>
  </si>
  <si>
    <t>Colonne15949</t>
  </si>
  <si>
    <t>Colonne15950</t>
  </si>
  <si>
    <t>Colonne15951</t>
  </si>
  <si>
    <t>Colonne15952</t>
  </si>
  <si>
    <t>Colonne15953</t>
  </si>
  <si>
    <t>Colonne15954</t>
  </si>
  <si>
    <t>Colonne15955</t>
  </si>
  <si>
    <t>Colonne15956</t>
  </si>
  <si>
    <t>Colonne15957</t>
  </si>
  <si>
    <t>Colonne15958</t>
  </si>
  <si>
    <t>Colonne15959</t>
  </si>
  <si>
    <t>Colonne15960</t>
  </si>
  <si>
    <t>Colonne15961</t>
  </si>
  <si>
    <t>Colonne15962</t>
  </si>
  <si>
    <t>Colonne15963</t>
  </si>
  <si>
    <t>Colonne15964</t>
  </si>
  <si>
    <t>Colonne15965</t>
  </si>
  <si>
    <t>Colonne15966</t>
  </si>
  <si>
    <t>Colonne15967</t>
  </si>
  <si>
    <t>Colonne15968</t>
  </si>
  <si>
    <t>Colonne15969</t>
  </si>
  <si>
    <t>Colonne15970</t>
  </si>
  <si>
    <t>Colonne15971</t>
  </si>
  <si>
    <t>Colonne15972</t>
  </si>
  <si>
    <t>Colonne15973</t>
  </si>
  <si>
    <t>Colonne15974</t>
  </si>
  <si>
    <t>Colonne15975</t>
  </si>
  <si>
    <t>Colonne15976</t>
  </si>
  <si>
    <t>Colonne15977</t>
  </si>
  <si>
    <t>Colonne15978</t>
  </si>
  <si>
    <t>Colonne15979</t>
  </si>
  <si>
    <t>Colonne15980</t>
  </si>
  <si>
    <t>Colonne15981</t>
  </si>
  <si>
    <t>Colonne15982</t>
  </si>
  <si>
    <t>Colonne15983</t>
  </si>
  <si>
    <t>Colonne15984</t>
  </si>
  <si>
    <t>Colonne15985</t>
  </si>
  <si>
    <t>Colonne15986</t>
  </si>
  <si>
    <t>Colonne15987</t>
  </si>
  <si>
    <t>Colonne15988</t>
  </si>
  <si>
    <t>Colonne15989</t>
  </si>
  <si>
    <t>Colonne15990</t>
  </si>
  <si>
    <t>Colonne15991</t>
  </si>
  <si>
    <t>Colonne15992</t>
  </si>
  <si>
    <t>Colonne15993</t>
  </si>
  <si>
    <t>Colonne15994</t>
  </si>
  <si>
    <t>Colonne15995</t>
  </si>
  <si>
    <t>Colonne15996</t>
  </si>
  <si>
    <t>Colonne15997</t>
  </si>
  <si>
    <t>Colonne15998</t>
  </si>
  <si>
    <t>Colonne15999</t>
  </si>
  <si>
    <t>Colonne16000</t>
  </si>
  <si>
    <t>Colonne16001</t>
  </si>
  <si>
    <t>Colonne16002</t>
  </si>
  <si>
    <t>Colonne16003</t>
  </si>
  <si>
    <t>Colonne16004</t>
  </si>
  <si>
    <t>Colonne16005</t>
  </si>
  <si>
    <t>Colonne16006</t>
  </si>
  <si>
    <t>Colonne16007</t>
  </si>
  <si>
    <t>Colonne16008</t>
  </si>
  <si>
    <t>Colonne16009</t>
  </si>
  <si>
    <t>Colonne16010</t>
  </si>
  <si>
    <t>Colonne16011</t>
  </si>
  <si>
    <t>Colonne16012</t>
  </si>
  <si>
    <t>Colonne16013</t>
  </si>
  <si>
    <t>Colonne16014</t>
  </si>
  <si>
    <t>Colonne16015</t>
  </si>
  <si>
    <t>Colonne16016</t>
  </si>
  <si>
    <t>Colonne16017</t>
  </si>
  <si>
    <t>Colonne16018</t>
  </si>
  <si>
    <t>Colonne16019</t>
  </si>
  <si>
    <t>Colonne16020</t>
  </si>
  <si>
    <t>Colonne16021</t>
  </si>
  <si>
    <t>Colonne16022</t>
  </si>
  <si>
    <t>Colonne16023</t>
  </si>
  <si>
    <t>Colonne16024</t>
  </si>
  <si>
    <t>Colonne16025</t>
  </si>
  <si>
    <t>Colonne16026</t>
  </si>
  <si>
    <t>Colonne16027</t>
  </si>
  <si>
    <t>Colonne16028</t>
  </si>
  <si>
    <t>Colonne16029</t>
  </si>
  <si>
    <t>Colonne16030</t>
  </si>
  <si>
    <t>Colonne16031</t>
  </si>
  <si>
    <t>Colonne16032</t>
  </si>
  <si>
    <t>Colonne16033</t>
  </si>
  <si>
    <t>Colonne16034</t>
  </si>
  <si>
    <t>Colonne16035</t>
  </si>
  <si>
    <t>Colonne16036</t>
  </si>
  <si>
    <t>Colonne16037</t>
  </si>
  <si>
    <t>Colonne16038</t>
  </si>
  <si>
    <t>Colonne16039</t>
  </si>
  <si>
    <t>Colonne16040</t>
  </si>
  <si>
    <t>Colonne16041</t>
  </si>
  <si>
    <t>Colonne16042</t>
  </si>
  <si>
    <t>Colonne16043</t>
  </si>
  <si>
    <t>Colonne16044</t>
  </si>
  <si>
    <t>Colonne16045</t>
  </si>
  <si>
    <t>Colonne16046</t>
  </si>
  <si>
    <t>Colonne16047</t>
  </si>
  <si>
    <t>Colonne16048</t>
  </si>
  <si>
    <t>Colonne16049</t>
  </si>
  <si>
    <t>Colonne16050</t>
  </si>
  <si>
    <t>Colonne16051</t>
  </si>
  <si>
    <t>Colonne16052</t>
  </si>
  <si>
    <t>Colonne16053</t>
  </si>
  <si>
    <t>Colonne16054</t>
  </si>
  <si>
    <t>Colonne16055</t>
  </si>
  <si>
    <t>Colonne16056</t>
  </si>
  <si>
    <t>Colonne16057</t>
  </si>
  <si>
    <t>Colonne16058</t>
  </si>
  <si>
    <t>Colonne16059</t>
  </si>
  <si>
    <t>Colonne16060</t>
  </si>
  <si>
    <t>Colonne16061</t>
  </si>
  <si>
    <t>Colonne16062</t>
  </si>
  <si>
    <t>Colonne16063</t>
  </si>
  <si>
    <t>Colonne16064</t>
  </si>
  <si>
    <t>Colonne16065</t>
  </si>
  <si>
    <t>Colonne16066</t>
  </si>
  <si>
    <t>Colonne16067</t>
  </si>
  <si>
    <t>Colonne16068</t>
  </si>
  <si>
    <t>Colonne16069</t>
  </si>
  <si>
    <t>Colonne16070</t>
  </si>
  <si>
    <t>Colonne16071</t>
  </si>
  <si>
    <t>Colonne16072</t>
  </si>
  <si>
    <t>Colonne16073</t>
  </si>
  <si>
    <t>Colonne16074</t>
  </si>
  <si>
    <t>Colonne16075</t>
  </si>
  <si>
    <t>Colonne16076</t>
  </si>
  <si>
    <t>Colonne16077</t>
  </si>
  <si>
    <t>Colonne16078</t>
  </si>
  <si>
    <t>Colonne16079</t>
  </si>
  <si>
    <t>Colonne16080</t>
  </si>
  <si>
    <t>Colonne16081</t>
  </si>
  <si>
    <t>Colonne16082</t>
  </si>
  <si>
    <t>Colonne16083</t>
  </si>
  <si>
    <t>Colonne16084</t>
  </si>
  <si>
    <t>Colonne16085</t>
  </si>
  <si>
    <t>Colonne16086</t>
  </si>
  <si>
    <t>Colonne16087</t>
  </si>
  <si>
    <t>Colonne16088</t>
  </si>
  <si>
    <t>Colonne16089</t>
  </si>
  <si>
    <t>Colonne16090</t>
  </si>
  <si>
    <t>Colonne16091</t>
  </si>
  <si>
    <t>Colonne16092</t>
  </si>
  <si>
    <t>Colonne16093</t>
  </si>
  <si>
    <t>Colonne16094</t>
  </si>
  <si>
    <t>Colonne16095</t>
  </si>
  <si>
    <t>Colonne16096</t>
  </si>
  <si>
    <t>Colonne16097</t>
  </si>
  <si>
    <t>Colonne16098</t>
  </si>
  <si>
    <t>Colonne16099</t>
  </si>
  <si>
    <t>Colonne16100</t>
  </si>
  <si>
    <t>Colonne16101</t>
  </si>
  <si>
    <t>Colonne16102</t>
  </si>
  <si>
    <t>Colonne16103</t>
  </si>
  <si>
    <t>Colonne16104</t>
  </si>
  <si>
    <t>Colonne16105</t>
  </si>
  <si>
    <t>Colonne16106</t>
  </si>
  <si>
    <t>Colonne16107</t>
  </si>
  <si>
    <t>Colonne16108</t>
  </si>
  <si>
    <t>Colonne16109</t>
  </si>
  <si>
    <t>Colonne16110</t>
  </si>
  <si>
    <t>Colonne16111</t>
  </si>
  <si>
    <t>Colonne16112</t>
  </si>
  <si>
    <t>Colonne16113</t>
  </si>
  <si>
    <t>Colonne16114</t>
  </si>
  <si>
    <t>Colonne16115</t>
  </si>
  <si>
    <t>Colonne16116</t>
  </si>
  <si>
    <t>Colonne16117</t>
  </si>
  <si>
    <t>Colonne16118</t>
  </si>
  <si>
    <t>Colonne16119</t>
  </si>
  <si>
    <t>Colonne16120</t>
  </si>
  <si>
    <t>Colonne16121</t>
  </si>
  <si>
    <t>Colonne16122</t>
  </si>
  <si>
    <t>Colonne16123</t>
  </si>
  <si>
    <t>Colonne16124</t>
  </si>
  <si>
    <t>Colonne16125</t>
  </si>
  <si>
    <t>Colonne16126</t>
  </si>
  <si>
    <t>Colonne16127</t>
  </si>
  <si>
    <t>Colonne16128</t>
  </si>
  <si>
    <t>Colonne16129</t>
  </si>
  <si>
    <t>Colonne16130</t>
  </si>
  <si>
    <t>Colonne16131</t>
  </si>
  <si>
    <t>Colonne16132</t>
  </si>
  <si>
    <t>Colonne16133</t>
  </si>
  <si>
    <t>Colonne16134</t>
  </si>
  <si>
    <t>Colonne16135</t>
  </si>
  <si>
    <t>Colonne16136</t>
  </si>
  <si>
    <t>Colonne16137</t>
  </si>
  <si>
    <t>Colonne16138</t>
  </si>
  <si>
    <t>Colonne16139</t>
  </si>
  <si>
    <t>Colonne16140</t>
  </si>
  <si>
    <t>Colonne16141</t>
  </si>
  <si>
    <t>Colonne16142</t>
  </si>
  <si>
    <t>Colonne16143</t>
  </si>
  <si>
    <t>Colonne16144</t>
  </si>
  <si>
    <t>Colonne16145</t>
  </si>
  <si>
    <t>Colonne16146</t>
  </si>
  <si>
    <t>Colonne16147</t>
  </si>
  <si>
    <t>Colonne16148</t>
  </si>
  <si>
    <t>Colonne16149</t>
  </si>
  <si>
    <t>Colonne16150</t>
  </si>
  <si>
    <t>Colonne16151</t>
  </si>
  <si>
    <t>Colonne16152</t>
  </si>
  <si>
    <t>Colonne16153</t>
  </si>
  <si>
    <t>Colonne16154</t>
  </si>
  <si>
    <t>Colonne16155</t>
  </si>
  <si>
    <t>Colonne16156</t>
  </si>
  <si>
    <t>Colonne16157</t>
  </si>
  <si>
    <t>Colonne16158</t>
  </si>
  <si>
    <t>Colonne16159</t>
  </si>
  <si>
    <t>Colonne16160</t>
  </si>
  <si>
    <t>Colonne16161</t>
  </si>
  <si>
    <t>Colonne16162</t>
  </si>
  <si>
    <t>Colonne16163</t>
  </si>
  <si>
    <t>Colonne16164</t>
  </si>
  <si>
    <t>Colonne16165</t>
  </si>
  <si>
    <t>Colonne16166</t>
  </si>
  <si>
    <t>Colonne16167</t>
  </si>
  <si>
    <t>Colonne16168</t>
  </si>
  <si>
    <t>Colonne16169</t>
  </si>
  <si>
    <t>Colonne16170</t>
  </si>
  <si>
    <t>Colonne16171</t>
  </si>
  <si>
    <t>Colonne16172</t>
  </si>
  <si>
    <t>Colonne16173</t>
  </si>
  <si>
    <t>Colonne16174</t>
  </si>
  <si>
    <t>Colonne16175</t>
  </si>
  <si>
    <t>Colonne16176</t>
  </si>
  <si>
    <t>Colonne16177</t>
  </si>
  <si>
    <t>Colonne16178</t>
  </si>
  <si>
    <t>Colonne16179</t>
  </si>
  <si>
    <t>Colonne16180</t>
  </si>
  <si>
    <t>Colonne16181</t>
  </si>
  <si>
    <t>Colonne16182</t>
  </si>
  <si>
    <t>Colonne16183</t>
  </si>
  <si>
    <t>Colonne16184</t>
  </si>
  <si>
    <t>Colonne16185</t>
  </si>
  <si>
    <t>Colonne16186</t>
  </si>
  <si>
    <t>Colonne16187</t>
  </si>
  <si>
    <t>Colonne16188</t>
  </si>
  <si>
    <t>Colonne16189</t>
  </si>
  <si>
    <t>Colonne16190</t>
  </si>
  <si>
    <t>Colonne16191</t>
  </si>
  <si>
    <t>Colonne16192</t>
  </si>
  <si>
    <t>Colonne16193</t>
  </si>
  <si>
    <t>Colonne16194</t>
  </si>
  <si>
    <t>Colonne16195</t>
  </si>
  <si>
    <t>Colonne16196</t>
  </si>
  <si>
    <t>Colonne16197</t>
  </si>
  <si>
    <t>Colonne16198</t>
  </si>
  <si>
    <t>Colonne16199</t>
  </si>
  <si>
    <t>Colonne16200</t>
  </si>
  <si>
    <t>Colonne16201</t>
  </si>
  <si>
    <t>Colonne16202</t>
  </si>
  <si>
    <t>Colonne16203</t>
  </si>
  <si>
    <t>Colonne16204</t>
  </si>
  <si>
    <t>Colonne16205</t>
  </si>
  <si>
    <t>Colonne16206</t>
  </si>
  <si>
    <t>Colonne16207</t>
  </si>
  <si>
    <t>Colonne16208</t>
  </si>
  <si>
    <t>Colonne16209</t>
  </si>
  <si>
    <t>Colonne16210</t>
  </si>
  <si>
    <t>Colonne16211</t>
  </si>
  <si>
    <t>Colonne16212</t>
  </si>
  <si>
    <t>Colonne16213</t>
  </si>
  <si>
    <t>Colonne16214</t>
  </si>
  <si>
    <t>Colonne16215</t>
  </si>
  <si>
    <t>Colonne16216</t>
  </si>
  <si>
    <t>Colonne16217</t>
  </si>
  <si>
    <t>Colonne16218</t>
  </si>
  <si>
    <t>Colonne16219</t>
  </si>
  <si>
    <t>Colonne16220</t>
  </si>
  <si>
    <t>Colonne16221</t>
  </si>
  <si>
    <t>Colonne16222</t>
  </si>
  <si>
    <t>Colonne16223</t>
  </si>
  <si>
    <t>Colonne16224</t>
  </si>
  <si>
    <t>Colonne16225</t>
  </si>
  <si>
    <t>Colonne16226</t>
  </si>
  <si>
    <t>Colonne16227</t>
  </si>
  <si>
    <t>Colonne16228</t>
  </si>
  <si>
    <t>Colonne16229</t>
  </si>
  <si>
    <t>Colonne16230</t>
  </si>
  <si>
    <t>Colonne16231</t>
  </si>
  <si>
    <t>Colonne16232</t>
  </si>
  <si>
    <t>Colonne16233</t>
  </si>
  <si>
    <t>Colonne16234</t>
  </si>
  <si>
    <t>Colonne16235</t>
  </si>
  <si>
    <t>Colonne16236</t>
  </si>
  <si>
    <t>Colonne16237</t>
  </si>
  <si>
    <t>Colonne16238</t>
  </si>
  <si>
    <t>Colonne16239</t>
  </si>
  <si>
    <t>Colonne16240</t>
  </si>
  <si>
    <t>Colonne16241</t>
  </si>
  <si>
    <t>Colonne16242</t>
  </si>
  <si>
    <t>Colonne16243</t>
  </si>
  <si>
    <t>Colonne16244</t>
  </si>
  <si>
    <t>Colonne16245</t>
  </si>
  <si>
    <t>Colonne16246</t>
  </si>
  <si>
    <t>Colonne16247</t>
  </si>
  <si>
    <t>Colonne16248</t>
  </si>
  <si>
    <t>Colonne16249</t>
  </si>
  <si>
    <t>Colonne16250</t>
  </si>
  <si>
    <t>Colonne16251</t>
  </si>
  <si>
    <t>Colonne16252</t>
  </si>
  <si>
    <t>Colonne16253</t>
  </si>
  <si>
    <t>Colonne16254</t>
  </si>
  <si>
    <t>Colonne16255</t>
  </si>
  <si>
    <t>Colonne16256</t>
  </si>
  <si>
    <t>Colonne16257</t>
  </si>
  <si>
    <t>Colonne16258</t>
  </si>
  <si>
    <t>Colonne16259</t>
  </si>
  <si>
    <t>Colonne16260</t>
  </si>
  <si>
    <t>Colonne16261</t>
  </si>
  <si>
    <t>Colonne16262</t>
  </si>
  <si>
    <t>Colonne16263</t>
  </si>
  <si>
    <t>Colonne16264</t>
  </si>
  <si>
    <t>Colonne16265</t>
  </si>
  <si>
    <t>Colonne16266</t>
  </si>
  <si>
    <t>Colonne16267</t>
  </si>
  <si>
    <t>Colonne16268</t>
  </si>
  <si>
    <t>Colonne16269</t>
  </si>
  <si>
    <t>Colonne16270</t>
  </si>
  <si>
    <t>Colonne16271</t>
  </si>
  <si>
    <t>Colonne16272</t>
  </si>
  <si>
    <t>Colonne16273</t>
  </si>
  <si>
    <t>Colonne16274</t>
  </si>
  <si>
    <t>Colonne16275</t>
  </si>
  <si>
    <t>Colonne16276</t>
  </si>
  <si>
    <t>Colonne16277</t>
  </si>
  <si>
    <t>Colonne16278</t>
  </si>
  <si>
    <t>Colonne16279</t>
  </si>
  <si>
    <t>Colonne16280</t>
  </si>
  <si>
    <t>Colonne16281</t>
  </si>
  <si>
    <t>Colonne16282</t>
  </si>
  <si>
    <t>Colonne16283</t>
  </si>
  <si>
    <t>Colonne16284</t>
  </si>
  <si>
    <t>Colonne16285</t>
  </si>
  <si>
    <t>Colonne16286</t>
  </si>
  <si>
    <t>Colonne16287</t>
  </si>
  <si>
    <t>Colonne16288</t>
  </si>
  <si>
    <t>Colonne16289</t>
  </si>
  <si>
    <t>Colonne16290</t>
  </si>
  <si>
    <t>Colonne16291</t>
  </si>
  <si>
    <t>Colonne16292</t>
  </si>
  <si>
    <t>Colonne16293</t>
  </si>
  <si>
    <t>Colonne16294</t>
  </si>
  <si>
    <t>Colonne16295</t>
  </si>
  <si>
    <t>Colonne16296</t>
  </si>
  <si>
    <t>Colonne16297</t>
  </si>
  <si>
    <t>Colonne16298</t>
  </si>
  <si>
    <t>Colonne16299</t>
  </si>
  <si>
    <t>Colonne16300</t>
  </si>
  <si>
    <t>Colonne16301</t>
  </si>
  <si>
    <t>Colonne16302</t>
  </si>
  <si>
    <t>Colonne16303</t>
  </si>
  <si>
    <t>Colonne16304</t>
  </si>
  <si>
    <t>Colonne16305</t>
  </si>
  <si>
    <t>Colonne16306</t>
  </si>
  <si>
    <t>Colonne16307</t>
  </si>
  <si>
    <t>Colonne16308</t>
  </si>
  <si>
    <t>Colonne16309</t>
  </si>
  <si>
    <t>Colonne16310</t>
  </si>
  <si>
    <t>Colonne16311</t>
  </si>
  <si>
    <t>Colonne16312</t>
  </si>
  <si>
    <t>Colonne16313</t>
  </si>
  <si>
    <t>Colonne16314</t>
  </si>
  <si>
    <t>Colonne16315</t>
  </si>
  <si>
    <t>Colonne16316</t>
  </si>
  <si>
    <t>Colonne16317</t>
  </si>
  <si>
    <t>Colonne16318</t>
  </si>
  <si>
    <t>Colonne16319</t>
  </si>
  <si>
    <t>Colonne16320</t>
  </si>
  <si>
    <t>Colonne16321</t>
  </si>
  <si>
    <t>Colonne16322</t>
  </si>
  <si>
    <t>Colonne16323</t>
  </si>
  <si>
    <t>Colonne16324</t>
  </si>
  <si>
    <t>Colonne16325</t>
  </si>
  <si>
    <t>Colonne16326</t>
  </si>
  <si>
    <t>Colonne16327</t>
  </si>
  <si>
    <t>Colonne16328</t>
  </si>
  <si>
    <t>Colonne16329</t>
  </si>
  <si>
    <t>Colonne16330</t>
  </si>
  <si>
    <t>Colonne16331</t>
  </si>
  <si>
    <t>Colonne16332</t>
  </si>
  <si>
    <t>Colonne16333</t>
  </si>
  <si>
    <t>Colonne16334</t>
  </si>
  <si>
    <t>Colonne16335</t>
  </si>
  <si>
    <t>Colonne16336</t>
  </si>
  <si>
    <t>Colonne16337</t>
  </si>
  <si>
    <t>Colonne16338</t>
  </si>
  <si>
    <t>Colonne16339</t>
  </si>
  <si>
    <t>Colonne16340</t>
  </si>
  <si>
    <t>Colonne16341</t>
  </si>
  <si>
    <t>Colonne16342</t>
  </si>
  <si>
    <t>Colonne16343</t>
  </si>
  <si>
    <t>Colonne16344</t>
  </si>
  <si>
    <t>Colonne16345</t>
  </si>
  <si>
    <t>Colonne16346</t>
  </si>
  <si>
    <t>Colonne16347</t>
  </si>
  <si>
    <t>Colonne16348</t>
  </si>
  <si>
    <t>Colonne16349</t>
  </si>
  <si>
    <t>Colonne16350</t>
  </si>
  <si>
    <t>Colonne16351</t>
  </si>
  <si>
    <t>Colonne16352</t>
  </si>
  <si>
    <t>Colonne16353</t>
  </si>
  <si>
    <t>Colonne16354</t>
  </si>
  <si>
    <t>Colonne16355</t>
  </si>
  <si>
    <t>Colonne16356</t>
  </si>
  <si>
    <t>Colonne16357</t>
  </si>
  <si>
    <t>Colonne16358</t>
  </si>
  <si>
    <t>Colonne16359</t>
  </si>
  <si>
    <t>Colonne16360</t>
  </si>
  <si>
    <t>Colonne16361</t>
  </si>
  <si>
    <t>Colonne16362</t>
  </si>
  <si>
    <t>Colonne16363</t>
  </si>
  <si>
    <t>Colonne16364</t>
  </si>
  <si>
    <t>Colonne16365</t>
  </si>
  <si>
    <t>Colonne16366</t>
  </si>
  <si>
    <t>Colonne16367</t>
  </si>
  <si>
    <t>Colonne16368</t>
  </si>
  <si>
    <t>Colonne16369</t>
  </si>
  <si>
    <t>Colonne16370</t>
  </si>
  <si>
    <t>Colonne16371</t>
  </si>
  <si>
    <t>Colonne16372</t>
  </si>
  <si>
    <t>Colonne16373</t>
  </si>
  <si>
    <t>Colonne16374</t>
  </si>
  <si>
    <t>Colonne16375</t>
  </si>
  <si>
    <t>Colonne16376</t>
  </si>
  <si>
    <t>Colonne16377</t>
  </si>
  <si>
    <t>Colonne16378</t>
  </si>
  <si>
    <t>Colonne16379</t>
  </si>
  <si>
    <t>Colonne16380</t>
  </si>
  <si>
    <t>Colonne16381</t>
  </si>
  <si>
    <t>Colonne16382</t>
  </si>
  <si>
    <t>Colonne16383</t>
  </si>
  <si>
    <t>Colonne16384</t>
  </si>
  <si>
    <t>Filiale</t>
  </si>
  <si>
    <t>filiale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</si>
</sst>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#,##0;[Red]#,##0"/>
    <numFmt numFmtId="166" formatCode="#,##0.0;[Red]#,##0.0"/>
    <numFmt numFmtId="167" formatCode="_-* #,##0.00\ _€_-;\-* #,##0.00\ _€_-;_-* &quot;-&quot;??\ _€_-;_-@_-"/>
    <numFmt numFmtId="168" formatCode="#,##0_ ;\-#,##0\ "/>
    <numFmt numFmtId="169" formatCode="0.0_)\%;\(0.0\)\%;0.0_)\%;@_)_%"/>
    <numFmt numFmtId="170" formatCode="#,##0.0_)_%;\(#,##0.0\)_%;0.0_)_%;@_)_%"/>
    <numFmt numFmtId="171" formatCode="#,##0.0_);\(#,##0.0\)"/>
    <numFmt numFmtId="172" formatCode="#,##0.0_);\(#,##0.0\);#,##0.0_);@_)"/>
    <numFmt numFmtId="173" formatCode="&quot;$&quot;_(#,##0.00_);&quot;$&quot;\(#,##0.00\)"/>
    <numFmt numFmtId="174" formatCode="&quot;$&quot;_(#,##0.00_);&quot;$&quot;\(#,##0.00\);&quot;$&quot;_(0.00_);@_)"/>
    <numFmt numFmtId="175" formatCode="#,##0.00_);\(#,##0.00\);0.00_);@_)"/>
    <numFmt numFmtId="176" formatCode="\€_(#,##0.00_);\€\(#,##0.00\);\€_(0.00_);@_)"/>
    <numFmt numFmtId="177" formatCode="#,##0.0_)\x;\(#,##0.0\)\x"/>
    <numFmt numFmtId="178" formatCode="#,##0_)\x;\(#,##0\)\x;0_)\x;@_)_x"/>
    <numFmt numFmtId="179" formatCode="#,##0.0_)_x;\(#,##0.0\)_x"/>
    <numFmt numFmtId="180" formatCode="#,##0_)_x;\(#,##0\)_x;0_)_x;@_)_x"/>
    <numFmt numFmtId="181" formatCode="0.0_)\%;\(0.0\)\%"/>
    <numFmt numFmtId="182" formatCode="#,##0.0_)_%;\(#,##0.0\)_%"/>
    <numFmt numFmtId="183" formatCode="#,##0_);[Red]\(#,##0\);&quot; - &quot;"/>
    <numFmt numFmtId="184" formatCode="0.0%;[Red]\(0.0%\);&quot; - &quot;"/>
    <numFmt numFmtId="185" formatCode="0.0%\ &quot;pts&quot;;[Red]\(0.0%\)\ &quot;pts&quot;;&quot; - &quot;"/>
    <numFmt numFmtId="186" formatCode="&quot;$&quot;#,##0.00_);\(&quot;$&quot;#,##0.00\)"/>
    <numFmt numFmtId="187" formatCode="0.000_)"/>
    <numFmt numFmtId="188" formatCode="&quot;£&quot;#,##0.00;[Red]&quot;£&quot;\-#,##0.00"/>
    <numFmt numFmtId="189" formatCode="_ * #,##0_ ;_ * \-#,##0_ ;_ * &quot;-&quot;_ ;_ @_ "/>
    <numFmt numFmtId="190" formatCode="_ &quot;£&quot;* #,##0.00_ ;_ &quot;£&quot;* \-#,##0.00_ ;_ &quot;£&quot;* &quot;-&quot;??_ ;_ @_ "/>
    <numFmt numFmtId="191" formatCode="_(&quot;$&quot;* #,##0.00_);_(&quot;$&quot;* \(#,##0.00\);_(&quot;$&quot;* &quot;-&quot;??_);_(@_)"/>
    <numFmt numFmtId="192" formatCode="_ * #,##0.00_ ;_ * \-#,##0.00_ ;_ * &quot;-&quot;??_ ;_ @_ "/>
    <numFmt numFmtId="193" formatCode="dd\ mmm\ yyyy_);;;&quot;  &quot;@"/>
    <numFmt numFmtId="194" formatCode="0.0;[Red]\(0.0\)"/>
    <numFmt numFmtId="195" formatCode="0.0_);\(0.0\)"/>
    <numFmt numFmtId="196" formatCode="_(* #,##0.00_);_(* \(#,##0.00\);_(* &quot;-&quot;_);_(@_)"/>
    <numFmt numFmtId="197" formatCode="_-* #,##0.00\ [$€]_-;\-* #,##0.00\ [$€]_-;_-* &quot;-&quot;??\ [$€]_-;_-@_-"/>
    <numFmt numFmtId="198" formatCode="_-* #,##0\ _C_F_A_-;\-* #,##0\ _C_F_A_-;_-* &quot;-&quot;\ _C_F_A_-;_-@_-"/>
    <numFmt numFmtId="199" formatCode="_-* #,##0.00\ _F_-;\-* #,##0.00\ _F_-;_-* &quot;-&quot;??\ _F_-;_-@_-"/>
    <numFmt numFmtId="200" formatCode="#,##0.00;[Red]\(#,##0.00\)"/>
    <numFmt numFmtId="201" formatCode="mmmm\-yy"/>
    <numFmt numFmtId="202" formatCode="m/d/yy\ h:mm\ AM/PM"/>
    <numFmt numFmtId="203" formatCode="_(#,##0_);_(\-#,##0_)"/>
    <numFmt numFmtId="204" formatCode="0.00_);\(0.00\)"/>
    <numFmt numFmtId="205" formatCode="_(* #,##0.0_);_(* \(#,##0.0\);_(* &quot;-&quot;_);_(@_)"/>
    <numFmt numFmtId="206" formatCode="_(* #,##0.00_);_(* \(#,##0.00\);_(* &quot;-&quot;??_);_(@_)"/>
  </numFmts>
  <fonts count="10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theme="0"/>
      <name val="Cambria"/>
      <family val="1"/>
    </font>
    <font>
      <sz val="9"/>
      <name val="Cambria"/>
      <family val="1"/>
    </font>
    <font>
      <b/>
      <sz val="9"/>
      <name val="Cambria"/>
      <family val="1"/>
    </font>
    <font>
      <sz val="9"/>
      <color theme="1"/>
      <name val="Cambria"/>
      <family val="1"/>
    </font>
    <font>
      <sz val="9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Cambria"/>
      <family val="1"/>
    </font>
    <font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1"/>
      <name val="Aptos Display"/>
      <family val="2"/>
    </font>
    <font>
      <sz val="11"/>
      <name val="Cambria"/>
      <family val="1"/>
    </font>
    <font>
      <i/>
      <sz val="9"/>
      <name val="Cambria"/>
      <family val="1"/>
    </font>
    <font>
      <b/>
      <sz val="12"/>
      <color theme="0"/>
      <name val="Cambria"/>
      <family val="1"/>
    </font>
    <font>
      <sz val="12"/>
      <color theme="1"/>
      <name val="Cambria"/>
      <family val="1"/>
    </font>
    <font>
      <sz val="8"/>
      <name val="Aptos Narrow"/>
      <family val="2"/>
      <scheme val="minor"/>
    </font>
    <font>
      <i/>
      <sz val="11"/>
      <name val="Cambria"/>
      <family val="1"/>
    </font>
    <font>
      <sz val="11"/>
      <color theme="1"/>
      <name val="Amasis MT Pro"/>
      <family val="1"/>
    </font>
    <font>
      <sz val="10"/>
      <color theme="1"/>
      <name val="Amasis MT Pro"/>
      <family val="1"/>
    </font>
    <font>
      <b/>
      <sz val="9"/>
      <color rgb="FFFF0000"/>
      <name val="Cambria"/>
      <family val="1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8"/>
      <color theme="1"/>
      <name val="Arial Narrow"/>
      <family val="2"/>
    </font>
    <font>
      <b/>
      <sz val="11"/>
      <color theme="1"/>
      <name val="Amasis MT Pro"/>
      <family val="1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1"/>
      <name val="Cambria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sz val="8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11"/>
      <color indexed="19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name val="Tms Rmn"/>
      <family val="1"/>
    </font>
    <font>
      <sz val="10"/>
      <name val="Times New Roman"/>
      <family val="1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1"/>
      <color indexed="63"/>
      <name val="Calibri"/>
      <family val="2"/>
    </font>
    <font>
      <i/>
      <sz val="11"/>
      <color indexed="23"/>
      <name val="Calibri"/>
      <family val="2"/>
    </font>
    <font>
      <sz val="12"/>
      <name val="Times New Roman"/>
      <family val="1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name val="Times New Roman"/>
      <family val="1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8"/>
      <color indexed="8"/>
      <name val="MS Sans Serif"/>
      <family val="2"/>
    </font>
    <font>
      <sz val="10"/>
      <color rgb="FF00000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i/>
      <sz val="9"/>
      <color indexed="12"/>
      <name val="Helv"/>
    </font>
    <font>
      <b/>
      <sz val="11"/>
      <color indexed="63"/>
      <name val="Calibri"/>
      <family val="2"/>
    </font>
    <font>
      <sz val="10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Minion"/>
      <family val="1"/>
    </font>
    <font>
      <sz val="10"/>
      <name val="MS Sans Serif"/>
      <family val="2"/>
    </font>
    <font>
      <b/>
      <sz val="10"/>
      <name val="MS Sans Serif"/>
      <family val="2"/>
    </font>
    <font>
      <sz val="12"/>
      <name val="Helv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9"/>
      <name val="Arial"/>
      <family val="2"/>
    </font>
    <font>
      <b/>
      <sz val="12"/>
      <color indexed="60"/>
      <name val="Swis721 Cn BT"/>
    </font>
    <font>
      <b/>
      <sz val="10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62"/>
      <name val="Calibri"/>
      <family val="2"/>
    </font>
    <font>
      <sz val="11"/>
      <name val="ZapfCalligr BT"/>
      <family val="1"/>
    </font>
    <font>
      <sz val="11"/>
      <color rgb="FF9C650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0"/>
      <color rgb="FFFF0000"/>
      <name val="Amasis MT Pro"/>
      <family val="1"/>
    </font>
    <font>
      <b/>
      <sz val="10"/>
      <color theme="1"/>
      <name val="Amasis MT Pro"/>
      <family val="1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2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3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1"/>
      </patternFill>
    </fill>
    <fill>
      <patternFill patternType="solid">
        <fgColor indexed="27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27"/>
        <bgColor indexed="27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30"/>
        <bgColor indexed="30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3"/>
        <bgColor indexed="53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1"/>
        <bgColor indexed="51"/>
      </patternFill>
    </fill>
    <fill>
      <patternFill patternType="solid">
        <fgColor indexed="45"/>
        <bgColor indexed="45"/>
      </patternFill>
    </fill>
    <fill>
      <patternFill patternType="solid">
        <fgColor indexed="54"/>
        <bgColor indexed="54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9"/>
        <bgColor indexed="29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53"/>
      </patternFill>
    </fill>
    <fill>
      <patternFill patternType="lightUp">
        <fgColor indexed="9"/>
        <bgColor indexed="22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9"/>
        <bgColor indexed="64"/>
      </patternFill>
    </fill>
    <fill>
      <patternFill patternType="mediumGray">
        <fgColor indexed="22"/>
      </patternFill>
    </fill>
    <fill>
      <patternFill patternType="solid">
        <fgColor indexed="5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</patternFill>
    </fill>
    <fill>
      <patternFill patternType="solid">
        <fgColor indexed="55"/>
        <bgColor indexed="23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44"/>
      </bottom>
      <diagonal/>
    </border>
    <border>
      <left/>
      <right/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30"/>
      </top>
      <bottom style="double">
        <color indexed="3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1781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36" applyNumberFormat="0" applyFill="0" applyAlignment="0" applyProtection="0"/>
    <xf numFmtId="0" fontId="28" fillId="0" borderId="37" applyNumberFormat="0" applyFill="0" applyAlignment="0" applyProtection="0"/>
    <xf numFmtId="0" fontId="29" fillId="0" borderId="38" applyNumberFormat="0" applyFill="0" applyAlignment="0" applyProtection="0"/>
    <xf numFmtId="0" fontId="29" fillId="0" borderId="0" applyNumberFormat="0" applyFill="0" applyBorder="0" applyAlignment="0" applyProtection="0"/>
    <xf numFmtId="0" fontId="30" fillId="23" borderId="0" applyNumberFormat="0" applyBorder="0" applyAlignment="0" applyProtection="0"/>
    <xf numFmtId="0" fontId="31" fillId="24" borderId="0" applyNumberFormat="0" applyBorder="0" applyAlignment="0" applyProtection="0"/>
    <xf numFmtId="0" fontId="32" fillId="25" borderId="0" applyNumberFormat="0" applyBorder="0" applyAlignment="0" applyProtection="0"/>
    <xf numFmtId="0" fontId="33" fillId="26" borderId="39" applyNumberFormat="0" applyAlignment="0" applyProtection="0"/>
    <xf numFmtId="0" fontId="34" fillId="27" borderId="40" applyNumberFormat="0" applyAlignment="0" applyProtection="0"/>
    <xf numFmtId="0" fontId="35" fillId="27" borderId="39" applyNumberFormat="0" applyAlignment="0" applyProtection="0"/>
    <xf numFmtId="0" fontId="36" fillId="0" borderId="41" applyNumberFormat="0" applyFill="0" applyAlignment="0" applyProtection="0"/>
    <xf numFmtId="0" fontId="2" fillId="28" borderId="42" applyNumberFormat="0" applyAlignment="0" applyProtection="0"/>
    <xf numFmtId="0" fontId="37" fillId="0" borderId="0" applyNumberFormat="0" applyFill="0" applyBorder="0" applyAlignment="0" applyProtection="0"/>
    <xf numFmtId="0" fontId="1" fillId="29" borderId="43" applyNumberFormat="0" applyFont="0" applyAlignment="0" applyProtection="0"/>
    <xf numFmtId="0" fontId="38" fillId="0" borderId="0" applyNumberFormat="0" applyFill="0" applyBorder="0" applyAlignment="0" applyProtection="0"/>
    <xf numFmtId="0" fontId="39" fillId="0" borderId="44" applyNumberFormat="0" applyFill="0" applyAlignment="0" applyProtection="0"/>
    <xf numFmtId="0" fontId="40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0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40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40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40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40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170" fontId="44" fillId="0" borderId="0" applyFont="0" applyFill="0" applyBorder="0" applyAlignment="0" applyProtection="0"/>
    <xf numFmtId="170" fontId="44" fillId="0" borderId="0" applyFont="0" applyFill="0" applyBorder="0" applyAlignment="0" applyProtection="0"/>
    <xf numFmtId="170" fontId="44" fillId="0" borderId="0" applyFont="0" applyFill="0" applyBorder="0" applyAlignment="0" applyProtection="0"/>
    <xf numFmtId="170" fontId="44" fillId="0" borderId="0" applyFont="0" applyFill="0" applyBorder="0" applyAlignment="0" applyProtection="0"/>
    <xf numFmtId="170" fontId="44" fillId="0" borderId="0" applyFont="0" applyFill="0" applyBorder="0" applyAlignment="0" applyProtection="0"/>
    <xf numFmtId="17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0" fontId="44" fillId="0" borderId="0" applyFont="0" applyFill="0" applyBorder="0" applyAlignment="0" applyProtection="0"/>
    <xf numFmtId="170" fontId="44" fillId="0" borderId="0" applyFont="0" applyFill="0" applyBorder="0" applyAlignment="0" applyProtection="0"/>
    <xf numFmtId="170" fontId="44" fillId="0" borderId="0" applyFont="0" applyFill="0" applyBorder="0" applyAlignment="0" applyProtection="0"/>
    <xf numFmtId="170" fontId="44" fillId="0" borderId="0" applyFont="0" applyFill="0" applyBorder="0" applyAlignment="0" applyProtection="0"/>
    <xf numFmtId="170" fontId="44" fillId="0" borderId="0" applyFont="0" applyFill="0" applyBorder="0" applyAlignment="0" applyProtection="0"/>
    <xf numFmtId="170" fontId="44" fillId="0" borderId="0" applyFont="0" applyFill="0" applyBorder="0" applyAlignment="0" applyProtection="0"/>
    <xf numFmtId="170" fontId="44" fillId="0" borderId="0" applyFont="0" applyFill="0" applyBorder="0" applyAlignment="0" applyProtection="0"/>
    <xf numFmtId="170" fontId="44" fillId="0" borderId="0" applyFont="0" applyFill="0" applyBorder="0" applyAlignment="0" applyProtection="0"/>
    <xf numFmtId="170" fontId="44" fillId="0" borderId="0" applyFont="0" applyFill="0" applyBorder="0" applyAlignment="0" applyProtection="0"/>
    <xf numFmtId="171" fontId="44" fillId="0" borderId="0" applyFont="0" applyFill="0" applyBorder="0" applyAlignment="0" applyProtection="0"/>
    <xf numFmtId="171" fontId="44" fillId="0" borderId="0" applyFont="0" applyFill="0" applyBorder="0" applyAlignment="0" applyProtection="0"/>
    <xf numFmtId="171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1" fontId="44" fillId="0" borderId="0" applyFont="0" applyFill="0" applyBorder="0" applyAlignment="0" applyProtection="0"/>
    <xf numFmtId="171" fontId="44" fillId="0" borderId="0" applyFont="0" applyFill="0" applyBorder="0" applyAlignment="0" applyProtection="0"/>
    <xf numFmtId="171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1" fontId="44" fillId="0" borderId="0" applyFont="0" applyFill="0" applyBorder="0" applyAlignment="0" applyProtection="0"/>
    <xf numFmtId="171" fontId="44" fillId="0" borderId="0" applyFont="0" applyFill="0" applyBorder="0" applyAlignment="0" applyProtection="0"/>
    <xf numFmtId="171" fontId="44" fillId="0" borderId="0" applyFont="0" applyFill="0" applyBorder="0" applyAlignment="0" applyProtection="0"/>
    <xf numFmtId="171" fontId="44" fillId="0" borderId="0" applyFont="0" applyFill="0" applyBorder="0" applyAlignment="0" applyProtection="0"/>
    <xf numFmtId="171" fontId="44" fillId="0" borderId="0" applyFont="0" applyFill="0" applyBorder="0" applyAlignment="0" applyProtection="0"/>
    <xf numFmtId="171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1" fontId="44" fillId="0" borderId="0" applyFont="0" applyFill="0" applyBorder="0" applyAlignment="0" applyProtection="0"/>
    <xf numFmtId="171" fontId="44" fillId="0" borderId="0" applyFont="0" applyFill="0" applyBorder="0" applyAlignment="0" applyProtection="0"/>
    <xf numFmtId="171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71" fontId="44" fillId="0" borderId="0" applyFont="0" applyFill="0" applyBorder="0" applyAlignment="0" applyProtection="0"/>
    <xf numFmtId="171" fontId="44" fillId="0" borderId="0" applyFont="0" applyFill="0" applyBorder="0" applyAlignment="0" applyProtection="0"/>
    <xf numFmtId="171" fontId="44" fillId="0" borderId="0" applyFont="0" applyFill="0" applyBorder="0" applyAlignment="0" applyProtection="0"/>
    <xf numFmtId="173" fontId="44" fillId="0" borderId="0" applyFont="0" applyFill="0" applyBorder="0" applyAlignment="0" applyProtection="0"/>
    <xf numFmtId="173" fontId="44" fillId="0" borderId="0" applyFont="0" applyFill="0" applyBorder="0" applyAlignment="0" applyProtection="0"/>
    <xf numFmtId="173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3" fontId="44" fillId="0" borderId="0" applyFont="0" applyFill="0" applyBorder="0" applyAlignment="0" applyProtection="0"/>
    <xf numFmtId="173" fontId="44" fillId="0" borderId="0" applyFont="0" applyFill="0" applyBorder="0" applyAlignment="0" applyProtection="0"/>
    <xf numFmtId="173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3" fontId="44" fillId="0" borderId="0" applyFont="0" applyFill="0" applyBorder="0" applyAlignment="0" applyProtection="0"/>
    <xf numFmtId="173" fontId="44" fillId="0" borderId="0" applyFont="0" applyFill="0" applyBorder="0" applyAlignment="0" applyProtection="0"/>
    <xf numFmtId="173" fontId="44" fillId="0" borderId="0" applyFont="0" applyFill="0" applyBorder="0" applyAlignment="0" applyProtection="0"/>
    <xf numFmtId="173" fontId="44" fillId="0" borderId="0" applyFont="0" applyFill="0" applyBorder="0" applyAlignment="0" applyProtection="0"/>
    <xf numFmtId="173" fontId="44" fillId="0" borderId="0" applyFont="0" applyFill="0" applyBorder="0" applyAlignment="0" applyProtection="0"/>
    <xf numFmtId="173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3" fontId="44" fillId="0" borderId="0" applyFont="0" applyFill="0" applyBorder="0" applyAlignment="0" applyProtection="0"/>
    <xf numFmtId="173" fontId="44" fillId="0" borderId="0" applyFont="0" applyFill="0" applyBorder="0" applyAlignment="0" applyProtection="0"/>
    <xf numFmtId="173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3" fontId="44" fillId="0" borderId="0" applyFont="0" applyFill="0" applyBorder="0" applyAlignment="0" applyProtection="0"/>
    <xf numFmtId="173" fontId="44" fillId="0" borderId="0" applyFont="0" applyFill="0" applyBorder="0" applyAlignment="0" applyProtection="0"/>
    <xf numFmtId="173" fontId="44" fillId="0" borderId="0" applyFont="0" applyFill="0" applyBorder="0" applyAlignment="0" applyProtection="0"/>
    <xf numFmtId="39" fontId="44" fillId="0" borderId="0" applyFont="0" applyFill="0" applyBorder="0" applyAlignment="0" applyProtection="0"/>
    <xf numFmtId="39" fontId="44" fillId="0" borderId="0" applyFont="0" applyFill="0" applyBorder="0" applyAlignment="0" applyProtection="0"/>
    <xf numFmtId="39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39" fontId="44" fillId="0" borderId="0" applyFont="0" applyFill="0" applyBorder="0" applyAlignment="0" applyProtection="0"/>
    <xf numFmtId="39" fontId="44" fillId="0" borderId="0" applyFont="0" applyFill="0" applyBorder="0" applyAlignment="0" applyProtection="0"/>
    <xf numFmtId="39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39" fontId="44" fillId="0" borderId="0" applyFont="0" applyFill="0" applyBorder="0" applyAlignment="0" applyProtection="0"/>
    <xf numFmtId="39" fontId="44" fillId="0" borderId="0" applyFont="0" applyFill="0" applyBorder="0" applyAlignment="0" applyProtection="0"/>
    <xf numFmtId="39" fontId="44" fillId="0" borderId="0" applyFont="0" applyFill="0" applyBorder="0" applyAlignment="0" applyProtection="0"/>
    <xf numFmtId="39" fontId="44" fillId="0" borderId="0" applyFont="0" applyFill="0" applyBorder="0" applyAlignment="0" applyProtection="0"/>
    <xf numFmtId="39" fontId="44" fillId="0" borderId="0" applyFont="0" applyFill="0" applyBorder="0" applyAlignment="0" applyProtection="0"/>
    <xf numFmtId="39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39" fontId="44" fillId="0" borderId="0" applyFont="0" applyFill="0" applyBorder="0" applyAlignment="0" applyProtection="0"/>
    <xf numFmtId="39" fontId="44" fillId="0" borderId="0" applyFont="0" applyFill="0" applyBorder="0" applyAlignment="0" applyProtection="0"/>
    <xf numFmtId="3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39" fontId="44" fillId="0" borderId="0" applyFont="0" applyFill="0" applyBorder="0" applyAlignment="0" applyProtection="0"/>
    <xf numFmtId="39" fontId="44" fillId="0" borderId="0" applyFont="0" applyFill="0" applyBorder="0" applyAlignment="0" applyProtection="0"/>
    <xf numFmtId="3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56" borderId="0" applyNumberFormat="0" applyFont="0" applyAlignment="0" applyProtection="0"/>
    <xf numFmtId="0" fontId="44" fillId="56" borderId="0" applyNumberFormat="0" applyFont="0" applyAlignment="0" applyProtection="0"/>
    <xf numFmtId="0" fontId="44" fillId="56" borderId="0" applyNumberFormat="0" applyFont="0" applyAlignment="0" applyProtection="0"/>
    <xf numFmtId="0" fontId="44" fillId="56" borderId="0" applyNumberFormat="0" applyFont="0" applyAlignment="0" applyProtection="0"/>
    <xf numFmtId="0" fontId="44" fillId="56" borderId="0" applyNumberFormat="0" applyFont="0" applyAlignment="0" applyProtection="0"/>
    <xf numFmtId="0" fontId="44" fillId="56" borderId="0" applyNumberFormat="0" applyFont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56" borderId="0" applyNumberFormat="0" applyFont="0" applyAlignment="0" applyProtection="0"/>
    <xf numFmtId="0" fontId="44" fillId="56" borderId="0" applyNumberFormat="0" applyFont="0" applyAlignment="0" applyProtection="0"/>
    <xf numFmtId="0" fontId="44" fillId="56" borderId="0" applyNumberFormat="0" applyFont="0" applyAlignment="0" applyProtection="0"/>
    <xf numFmtId="0" fontId="44" fillId="56" borderId="0" applyNumberFormat="0" applyFont="0" applyAlignment="0" applyProtection="0"/>
    <xf numFmtId="0" fontId="44" fillId="56" borderId="0" applyNumberFormat="0" applyFont="0" applyAlignment="0" applyProtection="0"/>
    <xf numFmtId="0" fontId="44" fillId="56" borderId="0" applyNumberFormat="0" applyFont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0" fontId="44" fillId="0" borderId="0" applyFont="0" applyFill="0" applyBorder="0" applyProtection="0">
      <alignment horizontal="right"/>
    </xf>
    <xf numFmtId="0" fontId="44" fillId="0" borderId="0" applyFont="0" applyFill="0" applyBorder="0" applyProtection="0">
      <alignment horizontal="right"/>
    </xf>
    <xf numFmtId="0" fontId="44" fillId="0" borderId="0" applyFont="0" applyFill="0" applyBorder="0" applyProtection="0">
      <alignment horizontal="right"/>
    </xf>
    <xf numFmtId="179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0" fontId="44" fillId="0" borderId="0" applyFont="0" applyFill="0" applyBorder="0" applyProtection="0">
      <alignment horizontal="right"/>
    </xf>
    <xf numFmtId="0" fontId="44" fillId="0" borderId="0" applyFont="0" applyFill="0" applyBorder="0" applyProtection="0">
      <alignment horizontal="right"/>
    </xf>
    <xf numFmtId="0" fontId="44" fillId="0" borderId="0" applyFont="0" applyFill="0" applyBorder="0" applyProtection="0">
      <alignment horizontal="right"/>
    </xf>
    <xf numFmtId="179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179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180" fontId="44" fillId="0" borderId="0" applyFont="0" applyFill="0" applyBorder="0" applyProtection="0">
      <alignment horizontal="right"/>
    </xf>
    <xf numFmtId="179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181" fontId="44" fillId="0" borderId="0" applyFont="0" applyFill="0" applyBorder="0" applyAlignment="0" applyProtection="0"/>
    <xf numFmtId="181" fontId="44" fillId="0" borderId="0" applyFont="0" applyFill="0" applyBorder="0" applyAlignment="0" applyProtection="0"/>
    <xf numFmtId="181" fontId="44" fillId="0" borderId="0" applyFont="0" applyFill="0" applyBorder="0" applyAlignment="0" applyProtection="0"/>
    <xf numFmtId="182" fontId="44" fillId="0" borderId="0" applyFont="0" applyFill="0" applyBorder="0" applyAlignment="0" applyProtection="0"/>
    <xf numFmtId="182" fontId="44" fillId="0" borderId="0" applyFont="0" applyFill="0" applyBorder="0" applyAlignment="0" applyProtection="0"/>
    <xf numFmtId="182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4" fillId="0" borderId="0"/>
    <xf numFmtId="0" fontId="44" fillId="0" borderId="0"/>
    <xf numFmtId="0" fontId="44" fillId="0" borderId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50" fillId="0" borderId="50" applyNumberFormat="0" applyFill="0" applyAlignment="0" applyProtection="0"/>
    <xf numFmtId="0" fontId="44" fillId="0" borderId="0"/>
    <xf numFmtId="0" fontId="44" fillId="0" borderId="0"/>
    <xf numFmtId="0" fontId="44" fillId="0" borderId="0"/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51" fillId="0" borderId="51" applyNumberFormat="0" applyFill="0" applyProtection="0">
      <alignment horizontal="center"/>
    </xf>
    <xf numFmtId="0" fontId="44" fillId="0" borderId="0"/>
    <xf numFmtId="0" fontId="44" fillId="0" borderId="0"/>
    <xf numFmtId="0" fontId="44" fillId="0" borderId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44" fillId="0" borderId="0"/>
    <xf numFmtId="0" fontId="44" fillId="0" borderId="0"/>
    <xf numFmtId="0" fontId="44" fillId="0" borderId="0"/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44" fillId="0" borderId="0" applyNumberFormat="0" applyFill="0" applyBorder="0" applyAlignment="0" applyProtection="0"/>
    <xf numFmtId="0" fontId="53" fillId="57" borderId="0" applyNumberFormat="0" applyBorder="0" applyAlignment="0" applyProtection="0"/>
    <xf numFmtId="0" fontId="53" fillId="58" borderId="0" applyNumberFormat="0" applyBorder="0" applyAlignment="0" applyProtection="0"/>
    <xf numFmtId="0" fontId="53" fillId="58" borderId="0" applyNumberFormat="0" applyBorder="0" applyAlignment="0" applyProtection="0"/>
    <xf numFmtId="0" fontId="53" fillId="58" borderId="0" applyNumberFormat="0" applyBorder="0" applyAlignment="0" applyProtection="0"/>
    <xf numFmtId="0" fontId="53" fillId="57" borderId="0" applyNumberFormat="0" applyBorder="0" applyAlignment="0" applyProtection="0"/>
    <xf numFmtId="0" fontId="53" fillId="58" borderId="0" applyNumberFormat="0" applyBorder="0" applyAlignment="0" applyProtection="0"/>
    <xf numFmtId="0" fontId="53" fillId="58" borderId="0" applyNumberFormat="0" applyBorder="0" applyAlignment="0" applyProtection="0"/>
    <xf numFmtId="0" fontId="53" fillId="58" borderId="0" applyNumberFormat="0" applyBorder="0" applyAlignment="0" applyProtection="0"/>
    <xf numFmtId="0" fontId="53" fillId="58" borderId="0" applyNumberFormat="0" applyBorder="0" applyAlignment="0" applyProtection="0"/>
    <xf numFmtId="0" fontId="53" fillId="58" borderId="0" applyNumberFormat="0" applyBorder="0" applyAlignment="0" applyProtection="0"/>
    <xf numFmtId="0" fontId="53" fillId="58" borderId="0" applyNumberFormat="0" applyBorder="0" applyAlignment="0" applyProtection="0"/>
    <xf numFmtId="0" fontId="53" fillId="58" borderId="0" applyNumberFormat="0" applyBorder="0" applyAlignment="0" applyProtection="0"/>
    <xf numFmtId="0" fontId="53" fillId="59" borderId="0" applyNumberFormat="0" applyBorder="0" applyAlignment="0" applyProtection="0"/>
    <xf numFmtId="0" fontId="53" fillId="60" borderId="0" applyNumberFormat="0" applyBorder="0" applyAlignment="0" applyProtection="0"/>
    <xf numFmtId="0" fontId="53" fillId="60" borderId="0" applyNumberFormat="0" applyBorder="0" applyAlignment="0" applyProtection="0"/>
    <xf numFmtId="0" fontId="53" fillId="60" borderId="0" applyNumberFormat="0" applyBorder="0" applyAlignment="0" applyProtection="0"/>
    <xf numFmtId="0" fontId="53" fillId="59" borderId="0" applyNumberFormat="0" applyBorder="0" applyAlignment="0" applyProtection="0"/>
    <xf numFmtId="0" fontId="53" fillId="60" borderId="0" applyNumberFormat="0" applyBorder="0" applyAlignment="0" applyProtection="0"/>
    <xf numFmtId="0" fontId="53" fillId="60" borderId="0" applyNumberFormat="0" applyBorder="0" applyAlignment="0" applyProtection="0"/>
    <xf numFmtId="0" fontId="53" fillId="60" borderId="0" applyNumberFormat="0" applyBorder="0" applyAlignment="0" applyProtection="0"/>
    <xf numFmtId="0" fontId="53" fillId="60" borderId="0" applyNumberFormat="0" applyBorder="0" applyAlignment="0" applyProtection="0"/>
    <xf numFmtId="0" fontId="53" fillId="60" borderId="0" applyNumberFormat="0" applyBorder="0" applyAlignment="0" applyProtection="0"/>
    <xf numFmtId="0" fontId="53" fillId="60" borderId="0" applyNumberFormat="0" applyBorder="0" applyAlignment="0" applyProtection="0"/>
    <xf numFmtId="0" fontId="53" fillId="60" borderId="0" applyNumberFormat="0" applyBorder="0" applyAlignment="0" applyProtection="0"/>
    <xf numFmtId="0" fontId="53" fillId="61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1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3" borderId="0" applyNumberFormat="0" applyBorder="0" applyAlignment="0" applyProtection="0"/>
    <xf numFmtId="0" fontId="53" fillId="64" borderId="0" applyNumberFormat="0" applyBorder="0" applyAlignment="0" applyProtection="0"/>
    <xf numFmtId="0" fontId="53" fillId="64" borderId="0" applyNumberFormat="0" applyBorder="0" applyAlignment="0" applyProtection="0"/>
    <xf numFmtId="0" fontId="53" fillId="64" borderId="0" applyNumberFormat="0" applyBorder="0" applyAlignment="0" applyProtection="0"/>
    <xf numFmtId="0" fontId="53" fillId="63" borderId="0" applyNumberFormat="0" applyBorder="0" applyAlignment="0" applyProtection="0"/>
    <xf numFmtId="0" fontId="53" fillId="64" borderId="0" applyNumberFormat="0" applyBorder="0" applyAlignment="0" applyProtection="0"/>
    <xf numFmtId="0" fontId="53" fillId="64" borderId="0" applyNumberFormat="0" applyBorder="0" applyAlignment="0" applyProtection="0"/>
    <xf numFmtId="0" fontId="53" fillId="64" borderId="0" applyNumberFormat="0" applyBorder="0" applyAlignment="0" applyProtection="0"/>
    <xf numFmtId="0" fontId="53" fillId="64" borderId="0" applyNumberFormat="0" applyBorder="0" applyAlignment="0" applyProtection="0"/>
    <xf numFmtId="0" fontId="53" fillId="64" borderId="0" applyNumberFormat="0" applyBorder="0" applyAlignment="0" applyProtection="0"/>
    <xf numFmtId="0" fontId="53" fillId="64" borderId="0" applyNumberFormat="0" applyBorder="0" applyAlignment="0" applyProtection="0"/>
    <xf numFmtId="0" fontId="53" fillId="64" borderId="0" applyNumberFormat="0" applyBorder="0" applyAlignment="0" applyProtection="0"/>
    <xf numFmtId="0" fontId="53" fillId="65" borderId="0" applyNumberFormat="0" applyBorder="0" applyAlignment="0" applyProtection="0"/>
    <xf numFmtId="0" fontId="53" fillId="66" borderId="0" applyNumberFormat="0" applyBorder="0" applyAlignment="0" applyProtection="0"/>
    <xf numFmtId="0" fontId="53" fillId="66" borderId="0" applyNumberFormat="0" applyBorder="0" applyAlignment="0" applyProtection="0"/>
    <xf numFmtId="0" fontId="53" fillId="66" borderId="0" applyNumberFormat="0" applyBorder="0" applyAlignment="0" applyProtection="0"/>
    <xf numFmtId="0" fontId="53" fillId="65" borderId="0" applyNumberFormat="0" applyBorder="0" applyAlignment="0" applyProtection="0"/>
    <xf numFmtId="0" fontId="53" fillId="66" borderId="0" applyNumberFormat="0" applyBorder="0" applyAlignment="0" applyProtection="0"/>
    <xf numFmtId="0" fontId="53" fillId="66" borderId="0" applyNumberFormat="0" applyBorder="0" applyAlignment="0" applyProtection="0"/>
    <xf numFmtId="0" fontId="53" fillId="66" borderId="0" applyNumberFormat="0" applyBorder="0" applyAlignment="0" applyProtection="0"/>
    <xf numFmtId="0" fontId="53" fillId="66" borderId="0" applyNumberFormat="0" applyBorder="0" applyAlignment="0" applyProtection="0"/>
    <xf numFmtId="0" fontId="53" fillId="66" borderId="0" applyNumberFormat="0" applyBorder="0" applyAlignment="0" applyProtection="0"/>
    <xf numFmtId="0" fontId="53" fillId="66" borderId="0" applyNumberFormat="0" applyBorder="0" applyAlignment="0" applyProtection="0"/>
    <xf numFmtId="0" fontId="53" fillId="66" borderId="0" applyNumberFormat="0" applyBorder="0" applyAlignment="0" applyProtection="0"/>
    <xf numFmtId="0" fontId="53" fillId="67" borderId="0" applyNumberFormat="0" applyBorder="0" applyAlignment="0" applyProtection="0"/>
    <xf numFmtId="0" fontId="53" fillId="68" borderId="0" applyNumberFormat="0" applyBorder="0" applyAlignment="0" applyProtection="0"/>
    <xf numFmtId="0" fontId="53" fillId="68" borderId="0" applyNumberFormat="0" applyBorder="0" applyAlignment="0" applyProtection="0"/>
    <xf numFmtId="0" fontId="53" fillId="68" borderId="0" applyNumberFormat="0" applyBorder="0" applyAlignment="0" applyProtection="0"/>
    <xf numFmtId="0" fontId="53" fillId="67" borderId="0" applyNumberFormat="0" applyBorder="0" applyAlignment="0" applyProtection="0"/>
    <xf numFmtId="0" fontId="53" fillId="68" borderId="0" applyNumberFormat="0" applyBorder="0" applyAlignment="0" applyProtection="0"/>
    <xf numFmtId="0" fontId="53" fillId="68" borderId="0" applyNumberFormat="0" applyBorder="0" applyAlignment="0" applyProtection="0"/>
    <xf numFmtId="0" fontId="53" fillId="68" borderId="0" applyNumberFormat="0" applyBorder="0" applyAlignment="0" applyProtection="0"/>
    <xf numFmtId="0" fontId="53" fillId="68" borderId="0" applyNumberFormat="0" applyBorder="0" applyAlignment="0" applyProtection="0"/>
    <xf numFmtId="0" fontId="53" fillId="68" borderId="0" applyNumberFormat="0" applyBorder="0" applyAlignment="0" applyProtection="0"/>
    <xf numFmtId="0" fontId="53" fillId="68" borderId="0" applyNumberFormat="0" applyBorder="0" applyAlignment="0" applyProtection="0"/>
    <xf numFmtId="0" fontId="53" fillId="68" borderId="0" applyNumberFormat="0" applyBorder="0" applyAlignment="0" applyProtection="0"/>
    <xf numFmtId="0" fontId="53" fillId="58" borderId="0" applyNumberFormat="0" applyBorder="0" applyAlignment="0" applyProtection="0"/>
    <xf numFmtId="0" fontId="53" fillId="60" borderId="0" applyNumberFormat="0" applyBorder="0" applyAlignment="0" applyProtection="0"/>
    <xf numFmtId="0" fontId="53" fillId="62" borderId="0" applyNumberFormat="0" applyBorder="0" applyAlignment="0" applyProtection="0"/>
    <xf numFmtId="0" fontId="53" fillId="64" borderId="0" applyNumberFormat="0" applyBorder="0" applyAlignment="0" applyProtection="0"/>
    <xf numFmtId="0" fontId="53" fillId="66" borderId="0" applyNumberFormat="0" applyBorder="0" applyAlignment="0" applyProtection="0"/>
    <xf numFmtId="0" fontId="53" fillId="68" borderId="0" applyNumberFormat="0" applyBorder="0" applyAlignment="0" applyProtection="0"/>
    <xf numFmtId="0" fontId="53" fillId="69" borderId="0" applyNumberFormat="0" applyBorder="0" applyAlignment="0" applyProtection="0"/>
    <xf numFmtId="0" fontId="53" fillId="70" borderId="0" applyNumberFormat="0" applyBorder="0" applyAlignment="0" applyProtection="0"/>
    <xf numFmtId="0" fontId="53" fillId="70" borderId="0" applyNumberFormat="0" applyBorder="0" applyAlignment="0" applyProtection="0"/>
    <xf numFmtId="0" fontId="53" fillId="70" borderId="0" applyNumberFormat="0" applyBorder="0" applyAlignment="0" applyProtection="0"/>
    <xf numFmtId="0" fontId="53" fillId="69" borderId="0" applyNumberFormat="0" applyBorder="0" applyAlignment="0" applyProtection="0"/>
    <xf numFmtId="0" fontId="53" fillId="70" borderId="0" applyNumberFormat="0" applyBorder="0" applyAlignment="0" applyProtection="0"/>
    <xf numFmtId="0" fontId="53" fillId="70" borderId="0" applyNumberFormat="0" applyBorder="0" applyAlignment="0" applyProtection="0"/>
    <xf numFmtId="0" fontId="53" fillId="70" borderId="0" applyNumberFormat="0" applyBorder="0" applyAlignment="0" applyProtection="0"/>
    <xf numFmtId="0" fontId="53" fillId="70" borderId="0" applyNumberFormat="0" applyBorder="0" applyAlignment="0" applyProtection="0"/>
    <xf numFmtId="0" fontId="53" fillId="70" borderId="0" applyNumberFormat="0" applyBorder="0" applyAlignment="0" applyProtection="0"/>
    <xf numFmtId="0" fontId="53" fillId="70" borderId="0" applyNumberFormat="0" applyBorder="0" applyAlignment="0" applyProtection="0"/>
    <xf numFmtId="0" fontId="53" fillId="70" borderId="0" applyNumberFormat="0" applyBorder="0" applyAlignment="0" applyProtection="0"/>
    <xf numFmtId="0" fontId="53" fillId="71" borderId="0" applyNumberFormat="0" applyBorder="0" applyAlignment="0" applyProtection="0"/>
    <xf numFmtId="0" fontId="53" fillId="72" borderId="0" applyNumberFormat="0" applyBorder="0" applyAlignment="0" applyProtection="0"/>
    <xf numFmtId="0" fontId="53" fillId="72" borderId="0" applyNumberFormat="0" applyBorder="0" applyAlignment="0" applyProtection="0"/>
    <xf numFmtId="0" fontId="53" fillId="72" borderId="0" applyNumberFormat="0" applyBorder="0" applyAlignment="0" applyProtection="0"/>
    <xf numFmtId="0" fontId="53" fillId="71" borderId="0" applyNumberFormat="0" applyBorder="0" applyAlignment="0" applyProtection="0"/>
    <xf numFmtId="0" fontId="53" fillId="72" borderId="0" applyNumberFormat="0" applyBorder="0" applyAlignment="0" applyProtection="0"/>
    <xf numFmtId="0" fontId="53" fillId="72" borderId="0" applyNumberFormat="0" applyBorder="0" applyAlignment="0" applyProtection="0"/>
    <xf numFmtId="0" fontId="53" fillId="72" borderId="0" applyNumberFormat="0" applyBorder="0" applyAlignment="0" applyProtection="0"/>
    <xf numFmtId="0" fontId="53" fillId="72" borderId="0" applyNumberFormat="0" applyBorder="0" applyAlignment="0" applyProtection="0"/>
    <xf numFmtId="0" fontId="53" fillId="72" borderId="0" applyNumberFormat="0" applyBorder="0" applyAlignment="0" applyProtection="0"/>
    <xf numFmtId="0" fontId="53" fillId="72" borderId="0" applyNumberFormat="0" applyBorder="0" applyAlignment="0" applyProtection="0"/>
    <xf numFmtId="0" fontId="53" fillId="72" borderId="0" applyNumberFormat="0" applyBorder="0" applyAlignment="0" applyProtection="0"/>
    <xf numFmtId="0" fontId="53" fillId="73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3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63" borderId="0" applyNumberFormat="0" applyBorder="0" applyAlignment="0" applyProtection="0"/>
    <xf numFmtId="0" fontId="53" fillId="64" borderId="0" applyNumberFormat="0" applyBorder="0" applyAlignment="0" applyProtection="0"/>
    <xf numFmtId="0" fontId="53" fillId="64" borderId="0" applyNumberFormat="0" applyBorder="0" applyAlignment="0" applyProtection="0"/>
    <xf numFmtId="0" fontId="53" fillId="64" borderId="0" applyNumberFormat="0" applyBorder="0" applyAlignment="0" applyProtection="0"/>
    <xf numFmtId="0" fontId="53" fillId="63" borderId="0" applyNumberFormat="0" applyBorder="0" applyAlignment="0" applyProtection="0"/>
    <xf numFmtId="0" fontId="53" fillId="64" borderId="0" applyNumberFormat="0" applyBorder="0" applyAlignment="0" applyProtection="0"/>
    <xf numFmtId="0" fontId="53" fillId="64" borderId="0" applyNumberFormat="0" applyBorder="0" applyAlignment="0" applyProtection="0"/>
    <xf numFmtId="0" fontId="53" fillId="64" borderId="0" applyNumberFormat="0" applyBorder="0" applyAlignment="0" applyProtection="0"/>
    <xf numFmtId="0" fontId="53" fillId="64" borderId="0" applyNumberFormat="0" applyBorder="0" applyAlignment="0" applyProtection="0"/>
    <xf numFmtId="0" fontId="53" fillId="64" borderId="0" applyNumberFormat="0" applyBorder="0" applyAlignment="0" applyProtection="0"/>
    <xf numFmtId="0" fontId="53" fillId="64" borderId="0" applyNumberFormat="0" applyBorder="0" applyAlignment="0" applyProtection="0"/>
    <xf numFmtId="0" fontId="53" fillId="64" borderId="0" applyNumberFormat="0" applyBorder="0" applyAlignment="0" applyProtection="0"/>
    <xf numFmtId="0" fontId="53" fillId="69" borderId="0" applyNumberFormat="0" applyBorder="0" applyAlignment="0" applyProtection="0"/>
    <xf numFmtId="0" fontId="53" fillId="70" borderId="0" applyNumberFormat="0" applyBorder="0" applyAlignment="0" applyProtection="0"/>
    <xf numFmtId="0" fontId="53" fillId="70" borderId="0" applyNumberFormat="0" applyBorder="0" applyAlignment="0" applyProtection="0"/>
    <xf numFmtId="0" fontId="53" fillId="70" borderId="0" applyNumberFormat="0" applyBorder="0" applyAlignment="0" applyProtection="0"/>
    <xf numFmtId="0" fontId="53" fillId="69" borderId="0" applyNumberFormat="0" applyBorder="0" applyAlignment="0" applyProtection="0"/>
    <xf numFmtId="0" fontId="53" fillId="70" borderId="0" applyNumberFormat="0" applyBorder="0" applyAlignment="0" applyProtection="0"/>
    <xf numFmtId="0" fontId="53" fillId="70" borderId="0" applyNumberFormat="0" applyBorder="0" applyAlignment="0" applyProtection="0"/>
    <xf numFmtId="0" fontId="53" fillId="70" borderId="0" applyNumberFormat="0" applyBorder="0" applyAlignment="0" applyProtection="0"/>
    <xf numFmtId="0" fontId="53" fillId="70" borderId="0" applyNumberFormat="0" applyBorder="0" applyAlignment="0" applyProtection="0"/>
    <xf numFmtId="0" fontId="53" fillId="70" borderId="0" applyNumberFormat="0" applyBorder="0" applyAlignment="0" applyProtection="0"/>
    <xf numFmtId="0" fontId="53" fillId="70" borderId="0" applyNumberFormat="0" applyBorder="0" applyAlignment="0" applyProtection="0"/>
    <xf numFmtId="0" fontId="53" fillId="70" borderId="0" applyNumberFormat="0" applyBorder="0" applyAlignment="0" applyProtection="0"/>
    <xf numFmtId="0" fontId="53" fillId="75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5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0" borderId="0" applyNumberFormat="0" applyBorder="0" applyAlignment="0" applyProtection="0"/>
    <xf numFmtId="0" fontId="53" fillId="72" borderId="0" applyNumberFormat="0" applyBorder="0" applyAlignment="0" applyProtection="0"/>
    <xf numFmtId="0" fontId="53" fillId="74" borderId="0" applyNumberFormat="0" applyBorder="0" applyAlignment="0" applyProtection="0"/>
    <xf numFmtId="0" fontId="53" fillId="64" borderId="0" applyNumberFormat="0" applyBorder="0" applyAlignment="0" applyProtection="0"/>
    <xf numFmtId="0" fontId="53" fillId="70" borderId="0" applyNumberFormat="0" applyBorder="0" applyAlignment="0" applyProtection="0"/>
    <xf numFmtId="0" fontId="53" fillId="76" borderId="0" applyNumberFormat="0" applyBorder="0" applyAlignment="0" applyProtection="0"/>
    <xf numFmtId="0" fontId="54" fillId="77" borderId="0" applyNumberFormat="0" applyBorder="0" applyAlignment="0" applyProtection="0"/>
    <xf numFmtId="0" fontId="54" fillId="78" borderId="0" applyNumberFormat="0" applyBorder="0" applyAlignment="0" applyProtection="0"/>
    <xf numFmtId="0" fontId="54" fillId="78" borderId="0" applyNumberFormat="0" applyBorder="0" applyAlignment="0" applyProtection="0"/>
    <xf numFmtId="0" fontId="54" fillId="78" borderId="0" applyNumberFormat="0" applyBorder="0" applyAlignment="0" applyProtection="0"/>
    <xf numFmtId="0" fontId="54" fillId="71" borderId="0" applyNumberFormat="0" applyBorder="0" applyAlignment="0" applyProtection="0"/>
    <xf numFmtId="0" fontId="54" fillId="72" borderId="0" applyNumberFormat="0" applyBorder="0" applyAlignment="0" applyProtection="0"/>
    <xf numFmtId="0" fontId="54" fillId="72" borderId="0" applyNumberFormat="0" applyBorder="0" applyAlignment="0" applyProtection="0"/>
    <xf numFmtId="0" fontId="54" fillId="72" borderId="0" applyNumberFormat="0" applyBorder="0" applyAlignment="0" applyProtection="0"/>
    <xf numFmtId="0" fontId="54" fillId="73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9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1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3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78" borderId="0" applyNumberFormat="0" applyBorder="0" applyAlignment="0" applyProtection="0"/>
    <xf numFmtId="0" fontId="54" fillId="72" borderId="0" applyNumberFormat="0" applyBorder="0" applyAlignment="0" applyProtection="0"/>
    <xf numFmtId="0" fontId="54" fillId="74" borderId="0" applyNumberFormat="0" applyBorder="0" applyAlignment="0" applyProtection="0"/>
    <xf numFmtId="0" fontId="54" fillId="80" borderId="0" applyNumberFormat="0" applyBorder="0" applyAlignment="0" applyProtection="0"/>
    <xf numFmtId="0" fontId="54" fillId="82" borderId="0" applyNumberFormat="0" applyBorder="0" applyAlignment="0" applyProtection="0"/>
    <xf numFmtId="0" fontId="54" fillId="84" borderId="0" applyNumberFormat="0" applyBorder="0" applyAlignment="0" applyProtection="0"/>
    <xf numFmtId="0" fontId="53" fillId="85" borderId="0" applyNumberFormat="0" applyBorder="0" applyAlignment="0" applyProtection="0"/>
    <xf numFmtId="0" fontId="53" fillId="86" borderId="0" applyNumberFormat="0" applyBorder="0" applyAlignment="0" applyProtection="0"/>
    <xf numFmtId="0" fontId="54" fillId="87" borderId="0" applyNumberFormat="0" applyBorder="0" applyAlignment="0" applyProtection="0"/>
    <xf numFmtId="0" fontId="54" fillId="88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90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90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3" fillId="85" borderId="0" applyNumberFormat="0" applyBorder="0" applyAlignment="0" applyProtection="0"/>
    <xf numFmtId="0" fontId="53" fillId="91" borderId="0" applyNumberFormat="0" applyBorder="0" applyAlignment="0" applyProtection="0"/>
    <xf numFmtId="0" fontId="54" fillId="92" borderId="0" applyNumberFormat="0" applyBorder="0" applyAlignment="0" applyProtection="0"/>
    <xf numFmtId="0" fontId="54" fillId="93" borderId="0" applyNumberFormat="0" applyBorder="0" applyAlignment="0" applyProtection="0"/>
    <xf numFmtId="0" fontId="54" fillId="94" borderId="0" applyNumberFormat="0" applyBorder="0" applyAlignment="0" applyProtection="0"/>
    <xf numFmtId="0" fontId="54" fillId="94" borderId="0" applyNumberFormat="0" applyBorder="0" applyAlignment="0" applyProtection="0"/>
    <xf numFmtId="0" fontId="54" fillId="94" borderId="0" applyNumberFormat="0" applyBorder="0" applyAlignment="0" applyProtection="0"/>
    <xf numFmtId="0" fontId="54" fillId="94" borderId="0" applyNumberFormat="0" applyBorder="0" applyAlignment="0" applyProtection="0"/>
    <xf numFmtId="0" fontId="54" fillId="94" borderId="0" applyNumberFormat="0" applyBorder="0" applyAlignment="0" applyProtection="0"/>
    <xf numFmtId="0" fontId="54" fillId="94" borderId="0" applyNumberFormat="0" applyBorder="0" applyAlignment="0" applyProtection="0"/>
    <xf numFmtId="0" fontId="54" fillId="94" borderId="0" applyNumberFormat="0" applyBorder="0" applyAlignment="0" applyProtection="0"/>
    <xf numFmtId="0" fontId="54" fillId="94" borderId="0" applyNumberFormat="0" applyBorder="0" applyAlignment="0" applyProtection="0"/>
    <xf numFmtId="0" fontId="54" fillId="95" borderId="0" applyNumberFormat="0" applyBorder="0" applyAlignment="0" applyProtection="0"/>
    <xf numFmtId="0" fontId="54" fillId="94" borderId="0" applyNumberFormat="0" applyBorder="0" applyAlignment="0" applyProtection="0"/>
    <xf numFmtId="0" fontId="54" fillId="94" borderId="0" applyNumberFormat="0" applyBorder="0" applyAlignment="0" applyProtection="0"/>
    <xf numFmtId="0" fontId="54" fillId="94" borderId="0" applyNumberFormat="0" applyBorder="0" applyAlignment="0" applyProtection="0"/>
    <xf numFmtId="0" fontId="54" fillId="94" borderId="0" applyNumberFormat="0" applyBorder="0" applyAlignment="0" applyProtection="0"/>
    <xf numFmtId="0" fontId="54" fillId="94" borderId="0" applyNumberFormat="0" applyBorder="0" applyAlignment="0" applyProtection="0"/>
    <xf numFmtId="0" fontId="54" fillId="94" borderId="0" applyNumberFormat="0" applyBorder="0" applyAlignment="0" applyProtection="0"/>
    <xf numFmtId="0" fontId="54" fillId="94" borderId="0" applyNumberFormat="0" applyBorder="0" applyAlignment="0" applyProtection="0"/>
    <xf numFmtId="0" fontId="54" fillId="94" borderId="0" applyNumberFormat="0" applyBorder="0" applyAlignment="0" applyProtection="0"/>
    <xf numFmtId="0" fontId="54" fillId="94" borderId="0" applyNumberFormat="0" applyBorder="0" applyAlignment="0" applyProtection="0"/>
    <xf numFmtId="0" fontId="54" fillId="94" borderId="0" applyNumberFormat="0" applyBorder="0" applyAlignment="0" applyProtection="0"/>
    <xf numFmtId="0" fontId="54" fillId="94" borderId="0" applyNumberFormat="0" applyBorder="0" applyAlignment="0" applyProtection="0"/>
    <xf numFmtId="0" fontId="54" fillId="94" borderId="0" applyNumberFormat="0" applyBorder="0" applyAlignment="0" applyProtection="0"/>
    <xf numFmtId="0" fontId="54" fillId="95" borderId="0" applyNumberFormat="0" applyBorder="0" applyAlignment="0" applyProtection="0"/>
    <xf numFmtId="0" fontId="54" fillId="94" borderId="0" applyNumberFormat="0" applyBorder="0" applyAlignment="0" applyProtection="0"/>
    <xf numFmtId="0" fontId="54" fillId="94" borderId="0" applyNumberFormat="0" applyBorder="0" applyAlignment="0" applyProtection="0"/>
    <xf numFmtId="0" fontId="54" fillId="94" borderId="0" applyNumberFormat="0" applyBorder="0" applyAlignment="0" applyProtection="0"/>
    <xf numFmtId="0" fontId="54" fillId="94" borderId="0" applyNumberFormat="0" applyBorder="0" applyAlignment="0" applyProtection="0"/>
    <xf numFmtId="0" fontId="54" fillId="94" borderId="0" applyNumberFormat="0" applyBorder="0" applyAlignment="0" applyProtection="0"/>
    <xf numFmtId="0" fontId="54" fillId="94" borderId="0" applyNumberFormat="0" applyBorder="0" applyAlignment="0" applyProtection="0"/>
    <xf numFmtId="0" fontId="54" fillId="94" borderId="0" applyNumberFormat="0" applyBorder="0" applyAlignment="0" applyProtection="0"/>
    <xf numFmtId="0" fontId="54" fillId="94" borderId="0" applyNumberFormat="0" applyBorder="0" applyAlignment="0" applyProtection="0"/>
    <xf numFmtId="0" fontId="53" fillId="85" borderId="0" applyNumberFormat="0" applyBorder="0" applyAlignment="0" applyProtection="0"/>
    <xf numFmtId="0" fontId="53" fillId="85" borderId="0" applyNumberFormat="0" applyBorder="0" applyAlignment="0" applyProtection="0"/>
    <xf numFmtId="0" fontId="54" fillId="91" borderId="0" applyNumberFormat="0" applyBorder="0" applyAlignment="0" applyProtection="0"/>
    <xf numFmtId="0" fontId="54" fillId="96" borderId="0" applyNumberFormat="0" applyBorder="0" applyAlignment="0" applyProtection="0"/>
    <xf numFmtId="0" fontId="54" fillId="97" borderId="0" applyNumberFormat="0" applyBorder="0" applyAlignment="0" applyProtection="0"/>
    <xf numFmtId="0" fontId="54" fillId="97" borderId="0" applyNumberFormat="0" applyBorder="0" applyAlignment="0" applyProtection="0"/>
    <xf numFmtId="0" fontId="54" fillId="97" borderId="0" applyNumberFormat="0" applyBorder="0" applyAlignment="0" applyProtection="0"/>
    <xf numFmtId="0" fontId="54" fillId="97" borderId="0" applyNumberFormat="0" applyBorder="0" applyAlignment="0" applyProtection="0"/>
    <xf numFmtId="0" fontId="54" fillId="97" borderId="0" applyNumberFormat="0" applyBorder="0" applyAlignment="0" applyProtection="0"/>
    <xf numFmtId="0" fontId="54" fillId="97" borderId="0" applyNumberFormat="0" applyBorder="0" applyAlignment="0" applyProtection="0"/>
    <xf numFmtId="0" fontId="54" fillId="97" borderId="0" applyNumberFormat="0" applyBorder="0" applyAlignment="0" applyProtection="0"/>
    <xf numFmtId="0" fontId="54" fillId="97" borderId="0" applyNumberFormat="0" applyBorder="0" applyAlignment="0" applyProtection="0"/>
    <xf numFmtId="0" fontId="54" fillId="98" borderId="0" applyNumberFormat="0" applyBorder="0" applyAlignment="0" applyProtection="0"/>
    <xf numFmtId="0" fontId="54" fillId="97" borderId="0" applyNumberFormat="0" applyBorder="0" applyAlignment="0" applyProtection="0"/>
    <xf numFmtId="0" fontId="54" fillId="97" borderId="0" applyNumberFormat="0" applyBorder="0" applyAlignment="0" applyProtection="0"/>
    <xf numFmtId="0" fontId="54" fillId="97" borderId="0" applyNumberFormat="0" applyBorder="0" applyAlignment="0" applyProtection="0"/>
    <xf numFmtId="0" fontId="54" fillId="97" borderId="0" applyNumberFormat="0" applyBorder="0" applyAlignment="0" applyProtection="0"/>
    <xf numFmtId="0" fontId="54" fillId="97" borderId="0" applyNumberFormat="0" applyBorder="0" applyAlignment="0" applyProtection="0"/>
    <xf numFmtId="0" fontId="54" fillId="97" borderId="0" applyNumberFormat="0" applyBorder="0" applyAlignment="0" applyProtection="0"/>
    <xf numFmtId="0" fontId="54" fillId="97" borderId="0" applyNumberFormat="0" applyBorder="0" applyAlignment="0" applyProtection="0"/>
    <xf numFmtId="0" fontId="54" fillId="97" borderId="0" applyNumberFormat="0" applyBorder="0" applyAlignment="0" applyProtection="0"/>
    <xf numFmtId="0" fontId="54" fillId="97" borderId="0" applyNumberFormat="0" applyBorder="0" applyAlignment="0" applyProtection="0"/>
    <xf numFmtId="0" fontId="54" fillId="97" borderId="0" applyNumberFormat="0" applyBorder="0" applyAlignment="0" applyProtection="0"/>
    <xf numFmtId="0" fontId="54" fillId="97" borderId="0" applyNumberFormat="0" applyBorder="0" applyAlignment="0" applyProtection="0"/>
    <xf numFmtId="0" fontId="54" fillId="97" borderId="0" applyNumberFormat="0" applyBorder="0" applyAlignment="0" applyProtection="0"/>
    <xf numFmtId="0" fontId="54" fillId="98" borderId="0" applyNumberFormat="0" applyBorder="0" applyAlignment="0" applyProtection="0"/>
    <xf numFmtId="0" fontId="54" fillId="97" borderId="0" applyNumberFormat="0" applyBorder="0" applyAlignment="0" applyProtection="0"/>
    <xf numFmtId="0" fontId="54" fillId="97" borderId="0" applyNumberFormat="0" applyBorder="0" applyAlignment="0" applyProtection="0"/>
    <xf numFmtId="0" fontId="54" fillId="97" borderId="0" applyNumberFormat="0" applyBorder="0" applyAlignment="0" applyProtection="0"/>
    <xf numFmtId="0" fontId="54" fillId="97" borderId="0" applyNumberFormat="0" applyBorder="0" applyAlignment="0" applyProtection="0"/>
    <xf numFmtId="0" fontId="54" fillId="97" borderId="0" applyNumberFormat="0" applyBorder="0" applyAlignment="0" applyProtection="0"/>
    <xf numFmtId="0" fontId="54" fillId="97" borderId="0" applyNumberFormat="0" applyBorder="0" applyAlignment="0" applyProtection="0"/>
    <xf numFmtId="0" fontId="54" fillId="97" borderId="0" applyNumberFormat="0" applyBorder="0" applyAlignment="0" applyProtection="0"/>
    <xf numFmtId="0" fontId="54" fillId="97" borderId="0" applyNumberFormat="0" applyBorder="0" applyAlignment="0" applyProtection="0"/>
    <xf numFmtId="0" fontId="53" fillId="85" borderId="0" applyNumberFormat="0" applyBorder="0" applyAlignment="0" applyProtection="0"/>
    <xf numFmtId="0" fontId="53" fillId="91" borderId="0" applyNumberFormat="0" applyBorder="0" applyAlignment="0" applyProtection="0"/>
    <xf numFmtId="0" fontId="54" fillId="99" borderId="0" applyNumberFormat="0" applyBorder="0" applyAlignment="0" applyProtection="0"/>
    <xf numFmtId="0" fontId="54" fillId="79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10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10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3" fillId="85" borderId="0" applyNumberFormat="0" applyBorder="0" applyAlignment="0" applyProtection="0"/>
    <xf numFmtId="0" fontId="53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1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101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101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3" fillId="85" borderId="0" applyNumberFormat="0" applyBorder="0" applyAlignment="0" applyProtection="0"/>
    <xf numFmtId="0" fontId="53" fillId="102" borderId="0" applyNumberFormat="0" applyBorder="0" applyAlignment="0" applyProtection="0"/>
    <xf numFmtId="0" fontId="54" fillId="103" borderId="0" applyNumberFormat="0" applyBorder="0" applyAlignment="0" applyProtection="0"/>
    <xf numFmtId="0" fontId="54" fillId="104" borderId="0" applyNumberFormat="0" applyBorder="0" applyAlignment="0" applyProtection="0"/>
    <xf numFmtId="0" fontId="54" fillId="105" borderId="0" applyNumberFormat="0" applyBorder="0" applyAlignment="0" applyProtection="0"/>
    <xf numFmtId="0" fontId="54" fillId="105" borderId="0" applyNumberFormat="0" applyBorder="0" applyAlignment="0" applyProtection="0"/>
    <xf numFmtId="0" fontId="54" fillId="105" borderId="0" applyNumberFormat="0" applyBorder="0" applyAlignment="0" applyProtection="0"/>
    <xf numFmtId="0" fontId="54" fillId="105" borderId="0" applyNumberFormat="0" applyBorder="0" applyAlignment="0" applyProtection="0"/>
    <xf numFmtId="0" fontId="54" fillId="105" borderId="0" applyNumberFormat="0" applyBorder="0" applyAlignment="0" applyProtection="0"/>
    <xf numFmtId="0" fontId="54" fillId="105" borderId="0" applyNumberFormat="0" applyBorder="0" applyAlignment="0" applyProtection="0"/>
    <xf numFmtId="0" fontId="54" fillId="105" borderId="0" applyNumberFormat="0" applyBorder="0" applyAlignment="0" applyProtection="0"/>
    <xf numFmtId="0" fontId="54" fillId="105" borderId="0" applyNumberFormat="0" applyBorder="0" applyAlignment="0" applyProtection="0"/>
    <xf numFmtId="0" fontId="54" fillId="106" borderId="0" applyNumberFormat="0" applyBorder="0" applyAlignment="0" applyProtection="0"/>
    <xf numFmtId="0" fontId="54" fillId="105" borderId="0" applyNumberFormat="0" applyBorder="0" applyAlignment="0" applyProtection="0"/>
    <xf numFmtId="0" fontId="54" fillId="105" borderId="0" applyNumberFormat="0" applyBorder="0" applyAlignment="0" applyProtection="0"/>
    <xf numFmtId="0" fontId="54" fillId="105" borderId="0" applyNumberFormat="0" applyBorder="0" applyAlignment="0" applyProtection="0"/>
    <xf numFmtId="0" fontId="54" fillId="105" borderId="0" applyNumberFormat="0" applyBorder="0" applyAlignment="0" applyProtection="0"/>
    <xf numFmtId="0" fontId="54" fillId="105" borderId="0" applyNumberFormat="0" applyBorder="0" applyAlignment="0" applyProtection="0"/>
    <xf numFmtId="0" fontId="54" fillId="105" borderId="0" applyNumberFormat="0" applyBorder="0" applyAlignment="0" applyProtection="0"/>
    <xf numFmtId="0" fontId="54" fillId="105" borderId="0" applyNumberFormat="0" applyBorder="0" applyAlignment="0" applyProtection="0"/>
    <xf numFmtId="0" fontId="54" fillId="105" borderId="0" applyNumberFormat="0" applyBorder="0" applyAlignment="0" applyProtection="0"/>
    <xf numFmtId="0" fontId="54" fillId="105" borderId="0" applyNumberFormat="0" applyBorder="0" applyAlignment="0" applyProtection="0"/>
    <xf numFmtId="0" fontId="54" fillId="105" borderId="0" applyNumberFormat="0" applyBorder="0" applyAlignment="0" applyProtection="0"/>
    <xf numFmtId="0" fontId="54" fillId="105" borderId="0" applyNumberFormat="0" applyBorder="0" applyAlignment="0" applyProtection="0"/>
    <xf numFmtId="0" fontId="54" fillId="105" borderId="0" applyNumberFormat="0" applyBorder="0" applyAlignment="0" applyProtection="0"/>
    <xf numFmtId="0" fontId="54" fillId="106" borderId="0" applyNumberFormat="0" applyBorder="0" applyAlignment="0" applyProtection="0"/>
    <xf numFmtId="0" fontId="54" fillId="105" borderId="0" applyNumberFormat="0" applyBorder="0" applyAlignment="0" applyProtection="0"/>
    <xf numFmtId="0" fontId="54" fillId="105" borderId="0" applyNumberFormat="0" applyBorder="0" applyAlignment="0" applyProtection="0"/>
    <xf numFmtId="0" fontId="54" fillId="105" borderId="0" applyNumberFormat="0" applyBorder="0" applyAlignment="0" applyProtection="0"/>
    <xf numFmtId="0" fontId="54" fillId="105" borderId="0" applyNumberFormat="0" applyBorder="0" applyAlignment="0" applyProtection="0"/>
    <xf numFmtId="0" fontId="54" fillId="105" borderId="0" applyNumberFormat="0" applyBorder="0" applyAlignment="0" applyProtection="0"/>
    <xf numFmtId="0" fontId="54" fillId="105" borderId="0" applyNumberFormat="0" applyBorder="0" applyAlignment="0" applyProtection="0"/>
    <xf numFmtId="0" fontId="54" fillId="105" borderId="0" applyNumberFormat="0" applyBorder="0" applyAlignment="0" applyProtection="0"/>
    <xf numFmtId="0" fontId="54" fillId="105" borderId="0" applyNumberFormat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183" fontId="44" fillId="0" borderId="0"/>
    <xf numFmtId="183" fontId="44" fillId="0" borderId="0"/>
    <xf numFmtId="183" fontId="44" fillId="0" borderId="0"/>
    <xf numFmtId="184" fontId="44" fillId="0" borderId="0"/>
    <xf numFmtId="184" fontId="44" fillId="0" borderId="0"/>
    <xf numFmtId="184" fontId="44" fillId="0" borderId="0"/>
    <xf numFmtId="185" fontId="44" fillId="0" borderId="0"/>
    <xf numFmtId="185" fontId="44" fillId="0" borderId="0"/>
    <xf numFmtId="185" fontId="44" fillId="0" borderId="0"/>
    <xf numFmtId="0" fontId="56" fillId="60" borderId="0" applyNumberFormat="0" applyBorder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21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0" fontId="57" fillId="0" borderId="52" applyNumberFormat="0" applyFont="0" applyFill="0" applyAlignment="0" applyProtection="0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186" fontId="58" fillId="0" borderId="53"/>
    <xf numFmtId="0" fontId="59" fillId="107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60" fillId="109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60" fillId="109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59" fillId="108" borderId="54" applyNumberFormat="0" applyAlignment="0" applyProtection="0"/>
    <xf numFmtId="0" fontId="61" fillId="0" borderId="55" applyNumberFormat="0" applyFill="0" applyAlignment="0" applyProtection="0"/>
    <xf numFmtId="0" fontId="61" fillId="0" borderId="55" applyNumberFormat="0" applyFill="0" applyAlignment="0" applyProtection="0"/>
    <xf numFmtId="0" fontId="61" fillId="0" borderId="55" applyNumberFormat="0" applyFill="0" applyAlignment="0" applyProtection="0"/>
    <xf numFmtId="0" fontId="61" fillId="0" borderId="55" applyNumberFormat="0" applyFill="0" applyAlignment="0" applyProtection="0"/>
    <xf numFmtId="0" fontId="62" fillId="110" borderId="56" applyNumberFormat="0" applyAlignment="0" applyProtection="0"/>
    <xf numFmtId="187" fontId="63" fillId="0" borderId="0"/>
    <xf numFmtId="187" fontId="63" fillId="0" borderId="0"/>
    <xf numFmtId="187" fontId="63" fillId="0" borderId="0"/>
    <xf numFmtId="187" fontId="63" fillId="0" borderId="0"/>
    <xf numFmtId="187" fontId="63" fillId="0" borderId="0"/>
    <xf numFmtId="187" fontId="63" fillId="0" borderId="0"/>
    <xf numFmtId="187" fontId="63" fillId="0" borderId="0"/>
    <xf numFmtId="187" fontId="63" fillId="0" borderId="0"/>
    <xf numFmtId="188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89" fontId="44" fillId="0" borderId="0" applyFont="0" applyFill="0" applyBorder="0" applyAlignment="0" applyProtection="0"/>
    <xf numFmtId="3" fontId="44" fillId="0" borderId="0" applyFont="0" applyFill="0" applyBorder="0" applyAlignment="0" applyProtection="0"/>
    <xf numFmtId="3" fontId="44" fillId="0" borderId="0" applyFont="0" applyFill="0" applyBorder="0" applyAlignment="0" applyProtection="0"/>
    <xf numFmtId="3" fontId="44" fillId="0" borderId="0" applyFont="0" applyFill="0" applyBorder="0" applyAlignment="0" applyProtection="0"/>
    <xf numFmtId="0" fontId="44" fillId="111" borderId="57" applyNumberForma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1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1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1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0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1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1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0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44" fillId="102" borderId="57" applyNumberFormat="0" applyFont="0" applyAlignment="0" applyProtection="0"/>
    <xf numFmtId="0" fontId="53" fillId="0" borderId="0"/>
    <xf numFmtId="0" fontId="44" fillId="10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0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53" fillId="0" borderId="0"/>
    <xf numFmtId="0" fontId="44" fillId="112" borderId="57" applyNumberFormat="0" applyFont="0" applyAlignment="0" applyProtection="0"/>
    <xf numFmtId="0" fontId="1" fillId="29" borderId="43" applyNumberFormat="0" applyFont="0" applyAlignment="0" applyProtection="0"/>
    <xf numFmtId="0" fontId="1" fillId="29" borderId="43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44" fillId="112" borderId="57" applyNumberFormat="0" applyFont="0" applyAlignment="0" applyProtection="0"/>
    <xf numFmtId="0" fontId="53" fillId="0" borderId="0"/>
    <xf numFmtId="0" fontId="44" fillId="112" borderId="57" applyNumberFormat="0" applyFont="0" applyAlignment="0" applyProtection="0"/>
    <xf numFmtId="0" fontId="53" fillId="0" borderId="0"/>
    <xf numFmtId="0" fontId="53" fillId="0" borderId="0"/>
    <xf numFmtId="190" fontId="44" fillId="0" borderId="0" applyFont="0" applyFill="0" applyBorder="0" applyAlignment="0" applyProtection="0"/>
    <xf numFmtId="191" fontId="44" fillId="0" borderId="0" applyFont="0" applyFill="0" applyBorder="0" applyAlignment="0" applyProtection="0"/>
    <xf numFmtId="191" fontId="44" fillId="0" borderId="0" applyFont="0" applyFill="0" applyBorder="0" applyAlignment="0" applyProtection="0"/>
    <xf numFmtId="191" fontId="44" fillId="0" borderId="0" applyFont="0" applyFill="0" applyBorder="0" applyAlignment="0" applyProtection="0"/>
    <xf numFmtId="191" fontId="44" fillId="0" borderId="0" applyFont="0" applyFill="0" applyBorder="0" applyAlignment="0" applyProtection="0"/>
    <xf numFmtId="191" fontId="44" fillId="0" borderId="0" applyFont="0" applyFill="0" applyBorder="0" applyAlignment="0" applyProtection="0"/>
    <xf numFmtId="191" fontId="44" fillId="0" borderId="0" applyFont="0" applyFill="0" applyBorder="0" applyAlignment="0" applyProtection="0"/>
    <xf numFmtId="191" fontId="44" fillId="0" borderId="0" applyFont="0" applyFill="0" applyBorder="0" applyAlignment="0" applyProtection="0"/>
    <xf numFmtId="191" fontId="44" fillId="0" borderId="0" applyFont="0" applyFill="0" applyBorder="0" applyAlignment="0" applyProtection="0"/>
    <xf numFmtId="191" fontId="44" fillId="0" borderId="0" applyFont="0" applyFill="0" applyBorder="0" applyAlignment="0" applyProtection="0"/>
    <xf numFmtId="191" fontId="44" fillId="0" borderId="0" applyFont="0" applyFill="0" applyBorder="0" applyAlignment="0" applyProtection="0"/>
    <xf numFmtId="191" fontId="44" fillId="0" borderId="0" applyFont="0" applyFill="0" applyBorder="0" applyAlignment="0" applyProtection="0"/>
    <xf numFmtId="191" fontId="44" fillId="0" borderId="0" applyFont="0" applyFill="0" applyBorder="0" applyAlignment="0" applyProtection="0"/>
    <xf numFmtId="191" fontId="44" fillId="0" borderId="0" applyFont="0" applyFill="0" applyBorder="0" applyAlignment="0" applyProtection="0"/>
    <xf numFmtId="191" fontId="44" fillId="0" borderId="0" applyFont="0" applyFill="0" applyBorder="0" applyAlignment="0" applyProtection="0"/>
    <xf numFmtId="191" fontId="44" fillId="0" borderId="0" applyFont="0" applyFill="0" applyBorder="0" applyAlignment="0" applyProtection="0"/>
    <xf numFmtId="191" fontId="44" fillId="0" borderId="0" applyFont="0" applyFill="0" applyBorder="0" applyAlignment="0" applyProtection="0"/>
    <xf numFmtId="191" fontId="44" fillId="0" borderId="0" applyFont="0" applyFill="0" applyBorder="0" applyAlignment="0" applyProtection="0"/>
    <xf numFmtId="191" fontId="44" fillId="0" borderId="0" applyFont="0" applyFill="0" applyBorder="0" applyAlignment="0" applyProtection="0"/>
    <xf numFmtId="192" fontId="44" fillId="0" borderId="0" applyFont="0" applyFill="0" applyBorder="0" applyAlignment="0" applyProtection="0"/>
    <xf numFmtId="193" fontId="44" fillId="0" borderId="0" applyFont="0" applyFill="0" applyBorder="0" applyAlignment="0" applyProtection="0"/>
    <xf numFmtId="193" fontId="44" fillId="0" borderId="0" applyFont="0" applyFill="0" applyBorder="0" applyAlignment="0" applyProtection="0"/>
    <xf numFmtId="193" fontId="44" fillId="0" borderId="0" applyFont="0" applyFill="0" applyBorder="0" applyAlignment="0" applyProtection="0"/>
    <xf numFmtId="0" fontId="53" fillId="0" borderId="0"/>
    <xf numFmtId="194" fontId="64" fillId="0" borderId="5">
      <alignment horizontal="center"/>
      <protection locked="0"/>
    </xf>
    <xf numFmtId="194" fontId="64" fillId="0" borderId="5">
      <alignment horizontal="center"/>
      <protection locked="0"/>
    </xf>
    <xf numFmtId="194" fontId="64" fillId="0" borderId="5">
      <alignment horizontal="center"/>
      <protection locked="0"/>
    </xf>
    <xf numFmtId="194" fontId="64" fillId="0" borderId="5">
      <alignment horizontal="center"/>
      <protection locked="0"/>
    </xf>
    <xf numFmtId="194" fontId="64" fillId="0" borderId="5">
      <alignment horizontal="center"/>
      <protection locked="0"/>
    </xf>
    <xf numFmtId="0" fontId="53" fillId="0" borderId="0"/>
    <xf numFmtId="194" fontId="64" fillId="0" borderId="5">
      <alignment horizontal="center"/>
      <protection locked="0"/>
    </xf>
    <xf numFmtId="194" fontId="64" fillId="0" borderId="5">
      <alignment horizontal="center"/>
      <protection locked="0"/>
    </xf>
    <xf numFmtId="0" fontId="53" fillId="0" borderId="0"/>
    <xf numFmtId="194" fontId="64" fillId="0" borderId="5">
      <alignment horizontal="center"/>
      <protection locked="0"/>
    </xf>
    <xf numFmtId="194" fontId="64" fillId="0" borderId="5">
      <alignment horizontal="center"/>
      <protection locked="0"/>
    </xf>
    <xf numFmtId="0" fontId="53" fillId="0" borderId="0"/>
    <xf numFmtId="194" fontId="64" fillId="0" borderId="5">
      <alignment horizontal="center"/>
      <protection locked="0"/>
    </xf>
    <xf numFmtId="194" fontId="64" fillId="0" borderId="5">
      <alignment horizontal="center"/>
      <protection locked="0"/>
    </xf>
    <xf numFmtId="0" fontId="53" fillId="0" borderId="0"/>
    <xf numFmtId="194" fontId="64" fillId="0" borderId="5">
      <alignment horizontal="center"/>
      <protection locked="0"/>
    </xf>
    <xf numFmtId="194" fontId="64" fillId="0" borderId="5">
      <alignment horizontal="center"/>
      <protection locked="0"/>
    </xf>
    <xf numFmtId="194" fontId="64" fillId="0" borderId="5">
      <alignment horizontal="center"/>
      <protection locked="0"/>
    </xf>
    <xf numFmtId="194" fontId="64" fillId="0" borderId="5">
      <alignment horizontal="center"/>
      <protection locked="0"/>
    </xf>
    <xf numFmtId="0" fontId="53" fillId="0" borderId="0"/>
    <xf numFmtId="194" fontId="64" fillId="0" borderId="5">
      <alignment horizontal="center"/>
      <protection locked="0"/>
    </xf>
    <xf numFmtId="194" fontId="64" fillId="0" borderId="5">
      <alignment horizontal="center"/>
      <protection locked="0"/>
    </xf>
    <xf numFmtId="194" fontId="64" fillId="0" borderId="5">
      <alignment horizontal="center"/>
      <protection locked="0"/>
    </xf>
    <xf numFmtId="0" fontId="53" fillId="0" borderId="0"/>
    <xf numFmtId="194" fontId="64" fillId="0" borderId="5">
      <alignment horizontal="center"/>
      <protection locked="0"/>
    </xf>
    <xf numFmtId="194" fontId="64" fillId="0" borderId="5">
      <alignment horizontal="center"/>
      <protection locked="0"/>
    </xf>
    <xf numFmtId="194" fontId="64" fillId="0" borderId="5">
      <alignment horizontal="center"/>
      <protection locked="0"/>
    </xf>
    <xf numFmtId="0" fontId="53" fillId="0" borderId="0"/>
    <xf numFmtId="194" fontId="64" fillId="0" borderId="5">
      <alignment horizontal="center"/>
      <protection locked="0"/>
    </xf>
    <xf numFmtId="194" fontId="64" fillId="0" borderId="5">
      <alignment horizontal="center"/>
      <protection locked="0"/>
    </xf>
    <xf numFmtId="194" fontId="64" fillId="0" borderId="5">
      <alignment horizontal="center"/>
      <protection locked="0"/>
    </xf>
    <xf numFmtId="0" fontId="53" fillId="0" borderId="0"/>
    <xf numFmtId="194" fontId="64" fillId="0" borderId="5">
      <alignment horizontal="center"/>
      <protection locked="0"/>
    </xf>
    <xf numFmtId="194" fontId="64" fillId="0" borderId="5">
      <alignment horizontal="center"/>
      <protection locked="0"/>
    </xf>
    <xf numFmtId="0" fontId="53" fillId="0" borderId="0"/>
    <xf numFmtId="194" fontId="64" fillId="0" borderId="5">
      <alignment horizontal="center"/>
      <protection locked="0"/>
    </xf>
    <xf numFmtId="194" fontId="64" fillId="0" borderId="5">
      <alignment horizontal="center"/>
      <protection locked="0"/>
    </xf>
    <xf numFmtId="194" fontId="64" fillId="0" borderId="5">
      <alignment horizontal="center"/>
      <protection locked="0"/>
    </xf>
    <xf numFmtId="0" fontId="53" fillId="0" borderId="0"/>
    <xf numFmtId="194" fontId="64" fillId="0" borderId="5">
      <alignment horizontal="center"/>
      <protection locked="0"/>
    </xf>
    <xf numFmtId="194" fontId="64" fillId="0" borderId="5">
      <alignment horizontal="center"/>
      <protection locked="0"/>
    </xf>
    <xf numFmtId="0" fontId="53" fillId="0" borderId="0"/>
    <xf numFmtId="194" fontId="64" fillId="0" borderId="5">
      <alignment horizontal="center"/>
      <protection locked="0"/>
    </xf>
    <xf numFmtId="0" fontId="53" fillId="0" borderId="0"/>
    <xf numFmtId="194" fontId="64" fillId="0" borderId="5">
      <alignment horizontal="center"/>
      <protection locked="0"/>
    </xf>
    <xf numFmtId="194" fontId="64" fillId="0" borderId="5">
      <alignment horizontal="center"/>
      <protection locked="0"/>
    </xf>
    <xf numFmtId="0" fontId="53" fillId="0" borderId="0"/>
    <xf numFmtId="194" fontId="64" fillId="0" borderId="5">
      <alignment horizontal="center"/>
      <protection locked="0"/>
    </xf>
    <xf numFmtId="194" fontId="64" fillId="0" borderId="5">
      <alignment horizontal="center"/>
      <protection locked="0"/>
    </xf>
    <xf numFmtId="0" fontId="53" fillId="0" borderId="0"/>
    <xf numFmtId="194" fontId="64" fillId="0" borderId="5">
      <alignment horizontal="center"/>
      <protection locked="0"/>
    </xf>
    <xf numFmtId="194" fontId="64" fillId="0" borderId="5">
      <alignment horizontal="center"/>
      <protection locked="0"/>
    </xf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0" fontId="53" fillId="0" borderId="0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37" fontId="58" fillId="0" borderId="58"/>
    <xf numFmtId="37" fontId="58" fillId="0" borderId="58"/>
    <xf numFmtId="37" fontId="58" fillId="0" borderId="58"/>
    <xf numFmtId="0" fontId="53" fillId="0" borderId="0"/>
    <xf numFmtId="37" fontId="58" fillId="0" borderId="58"/>
    <xf numFmtId="37" fontId="58" fillId="0" borderId="58"/>
    <xf numFmtId="0" fontId="53" fillId="0" borderId="0"/>
    <xf numFmtId="0" fontId="53" fillId="0" borderId="0"/>
    <xf numFmtId="0" fontId="53" fillId="0" borderId="0"/>
    <xf numFmtId="195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0" fontId="65" fillId="113" borderId="0" applyNumberFormat="0" applyBorder="0" applyAlignment="0" applyProtection="0"/>
    <xf numFmtId="0" fontId="65" fillId="114" borderId="0" applyNumberFormat="0" applyBorder="0" applyAlignment="0" applyProtection="0"/>
    <xf numFmtId="0" fontId="65" fillId="115" borderId="0" applyNumberFormat="0" applyBorder="0" applyAlignment="0" applyProtection="0"/>
    <xf numFmtId="0" fontId="66" fillId="67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53" fillId="0" borderId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67" fillId="103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7" fillId="103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0" fontId="53" fillId="0" borderId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0" fontId="53" fillId="0" borderId="0"/>
    <xf numFmtId="197" fontId="44" fillId="0" borderId="0" applyFont="0" applyFill="0" applyBorder="0" applyAlignment="0" applyProtection="0"/>
    <xf numFmtId="197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0" fontId="53" fillId="0" borderId="0"/>
    <xf numFmtId="197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0" fontId="53" fillId="0" borderId="0"/>
    <xf numFmtId="164" fontId="44" fillId="0" borderId="0" applyFont="0" applyFill="0" applyBorder="0" applyAlignment="0" applyProtection="0"/>
    <xf numFmtId="197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0" fontId="53" fillId="0" borderId="0"/>
    <xf numFmtId="164" fontId="44" fillId="0" borderId="0" applyFont="0" applyFill="0" applyBorder="0" applyAlignment="0" applyProtection="0"/>
    <xf numFmtId="197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0" fontId="53" fillId="0" borderId="0"/>
    <xf numFmtId="164" fontId="44" fillId="0" borderId="0" applyFont="0" applyFill="0" applyBorder="0" applyAlignment="0" applyProtection="0"/>
    <xf numFmtId="197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0" fontId="53" fillId="0" borderId="0"/>
    <xf numFmtId="164" fontId="44" fillId="0" borderId="0" applyFont="0" applyFill="0" applyBorder="0" applyAlignment="0" applyProtection="0"/>
    <xf numFmtId="197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0" fontId="53" fillId="0" borderId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0" fontId="53" fillId="0" borderId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0" fontId="53" fillId="0" borderId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0" fontId="53" fillId="0" borderId="0"/>
    <xf numFmtId="0" fontId="53" fillId="0" borderId="0"/>
    <xf numFmtId="0" fontId="68" fillId="0" borderId="0" applyNumberFormat="0" applyFill="0" applyBorder="0" applyAlignment="0" applyProtection="0"/>
    <xf numFmtId="0" fontId="69" fillId="116" borderId="0" applyNumberFormat="0" applyFont="0" applyBorder="0" applyAlignment="0" applyProtection="0"/>
    <xf numFmtId="0" fontId="70" fillId="62" borderId="0" applyNumberFormat="0" applyBorder="0" applyAlignment="0" applyProtection="0"/>
    <xf numFmtId="38" fontId="71" fillId="117" borderId="0" applyNumberFormat="0" applyBorder="0" applyAlignment="0" applyProtection="0"/>
    <xf numFmtId="194" fontId="72" fillId="0" borderId="5" applyFill="0" applyBorder="0">
      <alignment horizontal="center"/>
    </xf>
    <xf numFmtId="194" fontId="72" fillId="0" borderId="5" applyFill="0" applyBorder="0">
      <alignment horizontal="center"/>
    </xf>
    <xf numFmtId="194" fontId="72" fillId="0" borderId="5" applyFill="0" applyBorder="0">
      <alignment horizontal="center"/>
    </xf>
    <xf numFmtId="194" fontId="72" fillId="0" borderId="5" applyFill="0" applyBorder="0">
      <alignment horizontal="center"/>
    </xf>
    <xf numFmtId="194" fontId="72" fillId="0" borderId="5" applyFill="0" applyBorder="0">
      <alignment horizontal="center"/>
    </xf>
    <xf numFmtId="0" fontId="53" fillId="0" borderId="0"/>
    <xf numFmtId="194" fontId="72" fillId="0" borderId="5" applyFill="0" applyBorder="0">
      <alignment horizontal="center"/>
    </xf>
    <xf numFmtId="194" fontId="72" fillId="0" borderId="5" applyFill="0" applyBorder="0">
      <alignment horizontal="center"/>
    </xf>
    <xf numFmtId="0" fontId="53" fillId="0" borderId="0"/>
    <xf numFmtId="194" fontId="72" fillId="0" borderId="5" applyFill="0" applyBorder="0">
      <alignment horizontal="center"/>
    </xf>
    <xf numFmtId="194" fontId="72" fillId="0" borderId="5" applyFill="0" applyBorder="0">
      <alignment horizontal="center"/>
    </xf>
    <xf numFmtId="0" fontId="53" fillId="0" borderId="0"/>
    <xf numFmtId="194" fontId="72" fillId="0" borderId="5" applyFill="0" applyBorder="0">
      <alignment horizontal="center"/>
    </xf>
    <xf numFmtId="194" fontId="72" fillId="0" borderId="5" applyFill="0" applyBorder="0">
      <alignment horizontal="center"/>
    </xf>
    <xf numFmtId="0" fontId="53" fillId="0" borderId="0"/>
    <xf numFmtId="194" fontId="72" fillId="0" borderId="5" applyFill="0" applyBorder="0">
      <alignment horizontal="center"/>
    </xf>
    <xf numFmtId="194" fontId="72" fillId="0" borderId="5" applyFill="0" applyBorder="0">
      <alignment horizontal="center"/>
    </xf>
    <xf numFmtId="194" fontId="72" fillId="0" borderId="5" applyFill="0" applyBorder="0">
      <alignment horizontal="center"/>
    </xf>
    <xf numFmtId="194" fontId="72" fillId="0" borderId="5" applyFill="0" applyBorder="0">
      <alignment horizontal="center"/>
    </xf>
    <xf numFmtId="0" fontId="53" fillId="0" borderId="0"/>
    <xf numFmtId="194" fontId="72" fillId="0" borderId="5" applyFill="0" applyBorder="0">
      <alignment horizontal="center"/>
    </xf>
    <xf numFmtId="194" fontId="72" fillId="0" borderId="5" applyFill="0" applyBorder="0">
      <alignment horizontal="center"/>
    </xf>
    <xf numFmtId="194" fontId="72" fillId="0" borderId="5" applyFill="0" applyBorder="0">
      <alignment horizontal="center"/>
    </xf>
    <xf numFmtId="0" fontId="53" fillId="0" borderId="0"/>
    <xf numFmtId="194" fontId="72" fillId="0" borderId="5" applyFill="0" applyBorder="0">
      <alignment horizontal="center"/>
    </xf>
    <xf numFmtId="194" fontId="72" fillId="0" borderId="5" applyFill="0" applyBorder="0">
      <alignment horizontal="center"/>
    </xf>
    <xf numFmtId="194" fontId="72" fillId="0" borderId="5" applyFill="0" applyBorder="0">
      <alignment horizontal="center"/>
    </xf>
    <xf numFmtId="0" fontId="53" fillId="0" borderId="0"/>
    <xf numFmtId="194" fontId="72" fillId="0" borderId="5" applyFill="0" applyBorder="0">
      <alignment horizontal="center"/>
    </xf>
    <xf numFmtId="194" fontId="72" fillId="0" borderId="5" applyFill="0" applyBorder="0">
      <alignment horizontal="center"/>
    </xf>
    <xf numFmtId="194" fontId="72" fillId="0" borderId="5" applyFill="0" applyBorder="0">
      <alignment horizontal="center"/>
    </xf>
    <xf numFmtId="0" fontId="53" fillId="0" borderId="0"/>
    <xf numFmtId="194" fontId="72" fillId="0" borderId="5" applyFill="0" applyBorder="0">
      <alignment horizontal="center"/>
    </xf>
    <xf numFmtId="194" fontId="72" fillId="0" borderId="5" applyFill="0" applyBorder="0">
      <alignment horizontal="center"/>
    </xf>
    <xf numFmtId="0" fontId="53" fillId="0" borderId="0"/>
    <xf numFmtId="194" fontId="72" fillId="0" borderId="5" applyFill="0" applyBorder="0">
      <alignment horizontal="center"/>
    </xf>
    <xf numFmtId="194" fontId="72" fillId="0" borderId="5" applyFill="0" applyBorder="0">
      <alignment horizontal="center"/>
    </xf>
    <xf numFmtId="194" fontId="72" fillId="0" borderId="5" applyFill="0" applyBorder="0">
      <alignment horizontal="center"/>
    </xf>
    <xf numFmtId="0" fontId="53" fillId="0" borderId="0"/>
    <xf numFmtId="194" fontId="72" fillId="0" borderId="5" applyFill="0" applyBorder="0">
      <alignment horizontal="center"/>
    </xf>
    <xf numFmtId="194" fontId="72" fillId="0" borderId="5" applyFill="0" applyBorder="0">
      <alignment horizontal="center"/>
    </xf>
    <xf numFmtId="0" fontId="53" fillId="0" borderId="0"/>
    <xf numFmtId="194" fontId="72" fillId="0" borderId="5" applyFill="0" applyBorder="0">
      <alignment horizontal="center"/>
    </xf>
    <xf numFmtId="0" fontId="53" fillId="0" borderId="0"/>
    <xf numFmtId="194" fontId="72" fillId="0" borderId="5" applyFill="0" applyBorder="0">
      <alignment horizontal="center"/>
    </xf>
    <xf numFmtId="194" fontId="72" fillId="0" borderId="5" applyFill="0" applyBorder="0">
      <alignment horizontal="center"/>
    </xf>
    <xf numFmtId="0" fontId="53" fillId="0" borderId="0"/>
    <xf numFmtId="194" fontId="72" fillId="0" borderId="5" applyFill="0" applyBorder="0">
      <alignment horizontal="center"/>
    </xf>
    <xf numFmtId="194" fontId="72" fillId="0" borderId="5" applyFill="0" applyBorder="0">
      <alignment horizontal="center"/>
    </xf>
    <xf numFmtId="0" fontId="53" fillId="0" borderId="0"/>
    <xf numFmtId="194" fontId="72" fillId="0" borderId="5" applyFill="0" applyBorder="0">
      <alignment horizontal="center"/>
    </xf>
    <xf numFmtId="194" fontId="72" fillId="0" borderId="5" applyFill="0" applyBorder="0">
      <alignment horizontal="center"/>
    </xf>
    <xf numFmtId="0" fontId="53" fillId="0" borderId="0"/>
    <xf numFmtId="194" fontId="64" fillId="0" borderId="5" applyFill="0" applyBorder="0">
      <alignment horizontal="center"/>
    </xf>
    <xf numFmtId="194" fontId="64" fillId="0" borderId="5" applyFill="0" applyBorder="0">
      <alignment horizontal="center"/>
    </xf>
    <xf numFmtId="194" fontId="64" fillId="0" borderId="5" applyFill="0" applyBorder="0">
      <alignment horizontal="center"/>
    </xf>
    <xf numFmtId="194" fontId="64" fillId="0" borderId="5" applyFill="0" applyBorder="0">
      <alignment horizontal="center"/>
    </xf>
    <xf numFmtId="194" fontId="64" fillId="0" borderId="5" applyFill="0" applyBorder="0">
      <alignment horizontal="center"/>
    </xf>
    <xf numFmtId="0" fontId="53" fillId="0" borderId="0"/>
    <xf numFmtId="194" fontId="64" fillId="0" borderId="5" applyFill="0" applyBorder="0">
      <alignment horizontal="center"/>
    </xf>
    <xf numFmtId="194" fontId="64" fillId="0" borderId="5" applyFill="0" applyBorder="0">
      <alignment horizontal="center"/>
    </xf>
    <xf numFmtId="0" fontId="53" fillId="0" borderId="0"/>
    <xf numFmtId="194" fontId="64" fillId="0" borderId="5" applyFill="0" applyBorder="0">
      <alignment horizontal="center"/>
    </xf>
    <xf numFmtId="194" fontId="64" fillId="0" borderId="5" applyFill="0" applyBorder="0">
      <alignment horizontal="center"/>
    </xf>
    <xf numFmtId="0" fontId="53" fillId="0" borderId="0"/>
    <xf numFmtId="194" fontId="64" fillId="0" borderId="5" applyFill="0" applyBorder="0">
      <alignment horizontal="center"/>
    </xf>
    <xf numFmtId="194" fontId="64" fillId="0" borderId="5" applyFill="0" applyBorder="0">
      <alignment horizontal="center"/>
    </xf>
    <xf numFmtId="0" fontId="53" fillId="0" borderId="0"/>
    <xf numFmtId="194" fontId="64" fillId="0" borderId="5" applyFill="0" applyBorder="0">
      <alignment horizontal="center"/>
    </xf>
    <xf numFmtId="194" fontId="64" fillId="0" borderId="5" applyFill="0" applyBorder="0">
      <alignment horizontal="center"/>
    </xf>
    <xf numFmtId="194" fontId="64" fillId="0" borderId="5" applyFill="0" applyBorder="0">
      <alignment horizontal="center"/>
    </xf>
    <xf numFmtId="194" fontId="64" fillId="0" borderId="5" applyFill="0" applyBorder="0">
      <alignment horizontal="center"/>
    </xf>
    <xf numFmtId="0" fontId="53" fillId="0" borderId="0"/>
    <xf numFmtId="194" fontId="64" fillId="0" borderId="5" applyFill="0" applyBorder="0">
      <alignment horizontal="center"/>
    </xf>
    <xf numFmtId="194" fontId="64" fillId="0" borderId="5" applyFill="0" applyBorder="0">
      <alignment horizontal="center"/>
    </xf>
    <xf numFmtId="194" fontId="64" fillId="0" borderId="5" applyFill="0" applyBorder="0">
      <alignment horizontal="center"/>
    </xf>
    <xf numFmtId="0" fontId="53" fillId="0" borderId="0"/>
    <xf numFmtId="194" fontId="64" fillId="0" borderId="5" applyFill="0" applyBorder="0">
      <alignment horizontal="center"/>
    </xf>
    <xf numFmtId="194" fontId="64" fillId="0" borderId="5" applyFill="0" applyBorder="0">
      <alignment horizontal="center"/>
    </xf>
    <xf numFmtId="194" fontId="64" fillId="0" borderId="5" applyFill="0" applyBorder="0">
      <alignment horizontal="center"/>
    </xf>
    <xf numFmtId="0" fontId="53" fillId="0" borderId="0"/>
    <xf numFmtId="194" fontId="64" fillId="0" borderId="5" applyFill="0" applyBorder="0">
      <alignment horizontal="center"/>
    </xf>
    <xf numFmtId="194" fontId="64" fillId="0" borderId="5" applyFill="0" applyBorder="0">
      <alignment horizontal="center"/>
    </xf>
    <xf numFmtId="194" fontId="64" fillId="0" borderId="5" applyFill="0" applyBorder="0">
      <alignment horizontal="center"/>
    </xf>
    <xf numFmtId="0" fontId="53" fillId="0" borderId="0"/>
    <xf numFmtId="194" fontId="64" fillId="0" borderId="5" applyFill="0" applyBorder="0">
      <alignment horizontal="center"/>
    </xf>
    <xf numFmtId="194" fontId="64" fillId="0" borderId="5" applyFill="0" applyBorder="0">
      <alignment horizontal="center"/>
    </xf>
    <xf numFmtId="0" fontId="53" fillId="0" borderId="0"/>
    <xf numFmtId="194" fontId="64" fillId="0" borderId="5" applyFill="0" applyBorder="0">
      <alignment horizontal="center"/>
    </xf>
    <xf numFmtId="194" fontId="64" fillId="0" borderId="5" applyFill="0" applyBorder="0">
      <alignment horizontal="center"/>
    </xf>
    <xf numFmtId="194" fontId="64" fillId="0" borderId="5" applyFill="0" applyBorder="0">
      <alignment horizontal="center"/>
    </xf>
    <xf numFmtId="0" fontId="53" fillId="0" borderId="0"/>
    <xf numFmtId="194" fontId="64" fillId="0" borderId="5" applyFill="0" applyBorder="0">
      <alignment horizontal="center"/>
    </xf>
    <xf numFmtId="194" fontId="64" fillId="0" borderId="5" applyFill="0" applyBorder="0">
      <alignment horizontal="center"/>
    </xf>
    <xf numFmtId="0" fontId="53" fillId="0" borderId="0"/>
    <xf numFmtId="194" fontId="64" fillId="0" borderId="5" applyFill="0" applyBorder="0">
      <alignment horizontal="center"/>
    </xf>
    <xf numFmtId="0" fontId="53" fillId="0" borderId="0"/>
    <xf numFmtId="194" fontId="64" fillId="0" borderId="5" applyFill="0" applyBorder="0">
      <alignment horizontal="center"/>
    </xf>
    <xf numFmtId="194" fontId="64" fillId="0" borderId="5" applyFill="0" applyBorder="0">
      <alignment horizontal="center"/>
    </xf>
    <xf numFmtId="0" fontId="53" fillId="0" borderId="0"/>
    <xf numFmtId="194" fontId="64" fillId="0" borderId="5" applyFill="0" applyBorder="0">
      <alignment horizontal="center"/>
    </xf>
    <xf numFmtId="194" fontId="64" fillId="0" borderId="5" applyFill="0" applyBorder="0">
      <alignment horizontal="center"/>
    </xf>
    <xf numFmtId="0" fontId="53" fillId="0" borderId="0"/>
    <xf numFmtId="194" fontId="64" fillId="0" borderId="5" applyFill="0" applyBorder="0">
      <alignment horizontal="center"/>
    </xf>
    <xf numFmtId="194" fontId="64" fillId="0" borderId="5" applyFill="0" applyBorder="0">
      <alignment horizontal="center"/>
    </xf>
    <xf numFmtId="0" fontId="53" fillId="0" borderId="0"/>
    <xf numFmtId="0" fontId="73" fillId="0" borderId="24" applyNumberFormat="0" applyAlignment="0" applyProtection="0">
      <alignment horizontal="left" vertical="center"/>
    </xf>
    <xf numFmtId="0" fontId="73" fillId="0" borderId="24" applyNumberFormat="0" applyAlignment="0" applyProtection="0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73" fillId="0" borderId="13">
      <alignment horizontal="left" vertical="center"/>
    </xf>
    <xf numFmtId="0" fontId="53" fillId="0" borderId="0"/>
    <xf numFmtId="0" fontId="73" fillId="0" borderId="13">
      <alignment horizontal="left" vertical="center"/>
    </xf>
    <xf numFmtId="0" fontId="53" fillId="0" borderId="0"/>
    <xf numFmtId="0" fontId="53" fillId="0" borderId="0"/>
    <xf numFmtId="0" fontId="74" fillId="0" borderId="59" applyNumberFormat="0" applyFill="0" applyAlignment="0" applyProtection="0"/>
    <xf numFmtId="0" fontId="75" fillId="0" borderId="60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53" fillId="0" borderId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53" fillId="0" borderId="0"/>
    <xf numFmtId="0" fontId="76" fillId="0" borderId="0" applyNumberFormat="0" applyFill="0" applyBorder="0" applyAlignment="0" applyProtection="0"/>
    <xf numFmtId="0" fontId="66" fillId="68" borderId="54" applyNumberFormat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10" fontId="71" fillId="118" borderId="1" applyNumberFormat="0" applyBorder="0" applyAlignment="0" applyProtection="0"/>
    <xf numFmtId="0" fontId="53" fillId="0" borderId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3" fillId="0" borderId="0"/>
    <xf numFmtId="0" fontId="66" fillId="68" borderId="54" applyNumberFormat="0" applyAlignment="0" applyProtection="0"/>
    <xf numFmtId="0" fontId="56" fillId="59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61" fillId="0" borderId="55" applyNumberFormat="0" applyFill="0" applyAlignment="0" applyProtection="0"/>
    <xf numFmtId="38" fontId="64" fillId="0" borderId="0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0" fontId="53" fillId="0" borderId="0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38" fontId="72" fillId="1" borderId="62"/>
    <xf numFmtId="0" fontId="53" fillId="0" borderId="0"/>
    <xf numFmtId="198" fontId="1" fillId="0" borderId="0" applyFont="0" applyFill="0" applyBorder="0" applyAlignment="0" applyProtection="0"/>
    <xf numFmtId="199" fontId="4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99" fontId="4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0" fontId="53" fillId="0" borderId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0" fontId="53" fillId="0" borderId="0"/>
    <xf numFmtId="167" fontId="44" fillId="0" borderId="0" applyFont="0" applyFill="0" applyBorder="0" applyAlignment="0" applyProtection="0"/>
    <xf numFmtId="199" fontId="44" fillId="0" borderId="0" applyFont="0" applyFill="0" applyBorder="0" applyAlignment="0" applyProtection="0"/>
    <xf numFmtId="199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99" fontId="44" fillId="0" borderId="0" applyFont="0" applyFill="0" applyBorder="0" applyAlignment="0" applyProtection="0"/>
    <xf numFmtId="0" fontId="53" fillId="0" borderId="0"/>
    <xf numFmtId="199" fontId="44" fillId="0" borderId="0" applyFont="0" applyFill="0" applyBorder="0" applyAlignment="0" applyProtection="0"/>
    <xf numFmtId="199" fontId="44" fillId="0" borderId="0" applyFont="0" applyFill="0" applyBorder="0" applyAlignment="0" applyProtection="0"/>
    <xf numFmtId="199" fontId="44" fillId="0" borderId="0" applyFont="0" applyFill="0" applyBorder="0" applyAlignment="0" applyProtection="0"/>
    <xf numFmtId="199" fontId="44" fillId="0" borderId="0" applyFont="0" applyFill="0" applyBorder="0" applyAlignment="0" applyProtection="0"/>
    <xf numFmtId="167" fontId="1" fillId="0" borderId="0" applyFont="0" applyFill="0" applyBorder="0" applyAlignment="0" applyProtection="0"/>
    <xf numFmtId="199" fontId="44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99" fontId="4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4" fillId="0" borderId="0" applyFont="0" applyFill="0" applyBorder="0" applyAlignment="0" applyProtection="0"/>
    <xf numFmtId="199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0" fontId="53" fillId="0" borderId="0"/>
    <xf numFmtId="167" fontId="44" fillId="0" borderId="0" applyFont="0" applyFill="0" applyBorder="0" applyAlignment="0" applyProtection="0"/>
    <xf numFmtId="199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99" fontId="44" fillId="0" borderId="0" applyFont="0" applyFill="0" applyBorder="0" applyAlignment="0" applyProtection="0"/>
    <xf numFmtId="0" fontId="53" fillId="0" borderId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53" fillId="0" borderId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99" fontId="44" fillId="0" borderId="0" applyFont="0" applyFill="0" applyBorder="0" applyAlignment="0" applyProtection="0"/>
    <xf numFmtId="0" fontId="53" fillId="0" borderId="0"/>
    <xf numFmtId="167" fontId="53" fillId="0" borderId="0" applyFont="0" applyFill="0" applyBorder="0" applyAlignment="0" applyProtection="0"/>
    <xf numFmtId="0" fontId="53" fillId="0" borderId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0" fontId="53" fillId="0" borderId="0"/>
    <xf numFmtId="199" fontId="44" fillId="0" borderId="0" applyFont="0" applyFill="0" applyBorder="0" applyAlignment="0" applyProtection="0"/>
    <xf numFmtId="199" fontId="4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44" fillId="0" borderId="0" applyFont="0" applyFill="0" applyBorder="0" applyAlignment="0" applyProtection="0"/>
    <xf numFmtId="199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99" fontId="44" fillId="0" borderId="0" applyFont="0" applyFill="0" applyBorder="0" applyAlignment="0" applyProtection="0"/>
    <xf numFmtId="0" fontId="53" fillId="0" borderId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0" fontId="53" fillId="0" borderId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0" fontId="53" fillId="0" borderId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0" fontId="53" fillId="0" borderId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0" fontId="53" fillId="0" borderId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0" fontId="53" fillId="0" borderId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0" fontId="53" fillId="0" borderId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0" fontId="53" fillId="0" borderId="0"/>
    <xf numFmtId="0" fontId="53" fillId="0" borderId="0"/>
    <xf numFmtId="199" fontId="44" fillId="0" borderId="0" applyFont="0" applyFill="0" applyBorder="0" applyAlignment="0" applyProtection="0"/>
    <xf numFmtId="199" fontId="44" fillId="0" borderId="0" applyFont="0" applyFill="0" applyBorder="0" applyAlignment="0" applyProtection="0"/>
    <xf numFmtId="199" fontId="44" fillId="0" borderId="0" applyFont="0" applyFill="0" applyBorder="0" applyAlignment="0" applyProtection="0"/>
    <xf numFmtId="167" fontId="53" fillId="0" borderId="0" applyFont="0" applyFill="0" applyBorder="0" applyAlignment="0" applyProtection="0"/>
    <xf numFmtId="0" fontId="53" fillId="0" borderId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99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0" fontId="53" fillId="0" borderId="0"/>
    <xf numFmtId="199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99" fontId="44" fillId="0" borderId="0" applyFont="0" applyFill="0" applyBorder="0" applyAlignment="0" applyProtection="0"/>
    <xf numFmtId="0" fontId="53" fillId="0" borderId="0"/>
    <xf numFmtId="167" fontId="44" fillId="0" borderId="0" applyFont="0" applyFill="0" applyBorder="0" applyAlignment="0" applyProtection="0"/>
    <xf numFmtId="199" fontId="44" fillId="0" borderId="0" applyFont="0" applyFill="0" applyBorder="0" applyAlignment="0" applyProtection="0"/>
    <xf numFmtId="199" fontId="44" fillId="0" borderId="0" applyFont="0" applyFill="0" applyBorder="0" applyAlignment="0" applyProtection="0"/>
    <xf numFmtId="0" fontId="53" fillId="0" borderId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0" fontId="44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4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3" fillId="0" borderId="0"/>
    <xf numFmtId="167" fontId="1" fillId="0" borderId="0" applyFont="0" applyFill="0" applyBorder="0" applyAlignment="0" applyProtection="0"/>
    <xf numFmtId="0" fontId="53" fillId="0" borderId="0"/>
    <xf numFmtId="39" fontId="58" fillId="0" borderId="0"/>
    <xf numFmtId="164" fontId="4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7" fillId="56" borderId="0" applyNumberFormat="0" applyBorder="0" applyAlignment="0" applyProtection="0"/>
    <xf numFmtId="0" fontId="77" fillId="119" borderId="0" applyNumberFormat="0" applyBorder="0" applyAlignment="0" applyProtection="0"/>
    <xf numFmtId="0" fontId="77" fillId="56" borderId="0" applyNumberFormat="0" applyBorder="0" applyAlignment="0" applyProtection="0"/>
    <xf numFmtId="0" fontId="77" fillId="56" borderId="0" applyNumberFormat="0" applyBorder="0" applyAlignment="0" applyProtection="0"/>
    <xf numFmtId="0" fontId="77" fillId="56" borderId="0" applyNumberFormat="0" applyBorder="0" applyAlignment="0" applyProtection="0"/>
    <xf numFmtId="0" fontId="58" fillId="0" borderId="0"/>
    <xf numFmtId="0" fontId="58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37" fontId="78" fillId="0" borderId="1"/>
    <xf numFmtId="0" fontId="53" fillId="0" borderId="0"/>
    <xf numFmtId="0" fontId="53" fillId="0" borderId="0"/>
    <xf numFmtId="0" fontId="44" fillId="0" borderId="0"/>
    <xf numFmtId="0" fontId="44" fillId="0" borderId="0"/>
    <xf numFmtId="0" fontId="5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3" fillId="0" borderId="0"/>
    <xf numFmtId="0" fontId="44" fillId="0" borderId="0"/>
    <xf numFmtId="0" fontId="44" fillId="0" borderId="0"/>
    <xf numFmtId="0" fontId="44" fillId="0" borderId="0"/>
    <xf numFmtId="0" fontId="5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3" fillId="0" borderId="0"/>
    <xf numFmtId="0" fontId="44" fillId="0" borderId="0"/>
    <xf numFmtId="0" fontId="44" fillId="0" borderId="0"/>
    <xf numFmtId="0" fontId="44" fillId="0" borderId="0"/>
    <xf numFmtId="0" fontId="79" fillId="0" borderId="0"/>
    <xf numFmtId="0" fontId="44" fillId="0" borderId="0"/>
    <xf numFmtId="0" fontId="53" fillId="0" borderId="0"/>
    <xf numFmtId="0" fontId="44" fillId="0" borderId="0"/>
    <xf numFmtId="0" fontId="1" fillId="0" borderId="0"/>
    <xf numFmtId="0" fontId="1" fillId="0" borderId="0"/>
    <xf numFmtId="0" fontId="53" fillId="0" borderId="0"/>
    <xf numFmtId="0" fontId="44" fillId="0" borderId="0"/>
    <xf numFmtId="0" fontId="1" fillId="0" borderId="0"/>
    <xf numFmtId="0" fontId="1" fillId="0" borderId="0"/>
    <xf numFmtId="0" fontId="53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80" fillId="0" borderId="0"/>
    <xf numFmtId="0" fontId="80" fillId="0" borderId="0"/>
    <xf numFmtId="0" fontId="44" fillId="0" borderId="0"/>
    <xf numFmtId="0" fontId="1" fillId="0" borderId="0"/>
    <xf numFmtId="0" fontId="1" fillId="0" borderId="0"/>
    <xf numFmtId="0" fontId="80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0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0" fillId="0" borderId="0"/>
    <xf numFmtId="0" fontId="44" fillId="0" borderId="0"/>
    <xf numFmtId="0" fontId="44" fillId="0" borderId="0"/>
    <xf numFmtId="0" fontId="44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81" fillId="0" borderId="0">
      <alignment vertical="top"/>
    </xf>
    <xf numFmtId="0" fontId="1" fillId="0" borderId="0"/>
    <xf numFmtId="0" fontId="44" fillId="0" borderId="0"/>
    <xf numFmtId="0" fontId="44" fillId="0" borderId="0"/>
    <xf numFmtId="0" fontId="44" fillId="0" borderId="0"/>
    <xf numFmtId="0" fontId="53" fillId="0" borderId="0"/>
    <xf numFmtId="0" fontId="44" fillId="0" borderId="0"/>
    <xf numFmtId="0" fontId="1" fillId="0" borderId="0"/>
    <xf numFmtId="0" fontId="1" fillId="0" borderId="0"/>
    <xf numFmtId="0" fontId="53" fillId="0" borderId="0"/>
    <xf numFmtId="0" fontId="44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44" fillId="0" borderId="0"/>
    <xf numFmtId="0" fontId="53" fillId="0" borderId="0"/>
    <xf numFmtId="0" fontId="79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44" fillId="0" borderId="0"/>
    <xf numFmtId="0" fontId="53" fillId="0" borderId="0"/>
    <xf numFmtId="0" fontId="79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44" fillId="0" borderId="0"/>
    <xf numFmtId="0" fontId="53" fillId="0" borderId="0"/>
    <xf numFmtId="0" fontId="79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44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79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44" fillId="0" borderId="0"/>
    <xf numFmtId="0" fontId="53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79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44" fillId="0" borderId="0"/>
    <xf numFmtId="0" fontId="53" fillId="0" borderId="0"/>
    <xf numFmtId="0" fontId="79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44" fillId="0" borderId="0"/>
    <xf numFmtId="0" fontId="53" fillId="0" borderId="0"/>
    <xf numFmtId="0" fontId="79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44" fillId="0" borderId="0"/>
    <xf numFmtId="0" fontId="53" fillId="0" borderId="0"/>
    <xf numFmtId="0" fontId="79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44" fillId="0" borderId="0"/>
    <xf numFmtId="0" fontId="53" fillId="0" borderId="0"/>
    <xf numFmtId="0" fontId="79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44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44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44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44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44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44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1" fillId="0" borderId="0">
      <alignment vertical="top"/>
    </xf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8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81" fillId="0" borderId="0">
      <alignment vertical="top"/>
    </xf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44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44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44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8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8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5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44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44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53" fillId="0" borderId="0"/>
    <xf numFmtId="0" fontId="7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64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112" borderId="57" applyNumberFormat="0" applyFont="0" applyAlignment="0" applyProtection="0"/>
    <xf numFmtId="0" fontId="53" fillId="0" borderId="0"/>
    <xf numFmtId="0" fontId="53" fillId="112" borderId="57" applyNumberFormat="0" applyFont="0" applyAlignment="0" applyProtection="0"/>
    <xf numFmtId="0" fontId="53" fillId="0" borderId="0"/>
    <xf numFmtId="0" fontId="82" fillId="0" borderId="0" applyNumberFormat="0" applyAlignment="0">
      <alignment vertical="top"/>
    </xf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200" fontId="84" fillId="0" borderId="0" applyBorder="0">
      <alignment horizontal="right"/>
    </xf>
    <xf numFmtId="0" fontId="84" fillId="0" borderId="0" applyBorder="0">
      <alignment horizontal="center"/>
    </xf>
    <xf numFmtId="17" fontId="64" fillId="0" borderId="0" applyBorder="0"/>
    <xf numFmtId="201" fontId="85" fillId="0" borderId="0" applyBorder="0">
      <alignment horizontal="centerContinuous"/>
    </xf>
    <xf numFmtId="202" fontId="86" fillId="120" borderId="0">
      <alignment horizontal="left"/>
    </xf>
    <xf numFmtId="0" fontId="86" fillId="120" borderId="0" applyFill="0">
      <alignment horizontal="left"/>
    </xf>
    <xf numFmtId="0" fontId="53" fillId="0" borderId="0"/>
    <xf numFmtId="0" fontId="85" fillId="0" borderId="0" applyBorder="0">
      <alignment horizontal="centerContinuous"/>
    </xf>
    <xf numFmtId="0" fontId="83" fillId="108" borderId="63" applyNumberFormat="0" applyAlignment="0" applyProtection="0"/>
    <xf numFmtId="10" fontId="44" fillId="0" borderId="0" applyFont="0" applyFill="0" applyBorder="0" applyAlignment="0" applyProtection="0"/>
    <xf numFmtId="10" fontId="44" fillId="0" borderId="0" applyFont="0" applyFill="0" applyBorder="0" applyAlignment="0" applyProtection="0"/>
    <xf numFmtId="10" fontId="44" fillId="0" borderId="0" applyFont="0" applyFill="0" applyBorder="0" applyAlignment="0" applyProtection="0"/>
    <xf numFmtId="0" fontId="53" fillId="0" borderId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192" fontId="4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ill="0" applyBorder="0" applyAlignment="0" applyProtection="0"/>
    <xf numFmtId="9" fontId="44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53" fillId="0" borderId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53" fillId="0" borderId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53" fillId="0" borderId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53" fillId="0" borderId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53" fillId="0" borderId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53" fillId="0" borderId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53" fillId="0" borderId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53" fillId="0" borderId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53" fillId="0" borderId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53" fillId="0" borderId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53" fillId="0" borderId="0"/>
    <xf numFmtId="0" fontId="53" fillId="0" borderId="0"/>
    <xf numFmtId="9" fontId="53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53" fillId="0" borderId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5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3" fillId="0" borderId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3" fillId="0" borderId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7" fillId="0" borderId="0" applyNumberFormat="0" applyFont="0" applyFill="0" applyBorder="0" applyAlignment="0" applyProtection="0">
      <alignment horizontal="left"/>
    </xf>
    <xf numFmtId="15" fontId="87" fillId="0" borderId="0" applyFont="0" applyFill="0" applyBorder="0" applyAlignment="0" applyProtection="0"/>
    <xf numFmtId="4" fontId="87" fillId="0" borderId="0" applyFont="0" applyFill="0" applyBorder="0" applyAlignment="0" applyProtection="0"/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53" fillId="0" borderId="0"/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88" fillId="0" borderId="21">
      <alignment horizontal="center"/>
    </xf>
    <xf numFmtId="0" fontId="53" fillId="0" borderId="0"/>
    <xf numFmtId="3" fontId="87" fillId="0" borderId="0" applyFont="0" applyFill="0" applyBorder="0" applyAlignment="0" applyProtection="0"/>
    <xf numFmtId="0" fontId="87" fillId="121" borderId="0" applyNumberFormat="0" applyFont="0" applyBorder="0" applyAlignment="0" applyProtection="0"/>
    <xf numFmtId="0" fontId="70" fillId="61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83" fillId="107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9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83" fillId="108" borderId="63" applyNumberFormat="0" applyAlignment="0" applyProtection="0"/>
    <xf numFmtId="0" fontId="53" fillId="0" borderId="0"/>
    <xf numFmtId="0" fontId="83" fillId="108" borderId="63" applyNumberFormat="0" applyAlignment="0" applyProtection="0"/>
    <xf numFmtId="0" fontId="53" fillId="0" borderId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53" fillId="0" borderId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83" fillId="109" borderId="63" applyNumberFormat="0" applyAlignment="0" applyProtection="0"/>
    <xf numFmtId="0" fontId="53" fillId="0" borderId="0"/>
    <xf numFmtId="0" fontId="44" fillId="122" borderId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203" fontId="44" fillId="0" borderId="64" applyFill="0" applyAlignment="0" applyProtection="0"/>
    <xf numFmtId="203" fontId="44" fillId="0" borderId="64" applyFill="0" applyAlignment="0" applyProtection="0"/>
    <xf numFmtId="0" fontId="53" fillId="0" borderId="0"/>
    <xf numFmtId="0" fontId="53" fillId="0" borderId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203" fontId="44" fillId="0" borderId="65" applyFont="0" applyFill="0" applyAlignment="0" applyProtection="0"/>
    <xf numFmtId="203" fontId="44" fillId="0" borderId="65" applyFont="0" applyFill="0" applyAlignment="0" applyProtection="0"/>
    <xf numFmtId="0" fontId="53" fillId="0" borderId="0"/>
    <xf numFmtId="0" fontId="53" fillId="0" borderId="0"/>
    <xf numFmtId="0" fontId="53" fillId="0" borderId="0"/>
    <xf numFmtId="0" fontId="44" fillId="123" borderId="66" applyNumberFormat="0" applyFont="0" applyProtection="0">
      <alignment horizontal="left"/>
    </xf>
    <xf numFmtId="0" fontId="44" fillId="123" borderId="66" applyNumberFormat="0" applyFont="0" applyProtection="0">
      <alignment horizontal="left"/>
    </xf>
    <xf numFmtId="0" fontId="44" fillId="123" borderId="66" applyNumberFormat="0" applyFont="0" applyProtection="0">
      <alignment horizontal="left"/>
    </xf>
    <xf numFmtId="0" fontId="44" fillId="123" borderId="66" applyNumberFormat="0" applyFont="0" applyProtection="0">
      <alignment horizontal="left"/>
    </xf>
    <xf numFmtId="0" fontId="44" fillId="123" borderId="66" applyNumberFormat="0" applyFont="0" applyProtection="0">
      <alignment horizontal="left"/>
    </xf>
    <xf numFmtId="0" fontId="53" fillId="0" borderId="0"/>
    <xf numFmtId="0" fontId="44" fillId="123" borderId="66" applyNumberFormat="0" applyFont="0" applyProtection="0">
      <alignment horizontal="left"/>
    </xf>
    <xf numFmtId="0" fontId="44" fillId="123" borderId="66" applyNumberFormat="0" applyFont="0" applyProtection="0">
      <alignment horizontal="left"/>
    </xf>
    <xf numFmtId="0" fontId="44" fillId="123" borderId="66" applyNumberFormat="0" applyFont="0" applyProtection="0">
      <alignment horizontal="left"/>
    </xf>
    <xf numFmtId="0" fontId="53" fillId="0" borderId="0"/>
    <xf numFmtId="0" fontId="44" fillId="123" borderId="66" applyNumberFormat="0" applyFont="0" applyProtection="0">
      <alignment horizontal="left"/>
    </xf>
    <xf numFmtId="0" fontId="44" fillId="123" borderId="66" applyNumberFormat="0" applyFont="0" applyProtection="0">
      <alignment horizontal="left"/>
    </xf>
    <xf numFmtId="0" fontId="44" fillId="123" borderId="66" applyNumberFormat="0" applyFont="0" applyProtection="0">
      <alignment horizontal="left"/>
    </xf>
    <xf numFmtId="0" fontId="53" fillId="0" borderId="0"/>
    <xf numFmtId="0" fontId="44" fillId="123" borderId="66" applyNumberFormat="0" applyFont="0" applyProtection="0">
      <alignment horizontal="left"/>
    </xf>
    <xf numFmtId="0" fontId="44" fillId="123" borderId="66" applyNumberFormat="0" applyFont="0" applyProtection="0">
      <alignment horizontal="left"/>
    </xf>
    <xf numFmtId="0" fontId="53" fillId="0" borderId="0"/>
    <xf numFmtId="0" fontId="44" fillId="123" borderId="66" applyNumberFormat="0" applyFont="0" applyProtection="0">
      <alignment horizontal="left"/>
    </xf>
    <xf numFmtId="0" fontId="44" fillId="123" borderId="66" applyNumberFormat="0" applyFont="0" applyProtection="0">
      <alignment horizontal="left"/>
    </xf>
    <xf numFmtId="0" fontId="44" fillId="123" borderId="66" applyNumberFormat="0" applyFont="0" applyProtection="0">
      <alignment horizontal="left"/>
    </xf>
    <xf numFmtId="0" fontId="44" fillId="123" borderId="66" applyNumberFormat="0" applyFont="0" applyProtection="0">
      <alignment horizontal="left"/>
    </xf>
    <xf numFmtId="0" fontId="53" fillId="0" borderId="0"/>
    <xf numFmtId="0" fontId="44" fillId="120" borderId="66" applyNumberFormat="0" applyFont="0" applyProtection="0">
      <alignment horizontal="right"/>
    </xf>
    <xf numFmtId="0" fontId="44" fillId="120" borderId="66" applyNumberFormat="0" applyFont="0" applyProtection="0">
      <alignment horizontal="right"/>
    </xf>
    <xf numFmtId="0" fontId="44" fillId="120" borderId="66" applyNumberFormat="0" applyFont="0" applyProtection="0">
      <alignment horizontal="right"/>
    </xf>
    <xf numFmtId="0" fontId="44" fillId="120" borderId="66" applyNumberFormat="0" applyFont="0" applyProtection="0">
      <alignment horizontal="right"/>
    </xf>
    <xf numFmtId="0" fontId="44" fillId="120" borderId="66" applyNumberFormat="0" applyFont="0" applyProtection="0">
      <alignment horizontal="right"/>
    </xf>
    <xf numFmtId="0" fontId="53" fillId="0" borderId="0"/>
    <xf numFmtId="0" fontId="44" fillId="120" borderId="66" applyNumberFormat="0" applyFont="0" applyProtection="0">
      <alignment horizontal="right"/>
    </xf>
    <xf numFmtId="0" fontId="44" fillId="120" borderId="66" applyNumberFormat="0" applyFont="0" applyProtection="0">
      <alignment horizontal="right"/>
    </xf>
    <xf numFmtId="0" fontId="44" fillId="120" borderId="66" applyNumberFormat="0" applyFont="0" applyProtection="0">
      <alignment horizontal="right"/>
    </xf>
    <xf numFmtId="0" fontId="53" fillId="0" borderId="0"/>
    <xf numFmtId="0" fontId="44" fillId="120" borderId="66" applyNumberFormat="0" applyFont="0" applyProtection="0">
      <alignment horizontal="right"/>
    </xf>
    <xf numFmtId="0" fontId="44" fillId="120" borderId="66" applyNumberFormat="0" applyFont="0" applyProtection="0">
      <alignment horizontal="right"/>
    </xf>
    <xf numFmtId="0" fontId="44" fillId="120" borderId="66" applyNumberFormat="0" applyFont="0" applyProtection="0">
      <alignment horizontal="right"/>
    </xf>
    <xf numFmtId="0" fontId="53" fillId="0" borderId="0"/>
    <xf numFmtId="0" fontId="44" fillId="120" borderId="66" applyNumberFormat="0" applyFont="0" applyProtection="0">
      <alignment horizontal="right"/>
    </xf>
    <xf numFmtId="0" fontId="44" fillId="120" borderId="66" applyNumberFormat="0" applyFont="0" applyProtection="0">
      <alignment horizontal="right"/>
    </xf>
    <xf numFmtId="0" fontId="53" fillId="0" borderId="0"/>
    <xf numFmtId="0" fontId="44" fillId="120" borderId="66" applyNumberFormat="0" applyFont="0" applyProtection="0">
      <alignment horizontal="right"/>
    </xf>
    <xf numFmtId="0" fontId="44" fillId="120" borderId="66" applyNumberFormat="0" applyFont="0" applyProtection="0">
      <alignment horizontal="right"/>
    </xf>
    <xf numFmtId="0" fontId="44" fillId="120" borderId="66" applyNumberFormat="0" applyFont="0" applyProtection="0">
      <alignment horizontal="right"/>
    </xf>
    <xf numFmtId="0" fontId="44" fillId="120" borderId="66" applyNumberFormat="0" applyFont="0" applyProtection="0">
      <alignment horizontal="right"/>
    </xf>
    <xf numFmtId="0" fontId="53" fillId="0" borderId="0"/>
    <xf numFmtId="0" fontId="44" fillId="123" borderId="66" applyNumberFormat="0" applyFont="0" applyProtection="0">
      <alignment horizontal="right"/>
    </xf>
    <xf numFmtId="0" fontId="44" fillId="123" borderId="66" applyNumberFormat="0" applyFont="0" applyProtection="0">
      <alignment horizontal="right"/>
    </xf>
    <xf numFmtId="0" fontId="44" fillId="123" borderId="66" applyNumberFormat="0" applyFont="0" applyProtection="0">
      <alignment horizontal="right"/>
    </xf>
    <xf numFmtId="0" fontId="44" fillId="123" borderId="66" applyNumberFormat="0" applyFont="0" applyProtection="0">
      <alignment horizontal="right"/>
    </xf>
    <xf numFmtId="0" fontId="44" fillId="123" borderId="66" applyNumberFormat="0" applyFont="0" applyProtection="0">
      <alignment horizontal="right"/>
    </xf>
    <xf numFmtId="0" fontId="53" fillId="0" borderId="0"/>
    <xf numFmtId="0" fontId="44" fillId="123" borderId="66" applyNumberFormat="0" applyFont="0" applyProtection="0">
      <alignment horizontal="right"/>
    </xf>
    <xf numFmtId="0" fontId="44" fillId="123" borderId="66" applyNumberFormat="0" applyFont="0" applyProtection="0">
      <alignment horizontal="right"/>
    </xf>
    <xf numFmtId="0" fontId="44" fillId="123" borderId="66" applyNumberFormat="0" applyFont="0" applyProtection="0">
      <alignment horizontal="right"/>
    </xf>
    <xf numFmtId="0" fontId="53" fillId="0" borderId="0"/>
    <xf numFmtId="0" fontId="44" fillId="123" borderId="66" applyNumberFormat="0" applyFont="0" applyProtection="0">
      <alignment horizontal="right"/>
    </xf>
    <xf numFmtId="0" fontId="44" fillId="123" borderId="66" applyNumberFormat="0" applyFont="0" applyProtection="0">
      <alignment horizontal="right"/>
    </xf>
    <xf numFmtId="0" fontId="44" fillId="123" borderId="66" applyNumberFormat="0" applyFont="0" applyProtection="0">
      <alignment horizontal="right"/>
    </xf>
    <xf numFmtId="0" fontId="53" fillId="0" borderId="0"/>
    <xf numFmtId="0" fontId="44" fillId="123" borderId="66" applyNumberFormat="0" applyFont="0" applyProtection="0">
      <alignment horizontal="right"/>
    </xf>
    <xf numFmtId="0" fontId="44" fillId="123" borderId="66" applyNumberFormat="0" applyFont="0" applyProtection="0">
      <alignment horizontal="right"/>
    </xf>
    <xf numFmtId="0" fontId="53" fillId="0" borderId="0"/>
    <xf numFmtId="0" fontId="44" fillId="123" borderId="66" applyNumberFormat="0" applyFont="0" applyProtection="0">
      <alignment horizontal="right"/>
    </xf>
    <xf numFmtId="0" fontId="44" fillId="123" borderId="66" applyNumberFormat="0" applyFont="0" applyProtection="0">
      <alignment horizontal="right"/>
    </xf>
    <xf numFmtId="0" fontId="44" fillId="123" borderId="66" applyNumberFormat="0" applyFont="0" applyProtection="0">
      <alignment horizontal="right"/>
    </xf>
    <xf numFmtId="0" fontId="44" fillId="123" borderId="66" applyNumberFormat="0" applyFont="0" applyProtection="0">
      <alignment horizontal="right"/>
    </xf>
    <xf numFmtId="0" fontId="53" fillId="0" borderId="0"/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53" fillId="0" borderId="0"/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53" fillId="0" borderId="0"/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53" fillId="0" borderId="0"/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53" fillId="0" borderId="0"/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53" fillId="0" borderId="0"/>
    <xf numFmtId="0" fontId="44" fillId="123" borderId="66" applyNumberFormat="0" applyFont="0" applyProtection="0">
      <alignment horizontal="left"/>
    </xf>
    <xf numFmtId="0" fontId="44" fillId="123" borderId="66" applyNumberFormat="0" applyFont="0" applyProtection="0">
      <alignment horizontal="left"/>
    </xf>
    <xf numFmtId="0" fontId="44" fillId="123" borderId="66" applyNumberFormat="0" applyFont="0" applyProtection="0">
      <alignment horizontal="left"/>
    </xf>
    <xf numFmtId="0" fontId="44" fillId="123" borderId="66" applyNumberFormat="0" applyFont="0" applyProtection="0">
      <alignment horizontal="left"/>
    </xf>
    <xf numFmtId="0" fontId="44" fillId="123" borderId="66" applyNumberFormat="0" applyFont="0" applyProtection="0">
      <alignment horizontal="left"/>
    </xf>
    <xf numFmtId="0" fontId="53" fillId="0" borderId="0"/>
    <xf numFmtId="0" fontId="44" fillId="123" borderId="66" applyNumberFormat="0" applyFont="0" applyProtection="0">
      <alignment horizontal="left"/>
    </xf>
    <xf numFmtId="0" fontId="44" fillId="123" borderId="66" applyNumberFormat="0" applyFont="0" applyProtection="0">
      <alignment horizontal="left"/>
    </xf>
    <xf numFmtId="0" fontId="44" fillId="123" borderId="66" applyNumberFormat="0" applyFont="0" applyProtection="0">
      <alignment horizontal="left"/>
    </xf>
    <xf numFmtId="0" fontId="53" fillId="0" borderId="0"/>
    <xf numFmtId="0" fontId="44" fillId="123" borderId="66" applyNumberFormat="0" applyFont="0" applyProtection="0">
      <alignment horizontal="left"/>
    </xf>
    <xf numFmtId="0" fontId="44" fillId="123" borderId="66" applyNumberFormat="0" applyFont="0" applyProtection="0">
      <alignment horizontal="left"/>
    </xf>
    <xf numFmtId="0" fontId="44" fillId="123" borderId="66" applyNumberFormat="0" applyFont="0" applyProtection="0">
      <alignment horizontal="left"/>
    </xf>
    <xf numFmtId="0" fontId="53" fillId="0" borderId="0"/>
    <xf numFmtId="0" fontId="44" fillId="123" borderId="66" applyNumberFormat="0" applyFont="0" applyProtection="0">
      <alignment horizontal="left"/>
    </xf>
    <xf numFmtId="0" fontId="44" fillId="123" borderId="66" applyNumberFormat="0" applyFont="0" applyProtection="0">
      <alignment horizontal="left"/>
    </xf>
    <xf numFmtId="0" fontId="53" fillId="0" borderId="0"/>
    <xf numFmtId="0" fontId="44" fillId="123" borderId="66" applyNumberFormat="0" applyFont="0" applyProtection="0">
      <alignment horizontal="left"/>
    </xf>
    <xf numFmtId="0" fontId="44" fillId="123" borderId="66" applyNumberFormat="0" applyFont="0" applyProtection="0">
      <alignment horizontal="left"/>
    </xf>
    <xf numFmtId="0" fontId="44" fillId="123" borderId="66" applyNumberFormat="0" applyFont="0" applyProtection="0">
      <alignment horizontal="left"/>
    </xf>
    <xf numFmtId="0" fontId="44" fillId="123" borderId="66" applyNumberFormat="0" applyFont="0" applyProtection="0">
      <alignment horizontal="left"/>
    </xf>
    <xf numFmtId="0" fontId="53" fillId="0" borderId="0"/>
    <xf numFmtId="0" fontId="44" fillId="120" borderId="66" applyNumberFormat="0" applyFont="0" applyProtection="0">
      <alignment horizontal="right"/>
    </xf>
    <xf numFmtId="0" fontId="44" fillId="120" borderId="66" applyNumberFormat="0" applyFont="0" applyProtection="0">
      <alignment horizontal="right"/>
    </xf>
    <xf numFmtId="0" fontId="44" fillId="120" borderId="66" applyNumberFormat="0" applyFont="0" applyProtection="0">
      <alignment horizontal="right"/>
    </xf>
    <xf numFmtId="0" fontId="44" fillId="120" borderId="66" applyNumberFormat="0" applyFont="0" applyProtection="0">
      <alignment horizontal="right"/>
    </xf>
    <xf numFmtId="0" fontId="44" fillId="120" borderId="66" applyNumberFormat="0" applyFont="0" applyProtection="0">
      <alignment horizontal="right"/>
    </xf>
    <xf numFmtId="0" fontId="53" fillId="0" borderId="0"/>
    <xf numFmtId="0" fontId="44" fillId="120" borderId="66" applyNumberFormat="0" applyFont="0" applyProtection="0">
      <alignment horizontal="right"/>
    </xf>
    <xf numFmtId="0" fontId="44" fillId="120" borderId="66" applyNumberFormat="0" applyFont="0" applyProtection="0">
      <alignment horizontal="right"/>
    </xf>
    <xf numFmtId="0" fontId="44" fillId="120" borderId="66" applyNumberFormat="0" applyFont="0" applyProtection="0">
      <alignment horizontal="right"/>
    </xf>
    <xf numFmtId="0" fontId="53" fillId="0" borderId="0"/>
    <xf numFmtId="0" fontId="44" fillId="120" borderId="66" applyNumberFormat="0" applyFont="0" applyProtection="0">
      <alignment horizontal="right"/>
    </xf>
    <xf numFmtId="0" fontId="44" fillId="120" borderId="66" applyNumberFormat="0" applyFont="0" applyProtection="0">
      <alignment horizontal="right"/>
    </xf>
    <xf numFmtId="0" fontId="44" fillId="120" borderId="66" applyNumberFormat="0" applyFont="0" applyProtection="0">
      <alignment horizontal="right"/>
    </xf>
    <xf numFmtId="0" fontId="53" fillId="0" borderId="0"/>
    <xf numFmtId="0" fontId="44" fillId="120" borderId="66" applyNumberFormat="0" applyFont="0" applyProtection="0">
      <alignment horizontal="right"/>
    </xf>
    <xf numFmtId="0" fontId="44" fillId="120" borderId="66" applyNumberFormat="0" applyFont="0" applyProtection="0">
      <alignment horizontal="right"/>
    </xf>
    <xf numFmtId="0" fontId="53" fillId="0" borderId="0"/>
    <xf numFmtId="0" fontId="44" fillId="120" borderId="66" applyNumberFormat="0" applyFont="0" applyProtection="0">
      <alignment horizontal="right"/>
    </xf>
    <xf numFmtId="0" fontId="44" fillId="120" borderId="66" applyNumberFormat="0" applyFont="0" applyProtection="0">
      <alignment horizontal="right"/>
    </xf>
    <xf numFmtId="0" fontId="44" fillId="120" borderId="66" applyNumberFormat="0" applyFont="0" applyProtection="0">
      <alignment horizontal="right"/>
    </xf>
    <xf numFmtId="0" fontId="44" fillId="120" borderId="66" applyNumberFormat="0" applyFont="0" applyProtection="0">
      <alignment horizontal="right"/>
    </xf>
    <xf numFmtId="0" fontId="53" fillId="0" borderId="0"/>
    <xf numFmtId="0" fontId="44" fillId="123" borderId="66" applyNumberFormat="0" applyFont="0" applyProtection="0">
      <alignment horizontal="right"/>
    </xf>
    <xf numFmtId="0" fontId="44" fillId="123" borderId="66" applyNumberFormat="0" applyFont="0" applyProtection="0">
      <alignment horizontal="right"/>
    </xf>
    <xf numFmtId="0" fontId="44" fillId="123" borderId="66" applyNumberFormat="0" applyFont="0" applyProtection="0">
      <alignment horizontal="right"/>
    </xf>
    <xf numFmtId="0" fontId="44" fillId="123" borderId="66" applyNumberFormat="0" applyFont="0" applyProtection="0">
      <alignment horizontal="right"/>
    </xf>
    <xf numFmtId="0" fontId="44" fillId="123" borderId="66" applyNumberFormat="0" applyFont="0" applyProtection="0">
      <alignment horizontal="right"/>
    </xf>
    <xf numFmtId="0" fontId="53" fillId="0" borderId="0"/>
    <xf numFmtId="0" fontId="44" fillId="123" borderId="66" applyNumberFormat="0" applyFont="0" applyProtection="0">
      <alignment horizontal="right"/>
    </xf>
    <xf numFmtId="0" fontId="44" fillId="123" borderId="66" applyNumberFormat="0" applyFont="0" applyProtection="0">
      <alignment horizontal="right"/>
    </xf>
    <xf numFmtId="0" fontId="44" fillId="123" borderId="66" applyNumberFormat="0" applyFont="0" applyProtection="0">
      <alignment horizontal="right"/>
    </xf>
    <xf numFmtId="0" fontId="53" fillId="0" borderId="0"/>
    <xf numFmtId="0" fontId="44" fillId="123" borderId="66" applyNumberFormat="0" applyFont="0" applyProtection="0">
      <alignment horizontal="right"/>
    </xf>
    <xf numFmtId="0" fontId="44" fillId="123" borderId="66" applyNumberFormat="0" applyFont="0" applyProtection="0">
      <alignment horizontal="right"/>
    </xf>
    <xf numFmtId="0" fontId="44" fillId="123" borderId="66" applyNumberFormat="0" applyFont="0" applyProtection="0">
      <alignment horizontal="right"/>
    </xf>
    <xf numFmtId="0" fontId="53" fillId="0" borderId="0"/>
    <xf numFmtId="0" fontId="44" fillId="123" borderId="66" applyNumberFormat="0" applyFont="0" applyProtection="0">
      <alignment horizontal="right"/>
    </xf>
    <xf numFmtId="0" fontId="44" fillId="123" borderId="66" applyNumberFormat="0" applyFont="0" applyProtection="0">
      <alignment horizontal="right"/>
    </xf>
    <xf numFmtId="0" fontId="53" fillId="0" borderId="0"/>
    <xf numFmtId="0" fontId="44" fillId="123" borderId="66" applyNumberFormat="0" applyFont="0" applyProtection="0">
      <alignment horizontal="right"/>
    </xf>
    <xf numFmtId="0" fontId="44" fillId="123" borderId="66" applyNumberFormat="0" applyFont="0" applyProtection="0">
      <alignment horizontal="right"/>
    </xf>
    <xf numFmtId="0" fontId="44" fillId="123" borderId="66" applyNumberFormat="0" applyFont="0" applyProtection="0">
      <alignment horizontal="right"/>
    </xf>
    <xf numFmtId="0" fontId="44" fillId="123" borderId="66" applyNumberFormat="0" applyFont="0" applyProtection="0">
      <alignment horizontal="right"/>
    </xf>
    <xf numFmtId="0" fontId="53" fillId="0" borderId="0"/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53" fillId="0" borderId="0"/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53" fillId="0" borderId="0"/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53" fillId="0" borderId="0"/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53" fillId="0" borderId="0"/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53" fillId="0" borderId="0"/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53" fillId="0" borderId="0"/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53" fillId="0" borderId="0"/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53" fillId="0" borderId="0"/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53" fillId="0" borderId="0"/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44" fillId="120" borderId="66" applyNumberFormat="0" applyFont="0" applyProtection="0">
      <alignment horizontal="center"/>
    </xf>
    <xf numFmtId="0" fontId="53" fillId="0" borderId="0"/>
    <xf numFmtId="0" fontId="81" fillId="0" borderId="0" applyNumberFormat="0" applyBorder="0" applyAlignment="0"/>
    <xf numFmtId="0" fontId="89" fillId="0" borderId="0"/>
    <xf numFmtId="0" fontId="53" fillId="0" borderId="0"/>
    <xf numFmtId="0" fontId="90" fillId="0" borderId="0" applyNumberFormat="0" applyBorder="0" applyAlignment="0"/>
    <xf numFmtId="0" fontId="89" fillId="0" borderId="0"/>
    <xf numFmtId="0" fontId="53" fillId="0" borderId="0"/>
    <xf numFmtId="0" fontId="90" fillId="124" borderId="0" applyNumberFormat="0" applyBorder="0" applyAlignment="0"/>
    <xf numFmtId="0" fontId="89" fillId="0" borderId="0"/>
    <xf numFmtId="0" fontId="53" fillId="0" borderId="0"/>
    <xf numFmtId="0" fontId="91" fillId="0" borderId="0" applyNumberFormat="0" applyBorder="0" applyAlignment="0"/>
    <xf numFmtId="0" fontId="89" fillId="0" borderId="0"/>
    <xf numFmtId="0" fontId="53" fillId="0" borderId="0"/>
    <xf numFmtId="0" fontId="81" fillId="0" borderId="0" applyNumberFormat="0" applyBorder="0" applyAlignment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0" fontId="53" fillId="0" borderId="0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0" fontId="53" fillId="0" borderId="0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38" fontId="64" fillId="0" borderId="67"/>
    <xf numFmtId="0" fontId="53" fillId="0" borderId="0"/>
    <xf numFmtId="38" fontId="64" fillId="0" borderId="67"/>
    <xf numFmtId="38" fontId="64" fillId="0" borderId="67"/>
    <xf numFmtId="0" fontId="53" fillId="0" borderId="0"/>
    <xf numFmtId="38" fontId="64" fillId="0" borderId="67"/>
    <xf numFmtId="0" fontId="53" fillId="0" borderId="0"/>
    <xf numFmtId="0" fontId="53" fillId="0" borderId="0"/>
    <xf numFmtId="0" fontId="92" fillId="0" borderId="0" applyFill="0" applyBorder="0" applyProtection="0">
      <alignment horizontal="center" vertical="center"/>
    </xf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53" fillId="0" borderId="0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53" fillId="0" borderId="0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53" fillId="0" borderId="0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53" fillId="0" borderId="0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53" fillId="0" borderId="0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53" fillId="0" borderId="0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53" fillId="0" borderId="0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53" fillId="0" borderId="0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53" fillId="0" borderId="0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53" fillId="0" borderId="0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53" fillId="0" borderId="0"/>
    <xf numFmtId="0" fontId="93" fillId="0" borderId="68"/>
    <xf numFmtId="0" fontId="93" fillId="0" borderId="68"/>
    <xf numFmtId="0" fontId="53" fillId="0" borderId="0"/>
    <xf numFmtId="0" fontId="93" fillId="0" borderId="68"/>
    <xf numFmtId="0" fontId="53" fillId="0" borderId="0"/>
    <xf numFmtId="0" fontId="53" fillId="0" borderId="0"/>
    <xf numFmtId="0" fontId="92" fillId="0" borderId="0" applyFill="0" applyBorder="0" applyProtection="0"/>
    <xf numFmtId="0" fontId="94" fillId="0" borderId="0" applyFill="0" applyBorder="0" applyProtection="0">
      <alignment horizontal="left"/>
    </xf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74" fillId="0" borderId="59" applyNumberFormat="0" applyFill="0" applyAlignment="0" applyProtection="0"/>
    <xf numFmtId="0" fontId="74" fillId="0" borderId="59" applyNumberFormat="0" applyFill="0" applyAlignment="0" applyProtection="0"/>
    <xf numFmtId="0" fontId="74" fillId="0" borderId="59" applyNumberFormat="0" applyFill="0" applyAlignment="0" applyProtection="0"/>
    <xf numFmtId="0" fontId="75" fillId="0" borderId="60" applyNumberFormat="0" applyFill="0" applyAlignment="0" applyProtection="0"/>
    <xf numFmtId="0" fontId="75" fillId="0" borderId="60" applyNumberFormat="0" applyFill="0" applyAlignment="0" applyProtection="0"/>
    <xf numFmtId="0" fontId="75" fillId="0" borderId="60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53" fillId="0" borderId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76" fillId="0" borderId="61" applyNumberFormat="0" applyFill="0" applyAlignment="0" applyProtection="0"/>
    <xf numFmtId="0" fontId="53" fillId="0" borderId="0"/>
    <xf numFmtId="0" fontId="76" fillId="0" borderId="61" applyNumberFormat="0" applyFill="0" applyAlignment="0" applyProtection="0"/>
    <xf numFmtId="0" fontId="97" fillId="0" borderId="69" applyNumberFormat="0" applyFill="0" applyAlignment="0" applyProtection="0"/>
    <xf numFmtId="0" fontId="97" fillId="0" borderId="69" applyNumberFormat="0" applyFill="0" applyAlignment="0" applyProtection="0"/>
    <xf numFmtId="0" fontId="97" fillId="0" borderId="69" applyNumberFormat="0" applyFill="0" applyAlignment="0" applyProtection="0"/>
    <xf numFmtId="0" fontId="97" fillId="0" borderId="69" applyNumberFormat="0" applyFill="0" applyAlignment="0" applyProtection="0"/>
    <xf numFmtId="0" fontId="97" fillId="0" borderId="69" applyNumberFormat="0" applyFill="0" applyAlignment="0" applyProtection="0"/>
    <xf numFmtId="0" fontId="97" fillId="0" borderId="69" applyNumberFormat="0" applyFill="0" applyAlignment="0" applyProtection="0"/>
    <xf numFmtId="0" fontId="97" fillId="0" borderId="69" applyNumberFormat="0" applyFill="0" applyAlignment="0" applyProtection="0"/>
    <xf numFmtId="0" fontId="97" fillId="0" borderId="69" applyNumberFormat="0" applyFill="0" applyAlignment="0" applyProtection="0"/>
    <xf numFmtId="0" fontId="97" fillId="0" borderId="69" applyNumberFormat="0" applyFill="0" applyAlignment="0" applyProtection="0"/>
    <xf numFmtId="0" fontId="97" fillId="0" borderId="69" applyNumberFormat="0" applyFill="0" applyAlignment="0" applyProtection="0"/>
    <xf numFmtId="0" fontId="97" fillId="0" borderId="69" applyNumberFormat="0" applyFill="0" applyAlignment="0" applyProtection="0"/>
    <xf numFmtId="0" fontId="97" fillId="0" borderId="69" applyNumberFormat="0" applyFill="0" applyAlignment="0" applyProtection="0"/>
    <xf numFmtId="0" fontId="97" fillId="0" borderId="69" applyNumberFormat="0" applyFill="0" applyAlignment="0" applyProtection="0"/>
    <xf numFmtId="0" fontId="97" fillId="0" borderId="69" applyNumberFormat="0" applyFill="0" applyAlignment="0" applyProtection="0"/>
    <xf numFmtId="0" fontId="97" fillId="0" borderId="69" applyNumberFormat="0" applyFill="0" applyAlignment="0" applyProtection="0"/>
    <xf numFmtId="0" fontId="97" fillId="0" borderId="69" applyNumberFormat="0" applyFill="0" applyAlignment="0" applyProtection="0"/>
    <xf numFmtId="0" fontId="97" fillId="0" borderId="69" applyNumberFormat="0" applyFill="0" applyAlignment="0" applyProtection="0"/>
    <xf numFmtId="0" fontId="97" fillId="0" borderId="69" applyNumberFormat="0" applyFill="0" applyAlignment="0" applyProtection="0"/>
    <xf numFmtId="0" fontId="97" fillId="0" borderId="69" applyNumberFormat="0" applyFill="0" applyAlignment="0" applyProtection="0"/>
    <xf numFmtId="0" fontId="53" fillId="0" borderId="0"/>
    <xf numFmtId="0" fontId="76" fillId="0" borderId="61" applyNumberFormat="0" applyFill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3" fillId="0" borderId="0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8" fillId="0" borderId="58"/>
    <xf numFmtId="0" fontId="58" fillId="0" borderId="58"/>
    <xf numFmtId="0" fontId="58" fillId="0" borderId="58"/>
    <xf numFmtId="0" fontId="53" fillId="0" borderId="0"/>
    <xf numFmtId="0" fontId="58" fillId="0" borderId="58"/>
    <xf numFmtId="0" fontId="58" fillId="0" borderId="58"/>
    <xf numFmtId="0" fontId="53" fillId="0" borderId="0"/>
    <xf numFmtId="0" fontId="53" fillId="0" borderId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53" fillId="0" borderId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65" fillId="0" borderId="71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53" fillId="0" borderId="0"/>
    <xf numFmtId="0" fontId="65" fillId="0" borderId="70" applyNumberFormat="0" applyFill="0" applyAlignment="0" applyProtection="0"/>
    <xf numFmtId="0" fontId="53" fillId="0" borderId="0"/>
    <xf numFmtId="0" fontId="58" fillId="0" borderId="0"/>
    <xf numFmtId="0" fontId="62" fillId="125" borderId="56" applyNumberFormat="0" applyAlignment="0" applyProtection="0"/>
    <xf numFmtId="0" fontId="62" fillId="110" borderId="56" applyNumberFormat="0" applyAlignment="0" applyProtection="0"/>
    <xf numFmtId="0" fontId="62" fillId="110" borderId="56" applyNumberFormat="0" applyAlignment="0" applyProtection="0"/>
    <xf numFmtId="0" fontId="62" fillId="110" borderId="56" applyNumberFormat="0" applyAlignment="0" applyProtection="0"/>
    <xf numFmtId="204" fontId="44" fillId="0" borderId="0" applyFont="0" applyFill="0" applyBorder="0" applyAlignment="0" applyProtection="0"/>
    <xf numFmtId="205" fontId="44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98" fillId="0" borderId="0"/>
    <xf numFmtId="0" fontId="64" fillId="0" borderId="0"/>
    <xf numFmtId="206" fontId="44" fillId="0" borderId="0" applyFont="0" applyFill="0" applyBorder="0" applyAlignment="0" applyProtection="0"/>
    <xf numFmtId="0" fontId="1" fillId="29" borderId="43" applyNumberFormat="0" applyFont="0" applyAlignment="0" applyProtection="0"/>
    <xf numFmtId="0" fontId="40" fillId="33" borderId="0" applyNumberFormat="0" applyBorder="0" applyAlignment="0" applyProtection="0"/>
    <xf numFmtId="0" fontId="40" fillId="37" borderId="0" applyNumberFormat="0" applyBorder="0" applyAlignment="0" applyProtection="0"/>
    <xf numFmtId="0" fontId="40" fillId="41" borderId="0" applyNumberFormat="0" applyBorder="0" applyAlignment="0" applyProtection="0"/>
    <xf numFmtId="0" fontId="40" fillId="45" borderId="0" applyNumberFormat="0" applyBorder="0" applyAlignment="0" applyProtection="0"/>
    <xf numFmtId="0" fontId="40" fillId="49" borderId="0" applyNumberFormat="0" applyBorder="0" applyAlignment="0" applyProtection="0"/>
    <xf numFmtId="0" fontId="40" fillId="53" borderId="0" applyNumberFormat="0" applyBorder="0" applyAlignment="0" applyProtection="0"/>
    <xf numFmtId="0" fontId="99" fillId="25" borderId="0" applyNumberFormat="0" applyBorder="0" applyAlignment="0" applyProtection="0"/>
    <xf numFmtId="0" fontId="1" fillId="29" borderId="43" applyNumberFormat="0" applyFont="0" applyAlignment="0" applyProtection="0"/>
    <xf numFmtId="0" fontId="100" fillId="0" borderId="0" applyNumberFormat="0" applyFill="0" applyBorder="0" applyAlignment="0" applyProtection="0"/>
  </cellStyleXfs>
  <cellXfs count="287">
    <xf numFmtId="0" fontId="0" fillId="0" borderId="0" xfId="0"/>
    <xf numFmtId="0" fontId="6" fillId="0" borderId="0" xfId="0" applyFont="1" applyAlignment="1">
      <alignment horizontal="center"/>
    </xf>
    <xf numFmtId="0" fontId="7" fillId="4" borderId="4" xfId="0" applyFont="1" applyFill="1" applyBorder="1" applyAlignment="1">
      <alignment horizontal="center"/>
    </xf>
    <xf numFmtId="165" fontId="7" fillId="4" borderId="4" xfId="0" applyNumberFormat="1" applyFont="1" applyFill="1" applyBorder="1" applyAlignment="1">
      <alignment horizontal="center"/>
    </xf>
    <xf numFmtId="165" fontId="7" fillId="8" borderId="4" xfId="0" applyNumberFormat="1" applyFont="1" applyFill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9" fontId="7" fillId="0" borderId="4" xfId="2" applyFont="1" applyBorder="1" applyAlignment="1">
      <alignment horizontal="center"/>
    </xf>
    <xf numFmtId="166" fontId="8" fillId="4" borderId="4" xfId="0" applyNumberFormat="1" applyFont="1" applyFill="1" applyBorder="1" applyAlignment="1">
      <alignment horizontal="center"/>
    </xf>
    <xf numFmtId="0" fontId="7" fillId="0" borderId="0" xfId="0" applyFont="1"/>
    <xf numFmtId="3" fontId="7" fillId="4" borderId="1" xfId="0" applyNumberFormat="1" applyFont="1" applyFill="1" applyBorder="1" applyAlignment="1">
      <alignment horizontal="center"/>
    </xf>
    <xf numFmtId="165" fontId="7" fillId="4" borderId="1" xfId="0" applyNumberFormat="1" applyFont="1" applyFill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9" fontId="7" fillId="0" borderId="1" xfId="2" applyFont="1" applyBorder="1" applyAlignment="1">
      <alignment horizontal="center"/>
    </xf>
    <xf numFmtId="9" fontId="7" fillId="4" borderId="1" xfId="2" applyFont="1" applyFill="1" applyBorder="1" applyAlignment="1">
      <alignment horizontal="center"/>
    </xf>
    <xf numFmtId="165" fontId="9" fillId="4" borderId="4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165" fontId="9" fillId="4" borderId="1" xfId="0" applyNumberFormat="1" applyFont="1" applyFill="1" applyBorder="1" applyAlignment="1">
      <alignment horizontal="center"/>
    </xf>
    <xf numFmtId="0" fontId="11" fillId="9" borderId="8" xfId="0" applyFont="1" applyFill="1" applyBorder="1" applyAlignment="1">
      <alignment horizontal="left" vertical="center"/>
    </xf>
    <xf numFmtId="168" fontId="12" fillId="9" borderId="9" xfId="1" applyNumberFormat="1" applyFont="1" applyFill="1" applyBorder="1" applyAlignment="1">
      <alignment horizontal="center" vertical="center"/>
    </xf>
    <xf numFmtId="0" fontId="14" fillId="0" borderId="0" xfId="0" applyFont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7" fontId="18" fillId="11" borderId="1" xfId="0" applyNumberFormat="1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7" fillId="8" borderId="4" xfId="0" applyFont="1" applyFill="1" applyBorder="1" applyAlignment="1">
      <alignment horizontal="center"/>
    </xf>
    <xf numFmtId="0" fontId="20" fillId="0" borderId="0" xfId="0" applyFont="1"/>
    <xf numFmtId="0" fontId="19" fillId="14" borderId="0" xfId="0" applyFont="1" applyFill="1" applyAlignment="1">
      <alignment horizontal="left" vertical="center"/>
    </xf>
    <xf numFmtId="0" fontId="20" fillId="0" borderId="0" xfId="0" applyFont="1" applyAlignment="1">
      <alignment vertical="center"/>
    </xf>
    <xf numFmtId="0" fontId="0" fillId="0" borderId="0" xfId="0" applyAlignment="1">
      <alignment horizontal="left"/>
    </xf>
    <xf numFmtId="17" fontId="6" fillId="4" borderId="25" xfId="0" applyNumberFormat="1" applyFont="1" applyFill="1" applyBorder="1" applyAlignment="1">
      <alignment horizontal="left"/>
    </xf>
    <xf numFmtId="17" fontId="6" fillId="4" borderId="1" xfId="0" applyNumberFormat="1" applyFont="1" applyFill="1" applyBorder="1" applyAlignment="1">
      <alignment horizontal="left"/>
    </xf>
    <xf numFmtId="17" fontId="6" fillId="4" borderId="2" xfId="0" applyNumberFormat="1" applyFont="1" applyFill="1" applyBorder="1" applyAlignment="1">
      <alignment horizontal="left"/>
    </xf>
    <xf numFmtId="17" fontId="6" fillId="4" borderId="7" xfId="0" applyNumberFormat="1" applyFont="1" applyFill="1" applyBorder="1" applyAlignment="1">
      <alignment horizontal="left"/>
    </xf>
    <xf numFmtId="0" fontId="9" fillId="4" borderId="2" xfId="0" applyFont="1" applyFill="1" applyBorder="1" applyAlignment="1">
      <alignment horizontal="center"/>
    </xf>
    <xf numFmtId="17" fontId="23" fillId="0" borderId="1" xfId="0" applyNumberFormat="1" applyFont="1" applyBorder="1" applyAlignment="1">
      <alignment horizontal="left"/>
    </xf>
    <xf numFmtId="0" fontId="23" fillId="7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wrapText="1"/>
    </xf>
    <xf numFmtId="0" fontId="23" fillId="15" borderId="1" xfId="0" applyFont="1" applyFill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0" fontId="24" fillId="0" borderId="0" xfId="0" applyFont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30" xfId="0" applyBorder="1"/>
    <xf numFmtId="0" fontId="0" fillId="0" borderId="21" xfId="0" applyBorder="1"/>
    <xf numFmtId="0" fontId="0" fillId="0" borderId="32" xfId="0" applyBorder="1"/>
    <xf numFmtId="0" fontId="0" fillId="0" borderId="15" xfId="0" applyBorder="1"/>
    <xf numFmtId="0" fontId="0" fillId="0" borderId="7" xfId="0" applyBorder="1"/>
    <xf numFmtId="0" fontId="0" fillId="0" borderId="31" xfId="0" applyBorder="1"/>
    <xf numFmtId="0" fontId="24" fillId="0" borderId="0" xfId="0" applyFont="1"/>
    <xf numFmtId="1" fontId="24" fillId="0" borderId="19" xfId="0" applyNumberFormat="1" applyFont="1" applyBorder="1" applyAlignment="1">
      <alignment horizontal="center"/>
    </xf>
    <xf numFmtId="17" fontId="24" fillId="0" borderId="27" xfId="0" applyNumberFormat="1" applyFont="1" applyBorder="1" applyAlignment="1">
      <alignment horizontal="left"/>
    </xf>
    <xf numFmtId="1" fontId="24" fillId="0" borderId="18" xfId="0" applyNumberFormat="1" applyFont="1" applyBorder="1" applyAlignment="1">
      <alignment horizontal="center"/>
    </xf>
    <xf numFmtId="17" fontId="24" fillId="0" borderId="28" xfId="0" applyNumberFormat="1" applyFont="1" applyBorder="1" applyAlignment="1">
      <alignment horizontal="left"/>
    </xf>
    <xf numFmtId="1" fontId="24" fillId="0" borderId="26" xfId="0" applyNumberFormat="1" applyFont="1" applyBorder="1" applyAlignment="1">
      <alignment horizontal="center"/>
    </xf>
    <xf numFmtId="0" fontId="23" fillId="8" borderId="1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19" fillId="14" borderId="0" xfId="0" applyFont="1" applyFill="1" applyAlignment="1">
      <alignment vertical="center"/>
    </xf>
    <xf numFmtId="0" fontId="19" fillId="14" borderId="0" xfId="0" applyFont="1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19" fillId="21" borderId="0" xfId="0" applyFont="1" applyFill="1" applyAlignment="1">
      <alignment horizontal="left" vertical="center"/>
    </xf>
    <xf numFmtId="10" fontId="0" fillId="0" borderId="1" xfId="0" applyNumberFormat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7" fillId="0" borderId="4" xfId="2" applyNumberFormat="1" applyFont="1" applyBorder="1" applyAlignment="1">
      <alignment horizontal="center"/>
    </xf>
    <xf numFmtId="1" fontId="7" fillId="0" borderId="4" xfId="2" applyNumberFormat="1" applyFont="1" applyBorder="1" applyAlignment="1">
      <alignment horizontal="center"/>
    </xf>
    <xf numFmtId="17" fontId="18" fillId="22" borderId="1" xfId="0" applyNumberFormat="1" applyFont="1" applyFill="1" applyBorder="1" applyAlignment="1">
      <alignment horizontal="center" vertical="center" wrapText="1"/>
    </xf>
    <xf numFmtId="0" fontId="24" fillId="17" borderId="14" xfId="0" applyFont="1" applyFill="1" applyBorder="1" applyAlignment="1">
      <alignment horizontal="center" vertical="center"/>
    </xf>
    <xf numFmtId="0" fontId="24" fillId="17" borderId="29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0" fontId="24" fillId="8" borderId="14" xfId="0" applyFont="1" applyFill="1" applyBorder="1" applyAlignment="1">
      <alignment horizontal="center" vertical="center"/>
    </xf>
    <xf numFmtId="0" fontId="24" fillId="8" borderId="29" xfId="0" applyFont="1" applyFill="1" applyBorder="1" applyAlignment="1">
      <alignment horizontal="center" vertical="center"/>
    </xf>
    <xf numFmtId="0" fontId="24" fillId="15" borderId="14" xfId="0" applyFont="1" applyFill="1" applyBorder="1" applyAlignment="1">
      <alignment horizontal="center" vertical="center"/>
    </xf>
    <xf numFmtId="0" fontId="24" fillId="15" borderId="29" xfId="0" applyFont="1" applyFill="1" applyBorder="1" applyAlignment="1">
      <alignment horizontal="center" vertical="center"/>
    </xf>
    <xf numFmtId="0" fontId="0" fillId="0" borderId="21" xfId="0" applyBorder="1" applyAlignment="1">
      <alignment horizontal="left"/>
    </xf>
    <xf numFmtId="0" fontId="0" fillId="0" borderId="21" xfId="0" applyBorder="1" applyAlignment="1">
      <alignment horizontal="center"/>
    </xf>
    <xf numFmtId="0" fontId="0" fillId="15" borderId="8" xfId="0" applyFill="1" applyBorder="1" applyAlignment="1">
      <alignment vertical="center"/>
    </xf>
    <xf numFmtId="0" fontId="0" fillId="15" borderId="24" xfId="0" applyFill="1" applyBorder="1" applyAlignment="1">
      <alignment horizontal="center" vertical="center"/>
    </xf>
    <xf numFmtId="0" fontId="0" fillId="15" borderId="24" xfId="0" applyFill="1" applyBorder="1" applyAlignment="1">
      <alignment vertical="center"/>
    </xf>
    <xf numFmtId="0" fontId="0" fillId="15" borderId="29" xfId="0" applyFill="1" applyBorder="1" applyAlignment="1">
      <alignment vertical="center"/>
    </xf>
    <xf numFmtId="0" fontId="24" fillId="0" borderId="4" xfId="0" applyFont="1" applyBorder="1" applyAlignment="1">
      <alignment horizontal="center" wrapText="1"/>
    </xf>
    <xf numFmtId="0" fontId="24" fillId="0" borderId="4" xfId="0" applyFont="1" applyBorder="1" applyAlignment="1">
      <alignment horizontal="center"/>
    </xf>
    <xf numFmtId="0" fontId="24" fillId="0" borderId="11" xfId="0" applyFont="1" applyBorder="1" applyAlignment="1">
      <alignment horizontal="center" wrapText="1"/>
    </xf>
    <xf numFmtId="0" fontId="24" fillId="0" borderId="9" xfId="0" applyFont="1" applyBorder="1" applyAlignment="1">
      <alignment horizontal="center" wrapText="1"/>
    </xf>
    <xf numFmtId="0" fontId="24" fillId="0" borderId="9" xfId="0" applyFont="1" applyBorder="1" applyAlignment="1">
      <alignment horizontal="center"/>
    </xf>
    <xf numFmtId="0" fontId="24" fillId="16" borderId="33" xfId="0" applyFont="1" applyFill="1" applyBorder="1" applyAlignment="1">
      <alignment horizontal="center"/>
    </xf>
    <xf numFmtId="0" fontId="24" fillId="0" borderId="34" xfId="0" applyFont="1" applyBorder="1" applyAlignment="1">
      <alignment horizontal="center" wrapText="1"/>
    </xf>
    <xf numFmtId="1" fontId="7" fillId="0" borderId="1" xfId="2" applyNumberFormat="1" applyFont="1" applyBorder="1" applyAlignment="1">
      <alignment horizontal="center"/>
    </xf>
    <xf numFmtId="1" fontId="7" fillId="4" borderId="1" xfId="2" applyNumberFormat="1" applyFont="1" applyFill="1" applyBorder="1" applyAlignment="1">
      <alignment horizontal="center"/>
    </xf>
    <xf numFmtId="0" fontId="41" fillId="0" borderId="0" xfId="0" applyFon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" fontId="42" fillId="0" borderId="0" xfId="0" applyNumberFormat="1" applyFont="1" applyAlignment="1">
      <alignment horizontal="center"/>
    </xf>
    <xf numFmtId="14" fontId="0" fillId="0" borderId="0" xfId="0" applyNumberFormat="1"/>
    <xf numFmtId="1" fontId="42" fillId="55" borderId="0" xfId="0" applyNumberFormat="1" applyFont="1" applyFill="1" applyAlignment="1">
      <alignment horizontal="center"/>
    </xf>
    <xf numFmtId="0" fontId="39" fillId="0" borderId="0" xfId="0" applyFont="1"/>
    <xf numFmtId="1" fontId="0" fillId="0" borderId="46" xfId="0" applyNumberFormat="1" applyBorder="1" applyAlignment="1">
      <alignment horizontal="center"/>
    </xf>
    <xf numFmtId="10" fontId="5" fillId="4" borderId="1" xfId="0" applyNumberFormat="1" applyFont="1" applyFill="1" applyBorder="1" applyAlignment="1">
      <alignment horizontal="center" wrapText="1"/>
    </xf>
    <xf numFmtId="3" fontId="0" fillId="0" borderId="46" xfId="1" applyNumberFormat="1" applyFont="1" applyBorder="1" applyAlignment="1">
      <alignment horizontal="center"/>
    </xf>
    <xf numFmtId="3" fontId="0" fillId="0" borderId="46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14" fontId="0" fillId="4" borderId="0" xfId="0" applyNumberFormat="1" applyFill="1" applyAlignment="1">
      <alignment horizontal="center"/>
    </xf>
    <xf numFmtId="3" fontId="5" fillId="4" borderId="1" xfId="0" applyNumberFormat="1" applyFont="1" applyFill="1" applyBorder="1" applyAlignment="1">
      <alignment horizontal="center" wrapText="1"/>
    </xf>
    <xf numFmtId="3" fontId="47" fillId="4" borderId="1" xfId="0" applyNumberFormat="1" applyFont="1" applyFill="1" applyBorder="1" applyAlignment="1">
      <alignment horizontal="center" wrapText="1"/>
    </xf>
    <xf numFmtId="14" fontId="0" fillId="4" borderId="0" xfId="0" applyNumberFormat="1" applyFill="1"/>
    <xf numFmtId="4" fontId="6" fillId="0" borderId="1" xfId="0" applyNumberFormat="1" applyFont="1" applyBorder="1" applyAlignment="1">
      <alignment horizontal="center"/>
    </xf>
    <xf numFmtId="10" fontId="7" fillId="4" borderId="47" xfId="2" applyNumberFormat="1" applyFont="1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23" fillId="0" borderId="45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1" fontId="0" fillId="15" borderId="1" xfId="0" applyNumberFormat="1" applyFill="1" applyBorder="1" applyAlignment="1">
      <alignment horizontal="center"/>
    </xf>
    <xf numFmtId="0" fontId="24" fillId="54" borderId="4" xfId="0" applyFont="1" applyFill="1" applyBorder="1" applyAlignment="1">
      <alignment horizontal="center" wrapText="1"/>
    </xf>
    <xf numFmtId="0" fontId="24" fillId="54" borderId="4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101" fillId="0" borderId="0" xfId="0" applyFont="1"/>
    <xf numFmtId="3" fontId="47" fillId="0" borderId="1" xfId="0" applyNumberFormat="1" applyFont="1" applyBorder="1" applyAlignment="1">
      <alignment horizontal="center" wrapText="1"/>
    </xf>
    <xf numFmtId="0" fontId="24" fillId="17" borderId="8" xfId="0" applyFont="1" applyFill="1" applyBorder="1" applyAlignment="1">
      <alignment horizontal="center" vertical="center"/>
    </xf>
    <xf numFmtId="17" fontId="24" fillId="0" borderId="22" xfId="0" applyNumberFormat="1" applyFon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31" xfId="0" applyBorder="1" applyAlignment="1">
      <alignment horizontal="left"/>
    </xf>
    <xf numFmtId="17" fontId="24" fillId="0" borderId="23" xfId="0" applyNumberFormat="1" applyFont="1" applyBorder="1" applyAlignment="1">
      <alignment horizontal="center"/>
    </xf>
    <xf numFmtId="0" fontId="24" fillId="54" borderId="34" xfId="0" applyFont="1" applyFill="1" applyBorder="1" applyAlignment="1">
      <alignment horizontal="center" wrapText="1"/>
    </xf>
    <xf numFmtId="166" fontId="7" fillId="4" borderId="1" xfId="0" applyNumberFormat="1" applyFont="1" applyFill="1" applyBorder="1" applyAlignment="1">
      <alignment horizontal="center"/>
    </xf>
    <xf numFmtId="4" fontId="6" fillId="0" borderId="46" xfId="0" applyNumberFormat="1" applyFont="1" applyBorder="1" applyAlignment="1">
      <alignment horizontal="center"/>
    </xf>
    <xf numFmtId="166" fontId="8" fillId="4" borderId="46" xfId="0" applyNumberFormat="1" applyFont="1" applyFill="1" applyBorder="1" applyAlignment="1">
      <alignment horizontal="center"/>
    </xf>
    <xf numFmtId="10" fontId="7" fillId="4" borderId="18" xfId="2" applyNumberFormat="1" applyFont="1" applyFill="1" applyBorder="1" applyAlignment="1">
      <alignment horizontal="center"/>
    </xf>
    <xf numFmtId="166" fontId="8" fillId="4" borderId="73" xfId="0" applyNumberFormat="1" applyFont="1" applyFill="1" applyBorder="1" applyAlignment="1">
      <alignment horizontal="center"/>
    </xf>
    <xf numFmtId="166" fontId="7" fillId="4" borderId="73" xfId="0" applyNumberFormat="1" applyFont="1" applyFill="1" applyBorder="1" applyAlignment="1">
      <alignment horizontal="center"/>
    </xf>
    <xf numFmtId="3" fontId="0" fillId="0" borderId="0" xfId="0" applyNumberFormat="1"/>
    <xf numFmtId="3" fontId="7" fillId="0" borderId="0" xfId="0" applyNumberFormat="1" applyFont="1"/>
    <xf numFmtId="0" fontId="0" fillId="4" borderId="74" xfId="0" applyFill="1" applyBorder="1"/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02" fillId="0" borderId="34" xfId="0" applyFont="1" applyBorder="1" applyAlignment="1">
      <alignment horizontal="center" wrapText="1"/>
    </xf>
    <xf numFmtId="17" fontId="7" fillId="0" borderId="0" xfId="0" applyNumberFormat="1" applyFont="1" applyAlignment="1">
      <alignment horizontal="center"/>
    </xf>
    <xf numFmtId="0" fontId="10" fillId="0" borderId="0" xfId="0" applyFont="1"/>
    <xf numFmtId="0" fontId="7" fillId="0" borderId="0" xfId="0" applyFont="1" applyAlignment="1">
      <alignment horizontal="center"/>
    </xf>
    <xf numFmtId="0" fontId="0" fillId="0" borderId="15" xfId="0" applyBorder="1" applyAlignment="1">
      <alignment horizontal="left"/>
    </xf>
    <xf numFmtId="0" fontId="103" fillId="0" borderId="0" xfId="0" applyFont="1"/>
    <xf numFmtId="0" fontId="103" fillId="0" borderId="30" xfId="0" applyFont="1" applyBorder="1"/>
    <xf numFmtId="0" fontId="0" fillId="0" borderId="75" xfId="0" applyBorder="1"/>
    <xf numFmtId="0" fontId="0" fillId="0" borderId="22" xfId="0" applyBorder="1"/>
    <xf numFmtId="0" fontId="0" fillId="0" borderId="23" xfId="0" applyBorder="1"/>
    <xf numFmtId="3" fontId="25" fillId="4" borderId="1" xfId="0" applyNumberFormat="1" applyFont="1" applyFill="1" applyBorder="1" applyAlignment="1">
      <alignment horizontal="center" wrapText="1"/>
    </xf>
    <xf numFmtId="3" fontId="39" fillId="0" borderId="0" xfId="0" applyNumberFormat="1" applyFont="1"/>
    <xf numFmtId="3" fontId="104" fillId="0" borderId="0" xfId="0" applyNumberFormat="1" applyFont="1"/>
    <xf numFmtId="14" fontId="0" fillId="11" borderId="0" xfId="0" applyNumberFormat="1" applyFill="1"/>
    <xf numFmtId="0" fontId="0" fillId="11" borderId="0" xfId="0" applyFill="1"/>
    <xf numFmtId="3" fontId="0" fillId="11" borderId="0" xfId="0" applyNumberFormat="1" applyFill="1"/>
    <xf numFmtId="14" fontId="0" fillId="5" borderId="0" xfId="0" applyNumberFormat="1" applyFill="1"/>
    <xf numFmtId="0" fontId="0" fillId="5" borderId="0" xfId="0" applyFill="1"/>
    <xf numFmtId="3" fontId="0" fillId="5" borderId="0" xfId="0" applyNumberFormat="1" applyFill="1"/>
    <xf numFmtId="14" fontId="0" fillId="10" borderId="0" xfId="0" applyNumberFormat="1" applyFill="1"/>
    <xf numFmtId="0" fontId="0" fillId="10" borderId="0" xfId="0" applyFill="1"/>
    <xf numFmtId="3" fontId="0" fillId="10" borderId="0" xfId="0" applyNumberFormat="1" applyFill="1"/>
    <xf numFmtId="14" fontId="0" fillId="55" borderId="0" xfId="0" applyNumberFormat="1" applyFill="1"/>
    <xf numFmtId="0" fontId="0" fillId="55" borderId="0" xfId="0" applyFill="1"/>
    <xf numFmtId="3" fontId="0" fillId="55" borderId="0" xfId="0" applyNumberFormat="1" applyFill="1"/>
    <xf numFmtId="14" fontId="39" fillId="0" borderId="0" xfId="0" applyNumberFormat="1" applyFont="1"/>
    <xf numFmtId="10" fontId="0" fillId="4" borderId="0" xfId="2" applyNumberFormat="1" applyFont="1" applyFill="1"/>
    <xf numFmtId="14" fontId="19" fillId="14" borderId="0" xfId="0" applyNumberFormat="1" applyFont="1" applyFill="1" applyAlignment="1">
      <alignment horizontal="center" vertical="center"/>
    </xf>
    <xf numFmtId="0" fontId="0" fillId="127" borderId="0" xfId="0" applyFill="1" applyAlignment="1">
      <alignment horizontal="left"/>
    </xf>
    <xf numFmtId="0" fontId="0" fillId="127" borderId="0" xfId="0" applyFill="1" applyAlignment="1">
      <alignment horizontal="center"/>
    </xf>
    <xf numFmtId="0" fontId="0" fillId="127" borderId="0" xfId="0" applyFill="1"/>
    <xf numFmtId="14" fontId="0" fillId="127" borderId="0" xfId="0" applyNumberFormat="1" applyFill="1" applyAlignment="1">
      <alignment horizontal="center"/>
    </xf>
    <xf numFmtId="1" fontId="42" fillId="127" borderId="0" xfId="0" applyNumberFormat="1" applyFont="1" applyFill="1" applyAlignment="1">
      <alignment horizontal="center"/>
    </xf>
    <xf numFmtId="14" fontId="0" fillId="127" borderId="0" xfId="0" applyNumberFormat="1" applyFill="1"/>
    <xf numFmtId="0" fontId="0" fillId="54" borderId="0" xfId="0" applyFill="1" applyAlignment="1">
      <alignment horizontal="left"/>
    </xf>
    <xf numFmtId="0" fontId="0" fillId="54" borderId="0" xfId="0" applyFill="1" applyAlignment="1">
      <alignment horizontal="center"/>
    </xf>
    <xf numFmtId="0" fontId="0" fillId="54" borderId="0" xfId="0" applyFill="1"/>
    <xf numFmtId="14" fontId="0" fillId="54" borderId="0" xfId="0" applyNumberFormat="1" applyFill="1" applyAlignment="1">
      <alignment horizontal="center"/>
    </xf>
    <xf numFmtId="1" fontId="42" fillId="54" borderId="0" xfId="0" applyNumberFormat="1" applyFont="1" applyFill="1" applyAlignment="1">
      <alignment horizontal="center"/>
    </xf>
    <xf numFmtId="14" fontId="0" fillId="54" borderId="0" xfId="0" applyNumberFormat="1" applyFill="1"/>
    <xf numFmtId="3" fontId="47" fillId="15" borderId="1" xfId="0" applyNumberFormat="1" applyFont="1" applyFill="1" applyBorder="1" applyAlignment="1">
      <alignment horizontal="center" wrapText="1"/>
    </xf>
    <xf numFmtId="4" fontId="6" fillId="0" borderId="20" xfId="0" applyNumberFormat="1" applyFont="1" applyBorder="1" applyAlignment="1">
      <alignment horizontal="center"/>
    </xf>
    <xf numFmtId="0" fontId="25" fillId="5" borderId="47" xfId="0" applyFont="1" applyFill="1" applyBorder="1" applyAlignment="1">
      <alignment horizontal="center" vertical="center" wrapText="1" readingOrder="1"/>
    </xf>
    <xf numFmtId="0" fontId="25" fillId="5" borderId="26" xfId="0" applyFont="1" applyFill="1" applyBorder="1" applyAlignment="1">
      <alignment horizontal="center" vertical="center" wrapText="1" readingOrder="1"/>
    </xf>
    <xf numFmtId="0" fontId="39" fillId="10" borderId="2" xfId="0" applyFont="1" applyFill="1" applyBorder="1" applyAlignment="1">
      <alignment horizontal="center" vertical="center"/>
    </xf>
    <xf numFmtId="0" fontId="5" fillId="5" borderId="46" xfId="0" applyFont="1" applyFill="1" applyBorder="1" applyAlignment="1">
      <alignment horizontal="center" vertical="center" wrapText="1" readingOrder="1"/>
    </xf>
    <xf numFmtId="0" fontId="5" fillId="5" borderId="20" xfId="0" applyFont="1" applyFill="1" applyBorder="1" applyAlignment="1">
      <alignment horizontal="center" vertical="center" wrapText="1" readingOrder="1"/>
    </xf>
    <xf numFmtId="0" fontId="5" fillId="5" borderId="49" xfId="0" applyFont="1" applyFill="1" applyBorder="1" applyAlignment="1">
      <alignment horizontal="center" vertical="center" wrapText="1" readingOrder="1"/>
    </xf>
    <xf numFmtId="0" fontId="5" fillId="5" borderId="73" xfId="0" applyFont="1" applyFill="1" applyBorder="1" applyAlignment="1">
      <alignment horizontal="center" vertical="center" wrapText="1" readingOrder="1"/>
    </xf>
    <xf numFmtId="0" fontId="25" fillId="5" borderId="46" xfId="0" applyFont="1" applyFill="1" applyBorder="1" applyAlignment="1">
      <alignment horizontal="center" vertical="center" wrapText="1" readingOrder="1"/>
    </xf>
    <xf numFmtId="0" fontId="25" fillId="5" borderId="20" xfId="0" applyFont="1" applyFill="1" applyBorder="1" applyAlignment="1">
      <alignment horizontal="center" vertical="center" wrapText="1" readingOrder="1"/>
    </xf>
    <xf numFmtId="0" fontId="24" fillId="0" borderId="0" xfId="0" applyFont="1" applyAlignment="1">
      <alignment horizontal="center" vertical="center"/>
    </xf>
    <xf numFmtId="0" fontId="24" fillId="0" borderId="29" xfId="0" applyFont="1" applyBorder="1" applyAlignment="1">
      <alignment horizontal="center" wrapText="1"/>
    </xf>
    <xf numFmtId="17" fontId="24" fillId="0" borderId="77" xfId="0" applyNumberFormat="1" applyFont="1" applyBorder="1" applyAlignment="1">
      <alignment horizontal="left"/>
    </xf>
    <xf numFmtId="0" fontId="24" fillId="0" borderId="1" xfId="0" applyFont="1" applyBorder="1" applyAlignment="1">
      <alignment horizontal="left" vertical="center"/>
    </xf>
    <xf numFmtId="1" fontId="0" fillId="126" borderId="0" xfId="0" applyNumberFormat="1" applyFill="1" applyAlignment="1">
      <alignment horizontal="center"/>
    </xf>
    <xf numFmtId="1" fontId="0" fillId="54" borderId="0" xfId="0" applyNumberFormat="1" applyFill="1" applyAlignment="1">
      <alignment horizontal="center"/>
    </xf>
    <xf numFmtId="1" fontId="0" fillId="127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" fontId="19" fillId="14" borderId="0" xfId="0" applyNumberFormat="1" applyFont="1" applyFill="1" applyAlignment="1">
      <alignment horizontal="center" vertical="center"/>
    </xf>
    <xf numFmtId="1" fontId="0" fillId="4" borderId="0" xfId="0" applyNumberFormat="1" applyFill="1"/>
    <xf numFmtId="1" fontId="19" fillId="14" borderId="0" xfId="0" applyNumberFormat="1" applyFont="1" applyFill="1" applyAlignment="1">
      <alignment horizontal="left" vertical="center"/>
    </xf>
    <xf numFmtId="1" fontId="0" fillId="4" borderId="0" xfId="0" applyNumberFormat="1" applyFill="1" applyAlignment="1">
      <alignment horizontal="center"/>
    </xf>
    <xf numFmtId="0" fontId="2" fillId="14" borderId="0" xfId="0" applyFont="1" applyFill="1" applyAlignment="1">
      <alignment horizontal="left"/>
    </xf>
    <xf numFmtId="0" fontId="2" fillId="14" borderId="0" xfId="0" applyFont="1" applyFill="1" applyAlignment="1">
      <alignment horizontal="center"/>
    </xf>
    <xf numFmtId="14" fontId="2" fillId="14" borderId="0" xfId="0" applyNumberFormat="1" applyFont="1" applyFill="1" applyAlignment="1">
      <alignment horizontal="center"/>
    </xf>
    <xf numFmtId="1" fontId="2" fillId="14" borderId="0" xfId="0" applyNumberFormat="1" applyFont="1" applyFill="1" applyAlignment="1">
      <alignment horizontal="center"/>
    </xf>
    <xf numFmtId="14" fontId="19" fillId="14" borderId="0" xfId="0" applyNumberFormat="1" applyFont="1" applyFill="1" applyAlignment="1">
      <alignment horizontal="left" vertical="center"/>
    </xf>
    <xf numFmtId="17" fontId="23" fillId="0" borderId="78" xfId="0" applyNumberFormat="1" applyFont="1" applyBorder="1" applyAlignment="1">
      <alignment horizontal="left"/>
    </xf>
    <xf numFmtId="17" fontId="23" fillId="0" borderId="6" xfId="0" applyNumberFormat="1" applyFont="1" applyBorder="1" applyAlignment="1">
      <alignment horizontal="left"/>
    </xf>
    <xf numFmtId="17" fontId="23" fillId="0" borderId="76" xfId="0" applyNumberFormat="1" applyFont="1" applyBorder="1" applyAlignment="1">
      <alignment horizontal="left"/>
    </xf>
    <xf numFmtId="1" fontId="0" fillId="0" borderId="79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39" fillId="0" borderId="21" xfId="0" applyFont="1" applyBorder="1" applyAlignment="1">
      <alignment horizontal="left"/>
    </xf>
    <xf numFmtId="0" fontId="43" fillId="10" borderId="73" xfId="0" applyFont="1" applyFill="1" applyBorder="1" applyAlignment="1">
      <alignment horizontal="center" vertical="center" wrapText="1"/>
    </xf>
    <xf numFmtId="0" fontId="43" fillId="17" borderId="73" xfId="0" applyFont="1" applyFill="1" applyBorder="1" applyAlignment="1">
      <alignment horizontal="center" vertical="center"/>
    </xf>
    <xf numFmtId="0" fontId="43" fillId="17" borderId="73" xfId="0" applyFont="1" applyFill="1" applyBorder="1" applyAlignment="1">
      <alignment horizontal="center" vertical="center" wrapText="1"/>
    </xf>
    <xf numFmtId="0" fontId="43" fillId="17" borderId="10" xfId="0" applyFont="1" applyFill="1" applyBorder="1" applyAlignment="1">
      <alignment horizontal="center" vertical="center" wrapText="1"/>
    </xf>
    <xf numFmtId="0" fontId="39" fillId="0" borderId="72" xfId="0" applyFont="1" applyBorder="1" applyAlignment="1">
      <alignment horizontal="left"/>
    </xf>
    <xf numFmtId="1" fontId="39" fillId="0" borderId="73" xfId="0" applyNumberFormat="1" applyFont="1" applyBorder="1" applyAlignment="1">
      <alignment horizontal="center"/>
    </xf>
    <xf numFmtId="3" fontId="39" fillId="0" borderId="73" xfId="0" applyNumberFormat="1" applyFont="1" applyBorder="1" applyAlignment="1">
      <alignment horizontal="center"/>
    </xf>
    <xf numFmtId="3" fontId="47" fillId="4" borderId="12" xfId="0" applyNumberFormat="1" applyFont="1" applyFill="1" applyBorder="1" applyAlignment="1">
      <alignment horizontal="center" wrapText="1"/>
    </xf>
    <xf numFmtId="0" fontId="3" fillId="2" borderId="81" xfId="0" applyFont="1" applyFill="1" applyBorder="1" applyAlignment="1">
      <alignment horizontal="left" vertical="center" wrapText="1"/>
    </xf>
    <xf numFmtId="17" fontId="3" fillId="12" borderId="82" xfId="0" applyNumberFormat="1" applyFont="1" applyFill="1" applyBorder="1" applyAlignment="1">
      <alignment horizontal="center" vertical="center" wrapText="1"/>
    </xf>
    <xf numFmtId="17" fontId="25" fillId="12" borderId="82" xfId="0" applyNumberFormat="1" applyFont="1" applyFill="1" applyBorder="1" applyAlignment="1">
      <alignment horizontal="center" vertical="center" wrapText="1"/>
    </xf>
    <xf numFmtId="17" fontId="3" fillId="12" borderId="5" xfId="0" applyNumberFormat="1" applyFont="1" applyFill="1" applyBorder="1" applyAlignment="1">
      <alignment horizontal="center" vertical="center" wrapText="1"/>
    </xf>
    <xf numFmtId="0" fontId="11" fillId="9" borderId="15" xfId="0" applyFont="1" applyFill="1" applyBorder="1" applyAlignment="1">
      <alignment horizontal="left" vertical="center"/>
    </xf>
    <xf numFmtId="3" fontId="13" fillId="9" borderId="76" xfId="0" applyNumberFormat="1" applyFont="1" applyFill="1" applyBorder="1" applyAlignment="1">
      <alignment horizontal="center" vertical="center" wrapText="1"/>
    </xf>
    <xf numFmtId="1" fontId="13" fillId="9" borderId="2" xfId="0" applyNumberFormat="1" applyFont="1" applyFill="1" applyBorder="1" applyAlignment="1">
      <alignment horizontal="center" vertical="center" wrapText="1"/>
    </xf>
    <xf numFmtId="3" fontId="13" fillId="9" borderId="2" xfId="0" applyNumberFormat="1" applyFont="1" applyFill="1" applyBorder="1" applyAlignment="1">
      <alignment horizontal="center" vertical="center" wrapText="1"/>
    </xf>
    <xf numFmtId="3" fontId="13" fillId="9" borderId="80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3" fillId="2" borderId="84" xfId="0" applyFont="1" applyFill="1" applyBorder="1" applyAlignment="1">
      <alignment horizontal="left" vertical="center" wrapText="1"/>
    </xf>
    <xf numFmtId="0" fontId="3" fillId="2" borderId="85" xfId="0" applyFont="1" applyFill="1" applyBorder="1" applyAlignment="1">
      <alignment horizontal="left" vertical="center" wrapText="1"/>
    </xf>
    <xf numFmtId="17" fontId="6" fillId="4" borderId="84" xfId="0" applyNumberFormat="1" applyFont="1" applyFill="1" applyBorder="1" applyAlignment="1">
      <alignment horizontal="left"/>
    </xf>
    <xf numFmtId="17" fontId="6" fillId="4" borderId="62" xfId="0" applyNumberFormat="1" applyFont="1" applyFill="1" applyBorder="1" applyAlignment="1">
      <alignment horizontal="left"/>
    </xf>
    <xf numFmtId="17" fontId="6" fillId="4" borderId="21" xfId="0" applyNumberFormat="1" applyFont="1" applyFill="1" applyBorder="1" applyAlignment="1">
      <alignment horizontal="left"/>
    </xf>
    <xf numFmtId="0" fontId="11" fillId="9" borderId="0" xfId="0" applyFont="1" applyFill="1" applyAlignment="1">
      <alignment horizontal="left" vertical="center"/>
    </xf>
    <xf numFmtId="168" fontId="12" fillId="9" borderId="83" xfId="1" applyNumberFormat="1" applyFont="1" applyFill="1" applyBorder="1" applyAlignment="1">
      <alignment horizontal="center" vertical="center"/>
    </xf>
    <xf numFmtId="168" fontId="12" fillId="9" borderId="82" xfId="1" applyNumberFormat="1" applyFont="1" applyFill="1" applyBorder="1" applyAlignment="1">
      <alignment horizontal="center" vertical="center"/>
    </xf>
    <xf numFmtId="9" fontId="12" fillId="9" borderId="82" xfId="2" applyFont="1" applyFill="1" applyBorder="1" applyAlignment="1">
      <alignment horizontal="center" vertical="center"/>
    </xf>
    <xf numFmtId="9" fontId="12" fillId="9" borderId="86" xfId="2" applyFont="1" applyFill="1" applyBorder="1" applyAlignment="1">
      <alignment horizontal="center" vertical="center"/>
    </xf>
    <xf numFmtId="0" fontId="23" fillId="15" borderId="1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1" fontId="0" fillId="0" borderId="2" xfId="0" applyNumberFormat="1" applyBorder="1" applyAlignment="1">
      <alignment horizontal="center"/>
    </xf>
    <xf numFmtId="9" fontId="1" fillId="0" borderId="2" xfId="2" applyFont="1" applyBorder="1" applyAlignment="1">
      <alignment horizontal="center"/>
    </xf>
    <xf numFmtId="1" fontId="0" fillId="0" borderId="80" xfId="0" applyNumberFormat="1" applyBorder="1" applyAlignment="1">
      <alignment horizontal="center"/>
    </xf>
    <xf numFmtId="0" fontId="24" fillId="0" borderId="7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" fontId="4" fillId="3" borderId="2" xfId="0" applyNumberFormat="1" applyFont="1" applyFill="1" applyBorder="1" applyAlignment="1">
      <alignment horizontal="center" vertical="center" wrapText="1"/>
    </xf>
    <xf numFmtId="17" fontId="4" fillId="3" borderId="4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7" fontId="4" fillId="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3" fillId="18" borderId="45" xfId="0" applyFont="1" applyFill="1" applyBorder="1" applyAlignment="1">
      <alignment horizontal="center" vertical="center"/>
    </xf>
    <xf numFmtId="0" fontId="23" fillId="18" borderId="9" xfId="0" applyFont="1" applyFill="1" applyBorder="1" applyAlignment="1">
      <alignment horizontal="center" vertical="center"/>
    </xf>
    <xf numFmtId="0" fontId="23" fillId="18" borderId="3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18" borderId="8" xfId="0" applyFont="1" applyFill="1" applyBorder="1" applyAlignment="1">
      <alignment horizontal="center" vertical="center"/>
    </xf>
    <xf numFmtId="0" fontId="24" fillId="18" borderId="24" xfId="0" applyFont="1" applyFill="1" applyBorder="1" applyAlignment="1">
      <alignment horizontal="center" vertical="center"/>
    </xf>
    <xf numFmtId="0" fontId="24" fillId="18" borderId="29" xfId="0" applyFont="1" applyFill="1" applyBorder="1" applyAlignment="1">
      <alignment horizontal="center" vertical="center"/>
    </xf>
    <xf numFmtId="0" fontId="24" fillId="20" borderId="8" xfId="0" applyFont="1" applyFill="1" applyBorder="1" applyAlignment="1">
      <alignment horizontal="center" vertical="center"/>
    </xf>
    <xf numFmtId="0" fontId="24" fillId="20" borderId="24" xfId="0" applyFont="1" applyFill="1" applyBorder="1" applyAlignment="1">
      <alignment horizontal="center" vertical="center"/>
    </xf>
    <xf numFmtId="0" fontId="24" fillId="20" borderId="29" xfId="0" applyFont="1" applyFill="1" applyBorder="1" applyAlignment="1">
      <alignment horizontal="center" vertical="center"/>
    </xf>
    <xf numFmtId="0" fontId="24" fillId="19" borderId="8" xfId="0" applyFont="1" applyFill="1" applyBorder="1" applyAlignment="1">
      <alignment horizontal="center" vertical="center"/>
    </xf>
    <xf numFmtId="0" fontId="24" fillId="19" borderId="24" xfId="0" applyFont="1" applyFill="1" applyBorder="1" applyAlignment="1">
      <alignment horizontal="center" vertical="center"/>
    </xf>
    <xf numFmtId="0" fontId="24" fillId="19" borderId="29" xfId="0" applyFont="1" applyFill="1" applyBorder="1" applyAlignment="1">
      <alignment horizontal="center" vertical="center"/>
    </xf>
  </cellXfs>
  <cellStyles count="61781">
    <cellStyle name="_%(SignOnly)" xfId="46" xr:uid="{3A088CE8-219D-42D4-BDE2-3D09717B8ED6}"/>
    <cellStyle name="_%(SignOnly) 2" xfId="47" xr:uid="{B7834CCB-BEDE-4E68-B957-6D3A8F5766A1}"/>
    <cellStyle name="_%(SignOnly) 3" xfId="48" xr:uid="{DAFE2467-7D44-476F-AA12-82DD8C4D5E16}"/>
    <cellStyle name="_%(SignOnly)_04 North Beach Pro Forma 06.28.2005 (1)" xfId="49" xr:uid="{33A7267E-D4DB-457E-92AA-73A494D2067F}"/>
    <cellStyle name="_%(SignOnly)_04 North Beach Pro Forma 06.28.2005 (1) 2" xfId="50" xr:uid="{7C396165-3C59-49D1-A123-154E62AA4FF6}"/>
    <cellStyle name="_%(SignOnly)_04 North Beach Pro Forma 06.28.2005 (1) 3" xfId="51" xr:uid="{74C3FE5C-6CDF-4917-8AD2-226E1E46D3BA}"/>
    <cellStyle name="_%(SignOnly)_05 Development Charts" xfId="52" xr:uid="{EE5EDA9A-8FC7-45AA-8DEE-8F58CEA35A6E}"/>
    <cellStyle name="_%(SignOnly)_05 Development Charts 2" xfId="53" xr:uid="{EDF6E9AE-B211-4EF1-8FB6-8F3D8B4B883E}"/>
    <cellStyle name="_%(SignOnly)_05 Development Charts 3" xfId="54" xr:uid="{AF64A725-31DD-45D2-9087-7714922A50D1}"/>
    <cellStyle name="_%(SignOnly)_58Projections2006PF" xfId="55" xr:uid="{8E27EE56-7A06-4F90-A8AD-50C937E95929}"/>
    <cellStyle name="_%(SignOnly)_58Projections2006PF 2" xfId="56" xr:uid="{7941D822-E4C9-4A92-9917-FF3BC06B08D1}"/>
    <cellStyle name="_%(SignOnly)_58Projections2006PF 3" xfId="57" xr:uid="{73F9ED64-CFD0-4B3B-A172-BE627AE80521}"/>
    <cellStyle name="_%(SignOnly)_Del Exit Analysis v 7 (10-10-05) (2)" xfId="58" xr:uid="{8D57579F-67CD-46F9-B4B0-E3A7D879BBBC}"/>
    <cellStyle name="_%(SignOnly)_Del Exit Analysis v 7 (10-10-05) (2) 2" xfId="59" xr:uid="{F9416F80-1B28-46EF-8093-D4ADFC40D667}"/>
    <cellStyle name="_%(SignOnly)_Del Exit Analysis v 7 (10-10-05) (2) 3" xfId="60" xr:uid="{D7E09EAC-0932-4C2B-B7B6-EC15102181DF}"/>
    <cellStyle name="_%(SignOnly)_Hotel Del Coronado JV Figures" xfId="61" xr:uid="{7DF07911-2ABE-4F41-96A7-3D1C09C5F5F0}"/>
    <cellStyle name="_%(SignOnly)_Hotel Del Coronado JV Figures 2" xfId="62" xr:uid="{ED0A87EF-2E48-48DB-AA19-CCEDB6A83250}"/>
    <cellStyle name="_%(SignOnly)_Hotel Del Coronado JV Figures 3" xfId="63" xr:uid="{624E65AF-8231-4C0C-981C-386501895057}"/>
    <cellStyle name="_%(SignOnly)_Hotel Del Coronado Operations1" xfId="64" xr:uid="{113D80D6-8299-4A1F-BC54-A55B9231C752}"/>
    <cellStyle name="_%(SignOnly)_Hotel Del Coronado Operations1 2" xfId="65" xr:uid="{1FF1605B-544C-4300-ADC0-F87FF99F108C}"/>
    <cellStyle name="_%(SignOnly)_Hotel Del Coronado Operations1 3" xfId="66" xr:uid="{A2B54898-1F00-4D3C-AE48-BF1602C1085E}"/>
    <cellStyle name="_%(SignOnly)_Hotel del Coronado Step-up Calculation Revised by SHC_Bob's Numbers" xfId="67" xr:uid="{B17D920D-2FA8-4392-AC61-5E587EE55241}"/>
    <cellStyle name="_%(SignOnly)_Hotel del Coronado Step-up Calculation Revised by SHC_Bob's Numbers 2" xfId="68" xr:uid="{886C1FB6-7BAF-4F16-A4E5-BA9DA719607C}"/>
    <cellStyle name="_%(SignOnly)_Hotel del Coronado Step-up Calculation Revised by SHC_Bob's Numbers 3" xfId="69" xr:uid="{8259F39F-C2AF-42D4-9AD9-C241AAB3E3C1}"/>
    <cellStyle name="_%(SignOnly)_RCLN(Q3)04" xfId="70" xr:uid="{0C962F2C-D133-46FF-B7D9-472C1028C8CB}"/>
    <cellStyle name="_%(SignOnly)_RCLN(Q3)04 2" xfId="71" xr:uid="{6165F27A-86B5-4C28-9FC7-C4D0862125E3}"/>
    <cellStyle name="_%(SignOnly)_RCLN(Q3)04 3" xfId="72" xr:uid="{02A55F0B-6876-4CBB-B7C6-36B060672679}"/>
    <cellStyle name="_%(SignOnly)_Round 1 bid analysis (8-27-05) - modified for Board" xfId="73" xr:uid="{E1B0A4AF-0C32-4659-AC7B-3612ADCFAA20}"/>
    <cellStyle name="_%(SignOnly)_Round 1 bid analysis (8-27-05) - modified for Board 2" xfId="74" xr:uid="{1B7AD9D5-3B75-466C-AF20-2120E4B17969}"/>
    <cellStyle name="_%(SignOnly)_Round 1 bid analysis (8-27-05) - modified for Board 3" xfId="75" xr:uid="{85A999EE-418B-47BF-A64D-4D785D327E11}"/>
    <cellStyle name="_%(SignSpaceOnly)" xfId="76" xr:uid="{EFEB3AC0-BBDD-42A4-A057-DFE460E8E571}"/>
    <cellStyle name="_%(SignSpaceOnly) 2" xfId="77" xr:uid="{B7AFA86D-C9E5-493A-BC1F-DFFC2A0FF68A}"/>
    <cellStyle name="_%(SignSpaceOnly) 3" xfId="78" xr:uid="{8748D8D3-13FA-4C4E-B456-676184F610D8}"/>
    <cellStyle name="_%(SignSpaceOnly)_04 North Beach Pro Forma 06.28.2005 (1)" xfId="79" xr:uid="{5A63C77F-DDDA-46BE-AEC8-9B016E5C3C9F}"/>
    <cellStyle name="_%(SignSpaceOnly)_04 North Beach Pro Forma 06.28.2005 (1) 2" xfId="80" xr:uid="{57F08D4F-0E7E-4BD7-A664-A459D0F8C001}"/>
    <cellStyle name="_%(SignSpaceOnly)_04 North Beach Pro Forma 06.28.2005 (1) 3" xfId="81" xr:uid="{F3D46385-B7DF-4308-9CF0-3CC14FF7F903}"/>
    <cellStyle name="_%(SignSpaceOnly)_05 Development Charts" xfId="82" xr:uid="{7E0CFD9D-718C-40E2-BC7A-487BF5B37244}"/>
    <cellStyle name="_%(SignSpaceOnly)_05 Development Charts 2" xfId="83" xr:uid="{24342B40-17F8-4057-868A-39B622DB84B3}"/>
    <cellStyle name="_%(SignSpaceOnly)_05 Development Charts 3" xfId="84" xr:uid="{426B38C0-F211-4C24-9AF5-D61B8A13070C}"/>
    <cellStyle name="_%(SignSpaceOnly)_58Projections2006PF" xfId="85" xr:uid="{4887BDE9-1B8C-4FCD-9D7F-FEAB89D089B8}"/>
    <cellStyle name="_%(SignSpaceOnly)_58Projections2006PF 2" xfId="86" xr:uid="{F4867D2F-65D7-4DA8-8C0B-6924296BD6F4}"/>
    <cellStyle name="_%(SignSpaceOnly)_58Projections2006PF 3" xfId="87" xr:uid="{78A42846-E6FB-4E25-8700-FA8091A5DEDA}"/>
    <cellStyle name="_%(SignSpaceOnly)_Del Exit Analysis v 7 (10-10-05) (2)" xfId="88" xr:uid="{68DAE4F3-9362-4C85-A054-8A9799C5B29A}"/>
    <cellStyle name="_%(SignSpaceOnly)_Del Exit Analysis v 7 (10-10-05) (2) 2" xfId="89" xr:uid="{CAB29E75-43DA-44B2-B47C-FF9535593461}"/>
    <cellStyle name="_%(SignSpaceOnly)_Del Exit Analysis v 7 (10-10-05) (2) 3" xfId="90" xr:uid="{B2C20D6E-CE9A-42BA-AA1D-5F2CB1EAFF25}"/>
    <cellStyle name="_%(SignSpaceOnly)_Hotel Del Coronado JV Figures" xfId="91" xr:uid="{F23DBB93-7EC8-4130-B02D-51339D4287DD}"/>
    <cellStyle name="_%(SignSpaceOnly)_Hotel Del Coronado JV Figures 2" xfId="92" xr:uid="{51FA9D04-37FC-454B-8B69-599C0E965FF4}"/>
    <cellStyle name="_%(SignSpaceOnly)_Hotel Del Coronado JV Figures 3" xfId="93" xr:uid="{1192C95C-D8C3-4AA7-A218-8939BE668AF8}"/>
    <cellStyle name="_%(SignSpaceOnly)_Hotel Del Coronado Operations1" xfId="94" xr:uid="{F6C4F289-A4CA-4EF2-A23C-82A9F5CBDA72}"/>
    <cellStyle name="_%(SignSpaceOnly)_Hotel Del Coronado Operations1 2" xfId="95" xr:uid="{5F53736F-1077-4CA8-8269-4F4E8B10A675}"/>
    <cellStyle name="_%(SignSpaceOnly)_Hotel Del Coronado Operations1 3" xfId="96" xr:uid="{199CDF4B-00C3-4E51-BFDD-4D98DA38BF2D}"/>
    <cellStyle name="_%(SignSpaceOnly)_Hotel del Coronado Step-up Calculation Revised by SHC_Bob's Numbers" xfId="97" xr:uid="{380F7854-5228-455C-9047-CB1653094801}"/>
    <cellStyle name="_%(SignSpaceOnly)_Hotel del Coronado Step-up Calculation Revised by SHC_Bob's Numbers 2" xfId="98" xr:uid="{5C600807-1122-4F5F-BA1C-56144674F7B5}"/>
    <cellStyle name="_%(SignSpaceOnly)_Hotel del Coronado Step-up Calculation Revised by SHC_Bob's Numbers 3" xfId="99" xr:uid="{5061BEDA-8B34-4213-B9FC-4D9E095E405B}"/>
    <cellStyle name="_%(SignSpaceOnly)_RCLN(Q3)04" xfId="100" xr:uid="{069AE599-9376-4069-8D92-9111881BB711}"/>
    <cellStyle name="_%(SignSpaceOnly)_RCLN(Q3)04 2" xfId="101" xr:uid="{BD2C9B38-9AE8-4286-A003-A020EE789D35}"/>
    <cellStyle name="_%(SignSpaceOnly)_RCLN(Q3)04 3" xfId="102" xr:uid="{21A7C2A9-2874-4FED-A546-5B37D5DA3F03}"/>
    <cellStyle name="_%(SignSpaceOnly)_Round 1 bid analysis (8-27-05) - modified for Board" xfId="103" xr:uid="{A2BA5459-4C1D-4B51-B8A0-7933D2FE04D8}"/>
    <cellStyle name="_%(SignSpaceOnly)_Round 1 bid analysis (8-27-05) - modified for Board 2" xfId="104" xr:uid="{7AC44630-53E8-4BB4-9289-33C8754098C5}"/>
    <cellStyle name="_%(SignSpaceOnly)_Round 1 bid analysis (8-27-05) - modified for Board 3" xfId="105" xr:uid="{8CA8E8B3-47BA-4E92-A79E-12452D560EBC}"/>
    <cellStyle name="_Comma" xfId="106" xr:uid="{14729770-E242-40BD-B96D-F9ABDEEEE5E2}"/>
    <cellStyle name="_Comma 2" xfId="107" xr:uid="{C6359063-4F2F-446F-8302-E42AFD6F60D0}"/>
    <cellStyle name="_Comma 3" xfId="108" xr:uid="{8A088EE4-7229-42B2-B64C-7EAE69226BD6}"/>
    <cellStyle name="_Comma_04 North Beach Pro Forma 06.28.2005 (1)" xfId="109" xr:uid="{0B4EFC36-EE6E-410D-91CD-FB7264115A49}"/>
    <cellStyle name="_Comma_04 North Beach Pro Forma 06.28.2005 (1) 2" xfId="110" xr:uid="{39B2C74F-CA69-4626-AFE5-C14384AFF429}"/>
    <cellStyle name="_Comma_04 North Beach Pro Forma 06.28.2005 (1) 3" xfId="111" xr:uid="{CAC83566-606F-4C4A-A1F6-41589817EB26}"/>
    <cellStyle name="_Comma_05 Development Charts" xfId="112" xr:uid="{9136996C-808D-44D7-826C-92308AD303B8}"/>
    <cellStyle name="_Comma_05 Development Charts 2" xfId="113" xr:uid="{09186526-4074-4BA2-B3E3-57B79DFDC96A}"/>
    <cellStyle name="_Comma_05 Development Charts 3" xfId="114" xr:uid="{8AA2DA9F-E95C-4B61-8F05-FD6029637F77}"/>
    <cellStyle name="_Comma_58Projections2006PF" xfId="115" xr:uid="{E35872EE-3B60-4A4A-8C14-4860E742C330}"/>
    <cellStyle name="_Comma_58Projections2006PF 2" xfId="116" xr:uid="{CF96A1DD-DB3B-417D-B093-FA8DCAD8B175}"/>
    <cellStyle name="_Comma_58Projections2006PF 3" xfId="117" xr:uid="{5F57A402-145C-44F7-9201-1CD0529695E6}"/>
    <cellStyle name="_Comma_Comparison" xfId="118" xr:uid="{39B7EBBB-6699-4A76-A384-7D2A6C6662AD}"/>
    <cellStyle name="_Comma_Comparison 2" xfId="119" xr:uid="{C961DE97-9694-46D9-B559-E5EC58838D0E}"/>
    <cellStyle name="_Comma_Comparison 3" xfId="120" xr:uid="{9A2C98FF-F230-4534-AACE-A91FCFC1E09C}"/>
    <cellStyle name="_Comma_Debt Balances" xfId="121" xr:uid="{08F9D61A-2758-4C00-8928-8CAAFD0C2409}"/>
    <cellStyle name="_Comma_Debt Balances 2" xfId="122" xr:uid="{2FB93D18-F770-4224-9CEA-C964BDE48E32}"/>
    <cellStyle name="_Comma_Debt Balances 3" xfId="123" xr:uid="{470AFF02-9AC3-4D86-97C7-7B92938E5648}"/>
    <cellStyle name="_Comma_Del Exit Analysis v 7 (10-10-05) (2)" xfId="124" xr:uid="{86580A0A-E240-4060-99E6-2505029422B2}"/>
    <cellStyle name="_Comma_Del Exit Analysis v 7 (10-10-05) (2) 2" xfId="125" xr:uid="{334A7C77-3D93-4882-ACFD-C2D7B968B5DF}"/>
    <cellStyle name="_Comma_Del Exit Analysis v 7 (10-10-05) (2) 3" xfId="126" xr:uid="{23E2E156-9CA6-40B7-9E5D-6FF808AC9B91}"/>
    <cellStyle name="_Comma_Hotel Del Coronado JV Figures" xfId="127" xr:uid="{85DE9CA0-4E9E-40A0-A91F-05D7B53137E7}"/>
    <cellStyle name="_Comma_Hotel Del Coronado JV Figures 2" xfId="128" xr:uid="{28CCC175-E145-4C73-91AF-A2EBE14D5473}"/>
    <cellStyle name="_Comma_Hotel Del Coronado JV Figures 3" xfId="129" xr:uid="{00447996-53AC-46BE-80BE-66FBF30CB1F8}"/>
    <cellStyle name="_Comma_Hotel Del Coronado Operations1" xfId="130" xr:uid="{3C62D312-CF6E-41A9-AD08-790434C95914}"/>
    <cellStyle name="_Comma_Hotel Del Coronado Operations1 2" xfId="131" xr:uid="{E34925F4-C3B3-4F0A-8246-6A30B30D340F}"/>
    <cellStyle name="_Comma_Hotel Del Coronado Operations1 3" xfId="132" xr:uid="{B93526DE-5386-4769-BC1C-5F30BA8923E0}"/>
    <cellStyle name="_Comma_Hotel del Coronado Step-up Calculation Revised by SHC_Bob's Numbers" xfId="133" xr:uid="{88E96800-45CA-4D7A-8FF8-D075EC4F4E21}"/>
    <cellStyle name="_Comma_Hotel del Coronado Step-up Calculation Revised by SHC_Bob's Numbers 2" xfId="134" xr:uid="{A9C9CF7F-65D3-4C9F-8E4A-04D792C9890D}"/>
    <cellStyle name="_Comma_Hotel del Coronado Step-up Calculation Revised by SHC_Bob's Numbers 3" xfId="135" xr:uid="{85F84124-A19E-48C9-B2A5-45F31EF3FC35}"/>
    <cellStyle name="_Comma_NOI REVPAR GROWTH FOR PRESENTATION" xfId="136" xr:uid="{E3C93869-7B0C-407D-9B37-0629C6B61E64}"/>
    <cellStyle name="_Comma_NOI REVPAR GROWTH FOR PRESENTATION 2" xfId="137" xr:uid="{BC0353F3-F2BB-4736-87A9-AA1735AC33EE}"/>
    <cellStyle name="_Comma_NOI REVPAR GROWTH FOR PRESENTATION 3" xfId="138" xr:uid="{C87DF289-BD91-4E11-B1C9-48AC69F60872}"/>
    <cellStyle name="_Comma_Project Oz JV Analysis (10.18.05)_edh" xfId="139" xr:uid="{5BF27B31-9BEE-4438-8F10-44F283464CE2}"/>
    <cellStyle name="_Comma_Project Oz JV Analysis (10.18.05)_edh 2" xfId="140" xr:uid="{52DB5E3A-FD77-4F9A-8AD2-67EBA189C760}"/>
    <cellStyle name="_Comma_Project Oz JV Analysis (10.18.05)_edh 3" xfId="141" xr:uid="{4DD7D7FF-C479-4824-93EC-964C89326112}"/>
    <cellStyle name="_Comma_RCLN(Q3)04" xfId="142" xr:uid="{2CD40952-AD2B-4998-878C-50A0EF71B4A5}"/>
    <cellStyle name="_Comma_RCLN(Q3)04 2" xfId="143" xr:uid="{BA20510E-3F8F-4ED7-8078-F034AFAA1E7A}"/>
    <cellStyle name="_Comma_RCLN(Q3)04 3" xfId="144" xr:uid="{88EF2B03-3798-4CE2-8D80-2D24F00ABCD0}"/>
    <cellStyle name="_Comma_Round 1 bid analysis (8-27-05) - modified for Board" xfId="145" xr:uid="{9F143C40-4A9D-49FC-8766-3B3BCE88ECB2}"/>
    <cellStyle name="_Comma_Round 1 bid analysis (8-27-05) - modified for Board 2" xfId="146" xr:uid="{F53117C6-1FFE-4FB7-BE38-0A0F82A1892F}"/>
    <cellStyle name="_Comma_Round 1 bid analysis (8-27-05) - modified for Board 3" xfId="147" xr:uid="{A1C3EA18-4453-40E5-A313-97B6DDB11A22}"/>
    <cellStyle name="_Comma_SHC 2003 Cashflows" xfId="148" xr:uid="{8BDC8DD3-62BD-4FBB-A72F-CFC16FEEF609}"/>
    <cellStyle name="_Comma_SHC 2003 Cashflows 2" xfId="149" xr:uid="{D697AEB3-D837-4A6E-AE66-C2C2E77C51A8}"/>
    <cellStyle name="_Comma_SHC 2003 Cashflows 3" xfId="150" xr:uid="{23346560-57F9-4DB6-B299-347498021D3A}"/>
    <cellStyle name="_Comma_SHC Operating Stats" xfId="151" xr:uid="{78929DE3-EE89-41D5-8E09-DB2530C4D9BD}"/>
    <cellStyle name="_Comma_SHC Operating Stats 2" xfId="152" xr:uid="{FD2C1CDE-7B08-4BE4-AD94-D3F1549F2640}"/>
    <cellStyle name="_Comma_SHC Operating Stats 3" xfId="153" xr:uid="{DC105E96-B1EB-44A5-8FA2-1A6B393239E4}"/>
    <cellStyle name="_Comma_Strategic Hotel Summary Sheet 9_11" xfId="154" xr:uid="{CE88C296-2057-4862-9A77-583E71874907}"/>
    <cellStyle name="_Comma_Strategic Hotel Summary Sheet 9_11 2" xfId="155" xr:uid="{48E2D4D9-D09F-4D2E-968A-4FAAEF19C21B}"/>
    <cellStyle name="_Comma_Strategic Hotel Summary Sheet 9_11 3" xfId="156" xr:uid="{471AD9C4-1367-42C4-8C9E-BDEAE2375E46}"/>
    <cellStyle name="_Comma_Valuations" xfId="157" xr:uid="{47AC03A6-9A18-4ED1-B1ED-97E453133965}"/>
    <cellStyle name="_Comma_Valuations 2" xfId="158" xr:uid="{44B72019-0B90-4B0D-9D01-3FFDBF126EF0}"/>
    <cellStyle name="_Comma_Valuations 3" xfId="159" xr:uid="{EAA803F9-9311-4A51-87FD-96C9BA16A39C}"/>
    <cellStyle name="_Comma_WH 4_Strategic Hotel Capital_MY2003" xfId="160" xr:uid="{A3616269-BB14-4582-B10E-A89FB5387BCA}"/>
    <cellStyle name="_Comma_WH 4_Strategic Hotel Capital_MY2003 2" xfId="161" xr:uid="{6D48C4C7-892C-43D9-9815-F51924666903}"/>
    <cellStyle name="_Comma_WH 4_Strategic Hotel Capital_MY2003 3" xfId="162" xr:uid="{350C73A6-2284-49EA-9B9E-B6253BB3C1F4}"/>
    <cellStyle name="_Currency" xfId="163" xr:uid="{7E6BAE71-EF29-4C19-81D1-3952B13E05D6}"/>
    <cellStyle name="_Currency 2" xfId="164" xr:uid="{6F8644B1-1A70-4EAF-8737-4BAA7CE5DBC7}"/>
    <cellStyle name="_Currency 3" xfId="165" xr:uid="{CBC8C9E8-C2CF-41C5-9DF4-3C8F0AFEBF2C}"/>
    <cellStyle name="_Currency_04 North Beach Pro Forma 06.28.2005 (1)" xfId="166" xr:uid="{E44D7C5D-6945-4367-B483-EBCBE64E50FF}"/>
    <cellStyle name="_Currency_04 North Beach Pro Forma 06.28.2005 (1) 2" xfId="167" xr:uid="{C2AB124B-8D31-4499-83F0-7EA91EF4B492}"/>
    <cellStyle name="_Currency_04 North Beach Pro Forma 06.28.2005 (1) 3" xfId="168" xr:uid="{4767EE45-DF6C-4305-BAC9-A98449D5A360}"/>
    <cellStyle name="_Currency_05 Development Charts" xfId="169" xr:uid="{C34747E9-F4F3-4263-B6DA-0DC9D2356EC5}"/>
    <cellStyle name="_Currency_05 Development Charts 2" xfId="170" xr:uid="{09B87D14-6F8B-4BDF-9D6D-6E9865274264}"/>
    <cellStyle name="_Currency_05 Development Charts 3" xfId="171" xr:uid="{B2638BF5-619A-47CA-BF25-4B8D7D585583}"/>
    <cellStyle name="_Currency_58Projections2006PF" xfId="172" xr:uid="{3CDDCA5B-C468-4FB6-AB4C-9B17A4D18A76}"/>
    <cellStyle name="_Currency_58Projections2006PF 2" xfId="173" xr:uid="{EC6A0DA4-4B88-4154-BE36-807C23C22740}"/>
    <cellStyle name="_Currency_58Projections2006PF 3" xfId="174" xr:uid="{65C5590B-67D0-4FF3-8344-FE01354243AD}"/>
    <cellStyle name="_Currency_Comparison" xfId="175" xr:uid="{0EFB62AA-D6D0-42B0-A279-63002C6C06BC}"/>
    <cellStyle name="_Currency_Comparison 2" xfId="176" xr:uid="{439D6E68-97AA-4E49-8441-486ECD775ED4}"/>
    <cellStyle name="_Currency_Comparison 3" xfId="177" xr:uid="{3664F084-9C97-44C9-9BFA-7AD21F206AE0}"/>
    <cellStyle name="_Currency_Debt Balances" xfId="178" xr:uid="{43725967-1A5D-4437-BE38-4231894DF173}"/>
    <cellStyle name="_Currency_Debt Balances 2" xfId="179" xr:uid="{7A0895CA-797D-41E2-913B-1D025F0A1A49}"/>
    <cellStyle name="_Currency_Debt Balances 3" xfId="180" xr:uid="{0D80E660-3CB8-4361-A56F-A94C1CF34C65}"/>
    <cellStyle name="_Currency_Del Exit Analysis v 7 (10-10-05) (2)" xfId="181" xr:uid="{436D36C8-A078-420C-B9D9-D335EB4FE005}"/>
    <cellStyle name="_Currency_Del Exit Analysis v 7 (10-10-05) (2) 2" xfId="182" xr:uid="{50E561FF-90AF-4F72-B13A-6B61A51DB59D}"/>
    <cellStyle name="_Currency_Del Exit Analysis v 7 (10-10-05) (2) 3" xfId="183" xr:uid="{00F5E9A6-D34E-4B37-87E2-292FA013D3F4}"/>
    <cellStyle name="_Currency_Hotel Del Coronado JV Figures" xfId="184" xr:uid="{93799490-F9BD-4D53-B208-9F67B7F8BDBC}"/>
    <cellStyle name="_Currency_Hotel Del Coronado JV Figures 2" xfId="185" xr:uid="{5FA194A8-06A2-4F7D-A8EF-15898EE58CD5}"/>
    <cellStyle name="_Currency_Hotel Del Coronado JV Figures 3" xfId="186" xr:uid="{35A85C97-BF7B-4470-B5C0-F0CA4EB9C670}"/>
    <cellStyle name="_Currency_Hotel Del Coronado Operations1" xfId="187" xr:uid="{0B03F072-418C-48EF-9A66-E398E05C538D}"/>
    <cellStyle name="_Currency_Hotel Del Coronado Operations1 2" xfId="188" xr:uid="{C75F5B96-5A6A-417F-AE62-DCC56DED123A}"/>
    <cellStyle name="_Currency_Hotel Del Coronado Operations1 3" xfId="189" xr:uid="{0E5C55FF-5054-4023-B632-A819584E5645}"/>
    <cellStyle name="_Currency_Hotel del Coronado Step-up Calculation Revised by SHC_Bob's Numbers" xfId="190" xr:uid="{4B0359DF-5081-4535-B3AE-03BCB977883E}"/>
    <cellStyle name="_Currency_Hotel del Coronado Step-up Calculation Revised by SHC_Bob's Numbers 2" xfId="191" xr:uid="{76EBB84E-C4A7-4A40-ADAD-9ACB71BA00F4}"/>
    <cellStyle name="_Currency_Hotel del Coronado Step-up Calculation Revised by SHC_Bob's Numbers 3" xfId="192" xr:uid="{16D40F78-917C-45EE-9C0B-26FB6FA02B50}"/>
    <cellStyle name="_Currency_NOI REVPAR GROWTH FOR PRESENTATION" xfId="193" xr:uid="{06C5020A-6E2A-4B71-A182-E9BB110303FA}"/>
    <cellStyle name="_Currency_NOI REVPAR GROWTH FOR PRESENTATION 2" xfId="194" xr:uid="{5ADA7F36-E67C-4F1D-BDD7-8B5691A3B7E9}"/>
    <cellStyle name="_Currency_NOI REVPAR GROWTH FOR PRESENTATION 3" xfId="195" xr:uid="{BC068AFC-186C-415F-942B-D4426E2247AA}"/>
    <cellStyle name="_Currency_Project Oz JV Analysis (10.18.05)_edh" xfId="196" xr:uid="{CAF52ABE-A5F9-4C77-8232-1D6789ED392B}"/>
    <cellStyle name="_Currency_Project Oz JV Analysis (10.18.05)_edh 2" xfId="197" xr:uid="{73D7484C-CD08-495C-9B71-7FA458FC400D}"/>
    <cellStyle name="_Currency_Project Oz JV Analysis (10.18.05)_edh 3" xfId="198" xr:uid="{2FEA0CD6-9B62-4548-9F97-08406948790D}"/>
    <cellStyle name="_Currency_RCLN(Q3)04" xfId="199" xr:uid="{EA4BDC14-1A17-4F69-8B7F-545BF9FFFC6F}"/>
    <cellStyle name="_Currency_RCLN(Q3)04 2" xfId="200" xr:uid="{86F99710-3502-465A-B791-0F6856C8AEDA}"/>
    <cellStyle name="_Currency_RCLN(Q3)04 3" xfId="201" xr:uid="{3913271D-BD59-4A57-BD6A-E586D49B6A0D}"/>
    <cellStyle name="_Currency_Round 1 bid analysis (8-27-05) - modified for Board" xfId="202" xr:uid="{7E3B6F9E-9785-4DD8-9156-57663FE8E7BB}"/>
    <cellStyle name="_Currency_Round 1 bid analysis (8-27-05) - modified for Board 2" xfId="203" xr:uid="{BA49B093-AA77-4598-B220-7CEE0E920871}"/>
    <cellStyle name="_Currency_Round 1 bid analysis (8-27-05) - modified for Board 3" xfId="204" xr:uid="{60E3B51F-A4DF-4E4D-A626-EAFBB8508553}"/>
    <cellStyle name="_Currency_SHC 2003 Cashflows" xfId="205" xr:uid="{D8973E98-B180-47F3-9300-32495FE1B594}"/>
    <cellStyle name="_Currency_SHC 2003 Cashflows 2" xfId="206" xr:uid="{BA8F703C-843B-4B72-85C4-4C4440CAD397}"/>
    <cellStyle name="_Currency_SHC 2003 Cashflows 3" xfId="207" xr:uid="{B4CBBCB6-4EEF-4BAD-9924-4E6773CEE73D}"/>
    <cellStyle name="_Currency_SHC Operating Stats" xfId="208" xr:uid="{B2590340-4933-4C4A-8BE0-30C3525144FD}"/>
    <cellStyle name="_Currency_SHC Operating Stats 2" xfId="209" xr:uid="{8083044F-D9CC-4B9C-BC92-F9A9E98EBF58}"/>
    <cellStyle name="_Currency_SHC Operating Stats 3" xfId="210" xr:uid="{34F4819C-221B-4ACB-BE84-A00FDDF23517}"/>
    <cellStyle name="_Currency_Strategic Hotel Summary Sheet 9_11" xfId="211" xr:uid="{226A9014-0E12-4774-B98D-44BB40856F51}"/>
    <cellStyle name="_Currency_Strategic Hotel Summary Sheet 9_11 2" xfId="212" xr:uid="{11C23A53-C4ED-4EBD-86DF-9220C98A1EE7}"/>
    <cellStyle name="_Currency_Strategic Hotel Summary Sheet 9_11 3" xfId="213" xr:uid="{BC4915DC-D2B3-4903-9D7B-B069D8064B36}"/>
    <cellStyle name="_Currency_Valuations" xfId="214" xr:uid="{77AF5C55-0D1A-41DF-BDFF-74EA8F953744}"/>
    <cellStyle name="_Currency_Valuations 2" xfId="215" xr:uid="{E0F0BAE8-AEF5-4C7E-A9E4-A7CD26B7AEA7}"/>
    <cellStyle name="_Currency_Valuations 3" xfId="216" xr:uid="{9235642C-B98E-408E-8941-62F634326DFD}"/>
    <cellStyle name="_Currency_WH 4_Strategic Hotel Capital_MY2003" xfId="217" xr:uid="{C04B8728-B2AC-4719-801B-8100DCA73192}"/>
    <cellStyle name="_Currency_WH 4_Strategic Hotel Capital_MY2003 2" xfId="218" xr:uid="{EFDFC626-480D-4E30-9F39-D007057A1150}"/>
    <cellStyle name="_Currency_WH 4_Strategic Hotel Capital_MY2003 3" xfId="219" xr:uid="{E4ABAAE4-4B44-4F94-BAE8-B94C3A85FB32}"/>
    <cellStyle name="_CurrencySpace" xfId="220" xr:uid="{5F0CEF28-978F-4AA7-BE6C-11E01FC2F5B8}"/>
    <cellStyle name="_CurrencySpace 2" xfId="221" xr:uid="{B375EEE2-1704-493F-BC30-40B38531DD5F}"/>
    <cellStyle name="_CurrencySpace 3" xfId="222" xr:uid="{A84E15F9-A730-4803-93B7-DA5876035A6F}"/>
    <cellStyle name="_CurrencySpace_04 North Beach Pro Forma 06.28.2005 (1)" xfId="223" xr:uid="{C11B843C-50DD-4B44-A18E-4C3AFABCCBB3}"/>
    <cellStyle name="_CurrencySpace_04 North Beach Pro Forma 06.28.2005 (1) 2" xfId="224" xr:uid="{7D5E16B8-5339-4BF4-9675-EC57A15221D0}"/>
    <cellStyle name="_CurrencySpace_04 North Beach Pro Forma 06.28.2005 (1) 3" xfId="225" xr:uid="{8BB815D8-625B-43F1-8EF1-471E0F8102AF}"/>
    <cellStyle name="_CurrencySpace_05 Development Charts" xfId="226" xr:uid="{A602CC9A-56C6-4AB8-A653-95E39B06F9CD}"/>
    <cellStyle name="_CurrencySpace_05 Development Charts 2" xfId="227" xr:uid="{111EA4A0-C064-4DC9-BA28-B417C544EE8A}"/>
    <cellStyle name="_CurrencySpace_05 Development Charts 3" xfId="228" xr:uid="{B379FD77-AABC-4FC1-A6BC-E7D1C61BAF3D}"/>
    <cellStyle name="_CurrencySpace_58Projections2006PF" xfId="229" xr:uid="{B389654A-7069-430E-97AD-3C521F817715}"/>
    <cellStyle name="_CurrencySpace_58Projections2006PF 2" xfId="230" xr:uid="{23D8ED7E-E671-49A5-9B83-874B05381219}"/>
    <cellStyle name="_CurrencySpace_58Projections2006PF 3" xfId="231" xr:uid="{0EE9CFE9-31EF-40FE-9EC4-75DCE9C5E67B}"/>
    <cellStyle name="_CurrencySpace_Comparison" xfId="232" xr:uid="{FDBB80B1-8297-4594-AE68-4E002654B373}"/>
    <cellStyle name="_CurrencySpace_Comparison 2" xfId="233" xr:uid="{267BA121-EF95-41DF-8EF6-6B1E71C58DDA}"/>
    <cellStyle name="_CurrencySpace_Comparison 3" xfId="234" xr:uid="{2F8073F9-8BF7-42D7-A555-153D62DB8F86}"/>
    <cellStyle name="_CurrencySpace_Debt Balances" xfId="235" xr:uid="{847AA603-8FF6-40F4-8A92-BA788D1AC851}"/>
    <cellStyle name="_CurrencySpace_Debt Balances 2" xfId="236" xr:uid="{3DCE9084-3693-4DB6-9604-F09053D76F63}"/>
    <cellStyle name="_CurrencySpace_Debt Balances 3" xfId="237" xr:uid="{7A2ABD55-F2E7-4653-845D-7C31C59B9851}"/>
    <cellStyle name="_CurrencySpace_Del Exit Analysis v 7 (10-10-05) (2)" xfId="238" xr:uid="{789F4BF1-6982-4140-A433-0F5FB5D73FB8}"/>
    <cellStyle name="_CurrencySpace_Del Exit Analysis v 7 (10-10-05) (2) 2" xfId="239" xr:uid="{56D3C7D6-C2A7-4B49-AB57-C605202A46A5}"/>
    <cellStyle name="_CurrencySpace_Del Exit Analysis v 7 (10-10-05) (2) 3" xfId="240" xr:uid="{934DEC8A-AC3C-4ECB-AB3E-9D56FE0DA9D0}"/>
    <cellStyle name="_CurrencySpace_Hotel Del Coronado JV Figures" xfId="241" xr:uid="{2A3832FD-FE86-46A5-A6F3-6D4917C83BF3}"/>
    <cellStyle name="_CurrencySpace_Hotel Del Coronado JV Figures 2" xfId="242" xr:uid="{6ABF8C39-73E5-46B6-8580-935F8E6A5FE6}"/>
    <cellStyle name="_CurrencySpace_Hotel Del Coronado JV Figures 3" xfId="243" xr:uid="{8D05BDF8-E190-43C4-B0FC-69AB0DA933DB}"/>
    <cellStyle name="_CurrencySpace_Hotel Del Coronado Operations1" xfId="244" xr:uid="{F0AA1D81-8D7D-446C-8ED4-612DFC61CDA0}"/>
    <cellStyle name="_CurrencySpace_Hotel Del Coronado Operations1 2" xfId="245" xr:uid="{401CE3F3-6955-4D95-B20B-3569BBBD5215}"/>
    <cellStyle name="_CurrencySpace_Hotel Del Coronado Operations1 3" xfId="246" xr:uid="{A0DF62E6-3AFF-479C-98D8-B094A947682B}"/>
    <cellStyle name="_CurrencySpace_Hotel del Coronado Step-up Calculation Revised by SHC_Bob's Numbers" xfId="247" xr:uid="{B82B3C89-E70C-4CAE-BFD6-CC089805D26D}"/>
    <cellStyle name="_CurrencySpace_Hotel del Coronado Step-up Calculation Revised by SHC_Bob's Numbers 2" xfId="248" xr:uid="{54BA96B6-4C2A-4531-A501-86AFB7E0FEC5}"/>
    <cellStyle name="_CurrencySpace_Hotel del Coronado Step-up Calculation Revised by SHC_Bob's Numbers 3" xfId="249" xr:uid="{C7905366-1208-482A-A6B6-7142CFA3FBAE}"/>
    <cellStyle name="_CurrencySpace_NOI REVPAR GROWTH FOR PRESENTATION" xfId="250" xr:uid="{B0377C41-2D22-4295-853F-A3995FF738B7}"/>
    <cellStyle name="_CurrencySpace_NOI REVPAR GROWTH FOR PRESENTATION 2" xfId="251" xr:uid="{79C33BC8-684B-4687-89FC-4CB4108CC432}"/>
    <cellStyle name="_CurrencySpace_NOI REVPAR GROWTH FOR PRESENTATION 3" xfId="252" xr:uid="{88715FA6-3673-42FB-B71D-81FD0C7F04B3}"/>
    <cellStyle name="_CurrencySpace_Project Oz JV Analysis (10.18.05)_edh" xfId="253" xr:uid="{F697B7F4-AA69-4B7E-B6BE-1600BA5FE197}"/>
    <cellStyle name="_CurrencySpace_Project Oz JV Analysis (10.18.05)_edh 2" xfId="254" xr:uid="{8EA0AD83-7BDC-4C9C-9AB8-75C84E2A1201}"/>
    <cellStyle name="_CurrencySpace_Project Oz JV Analysis (10.18.05)_edh 3" xfId="255" xr:uid="{694A9765-8EB6-4C25-8874-70D7922216BF}"/>
    <cellStyle name="_CurrencySpace_RCLN(Q3)04" xfId="256" xr:uid="{B1CE80B2-83CB-4BF2-A572-489832945A49}"/>
    <cellStyle name="_CurrencySpace_RCLN(Q3)04 2" xfId="257" xr:uid="{2490E7A4-7F0E-4E8F-9B5F-67AA38F9AA2F}"/>
    <cellStyle name="_CurrencySpace_RCLN(Q3)04 3" xfId="258" xr:uid="{7F558D2F-7032-4EF7-A423-6670DE5CB1CC}"/>
    <cellStyle name="_CurrencySpace_Round 1 bid analysis (8-27-05) - modified for Board" xfId="259" xr:uid="{94B4B643-70C9-4D98-8A3F-BCC041C28146}"/>
    <cellStyle name="_CurrencySpace_Round 1 bid analysis (8-27-05) - modified for Board 2" xfId="260" xr:uid="{D7B7495F-07C8-427A-A0AF-60130CBC1C5F}"/>
    <cellStyle name="_CurrencySpace_Round 1 bid analysis (8-27-05) - modified for Board 3" xfId="261" xr:uid="{9430A893-F164-4344-A3D4-48FED97DD035}"/>
    <cellStyle name="_CurrencySpace_SHC 2003 Cashflows" xfId="262" xr:uid="{9282C074-DC17-4FCC-AC46-6CC780FBF2DD}"/>
    <cellStyle name="_CurrencySpace_SHC 2003 Cashflows 2" xfId="263" xr:uid="{29F71C83-6B61-46A8-BE10-AF612F00F2C2}"/>
    <cellStyle name="_CurrencySpace_SHC 2003 Cashflows 3" xfId="264" xr:uid="{0E46829A-619A-4888-A527-E808BB9672E1}"/>
    <cellStyle name="_CurrencySpace_SHC Operating Stats" xfId="265" xr:uid="{90B7395F-266F-43AA-BF1F-C5211AF050F5}"/>
    <cellStyle name="_CurrencySpace_SHC Operating Stats 2" xfId="266" xr:uid="{E4A8CDAD-4D9C-4290-945D-9B6A4756D188}"/>
    <cellStyle name="_CurrencySpace_SHC Operating Stats 3" xfId="267" xr:uid="{0F4F6201-9A2A-4F98-94E0-9C047771B1CA}"/>
    <cellStyle name="_CurrencySpace_Strategic Hotel Summary Sheet 9_11" xfId="268" xr:uid="{94D076C5-FF51-4E98-84FB-CFE81A326F1F}"/>
    <cellStyle name="_CurrencySpace_Strategic Hotel Summary Sheet 9_11 2" xfId="269" xr:uid="{56E80561-AF99-4F84-A78B-CDA04AEFFCD3}"/>
    <cellStyle name="_CurrencySpace_Strategic Hotel Summary Sheet 9_11 3" xfId="270" xr:uid="{E2785E64-B404-4B84-8049-A1F391489BD6}"/>
    <cellStyle name="_CurrencySpace_Valuations" xfId="271" xr:uid="{3786FCB7-C88E-46A7-966F-378F76172CED}"/>
    <cellStyle name="_CurrencySpace_Valuations 2" xfId="272" xr:uid="{31108718-531E-43EC-9666-6EE911A9EB4A}"/>
    <cellStyle name="_CurrencySpace_Valuations 3" xfId="273" xr:uid="{BA726B97-3969-4F27-8F7D-3B8F40C1BFC1}"/>
    <cellStyle name="_CurrencySpace_WH 4_Strategic Hotel Capital_MY2003" xfId="274" xr:uid="{6710C0B3-547A-4236-BDB8-9279294E2FE4}"/>
    <cellStyle name="_CurrencySpace_WH 4_Strategic Hotel Capital_MY2003 2" xfId="275" xr:uid="{4ED53705-3095-41DD-8853-69D4A4CE2D85}"/>
    <cellStyle name="_CurrencySpace_WH 4_Strategic Hotel Capital_MY2003 3" xfId="276" xr:uid="{237632A2-3E86-4E26-932C-0BF670D277C4}"/>
    <cellStyle name="_Euro" xfId="277" xr:uid="{4FB0F01C-D26C-4480-BFCB-30AAD3FE77F7}"/>
    <cellStyle name="_Euro 2" xfId="278" xr:uid="{EF5746EC-B89D-4DC3-A4AF-8D9053D23A3E}"/>
    <cellStyle name="_Euro 3" xfId="279" xr:uid="{6B74F00D-740C-4B49-AE0F-97D57E4A8D2A}"/>
    <cellStyle name="_Euro_04 North Beach Pro Forma 06.28.2005 (1)" xfId="280" xr:uid="{2C93665C-3769-460E-ADF1-DA572B8CD05C}"/>
    <cellStyle name="_Euro_04 North Beach Pro Forma 06.28.2005 (1) 2" xfId="281" xr:uid="{867DFEB8-6E35-4770-9113-26764F3A3052}"/>
    <cellStyle name="_Euro_04 North Beach Pro Forma 06.28.2005 (1) 3" xfId="282" xr:uid="{80C95B9B-F64B-45BF-9DD2-3ACDE429BECE}"/>
    <cellStyle name="_Euro_05 Development Charts" xfId="283" xr:uid="{11098819-BD69-4D14-9390-6D3E6445FCEF}"/>
    <cellStyle name="_Euro_05 Development Charts 2" xfId="284" xr:uid="{A39C5C32-F921-4906-94F3-637090EE1623}"/>
    <cellStyle name="_Euro_05 Development Charts 3" xfId="285" xr:uid="{E8421CA2-1F28-4EB6-82D2-923B77AE77C2}"/>
    <cellStyle name="_Euro_58Projections2006PF" xfId="286" xr:uid="{728268FD-7B59-46DE-A891-B988CF34FCEE}"/>
    <cellStyle name="_Euro_58Projections2006PF 2" xfId="287" xr:uid="{28B147B4-02FC-4A78-B123-25B674A6D116}"/>
    <cellStyle name="_Euro_58Projections2006PF 3" xfId="288" xr:uid="{32BA81F2-9080-4792-A674-F872E7A92223}"/>
    <cellStyle name="_Euro_Del Exit Analysis v 7 (10-10-05) (2)" xfId="289" xr:uid="{476E4544-A27B-4A9D-91C3-7335482A4B1A}"/>
    <cellStyle name="_Euro_Del Exit Analysis v 7 (10-10-05) (2) 2" xfId="290" xr:uid="{1C3ADFAA-67D0-437A-9280-96B42EB9FB64}"/>
    <cellStyle name="_Euro_Del Exit Analysis v 7 (10-10-05) (2) 3" xfId="291" xr:uid="{D8A24292-673C-4F0E-9279-43C2EC48E691}"/>
    <cellStyle name="_Euro_Hotel Del Coronado JV Figures" xfId="292" xr:uid="{C643F5F5-BAD6-42DD-B6E2-4F785D75ACEA}"/>
    <cellStyle name="_Euro_Hotel Del Coronado JV Figures 2" xfId="293" xr:uid="{46A1BFAF-DE1C-4283-B977-891593F2E1E5}"/>
    <cellStyle name="_Euro_Hotel Del Coronado JV Figures 3" xfId="294" xr:uid="{884821C5-6A13-41CD-8A92-8A7107687B92}"/>
    <cellStyle name="_Euro_Hotel Del Coronado Operations1" xfId="295" xr:uid="{6084A326-6023-4D57-BB82-9B123A3E654E}"/>
    <cellStyle name="_Euro_Hotel Del Coronado Operations1 2" xfId="296" xr:uid="{DC7E66E3-E169-4BAB-9E0B-FF74AD2ECD4B}"/>
    <cellStyle name="_Euro_Hotel Del Coronado Operations1 3" xfId="297" xr:uid="{4F0D42CF-D2A8-4B8F-8EE3-80105E0D304C}"/>
    <cellStyle name="_Euro_Hotel del Coronado Step-up Calculation Revised by SHC_Bob's Numbers" xfId="298" xr:uid="{9456FA63-3D2F-4ACC-B76C-91F9473F03FC}"/>
    <cellStyle name="_Euro_Hotel del Coronado Step-up Calculation Revised by SHC_Bob's Numbers 2" xfId="299" xr:uid="{9F213BB6-D206-4381-BEE3-79CF678203B2}"/>
    <cellStyle name="_Euro_Hotel del Coronado Step-up Calculation Revised by SHC_Bob's Numbers 3" xfId="300" xr:uid="{6D232FAE-F52E-4245-9CFE-271628EC6293}"/>
    <cellStyle name="_Euro_RCLN(Q3)04" xfId="301" xr:uid="{4BD31D1D-5542-4C7B-9814-28A240865A8D}"/>
    <cellStyle name="_Euro_RCLN(Q3)04 2" xfId="302" xr:uid="{AAB40E4B-2DED-4656-9525-B0F36AFA9C60}"/>
    <cellStyle name="_Euro_RCLN(Q3)04 3" xfId="303" xr:uid="{284C149B-A769-4426-BBE6-BC3392A5265B}"/>
    <cellStyle name="_Euro_Round 1 bid analysis (8-27-05) - modified for Board" xfId="304" xr:uid="{5B971516-776E-40C2-BEAA-DEDA34E46391}"/>
    <cellStyle name="_Euro_Round 1 bid analysis (8-27-05) - modified for Board 2" xfId="305" xr:uid="{EB7BC657-1FFC-4113-8C6C-16E24DA76E31}"/>
    <cellStyle name="_Euro_Round 1 bid analysis (8-27-05) - modified for Board 3" xfId="306" xr:uid="{CD049E90-F244-4939-8E96-3008F90E9196}"/>
    <cellStyle name="_Heading" xfId="307" xr:uid="{C84CFBC3-4E65-47C4-A52B-952206836566}"/>
    <cellStyle name="_Heading 2" xfId="308" xr:uid="{3F9BF7CF-1EDB-4860-AE33-177DAE94D711}"/>
    <cellStyle name="_Heading 3" xfId="309" xr:uid="{0287B26B-6F06-4E3F-9013-A0BADF633B46}"/>
    <cellStyle name="_Heading_04 North Beach Pro Forma 06.28.2005 (1)" xfId="310" xr:uid="{5D1E081A-7553-40F7-90EB-E0DBD97E203F}"/>
    <cellStyle name="_Heading_05 Development Charts" xfId="311" xr:uid="{AE349B5D-DCF9-44F5-8E9D-3906480A4C8F}"/>
    <cellStyle name="_Heading_58Projections2006PF" xfId="312" xr:uid="{A434B991-ADE5-4D87-8D12-15F6DBDC489C}"/>
    <cellStyle name="_Heading_Del Exit Analysis v 7 (10-10-05) (2)" xfId="313" xr:uid="{BE4524F9-A828-4E68-9ECC-ED00E42D5D91}"/>
    <cellStyle name="_Heading_Hotel Del Coronado JV Figures" xfId="314" xr:uid="{16355BA3-4DD5-471A-AC69-5CA4BC04E55E}"/>
    <cellStyle name="_Heading_Hotel Del Coronado JV Figures 2" xfId="315" xr:uid="{F24BD5A8-FF7A-4828-A0C4-4F408E3B786C}"/>
    <cellStyle name="_Heading_Hotel Del Coronado JV Figures 3" xfId="316" xr:uid="{E7F2CF3B-28AA-4B70-8132-AF103B727FF8}"/>
    <cellStyle name="_Heading_Hotel Del Coronado Operations1" xfId="317" xr:uid="{C361AEC6-54E1-42D9-AE65-2C8DAD1DA74F}"/>
    <cellStyle name="_Heading_Hotel Del Coronado Operations1 2" xfId="318" xr:uid="{AE61B065-E845-460D-AFE6-B048FE2C2FB5}"/>
    <cellStyle name="_Heading_Hotel Del Coronado Operations1 3" xfId="319" xr:uid="{915270D9-9E67-4CBF-8ADB-B2E5DD9507F9}"/>
    <cellStyle name="_Heading_Hotel del Coronado Step-up Calculation Revised by SHC_Bob's Numbers" xfId="320" xr:uid="{39F961F8-C0EE-4BD5-9993-9DF61BCC47BC}"/>
    <cellStyle name="_Heading_prestemp" xfId="321" xr:uid="{AE96EFC5-D00D-4C36-955F-53BF7691401B}"/>
    <cellStyle name="_Heading_RCLN(Q3)04" xfId="322" xr:uid="{4F5011DD-6B5F-4C0C-80C0-F0C08148F09C}"/>
    <cellStyle name="_Heading_Round 1 bid analysis (8-27-05) - modified for Board" xfId="323" xr:uid="{35455EB4-7744-41FA-A8C0-688C16C156E2}"/>
    <cellStyle name="_Highlight" xfId="324" xr:uid="{9A8BB9ED-68A9-42FB-9B0D-CB6C36ED3605}"/>
    <cellStyle name="_Highlight 2" xfId="325" xr:uid="{4755A18C-C12C-4CD0-8BBF-C3F583600558}"/>
    <cellStyle name="_Highlight 3" xfId="326" xr:uid="{746C7547-38C7-44CC-980F-7C7958D1EA8B}"/>
    <cellStyle name="_Highlight_58Projections2006PF" xfId="327" xr:uid="{B4C679C7-C15D-46EC-9A8C-C8A0BC189ECF}"/>
    <cellStyle name="_Highlight_58Projections2006PF 2" xfId="328" xr:uid="{6954388C-40BD-4F02-9256-965B7285EE0F}"/>
    <cellStyle name="_Highlight_58Projections2006PF 3" xfId="329" xr:uid="{E32507B4-93E3-4637-9BA9-5436A2EA1F89}"/>
    <cellStyle name="_Highlight_Del Exit Analysis v 7 (10-10-05) (2)" xfId="330" xr:uid="{FA58F392-B960-4A93-9CE0-04872405D595}"/>
    <cellStyle name="_Highlight_Del Exit Analysis v 7 (10-10-05) (2) 2" xfId="331" xr:uid="{B860AD21-B37C-4CDE-95B5-1DD679C393F6}"/>
    <cellStyle name="_Highlight_Del Exit Analysis v 7 (10-10-05) (2) 3" xfId="332" xr:uid="{92D4DFDF-DDFA-4D96-8393-ED6063F15EE6}"/>
    <cellStyle name="_Highlight_Hotel Del Coronado JV Figures" xfId="333" xr:uid="{83E881E3-620D-469C-8657-4E18DC8906B8}"/>
    <cellStyle name="_Highlight_Hotel Del Coronado JV Figures 2" xfId="334" xr:uid="{78A232BA-D5DD-4103-A5F1-6F1C365710F7}"/>
    <cellStyle name="_Highlight_Hotel Del Coronado JV Figures 3" xfId="335" xr:uid="{36F05F00-10AC-4A8A-83AF-B14E2823EA3A}"/>
    <cellStyle name="_Highlight_Hotel Del Coronado Operations1" xfId="336" xr:uid="{0520F0A3-70E3-4AE5-9063-20ECBD6F77CE}"/>
    <cellStyle name="_Highlight_Hotel Del Coronado Operations1 2" xfId="337" xr:uid="{5B86ED02-7420-4037-BDED-4AA35A502022}"/>
    <cellStyle name="_Highlight_Hotel Del Coronado Operations1 3" xfId="338" xr:uid="{1A8D4F46-1DD0-4A89-BCCB-949FF6EB400B}"/>
    <cellStyle name="_Highlight_Hotel del Coronado Step-up Calculation Revised by SHC_Bob's Numbers" xfId="339" xr:uid="{37BD2747-1DA9-4619-B816-9BCD3FEAE4E8}"/>
    <cellStyle name="_Highlight_Hotel del Coronado Step-up Calculation Revised by SHC_Bob's Numbers 2" xfId="340" xr:uid="{949D8DCD-98D3-4279-AF9A-21E7FD64DC45}"/>
    <cellStyle name="_Highlight_Hotel del Coronado Step-up Calculation Revised by SHC_Bob's Numbers 3" xfId="341" xr:uid="{AD882DFD-73C0-45AD-BDB7-082AA47C9337}"/>
    <cellStyle name="_Highlight_RCLN(Q3)04" xfId="342" xr:uid="{370EBA48-7E80-4B49-8CF4-0F0831679C25}"/>
    <cellStyle name="_Highlight_RCLN(Q3)04 2" xfId="343" xr:uid="{928BECBB-047F-44E0-8DAC-55E97C7A8AFB}"/>
    <cellStyle name="_Highlight_RCLN(Q3)04 3" xfId="344" xr:uid="{C933ED07-19F4-4DD0-ADC0-EDCEF339E766}"/>
    <cellStyle name="_Multiple" xfId="345" xr:uid="{BCB0BE05-A683-4BC5-8A1F-C1AFA02DB424}"/>
    <cellStyle name="_Multiple 2" xfId="346" xr:uid="{738757F6-6384-48E8-ABEB-1D5C31C8092C}"/>
    <cellStyle name="_Multiple 3" xfId="347" xr:uid="{D563F04F-9D5E-4E24-9DF0-A8AC7C4FEE4D}"/>
    <cellStyle name="_Multiple_04 North Beach Pro Forma 06.28.2005 (1)" xfId="348" xr:uid="{27AD9E64-BD54-48BB-9E8A-AA3B69601D9B}"/>
    <cellStyle name="_Multiple_04 North Beach Pro Forma 06.28.2005 (1) 2" xfId="349" xr:uid="{09884360-A58D-4FD2-BECB-306B18D000FC}"/>
    <cellStyle name="_Multiple_04 North Beach Pro Forma 06.28.2005 (1) 3" xfId="350" xr:uid="{456C9620-2235-4B2C-B82A-53C0CF44D653}"/>
    <cellStyle name="_Multiple_05 Development Charts" xfId="351" xr:uid="{A63146DC-95DE-4F75-9ACF-5253C46187CD}"/>
    <cellStyle name="_Multiple_05 Development Charts 2" xfId="352" xr:uid="{8FC05002-AC16-469D-9FD1-D18EC172F734}"/>
    <cellStyle name="_Multiple_05 Development Charts 3" xfId="353" xr:uid="{5ACEB69F-E01B-4312-A1FC-F99DF253EDBE}"/>
    <cellStyle name="_Multiple_58Projections2006PF" xfId="354" xr:uid="{1AEA2D50-583A-4665-8ABB-9BD3B3C4627A}"/>
    <cellStyle name="_Multiple_58Projections2006PF 2" xfId="355" xr:uid="{7F1F9D62-B23A-4242-8493-FC2AF076EFED}"/>
    <cellStyle name="_Multiple_58Projections2006PF 3" xfId="356" xr:uid="{9FB1C559-BC9C-4E0E-A600-ECFD572D940C}"/>
    <cellStyle name="_Multiple_Comparison" xfId="357" xr:uid="{FD511B53-D21F-4712-AF62-0319809CC59D}"/>
    <cellStyle name="_Multiple_Comparison 2" xfId="358" xr:uid="{5ED2838C-441C-4DA6-953B-18F1A4BC0ED1}"/>
    <cellStyle name="_Multiple_Comparison 3" xfId="359" xr:uid="{88F80E10-B6C5-4C37-AEA3-DCEDC2CE9294}"/>
    <cellStyle name="_Multiple_Debt Balances" xfId="360" xr:uid="{DC8482A3-A537-4727-99CE-1ECFE0CF077D}"/>
    <cellStyle name="_Multiple_Debt Balances 2" xfId="361" xr:uid="{7DE922D2-9E6E-4670-BB42-FDB5844051BA}"/>
    <cellStyle name="_Multiple_Debt Balances 3" xfId="362" xr:uid="{F9BC7EC1-CDA2-46B2-B853-6B277A751CFC}"/>
    <cellStyle name="_Multiple_Del Exit Analysis v 7 (10-10-05) (2)" xfId="363" xr:uid="{192B458C-CE34-41B5-882D-D9F257A55D51}"/>
    <cellStyle name="_Multiple_Del Exit Analysis v 7 (10-10-05) (2) 2" xfId="364" xr:uid="{9844C891-CB4C-4CD2-9504-DE86C070214C}"/>
    <cellStyle name="_Multiple_Del Exit Analysis v 7 (10-10-05) (2) 3" xfId="365" xr:uid="{C3F967D4-F506-4A25-B297-967D502C7E48}"/>
    <cellStyle name="_Multiple_Hotel Del Coronado JV Figures" xfId="366" xr:uid="{2D9316B3-0571-4754-85C4-A25A5639A3CE}"/>
    <cellStyle name="_Multiple_Hotel Del Coronado JV Figures 2" xfId="367" xr:uid="{070C2F81-8020-45C5-99A7-7984BC59603E}"/>
    <cellStyle name="_Multiple_Hotel Del Coronado JV Figures 3" xfId="368" xr:uid="{3000E287-43AE-4489-98DD-FF4A5E021998}"/>
    <cellStyle name="_Multiple_Hotel Del Coronado Operations1" xfId="369" xr:uid="{6D43FF34-76EB-465D-A51A-5BB25044BC16}"/>
    <cellStyle name="_Multiple_Hotel Del Coronado Operations1 2" xfId="370" xr:uid="{3DFEB790-9FEC-49E1-948A-69ABD1EE9714}"/>
    <cellStyle name="_Multiple_Hotel Del Coronado Operations1 3" xfId="371" xr:uid="{06E0E6E4-F75C-41D9-861F-3A3510FFAC38}"/>
    <cellStyle name="_Multiple_Hotel del Coronado Step-up Calculation Revised by SHC_Bob's Numbers" xfId="372" xr:uid="{AE9EC1A3-B018-44FE-93DF-39AA70ED70E0}"/>
    <cellStyle name="_Multiple_Hotel del Coronado Step-up Calculation Revised by SHC_Bob's Numbers 2" xfId="373" xr:uid="{6C15BE26-3D28-495A-B689-8048FB2808DB}"/>
    <cellStyle name="_Multiple_Hotel del Coronado Step-up Calculation Revised by SHC_Bob's Numbers 3" xfId="374" xr:uid="{D08BEB29-A52C-47F7-8D49-E0A3BC0274B7}"/>
    <cellStyle name="_Multiple_NOI REVPAR GROWTH FOR PRESENTATION" xfId="375" xr:uid="{71B1A289-F06D-44BC-B77B-958CCE91CFFD}"/>
    <cellStyle name="_Multiple_NOI REVPAR GROWTH FOR PRESENTATION 2" xfId="376" xr:uid="{695B2781-89C0-41E6-BCAF-7411C6BB0720}"/>
    <cellStyle name="_Multiple_NOI REVPAR GROWTH FOR PRESENTATION 3" xfId="377" xr:uid="{AB1F18A9-C7E5-483F-8152-8AF3C8775AFD}"/>
    <cellStyle name="_Multiple_Project Oz JV Analysis (10.18.05)_edh" xfId="378" xr:uid="{7E97535F-6F22-4011-A6D0-75D187CFAAA0}"/>
    <cellStyle name="_Multiple_Project Oz JV Analysis (10.18.05)_edh 2" xfId="379" xr:uid="{8D1F6D4C-596E-459E-B89C-82852540B5D6}"/>
    <cellStyle name="_Multiple_Project Oz JV Analysis (10.18.05)_edh 3" xfId="380" xr:uid="{E719898C-1DFE-405E-869D-239D502A6BDC}"/>
    <cellStyle name="_Multiple_RCLN(Q3)04" xfId="381" xr:uid="{CD486C9F-EE69-4C24-91A1-2B0479331355}"/>
    <cellStyle name="_Multiple_RCLN(Q3)04 2" xfId="382" xr:uid="{03C6F812-143F-46AC-950E-E201D99896E0}"/>
    <cellStyle name="_Multiple_RCLN(Q3)04 3" xfId="383" xr:uid="{51656C98-C15A-42D0-9C50-46C73889C9E7}"/>
    <cellStyle name="_Multiple_Round 1 bid analysis (8-27-05) - modified for Board" xfId="384" xr:uid="{4581DF83-ABED-49FD-8F55-8396C2411EED}"/>
    <cellStyle name="_Multiple_Round 1 bid analysis (8-27-05) - modified for Board 2" xfId="385" xr:uid="{0894277E-2BDC-49D3-ADF4-1796DB32E21C}"/>
    <cellStyle name="_Multiple_Round 1 bid analysis (8-27-05) - modified for Board 3" xfId="386" xr:uid="{C172D4F7-DF0E-484D-8DFA-B660EE1F12A1}"/>
    <cellStyle name="_Multiple_SHC 2003 Cashflows" xfId="387" xr:uid="{D1F6C3D1-29E2-4A16-A829-2A7B4D88C83F}"/>
    <cellStyle name="_Multiple_SHC 2003 Cashflows 2" xfId="388" xr:uid="{1CCC51BF-67DB-40F1-AF37-C7912F232481}"/>
    <cellStyle name="_Multiple_SHC 2003 Cashflows 3" xfId="389" xr:uid="{9A31133C-0E65-4B52-896F-9D7B5DBE72CF}"/>
    <cellStyle name="_Multiple_SHC Operating Stats" xfId="390" xr:uid="{A80E6703-C441-41FB-8B86-78AAF4FD1CEA}"/>
    <cellStyle name="_Multiple_SHC Operating Stats 2" xfId="391" xr:uid="{7C396C24-3ED5-4C28-8FCC-CF74B937681E}"/>
    <cellStyle name="_Multiple_SHC Operating Stats 3" xfId="392" xr:uid="{AFFDCE77-8A6C-4BE5-9C9E-B0290F508411}"/>
    <cellStyle name="_Multiple_Strategic Hotel Summary Sheet 9_11" xfId="393" xr:uid="{21404FF6-0E5F-45B8-BFBC-ACEE2462F9C8}"/>
    <cellStyle name="_Multiple_Strategic Hotel Summary Sheet 9_11 2" xfId="394" xr:uid="{74F42014-B4EE-4D85-A2E3-94A2C249F2CD}"/>
    <cellStyle name="_Multiple_Strategic Hotel Summary Sheet 9_11 3" xfId="395" xr:uid="{C76F0C71-FA75-4D32-A45C-83D7E8C8013D}"/>
    <cellStyle name="_Multiple_Valuations" xfId="396" xr:uid="{A88481C2-92B3-4199-ABFA-CB2C631C8227}"/>
    <cellStyle name="_Multiple_Valuations 2" xfId="397" xr:uid="{467B7B55-486F-43DB-AE54-4F5B89043517}"/>
    <cellStyle name="_Multiple_Valuations 3" xfId="398" xr:uid="{98E2F6F2-7A81-4F76-8061-3324D35324EE}"/>
    <cellStyle name="_Multiple_WH 4_Strategic Hotel Capital_MY2003" xfId="399" xr:uid="{35B632A9-F3E1-419E-AE83-149AB106DC1F}"/>
    <cellStyle name="_Multiple_WH 4_Strategic Hotel Capital_MY2003 2" xfId="400" xr:uid="{AA6102FA-3FDE-405B-AFFB-9C0F0A391A6F}"/>
    <cellStyle name="_Multiple_WH 4_Strategic Hotel Capital_MY2003 3" xfId="401" xr:uid="{F4174D49-960C-48BD-B468-822645A9C5A3}"/>
    <cellStyle name="_MultipleSpace" xfId="402" xr:uid="{B94F15D0-44ED-4714-9AE0-B0B0763A4858}"/>
    <cellStyle name="_MultipleSpace 2" xfId="403" xr:uid="{4F46D35F-FB9D-47EB-A401-09F6B7160312}"/>
    <cellStyle name="_MultipleSpace 3" xfId="404" xr:uid="{4B0F2CA9-406D-4297-AE66-9F3773072288}"/>
    <cellStyle name="_MultipleSpace_04 North Beach Pro Forma 06.28.2005 (1)" xfId="405" xr:uid="{6CC06ABD-37C3-429D-810C-E4D1F699F917}"/>
    <cellStyle name="_MultipleSpace_04 North Beach Pro Forma 06.28.2005 (1) 2" xfId="406" xr:uid="{BDBA7572-1953-4C57-9420-63756BF9A710}"/>
    <cellStyle name="_MultipleSpace_04 North Beach Pro Forma 06.28.2005 (1) 3" xfId="407" xr:uid="{EF96080C-FE49-473D-92E0-C03715ED1029}"/>
    <cellStyle name="_MultipleSpace_05 Development Charts" xfId="408" xr:uid="{DC7CEA4A-B35E-41AA-9538-3CB037A4D93D}"/>
    <cellStyle name="_MultipleSpace_05 Development Charts 2" xfId="409" xr:uid="{5AB282C0-3CF5-4961-B924-822FBEE07826}"/>
    <cellStyle name="_MultipleSpace_05 Development Charts 3" xfId="410" xr:uid="{51185085-391E-4CF4-89AC-FBC0122D416F}"/>
    <cellStyle name="_MultipleSpace_58Projections2006PF" xfId="411" xr:uid="{4C278EAB-7812-474B-88F9-12AD90CEC12E}"/>
    <cellStyle name="_MultipleSpace_58Projections2006PF 2" xfId="412" xr:uid="{92F6A7DA-0B0F-4B72-AAC3-EF500B01246F}"/>
    <cellStyle name="_MultipleSpace_58Projections2006PF 3" xfId="413" xr:uid="{669BB2ED-2268-49ED-A998-A1323600DA34}"/>
    <cellStyle name="_MultipleSpace_Comparison" xfId="414" xr:uid="{4DD24BF2-F759-4675-8742-AA250397D791}"/>
    <cellStyle name="_MultipleSpace_Comparison 2" xfId="415" xr:uid="{D64E0792-41A6-4283-B3C6-FC8B10D2F609}"/>
    <cellStyle name="_MultipleSpace_Comparison 3" xfId="416" xr:uid="{6FE66989-AC80-43D4-8C3A-410E25E89765}"/>
    <cellStyle name="_MultipleSpace_Debt Balances" xfId="417" xr:uid="{5411F0D6-529D-48B7-89BA-527B148424CF}"/>
    <cellStyle name="_MultipleSpace_Debt Balances 2" xfId="418" xr:uid="{79EF37F3-2F6D-4127-85AB-BDE416F7A44D}"/>
    <cellStyle name="_MultipleSpace_Debt Balances 3" xfId="419" xr:uid="{69B4E21A-F9E1-4A40-8749-85CC8BE59279}"/>
    <cellStyle name="_MultipleSpace_Del Exit Analysis v 7 (10-10-05) (2)" xfId="420" xr:uid="{C3438F55-439B-41E1-BEF0-460929B1E7EF}"/>
    <cellStyle name="_MultipleSpace_Del Exit Analysis v 7 (10-10-05) (2) 2" xfId="421" xr:uid="{B1739755-6F92-40AF-AC79-C5832B3E20AB}"/>
    <cellStyle name="_MultipleSpace_Del Exit Analysis v 7 (10-10-05) (2) 3" xfId="422" xr:uid="{28016C7C-E971-4A20-A9AE-D082CA41236A}"/>
    <cellStyle name="_MultipleSpace_Hotel Del Coronado JV Figures" xfId="423" xr:uid="{76CB6D4C-4A6C-43F8-B64C-30A5F53CEF0F}"/>
    <cellStyle name="_MultipleSpace_Hotel Del Coronado JV Figures 2" xfId="424" xr:uid="{34517F82-9553-4F0A-8455-A1B2D3C76845}"/>
    <cellStyle name="_MultipleSpace_Hotel Del Coronado JV Figures 3" xfId="425" xr:uid="{D952861A-DA75-4A4A-82F5-2821295A0ABE}"/>
    <cellStyle name="_MultipleSpace_Hotel Del Coronado Operations1" xfId="426" xr:uid="{8E0CA1B1-20C6-4A53-BBB8-5E874C81B4DA}"/>
    <cellStyle name="_MultipleSpace_Hotel Del Coronado Operations1 2" xfId="427" xr:uid="{70198DB4-31E9-4EAF-93E2-51FEAFDCF890}"/>
    <cellStyle name="_MultipleSpace_Hotel Del Coronado Operations1 3" xfId="428" xr:uid="{2C9A6525-1436-4B75-867E-5B4BC0BA1ED4}"/>
    <cellStyle name="_MultipleSpace_Hotel del Coronado Step-up Calculation Revised by SHC_Bob's Numbers" xfId="429" xr:uid="{C747ABF7-3499-4C28-AD97-048F09BA2CC9}"/>
    <cellStyle name="_MultipleSpace_Hotel del Coronado Step-up Calculation Revised by SHC_Bob's Numbers 2" xfId="430" xr:uid="{C4A59D69-9A0E-4EC8-A13D-B8F9B4F12EFC}"/>
    <cellStyle name="_MultipleSpace_Hotel del Coronado Step-up Calculation Revised by SHC_Bob's Numbers 3" xfId="431" xr:uid="{4CDA67E5-863C-429D-87ED-E188237B3280}"/>
    <cellStyle name="_MultipleSpace_NOI REVPAR GROWTH FOR PRESENTATION" xfId="432" xr:uid="{7C652608-BDB4-49C5-9CE8-78D624661D16}"/>
    <cellStyle name="_MultipleSpace_NOI REVPAR GROWTH FOR PRESENTATION 2" xfId="433" xr:uid="{6399AE99-B002-47DD-98FF-06EDB566D374}"/>
    <cellStyle name="_MultipleSpace_NOI REVPAR GROWTH FOR PRESENTATION 3" xfId="434" xr:uid="{6D8231E3-906C-40F8-A7CB-5A32512E0008}"/>
    <cellStyle name="_MultipleSpace_Project Oz JV Analysis (10.18.05)_edh" xfId="435" xr:uid="{B41F45E8-E86F-4599-8EC6-7DA356BD11D5}"/>
    <cellStyle name="_MultipleSpace_Project Oz JV Analysis (10.18.05)_edh 2" xfId="436" xr:uid="{0F702963-6E00-4C83-A69E-4EEDDD77875D}"/>
    <cellStyle name="_MultipleSpace_Project Oz JV Analysis (10.18.05)_edh 3" xfId="437" xr:uid="{EF08AE7F-EA20-434D-9094-65BC2C6F72FE}"/>
    <cellStyle name="_MultipleSpace_RCLN(Q3)04" xfId="438" xr:uid="{67C6DDAE-712F-4668-B87A-0402EEC19C15}"/>
    <cellStyle name="_MultipleSpace_RCLN(Q3)04 2" xfId="439" xr:uid="{87BF66FD-DA22-444E-BDB8-0C8BAD67A76D}"/>
    <cellStyle name="_MultipleSpace_RCLN(Q3)04 3" xfId="440" xr:uid="{52B35E33-030A-4CAE-A23C-8B25695BCB11}"/>
    <cellStyle name="_MultipleSpace_Round 1 bid analysis (8-27-05) - modified for Board" xfId="441" xr:uid="{CE6479D9-A05F-4244-BCCC-730BC2824362}"/>
    <cellStyle name="_MultipleSpace_Round 1 bid analysis (8-27-05) - modified for Board 2" xfId="442" xr:uid="{4678E0EC-8B02-4253-AE1F-A13B5F7E8B84}"/>
    <cellStyle name="_MultipleSpace_Round 1 bid analysis (8-27-05) - modified for Board 3" xfId="443" xr:uid="{38D60347-0833-4952-90FF-DB48A484C1F9}"/>
    <cellStyle name="_MultipleSpace_SHC 2003 Cashflows" xfId="444" xr:uid="{B56BAD20-03FA-475F-812F-E1AA592B2898}"/>
    <cellStyle name="_MultipleSpace_SHC 2003 Cashflows 2" xfId="445" xr:uid="{873578A1-D178-4AEC-9A39-383503B749BA}"/>
    <cellStyle name="_MultipleSpace_SHC 2003 Cashflows 3" xfId="446" xr:uid="{521C4A74-CA3A-4D66-8D82-ADE5216640A4}"/>
    <cellStyle name="_MultipleSpace_SHC Operating Stats" xfId="447" xr:uid="{543640A8-4F84-429F-8392-322BAEF27648}"/>
    <cellStyle name="_MultipleSpace_SHC Operating Stats 2" xfId="448" xr:uid="{E6BB4CDD-95E8-4E71-BE29-3D5E734FB42E}"/>
    <cellStyle name="_MultipleSpace_SHC Operating Stats 3" xfId="449" xr:uid="{1A7DE9A1-6CC6-4A2D-AA9E-90E43E15C464}"/>
    <cellStyle name="_MultipleSpace_Strategic Hotel Summary Sheet 9_11" xfId="450" xr:uid="{145897FE-2547-4F0D-B6D3-FEC7DCE28DE5}"/>
    <cellStyle name="_MultipleSpace_Strategic Hotel Summary Sheet 9_11 2" xfId="451" xr:uid="{5BC54B39-D20B-48FC-A774-FAB9CED0BCF8}"/>
    <cellStyle name="_MultipleSpace_Strategic Hotel Summary Sheet 9_11 3" xfId="452" xr:uid="{9F4FCA76-BD45-4533-8D8F-17EFE51667B3}"/>
    <cellStyle name="_MultipleSpace_Valuations" xfId="453" xr:uid="{82B6142E-1DA3-4D8C-A584-D06049CBCC2F}"/>
    <cellStyle name="_MultipleSpace_Valuations 2" xfId="454" xr:uid="{D6D6C843-AFBE-4319-9DED-86B6B6CFD1B0}"/>
    <cellStyle name="_MultipleSpace_Valuations 3" xfId="455" xr:uid="{83F7D4E4-62E4-40E2-AA94-7B3E39FFEB7B}"/>
    <cellStyle name="_MultipleSpace_WH 4_Strategic Hotel Capital_MY2003" xfId="456" xr:uid="{A707220A-0847-46C4-9D14-3066B8217CCD}"/>
    <cellStyle name="_MultipleSpace_WH 4_Strategic Hotel Capital_MY2003 2" xfId="457" xr:uid="{F54E8E92-AED3-4CB2-A043-A46FE7E01CC6}"/>
    <cellStyle name="_MultipleSpace_WH 4_Strategic Hotel Capital_MY2003 3" xfId="458" xr:uid="{B9EA074E-A19F-477B-9EBC-1390F7602F1E}"/>
    <cellStyle name="_Percent" xfId="459" xr:uid="{C4D7F993-AB77-4886-AD62-388FB838BDB6}"/>
    <cellStyle name="_Percent 2" xfId="460" xr:uid="{67983397-F38A-428E-8254-5A10D68AE3C5}"/>
    <cellStyle name="_Percent 3" xfId="461" xr:uid="{7404E857-B650-43F3-BB65-4E35513CED1E}"/>
    <cellStyle name="_PercentSpace" xfId="462" xr:uid="{F37D9ACF-B9F8-4214-99BE-F804065C006D}"/>
    <cellStyle name="_PercentSpace 2" xfId="463" xr:uid="{3709DDB7-0928-4F26-9ADF-6A6F0AD7BA42}"/>
    <cellStyle name="_PercentSpace 3" xfId="464" xr:uid="{AB5CB946-C6F0-4BC1-8E64-F47A28E80096}"/>
    <cellStyle name="_SubHeading" xfId="465" xr:uid="{B1542665-EBAB-4618-9760-C4ADBDC09B9B}"/>
    <cellStyle name="_SubHeading 2" xfId="466" xr:uid="{3CF0135D-ECB1-4512-AED5-BECA09E415B2}"/>
    <cellStyle name="_SubHeading 3" xfId="467" xr:uid="{84C7067E-54E9-4272-9C8E-85BEA5CC765E}"/>
    <cellStyle name="_SubHeading_04 North Beach Pro Forma 06.28.2005 (1)" xfId="468" xr:uid="{BC440190-F0FF-45E5-95F9-0E061180299C}"/>
    <cellStyle name="_SubHeading_05 Development Charts" xfId="469" xr:uid="{9848C71D-19A8-483A-9BA3-617E06A19FC8}"/>
    <cellStyle name="_SubHeading_58Projections2006PF" xfId="470" xr:uid="{57B51A47-0553-455F-9425-C76281A640C6}"/>
    <cellStyle name="_SubHeading_Del Exit Analysis v 7 (10-10-05) (2)" xfId="471" xr:uid="{BA805A4E-7AC4-4425-AE8A-F4D21AB7C86D}"/>
    <cellStyle name="_SubHeading_Hotel Del Coronado JV Figures" xfId="472" xr:uid="{040D5B32-ED96-4E77-8A41-D077A9D1F2F7}"/>
    <cellStyle name="_SubHeading_Hotel Del Coronado JV Figures 2" xfId="473" xr:uid="{A634D8DE-D1E6-4C35-BE6C-B52DB80075C8}"/>
    <cellStyle name="_SubHeading_Hotel Del Coronado JV Figures 3" xfId="474" xr:uid="{657C93B3-9A0A-496E-A086-7CD6CC326389}"/>
    <cellStyle name="_SubHeading_Hotel Del Coronado Operations1" xfId="475" xr:uid="{775E0B12-FB05-4F4C-A348-7E25DD445418}"/>
    <cellStyle name="_SubHeading_Hotel Del Coronado Operations1 2" xfId="476" xr:uid="{A91B8699-EFAB-4F3A-842F-6A79A5FC6071}"/>
    <cellStyle name="_SubHeading_Hotel Del Coronado Operations1 3" xfId="477" xr:uid="{1BF7B15C-307A-4153-BF37-F1BEEDDE66DA}"/>
    <cellStyle name="_SubHeading_Hotel del Coronado Step-up Calculation Revised by SHC_Bob's Numbers" xfId="478" xr:uid="{B21898C8-94C0-4195-A809-76A79DFEDD35}"/>
    <cellStyle name="_SubHeading_prestemp" xfId="479" xr:uid="{AFC6ED9F-23E9-4D36-89F3-1207C4CC9AD0}"/>
    <cellStyle name="_SubHeading_RCLN(Q3)04" xfId="480" xr:uid="{5453FA51-B9AA-4F84-860E-8475A8408921}"/>
    <cellStyle name="_SubHeading_Round 1 bid analysis (8-27-05) - modified for Board" xfId="481" xr:uid="{2953FE55-F1A0-467A-B75E-4537EA4C2348}"/>
    <cellStyle name="_Table" xfId="482" xr:uid="{A686ED5B-48F6-4483-BDAF-D4DA1F2FBFF7}"/>
    <cellStyle name="_Table 2" xfId="483" xr:uid="{CDE34169-A38D-495B-BDA6-03A6DCA39115}"/>
    <cellStyle name="_Table 3" xfId="484" xr:uid="{F5ECB06A-F8F1-4251-99AD-43191E4983E0}"/>
    <cellStyle name="_Table_04 North Beach Pro Forma 06.28.2005 (1)" xfId="485" xr:uid="{B0D065AF-99C1-4EB6-9A4D-E777FDCBD8EB}"/>
    <cellStyle name="_Table_04 North Beach Pro Forma 06.28.2005 (1) 10" xfId="486" xr:uid="{286D6DA1-CD20-40D5-A353-608FF782A734}"/>
    <cellStyle name="_Table_04 North Beach Pro Forma 06.28.2005 (1) 10 2" xfId="487" xr:uid="{0D7BD839-2991-4846-B980-3F3EAAA4CB10}"/>
    <cellStyle name="_Table_04 North Beach Pro Forma 06.28.2005 (1) 10 2 2" xfId="488" xr:uid="{CF1E172E-3404-4BC5-9DE8-BD815F8E2B1C}"/>
    <cellStyle name="_Table_04 North Beach Pro Forma 06.28.2005 (1) 10 3" xfId="489" xr:uid="{01F88216-8962-4301-97C3-F4B0130CFC51}"/>
    <cellStyle name="_Table_04 North Beach Pro Forma 06.28.2005 (1) 10 3 2" xfId="490" xr:uid="{F9BC7498-86FC-42CA-9B50-04074C8CE17C}"/>
    <cellStyle name="_Table_04 North Beach Pro Forma 06.28.2005 (1) 10 4" xfId="491" xr:uid="{F78210BC-B3E3-40E2-B08D-2B3CEA5C1430}"/>
    <cellStyle name="_Table_04 North Beach Pro Forma 06.28.2005 (1) 10 4 2" xfId="492" xr:uid="{830EEFD4-2F8A-4D3F-938A-85B732DD1204}"/>
    <cellStyle name="_Table_04 North Beach Pro Forma 06.28.2005 (1) 10 5" xfId="493" xr:uid="{2EABB76F-ECCC-43C1-8078-C1FBA2BAB442}"/>
    <cellStyle name="_Table_04 North Beach Pro Forma 06.28.2005 (1) 10 5 2" xfId="494" xr:uid="{D587DE11-3764-4D25-90FB-A228C78EC2C9}"/>
    <cellStyle name="_Table_04 North Beach Pro Forma 06.28.2005 (1) 10 6" xfId="495" xr:uid="{F2B78741-4531-44CE-9787-A1CC9000E30F}"/>
    <cellStyle name="_Table_04 North Beach Pro Forma 06.28.2005 (1) 11" xfId="496" xr:uid="{89B680D7-8423-447F-A28D-FDB0E19D9DAD}"/>
    <cellStyle name="_Table_04 North Beach Pro Forma 06.28.2005 (1) 11 2" xfId="497" xr:uid="{7A558C16-8EC1-4568-BD7F-FB2021FA7649}"/>
    <cellStyle name="_Table_04 North Beach Pro Forma 06.28.2005 (1) 11 2 2" xfId="498" xr:uid="{791B183E-B8C6-4A7E-B5A0-23CDC39F88BC}"/>
    <cellStyle name="_Table_04 North Beach Pro Forma 06.28.2005 (1) 11 3" xfId="499" xr:uid="{4F1A03F1-A126-4034-9859-CAFDDFCECE31}"/>
    <cellStyle name="_Table_04 North Beach Pro Forma 06.28.2005 (1) 11 3 2" xfId="500" xr:uid="{4F2AD3FB-DE5F-4D89-8958-E98A4BACBD37}"/>
    <cellStyle name="_Table_04 North Beach Pro Forma 06.28.2005 (1) 11 4" xfId="501" xr:uid="{D127ECCA-6907-4A22-B7BD-98172984D56E}"/>
    <cellStyle name="_Table_04 North Beach Pro Forma 06.28.2005 (1) 11 4 2" xfId="502" xr:uid="{0C267CF9-6F2C-4D24-A111-1C5F419E887A}"/>
    <cellStyle name="_Table_04 North Beach Pro Forma 06.28.2005 (1) 11 5" xfId="503" xr:uid="{A5CFFF2D-7A17-4A4E-8C04-B916D7775659}"/>
    <cellStyle name="_Table_04 North Beach Pro Forma 06.28.2005 (1) 12" xfId="504" xr:uid="{F2298971-29E7-4EB8-8B89-66BCAF926101}"/>
    <cellStyle name="_Table_04 North Beach Pro Forma 06.28.2005 (1) 12 2" xfId="505" xr:uid="{E8A46459-EA93-4DF9-B81D-EEC33A9729E2}"/>
    <cellStyle name="_Table_04 North Beach Pro Forma 06.28.2005 (1) 2" xfId="506" xr:uid="{19FE8525-B53C-4738-8105-B302E2D0CABD}"/>
    <cellStyle name="_Table_04 North Beach Pro Forma 06.28.2005 (1) 2 2" xfId="507" xr:uid="{96F81884-CFC2-4133-8830-1E82FF57E0D7}"/>
    <cellStyle name="_Table_04 North Beach Pro Forma 06.28.2005 (1) 2 2 2" xfId="508" xr:uid="{9A183F91-76C1-4DEE-A239-C9CB9DE7555E}"/>
    <cellStyle name="_Table_04 North Beach Pro Forma 06.28.2005 (1) 2 2 2 2" xfId="509" xr:uid="{7A2E43B2-244F-4DE5-8F9D-CC905D0E5E10}"/>
    <cellStyle name="_Table_04 North Beach Pro Forma 06.28.2005 (1) 2 2 3" xfId="510" xr:uid="{72B9B2B1-D333-46CC-8466-B171A873FAE0}"/>
    <cellStyle name="_Table_04 North Beach Pro Forma 06.28.2005 (1) 2 2 3 2" xfId="511" xr:uid="{B892BB2B-C3C8-4FBC-B2FD-9F24C16F483A}"/>
    <cellStyle name="_Table_04 North Beach Pro Forma 06.28.2005 (1) 2 2 4" xfId="512" xr:uid="{4E55D447-A10C-4C23-AB93-0ACC647E88A8}"/>
    <cellStyle name="_Table_04 North Beach Pro Forma 06.28.2005 (1) 2 2 4 2" xfId="513" xr:uid="{3E2C4DA2-06B8-4E4B-956A-F26DE7E8C8C0}"/>
    <cellStyle name="_Table_04 North Beach Pro Forma 06.28.2005 (1) 2 2 5" xfId="514" xr:uid="{D583963A-D128-46B0-8846-BC9C090463F0}"/>
    <cellStyle name="_Table_04 North Beach Pro Forma 06.28.2005 (1) 2 3" xfId="515" xr:uid="{1CE273EC-4CE2-4FF7-9AA8-C7DDDD1DBC2C}"/>
    <cellStyle name="_Table_04 North Beach Pro Forma 06.28.2005 (1) 2 3 2" xfId="516" xr:uid="{FB88A329-6A62-4FCE-9B08-8CBCBA909E34}"/>
    <cellStyle name="_Table_04 North Beach Pro Forma 06.28.2005 (1) 2 3 2 2" xfId="517" xr:uid="{3902D1C2-D971-4266-A2EC-BFF15684D81A}"/>
    <cellStyle name="_Table_04 North Beach Pro Forma 06.28.2005 (1) 2 3 3" xfId="518" xr:uid="{0861D849-0E03-45F4-8D9D-551464286BC0}"/>
    <cellStyle name="_Table_04 North Beach Pro Forma 06.28.2005 (1) 2 3 3 2" xfId="519" xr:uid="{B69B87B6-0367-45AD-A260-808D5750155C}"/>
    <cellStyle name="_Table_04 North Beach Pro Forma 06.28.2005 (1) 2 3 4" xfId="520" xr:uid="{7B2B416D-C5C2-40B5-8DAE-5C3202DEA5BA}"/>
    <cellStyle name="_Table_04 North Beach Pro Forma 06.28.2005 (1) 2 4" xfId="521" xr:uid="{C7592A33-652F-488D-A274-C75CB3467418}"/>
    <cellStyle name="_Table_04 North Beach Pro Forma 06.28.2005 (1) 2 4 2" xfId="522" xr:uid="{DB3811E1-C411-44B5-AF12-67FC7823CC4D}"/>
    <cellStyle name="_Table_04 North Beach Pro Forma 06.28.2005 (1) 2 4 2 2" xfId="523" xr:uid="{001C1909-B60A-4253-87DA-6DB84738587A}"/>
    <cellStyle name="_Table_04 North Beach Pro Forma 06.28.2005 (1) 2 4 3" xfId="524" xr:uid="{5678121C-5780-422D-87F9-198B114E6015}"/>
    <cellStyle name="_Table_04 North Beach Pro Forma 06.28.2005 (1) 2 4 3 2" xfId="525" xr:uid="{D47D7041-A01C-4201-9DB2-D21944ED031C}"/>
    <cellStyle name="_Table_04 North Beach Pro Forma 06.28.2005 (1) 2 4 4" xfId="526" xr:uid="{7153E3F9-BC5C-41F6-8C1E-30BBAFD637A6}"/>
    <cellStyle name="_Table_04 North Beach Pro Forma 06.28.2005 (1) 2 5" xfId="527" xr:uid="{9AD87BB7-C403-4B3C-B77C-02D463A787C0}"/>
    <cellStyle name="_Table_04 North Beach Pro Forma 06.28.2005 (1) 2 5 2" xfId="528" xr:uid="{1A14A0EF-FF6A-4EC5-B7CC-4C435C325B65}"/>
    <cellStyle name="_Table_04 North Beach Pro Forma 06.28.2005 (1) 2 5 2 2" xfId="529" xr:uid="{2E8BB428-C079-4AB4-B493-417461DB2B38}"/>
    <cellStyle name="_Table_04 North Beach Pro Forma 06.28.2005 (1) 2 5 3" xfId="530" xr:uid="{58317F8D-07B4-406E-B8D8-884A99666950}"/>
    <cellStyle name="_Table_04 North Beach Pro Forma 06.28.2005 (1) 2 5 3 2" xfId="531" xr:uid="{C12046FB-E32B-4F10-ABB6-65235D416143}"/>
    <cellStyle name="_Table_04 North Beach Pro Forma 06.28.2005 (1) 2 5 4" xfId="532" xr:uid="{C8A16907-CA77-460E-94CB-07A0661646AF}"/>
    <cellStyle name="_Table_04 North Beach Pro Forma 06.28.2005 (1) 2 5 4 2" xfId="533" xr:uid="{3711806D-1C8A-4DD5-960C-CB26E2CB6222}"/>
    <cellStyle name="_Table_04 North Beach Pro Forma 06.28.2005 (1) 2 5 5" xfId="534" xr:uid="{0219C031-B829-4AD3-9D69-DDE1C9603197}"/>
    <cellStyle name="_Table_04 North Beach Pro Forma 06.28.2005 (1) 2 6" xfId="535" xr:uid="{89476887-1FD7-4B7F-83C3-C7960D2B2A5F}"/>
    <cellStyle name="_Table_04 North Beach Pro Forma 06.28.2005 (1) 2 6 2" xfId="536" xr:uid="{D0B070C5-61F7-49E6-AFEB-C1764B5241A0}"/>
    <cellStyle name="_Table_04 North Beach Pro Forma 06.28.2005 (1) 2 7" xfId="537" xr:uid="{EBFC0357-FEEF-4CE9-81F2-6207FE5A800A}"/>
    <cellStyle name="_Table_04 North Beach Pro Forma 06.28.2005 (1) 2 8" xfId="538" xr:uid="{F1AFBC43-1831-4E18-8DA3-15AB22A13F8B}"/>
    <cellStyle name="_Table_04 North Beach Pro Forma 06.28.2005 (1) 3" xfId="539" xr:uid="{6BB9D9A5-A370-4E6B-A0A6-D07AC8439170}"/>
    <cellStyle name="_Table_04 North Beach Pro Forma 06.28.2005 (1) 3 2" xfId="540" xr:uid="{E13BB7B8-523C-4255-9501-5820D2C60476}"/>
    <cellStyle name="_Table_04 North Beach Pro Forma 06.28.2005 (1) 3 2 2" xfId="541" xr:uid="{654DD98B-75BC-4196-BCB5-7F5F407258D5}"/>
    <cellStyle name="_Table_04 North Beach Pro Forma 06.28.2005 (1) 3 2 2 2" xfId="542" xr:uid="{CAF308BB-F526-40C7-A19F-01390B45676F}"/>
    <cellStyle name="_Table_04 North Beach Pro Forma 06.28.2005 (1) 3 2 3" xfId="543" xr:uid="{11D30CF6-3037-4C8D-91AB-7F41B2301714}"/>
    <cellStyle name="_Table_04 North Beach Pro Forma 06.28.2005 (1) 3 2 3 2" xfId="544" xr:uid="{FC474940-CB09-4C4D-BD91-9FC42A0DC0A7}"/>
    <cellStyle name="_Table_04 North Beach Pro Forma 06.28.2005 (1) 3 2 4" xfId="545" xr:uid="{E92FF088-8BA2-486C-A881-BFE2CADCEFAC}"/>
    <cellStyle name="_Table_04 North Beach Pro Forma 06.28.2005 (1) 3 2 4 2" xfId="546" xr:uid="{FF5D0C01-5490-4937-841E-8BA0BE980FC9}"/>
    <cellStyle name="_Table_04 North Beach Pro Forma 06.28.2005 (1) 3 2 5" xfId="547" xr:uid="{0AAC19B1-554F-4360-B840-8F8D8C589CF8}"/>
    <cellStyle name="_Table_04 North Beach Pro Forma 06.28.2005 (1) 3 3" xfId="548" xr:uid="{F893F374-CD90-4BF4-AACF-A3BB1FA1C129}"/>
    <cellStyle name="_Table_04 North Beach Pro Forma 06.28.2005 (1) 3 3 2" xfId="549" xr:uid="{C90996ED-F6B8-4EFA-B897-BFF6227C5AA4}"/>
    <cellStyle name="_Table_04 North Beach Pro Forma 06.28.2005 (1) 3 3 2 2" xfId="550" xr:uid="{8D2D5941-A8B3-4410-A297-FDE264CF498E}"/>
    <cellStyle name="_Table_04 North Beach Pro Forma 06.28.2005 (1) 3 3 3" xfId="551" xr:uid="{1553218C-93AE-4473-B1D0-0244876EEA59}"/>
    <cellStyle name="_Table_04 North Beach Pro Forma 06.28.2005 (1) 3 3 3 2" xfId="552" xr:uid="{59A4BE38-7626-4CB2-99F5-9794AD69B18A}"/>
    <cellStyle name="_Table_04 North Beach Pro Forma 06.28.2005 (1) 3 3 4" xfId="553" xr:uid="{40ED11A4-EC82-414A-8D8B-F1064FF13DFF}"/>
    <cellStyle name="_Table_04 North Beach Pro Forma 06.28.2005 (1) 3 4" xfId="554" xr:uid="{D7257F3C-F08A-4D7F-9C4F-0C7A9468C40C}"/>
    <cellStyle name="_Table_04 North Beach Pro Forma 06.28.2005 (1) 3 4 2" xfId="555" xr:uid="{CB35C238-1627-4C47-8134-DAD493C2620A}"/>
    <cellStyle name="_Table_04 North Beach Pro Forma 06.28.2005 (1) 3 4 2 2" xfId="556" xr:uid="{B344BF64-A3B9-42BC-A9D0-06F070EA3F63}"/>
    <cellStyle name="_Table_04 North Beach Pro Forma 06.28.2005 (1) 3 4 3" xfId="557" xr:uid="{A15AF814-8921-4F55-82A5-56E617BFC082}"/>
    <cellStyle name="_Table_04 North Beach Pro Forma 06.28.2005 (1) 3 4 3 2" xfId="558" xr:uid="{6D55ADC3-0579-437B-B6A9-1EE93C0E8BF0}"/>
    <cellStyle name="_Table_04 North Beach Pro Forma 06.28.2005 (1) 3 4 4" xfId="559" xr:uid="{B2596594-5238-47B5-9ABF-76361FAD9D9C}"/>
    <cellStyle name="_Table_04 North Beach Pro Forma 06.28.2005 (1) 3 5" xfId="560" xr:uid="{DEF5FF5C-D34C-4F77-A527-D93EEC021D74}"/>
    <cellStyle name="_Table_04 North Beach Pro Forma 06.28.2005 (1) 3 5 2" xfId="561" xr:uid="{F8EE375F-1116-4337-91DB-92531E05FCDC}"/>
    <cellStyle name="_Table_04 North Beach Pro Forma 06.28.2005 (1) 3 5 2 2" xfId="562" xr:uid="{59446574-088D-4AFA-8D6F-C7535F08A3AB}"/>
    <cellStyle name="_Table_04 North Beach Pro Forma 06.28.2005 (1) 3 5 3" xfId="563" xr:uid="{99A3EE4A-F798-4571-828A-62267DCF7373}"/>
    <cellStyle name="_Table_04 North Beach Pro Forma 06.28.2005 (1) 3 5 3 2" xfId="564" xr:uid="{E86AE5B5-932E-4406-91CB-EC1A5C32FDE2}"/>
    <cellStyle name="_Table_04 North Beach Pro Forma 06.28.2005 (1) 3 5 4" xfId="565" xr:uid="{E568A42F-7599-4F2B-9419-3B1997133AE0}"/>
    <cellStyle name="_Table_04 North Beach Pro Forma 06.28.2005 (1) 3 5 4 2" xfId="566" xr:uid="{50509ABA-2966-469B-9A38-9253B1457C0D}"/>
    <cellStyle name="_Table_04 North Beach Pro Forma 06.28.2005 (1) 3 5 5" xfId="567" xr:uid="{EA523704-D2CC-494C-9A85-80877CD67088}"/>
    <cellStyle name="_Table_04 North Beach Pro Forma 06.28.2005 (1) 3 6" xfId="568" xr:uid="{365E5AC0-42EC-4BB3-89AF-52A8ED184B9B}"/>
    <cellStyle name="_Table_04 North Beach Pro Forma 06.28.2005 (1) 3 6 2" xfId="569" xr:uid="{354012BB-431A-402E-AAC1-AC54D65CA17B}"/>
    <cellStyle name="_Table_04 North Beach Pro Forma 06.28.2005 (1) 3 7" xfId="570" xr:uid="{DC2FF8BB-0FFA-45CF-B413-7970694A4AFD}"/>
    <cellStyle name="_Table_04 North Beach Pro Forma 06.28.2005 (1) 3 8" xfId="571" xr:uid="{E66FA353-141A-4618-8DA8-AA13C5460906}"/>
    <cellStyle name="_Table_04 North Beach Pro Forma 06.28.2005 (1) 4" xfId="572" xr:uid="{E1B08F14-8AF2-4C7D-88F8-D79F22A7A682}"/>
    <cellStyle name="_Table_04 North Beach Pro Forma 06.28.2005 (1) 4 2" xfId="573" xr:uid="{0BD7AA37-C602-416F-BF2F-1A3665253450}"/>
    <cellStyle name="_Table_04 North Beach Pro Forma 06.28.2005 (1) 4 2 2" xfId="574" xr:uid="{51FA2F7F-C5B5-4959-9B04-896697160B53}"/>
    <cellStyle name="_Table_04 North Beach Pro Forma 06.28.2005 (1) 4 2 2 2" xfId="575" xr:uid="{072239A5-8DF7-4BB4-B628-58C39A962A0C}"/>
    <cellStyle name="_Table_04 North Beach Pro Forma 06.28.2005 (1) 4 2 3" xfId="576" xr:uid="{9EADFA6E-E44E-4DE3-B0F4-8F962A2003EE}"/>
    <cellStyle name="_Table_04 North Beach Pro Forma 06.28.2005 (1) 4 2 3 2" xfId="577" xr:uid="{CB7CAA95-95C4-470A-A533-72513DD334BE}"/>
    <cellStyle name="_Table_04 North Beach Pro Forma 06.28.2005 (1) 4 2 4" xfId="578" xr:uid="{89C2D054-3727-46A7-B990-5BDCA06B3643}"/>
    <cellStyle name="_Table_04 North Beach Pro Forma 06.28.2005 (1) 4 2 4 2" xfId="579" xr:uid="{B53B2BCE-9797-4B47-AAB8-87A5A001871E}"/>
    <cellStyle name="_Table_04 North Beach Pro Forma 06.28.2005 (1) 4 2 5" xfId="580" xr:uid="{2E634F57-3791-4B6B-AD02-6E50BEFF8D4E}"/>
    <cellStyle name="_Table_04 North Beach Pro Forma 06.28.2005 (1) 4 3" xfId="581" xr:uid="{686A26A8-F478-412E-8645-6866652EA6D6}"/>
    <cellStyle name="_Table_04 North Beach Pro Forma 06.28.2005 (1) 4 3 2" xfId="582" xr:uid="{5A67691A-D0C1-4C72-B794-38CD84C1A6F7}"/>
    <cellStyle name="_Table_04 North Beach Pro Forma 06.28.2005 (1) 4 3 2 2" xfId="583" xr:uid="{CF108270-05F6-4528-A8C1-2A0613775144}"/>
    <cellStyle name="_Table_04 North Beach Pro Forma 06.28.2005 (1) 4 3 3" xfId="584" xr:uid="{4F0F0B65-E9EF-4FD6-A190-3636E8C130AC}"/>
    <cellStyle name="_Table_04 North Beach Pro Forma 06.28.2005 (1) 4 3 3 2" xfId="585" xr:uid="{3A6FCD81-BE60-4F3E-9EC9-907468A358CD}"/>
    <cellStyle name="_Table_04 North Beach Pro Forma 06.28.2005 (1) 4 3 4" xfId="586" xr:uid="{7ABB831B-C882-47FF-9D44-1F3504F3415C}"/>
    <cellStyle name="_Table_04 North Beach Pro Forma 06.28.2005 (1) 4 4" xfId="587" xr:uid="{724C9E21-9EC4-420F-A32E-DFC72FB1D798}"/>
    <cellStyle name="_Table_04 North Beach Pro Forma 06.28.2005 (1) 4 4 2" xfId="588" xr:uid="{B3DA0F37-7621-47AB-8294-DAE8ADE13ECA}"/>
    <cellStyle name="_Table_04 North Beach Pro Forma 06.28.2005 (1) 4 4 2 2" xfId="589" xr:uid="{53178E48-5F4C-4DDA-8875-31BE3083644F}"/>
    <cellStyle name="_Table_04 North Beach Pro Forma 06.28.2005 (1) 4 4 3" xfId="590" xr:uid="{A4DFF43D-CB60-40A4-B113-301595FBC142}"/>
    <cellStyle name="_Table_04 North Beach Pro Forma 06.28.2005 (1) 4 4 3 2" xfId="591" xr:uid="{FB5F19A7-D004-4926-8C8C-15A65EDEEBCA}"/>
    <cellStyle name="_Table_04 North Beach Pro Forma 06.28.2005 (1) 4 4 4" xfId="592" xr:uid="{56D3579F-EB67-4845-BD09-55A64D3D74A0}"/>
    <cellStyle name="_Table_04 North Beach Pro Forma 06.28.2005 (1) 4 5" xfId="593" xr:uid="{12DC87B9-C72A-4309-A7A1-F57928B0E8FA}"/>
    <cellStyle name="_Table_04 North Beach Pro Forma 06.28.2005 (1) 4 5 2" xfId="594" xr:uid="{6F158A6D-237D-4BA7-B922-283E1BB5A30E}"/>
    <cellStyle name="_Table_04 North Beach Pro Forma 06.28.2005 (1) 4 5 2 2" xfId="595" xr:uid="{86F5D4AC-3E50-401E-A46C-C5127F4ECA36}"/>
    <cellStyle name="_Table_04 North Beach Pro Forma 06.28.2005 (1) 4 5 3" xfId="596" xr:uid="{7D7A4224-D77C-4039-AB7E-4D430F4F6573}"/>
    <cellStyle name="_Table_04 North Beach Pro Forma 06.28.2005 (1) 4 5 3 2" xfId="597" xr:uid="{74DCFFAF-C9A0-43AC-A4B8-9149C28EAE62}"/>
    <cellStyle name="_Table_04 North Beach Pro Forma 06.28.2005 (1) 4 5 4" xfId="598" xr:uid="{B3DFC3C1-1AD6-4360-9486-95F8E7F34827}"/>
    <cellStyle name="_Table_04 North Beach Pro Forma 06.28.2005 (1) 4 5 4 2" xfId="599" xr:uid="{D3E7297B-9AEE-40E6-81E0-0D6812282781}"/>
    <cellStyle name="_Table_04 North Beach Pro Forma 06.28.2005 (1) 4 5 5" xfId="600" xr:uid="{402A0F43-6105-49A9-AED6-8B564216DFB4}"/>
    <cellStyle name="_Table_04 North Beach Pro Forma 06.28.2005 (1) 4 6" xfId="601" xr:uid="{716B061F-EC19-4F29-BEB2-383C61C8531F}"/>
    <cellStyle name="_Table_04 North Beach Pro Forma 06.28.2005 (1) 4 6 2" xfId="602" xr:uid="{1E1590AF-31B5-4815-B8E0-DEE7190ACE18}"/>
    <cellStyle name="_Table_04 North Beach Pro Forma 06.28.2005 (1) 4 7" xfId="603" xr:uid="{8826C158-2EE2-4388-902F-E65AB6734313}"/>
    <cellStyle name="_Table_04 North Beach Pro Forma 06.28.2005 (1) 4 8" xfId="604" xr:uid="{E2F39613-925D-4DCA-BFBE-4D261517CBD8}"/>
    <cellStyle name="_Table_04 North Beach Pro Forma 06.28.2005 (1) 5" xfId="605" xr:uid="{0C779D05-9118-4A30-AE0A-4AE91066A0D3}"/>
    <cellStyle name="_Table_04 North Beach Pro Forma 06.28.2005 (1) 5 2" xfId="606" xr:uid="{68C0C4D3-9E00-4882-B853-C8AC42172E79}"/>
    <cellStyle name="_Table_04 North Beach Pro Forma 06.28.2005 (1) 5 2 2" xfId="607" xr:uid="{FC784333-AE09-4EED-9CA7-A34DDD39749D}"/>
    <cellStyle name="_Table_04 North Beach Pro Forma 06.28.2005 (1) 5 2 2 2" xfId="608" xr:uid="{835D1715-FD0E-49C9-9206-221CC7AF17D2}"/>
    <cellStyle name="_Table_04 North Beach Pro Forma 06.28.2005 (1) 5 2 3" xfId="609" xr:uid="{FE00C537-2981-48DC-9372-02B8B7FCB05C}"/>
    <cellStyle name="_Table_04 North Beach Pro Forma 06.28.2005 (1) 5 2 3 2" xfId="610" xr:uid="{5C74F8FD-CFBC-466E-ADC0-B13CDBDE9CE8}"/>
    <cellStyle name="_Table_04 North Beach Pro Forma 06.28.2005 (1) 5 2 4" xfId="611" xr:uid="{69CE648B-F2C5-4CCD-994C-A9FAE3CF39AF}"/>
    <cellStyle name="_Table_04 North Beach Pro Forma 06.28.2005 (1) 5 2 4 2" xfId="612" xr:uid="{8C1082D3-43E2-4884-93ED-963D7740BCAE}"/>
    <cellStyle name="_Table_04 North Beach Pro Forma 06.28.2005 (1) 5 2 5" xfId="613" xr:uid="{53577724-0457-407F-849B-6B5DD70F302F}"/>
    <cellStyle name="_Table_04 North Beach Pro Forma 06.28.2005 (1) 5 3" xfId="614" xr:uid="{90EA85D0-4B6A-4F8A-A6F4-93C72E6C9F02}"/>
    <cellStyle name="_Table_04 North Beach Pro Forma 06.28.2005 (1) 5 3 2" xfId="615" xr:uid="{B06C2015-37FA-45B0-8FC0-A09C44232012}"/>
    <cellStyle name="_Table_04 North Beach Pro Forma 06.28.2005 (1) 5 3 2 2" xfId="616" xr:uid="{8B6EEEA9-20F8-49A0-8F7C-12744DCA7AA6}"/>
    <cellStyle name="_Table_04 North Beach Pro Forma 06.28.2005 (1) 5 3 3" xfId="617" xr:uid="{6052FEC5-CF6B-439F-A15F-7BD611C2C574}"/>
    <cellStyle name="_Table_04 North Beach Pro Forma 06.28.2005 (1) 5 3 3 2" xfId="618" xr:uid="{273A9863-1F7E-4240-A6AA-E71CDD631EA6}"/>
    <cellStyle name="_Table_04 North Beach Pro Forma 06.28.2005 (1) 5 3 4" xfId="619" xr:uid="{51F319F6-1B5C-4BA0-AF14-2BEAC5F8B5A2}"/>
    <cellStyle name="_Table_04 North Beach Pro Forma 06.28.2005 (1) 5 4" xfId="620" xr:uid="{A14F9B7A-DE0C-4AA1-A374-3EDCF5B9AFA7}"/>
    <cellStyle name="_Table_04 North Beach Pro Forma 06.28.2005 (1) 5 4 2" xfId="621" xr:uid="{B3C52F70-0218-400C-BB0E-598A452E895D}"/>
    <cellStyle name="_Table_04 North Beach Pro Forma 06.28.2005 (1) 5 4 2 2" xfId="622" xr:uid="{CAA9EA10-C4C0-4AE0-B223-85A035C63007}"/>
    <cellStyle name="_Table_04 North Beach Pro Forma 06.28.2005 (1) 5 4 3" xfId="623" xr:uid="{A2BD9923-71BA-4273-9DB9-C0527D79A319}"/>
    <cellStyle name="_Table_04 North Beach Pro Forma 06.28.2005 (1) 5 4 3 2" xfId="624" xr:uid="{A01D56CD-E2F5-40D6-9065-BD316D9CBA79}"/>
    <cellStyle name="_Table_04 North Beach Pro Forma 06.28.2005 (1) 5 4 4" xfId="625" xr:uid="{3DD19B41-2A5D-49DF-A402-4CE24FB62E98}"/>
    <cellStyle name="_Table_04 North Beach Pro Forma 06.28.2005 (1) 5 5" xfId="626" xr:uid="{62D03E7B-CB10-4FB7-AC39-C78C249C1E13}"/>
    <cellStyle name="_Table_04 North Beach Pro Forma 06.28.2005 (1) 5 5 2" xfId="627" xr:uid="{BB841EB9-004D-4870-9C7A-90E564C481F8}"/>
    <cellStyle name="_Table_04 North Beach Pro Forma 06.28.2005 (1) 5 5 2 2" xfId="628" xr:uid="{F45DD05E-7D05-46EF-93E1-83CEB191851C}"/>
    <cellStyle name="_Table_04 North Beach Pro Forma 06.28.2005 (1) 5 5 3" xfId="629" xr:uid="{D2619712-048F-4D27-A6D3-61C173FA36A5}"/>
    <cellStyle name="_Table_04 North Beach Pro Forma 06.28.2005 (1) 5 5 3 2" xfId="630" xr:uid="{0C3DBC10-0702-498F-AF57-4E568B7C3EAF}"/>
    <cellStyle name="_Table_04 North Beach Pro Forma 06.28.2005 (1) 5 5 4" xfId="631" xr:uid="{6115C8AC-D4AD-471F-9388-7E6CFF617B73}"/>
    <cellStyle name="_Table_04 North Beach Pro Forma 06.28.2005 (1) 5 5 4 2" xfId="632" xr:uid="{1D43D778-DB05-4584-8589-F7C0A87057B7}"/>
    <cellStyle name="_Table_04 North Beach Pro Forma 06.28.2005 (1) 5 5 5" xfId="633" xr:uid="{29DF38E2-DC9C-4FBB-A24F-61547830D36C}"/>
    <cellStyle name="_Table_04 North Beach Pro Forma 06.28.2005 (1) 5 6" xfId="634" xr:uid="{D42B77EB-6608-4746-8F4B-E3C55E6D3BF5}"/>
    <cellStyle name="_Table_04 North Beach Pro Forma 06.28.2005 (1) 5 6 2" xfId="635" xr:uid="{BE6548D8-FB1A-48B6-9DA8-313719C7C29C}"/>
    <cellStyle name="_Table_04 North Beach Pro Forma 06.28.2005 (1) 5 7" xfId="636" xr:uid="{EE384B62-0CF5-41D2-A347-D393E5C94B16}"/>
    <cellStyle name="_Table_04 North Beach Pro Forma 06.28.2005 (1) 5 8" xfId="637" xr:uid="{72F5A328-CB4E-48A8-B366-ACF0846DD6AF}"/>
    <cellStyle name="_Table_04 North Beach Pro Forma 06.28.2005 (1) 6" xfId="638" xr:uid="{DED39F09-5F4E-46FB-9E75-36146985F527}"/>
    <cellStyle name="_Table_04 North Beach Pro Forma 06.28.2005 (1) 6 2" xfId="639" xr:uid="{94FA0B77-C658-44DD-9735-790C9845A591}"/>
    <cellStyle name="_Table_04 North Beach Pro Forma 06.28.2005 (1) 6 2 2" xfId="640" xr:uid="{17041B67-BDAE-41A5-A7B8-1A752AF831E5}"/>
    <cellStyle name="_Table_04 North Beach Pro Forma 06.28.2005 (1) 6 3" xfId="641" xr:uid="{F1C24E62-0680-46DA-B4F9-BAF91D55D506}"/>
    <cellStyle name="_Table_04 North Beach Pro Forma 06.28.2005 (1) 6 3 2" xfId="642" xr:uid="{6B4775EC-D998-462F-A563-E045142B69AB}"/>
    <cellStyle name="_Table_04 North Beach Pro Forma 06.28.2005 (1) 6 4" xfId="643" xr:uid="{5D6787B7-EBB1-4395-85E5-D61C98F13780}"/>
    <cellStyle name="_Table_04 North Beach Pro Forma 06.28.2005 (1) 7" xfId="644" xr:uid="{D9A9BC00-485C-4A5A-8B25-5EA43A6225A1}"/>
    <cellStyle name="_Table_04 North Beach Pro Forma 06.28.2005 (1) 7 2" xfId="645" xr:uid="{EE90AB61-09CE-4423-B2D6-E87A77884E9D}"/>
    <cellStyle name="_Table_04 North Beach Pro Forma 06.28.2005 (1) 7 2 2" xfId="646" xr:uid="{80459197-FDC7-4752-8364-D612D18EF838}"/>
    <cellStyle name="_Table_04 North Beach Pro Forma 06.28.2005 (1) 7 3" xfId="647" xr:uid="{443687DA-9AB1-4432-ACBC-D0D13E86DB45}"/>
    <cellStyle name="_Table_04 North Beach Pro Forma 06.28.2005 (1) 7 3 2" xfId="648" xr:uid="{11DE49C4-C2FB-4BC4-AFDA-B66B18005F8A}"/>
    <cellStyle name="_Table_04 North Beach Pro Forma 06.28.2005 (1) 7 4" xfId="649" xr:uid="{9BFCCA9F-C0FF-43FA-8C9F-A9FB3140541B}"/>
    <cellStyle name="_Table_04 North Beach Pro Forma 06.28.2005 (1) 8" xfId="650" xr:uid="{7AB71D7F-CB92-454D-BB94-8FE1511B485D}"/>
    <cellStyle name="_Table_04 North Beach Pro Forma 06.28.2005 (1) 8 2" xfId="651" xr:uid="{B00202F8-D90C-4A35-B048-32113689718E}"/>
    <cellStyle name="_Table_04 North Beach Pro Forma 06.28.2005 (1) 8 2 2" xfId="652" xr:uid="{40517F95-AF6E-46A7-BC41-B289B15A0133}"/>
    <cellStyle name="_Table_04 North Beach Pro Forma 06.28.2005 (1) 8 3" xfId="653" xr:uid="{0182FD21-0C01-4AC2-B9B2-3F027C2E4C25}"/>
    <cellStyle name="_Table_04 North Beach Pro Forma 06.28.2005 (1) 8 3 2" xfId="654" xr:uid="{B24FF01F-0303-4C2F-A994-F64DDB6B0C4B}"/>
    <cellStyle name="_Table_04 North Beach Pro Forma 06.28.2005 (1) 8 4" xfId="655" xr:uid="{B63FD7C6-6BAB-44C3-9FF5-C6A5E72E6348}"/>
    <cellStyle name="_Table_04 North Beach Pro Forma 06.28.2005 (1) 8 4 2" xfId="656" xr:uid="{E12E6224-DE8B-4F65-AB64-81432DB91DFE}"/>
    <cellStyle name="_Table_04 North Beach Pro Forma 06.28.2005 (1) 8 5" xfId="657" xr:uid="{53EE0174-824E-41A9-9D5D-A876DFDF7B78}"/>
    <cellStyle name="_Table_04 North Beach Pro Forma 06.28.2005 (1) 8 5 2" xfId="658" xr:uid="{C46920D7-83D4-43C6-BD36-5988165EEC3D}"/>
    <cellStyle name="_Table_04 North Beach Pro Forma 06.28.2005 (1) 8 6" xfId="659" xr:uid="{A9502600-0539-42D6-AC52-BF7BFBC64837}"/>
    <cellStyle name="_Table_04 North Beach Pro Forma 06.28.2005 (1) 9" xfId="660" xr:uid="{C3DDDDF0-D894-4E93-8F85-5DF3B48F6BD1}"/>
    <cellStyle name="_Table_04 North Beach Pro Forma 06.28.2005 (1) 9 2" xfId="661" xr:uid="{FB31D52C-B278-41EC-BA52-BED27610A070}"/>
    <cellStyle name="_Table_04 North Beach Pro Forma 06.28.2005 (1) 9 2 2" xfId="662" xr:uid="{57A04633-B876-4FCF-BE32-767F0E4EB1E2}"/>
    <cellStyle name="_Table_04 North Beach Pro Forma 06.28.2005 (1) 9 3" xfId="663" xr:uid="{F4B15F2C-969D-4D4C-8556-9DA54F11F099}"/>
    <cellStyle name="_Table_04 North Beach Pro Forma 06.28.2005 (1) 9 3 2" xfId="664" xr:uid="{98A43DEB-4971-4933-B545-C47BB9F09751}"/>
    <cellStyle name="_Table_04 North Beach Pro Forma 06.28.2005 (1) 9 4" xfId="665" xr:uid="{87C99782-8830-4CA0-90F9-41E784CF9FA0}"/>
    <cellStyle name="_Table_04 North Beach Pro Forma 06.28.2005 (1) 9 4 2" xfId="666" xr:uid="{A139BE23-8108-47CD-ADFD-25E635A84527}"/>
    <cellStyle name="_Table_04 North Beach Pro Forma 06.28.2005 (1) 9 5" xfId="667" xr:uid="{C6A41BA8-BF1E-4812-BDE7-E4AA53804BF2}"/>
    <cellStyle name="_Table_04 North Beach Pro Forma 06.28.2005 (1) 9 5 2" xfId="668" xr:uid="{B454A835-675A-494E-A231-0B1E47EB8E52}"/>
    <cellStyle name="_Table_05 Development Charts" xfId="669" xr:uid="{275E6DA5-A5C7-44A0-940E-D38DAC2EAE30}"/>
    <cellStyle name="_Table_05 Development Charts 10" xfId="670" xr:uid="{770FB214-6D8A-4A81-BB8E-CA3BC1CC1FEF}"/>
    <cellStyle name="_Table_05 Development Charts 10 2" xfId="671" xr:uid="{6B15E254-3660-4E30-9D3C-2A48E5807B0F}"/>
    <cellStyle name="_Table_05 Development Charts 10 2 2" xfId="672" xr:uid="{F2AA911D-8F5F-4ABF-97B0-2933AC68EDAD}"/>
    <cellStyle name="_Table_05 Development Charts 10 3" xfId="673" xr:uid="{663081FA-BB7D-40C7-9B79-AEFE0377B917}"/>
    <cellStyle name="_Table_05 Development Charts 10 3 2" xfId="674" xr:uid="{F335A44B-4CFC-4546-852D-F626F251E17F}"/>
    <cellStyle name="_Table_05 Development Charts 10 4" xfId="675" xr:uid="{EC489479-D9A1-443A-A2B7-92C1AC319A62}"/>
    <cellStyle name="_Table_05 Development Charts 10 4 2" xfId="676" xr:uid="{EC430A99-BF70-4BCC-99E7-584E1891CBE3}"/>
    <cellStyle name="_Table_05 Development Charts 10 5" xfId="677" xr:uid="{B237EB07-1EE0-4200-973E-AA2BB4C96124}"/>
    <cellStyle name="_Table_05 Development Charts 10 5 2" xfId="678" xr:uid="{90512F65-3D41-4585-A85F-611E9E616605}"/>
    <cellStyle name="_Table_05 Development Charts 10 6" xfId="679" xr:uid="{BC13A058-454D-4ECA-8AC0-E017687C25AF}"/>
    <cellStyle name="_Table_05 Development Charts 11" xfId="680" xr:uid="{75006115-6CD3-43E5-87A7-A4589C071606}"/>
    <cellStyle name="_Table_05 Development Charts 11 2" xfId="681" xr:uid="{406D131F-D357-4145-93F2-C102E9B7537F}"/>
    <cellStyle name="_Table_05 Development Charts 11 2 2" xfId="682" xr:uid="{DADDD004-63A3-4F34-8AF3-E61BEF6B918A}"/>
    <cellStyle name="_Table_05 Development Charts 11 3" xfId="683" xr:uid="{D41463AB-ED04-4940-B2F6-61BBB7BFB2C8}"/>
    <cellStyle name="_Table_05 Development Charts 11 3 2" xfId="684" xr:uid="{18EAD8C1-1D0D-4960-87BE-22660BFB1FD7}"/>
    <cellStyle name="_Table_05 Development Charts 11 4" xfId="685" xr:uid="{61B9CD11-76F4-45D2-AAA0-E5059676B0F6}"/>
    <cellStyle name="_Table_05 Development Charts 11 4 2" xfId="686" xr:uid="{2A666E89-17C9-4E9D-90EC-22FD4F19E92E}"/>
    <cellStyle name="_Table_05 Development Charts 11 5" xfId="687" xr:uid="{12F573CA-6BCB-4A21-A899-67EEF8829405}"/>
    <cellStyle name="_Table_05 Development Charts 12" xfId="688" xr:uid="{A375AC3D-78CA-4B8B-BFB2-C634AEF4BD88}"/>
    <cellStyle name="_Table_05 Development Charts 12 2" xfId="689" xr:uid="{65CE8FF5-E544-4901-B3F6-B3116C70BE23}"/>
    <cellStyle name="_Table_05 Development Charts 2" xfId="690" xr:uid="{F22E1433-4BAB-4889-85D8-4C7039CE2CB9}"/>
    <cellStyle name="_Table_05 Development Charts 2 2" xfId="691" xr:uid="{13DC843E-DE71-4A97-989F-F4C699FD01C8}"/>
    <cellStyle name="_Table_05 Development Charts 2 2 2" xfId="692" xr:uid="{A769356C-CB49-43B8-94F9-E0B7A514A2D2}"/>
    <cellStyle name="_Table_05 Development Charts 2 2 2 2" xfId="693" xr:uid="{9EBBE592-724B-4F42-922D-FBBE7C9C173E}"/>
    <cellStyle name="_Table_05 Development Charts 2 2 3" xfId="694" xr:uid="{89594DEC-0EEB-4ECC-A90C-9675D855BA65}"/>
    <cellStyle name="_Table_05 Development Charts 2 2 3 2" xfId="695" xr:uid="{22F85150-68D0-4A47-A542-BD21F3E1E2F9}"/>
    <cellStyle name="_Table_05 Development Charts 2 2 4" xfId="696" xr:uid="{53095D0A-014A-4305-9B17-97AC00CC9EDF}"/>
    <cellStyle name="_Table_05 Development Charts 2 2 4 2" xfId="697" xr:uid="{0275DC55-FA18-4AAB-89ED-C63E1F1037E2}"/>
    <cellStyle name="_Table_05 Development Charts 2 2 5" xfId="698" xr:uid="{5BBF2473-A83A-4F37-8B5F-B13849F53AC2}"/>
    <cellStyle name="_Table_05 Development Charts 2 3" xfId="699" xr:uid="{C75DDAF1-2CCA-400B-BAAD-D6A040560255}"/>
    <cellStyle name="_Table_05 Development Charts 2 3 2" xfId="700" xr:uid="{AAF25F50-39EB-4412-AF33-30AF1DEA7D24}"/>
    <cellStyle name="_Table_05 Development Charts 2 3 2 2" xfId="701" xr:uid="{CA68E248-CAAE-4424-9138-4EA753E17172}"/>
    <cellStyle name="_Table_05 Development Charts 2 3 3" xfId="702" xr:uid="{952A98C4-7812-4E69-BD34-37C8DB9CBEE0}"/>
    <cellStyle name="_Table_05 Development Charts 2 3 3 2" xfId="703" xr:uid="{8443103B-2FF9-4B81-BD72-2F22C806F684}"/>
    <cellStyle name="_Table_05 Development Charts 2 3 4" xfId="704" xr:uid="{DFFF19D1-8CF5-40CF-881B-C699D4D7FDCF}"/>
    <cellStyle name="_Table_05 Development Charts 2 4" xfId="705" xr:uid="{D0693BD0-7CC0-4C4C-ADE7-CEB9423CBA22}"/>
    <cellStyle name="_Table_05 Development Charts 2 4 2" xfId="706" xr:uid="{C7EDB7E4-6C1F-414A-9775-1555F27A0E36}"/>
    <cellStyle name="_Table_05 Development Charts 2 4 2 2" xfId="707" xr:uid="{E032197B-E3B6-4D62-9744-C81FBDB1F5F2}"/>
    <cellStyle name="_Table_05 Development Charts 2 4 3" xfId="708" xr:uid="{3AA7599A-8C8E-4776-AF77-5195BE44246C}"/>
    <cellStyle name="_Table_05 Development Charts 2 4 3 2" xfId="709" xr:uid="{E08F32C9-0568-4850-9CF9-946A7C1CA4BF}"/>
    <cellStyle name="_Table_05 Development Charts 2 4 4" xfId="710" xr:uid="{58A935A8-2B8B-403D-B9B7-AAE989AE9343}"/>
    <cellStyle name="_Table_05 Development Charts 2 5" xfId="711" xr:uid="{94B276E3-05FE-4629-A3A1-D2ABCF73EB1B}"/>
    <cellStyle name="_Table_05 Development Charts 2 5 2" xfId="712" xr:uid="{BC93C584-2F8C-4449-8BDE-1FF273FA1341}"/>
    <cellStyle name="_Table_05 Development Charts 2 5 2 2" xfId="713" xr:uid="{BC191EE8-941C-44E4-AA7E-A0DA1657DA36}"/>
    <cellStyle name="_Table_05 Development Charts 2 5 3" xfId="714" xr:uid="{E26951DA-975F-4F52-A1AC-280C22C7F4A7}"/>
    <cellStyle name="_Table_05 Development Charts 2 5 3 2" xfId="715" xr:uid="{0012C18C-6288-4DA9-ADB1-E6BC99F04F4F}"/>
    <cellStyle name="_Table_05 Development Charts 2 5 4" xfId="716" xr:uid="{CEA45819-44CD-4089-B80B-E8EC2CF1D24E}"/>
    <cellStyle name="_Table_05 Development Charts 2 5 4 2" xfId="717" xr:uid="{05210278-A4CE-4274-8B1A-D4A3D1ADC584}"/>
    <cellStyle name="_Table_05 Development Charts 2 5 5" xfId="718" xr:uid="{B9881933-8C58-40EE-B3CB-E18583F918C0}"/>
    <cellStyle name="_Table_05 Development Charts 2 6" xfId="719" xr:uid="{0C5D4D18-E5A3-4484-BF79-D79BED5D99FC}"/>
    <cellStyle name="_Table_05 Development Charts 2 6 2" xfId="720" xr:uid="{4843F1AF-3165-4662-9706-80F2D0BF765E}"/>
    <cellStyle name="_Table_05 Development Charts 2 7" xfId="721" xr:uid="{83A4B3D1-A4B7-41D0-9F84-98AA9936FEDC}"/>
    <cellStyle name="_Table_05 Development Charts 2 8" xfId="722" xr:uid="{A8727397-6572-4351-BB99-05260DA6044D}"/>
    <cellStyle name="_Table_05 Development Charts 3" xfId="723" xr:uid="{73C84467-49EC-4D9B-BEBD-03C794C1B3E5}"/>
    <cellStyle name="_Table_05 Development Charts 3 2" xfId="724" xr:uid="{23E7DDD0-F2FC-472C-8BEE-D5CF344841AA}"/>
    <cellStyle name="_Table_05 Development Charts 3 2 2" xfId="725" xr:uid="{8105BB05-C9E7-4DE0-943A-6BC378C5E147}"/>
    <cellStyle name="_Table_05 Development Charts 3 2 2 2" xfId="726" xr:uid="{F9AD161E-54C6-4559-9678-A56141342DFB}"/>
    <cellStyle name="_Table_05 Development Charts 3 2 3" xfId="727" xr:uid="{1413BA9D-D97C-4BFF-AA1D-6C982AA23C54}"/>
    <cellStyle name="_Table_05 Development Charts 3 2 3 2" xfId="728" xr:uid="{A8C328CD-15EC-42E4-BFC0-569A7D7ACAD5}"/>
    <cellStyle name="_Table_05 Development Charts 3 2 4" xfId="729" xr:uid="{C5169276-4F50-447C-8839-48465C575FC3}"/>
    <cellStyle name="_Table_05 Development Charts 3 2 4 2" xfId="730" xr:uid="{5A0193D4-9733-46A4-A34A-B909D3AB33ED}"/>
    <cellStyle name="_Table_05 Development Charts 3 2 5" xfId="731" xr:uid="{34AB95C0-490F-4DDF-BA6D-09932899A98A}"/>
    <cellStyle name="_Table_05 Development Charts 3 3" xfId="732" xr:uid="{AB05CF4F-7D2E-4427-AB66-9796190BA11C}"/>
    <cellStyle name="_Table_05 Development Charts 3 3 2" xfId="733" xr:uid="{5C6B0D00-C793-4A6F-A547-069F70355A81}"/>
    <cellStyle name="_Table_05 Development Charts 3 3 2 2" xfId="734" xr:uid="{55822A5E-FB4F-4D79-8233-85F3860D19D2}"/>
    <cellStyle name="_Table_05 Development Charts 3 3 3" xfId="735" xr:uid="{460DF233-213F-4F79-AD62-1BF14D999611}"/>
    <cellStyle name="_Table_05 Development Charts 3 3 3 2" xfId="736" xr:uid="{2EA3B910-67CD-4EFC-A018-5145620DA302}"/>
    <cellStyle name="_Table_05 Development Charts 3 3 4" xfId="737" xr:uid="{2DAFABDE-648C-4A2E-8D38-D830223FEDD0}"/>
    <cellStyle name="_Table_05 Development Charts 3 4" xfId="738" xr:uid="{F82557F7-053D-4F46-8AF1-5FF8DFB28F8E}"/>
    <cellStyle name="_Table_05 Development Charts 3 4 2" xfId="739" xr:uid="{615E245E-BDCC-456F-9E63-21A508EA9366}"/>
    <cellStyle name="_Table_05 Development Charts 3 4 2 2" xfId="740" xr:uid="{0E8E958B-34A5-472B-9A97-B5568A79BBEB}"/>
    <cellStyle name="_Table_05 Development Charts 3 4 3" xfId="741" xr:uid="{DBB9ACF6-D00F-440B-84AA-2EC3B9402008}"/>
    <cellStyle name="_Table_05 Development Charts 3 4 3 2" xfId="742" xr:uid="{95672001-3182-4E23-A3D7-D7BF2E0CF5D1}"/>
    <cellStyle name="_Table_05 Development Charts 3 4 4" xfId="743" xr:uid="{FC57BC9C-1FCA-48E4-8454-10B2561870C3}"/>
    <cellStyle name="_Table_05 Development Charts 3 5" xfId="744" xr:uid="{D5F57529-E15A-40AC-A09B-0FF61862F7C6}"/>
    <cellStyle name="_Table_05 Development Charts 3 5 2" xfId="745" xr:uid="{E7736758-F98E-4DA7-A6A4-376F93E0E10E}"/>
    <cellStyle name="_Table_05 Development Charts 3 5 2 2" xfId="746" xr:uid="{90232F78-5D33-46C3-B505-8C47680D31D3}"/>
    <cellStyle name="_Table_05 Development Charts 3 5 3" xfId="747" xr:uid="{73EB0982-AB95-4041-83D4-B02105456C65}"/>
    <cellStyle name="_Table_05 Development Charts 3 5 3 2" xfId="748" xr:uid="{AD3B8A8F-799D-442A-95AE-484C4369A400}"/>
    <cellStyle name="_Table_05 Development Charts 3 5 4" xfId="749" xr:uid="{9E5D2766-8AE7-44A9-86CF-3040E17C097E}"/>
    <cellStyle name="_Table_05 Development Charts 3 5 4 2" xfId="750" xr:uid="{CA424D29-EF2B-4F4C-8920-5438B58A646F}"/>
    <cellStyle name="_Table_05 Development Charts 3 5 5" xfId="751" xr:uid="{6CCADA8B-2184-435A-9A8C-D14FEB9E216B}"/>
    <cellStyle name="_Table_05 Development Charts 3 6" xfId="752" xr:uid="{C6AEDD09-371D-4FF1-9A4E-FB29366269A5}"/>
    <cellStyle name="_Table_05 Development Charts 3 6 2" xfId="753" xr:uid="{033F092E-3435-4F58-8DBF-AB8E7864A66F}"/>
    <cellStyle name="_Table_05 Development Charts 3 7" xfId="754" xr:uid="{A9333DF5-766C-47BA-9B89-4F8F11EB125D}"/>
    <cellStyle name="_Table_05 Development Charts 3 8" xfId="755" xr:uid="{58952B1D-7ECF-4FBD-BB65-4E26CE56C10F}"/>
    <cellStyle name="_Table_05 Development Charts 4" xfId="756" xr:uid="{5FD2456A-A707-4511-B267-54819B7C81F1}"/>
    <cellStyle name="_Table_05 Development Charts 4 2" xfId="757" xr:uid="{A32D5C50-83AD-4C1A-A41F-1CFB7FE52CD5}"/>
    <cellStyle name="_Table_05 Development Charts 4 2 2" xfId="758" xr:uid="{6AB92432-2BEF-420E-BFD5-517964758DE3}"/>
    <cellStyle name="_Table_05 Development Charts 4 2 2 2" xfId="759" xr:uid="{E28E998A-01AC-4AAB-8336-361E66B9B361}"/>
    <cellStyle name="_Table_05 Development Charts 4 2 3" xfId="760" xr:uid="{4429F86B-D246-446E-AEB6-5E54B2EF1926}"/>
    <cellStyle name="_Table_05 Development Charts 4 2 3 2" xfId="761" xr:uid="{988756D7-6105-427C-BEF3-D2968F97FC10}"/>
    <cellStyle name="_Table_05 Development Charts 4 2 4" xfId="762" xr:uid="{C0869563-89C2-448C-B82B-8C17071AB7DE}"/>
    <cellStyle name="_Table_05 Development Charts 4 2 4 2" xfId="763" xr:uid="{17424C43-58B8-472D-AFEB-73F0E4F95AA1}"/>
    <cellStyle name="_Table_05 Development Charts 4 2 5" xfId="764" xr:uid="{57CFCE74-A2C9-4296-B4AB-4894E59FB4E9}"/>
    <cellStyle name="_Table_05 Development Charts 4 3" xfId="765" xr:uid="{77F6B8C0-9B14-4445-8650-D0EFA3667E8D}"/>
    <cellStyle name="_Table_05 Development Charts 4 3 2" xfId="766" xr:uid="{76E687B2-72D3-4B24-93C3-A47A469A91C4}"/>
    <cellStyle name="_Table_05 Development Charts 4 3 2 2" xfId="767" xr:uid="{73017C4D-C84F-4A70-BBBF-BE87419F1D28}"/>
    <cellStyle name="_Table_05 Development Charts 4 3 3" xfId="768" xr:uid="{2EAC5F36-214D-4971-AC7C-54507148DC2B}"/>
    <cellStyle name="_Table_05 Development Charts 4 3 3 2" xfId="769" xr:uid="{32B0092A-5EC3-4D3C-A2F2-0C665A63EA35}"/>
    <cellStyle name="_Table_05 Development Charts 4 3 4" xfId="770" xr:uid="{B2EF907E-EBC6-4402-BCBE-A5216F73FD67}"/>
    <cellStyle name="_Table_05 Development Charts 4 4" xfId="771" xr:uid="{E6C31FA8-7F56-4A2E-BD61-1EDB0BF600FB}"/>
    <cellStyle name="_Table_05 Development Charts 4 4 2" xfId="772" xr:uid="{A82AD88F-3D16-4281-99EE-21DEF389E0EA}"/>
    <cellStyle name="_Table_05 Development Charts 4 4 2 2" xfId="773" xr:uid="{FD2F2F46-AEA6-45E1-91C5-ECF47F4CC58B}"/>
    <cellStyle name="_Table_05 Development Charts 4 4 3" xfId="774" xr:uid="{5EF13FB5-1F8E-47A1-BD7C-2593DE406C53}"/>
    <cellStyle name="_Table_05 Development Charts 4 4 3 2" xfId="775" xr:uid="{CB216D2C-6D9F-4E2A-B78E-F886C78059F2}"/>
    <cellStyle name="_Table_05 Development Charts 4 4 4" xfId="776" xr:uid="{B524C9B7-37DD-4C64-891C-094ED089D0A3}"/>
    <cellStyle name="_Table_05 Development Charts 4 5" xfId="777" xr:uid="{17FB13E9-8D5C-48CA-95B6-70DF6A458808}"/>
    <cellStyle name="_Table_05 Development Charts 4 5 2" xfId="778" xr:uid="{DA78713B-4AF2-4A56-9E1C-865477DDFF92}"/>
    <cellStyle name="_Table_05 Development Charts 4 5 2 2" xfId="779" xr:uid="{38073DE7-223A-47DD-ABB9-51535198BDB3}"/>
    <cellStyle name="_Table_05 Development Charts 4 5 3" xfId="780" xr:uid="{0FCCB847-B470-4F5A-912E-93ACC972DFBC}"/>
    <cellStyle name="_Table_05 Development Charts 4 5 3 2" xfId="781" xr:uid="{2370C101-79CA-46CE-9930-4571DF606CE5}"/>
    <cellStyle name="_Table_05 Development Charts 4 5 4" xfId="782" xr:uid="{3ED71F47-6BDB-409F-9DFD-763F3BFC72A7}"/>
    <cellStyle name="_Table_05 Development Charts 4 5 4 2" xfId="783" xr:uid="{829AB84E-EB13-42F4-AB20-6BF88D64A27E}"/>
    <cellStyle name="_Table_05 Development Charts 4 5 5" xfId="784" xr:uid="{5CD1729D-8FC0-4DFA-BAD1-04EEA8A6AEB8}"/>
    <cellStyle name="_Table_05 Development Charts 4 6" xfId="785" xr:uid="{DF581C0B-E57D-4A0A-92A4-6FF8DCB11421}"/>
    <cellStyle name="_Table_05 Development Charts 4 6 2" xfId="786" xr:uid="{91E9E9A6-EC20-48BC-8F6F-7014E683B476}"/>
    <cellStyle name="_Table_05 Development Charts 4 7" xfId="787" xr:uid="{38D14777-D666-4B5E-A454-F25CE4FAA02D}"/>
    <cellStyle name="_Table_05 Development Charts 4 8" xfId="788" xr:uid="{BD6C565C-CBD2-4305-81C1-43E3B6902450}"/>
    <cellStyle name="_Table_05 Development Charts 5" xfId="789" xr:uid="{6D0A2767-0DD8-4CA6-8D6F-D4EC9A5529D9}"/>
    <cellStyle name="_Table_05 Development Charts 5 2" xfId="790" xr:uid="{8DE47D84-33B1-45C8-807F-5FDC4DA88AD5}"/>
    <cellStyle name="_Table_05 Development Charts 5 2 2" xfId="791" xr:uid="{11C05378-DBED-410C-8F41-5CD066876DFB}"/>
    <cellStyle name="_Table_05 Development Charts 5 2 2 2" xfId="792" xr:uid="{27BD80D0-8506-453B-B688-914F22818101}"/>
    <cellStyle name="_Table_05 Development Charts 5 2 3" xfId="793" xr:uid="{4EE262FE-7B7C-47E1-950B-EECD7BF230EC}"/>
    <cellStyle name="_Table_05 Development Charts 5 2 3 2" xfId="794" xr:uid="{771004F6-A361-4831-A677-C76FB177BDD4}"/>
    <cellStyle name="_Table_05 Development Charts 5 2 4" xfId="795" xr:uid="{59B1942F-6ABC-4B36-9783-EBD629830E74}"/>
    <cellStyle name="_Table_05 Development Charts 5 2 4 2" xfId="796" xr:uid="{459A6645-E39E-4F62-84F7-9D3B21AB16B7}"/>
    <cellStyle name="_Table_05 Development Charts 5 2 5" xfId="797" xr:uid="{6E2ABA77-83D3-43FF-9D97-994D0125DEC7}"/>
    <cellStyle name="_Table_05 Development Charts 5 3" xfId="798" xr:uid="{E27912FA-8B58-42B8-B349-84EF585F9CB9}"/>
    <cellStyle name="_Table_05 Development Charts 5 3 2" xfId="799" xr:uid="{D54F4F28-2D41-46BF-8595-CBAE1ED0AAEB}"/>
    <cellStyle name="_Table_05 Development Charts 5 3 2 2" xfId="800" xr:uid="{618B7723-A214-452C-90CB-28F00797DB6B}"/>
    <cellStyle name="_Table_05 Development Charts 5 3 3" xfId="801" xr:uid="{6F962028-BBF8-4847-8E3D-72A106E08581}"/>
    <cellStyle name="_Table_05 Development Charts 5 3 3 2" xfId="802" xr:uid="{4B054EDD-4F9A-420D-85B2-72DA492A53DE}"/>
    <cellStyle name="_Table_05 Development Charts 5 3 4" xfId="803" xr:uid="{C0123AF2-5C15-4318-8A36-4F700CB9042C}"/>
    <cellStyle name="_Table_05 Development Charts 5 4" xfId="804" xr:uid="{7076FDCE-C272-4BAF-80A4-269AE85BABA8}"/>
    <cellStyle name="_Table_05 Development Charts 5 4 2" xfId="805" xr:uid="{7C600165-65F7-47A8-952C-00BD2AB4E510}"/>
    <cellStyle name="_Table_05 Development Charts 5 4 2 2" xfId="806" xr:uid="{2DCCB711-60FA-4C90-BB0F-48456FAF1AA6}"/>
    <cellStyle name="_Table_05 Development Charts 5 4 3" xfId="807" xr:uid="{6B1EFC5C-DAAA-4333-9974-C204240BB6CC}"/>
    <cellStyle name="_Table_05 Development Charts 5 4 3 2" xfId="808" xr:uid="{70D84FAB-B2EC-4668-9410-A374F8A6A5AE}"/>
    <cellStyle name="_Table_05 Development Charts 5 4 4" xfId="809" xr:uid="{AEE27E2B-1E29-44CA-9E00-107C150E37C1}"/>
    <cellStyle name="_Table_05 Development Charts 5 5" xfId="810" xr:uid="{E386F69E-B504-44BF-B69D-0EE3D47A692E}"/>
    <cellStyle name="_Table_05 Development Charts 5 5 2" xfId="811" xr:uid="{92BB174D-001E-4DE5-A9FA-80069F0B7C4B}"/>
    <cellStyle name="_Table_05 Development Charts 5 5 2 2" xfId="812" xr:uid="{432C5ABA-9145-423F-85FF-B4FB8A22084B}"/>
    <cellStyle name="_Table_05 Development Charts 5 5 3" xfId="813" xr:uid="{8105CD0E-C70D-4875-8994-EA58E041FB43}"/>
    <cellStyle name="_Table_05 Development Charts 5 5 3 2" xfId="814" xr:uid="{FEA3ED35-0649-4FFD-8309-02E26DB467B5}"/>
    <cellStyle name="_Table_05 Development Charts 5 5 4" xfId="815" xr:uid="{03B40EC4-FA88-4F27-A3DE-EC79F19E7D0C}"/>
    <cellStyle name="_Table_05 Development Charts 5 5 4 2" xfId="816" xr:uid="{D9ABAC25-5C95-4BA1-8452-D6C40FEC8228}"/>
    <cellStyle name="_Table_05 Development Charts 5 5 5" xfId="817" xr:uid="{64B72469-CCD9-4FA9-AAA1-601F5DD2559A}"/>
    <cellStyle name="_Table_05 Development Charts 5 6" xfId="818" xr:uid="{B47D6BC4-93D7-44B2-896F-035F45908569}"/>
    <cellStyle name="_Table_05 Development Charts 5 6 2" xfId="819" xr:uid="{D6A27FD1-1D4B-410E-8470-C1191368214B}"/>
    <cellStyle name="_Table_05 Development Charts 5 7" xfId="820" xr:uid="{185C2DF4-8682-44A0-B567-AB88684C20BA}"/>
    <cellStyle name="_Table_05 Development Charts 5 8" xfId="821" xr:uid="{CB065B59-E9B5-4C19-9487-60E03101FD30}"/>
    <cellStyle name="_Table_05 Development Charts 6" xfId="822" xr:uid="{6DA6D31E-C0B6-4687-897D-499F3C82C855}"/>
    <cellStyle name="_Table_05 Development Charts 6 2" xfId="823" xr:uid="{9799FD21-CAD5-4779-AC9C-E32BA8001F97}"/>
    <cellStyle name="_Table_05 Development Charts 6 2 2" xfId="824" xr:uid="{FC5D5E0A-3FDF-4CA6-9E4F-FC58835BBF5C}"/>
    <cellStyle name="_Table_05 Development Charts 6 3" xfId="825" xr:uid="{42229B7C-CAAE-4FC1-9309-ECB0671B3D83}"/>
    <cellStyle name="_Table_05 Development Charts 6 3 2" xfId="826" xr:uid="{4095425D-AE91-4895-B71D-11F1E7C0F28F}"/>
    <cellStyle name="_Table_05 Development Charts 6 4" xfId="827" xr:uid="{7272A88D-CB0D-45E2-B0BB-9AED537BF9D4}"/>
    <cellStyle name="_Table_05 Development Charts 7" xfId="828" xr:uid="{92169542-E322-40C9-93F8-756629814509}"/>
    <cellStyle name="_Table_05 Development Charts 7 2" xfId="829" xr:uid="{24B2B2A0-F2AB-49D7-ABEC-398E0FEA443F}"/>
    <cellStyle name="_Table_05 Development Charts 7 2 2" xfId="830" xr:uid="{3EA2377B-3F52-471D-831D-8A6EABD4BFD9}"/>
    <cellStyle name="_Table_05 Development Charts 7 3" xfId="831" xr:uid="{EEE6E624-12F1-4ABC-BF26-2F06F4026EF5}"/>
    <cellStyle name="_Table_05 Development Charts 7 3 2" xfId="832" xr:uid="{17911542-0D85-4381-957A-979CFE68AB76}"/>
    <cellStyle name="_Table_05 Development Charts 7 4" xfId="833" xr:uid="{9411F2B3-1DE9-4F1B-A9D8-ED8FCABF4557}"/>
    <cellStyle name="_Table_05 Development Charts 8" xfId="834" xr:uid="{C663954E-DBF7-451C-BAC8-C64262DE8223}"/>
    <cellStyle name="_Table_05 Development Charts 8 2" xfId="835" xr:uid="{1884B822-43B4-4A61-891F-FB1683C3F6EF}"/>
    <cellStyle name="_Table_05 Development Charts 8 2 2" xfId="836" xr:uid="{4AD4734B-4298-4BB0-AFD5-CE5A41E35970}"/>
    <cellStyle name="_Table_05 Development Charts 8 3" xfId="837" xr:uid="{992DCD16-424F-4818-94E7-50CA6D479A6E}"/>
    <cellStyle name="_Table_05 Development Charts 8 3 2" xfId="838" xr:uid="{EDD46932-0E75-4B11-B779-138333EF4520}"/>
    <cellStyle name="_Table_05 Development Charts 8 4" xfId="839" xr:uid="{CBB1BEFB-E08E-476F-ADD7-4924C530FBB1}"/>
    <cellStyle name="_Table_05 Development Charts 8 4 2" xfId="840" xr:uid="{9DE8E1BD-65D9-4CF1-B6BC-53ACEC9E95EA}"/>
    <cellStyle name="_Table_05 Development Charts 8 5" xfId="841" xr:uid="{39ADADDC-2316-4888-8EFC-37D2BC172B51}"/>
    <cellStyle name="_Table_05 Development Charts 8 5 2" xfId="842" xr:uid="{817C270E-8687-42FF-8F84-9A7DA7265100}"/>
    <cellStyle name="_Table_05 Development Charts 8 6" xfId="843" xr:uid="{94DE4941-BF8A-4F1F-A27C-17DA85B70881}"/>
    <cellStyle name="_Table_05 Development Charts 9" xfId="844" xr:uid="{F7BB7CA0-8479-4AEC-B7DF-210051C300FC}"/>
    <cellStyle name="_Table_05 Development Charts 9 2" xfId="845" xr:uid="{A201CACF-2B86-4231-BAC5-A7B40D9821A3}"/>
    <cellStyle name="_Table_05 Development Charts 9 2 2" xfId="846" xr:uid="{AA730B5F-88B7-456E-9EC4-3597F3EA16F0}"/>
    <cellStyle name="_Table_05 Development Charts 9 3" xfId="847" xr:uid="{E6576BDF-D6A5-4C17-B003-ED6215B301AC}"/>
    <cellStyle name="_Table_05 Development Charts 9 3 2" xfId="848" xr:uid="{0E5273CD-2C1C-469A-822E-99F39573FD70}"/>
    <cellStyle name="_Table_05 Development Charts 9 4" xfId="849" xr:uid="{4C8CBEA1-45DB-4B37-A6FE-A32E08011A9C}"/>
    <cellStyle name="_Table_05 Development Charts 9 4 2" xfId="850" xr:uid="{CDFC0A46-2FD8-4E88-B5C7-0E4F72C0241F}"/>
    <cellStyle name="_Table_05 Development Charts 9 5" xfId="851" xr:uid="{EF46366D-C6B2-4005-8DAA-112C16A4D724}"/>
    <cellStyle name="_Table_05 Development Charts 9 5 2" xfId="852" xr:uid="{0F601606-AF6A-40BE-87F8-8D61990C12C3}"/>
    <cellStyle name="_Table_05Historical Resort Financials 07032005" xfId="853" xr:uid="{A02F4ECD-9674-497B-A9E8-BDDA11BEB8E4}"/>
    <cellStyle name="_Table_05Historical Resort Financials 07032005 10" xfId="854" xr:uid="{324712BD-8E11-4190-9261-75A96520BE30}"/>
    <cellStyle name="_Table_05Historical Resort Financials 07032005 10 2" xfId="855" xr:uid="{47C47594-67A6-444D-9F76-7DB747733B2E}"/>
    <cellStyle name="_Table_05Historical Resort Financials 07032005 10 2 2" xfId="856" xr:uid="{A45B0BB9-65AE-4747-B5C3-5C7680803932}"/>
    <cellStyle name="_Table_05Historical Resort Financials 07032005 10 3" xfId="857" xr:uid="{3DEF4E1D-1E2E-4F1D-86CB-20913E42A75F}"/>
    <cellStyle name="_Table_05Historical Resort Financials 07032005 10 3 2" xfId="858" xr:uid="{99E908EB-6101-44D6-A555-CDBEB816E624}"/>
    <cellStyle name="_Table_05Historical Resort Financials 07032005 10 4" xfId="859" xr:uid="{2919DD47-5A9D-434A-AA81-9877A030F608}"/>
    <cellStyle name="_Table_05Historical Resort Financials 07032005 10 4 2" xfId="860" xr:uid="{90B34A06-1B64-4397-96F3-FC08C5FB95DB}"/>
    <cellStyle name="_Table_05Historical Resort Financials 07032005 10 5" xfId="861" xr:uid="{BFB6302F-119B-4FF4-91C2-2A6380DB491A}"/>
    <cellStyle name="_Table_05Historical Resort Financials 07032005 10 5 2" xfId="862" xr:uid="{D606C591-6C5E-47B4-ABA7-3DA1BD162236}"/>
    <cellStyle name="_Table_05Historical Resort Financials 07032005 10 6" xfId="863" xr:uid="{ADC41BCB-67E6-4E03-A547-7A63C90DF12F}"/>
    <cellStyle name="_Table_05Historical Resort Financials 07032005 11" xfId="864" xr:uid="{F7F077B4-B162-4694-B14E-B3F2DE4123EA}"/>
    <cellStyle name="_Table_05Historical Resort Financials 07032005 11 2" xfId="865" xr:uid="{B344EF06-6E22-4D37-93A1-75C853AB769D}"/>
    <cellStyle name="_Table_05Historical Resort Financials 07032005 11 2 2" xfId="866" xr:uid="{6D101B12-A5FB-4F57-B4C9-242D797AB593}"/>
    <cellStyle name="_Table_05Historical Resort Financials 07032005 11 3" xfId="867" xr:uid="{11E58A29-88D8-4F54-B6B1-E88D18DD2804}"/>
    <cellStyle name="_Table_05Historical Resort Financials 07032005 11 3 2" xfId="868" xr:uid="{3B687E74-BE64-49B8-844F-F4C151AAC09D}"/>
    <cellStyle name="_Table_05Historical Resort Financials 07032005 11 4" xfId="869" xr:uid="{C411B02C-B2BD-454C-8493-0761A4D5385A}"/>
    <cellStyle name="_Table_05Historical Resort Financials 07032005 11 4 2" xfId="870" xr:uid="{B3EA5CD0-2BBB-49DE-A6E3-1436C4403A6D}"/>
    <cellStyle name="_Table_05Historical Resort Financials 07032005 11 5" xfId="871" xr:uid="{3D3E7A71-69AA-402C-9207-D681B8EAF9E7}"/>
    <cellStyle name="_Table_05Historical Resort Financials 07032005 12" xfId="872" xr:uid="{C45AFCC7-E089-4AF3-BADF-7980F693E0AA}"/>
    <cellStyle name="_Table_05Historical Resort Financials 07032005 12 2" xfId="873" xr:uid="{22B0EB87-3036-4F6D-9F9C-6DC32BADD594}"/>
    <cellStyle name="_Table_05Historical Resort Financials 07032005 2" xfId="874" xr:uid="{159C253F-C408-4812-9C0F-A7EE09D1A8D0}"/>
    <cellStyle name="_Table_05Historical Resort Financials 07032005 2 2" xfId="875" xr:uid="{9B1C4AD9-88F7-4370-9C10-0B9D61DDDC48}"/>
    <cellStyle name="_Table_05Historical Resort Financials 07032005 2 2 2" xfId="876" xr:uid="{24C61011-B3EC-48AA-9399-C97A56776836}"/>
    <cellStyle name="_Table_05Historical Resort Financials 07032005 2 2 2 2" xfId="877" xr:uid="{6AC81D9E-9E97-43EF-B535-2321AD916C56}"/>
    <cellStyle name="_Table_05Historical Resort Financials 07032005 2 2 3" xfId="878" xr:uid="{2A75CB90-9B3D-45AA-A075-9FCC44CCF186}"/>
    <cellStyle name="_Table_05Historical Resort Financials 07032005 2 2 3 2" xfId="879" xr:uid="{FC4D8E05-3801-4A96-8BD9-FE4980B2FF69}"/>
    <cellStyle name="_Table_05Historical Resort Financials 07032005 2 2 4" xfId="880" xr:uid="{A89D9033-5DED-4C98-BE05-3D9845A5E402}"/>
    <cellStyle name="_Table_05Historical Resort Financials 07032005 2 2 4 2" xfId="881" xr:uid="{274C4D2B-BAF2-4B14-9C2D-9A8804495B3A}"/>
    <cellStyle name="_Table_05Historical Resort Financials 07032005 2 2 5" xfId="882" xr:uid="{14D505BA-1387-47D2-BA24-0B5A3DB74E53}"/>
    <cellStyle name="_Table_05Historical Resort Financials 07032005 2 3" xfId="883" xr:uid="{0E86C52E-0A97-48B7-A27F-67AED27CDD6F}"/>
    <cellStyle name="_Table_05Historical Resort Financials 07032005 2 3 2" xfId="884" xr:uid="{7B421F91-E93C-4E99-84B2-823D9108C670}"/>
    <cellStyle name="_Table_05Historical Resort Financials 07032005 2 3 2 2" xfId="885" xr:uid="{75D14157-84D9-4B3C-9D5C-A18D5BD79FEA}"/>
    <cellStyle name="_Table_05Historical Resort Financials 07032005 2 3 3" xfId="886" xr:uid="{D1F0DD54-B996-4007-9069-EB009BF40D54}"/>
    <cellStyle name="_Table_05Historical Resort Financials 07032005 2 3 3 2" xfId="887" xr:uid="{CE6DA687-3F31-40BF-84F9-4763E594FBE6}"/>
    <cellStyle name="_Table_05Historical Resort Financials 07032005 2 3 4" xfId="888" xr:uid="{2F0DA32C-1F0F-4568-ADC8-C1D1DBF23588}"/>
    <cellStyle name="_Table_05Historical Resort Financials 07032005 2 4" xfId="889" xr:uid="{B11C9015-9F51-4F14-BB94-F4CFE0684865}"/>
    <cellStyle name="_Table_05Historical Resort Financials 07032005 2 4 2" xfId="890" xr:uid="{F4AFC1A9-E37C-4FDF-8466-573E334A936E}"/>
    <cellStyle name="_Table_05Historical Resort Financials 07032005 2 4 2 2" xfId="891" xr:uid="{5DD4FD9C-A2E6-47F6-9CC3-8B2B8C710219}"/>
    <cellStyle name="_Table_05Historical Resort Financials 07032005 2 4 3" xfId="892" xr:uid="{6EF42705-ED35-45D9-82DA-113A4E809DA0}"/>
    <cellStyle name="_Table_05Historical Resort Financials 07032005 2 4 3 2" xfId="893" xr:uid="{D07F8ED1-8F12-4DE6-8955-67B8934CA5AC}"/>
    <cellStyle name="_Table_05Historical Resort Financials 07032005 2 4 4" xfId="894" xr:uid="{A454476F-E916-40F9-B9FE-6D2D8CDAD988}"/>
    <cellStyle name="_Table_05Historical Resort Financials 07032005 2 5" xfId="895" xr:uid="{D59F0733-0DBA-412C-94F6-1EC60EA88287}"/>
    <cellStyle name="_Table_05Historical Resort Financials 07032005 2 5 2" xfId="896" xr:uid="{DD17AD04-C249-4DDD-9C4F-55DFBF4997F5}"/>
    <cellStyle name="_Table_05Historical Resort Financials 07032005 2 5 2 2" xfId="897" xr:uid="{8D766350-20FC-477E-B50D-1A4B08373750}"/>
    <cellStyle name="_Table_05Historical Resort Financials 07032005 2 5 3" xfId="898" xr:uid="{03DD2B9B-DBDC-4388-91D7-B4AAE5B4CA16}"/>
    <cellStyle name="_Table_05Historical Resort Financials 07032005 2 5 3 2" xfId="899" xr:uid="{442953BF-2650-4F51-A8CF-88AA24249799}"/>
    <cellStyle name="_Table_05Historical Resort Financials 07032005 2 5 4" xfId="900" xr:uid="{FEBB3AB3-DC1B-4922-B911-A19633E1470A}"/>
    <cellStyle name="_Table_05Historical Resort Financials 07032005 2 5 4 2" xfId="901" xr:uid="{F14FCAE1-6D03-4EE6-B7FE-37820F2410F5}"/>
    <cellStyle name="_Table_05Historical Resort Financials 07032005 2 5 5" xfId="902" xr:uid="{953F8400-62EA-46ED-BFA0-67B0F8473CC7}"/>
    <cellStyle name="_Table_05Historical Resort Financials 07032005 2 6" xfId="903" xr:uid="{E545EEC3-777F-4AEC-9FEC-52105CEFCC41}"/>
    <cellStyle name="_Table_05Historical Resort Financials 07032005 2 6 2" xfId="904" xr:uid="{A8710435-4B49-4EFE-887D-3A5BAB0D1B00}"/>
    <cellStyle name="_Table_05Historical Resort Financials 07032005 2 7" xfId="905" xr:uid="{BAEE09EC-C60C-4664-941F-2880B53F5516}"/>
    <cellStyle name="_Table_05Historical Resort Financials 07032005 2 8" xfId="906" xr:uid="{2A448821-7C6A-454C-A300-5A564837952F}"/>
    <cellStyle name="_Table_05Historical Resort Financials 07032005 3" xfId="907" xr:uid="{557AFA60-29BC-4D51-875D-24297D87D2FF}"/>
    <cellStyle name="_Table_05Historical Resort Financials 07032005 3 2" xfId="908" xr:uid="{890D8A80-F0D0-445C-A80C-AB797F2E0E41}"/>
    <cellStyle name="_Table_05Historical Resort Financials 07032005 3 2 2" xfId="909" xr:uid="{592803D7-6252-4585-B512-D464B07E174D}"/>
    <cellStyle name="_Table_05Historical Resort Financials 07032005 3 2 2 2" xfId="910" xr:uid="{1724F061-FDE4-4B80-86CD-E1E8F574FA91}"/>
    <cellStyle name="_Table_05Historical Resort Financials 07032005 3 2 3" xfId="911" xr:uid="{A366F05D-CCDC-431E-8261-246A99D8CF3F}"/>
    <cellStyle name="_Table_05Historical Resort Financials 07032005 3 2 3 2" xfId="912" xr:uid="{3254BA56-BF69-4E18-9D9F-02C5F354B272}"/>
    <cellStyle name="_Table_05Historical Resort Financials 07032005 3 2 4" xfId="913" xr:uid="{B8CFB40F-D4C3-4DCB-8457-E2CD44DCFF04}"/>
    <cellStyle name="_Table_05Historical Resort Financials 07032005 3 2 4 2" xfId="914" xr:uid="{1C1798DF-555C-401F-90A2-4333B91E62B3}"/>
    <cellStyle name="_Table_05Historical Resort Financials 07032005 3 2 5" xfId="915" xr:uid="{5CA1E91B-E19A-42C3-9228-10FB9FC8685A}"/>
    <cellStyle name="_Table_05Historical Resort Financials 07032005 3 3" xfId="916" xr:uid="{7353F242-1215-411A-869A-4C119C6D44DB}"/>
    <cellStyle name="_Table_05Historical Resort Financials 07032005 3 3 2" xfId="917" xr:uid="{E97357B8-568A-4618-AC3D-5270FC78EE7D}"/>
    <cellStyle name="_Table_05Historical Resort Financials 07032005 3 3 2 2" xfId="918" xr:uid="{1B452EE4-BBC6-43A1-B0EE-E680B5B2E590}"/>
    <cellStyle name="_Table_05Historical Resort Financials 07032005 3 3 3" xfId="919" xr:uid="{6D62B4D0-70AF-4218-B383-161E296E9012}"/>
    <cellStyle name="_Table_05Historical Resort Financials 07032005 3 3 3 2" xfId="920" xr:uid="{D77D4778-7DCB-4454-8FE4-975BB0244B73}"/>
    <cellStyle name="_Table_05Historical Resort Financials 07032005 3 3 4" xfId="921" xr:uid="{4C5E749E-ADB9-4D6E-AEF3-B8574636845A}"/>
    <cellStyle name="_Table_05Historical Resort Financials 07032005 3 4" xfId="922" xr:uid="{7DE64D33-CE49-4419-8EF0-C2733D322502}"/>
    <cellStyle name="_Table_05Historical Resort Financials 07032005 3 4 2" xfId="923" xr:uid="{DA0CF99A-2BFC-4946-8C94-0F7CAD79EE57}"/>
    <cellStyle name="_Table_05Historical Resort Financials 07032005 3 4 2 2" xfId="924" xr:uid="{7F3F636D-9765-4437-9CEF-F459AF3AA738}"/>
    <cellStyle name="_Table_05Historical Resort Financials 07032005 3 4 3" xfId="925" xr:uid="{9E1D0235-50D5-44DE-B792-4AF8D4E807D5}"/>
    <cellStyle name="_Table_05Historical Resort Financials 07032005 3 4 3 2" xfId="926" xr:uid="{E060BC0A-7CD2-49C4-9FD2-28EB7305C930}"/>
    <cellStyle name="_Table_05Historical Resort Financials 07032005 3 4 4" xfId="927" xr:uid="{4374500D-3724-43BA-B2B9-FC3155647B89}"/>
    <cellStyle name="_Table_05Historical Resort Financials 07032005 3 5" xfId="928" xr:uid="{9C273E3A-174E-4E26-872D-C53F3B162F73}"/>
    <cellStyle name="_Table_05Historical Resort Financials 07032005 3 5 2" xfId="929" xr:uid="{A495068C-12BB-407F-9438-0DA7B95FC6C7}"/>
    <cellStyle name="_Table_05Historical Resort Financials 07032005 3 5 2 2" xfId="930" xr:uid="{871FBC13-8662-4680-94B5-CC26FAD215F5}"/>
    <cellStyle name="_Table_05Historical Resort Financials 07032005 3 5 3" xfId="931" xr:uid="{AC5CF501-D1CE-476F-8E9C-3DF46A2EFC13}"/>
    <cellStyle name="_Table_05Historical Resort Financials 07032005 3 5 3 2" xfId="932" xr:uid="{313D98F4-12C3-469A-B0A9-AF1AB3F5CF77}"/>
    <cellStyle name="_Table_05Historical Resort Financials 07032005 3 5 4" xfId="933" xr:uid="{9A1BD075-4693-46A5-84C5-473CE811D734}"/>
    <cellStyle name="_Table_05Historical Resort Financials 07032005 3 5 4 2" xfId="934" xr:uid="{2ED8100B-7864-4DEE-A632-1A7F4FFCF0F4}"/>
    <cellStyle name="_Table_05Historical Resort Financials 07032005 3 5 5" xfId="935" xr:uid="{281A10FB-359A-4501-B32E-764D70D6D1C0}"/>
    <cellStyle name="_Table_05Historical Resort Financials 07032005 3 6" xfId="936" xr:uid="{1E9DD320-F3E4-4498-9960-4A1DF0441D36}"/>
    <cellStyle name="_Table_05Historical Resort Financials 07032005 3 6 2" xfId="937" xr:uid="{6098B28C-30CD-4C6B-98C5-A159BB31D3BD}"/>
    <cellStyle name="_Table_05Historical Resort Financials 07032005 3 7" xfId="938" xr:uid="{76A8CCBC-F91D-48CB-97BA-94F1546AD51E}"/>
    <cellStyle name="_Table_05Historical Resort Financials 07032005 3 8" xfId="939" xr:uid="{79D3891E-D2C2-4408-9804-50737E3F3053}"/>
    <cellStyle name="_Table_05Historical Resort Financials 07032005 4" xfId="940" xr:uid="{8493B17C-9B4F-4AFA-9A67-5B7BAFE6CC8C}"/>
    <cellStyle name="_Table_05Historical Resort Financials 07032005 4 2" xfId="941" xr:uid="{B3721E27-F6CE-40CC-B5E0-1E1ADB6BA9F5}"/>
    <cellStyle name="_Table_05Historical Resort Financials 07032005 4 2 2" xfId="942" xr:uid="{2C0EA8EF-D53E-4D1C-ACA6-18A4B46FE9B0}"/>
    <cellStyle name="_Table_05Historical Resort Financials 07032005 4 2 2 2" xfId="943" xr:uid="{2AC384BF-51D5-4611-9B6A-93AE74C1A740}"/>
    <cellStyle name="_Table_05Historical Resort Financials 07032005 4 2 3" xfId="944" xr:uid="{7B866992-7928-4083-A75F-90C878844E81}"/>
    <cellStyle name="_Table_05Historical Resort Financials 07032005 4 2 3 2" xfId="945" xr:uid="{B22F6E35-6824-4E61-A66E-BF05F3AF361E}"/>
    <cellStyle name="_Table_05Historical Resort Financials 07032005 4 2 4" xfId="946" xr:uid="{8C9F1435-6E9B-4D3D-8525-F773F7B84B5E}"/>
    <cellStyle name="_Table_05Historical Resort Financials 07032005 4 2 4 2" xfId="947" xr:uid="{8F8D7C49-C24F-4D76-9B06-1C29A337F508}"/>
    <cellStyle name="_Table_05Historical Resort Financials 07032005 4 2 5" xfId="948" xr:uid="{BFFF0AA5-AA85-43A7-9F10-42EEFF9296BB}"/>
    <cellStyle name="_Table_05Historical Resort Financials 07032005 4 3" xfId="949" xr:uid="{33662D87-1266-474B-AEF8-C1CF9611EB6D}"/>
    <cellStyle name="_Table_05Historical Resort Financials 07032005 4 3 2" xfId="950" xr:uid="{0FF8C602-179B-4DFC-BA29-D08CE46FEE1C}"/>
    <cellStyle name="_Table_05Historical Resort Financials 07032005 4 3 2 2" xfId="951" xr:uid="{3D90AE0A-014F-4888-ACB8-A7BAA894953D}"/>
    <cellStyle name="_Table_05Historical Resort Financials 07032005 4 3 3" xfId="952" xr:uid="{FD94ABEC-B9AB-4E80-BE3B-369A60B333EC}"/>
    <cellStyle name="_Table_05Historical Resort Financials 07032005 4 3 3 2" xfId="953" xr:uid="{CF46CCE9-43A3-43E1-88FC-B1213DAD669D}"/>
    <cellStyle name="_Table_05Historical Resort Financials 07032005 4 3 4" xfId="954" xr:uid="{09EA34E2-EEEA-4D5A-B270-93505690F7CB}"/>
    <cellStyle name="_Table_05Historical Resort Financials 07032005 4 4" xfId="955" xr:uid="{13348600-627D-41B1-AAFF-464AF6D6375D}"/>
    <cellStyle name="_Table_05Historical Resort Financials 07032005 4 4 2" xfId="956" xr:uid="{352A8036-860E-4618-A439-EDADECFD0FC6}"/>
    <cellStyle name="_Table_05Historical Resort Financials 07032005 4 4 2 2" xfId="957" xr:uid="{E317F6B8-3633-4D2F-9CF5-09D8D27D1275}"/>
    <cellStyle name="_Table_05Historical Resort Financials 07032005 4 4 3" xfId="958" xr:uid="{3BCDA7CE-B1ED-4F48-9AC9-642A3FD6E1D5}"/>
    <cellStyle name="_Table_05Historical Resort Financials 07032005 4 4 3 2" xfId="959" xr:uid="{ACB8B4B1-DA61-4DD6-90AA-32E8840E51F5}"/>
    <cellStyle name="_Table_05Historical Resort Financials 07032005 4 4 4" xfId="960" xr:uid="{D6A5DE7E-1FB5-4CFB-952F-58E40860C343}"/>
    <cellStyle name="_Table_05Historical Resort Financials 07032005 4 5" xfId="961" xr:uid="{4D540A90-73E4-4E6E-BB15-700437D26161}"/>
    <cellStyle name="_Table_05Historical Resort Financials 07032005 4 5 2" xfId="962" xr:uid="{98AB94F2-5A7D-4E05-AB68-D2C439A24CA1}"/>
    <cellStyle name="_Table_05Historical Resort Financials 07032005 4 5 2 2" xfId="963" xr:uid="{FAB4E3A3-5E1B-42C1-B8B5-FF569B9513DB}"/>
    <cellStyle name="_Table_05Historical Resort Financials 07032005 4 5 3" xfId="964" xr:uid="{B373809E-8282-4F7E-B028-12D969D68BD4}"/>
    <cellStyle name="_Table_05Historical Resort Financials 07032005 4 5 3 2" xfId="965" xr:uid="{E67FC549-E8D9-4AAC-B41C-CACA0B0C741E}"/>
    <cellStyle name="_Table_05Historical Resort Financials 07032005 4 5 4" xfId="966" xr:uid="{85C819FC-366B-4641-AAD0-6265404C0D8B}"/>
    <cellStyle name="_Table_05Historical Resort Financials 07032005 4 5 4 2" xfId="967" xr:uid="{D812ED83-819F-4FC2-BC40-58D2A941E835}"/>
    <cellStyle name="_Table_05Historical Resort Financials 07032005 4 5 5" xfId="968" xr:uid="{C4F1AD79-FD30-4DC4-A4F2-E9F975154F71}"/>
    <cellStyle name="_Table_05Historical Resort Financials 07032005 4 6" xfId="969" xr:uid="{636BBBF8-DAD5-4201-9F6C-9C8A67FF2E03}"/>
    <cellStyle name="_Table_05Historical Resort Financials 07032005 4 6 2" xfId="970" xr:uid="{76998A6B-1B34-4419-9C4D-34A7C0C43A28}"/>
    <cellStyle name="_Table_05Historical Resort Financials 07032005 4 7" xfId="971" xr:uid="{96BB6245-C69B-45D6-9B2D-88DE42DAA98D}"/>
    <cellStyle name="_Table_05Historical Resort Financials 07032005 4 8" xfId="972" xr:uid="{4BA048BB-946E-48FE-82C8-D5DC6D239300}"/>
    <cellStyle name="_Table_05Historical Resort Financials 07032005 5" xfId="973" xr:uid="{30161993-A159-4E0A-91ED-AD08513EC0B4}"/>
    <cellStyle name="_Table_05Historical Resort Financials 07032005 5 2" xfId="974" xr:uid="{03C3595B-7BC1-4CB8-9835-D8D2D84B834D}"/>
    <cellStyle name="_Table_05Historical Resort Financials 07032005 5 2 2" xfId="975" xr:uid="{41205174-97AD-4B8D-A546-0E1B21E045E7}"/>
    <cellStyle name="_Table_05Historical Resort Financials 07032005 5 2 2 2" xfId="976" xr:uid="{98AF09AC-C95C-4858-A79C-8162BEB62494}"/>
    <cellStyle name="_Table_05Historical Resort Financials 07032005 5 2 3" xfId="977" xr:uid="{7D3525A3-CB21-4F15-9652-B5418C3533B4}"/>
    <cellStyle name="_Table_05Historical Resort Financials 07032005 5 2 3 2" xfId="978" xr:uid="{50565CFE-35EA-4750-B82E-8EA885ADEDFD}"/>
    <cellStyle name="_Table_05Historical Resort Financials 07032005 5 2 4" xfId="979" xr:uid="{EE9696D0-62BF-4ED4-A2BB-53722919BF4B}"/>
    <cellStyle name="_Table_05Historical Resort Financials 07032005 5 2 4 2" xfId="980" xr:uid="{C8C9337B-2534-44A0-91A7-E0B8073C7916}"/>
    <cellStyle name="_Table_05Historical Resort Financials 07032005 5 2 5" xfId="981" xr:uid="{2F80CB15-45B3-471E-9BC6-925D43F4E534}"/>
    <cellStyle name="_Table_05Historical Resort Financials 07032005 5 3" xfId="982" xr:uid="{82C5491E-BDE6-48DB-87C6-BFFD250CED86}"/>
    <cellStyle name="_Table_05Historical Resort Financials 07032005 5 3 2" xfId="983" xr:uid="{BCA1376C-54ED-4761-8B95-76CB3A58F4EC}"/>
    <cellStyle name="_Table_05Historical Resort Financials 07032005 5 3 2 2" xfId="984" xr:uid="{37F39AE2-0842-4164-BE41-AC204ABFFAD7}"/>
    <cellStyle name="_Table_05Historical Resort Financials 07032005 5 3 3" xfId="985" xr:uid="{E61FD6C1-7082-406E-866E-F85D16B3FD2C}"/>
    <cellStyle name="_Table_05Historical Resort Financials 07032005 5 3 3 2" xfId="986" xr:uid="{1DC63DC8-64EC-4187-B963-7744960F5076}"/>
    <cellStyle name="_Table_05Historical Resort Financials 07032005 5 3 4" xfId="987" xr:uid="{5C06457A-4B5A-4BF9-955E-7812EC10F3C0}"/>
    <cellStyle name="_Table_05Historical Resort Financials 07032005 5 4" xfId="988" xr:uid="{2E333F53-43FA-4F20-8197-1965B107B697}"/>
    <cellStyle name="_Table_05Historical Resort Financials 07032005 5 4 2" xfId="989" xr:uid="{A53E1111-7663-42BF-A807-2B575392A29B}"/>
    <cellStyle name="_Table_05Historical Resort Financials 07032005 5 4 2 2" xfId="990" xr:uid="{93A953F6-FACB-4AB5-A9B9-92C43FFC284E}"/>
    <cellStyle name="_Table_05Historical Resort Financials 07032005 5 4 3" xfId="991" xr:uid="{16CC6857-3E47-465F-AEA7-E95EA891F27D}"/>
    <cellStyle name="_Table_05Historical Resort Financials 07032005 5 4 3 2" xfId="992" xr:uid="{1D45400E-A4AC-44FF-B9EF-82D9BDF1FBA8}"/>
    <cellStyle name="_Table_05Historical Resort Financials 07032005 5 4 4" xfId="993" xr:uid="{1AA60CDA-7F61-4664-BB73-8C6FDA3D68A1}"/>
    <cellStyle name="_Table_05Historical Resort Financials 07032005 5 5" xfId="994" xr:uid="{AFFFD9FB-2A1E-46EB-ABFF-FCE7C56F9934}"/>
    <cellStyle name="_Table_05Historical Resort Financials 07032005 5 5 2" xfId="995" xr:uid="{5415091C-9563-43BF-BDBA-16E4AEE57537}"/>
    <cellStyle name="_Table_05Historical Resort Financials 07032005 5 5 2 2" xfId="996" xr:uid="{9DD4080B-5449-4BFE-96BA-7E1080566C94}"/>
    <cellStyle name="_Table_05Historical Resort Financials 07032005 5 5 3" xfId="997" xr:uid="{8EA8A352-B4C7-423F-960D-86F89B138CB9}"/>
    <cellStyle name="_Table_05Historical Resort Financials 07032005 5 5 3 2" xfId="998" xr:uid="{589B8260-EE11-4CAD-98BA-2A2F6A2C17C8}"/>
    <cellStyle name="_Table_05Historical Resort Financials 07032005 5 5 4" xfId="999" xr:uid="{DBD63B47-9CCD-4A5A-B23E-75230CE042B7}"/>
    <cellStyle name="_Table_05Historical Resort Financials 07032005 5 5 4 2" xfId="1000" xr:uid="{7B828F4E-2E88-4D5A-BCC7-AF943B6A2D03}"/>
    <cellStyle name="_Table_05Historical Resort Financials 07032005 5 5 5" xfId="1001" xr:uid="{A87CC2D3-9D52-4011-B449-771A1EFAB5CC}"/>
    <cellStyle name="_Table_05Historical Resort Financials 07032005 5 6" xfId="1002" xr:uid="{1F5D0EBD-D345-4F51-8352-E866D69667ED}"/>
    <cellStyle name="_Table_05Historical Resort Financials 07032005 5 6 2" xfId="1003" xr:uid="{54529CBB-754D-42A5-AE34-17CBBD46E517}"/>
    <cellStyle name="_Table_05Historical Resort Financials 07032005 5 7" xfId="1004" xr:uid="{7D09AC9C-1B8E-4006-AA9C-DE94D554821B}"/>
    <cellStyle name="_Table_05Historical Resort Financials 07032005 5 8" xfId="1005" xr:uid="{A6C292C4-CDE5-41E2-B142-F20D16A92634}"/>
    <cellStyle name="_Table_05Historical Resort Financials 07032005 6" xfId="1006" xr:uid="{9D23C25D-C1CB-402A-A66A-989E0D1D7795}"/>
    <cellStyle name="_Table_05Historical Resort Financials 07032005 6 2" xfId="1007" xr:uid="{AD29EA3F-F356-46AE-A7FB-56222E294DD9}"/>
    <cellStyle name="_Table_05Historical Resort Financials 07032005 6 2 2" xfId="1008" xr:uid="{F5EDD291-2F71-4349-941C-9B6BA8688087}"/>
    <cellStyle name="_Table_05Historical Resort Financials 07032005 6 3" xfId="1009" xr:uid="{5ABBAD6A-2684-4C4C-907C-C8B25DF11221}"/>
    <cellStyle name="_Table_05Historical Resort Financials 07032005 6 3 2" xfId="1010" xr:uid="{6631796A-EEFA-42E2-9B74-9B3BD6D9A550}"/>
    <cellStyle name="_Table_05Historical Resort Financials 07032005 6 4" xfId="1011" xr:uid="{E195A6D8-A9F7-4320-86E4-4B0AB43FD897}"/>
    <cellStyle name="_Table_05Historical Resort Financials 07032005 7" xfId="1012" xr:uid="{07454043-8F93-4AA3-A751-C1B02087F74A}"/>
    <cellStyle name="_Table_05Historical Resort Financials 07032005 7 2" xfId="1013" xr:uid="{02607487-AD02-4B15-8F73-0CF3D8BE1C3C}"/>
    <cellStyle name="_Table_05Historical Resort Financials 07032005 7 2 2" xfId="1014" xr:uid="{A582D443-F428-499A-BE4A-5B45D531EC7F}"/>
    <cellStyle name="_Table_05Historical Resort Financials 07032005 7 3" xfId="1015" xr:uid="{953BC2F3-4025-4545-B36C-0CAC58369EE3}"/>
    <cellStyle name="_Table_05Historical Resort Financials 07032005 7 3 2" xfId="1016" xr:uid="{C0DB9E0C-BEBF-426C-86A1-9EE9795B9F13}"/>
    <cellStyle name="_Table_05Historical Resort Financials 07032005 7 4" xfId="1017" xr:uid="{E0BB1C86-22A7-44D3-B9A9-45378B72E295}"/>
    <cellStyle name="_Table_05Historical Resort Financials 07032005 8" xfId="1018" xr:uid="{63803D27-71E3-4710-973E-336DA29B194F}"/>
    <cellStyle name="_Table_05Historical Resort Financials 07032005 8 2" xfId="1019" xr:uid="{735FD09D-DF37-4198-A033-B13362274296}"/>
    <cellStyle name="_Table_05Historical Resort Financials 07032005 8 2 2" xfId="1020" xr:uid="{0821AAD1-96B1-4765-9004-C631BA5C0D0F}"/>
    <cellStyle name="_Table_05Historical Resort Financials 07032005 8 3" xfId="1021" xr:uid="{CC2119F8-57C1-42A9-83ED-D4AECF417FCC}"/>
    <cellStyle name="_Table_05Historical Resort Financials 07032005 8 3 2" xfId="1022" xr:uid="{D00AE75C-3F44-4EEE-85C8-47F6055CE9A2}"/>
    <cellStyle name="_Table_05Historical Resort Financials 07032005 8 4" xfId="1023" xr:uid="{0417AC29-908A-4E7D-A992-AD777E708621}"/>
    <cellStyle name="_Table_05Historical Resort Financials 07032005 8 4 2" xfId="1024" xr:uid="{D2B1D132-C00D-4821-9672-D4EE7E956366}"/>
    <cellStyle name="_Table_05Historical Resort Financials 07032005 8 5" xfId="1025" xr:uid="{163B2F26-771C-4385-8409-A14C5644F178}"/>
    <cellStyle name="_Table_05Historical Resort Financials 07032005 8 5 2" xfId="1026" xr:uid="{678C5E44-BCBB-4916-8453-626A82BE08BB}"/>
    <cellStyle name="_Table_05Historical Resort Financials 07032005 8 6" xfId="1027" xr:uid="{CE537AA4-9B8C-487D-8048-46C26599B7C0}"/>
    <cellStyle name="_Table_05Historical Resort Financials 07032005 9" xfId="1028" xr:uid="{3BF8E21B-0DE4-4C77-B967-26349571E26F}"/>
    <cellStyle name="_Table_05Historical Resort Financials 07032005 9 2" xfId="1029" xr:uid="{8B193E63-F8FD-471C-A595-0516119CC86F}"/>
    <cellStyle name="_Table_05Historical Resort Financials 07032005 9 2 2" xfId="1030" xr:uid="{309125AB-2902-4779-8A0B-8ABBA6DCC577}"/>
    <cellStyle name="_Table_05Historical Resort Financials 07032005 9 3" xfId="1031" xr:uid="{C1943BF0-111A-4FD1-9CE4-BEB6F61BFEC1}"/>
    <cellStyle name="_Table_05Historical Resort Financials 07032005 9 3 2" xfId="1032" xr:uid="{1B2EB416-6310-4C46-8452-CA96BE70279E}"/>
    <cellStyle name="_Table_05Historical Resort Financials 07032005 9 4" xfId="1033" xr:uid="{B9B5927F-3DF6-4BBF-B0B4-6FBB3F42E915}"/>
    <cellStyle name="_Table_05Historical Resort Financials 07032005 9 4 2" xfId="1034" xr:uid="{0882FB17-698B-4FC1-9C1F-E24EE6C8032B}"/>
    <cellStyle name="_Table_05Historical Resort Financials 07032005 9 5" xfId="1035" xr:uid="{135F65F4-EE5F-4D4E-8A6D-5731F06B86B5}"/>
    <cellStyle name="_Table_05Historical Resort Financials 07032005 9 5 2" xfId="1036" xr:uid="{80644439-FC11-4220-9F7D-C624E289E371}"/>
    <cellStyle name="_Table_58Projections2006PF" xfId="1037" xr:uid="{D3192878-29CD-497E-B2C3-5CFFE6AA5C17}"/>
    <cellStyle name="_Table_58Projections2006PF 10" xfId="1038" xr:uid="{C9355631-C8EF-4B88-9CB4-4C31F039D913}"/>
    <cellStyle name="_Table_58Projections2006PF 10 2" xfId="1039" xr:uid="{3B7E47B0-6833-4E12-9380-3882C5AAAD01}"/>
    <cellStyle name="_Table_58Projections2006PF 10 2 2" xfId="1040" xr:uid="{8F2ED68B-F639-43BA-8DB3-49D0DF315B02}"/>
    <cellStyle name="_Table_58Projections2006PF 10 3" xfId="1041" xr:uid="{9747E4B3-316C-423C-B066-CD5BB013B120}"/>
    <cellStyle name="_Table_58Projections2006PF 10 3 2" xfId="1042" xr:uid="{E916DD9E-0E57-43A4-A117-CC4F43208DD0}"/>
    <cellStyle name="_Table_58Projections2006PF 10 4" xfId="1043" xr:uid="{9CE367F0-2CC0-436B-AE90-7A0F9F4B1B74}"/>
    <cellStyle name="_Table_58Projections2006PF 10 4 2" xfId="1044" xr:uid="{12BE5960-36E7-4E96-B59F-59233E5B504E}"/>
    <cellStyle name="_Table_58Projections2006PF 10 5" xfId="1045" xr:uid="{CD977CE5-D0E9-4BF6-9827-5D67D6BA9FF1}"/>
    <cellStyle name="_Table_58Projections2006PF 10 5 2" xfId="1046" xr:uid="{6006465A-2C1A-463C-843E-DD8E93477B81}"/>
    <cellStyle name="_Table_58Projections2006PF 10 6" xfId="1047" xr:uid="{05B88432-579A-4BFE-B9B6-80357C1EA83C}"/>
    <cellStyle name="_Table_58Projections2006PF 11" xfId="1048" xr:uid="{81C9EF73-0554-4881-902F-515662A26E53}"/>
    <cellStyle name="_Table_58Projections2006PF 11 2" xfId="1049" xr:uid="{9993E33F-2B08-4D56-974D-86182CA50CB7}"/>
    <cellStyle name="_Table_58Projections2006PF 11 2 2" xfId="1050" xr:uid="{CF29CDA4-6853-446C-9680-AAABDBE74ADE}"/>
    <cellStyle name="_Table_58Projections2006PF 11 3" xfId="1051" xr:uid="{D82D4696-F392-4F85-9C56-75424DEC789C}"/>
    <cellStyle name="_Table_58Projections2006PF 11 3 2" xfId="1052" xr:uid="{E25655E2-4F65-430F-B112-8EC97EE64482}"/>
    <cellStyle name="_Table_58Projections2006PF 11 4" xfId="1053" xr:uid="{B595B0A6-4D43-4D11-A304-D55E660BD5B4}"/>
    <cellStyle name="_Table_58Projections2006PF 11 4 2" xfId="1054" xr:uid="{A184202A-8502-4566-B06D-F02864EFC744}"/>
    <cellStyle name="_Table_58Projections2006PF 11 5" xfId="1055" xr:uid="{C545A95A-2B10-4115-A4F7-7EFAFFA9D7BC}"/>
    <cellStyle name="_Table_58Projections2006PF 12" xfId="1056" xr:uid="{B4ADC09D-04D6-4F05-AA18-08E5D5607C89}"/>
    <cellStyle name="_Table_58Projections2006PF 12 2" xfId="1057" xr:uid="{ECAC2BC5-2AD6-4154-8F0A-1C35A9B0F9FC}"/>
    <cellStyle name="_Table_58Projections2006PF 2" xfId="1058" xr:uid="{51FF5EFD-F8D2-4EFC-B19B-8C19647EC3C1}"/>
    <cellStyle name="_Table_58Projections2006PF 2 2" xfId="1059" xr:uid="{D6083DBA-8AA7-4C49-A555-038A08A8ADE5}"/>
    <cellStyle name="_Table_58Projections2006PF 2 2 2" xfId="1060" xr:uid="{9CA723D8-D50C-4155-BC40-0EBAA055CC17}"/>
    <cellStyle name="_Table_58Projections2006PF 2 2 2 2" xfId="1061" xr:uid="{3C9630C5-A9AE-4F64-8F8D-47F82C417712}"/>
    <cellStyle name="_Table_58Projections2006PF 2 2 3" xfId="1062" xr:uid="{28C9CFA9-05DA-45B6-82AE-C67B1201D8B7}"/>
    <cellStyle name="_Table_58Projections2006PF 2 2 3 2" xfId="1063" xr:uid="{8FDD1857-949C-4FE1-B324-99C47625D83D}"/>
    <cellStyle name="_Table_58Projections2006PF 2 2 4" xfId="1064" xr:uid="{6BF01528-013E-40F4-BDCB-306CB2268AD1}"/>
    <cellStyle name="_Table_58Projections2006PF 2 2 4 2" xfId="1065" xr:uid="{5DEB5580-8C07-455C-9F9E-9449E12E69A5}"/>
    <cellStyle name="_Table_58Projections2006PF 2 2 5" xfId="1066" xr:uid="{F6621FE3-7C68-4CD4-8631-1CBBE99257FE}"/>
    <cellStyle name="_Table_58Projections2006PF 2 3" xfId="1067" xr:uid="{88DCEBD2-CA72-4630-902E-BFFFB165E991}"/>
    <cellStyle name="_Table_58Projections2006PF 2 3 2" xfId="1068" xr:uid="{2C2A2A56-5E69-4A18-AE9A-6F11027F3047}"/>
    <cellStyle name="_Table_58Projections2006PF 2 3 2 2" xfId="1069" xr:uid="{64C8944C-CDFB-47CC-907C-3ED9C0247760}"/>
    <cellStyle name="_Table_58Projections2006PF 2 3 3" xfId="1070" xr:uid="{0E49D6E3-7205-40DF-9EE1-3FA688645571}"/>
    <cellStyle name="_Table_58Projections2006PF 2 3 3 2" xfId="1071" xr:uid="{A33241AE-4D65-41E0-B2F7-BB83DA67CE88}"/>
    <cellStyle name="_Table_58Projections2006PF 2 3 4" xfId="1072" xr:uid="{B9114B17-0B11-41B6-AE6B-406EF7F428F6}"/>
    <cellStyle name="_Table_58Projections2006PF 2 4" xfId="1073" xr:uid="{9227AFA5-9CD9-4CBA-ACC3-907778997958}"/>
    <cellStyle name="_Table_58Projections2006PF 2 4 2" xfId="1074" xr:uid="{B12D7792-4D8F-4A49-A58C-620C731D7258}"/>
    <cellStyle name="_Table_58Projections2006PF 2 4 2 2" xfId="1075" xr:uid="{1C8C4BD6-8737-4465-BBCE-0AFBF4BC8B98}"/>
    <cellStyle name="_Table_58Projections2006PF 2 4 3" xfId="1076" xr:uid="{1DA00FCA-F7A1-4D62-9E7B-9C2C1D85C772}"/>
    <cellStyle name="_Table_58Projections2006PF 2 4 3 2" xfId="1077" xr:uid="{52408E08-BA48-4117-BEC3-01B0DC486A57}"/>
    <cellStyle name="_Table_58Projections2006PF 2 4 4" xfId="1078" xr:uid="{D712398E-B9C1-455E-8CDD-294A9AA228FF}"/>
    <cellStyle name="_Table_58Projections2006PF 2 5" xfId="1079" xr:uid="{67C1AA30-0037-42D5-A3DE-3F89636F3AB8}"/>
    <cellStyle name="_Table_58Projections2006PF 2 5 2" xfId="1080" xr:uid="{C491E1FD-CDF8-4039-B67C-9A6D40FF0E1E}"/>
    <cellStyle name="_Table_58Projections2006PF 2 5 2 2" xfId="1081" xr:uid="{041B77AE-5C0A-4E48-8D6B-98FF3CA2CA2E}"/>
    <cellStyle name="_Table_58Projections2006PF 2 5 3" xfId="1082" xr:uid="{8E3F8B12-E364-4AA8-BD0C-F540830FED3B}"/>
    <cellStyle name="_Table_58Projections2006PF 2 5 3 2" xfId="1083" xr:uid="{211FBF4B-482D-472B-A8FF-E476319725CC}"/>
    <cellStyle name="_Table_58Projections2006PF 2 5 4" xfId="1084" xr:uid="{B62DE0CB-F10B-4602-A80F-9F431CDFFDBE}"/>
    <cellStyle name="_Table_58Projections2006PF 2 5 4 2" xfId="1085" xr:uid="{56C4633E-DB9D-414D-BE73-4AC278D34208}"/>
    <cellStyle name="_Table_58Projections2006PF 2 5 5" xfId="1086" xr:uid="{CA0A9982-4E18-4794-A715-5A4F8FBBCFDB}"/>
    <cellStyle name="_Table_58Projections2006PF 2 6" xfId="1087" xr:uid="{8CFECAC1-FCD9-4CB6-84E5-D840C8140FCC}"/>
    <cellStyle name="_Table_58Projections2006PF 2 6 2" xfId="1088" xr:uid="{8797E2E3-A235-4CE9-9A20-D7411C7ED30B}"/>
    <cellStyle name="_Table_58Projections2006PF 2 7" xfId="1089" xr:uid="{4EB36DD6-CA8C-4DFC-8CF5-5A33274D0CDF}"/>
    <cellStyle name="_Table_58Projections2006PF 2 8" xfId="1090" xr:uid="{F419F564-0794-4AC7-8040-C8DD049B1D49}"/>
    <cellStyle name="_Table_58Projections2006PF 3" xfId="1091" xr:uid="{04461E5F-E92D-4FA9-9752-ED0EBB3EB13E}"/>
    <cellStyle name="_Table_58Projections2006PF 3 2" xfId="1092" xr:uid="{2D4613C2-54AF-4A16-BED4-93E0B2AED728}"/>
    <cellStyle name="_Table_58Projections2006PF 3 2 2" xfId="1093" xr:uid="{D1520E0A-FBC7-4189-8D96-C53B7EB8BB53}"/>
    <cellStyle name="_Table_58Projections2006PF 3 2 2 2" xfId="1094" xr:uid="{E7F3385D-85FE-49B0-9504-94E073CE7766}"/>
    <cellStyle name="_Table_58Projections2006PF 3 2 3" xfId="1095" xr:uid="{73AD0EFE-E42D-4C57-9C2A-44BF8BC18397}"/>
    <cellStyle name="_Table_58Projections2006PF 3 2 3 2" xfId="1096" xr:uid="{1DA86806-C796-45D7-9C16-63446DEF70F8}"/>
    <cellStyle name="_Table_58Projections2006PF 3 2 4" xfId="1097" xr:uid="{95E5EB9F-D229-4359-8DD2-338F1F1D5AAF}"/>
    <cellStyle name="_Table_58Projections2006PF 3 2 4 2" xfId="1098" xr:uid="{74DBAAB1-D0B4-4DF6-81F0-BC8F89B9192D}"/>
    <cellStyle name="_Table_58Projections2006PF 3 2 5" xfId="1099" xr:uid="{D032C2BE-B347-4277-87D7-324882BE3C7B}"/>
    <cellStyle name="_Table_58Projections2006PF 3 3" xfId="1100" xr:uid="{2D159D94-EFBC-4D08-B207-7A2B9AB10293}"/>
    <cellStyle name="_Table_58Projections2006PF 3 3 2" xfId="1101" xr:uid="{3E02A7B0-CA93-4A72-85A2-2D96AE4D8E6A}"/>
    <cellStyle name="_Table_58Projections2006PF 3 3 2 2" xfId="1102" xr:uid="{7E12CE49-C6A9-47E9-B1E0-B29BE755FF58}"/>
    <cellStyle name="_Table_58Projections2006PF 3 3 3" xfId="1103" xr:uid="{0614D4A9-F876-482C-B1AD-49B92BD1D02D}"/>
    <cellStyle name="_Table_58Projections2006PF 3 3 3 2" xfId="1104" xr:uid="{05CDF68A-47E3-4CD0-9365-58C9A6A427FF}"/>
    <cellStyle name="_Table_58Projections2006PF 3 3 4" xfId="1105" xr:uid="{8D1478CA-AC50-433F-A0AA-6D755CB6DACA}"/>
    <cellStyle name="_Table_58Projections2006PF 3 4" xfId="1106" xr:uid="{F2ED0710-EAA0-4F7D-9226-818A548C8462}"/>
    <cellStyle name="_Table_58Projections2006PF 3 4 2" xfId="1107" xr:uid="{E04A92F8-E361-4232-8541-362BA69CE7DD}"/>
    <cellStyle name="_Table_58Projections2006PF 3 4 2 2" xfId="1108" xr:uid="{6FA395C0-C55C-49DE-85BE-41521D1CFCE4}"/>
    <cellStyle name="_Table_58Projections2006PF 3 4 3" xfId="1109" xr:uid="{3D3F82D8-3230-49E9-AE2D-D50847CA7D29}"/>
    <cellStyle name="_Table_58Projections2006PF 3 4 3 2" xfId="1110" xr:uid="{10607EA3-A94A-467A-A006-588140146D9E}"/>
    <cellStyle name="_Table_58Projections2006PF 3 4 4" xfId="1111" xr:uid="{BD15043B-E377-45F3-9E71-2E8661CB5D8D}"/>
    <cellStyle name="_Table_58Projections2006PF 3 5" xfId="1112" xr:uid="{62B65C89-A1AA-4C7D-AECF-66818F73519B}"/>
    <cellStyle name="_Table_58Projections2006PF 3 5 2" xfId="1113" xr:uid="{FC721FFC-2477-4151-9F72-3CE3353414FB}"/>
    <cellStyle name="_Table_58Projections2006PF 3 5 2 2" xfId="1114" xr:uid="{08C728C3-6F46-4709-8B75-75A328317B93}"/>
    <cellStyle name="_Table_58Projections2006PF 3 5 3" xfId="1115" xr:uid="{7C29D7EB-99E3-4CC9-8155-C2B7AB8237F3}"/>
    <cellStyle name="_Table_58Projections2006PF 3 5 3 2" xfId="1116" xr:uid="{E76E5878-7715-4115-957E-E7280A3E29B2}"/>
    <cellStyle name="_Table_58Projections2006PF 3 5 4" xfId="1117" xr:uid="{A8EA1C9E-D3D2-4680-B230-0DC4551BDCF8}"/>
    <cellStyle name="_Table_58Projections2006PF 3 5 4 2" xfId="1118" xr:uid="{015FF2CC-E944-4DE3-BA28-9DF62A3A4BB6}"/>
    <cellStyle name="_Table_58Projections2006PF 3 5 5" xfId="1119" xr:uid="{3199FED8-3836-40DD-AA01-206F747548DC}"/>
    <cellStyle name="_Table_58Projections2006PF 3 6" xfId="1120" xr:uid="{AF9E5459-0846-493D-ABAB-CC678CB85054}"/>
    <cellStyle name="_Table_58Projections2006PF 3 6 2" xfId="1121" xr:uid="{7B1EBC48-77FC-4CCD-8744-47C337E2101C}"/>
    <cellStyle name="_Table_58Projections2006PF 3 7" xfId="1122" xr:uid="{476E706B-DB1F-4695-B0E7-E44972C3E4D1}"/>
    <cellStyle name="_Table_58Projections2006PF 3 8" xfId="1123" xr:uid="{55C4E6AC-7470-4221-8EF4-077ED6617F13}"/>
    <cellStyle name="_Table_58Projections2006PF 4" xfId="1124" xr:uid="{33F18846-3073-47CA-BE37-9B9E120EA424}"/>
    <cellStyle name="_Table_58Projections2006PF 4 2" xfId="1125" xr:uid="{B7752778-EA07-459B-9F71-B1D5F63F74EB}"/>
    <cellStyle name="_Table_58Projections2006PF 4 2 2" xfId="1126" xr:uid="{ABD16647-C9E2-4FF4-873E-5EEB6B6632D1}"/>
    <cellStyle name="_Table_58Projections2006PF 4 2 2 2" xfId="1127" xr:uid="{DD529233-FD60-48CE-A1EE-354C738EB994}"/>
    <cellStyle name="_Table_58Projections2006PF 4 2 3" xfId="1128" xr:uid="{E2A4FE43-921A-40DA-84CF-29AAF544E5B5}"/>
    <cellStyle name="_Table_58Projections2006PF 4 2 3 2" xfId="1129" xr:uid="{57AE3137-C558-4162-9398-2B1E51775658}"/>
    <cellStyle name="_Table_58Projections2006PF 4 2 4" xfId="1130" xr:uid="{ED35B78E-592F-4A7D-86E4-8CFAE469CE71}"/>
    <cellStyle name="_Table_58Projections2006PF 4 2 4 2" xfId="1131" xr:uid="{8A55F313-7EF6-4BF5-8DB1-619BD22F2CBB}"/>
    <cellStyle name="_Table_58Projections2006PF 4 2 5" xfId="1132" xr:uid="{F48D5642-A24F-46F4-90A0-E19DBA962970}"/>
    <cellStyle name="_Table_58Projections2006PF 4 3" xfId="1133" xr:uid="{1EA7280B-22F7-47A0-8C91-9DDF88C5D6F9}"/>
    <cellStyle name="_Table_58Projections2006PF 4 3 2" xfId="1134" xr:uid="{5A97D175-B9A1-4950-A367-ABA8ACDF00A0}"/>
    <cellStyle name="_Table_58Projections2006PF 4 3 2 2" xfId="1135" xr:uid="{9BF192CA-78B1-4549-99C2-9463866DC102}"/>
    <cellStyle name="_Table_58Projections2006PF 4 3 3" xfId="1136" xr:uid="{EF25EBE6-43DC-4F00-847C-3971311BB476}"/>
    <cellStyle name="_Table_58Projections2006PF 4 3 3 2" xfId="1137" xr:uid="{734930C4-D6F4-4D90-9163-22ECCF5255EB}"/>
    <cellStyle name="_Table_58Projections2006PF 4 3 4" xfId="1138" xr:uid="{EFFFC96E-16F8-4C2C-9BCB-AF1F3C260841}"/>
    <cellStyle name="_Table_58Projections2006PF 4 4" xfId="1139" xr:uid="{6A8D58F3-C83E-4419-9838-107B594B89C2}"/>
    <cellStyle name="_Table_58Projections2006PF 4 4 2" xfId="1140" xr:uid="{A8E61432-D502-41F5-92AA-0A4126369B55}"/>
    <cellStyle name="_Table_58Projections2006PF 4 4 2 2" xfId="1141" xr:uid="{7E518448-BF6E-4393-937D-947FB1B7ADC9}"/>
    <cellStyle name="_Table_58Projections2006PF 4 4 3" xfId="1142" xr:uid="{B2ACE200-E245-42EA-BE11-91033507ABA2}"/>
    <cellStyle name="_Table_58Projections2006PF 4 4 3 2" xfId="1143" xr:uid="{EF457D3D-5F9F-4531-AB80-906F716E3B33}"/>
    <cellStyle name="_Table_58Projections2006PF 4 4 4" xfId="1144" xr:uid="{F86FB697-D08F-44E2-9B9A-E373F7113BC3}"/>
    <cellStyle name="_Table_58Projections2006PF 4 5" xfId="1145" xr:uid="{A72FC749-320A-40A6-B77F-1705DCB61373}"/>
    <cellStyle name="_Table_58Projections2006PF 4 5 2" xfId="1146" xr:uid="{9D16C8F8-BA4C-4DEE-BEDC-A2594543E448}"/>
    <cellStyle name="_Table_58Projections2006PF 4 5 2 2" xfId="1147" xr:uid="{B1109100-06BC-48F4-9245-9A0DA6E63ADF}"/>
    <cellStyle name="_Table_58Projections2006PF 4 5 3" xfId="1148" xr:uid="{1A5A4BBD-DA64-45EE-8AED-7019D6A9D545}"/>
    <cellStyle name="_Table_58Projections2006PF 4 5 3 2" xfId="1149" xr:uid="{71FB69C5-3F75-4892-AE3A-A443B8992A6C}"/>
    <cellStyle name="_Table_58Projections2006PF 4 5 4" xfId="1150" xr:uid="{75F5C785-155B-4AD0-AE42-A2624F4B88F5}"/>
    <cellStyle name="_Table_58Projections2006PF 4 5 4 2" xfId="1151" xr:uid="{4CAB5D21-E964-4B4C-8BEF-27594F7AA627}"/>
    <cellStyle name="_Table_58Projections2006PF 4 5 5" xfId="1152" xr:uid="{9D99A36B-8F4A-46C7-836F-D6974539CBBA}"/>
    <cellStyle name="_Table_58Projections2006PF 4 6" xfId="1153" xr:uid="{649B9DDA-5B1E-4D04-BC62-1634EA6F3527}"/>
    <cellStyle name="_Table_58Projections2006PF 4 6 2" xfId="1154" xr:uid="{82C13219-6270-4375-B83D-B592E13AD919}"/>
    <cellStyle name="_Table_58Projections2006PF 4 7" xfId="1155" xr:uid="{37F8944A-6676-48A4-90C5-718D1B0F4D2F}"/>
    <cellStyle name="_Table_58Projections2006PF 4 8" xfId="1156" xr:uid="{7DF90417-00F8-4780-91DB-48F9D5AD4C8F}"/>
    <cellStyle name="_Table_58Projections2006PF 5" xfId="1157" xr:uid="{3960BF50-8961-4751-9C17-2714E28C20FC}"/>
    <cellStyle name="_Table_58Projections2006PF 5 2" xfId="1158" xr:uid="{3511FFFA-42F6-4A6C-9C04-04D5D30F0844}"/>
    <cellStyle name="_Table_58Projections2006PF 5 2 2" xfId="1159" xr:uid="{B7C03591-1854-4D76-AA44-B1D131E23EEE}"/>
    <cellStyle name="_Table_58Projections2006PF 5 2 2 2" xfId="1160" xr:uid="{727DCE0D-D0DC-442D-837E-CE7DFC4E9A32}"/>
    <cellStyle name="_Table_58Projections2006PF 5 2 3" xfId="1161" xr:uid="{417AA6A3-784D-4459-AA82-8159257DD649}"/>
    <cellStyle name="_Table_58Projections2006PF 5 2 3 2" xfId="1162" xr:uid="{A90620EF-8FF2-433D-9A76-7591BC9DC958}"/>
    <cellStyle name="_Table_58Projections2006PF 5 2 4" xfId="1163" xr:uid="{D7277DFE-9F83-46E1-B714-C47E72C35702}"/>
    <cellStyle name="_Table_58Projections2006PF 5 2 4 2" xfId="1164" xr:uid="{EBB688D9-EFE2-4CDA-BE17-701F827E9218}"/>
    <cellStyle name="_Table_58Projections2006PF 5 2 5" xfId="1165" xr:uid="{2A40F25F-627D-4AB1-ABE6-62F7C9E27DAC}"/>
    <cellStyle name="_Table_58Projections2006PF 5 3" xfId="1166" xr:uid="{C02B5A6E-50B4-4CE2-AE71-322E3C1A4291}"/>
    <cellStyle name="_Table_58Projections2006PF 5 3 2" xfId="1167" xr:uid="{1C0DADF4-59A8-418A-A201-E08D28DFD97B}"/>
    <cellStyle name="_Table_58Projections2006PF 5 3 2 2" xfId="1168" xr:uid="{0A71D7FA-585B-46B6-8789-B513D08278F8}"/>
    <cellStyle name="_Table_58Projections2006PF 5 3 3" xfId="1169" xr:uid="{3C2594E9-34D1-4CDD-9848-44D101AA2932}"/>
    <cellStyle name="_Table_58Projections2006PF 5 3 3 2" xfId="1170" xr:uid="{E113995C-B57D-41D2-8A81-3A760FC86AF7}"/>
    <cellStyle name="_Table_58Projections2006PF 5 3 4" xfId="1171" xr:uid="{D0F5D333-3C20-4E7D-BF43-FA3960838B60}"/>
    <cellStyle name="_Table_58Projections2006PF 5 4" xfId="1172" xr:uid="{DA9F78C5-B9AA-4B7B-A74C-081168ACDB46}"/>
    <cellStyle name="_Table_58Projections2006PF 5 4 2" xfId="1173" xr:uid="{DF29629D-EBCD-46E4-99E3-F598BFF00BA8}"/>
    <cellStyle name="_Table_58Projections2006PF 5 4 2 2" xfId="1174" xr:uid="{62D37EA3-1ED1-44E9-8CE3-7E8C1158EF62}"/>
    <cellStyle name="_Table_58Projections2006PF 5 4 3" xfId="1175" xr:uid="{D3926EEB-B517-4F5B-87AC-0760F8DC9590}"/>
    <cellStyle name="_Table_58Projections2006PF 5 4 3 2" xfId="1176" xr:uid="{E661E910-8D72-4716-95E1-7FCBC42AF363}"/>
    <cellStyle name="_Table_58Projections2006PF 5 4 4" xfId="1177" xr:uid="{712EB513-4AB8-48AA-A81E-DE1223375A83}"/>
    <cellStyle name="_Table_58Projections2006PF 5 5" xfId="1178" xr:uid="{AB6DACDF-5A64-4CF5-82B1-60CA13BC70A8}"/>
    <cellStyle name="_Table_58Projections2006PF 5 5 2" xfId="1179" xr:uid="{C2FED2F3-BF39-4324-81F7-F9C7C7B81B08}"/>
    <cellStyle name="_Table_58Projections2006PF 5 5 2 2" xfId="1180" xr:uid="{B9035981-DBC7-40C1-B285-A0B530E26748}"/>
    <cellStyle name="_Table_58Projections2006PF 5 5 3" xfId="1181" xr:uid="{199467B1-D740-43FE-AF41-3B41BCC832F5}"/>
    <cellStyle name="_Table_58Projections2006PF 5 5 3 2" xfId="1182" xr:uid="{9ADA5947-BE5A-4182-9B60-EFF4CC720D53}"/>
    <cellStyle name="_Table_58Projections2006PF 5 5 4" xfId="1183" xr:uid="{6F38BE16-BFF3-4100-9C00-4B28E60D228B}"/>
    <cellStyle name="_Table_58Projections2006PF 5 5 4 2" xfId="1184" xr:uid="{4968CF30-6543-4302-8117-A85C76496ADD}"/>
    <cellStyle name="_Table_58Projections2006PF 5 5 5" xfId="1185" xr:uid="{D42E2059-06FD-4A33-B4BC-9FA97829106B}"/>
    <cellStyle name="_Table_58Projections2006PF 5 6" xfId="1186" xr:uid="{9AF0DA79-69BE-4308-A898-2C2FBD671F67}"/>
    <cellStyle name="_Table_58Projections2006PF 5 6 2" xfId="1187" xr:uid="{30EAAD80-A0C9-45FC-9518-83BA247CBB93}"/>
    <cellStyle name="_Table_58Projections2006PF 5 7" xfId="1188" xr:uid="{EFB4323A-68C1-47BA-9C5E-A8FB8D525764}"/>
    <cellStyle name="_Table_58Projections2006PF 5 8" xfId="1189" xr:uid="{C465E8EF-BF16-4A8B-9F9E-9E04B0646294}"/>
    <cellStyle name="_Table_58Projections2006PF 6" xfId="1190" xr:uid="{CA90B161-71B1-4E2D-A875-E6898EC055B9}"/>
    <cellStyle name="_Table_58Projections2006PF 6 2" xfId="1191" xr:uid="{1CAA716A-B3C5-4B36-9283-A1CBD337BE43}"/>
    <cellStyle name="_Table_58Projections2006PF 6 2 2" xfId="1192" xr:uid="{57BD0F0E-AD3D-4B4B-91CB-E30F1603C453}"/>
    <cellStyle name="_Table_58Projections2006PF 6 3" xfId="1193" xr:uid="{0BB9FACD-6726-4DA0-9D00-9827699A3A2A}"/>
    <cellStyle name="_Table_58Projections2006PF 6 3 2" xfId="1194" xr:uid="{3D734D5D-62AB-4EB1-8E96-78B4A6F94948}"/>
    <cellStyle name="_Table_58Projections2006PF 6 4" xfId="1195" xr:uid="{524FA27C-6B24-4DE1-B91B-24089DD2D6BA}"/>
    <cellStyle name="_Table_58Projections2006PF 7" xfId="1196" xr:uid="{D926E2B5-6405-4809-967E-43F73F95BC59}"/>
    <cellStyle name="_Table_58Projections2006PF 7 2" xfId="1197" xr:uid="{2F095A45-E67E-4A0A-B420-1687FEC29BB3}"/>
    <cellStyle name="_Table_58Projections2006PF 7 2 2" xfId="1198" xr:uid="{4BFA7B6F-5AAE-45E3-A1D6-2F83F1FE0591}"/>
    <cellStyle name="_Table_58Projections2006PF 7 3" xfId="1199" xr:uid="{9F0E5AAD-7CA9-4C32-A8CE-E190696C4200}"/>
    <cellStyle name="_Table_58Projections2006PF 7 3 2" xfId="1200" xr:uid="{2C833367-707D-4A14-9F41-9B671121A89D}"/>
    <cellStyle name="_Table_58Projections2006PF 7 4" xfId="1201" xr:uid="{E22A4F87-6C93-4EB7-9029-D780E9B63D6B}"/>
    <cellStyle name="_Table_58Projections2006PF 8" xfId="1202" xr:uid="{F1F6DC69-323C-4F80-B504-3085F73251FD}"/>
    <cellStyle name="_Table_58Projections2006PF 8 2" xfId="1203" xr:uid="{F8BFAF79-4913-4676-8485-19E8B3AA0CC7}"/>
    <cellStyle name="_Table_58Projections2006PF 8 2 2" xfId="1204" xr:uid="{62387DFB-871C-4DE8-983F-E48F9EC55072}"/>
    <cellStyle name="_Table_58Projections2006PF 8 3" xfId="1205" xr:uid="{082D9A6F-FB41-4158-893F-DFFC67E0CC9D}"/>
    <cellStyle name="_Table_58Projections2006PF 8 3 2" xfId="1206" xr:uid="{5A539C0E-973E-4029-B925-229C37359A99}"/>
    <cellStyle name="_Table_58Projections2006PF 8 4" xfId="1207" xr:uid="{AA37A86E-5EE7-4886-99B9-5AB0D844FF2C}"/>
    <cellStyle name="_Table_58Projections2006PF 8 4 2" xfId="1208" xr:uid="{2F52BEDA-8D4F-4E9B-863F-A893F0C2A495}"/>
    <cellStyle name="_Table_58Projections2006PF 8 5" xfId="1209" xr:uid="{2707F81B-BE8E-4F7F-B116-28A25D6BD3F8}"/>
    <cellStyle name="_Table_58Projections2006PF 8 5 2" xfId="1210" xr:uid="{1C89EB96-0971-468A-BBA4-564E5AB3AF11}"/>
    <cellStyle name="_Table_58Projections2006PF 8 6" xfId="1211" xr:uid="{B6C93F96-EF38-44C2-B250-DD2CD1799DFC}"/>
    <cellStyle name="_Table_58Projections2006PF 9" xfId="1212" xr:uid="{84871B57-25D1-4D37-AF50-A3DAD64C1F93}"/>
    <cellStyle name="_Table_58Projections2006PF 9 2" xfId="1213" xr:uid="{7FC531B2-800B-43DD-ADE0-123D6A56E76F}"/>
    <cellStyle name="_Table_58Projections2006PF 9 2 2" xfId="1214" xr:uid="{61CF7B4B-B3A0-4389-BF3F-E0A48FEBFAB4}"/>
    <cellStyle name="_Table_58Projections2006PF 9 3" xfId="1215" xr:uid="{9C07EC7E-960E-491E-9912-405760473F2A}"/>
    <cellStyle name="_Table_58Projections2006PF 9 3 2" xfId="1216" xr:uid="{B0864FBA-B785-474C-AE77-18BE609B9869}"/>
    <cellStyle name="_Table_58Projections2006PF 9 4" xfId="1217" xr:uid="{8AE7A637-D478-48A9-9C4A-367466813DF7}"/>
    <cellStyle name="_Table_58Projections2006PF 9 4 2" xfId="1218" xr:uid="{2B0433A3-7434-4902-AE3A-4B40C710336F}"/>
    <cellStyle name="_Table_58Projections2006PF 9 5" xfId="1219" xr:uid="{F5908033-16B2-4476-BAB6-646362387EE6}"/>
    <cellStyle name="_Table_58Projections2006PF 9 5 2" xfId="1220" xr:uid="{9137C3E6-833A-4269-BBF8-66350155FC5C}"/>
    <cellStyle name="_Table_Del Exit Analysis v 7 (10-10-05) (2)" xfId="1221" xr:uid="{78FC8DC4-3E19-4083-AD2A-7D49D6B2F9DD}"/>
    <cellStyle name="_Table_Del Exit Analysis v 7 (10-10-05) (2) 10" xfId="1222" xr:uid="{5E8C4280-0BF5-4B2F-AFF7-C7B4476C9CBE}"/>
    <cellStyle name="_Table_Del Exit Analysis v 7 (10-10-05) (2) 10 2" xfId="1223" xr:uid="{388A7693-E1A3-410F-BFDA-FAC1CD9293D9}"/>
    <cellStyle name="_Table_Del Exit Analysis v 7 (10-10-05) (2) 10 2 2" xfId="1224" xr:uid="{ED8E75E4-9497-4F6C-AF72-27BDD87ED49B}"/>
    <cellStyle name="_Table_Del Exit Analysis v 7 (10-10-05) (2) 10 3" xfId="1225" xr:uid="{3BE03F95-B21D-4482-BE7E-C298E8796BDC}"/>
    <cellStyle name="_Table_Del Exit Analysis v 7 (10-10-05) (2) 10 3 2" xfId="1226" xr:uid="{BC912FF1-1A19-4C50-B815-3ED1855B41B2}"/>
    <cellStyle name="_Table_Del Exit Analysis v 7 (10-10-05) (2) 10 4" xfId="1227" xr:uid="{05D3D04B-9708-479F-8D38-5EE3D46D4A81}"/>
    <cellStyle name="_Table_Del Exit Analysis v 7 (10-10-05) (2) 10 4 2" xfId="1228" xr:uid="{17012B0C-94D4-4E12-A445-F3ABABF932AE}"/>
    <cellStyle name="_Table_Del Exit Analysis v 7 (10-10-05) (2) 10 5" xfId="1229" xr:uid="{CAC648F6-266B-4CC9-B063-EEFF19433CF8}"/>
    <cellStyle name="_Table_Del Exit Analysis v 7 (10-10-05) (2) 10 5 2" xfId="1230" xr:uid="{8B9E87FD-8B6A-4D3D-ACF8-400669E895E6}"/>
    <cellStyle name="_Table_Del Exit Analysis v 7 (10-10-05) (2) 10 6" xfId="1231" xr:uid="{5839B446-E2D0-43C8-B1A4-A7417E3BF5C4}"/>
    <cellStyle name="_Table_Del Exit Analysis v 7 (10-10-05) (2) 11" xfId="1232" xr:uid="{10A4F00A-0DFE-4C87-AF9C-8EDA607B622B}"/>
    <cellStyle name="_Table_Del Exit Analysis v 7 (10-10-05) (2) 11 2" xfId="1233" xr:uid="{389BFE17-E057-491A-8762-D897DD4871B2}"/>
    <cellStyle name="_Table_Del Exit Analysis v 7 (10-10-05) (2) 11 2 2" xfId="1234" xr:uid="{A5C262BE-FF2F-4FB4-BCE9-7045C8125C97}"/>
    <cellStyle name="_Table_Del Exit Analysis v 7 (10-10-05) (2) 11 3" xfId="1235" xr:uid="{66A9988E-4BE6-4114-B84E-C2BE45B61A1B}"/>
    <cellStyle name="_Table_Del Exit Analysis v 7 (10-10-05) (2) 11 3 2" xfId="1236" xr:uid="{103E3C9C-2F9C-4F74-B391-13C89BBE30B0}"/>
    <cellStyle name="_Table_Del Exit Analysis v 7 (10-10-05) (2) 11 4" xfId="1237" xr:uid="{166BEC24-3E54-4852-9388-F53560A52AA0}"/>
    <cellStyle name="_Table_Del Exit Analysis v 7 (10-10-05) (2) 11 4 2" xfId="1238" xr:uid="{99123E3F-610D-4FC2-B4A5-008029C0A18E}"/>
    <cellStyle name="_Table_Del Exit Analysis v 7 (10-10-05) (2) 11 5" xfId="1239" xr:uid="{288AC373-04B7-4F66-8241-A9C6D2870920}"/>
    <cellStyle name="_Table_Del Exit Analysis v 7 (10-10-05) (2) 12" xfId="1240" xr:uid="{9F2D2BC2-9DCD-4CFA-97BA-018BB0D4B0C9}"/>
    <cellStyle name="_Table_Del Exit Analysis v 7 (10-10-05) (2) 12 2" xfId="1241" xr:uid="{10CD4D40-66CF-461E-85F6-DF051A03A36A}"/>
    <cellStyle name="_Table_Del Exit Analysis v 7 (10-10-05) (2) 2" xfId="1242" xr:uid="{00DA3B7E-7123-4F9F-9452-461822A2C9FE}"/>
    <cellStyle name="_Table_Del Exit Analysis v 7 (10-10-05) (2) 2 2" xfId="1243" xr:uid="{554569B4-6606-41C7-94D9-3389B368A2C7}"/>
    <cellStyle name="_Table_Del Exit Analysis v 7 (10-10-05) (2) 2 2 2" xfId="1244" xr:uid="{3B700187-4C1F-4407-8BBE-0F95E2B16C39}"/>
    <cellStyle name="_Table_Del Exit Analysis v 7 (10-10-05) (2) 2 2 2 2" xfId="1245" xr:uid="{36E3016A-10EB-47A3-A420-09D0299E530E}"/>
    <cellStyle name="_Table_Del Exit Analysis v 7 (10-10-05) (2) 2 2 3" xfId="1246" xr:uid="{9DA9D382-244F-4D56-896E-E545136CE17E}"/>
    <cellStyle name="_Table_Del Exit Analysis v 7 (10-10-05) (2) 2 2 3 2" xfId="1247" xr:uid="{AF1B5FDA-8182-4E72-8EF7-BCDEDBE1FCDA}"/>
    <cellStyle name="_Table_Del Exit Analysis v 7 (10-10-05) (2) 2 2 4" xfId="1248" xr:uid="{5415100A-3BF7-41C0-9585-4ED3AEC2D926}"/>
    <cellStyle name="_Table_Del Exit Analysis v 7 (10-10-05) (2) 2 2 4 2" xfId="1249" xr:uid="{D1CDAFB2-5BCA-49BF-8448-B2CCE0F61DFB}"/>
    <cellStyle name="_Table_Del Exit Analysis v 7 (10-10-05) (2) 2 2 5" xfId="1250" xr:uid="{0ADCE253-242A-491D-8761-F09167AAD83E}"/>
    <cellStyle name="_Table_Del Exit Analysis v 7 (10-10-05) (2) 2 3" xfId="1251" xr:uid="{7FA81429-0178-4685-83A1-7C661BF20067}"/>
    <cellStyle name="_Table_Del Exit Analysis v 7 (10-10-05) (2) 2 3 2" xfId="1252" xr:uid="{8CD14D6E-A1F9-4F19-8B10-3E6F75451E73}"/>
    <cellStyle name="_Table_Del Exit Analysis v 7 (10-10-05) (2) 2 3 2 2" xfId="1253" xr:uid="{D1AAA2FE-B135-432B-8BDB-9A9AEEFC5E09}"/>
    <cellStyle name="_Table_Del Exit Analysis v 7 (10-10-05) (2) 2 3 3" xfId="1254" xr:uid="{2FD9F2BA-0905-4301-85BA-E7C32DE3418F}"/>
    <cellStyle name="_Table_Del Exit Analysis v 7 (10-10-05) (2) 2 3 3 2" xfId="1255" xr:uid="{44AC8BBB-A842-41EE-B013-858879384150}"/>
    <cellStyle name="_Table_Del Exit Analysis v 7 (10-10-05) (2) 2 3 4" xfId="1256" xr:uid="{5706DC7F-FB20-4E9E-B94C-84B46BCC8BAF}"/>
    <cellStyle name="_Table_Del Exit Analysis v 7 (10-10-05) (2) 2 4" xfId="1257" xr:uid="{2D64F7C3-2BA0-40D6-AB52-9C2E8F4E483F}"/>
    <cellStyle name="_Table_Del Exit Analysis v 7 (10-10-05) (2) 2 4 2" xfId="1258" xr:uid="{CAD57E77-D7E0-4885-8B8A-1494C903256D}"/>
    <cellStyle name="_Table_Del Exit Analysis v 7 (10-10-05) (2) 2 4 2 2" xfId="1259" xr:uid="{671507B7-DFDD-460F-B399-BC3A003D7A86}"/>
    <cellStyle name="_Table_Del Exit Analysis v 7 (10-10-05) (2) 2 4 3" xfId="1260" xr:uid="{7C7F97D2-5F9F-4EE4-8070-1A17AB36DA6E}"/>
    <cellStyle name="_Table_Del Exit Analysis v 7 (10-10-05) (2) 2 4 3 2" xfId="1261" xr:uid="{379D3839-1063-43AC-91A8-68D8D111F9B1}"/>
    <cellStyle name="_Table_Del Exit Analysis v 7 (10-10-05) (2) 2 4 4" xfId="1262" xr:uid="{34C9BC34-EA88-4EE9-8F79-0C6798D9DCE3}"/>
    <cellStyle name="_Table_Del Exit Analysis v 7 (10-10-05) (2) 2 5" xfId="1263" xr:uid="{52C8FDFE-E090-42C5-AD1B-5CBEEE1FEE46}"/>
    <cellStyle name="_Table_Del Exit Analysis v 7 (10-10-05) (2) 2 5 2" xfId="1264" xr:uid="{72D4AA7F-8FA6-4AB7-B251-5E1055F84AEE}"/>
    <cellStyle name="_Table_Del Exit Analysis v 7 (10-10-05) (2) 2 5 2 2" xfId="1265" xr:uid="{F33E3CE6-1016-47D5-B94A-A9E7A9C86725}"/>
    <cellStyle name="_Table_Del Exit Analysis v 7 (10-10-05) (2) 2 5 3" xfId="1266" xr:uid="{4944B77A-5C7B-4D86-8564-16EEC77EA6B7}"/>
    <cellStyle name="_Table_Del Exit Analysis v 7 (10-10-05) (2) 2 5 3 2" xfId="1267" xr:uid="{24300C3A-2AFE-4CB2-A90B-CE9F5A9CCB09}"/>
    <cellStyle name="_Table_Del Exit Analysis v 7 (10-10-05) (2) 2 5 4" xfId="1268" xr:uid="{FBF1EB89-C472-416D-807F-601FCC69971D}"/>
    <cellStyle name="_Table_Del Exit Analysis v 7 (10-10-05) (2) 2 5 4 2" xfId="1269" xr:uid="{6D0BD48B-8857-424A-82C7-57FE6D71D707}"/>
    <cellStyle name="_Table_Del Exit Analysis v 7 (10-10-05) (2) 2 5 5" xfId="1270" xr:uid="{D0C73142-2EB8-4EC3-8853-52BFCF0C232A}"/>
    <cellStyle name="_Table_Del Exit Analysis v 7 (10-10-05) (2) 2 6" xfId="1271" xr:uid="{D9439EFA-5363-43A9-B166-E538ABE3C191}"/>
    <cellStyle name="_Table_Del Exit Analysis v 7 (10-10-05) (2) 2 6 2" xfId="1272" xr:uid="{86ABEA5E-EF63-427F-BDC8-8301E41621BC}"/>
    <cellStyle name="_Table_Del Exit Analysis v 7 (10-10-05) (2) 2 7" xfId="1273" xr:uid="{9967E635-5531-4641-9142-D52B3F4DD1F2}"/>
    <cellStyle name="_Table_Del Exit Analysis v 7 (10-10-05) (2) 2 8" xfId="1274" xr:uid="{74986077-D98E-43A6-8557-05475056C626}"/>
    <cellStyle name="_Table_Del Exit Analysis v 7 (10-10-05) (2) 3" xfId="1275" xr:uid="{D64692D1-F016-431E-81C7-A9F3EE7DA851}"/>
    <cellStyle name="_Table_Del Exit Analysis v 7 (10-10-05) (2) 3 2" xfId="1276" xr:uid="{5BBF052F-1889-4D80-9951-0B9CD0F36B6D}"/>
    <cellStyle name="_Table_Del Exit Analysis v 7 (10-10-05) (2) 3 2 2" xfId="1277" xr:uid="{CD16C49A-ED08-4EFD-BCA7-D836C5355F59}"/>
    <cellStyle name="_Table_Del Exit Analysis v 7 (10-10-05) (2) 3 2 2 2" xfId="1278" xr:uid="{4FED6397-C6BD-4279-9BC3-819CC824E129}"/>
    <cellStyle name="_Table_Del Exit Analysis v 7 (10-10-05) (2) 3 2 3" xfId="1279" xr:uid="{30F11464-D3AA-4905-B125-3A5D7DCC1011}"/>
    <cellStyle name="_Table_Del Exit Analysis v 7 (10-10-05) (2) 3 2 3 2" xfId="1280" xr:uid="{45C4BC34-8D9E-4E96-A33C-D2796E197A0C}"/>
    <cellStyle name="_Table_Del Exit Analysis v 7 (10-10-05) (2) 3 2 4" xfId="1281" xr:uid="{15AC7293-4E37-4FFF-979B-0E959525E155}"/>
    <cellStyle name="_Table_Del Exit Analysis v 7 (10-10-05) (2) 3 2 4 2" xfId="1282" xr:uid="{333CB044-3F08-401F-9F74-1D9390B8A08B}"/>
    <cellStyle name="_Table_Del Exit Analysis v 7 (10-10-05) (2) 3 2 5" xfId="1283" xr:uid="{4A9258DB-2147-4377-973F-431C8CCF1D4E}"/>
    <cellStyle name="_Table_Del Exit Analysis v 7 (10-10-05) (2) 3 3" xfId="1284" xr:uid="{2B0FDEEB-E878-4CAA-A847-E91A5863E794}"/>
    <cellStyle name="_Table_Del Exit Analysis v 7 (10-10-05) (2) 3 3 2" xfId="1285" xr:uid="{1DAE8001-4856-46AE-86B3-B6A976A70417}"/>
    <cellStyle name="_Table_Del Exit Analysis v 7 (10-10-05) (2) 3 3 2 2" xfId="1286" xr:uid="{E101A8A9-2621-40E0-B806-B6204FF558D6}"/>
    <cellStyle name="_Table_Del Exit Analysis v 7 (10-10-05) (2) 3 3 3" xfId="1287" xr:uid="{8495C085-99EC-4535-A4E9-C9995B34479E}"/>
    <cellStyle name="_Table_Del Exit Analysis v 7 (10-10-05) (2) 3 3 3 2" xfId="1288" xr:uid="{163A2921-CF49-4D93-A8AF-7442EFB8E7FF}"/>
    <cellStyle name="_Table_Del Exit Analysis v 7 (10-10-05) (2) 3 3 4" xfId="1289" xr:uid="{6EB86747-0095-4FA9-BCA6-7F6DF6BF3EB4}"/>
    <cellStyle name="_Table_Del Exit Analysis v 7 (10-10-05) (2) 3 4" xfId="1290" xr:uid="{DE74BD1B-0F2F-432C-AA4C-E460B845DD92}"/>
    <cellStyle name="_Table_Del Exit Analysis v 7 (10-10-05) (2) 3 4 2" xfId="1291" xr:uid="{47B80479-5EC8-4FDD-8BE2-33D21C03025F}"/>
    <cellStyle name="_Table_Del Exit Analysis v 7 (10-10-05) (2) 3 4 2 2" xfId="1292" xr:uid="{47E474DF-0454-40C6-8E21-B51376429224}"/>
    <cellStyle name="_Table_Del Exit Analysis v 7 (10-10-05) (2) 3 4 3" xfId="1293" xr:uid="{3AE33F0B-CAD8-47E5-8DBA-D4261A53E3A0}"/>
    <cellStyle name="_Table_Del Exit Analysis v 7 (10-10-05) (2) 3 4 3 2" xfId="1294" xr:uid="{D6F27A97-DD77-4403-AEDE-841F13F12B22}"/>
    <cellStyle name="_Table_Del Exit Analysis v 7 (10-10-05) (2) 3 4 4" xfId="1295" xr:uid="{A3C4CF20-8155-4260-BB13-22D7C59D7851}"/>
    <cellStyle name="_Table_Del Exit Analysis v 7 (10-10-05) (2) 3 5" xfId="1296" xr:uid="{B09E7EBC-6FB5-4B3B-8DA4-840E81B2F7D1}"/>
    <cellStyle name="_Table_Del Exit Analysis v 7 (10-10-05) (2) 3 5 2" xfId="1297" xr:uid="{2C59AB35-C9E8-4956-B0B6-C659365D51E4}"/>
    <cellStyle name="_Table_Del Exit Analysis v 7 (10-10-05) (2) 3 5 2 2" xfId="1298" xr:uid="{5DE0CC79-87E6-45E6-8A24-F8B94E6A7C65}"/>
    <cellStyle name="_Table_Del Exit Analysis v 7 (10-10-05) (2) 3 5 3" xfId="1299" xr:uid="{DA16640D-B8D9-46E4-92B8-A4EA1779D674}"/>
    <cellStyle name="_Table_Del Exit Analysis v 7 (10-10-05) (2) 3 5 3 2" xfId="1300" xr:uid="{691187C7-3B8C-494B-AFE9-9891C1134E70}"/>
    <cellStyle name="_Table_Del Exit Analysis v 7 (10-10-05) (2) 3 5 4" xfId="1301" xr:uid="{1C6181CB-A4E3-4137-84B1-EEEC2F814397}"/>
    <cellStyle name="_Table_Del Exit Analysis v 7 (10-10-05) (2) 3 5 4 2" xfId="1302" xr:uid="{5A95BF6D-FA3B-4513-85DC-E4193DC22C2A}"/>
    <cellStyle name="_Table_Del Exit Analysis v 7 (10-10-05) (2) 3 5 5" xfId="1303" xr:uid="{CD94BFE3-234F-4225-B208-973C6558A641}"/>
    <cellStyle name="_Table_Del Exit Analysis v 7 (10-10-05) (2) 3 6" xfId="1304" xr:uid="{EDAC8779-6135-40AA-BA5B-462BDDA7CF60}"/>
    <cellStyle name="_Table_Del Exit Analysis v 7 (10-10-05) (2) 3 6 2" xfId="1305" xr:uid="{924C423A-EA90-4787-9CCE-2B718ADA65E2}"/>
    <cellStyle name="_Table_Del Exit Analysis v 7 (10-10-05) (2) 3 7" xfId="1306" xr:uid="{83648243-D172-4065-AD95-F58C16B43BAF}"/>
    <cellStyle name="_Table_Del Exit Analysis v 7 (10-10-05) (2) 3 8" xfId="1307" xr:uid="{2AABE36B-D32D-4E97-B2AB-80E0DEF80820}"/>
    <cellStyle name="_Table_Del Exit Analysis v 7 (10-10-05) (2) 4" xfId="1308" xr:uid="{FFD3C8CD-4EA6-4FD8-8A02-9AF819310A41}"/>
    <cellStyle name="_Table_Del Exit Analysis v 7 (10-10-05) (2) 4 2" xfId="1309" xr:uid="{238088E0-3623-416C-933C-1037D05AA279}"/>
    <cellStyle name="_Table_Del Exit Analysis v 7 (10-10-05) (2) 4 2 2" xfId="1310" xr:uid="{C6F97A7D-CB20-4800-B753-F6F845C902B8}"/>
    <cellStyle name="_Table_Del Exit Analysis v 7 (10-10-05) (2) 4 2 2 2" xfId="1311" xr:uid="{AED125D3-D8F6-4271-805D-7152F1B360B5}"/>
    <cellStyle name="_Table_Del Exit Analysis v 7 (10-10-05) (2) 4 2 3" xfId="1312" xr:uid="{F94AFCBC-D29B-4B0E-8577-7FD119BCCC55}"/>
    <cellStyle name="_Table_Del Exit Analysis v 7 (10-10-05) (2) 4 2 3 2" xfId="1313" xr:uid="{7FF66FB5-2F4B-4205-9ED0-EC2E0F299A06}"/>
    <cellStyle name="_Table_Del Exit Analysis v 7 (10-10-05) (2) 4 2 4" xfId="1314" xr:uid="{BDCAFBA3-25F0-465B-AACE-0BE2EB9CC476}"/>
    <cellStyle name="_Table_Del Exit Analysis v 7 (10-10-05) (2) 4 2 4 2" xfId="1315" xr:uid="{7744C782-4422-48BA-B19D-3EE365A49436}"/>
    <cellStyle name="_Table_Del Exit Analysis v 7 (10-10-05) (2) 4 2 5" xfId="1316" xr:uid="{FD6D2E78-25BD-4BA6-B7D3-6CB5FD970401}"/>
    <cellStyle name="_Table_Del Exit Analysis v 7 (10-10-05) (2) 4 3" xfId="1317" xr:uid="{DC5288CE-4EC0-4BCC-AC34-209ED1903A1A}"/>
    <cellStyle name="_Table_Del Exit Analysis v 7 (10-10-05) (2) 4 3 2" xfId="1318" xr:uid="{C84666D1-C676-4CE7-9DD4-7F01D76A958D}"/>
    <cellStyle name="_Table_Del Exit Analysis v 7 (10-10-05) (2) 4 3 2 2" xfId="1319" xr:uid="{994B2502-462C-4EA6-B2BD-63976A9D9680}"/>
    <cellStyle name="_Table_Del Exit Analysis v 7 (10-10-05) (2) 4 3 3" xfId="1320" xr:uid="{918EBECF-D592-4B90-A641-B63D5ADAA724}"/>
    <cellStyle name="_Table_Del Exit Analysis v 7 (10-10-05) (2) 4 3 3 2" xfId="1321" xr:uid="{33877269-ED31-4E1B-BD6A-BCC2BF037F5C}"/>
    <cellStyle name="_Table_Del Exit Analysis v 7 (10-10-05) (2) 4 3 4" xfId="1322" xr:uid="{5A77D7F8-DF45-4CCC-869C-854FEE1696B9}"/>
    <cellStyle name="_Table_Del Exit Analysis v 7 (10-10-05) (2) 4 4" xfId="1323" xr:uid="{3E9053EC-894E-479F-829D-5C004DD1729D}"/>
    <cellStyle name="_Table_Del Exit Analysis v 7 (10-10-05) (2) 4 4 2" xfId="1324" xr:uid="{62FADB70-279F-44CA-9F0E-244B31A1BE4B}"/>
    <cellStyle name="_Table_Del Exit Analysis v 7 (10-10-05) (2) 4 4 2 2" xfId="1325" xr:uid="{61AA1701-9064-4E01-A259-FDC2F5C7F3A2}"/>
    <cellStyle name="_Table_Del Exit Analysis v 7 (10-10-05) (2) 4 4 3" xfId="1326" xr:uid="{90DCF41C-D48E-49E9-AF52-D845A186591F}"/>
    <cellStyle name="_Table_Del Exit Analysis v 7 (10-10-05) (2) 4 4 3 2" xfId="1327" xr:uid="{B6AC8A8D-EA39-418B-9A1C-CBA37F3CF4B5}"/>
    <cellStyle name="_Table_Del Exit Analysis v 7 (10-10-05) (2) 4 4 4" xfId="1328" xr:uid="{BD7B85F0-8B89-4437-A65B-1DD4C0B5BE8D}"/>
    <cellStyle name="_Table_Del Exit Analysis v 7 (10-10-05) (2) 4 5" xfId="1329" xr:uid="{ECA45F12-4D4D-4E67-AE92-01B53DFF35AC}"/>
    <cellStyle name="_Table_Del Exit Analysis v 7 (10-10-05) (2) 4 5 2" xfId="1330" xr:uid="{73D20A7E-E9DF-42BA-9683-44CBAB83A6F3}"/>
    <cellStyle name="_Table_Del Exit Analysis v 7 (10-10-05) (2) 4 5 2 2" xfId="1331" xr:uid="{D8611459-5C69-41FD-A317-BF988FBBE09A}"/>
    <cellStyle name="_Table_Del Exit Analysis v 7 (10-10-05) (2) 4 5 3" xfId="1332" xr:uid="{AB7AE3E1-F880-45B3-9394-548E1CDE58A8}"/>
    <cellStyle name="_Table_Del Exit Analysis v 7 (10-10-05) (2) 4 5 3 2" xfId="1333" xr:uid="{F7C8A19F-A5C4-4B3A-9DBD-36940785C0E4}"/>
    <cellStyle name="_Table_Del Exit Analysis v 7 (10-10-05) (2) 4 5 4" xfId="1334" xr:uid="{5D7073FC-2F27-4C92-B8F4-0F3D5C320AD9}"/>
    <cellStyle name="_Table_Del Exit Analysis v 7 (10-10-05) (2) 4 5 4 2" xfId="1335" xr:uid="{105B089E-55A9-4213-B083-39380F8ABA87}"/>
    <cellStyle name="_Table_Del Exit Analysis v 7 (10-10-05) (2) 4 5 5" xfId="1336" xr:uid="{75990AC1-7D87-4639-8A78-8B336E94D63B}"/>
    <cellStyle name="_Table_Del Exit Analysis v 7 (10-10-05) (2) 4 6" xfId="1337" xr:uid="{8E5CA819-1253-43F3-B995-72F2F9D99A3E}"/>
    <cellStyle name="_Table_Del Exit Analysis v 7 (10-10-05) (2) 4 6 2" xfId="1338" xr:uid="{1E88C8F1-396C-43B4-ABAE-1D08822A7F74}"/>
    <cellStyle name="_Table_Del Exit Analysis v 7 (10-10-05) (2) 4 7" xfId="1339" xr:uid="{D1A97DA1-5FE7-4B31-BD1F-4D394B34BAEB}"/>
    <cellStyle name="_Table_Del Exit Analysis v 7 (10-10-05) (2) 4 8" xfId="1340" xr:uid="{08844B40-783F-4E0D-85A1-DE6AC07E6F5B}"/>
    <cellStyle name="_Table_Del Exit Analysis v 7 (10-10-05) (2) 5" xfId="1341" xr:uid="{BA887ADE-A822-42D1-8FD0-6DFAD95AA409}"/>
    <cellStyle name="_Table_Del Exit Analysis v 7 (10-10-05) (2) 5 2" xfId="1342" xr:uid="{BF89F5B3-743A-4254-B36C-EA214722A345}"/>
    <cellStyle name="_Table_Del Exit Analysis v 7 (10-10-05) (2) 5 2 2" xfId="1343" xr:uid="{43C969C6-D3DE-4635-90DD-0F55FB05F1D8}"/>
    <cellStyle name="_Table_Del Exit Analysis v 7 (10-10-05) (2) 5 2 2 2" xfId="1344" xr:uid="{E681BA85-D4A5-45B2-8743-4285D0EA3053}"/>
    <cellStyle name="_Table_Del Exit Analysis v 7 (10-10-05) (2) 5 2 3" xfId="1345" xr:uid="{CB963659-2418-4CEB-AC48-8A09BD986133}"/>
    <cellStyle name="_Table_Del Exit Analysis v 7 (10-10-05) (2) 5 2 3 2" xfId="1346" xr:uid="{CA44A5EB-C271-449F-89AE-EDA455BDCDB8}"/>
    <cellStyle name="_Table_Del Exit Analysis v 7 (10-10-05) (2) 5 2 4" xfId="1347" xr:uid="{935ED443-CB45-4BDA-97D4-8CE0D47947F4}"/>
    <cellStyle name="_Table_Del Exit Analysis v 7 (10-10-05) (2) 5 2 4 2" xfId="1348" xr:uid="{87E4DFB5-4355-4C7A-B6FB-9C0CC10E84A8}"/>
    <cellStyle name="_Table_Del Exit Analysis v 7 (10-10-05) (2) 5 2 5" xfId="1349" xr:uid="{273C1915-A5B8-4DB6-92FB-4C3FF79DEC06}"/>
    <cellStyle name="_Table_Del Exit Analysis v 7 (10-10-05) (2) 5 3" xfId="1350" xr:uid="{CE98441A-1860-47E7-892E-6C19808AB1AE}"/>
    <cellStyle name="_Table_Del Exit Analysis v 7 (10-10-05) (2) 5 3 2" xfId="1351" xr:uid="{05E06001-6BED-4A7B-847F-1B428AB38322}"/>
    <cellStyle name="_Table_Del Exit Analysis v 7 (10-10-05) (2) 5 3 2 2" xfId="1352" xr:uid="{66FC9404-38B7-474B-B5AF-AD986CCE6224}"/>
    <cellStyle name="_Table_Del Exit Analysis v 7 (10-10-05) (2) 5 3 3" xfId="1353" xr:uid="{0B023856-5386-4570-A0B8-92FCAD2A6B40}"/>
    <cellStyle name="_Table_Del Exit Analysis v 7 (10-10-05) (2) 5 3 3 2" xfId="1354" xr:uid="{01070DE7-1AB5-458C-BD22-0410629B4E6D}"/>
    <cellStyle name="_Table_Del Exit Analysis v 7 (10-10-05) (2) 5 3 4" xfId="1355" xr:uid="{829B4FAD-C958-481A-9ED2-E7C21B03E351}"/>
    <cellStyle name="_Table_Del Exit Analysis v 7 (10-10-05) (2) 5 4" xfId="1356" xr:uid="{BFC02AB1-925B-4E7A-B93C-E977CB9DCDE9}"/>
    <cellStyle name="_Table_Del Exit Analysis v 7 (10-10-05) (2) 5 4 2" xfId="1357" xr:uid="{4A6815E7-9C23-4301-A50B-2B129A160024}"/>
    <cellStyle name="_Table_Del Exit Analysis v 7 (10-10-05) (2) 5 4 2 2" xfId="1358" xr:uid="{ADCED118-C550-4872-8BBC-9C27EC33ACDB}"/>
    <cellStyle name="_Table_Del Exit Analysis v 7 (10-10-05) (2) 5 4 3" xfId="1359" xr:uid="{CA3407FA-D740-48D4-A395-0E744A01028D}"/>
    <cellStyle name="_Table_Del Exit Analysis v 7 (10-10-05) (2) 5 4 3 2" xfId="1360" xr:uid="{C43F68B4-F357-4C08-9048-BDB9FEC6974E}"/>
    <cellStyle name="_Table_Del Exit Analysis v 7 (10-10-05) (2) 5 4 4" xfId="1361" xr:uid="{A5710FA7-9C02-4D2E-A023-60FF9AA69F4E}"/>
    <cellStyle name="_Table_Del Exit Analysis v 7 (10-10-05) (2) 5 5" xfId="1362" xr:uid="{47C0BA7E-02B5-4DE0-9E68-FF85E22CB999}"/>
    <cellStyle name="_Table_Del Exit Analysis v 7 (10-10-05) (2) 5 5 2" xfId="1363" xr:uid="{0ECE3952-8729-4439-B235-69AF07A7EA39}"/>
    <cellStyle name="_Table_Del Exit Analysis v 7 (10-10-05) (2) 5 5 2 2" xfId="1364" xr:uid="{4A10B64C-A804-49A9-AA34-E3005733CAE7}"/>
    <cellStyle name="_Table_Del Exit Analysis v 7 (10-10-05) (2) 5 5 3" xfId="1365" xr:uid="{D783A2C5-D70E-46A1-80CD-FAEA35306482}"/>
    <cellStyle name="_Table_Del Exit Analysis v 7 (10-10-05) (2) 5 5 3 2" xfId="1366" xr:uid="{457E30BB-925A-479B-A521-A1C3B5D97022}"/>
    <cellStyle name="_Table_Del Exit Analysis v 7 (10-10-05) (2) 5 5 4" xfId="1367" xr:uid="{12F41CE0-F93F-45CA-8778-E04E35B31284}"/>
    <cellStyle name="_Table_Del Exit Analysis v 7 (10-10-05) (2) 5 5 4 2" xfId="1368" xr:uid="{08043993-BD15-4B5D-BBED-17F9B0D1624E}"/>
    <cellStyle name="_Table_Del Exit Analysis v 7 (10-10-05) (2) 5 5 5" xfId="1369" xr:uid="{28C0EE98-C9F4-4924-94C0-50AC29FB25C4}"/>
    <cellStyle name="_Table_Del Exit Analysis v 7 (10-10-05) (2) 5 6" xfId="1370" xr:uid="{1759FA55-12D5-453C-BE11-31DDAB70BB8D}"/>
    <cellStyle name="_Table_Del Exit Analysis v 7 (10-10-05) (2) 5 6 2" xfId="1371" xr:uid="{82791A91-03EF-45E0-B082-139CC955C09D}"/>
    <cellStyle name="_Table_Del Exit Analysis v 7 (10-10-05) (2) 5 7" xfId="1372" xr:uid="{E68EBAF2-87EE-4845-A269-78DE82168C83}"/>
    <cellStyle name="_Table_Del Exit Analysis v 7 (10-10-05) (2) 5 8" xfId="1373" xr:uid="{2CDD8D83-D264-49E1-B256-E3132F540B2D}"/>
    <cellStyle name="_Table_Del Exit Analysis v 7 (10-10-05) (2) 6" xfId="1374" xr:uid="{6CC57551-F220-4EA7-8815-B4AA98174121}"/>
    <cellStyle name="_Table_Del Exit Analysis v 7 (10-10-05) (2) 6 2" xfId="1375" xr:uid="{DC2C9DD1-948B-4FAD-972F-54A6ACF39DD8}"/>
    <cellStyle name="_Table_Del Exit Analysis v 7 (10-10-05) (2) 6 2 2" xfId="1376" xr:uid="{3C208831-0AE4-488D-8703-6CD51052A087}"/>
    <cellStyle name="_Table_Del Exit Analysis v 7 (10-10-05) (2) 6 3" xfId="1377" xr:uid="{7AE75B24-150F-4B99-B3A7-0320DD02C9DF}"/>
    <cellStyle name="_Table_Del Exit Analysis v 7 (10-10-05) (2) 6 3 2" xfId="1378" xr:uid="{12AC4D93-86A4-4ABD-B6A9-ECEDBA2F6BD1}"/>
    <cellStyle name="_Table_Del Exit Analysis v 7 (10-10-05) (2) 6 4" xfId="1379" xr:uid="{C1B63933-12BF-4A9F-AA1D-D851FAFFA865}"/>
    <cellStyle name="_Table_Del Exit Analysis v 7 (10-10-05) (2) 7" xfId="1380" xr:uid="{414508D3-965C-4FCE-85F2-00D17F91B50F}"/>
    <cellStyle name="_Table_Del Exit Analysis v 7 (10-10-05) (2) 7 2" xfId="1381" xr:uid="{67DA11BE-3F83-41B7-95FA-33609C9A47D9}"/>
    <cellStyle name="_Table_Del Exit Analysis v 7 (10-10-05) (2) 7 2 2" xfId="1382" xr:uid="{B9C25C32-230C-4A49-81EC-9320AACFDB4D}"/>
    <cellStyle name="_Table_Del Exit Analysis v 7 (10-10-05) (2) 7 3" xfId="1383" xr:uid="{14AFEF39-4F3F-43C8-AC4C-C151DFC30E42}"/>
    <cellStyle name="_Table_Del Exit Analysis v 7 (10-10-05) (2) 7 3 2" xfId="1384" xr:uid="{1816057E-C328-4B13-9BEE-6B0C07CDBA58}"/>
    <cellStyle name="_Table_Del Exit Analysis v 7 (10-10-05) (2) 7 4" xfId="1385" xr:uid="{0BD6EDF6-AE0A-4D1A-B38B-9B1B5BA6AE0E}"/>
    <cellStyle name="_Table_Del Exit Analysis v 7 (10-10-05) (2) 8" xfId="1386" xr:uid="{9CE5B050-28D2-4206-BDAF-7D2DEB48BB9E}"/>
    <cellStyle name="_Table_Del Exit Analysis v 7 (10-10-05) (2) 8 2" xfId="1387" xr:uid="{A828D70F-627D-40AD-9C6C-CF45810290FB}"/>
    <cellStyle name="_Table_Del Exit Analysis v 7 (10-10-05) (2) 8 2 2" xfId="1388" xr:uid="{F3A3A3A8-8E66-4D19-AE40-101AD278DF9E}"/>
    <cellStyle name="_Table_Del Exit Analysis v 7 (10-10-05) (2) 8 3" xfId="1389" xr:uid="{70426145-D9B7-4FD6-9610-427B5A7B7660}"/>
    <cellStyle name="_Table_Del Exit Analysis v 7 (10-10-05) (2) 8 3 2" xfId="1390" xr:uid="{2398D62A-4713-4A76-B0E2-978CFD7E6582}"/>
    <cellStyle name="_Table_Del Exit Analysis v 7 (10-10-05) (2) 8 4" xfId="1391" xr:uid="{81311916-5A53-4B98-A06A-F8812757790E}"/>
    <cellStyle name="_Table_Del Exit Analysis v 7 (10-10-05) (2) 8 4 2" xfId="1392" xr:uid="{F29A7554-001F-4B34-8B7F-B73A09CB2458}"/>
    <cellStyle name="_Table_Del Exit Analysis v 7 (10-10-05) (2) 8 5" xfId="1393" xr:uid="{F33F81FF-45D2-41BB-A590-7F5DD47A7EC0}"/>
    <cellStyle name="_Table_Del Exit Analysis v 7 (10-10-05) (2) 8 5 2" xfId="1394" xr:uid="{0740290C-FC0D-4F4A-A178-B94FEAA09211}"/>
    <cellStyle name="_Table_Del Exit Analysis v 7 (10-10-05) (2) 8 6" xfId="1395" xr:uid="{7D51D278-5D20-4195-9B22-360A19930892}"/>
    <cellStyle name="_Table_Del Exit Analysis v 7 (10-10-05) (2) 9" xfId="1396" xr:uid="{A5232810-C3C9-4A98-B64E-A76F812EB90B}"/>
    <cellStyle name="_Table_Del Exit Analysis v 7 (10-10-05) (2) 9 2" xfId="1397" xr:uid="{0F091409-A58F-420A-B9DC-9978DDD3F14E}"/>
    <cellStyle name="_Table_Del Exit Analysis v 7 (10-10-05) (2) 9 2 2" xfId="1398" xr:uid="{AB448075-3D14-49B8-9F96-0A7A0ED0B4F7}"/>
    <cellStyle name="_Table_Del Exit Analysis v 7 (10-10-05) (2) 9 3" xfId="1399" xr:uid="{4DDAB516-4FBF-40C6-8596-4B503BFEDDB0}"/>
    <cellStyle name="_Table_Del Exit Analysis v 7 (10-10-05) (2) 9 3 2" xfId="1400" xr:uid="{B1A4A2F9-894C-4A39-9094-C4D96C8EF7DF}"/>
    <cellStyle name="_Table_Del Exit Analysis v 7 (10-10-05) (2) 9 4" xfId="1401" xr:uid="{3C1E097D-E835-438B-80EE-BACB4A422033}"/>
    <cellStyle name="_Table_Del Exit Analysis v 7 (10-10-05) (2) 9 4 2" xfId="1402" xr:uid="{04E0684D-52A2-46C0-8379-3FAC30866B43}"/>
    <cellStyle name="_Table_Del Exit Analysis v 7 (10-10-05) (2) 9 5" xfId="1403" xr:uid="{75D9A693-3939-4103-A76B-2C2237A40E10}"/>
    <cellStyle name="_Table_Del Exit Analysis v 7 (10-10-05) (2) 9 5 2" xfId="1404" xr:uid="{FAA25BB0-D271-42A7-936B-0AE0F417C47B}"/>
    <cellStyle name="_Table_Hotel Del Coronado JV Figures" xfId="1405" xr:uid="{70F633D9-B5F2-4B5E-8E1F-960C8E2B2E26}"/>
    <cellStyle name="_Table_Hotel Del Coronado JV Figures 2" xfId="1406" xr:uid="{22D80A3E-701B-4A35-B9D9-F333404F742B}"/>
    <cellStyle name="_Table_Hotel Del Coronado JV Figures 3" xfId="1407" xr:uid="{7FC5AE2B-0917-44C1-BA55-529D51F4C9E1}"/>
    <cellStyle name="_Table_Hotel Del Coronado Operations1" xfId="1408" xr:uid="{B35E2722-7D4E-4845-8354-47D1688959A6}"/>
    <cellStyle name="_Table_Hotel Del Coronado Operations1 2" xfId="1409" xr:uid="{C0962DFE-ED8D-4637-BFE3-3F38F334DFB2}"/>
    <cellStyle name="_Table_Hotel Del Coronado Operations1 3" xfId="1410" xr:uid="{FBBBFB8A-D648-44A5-8785-AEF8155BD65F}"/>
    <cellStyle name="_Table_Hotel del Coronado Step-up Calculation Revised by SHC_Bob's Numbers" xfId="1411" xr:uid="{AB32178F-81EF-4E66-A5F5-6F0119374E87}"/>
    <cellStyle name="_Table_Hotel del Coronado Step-up Calculation Revised by SHC_Bob's Numbers 10" xfId="1412" xr:uid="{8EEB18AB-4B33-4361-8C62-D9E459430D7D}"/>
    <cellStyle name="_Table_Hotel del Coronado Step-up Calculation Revised by SHC_Bob's Numbers 10 2" xfId="1413" xr:uid="{7D1C1A92-E7E6-432E-ADF3-BF9B437769F8}"/>
    <cellStyle name="_Table_Hotel del Coronado Step-up Calculation Revised by SHC_Bob's Numbers 10 2 2" xfId="1414" xr:uid="{B19A6194-31CB-4D1F-9088-B14CFFEB5048}"/>
    <cellStyle name="_Table_Hotel del Coronado Step-up Calculation Revised by SHC_Bob's Numbers 10 3" xfId="1415" xr:uid="{C4BB3337-846D-4ED1-80BF-DB1918BA1421}"/>
    <cellStyle name="_Table_Hotel del Coronado Step-up Calculation Revised by SHC_Bob's Numbers 10 3 2" xfId="1416" xr:uid="{675829F2-194F-4BA0-B290-B5636450084B}"/>
    <cellStyle name="_Table_Hotel del Coronado Step-up Calculation Revised by SHC_Bob's Numbers 10 4" xfId="1417" xr:uid="{B871D556-F824-4C01-8D81-C545E8B77691}"/>
    <cellStyle name="_Table_Hotel del Coronado Step-up Calculation Revised by SHC_Bob's Numbers 10 4 2" xfId="1418" xr:uid="{45E7ABC9-CB99-42BE-9844-25C14FEA50A4}"/>
    <cellStyle name="_Table_Hotel del Coronado Step-up Calculation Revised by SHC_Bob's Numbers 10 5" xfId="1419" xr:uid="{382F92F5-CED8-4AF0-B914-2E672F2FBE72}"/>
    <cellStyle name="_Table_Hotel del Coronado Step-up Calculation Revised by SHC_Bob's Numbers 10 5 2" xfId="1420" xr:uid="{085ECDAB-946F-4048-ACAE-23AA797C54B5}"/>
    <cellStyle name="_Table_Hotel del Coronado Step-up Calculation Revised by SHC_Bob's Numbers 10 6" xfId="1421" xr:uid="{7D15A860-B875-4A37-9E6E-104FBC46AC0E}"/>
    <cellStyle name="_Table_Hotel del Coronado Step-up Calculation Revised by SHC_Bob's Numbers 11" xfId="1422" xr:uid="{8287109B-E5BE-4902-B276-FD7B058EBBF4}"/>
    <cellStyle name="_Table_Hotel del Coronado Step-up Calculation Revised by SHC_Bob's Numbers 11 2" xfId="1423" xr:uid="{F048771F-2458-49EB-80D1-BECC91DC7F06}"/>
    <cellStyle name="_Table_Hotel del Coronado Step-up Calculation Revised by SHC_Bob's Numbers 11 2 2" xfId="1424" xr:uid="{1FCD48E9-FCDE-40F1-AFF3-D05E62928ECF}"/>
    <cellStyle name="_Table_Hotel del Coronado Step-up Calculation Revised by SHC_Bob's Numbers 11 3" xfId="1425" xr:uid="{31651AE4-6BD7-45F4-A8C0-04FE83A9492E}"/>
    <cellStyle name="_Table_Hotel del Coronado Step-up Calculation Revised by SHC_Bob's Numbers 11 3 2" xfId="1426" xr:uid="{501265F9-A257-4A97-87E7-071877A5A0E3}"/>
    <cellStyle name="_Table_Hotel del Coronado Step-up Calculation Revised by SHC_Bob's Numbers 11 4" xfId="1427" xr:uid="{0068FE48-DDAD-402B-BD73-6B967EA5CDFB}"/>
    <cellStyle name="_Table_Hotel del Coronado Step-up Calculation Revised by SHC_Bob's Numbers 11 4 2" xfId="1428" xr:uid="{2FB85D15-0EB7-4BA0-B2C6-4E3E96F91D16}"/>
    <cellStyle name="_Table_Hotel del Coronado Step-up Calculation Revised by SHC_Bob's Numbers 11 5" xfId="1429" xr:uid="{38D7C2A4-1726-40CF-BB54-A190B014B939}"/>
    <cellStyle name="_Table_Hotel del Coronado Step-up Calculation Revised by SHC_Bob's Numbers 12" xfId="1430" xr:uid="{ADAFE379-6D46-4001-A144-E729ADC38F61}"/>
    <cellStyle name="_Table_Hotel del Coronado Step-up Calculation Revised by SHC_Bob's Numbers 12 2" xfId="1431" xr:uid="{E9D9D614-79F8-4EA9-A048-0E97750554B4}"/>
    <cellStyle name="_Table_Hotel del Coronado Step-up Calculation Revised by SHC_Bob's Numbers 2" xfId="1432" xr:uid="{F8B3ADF6-413C-41EA-8895-D62C57129329}"/>
    <cellStyle name="_Table_Hotel del Coronado Step-up Calculation Revised by SHC_Bob's Numbers 2 2" xfId="1433" xr:uid="{99120FF5-FDC5-4CB8-93EE-DB2F8EC8E7E2}"/>
    <cellStyle name="_Table_Hotel del Coronado Step-up Calculation Revised by SHC_Bob's Numbers 2 2 2" xfId="1434" xr:uid="{75CA2BA6-4A3A-4231-A2A1-DE36D3BCB1A4}"/>
    <cellStyle name="_Table_Hotel del Coronado Step-up Calculation Revised by SHC_Bob's Numbers 2 2 2 2" xfId="1435" xr:uid="{B9CDFBB2-92D3-4195-8EE3-8D20B7FB015B}"/>
    <cellStyle name="_Table_Hotel del Coronado Step-up Calculation Revised by SHC_Bob's Numbers 2 2 3" xfId="1436" xr:uid="{0356B535-C580-4341-82BD-6A88EC916A62}"/>
    <cellStyle name="_Table_Hotel del Coronado Step-up Calculation Revised by SHC_Bob's Numbers 2 2 3 2" xfId="1437" xr:uid="{32A17DF4-DDF6-4632-81B1-64517138D1CB}"/>
    <cellStyle name="_Table_Hotel del Coronado Step-up Calculation Revised by SHC_Bob's Numbers 2 2 4" xfId="1438" xr:uid="{FB7630E0-A149-4535-A15F-55B4F2223157}"/>
    <cellStyle name="_Table_Hotel del Coronado Step-up Calculation Revised by SHC_Bob's Numbers 2 2 4 2" xfId="1439" xr:uid="{DC15254F-2B75-4222-8889-EFB9A4AC0984}"/>
    <cellStyle name="_Table_Hotel del Coronado Step-up Calculation Revised by SHC_Bob's Numbers 2 2 5" xfId="1440" xr:uid="{C1919D17-3A0B-4E57-B0B7-6AC4F4F89652}"/>
    <cellStyle name="_Table_Hotel del Coronado Step-up Calculation Revised by SHC_Bob's Numbers 2 3" xfId="1441" xr:uid="{A644507A-E7AE-41AF-9D6B-872D57B292B0}"/>
    <cellStyle name="_Table_Hotel del Coronado Step-up Calculation Revised by SHC_Bob's Numbers 2 3 2" xfId="1442" xr:uid="{BF1380D5-6999-4C0E-9974-B722C67D5B0E}"/>
    <cellStyle name="_Table_Hotel del Coronado Step-up Calculation Revised by SHC_Bob's Numbers 2 3 2 2" xfId="1443" xr:uid="{F3A96975-F100-4EF5-B628-4C952BFCB974}"/>
    <cellStyle name="_Table_Hotel del Coronado Step-up Calculation Revised by SHC_Bob's Numbers 2 3 3" xfId="1444" xr:uid="{684A5795-0246-4611-95E7-EFE6FD7E01EF}"/>
    <cellStyle name="_Table_Hotel del Coronado Step-up Calculation Revised by SHC_Bob's Numbers 2 3 3 2" xfId="1445" xr:uid="{31FEE9B8-B1AC-4457-AC4E-3141ED649E42}"/>
    <cellStyle name="_Table_Hotel del Coronado Step-up Calculation Revised by SHC_Bob's Numbers 2 3 4" xfId="1446" xr:uid="{1AB1B6C8-3741-4186-9DB0-2261EE995057}"/>
    <cellStyle name="_Table_Hotel del Coronado Step-up Calculation Revised by SHC_Bob's Numbers 2 4" xfId="1447" xr:uid="{F7DF9469-EF3B-4EE6-94C3-C0C2C10CF152}"/>
    <cellStyle name="_Table_Hotel del Coronado Step-up Calculation Revised by SHC_Bob's Numbers 2 4 2" xfId="1448" xr:uid="{251A12DA-9690-4696-BCB1-360604A1382B}"/>
    <cellStyle name="_Table_Hotel del Coronado Step-up Calculation Revised by SHC_Bob's Numbers 2 4 2 2" xfId="1449" xr:uid="{B82649B2-F332-43A6-A653-5A7C08B6291D}"/>
    <cellStyle name="_Table_Hotel del Coronado Step-up Calculation Revised by SHC_Bob's Numbers 2 4 3" xfId="1450" xr:uid="{AB8849A7-D85C-49D8-AEE2-F69A6581DEA3}"/>
    <cellStyle name="_Table_Hotel del Coronado Step-up Calculation Revised by SHC_Bob's Numbers 2 4 3 2" xfId="1451" xr:uid="{792BF110-F07F-4BDF-9028-A376A6973F6A}"/>
    <cellStyle name="_Table_Hotel del Coronado Step-up Calculation Revised by SHC_Bob's Numbers 2 4 4" xfId="1452" xr:uid="{9ECF466E-027A-4749-9806-770236CE9EBA}"/>
    <cellStyle name="_Table_Hotel del Coronado Step-up Calculation Revised by SHC_Bob's Numbers 2 5" xfId="1453" xr:uid="{7EA14EC5-89DD-4816-86A7-7D694C4E4D20}"/>
    <cellStyle name="_Table_Hotel del Coronado Step-up Calculation Revised by SHC_Bob's Numbers 2 5 2" xfId="1454" xr:uid="{973C5192-61C4-4162-A9DE-6EAC55C4CA47}"/>
    <cellStyle name="_Table_Hotel del Coronado Step-up Calculation Revised by SHC_Bob's Numbers 2 5 2 2" xfId="1455" xr:uid="{36C92832-4F9B-4361-95FF-06D7749144B1}"/>
    <cellStyle name="_Table_Hotel del Coronado Step-up Calculation Revised by SHC_Bob's Numbers 2 5 3" xfId="1456" xr:uid="{AE52CD7E-B0F6-474F-A7F6-F7A0FDF57804}"/>
    <cellStyle name="_Table_Hotel del Coronado Step-up Calculation Revised by SHC_Bob's Numbers 2 5 3 2" xfId="1457" xr:uid="{6CECA7DF-FC1E-4B55-8035-B5B7E3B75165}"/>
    <cellStyle name="_Table_Hotel del Coronado Step-up Calculation Revised by SHC_Bob's Numbers 2 5 4" xfId="1458" xr:uid="{215B6C07-0AAB-4880-A4F4-7595929368F8}"/>
    <cellStyle name="_Table_Hotel del Coronado Step-up Calculation Revised by SHC_Bob's Numbers 2 5 4 2" xfId="1459" xr:uid="{517FA42D-7912-4CBC-9416-E917C0BBDE03}"/>
    <cellStyle name="_Table_Hotel del Coronado Step-up Calculation Revised by SHC_Bob's Numbers 2 5 5" xfId="1460" xr:uid="{750F8F9D-AD3D-4DB8-9339-CFAEE2534788}"/>
    <cellStyle name="_Table_Hotel del Coronado Step-up Calculation Revised by SHC_Bob's Numbers 2 6" xfId="1461" xr:uid="{6A7CE577-3474-4FF7-B3D7-34416E2EB7DC}"/>
    <cellStyle name="_Table_Hotel del Coronado Step-up Calculation Revised by SHC_Bob's Numbers 2 6 2" xfId="1462" xr:uid="{F61C6338-6D32-4263-8E0B-747E2F1D9D80}"/>
    <cellStyle name="_Table_Hotel del Coronado Step-up Calculation Revised by SHC_Bob's Numbers 2 7" xfId="1463" xr:uid="{443099C1-006C-4884-80DA-00571924B3BE}"/>
    <cellStyle name="_Table_Hotel del Coronado Step-up Calculation Revised by SHC_Bob's Numbers 2 8" xfId="1464" xr:uid="{BC73D249-5721-475D-9A3C-8CDDE184E333}"/>
    <cellStyle name="_Table_Hotel del Coronado Step-up Calculation Revised by SHC_Bob's Numbers 3" xfId="1465" xr:uid="{34F7A9B4-4304-49B2-A41C-3DD5DF51B8DD}"/>
    <cellStyle name="_Table_Hotel del Coronado Step-up Calculation Revised by SHC_Bob's Numbers 3 2" xfId="1466" xr:uid="{7C4D3952-67D7-4EBD-A44C-411B81E12E66}"/>
    <cellStyle name="_Table_Hotel del Coronado Step-up Calculation Revised by SHC_Bob's Numbers 3 2 2" xfId="1467" xr:uid="{C3A2E871-D68C-4BC5-A0E4-77F1C73AC4C0}"/>
    <cellStyle name="_Table_Hotel del Coronado Step-up Calculation Revised by SHC_Bob's Numbers 3 2 2 2" xfId="1468" xr:uid="{5CF3E075-9FA0-4829-89F5-99CD521F5640}"/>
    <cellStyle name="_Table_Hotel del Coronado Step-up Calculation Revised by SHC_Bob's Numbers 3 2 3" xfId="1469" xr:uid="{F5BC8D20-0298-4315-95CA-E75385910207}"/>
    <cellStyle name="_Table_Hotel del Coronado Step-up Calculation Revised by SHC_Bob's Numbers 3 2 3 2" xfId="1470" xr:uid="{8503B0CD-2149-46A7-8608-C032CC835CA4}"/>
    <cellStyle name="_Table_Hotel del Coronado Step-up Calculation Revised by SHC_Bob's Numbers 3 2 4" xfId="1471" xr:uid="{A9F4784C-0709-43F7-AB2D-2A171EFEC88C}"/>
    <cellStyle name="_Table_Hotel del Coronado Step-up Calculation Revised by SHC_Bob's Numbers 3 2 4 2" xfId="1472" xr:uid="{B30BAB65-721B-479E-A61C-26B37165DD5F}"/>
    <cellStyle name="_Table_Hotel del Coronado Step-up Calculation Revised by SHC_Bob's Numbers 3 2 5" xfId="1473" xr:uid="{0B3503CD-CB5F-415B-8D35-B7B4739710DA}"/>
    <cellStyle name="_Table_Hotel del Coronado Step-up Calculation Revised by SHC_Bob's Numbers 3 3" xfId="1474" xr:uid="{5CCD3881-5259-467B-9AF7-E8CB935A1F91}"/>
    <cellStyle name="_Table_Hotel del Coronado Step-up Calculation Revised by SHC_Bob's Numbers 3 3 2" xfId="1475" xr:uid="{6D068910-60AA-4023-BB24-3046F5D9F843}"/>
    <cellStyle name="_Table_Hotel del Coronado Step-up Calculation Revised by SHC_Bob's Numbers 3 3 2 2" xfId="1476" xr:uid="{1BF9774C-BD3B-464A-B7A9-5C02B9F567B8}"/>
    <cellStyle name="_Table_Hotel del Coronado Step-up Calculation Revised by SHC_Bob's Numbers 3 3 3" xfId="1477" xr:uid="{B45A5454-3A89-4597-B400-D46D6F751F79}"/>
    <cellStyle name="_Table_Hotel del Coronado Step-up Calculation Revised by SHC_Bob's Numbers 3 3 3 2" xfId="1478" xr:uid="{A6AF1E4F-26BF-4571-839D-A9EAB31B1B69}"/>
    <cellStyle name="_Table_Hotel del Coronado Step-up Calculation Revised by SHC_Bob's Numbers 3 3 4" xfId="1479" xr:uid="{ABF7A303-F124-4157-BE5C-17D1907355AF}"/>
    <cellStyle name="_Table_Hotel del Coronado Step-up Calculation Revised by SHC_Bob's Numbers 3 4" xfId="1480" xr:uid="{D58FCE76-45DE-4EEC-8532-A0579F3354DE}"/>
    <cellStyle name="_Table_Hotel del Coronado Step-up Calculation Revised by SHC_Bob's Numbers 3 4 2" xfId="1481" xr:uid="{F3C7E32F-672A-466C-814E-C892B31F0EE4}"/>
    <cellStyle name="_Table_Hotel del Coronado Step-up Calculation Revised by SHC_Bob's Numbers 3 4 2 2" xfId="1482" xr:uid="{4F547C77-EFBA-406B-8814-2B5CA44487BD}"/>
    <cellStyle name="_Table_Hotel del Coronado Step-up Calculation Revised by SHC_Bob's Numbers 3 4 3" xfId="1483" xr:uid="{C8E86FD7-2177-4997-9BA9-B8BFC073D89C}"/>
    <cellStyle name="_Table_Hotel del Coronado Step-up Calculation Revised by SHC_Bob's Numbers 3 4 3 2" xfId="1484" xr:uid="{1F871EBA-CB34-4A0E-9016-F1AD01E121FF}"/>
    <cellStyle name="_Table_Hotel del Coronado Step-up Calculation Revised by SHC_Bob's Numbers 3 4 4" xfId="1485" xr:uid="{C61B8400-C336-49A1-BB5D-CFABF6F4EE49}"/>
    <cellStyle name="_Table_Hotel del Coronado Step-up Calculation Revised by SHC_Bob's Numbers 3 5" xfId="1486" xr:uid="{C962F06D-123A-4767-860F-B651F81DAAF7}"/>
    <cellStyle name="_Table_Hotel del Coronado Step-up Calculation Revised by SHC_Bob's Numbers 3 5 2" xfId="1487" xr:uid="{CFFB6A6E-1813-4F3C-9381-2750A2ED586B}"/>
    <cellStyle name="_Table_Hotel del Coronado Step-up Calculation Revised by SHC_Bob's Numbers 3 5 2 2" xfId="1488" xr:uid="{5ABD75A7-8DA1-487B-9567-721D75638F96}"/>
    <cellStyle name="_Table_Hotel del Coronado Step-up Calculation Revised by SHC_Bob's Numbers 3 5 3" xfId="1489" xr:uid="{8015A7D6-3428-4481-9C11-247DA3CFE506}"/>
    <cellStyle name="_Table_Hotel del Coronado Step-up Calculation Revised by SHC_Bob's Numbers 3 5 3 2" xfId="1490" xr:uid="{E9BCCBE6-A092-4083-A404-8F968A467C19}"/>
    <cellStyle name="_Table_Hotel del Coronado Step-up Calculation Revised by SHC_Bob's Numbers 3 5 4" xfId="1491" xr:uid="{0DA3C2C0-AA86-45D5-962F-519FE68D22FE}"/>
    <cellStyle name="_Table_Hotel del Coronado Step-up Calculation Revised by SHC_Bob's Numbers 3 5 4 2" xfId="1492" xr:uid="{F6FEFCD8-018E-464B-B785-5FBC50DA2014}"/>
    <cellStyle name="_Table_Hotel del Coronado Step-up Calculation Revised by SHC_Bob's Numbers 3 5 5" xfId="1493" xr:uid="{66CD28CD-E99B-47F2-8729-182237C5F191}"/>
    <cellStyle name="_Table_Hotel del Coronado Step-up Calculation Revised by SHC_Bob's Numbers 3 6" xfId="1494" xr:uid="{A2D5E095-2D49-4763-B250-5BA1414FE7C7}"/>
    <cellStyle name="_Table_Hotel del Coronado Step-up Calculation Revised by SHC_Bob's Numbers 3 6 2" xfId="1495" xr:uid="{5DD1C105-5588-4B21-9CDC-EB79092E88BC}"/>
    <cellStyle name="_Table_Hotel del Coronado Step-up Calculation Revised by SHC_Bob's Numbers 3 7" xfId="1496" xr:uid="{0900770F-6728-4279-BAE0-0E70C22AF6E2}"/>
    <cellStyle name="_Table_Hotel del Coronado Step-up Calculation Revised by SHC_Bob's Numbers 3 8" xfId="1497" xr:uid="{3E95AFF1-B312-4B08-9049-83D961CD5ACC}"/>
    <cellStyle name="_Table_Hotel del Coronado Step-up Calculation Revised by SHC_Bob's Numbers 4" xfId="1498" xr:uid="{2198E0FF-1C91-449D-9994-4BB80B2050B6}"/>
    <cellStyle name="_Table_Hotel del Coronado Step-up Calculation Revised by SHC_Bob's Numbers 4 2" xfId="1499" xr:uid="{62460453-0FF8-4652-82FD-09F9A4E1ED86}"/>
    <cellStyle name="_Table_Hotel del Coronado Step-up Calculation Revised by SHC_Bob's Numbers 4 2 2" xfId="1500" xr:uid="{77263965-A54A-4BC6-91CF-5BD48BE0C468}"/>
    <cellStyle name="_Table_Hotel del Coronado Step-up Calculation Revised by SHC_Bob's Numbers 4 2 2 2" xfId="1501" xr:uid="{590ADE0A-85FB-4969-96F0-C428E6749656}"/>
    <cellStyle name="_Table_Hotel del Coronado Step-up Calculation Revised by SHC_Bob's Numbers 4 2 3" xfId="1502" xr:uid="{CC789DDF-CA20-492A-A689-593777C9A091}"/>
    <cellStyle name="_Table_Hotel del Coronado Step-up Calculation Revised by SHC_Bob's Numbers 4 2 3 2" xfId="1503" xr:uid="{231174BC-BCF2-4935-97D9-8B4F4EA589D1}"/>
    <cellStyle name="_Table_Hotel del Coronado Step-up Calculation Revised by SHC_Bob's Numbers 4 2 4" xfId="1504" xr:uid="{2EB579D4-D807-443F-834A-0D5767083C63}"/>
    <cellStyle name="_Table_Hotel del Coronado Step-up Calculation Revised by SHC_Bob's Numbers 4 2 4 2" xfId="1505" xr:uid="{DB195E08-668C-4A58-89B9-22CAD8ABC56D}"/>
    <cellStyle name="_Table_Hotel del Coronado Step-up Calculation Revised by SHC_Bob's Numbers 4 2 5" xfId="1506" xr:uid="{8CDA35AD-C45F-40A2-B785-B5E87EEA7A85}"/>
    <cellStyle name="_Table_Hotel del Coronado Step-up Calculation Revised by SHC_Bob's Numbers 4 3" xfId="1507" xr:uid="{F8AB447A-4539-411A-A583-47D008B6CF9D}"/>
    <cellStyle name="_Table_Hotel del Coronado Step-up Calculation Revised by SHC_Bob's Numbers 4 3 2" xfId="1508" xr:uid="{B0A6899E-BD5B-45C5-BEB1-1545B81B1454}"/>
    <cellStyle name="_Table_Hotel del Coronado Step-up Calculation Revised by SHC_Bob's Numbers 4 3 2 2" xfId="1509" xr:uid="{2AC8A10A-C10B-4B62-827F-43DC4E980BB0}"/>
    <cellStyle name="_Table_Hotel del Coronado Step-up Calculation Revised by SHC_Bob's Numbers 4 3 3" xfId="1510" xr:uid="{82B66153-3171-475B-911B-E93B8B3E7875}"/>
    <cellStyle name="_Table_Hotel del Coronado Step-up Calculation Revised by SHC_Bob's Numbers 4 3 3 2" xfId="1511" xr:uid="{05B595DF-C5D4-4A42-9788-FBDAE42777F8}"/>
    <cellStyle name="_Table_Hotel del Coronado Step-up Calculation Revised by SHC_Bob's Numbers 4 3 4" xfId="1512" xr:uid="{931DBAAA-5B04-43EB-AE91-B91F40301255}"/>
    <cellStyle name="_Table_Hotel del Coronado Step-up Calculation Revised by SHC_Bob's Numbers 4 4" xfId="1513" xr:uid="{7E59CBFA-9960-4F23-8CDD-FD4CA95443F7}"/>
    <cellStyle name="_Table_Hotel del Coronado Step-up Calculation Revised by SHC_Bob's Numbers 4 4 2" xfId="1514" xr:uid="{D59708E5-11BD-444B-ADE9-963811BC0064}"/>
    <cellStyle name="_Table_Hotel del Coronado Step-up Calculation Revised by SHC_Bob's Numbers 4 4 2 2" xfId="1515" xr:uid="{C72DF1EC-605A-4233-BE3B-E166B53EB356}"/>
    <cellStyle name="_Table_Hotel del Coronado Step-up Calculation Revised by SHC_Bob's Numbers 4 4 3" xfId="1516" xr:uid="{4CB3D91D-3A7A-4420-9C94-FD6A8EFB02DB}"/>
    <cellStyle name="_Table_Hotel del Coronado Step-up Calculation Revised by SHC_Bob's Numbers 4 4 3 2" xfId="1517" xr:uid="{EF96CDE3-4337-416B-810E-93BEC4747F48}"/>
    <cellStyle name="_Table_Hotel del Coronado Step-up Calculation Revised by SHC_Bob's Numbers 4 4 4" xfId="1518" xr:uid="{631202DF-2D63-4380-A243-8F2DFFFFB298}"/>
    <cellStyle name="_Table_Hotel del Coronado Step-up Calculation Revised by SHC_Bob's Numbers 4 5" xfId="1519" xr:uid="{FD9CC9E0-992D-49D9-BD38-5D25680E5201}"/>
    <cellStyle name="_Table_Hotel del Coronado Step-up Calculation Revised by SHC_Bob's Numbers 4 5 2" xfId="1520" xr:uid="{4B55A730-DDE0-4E17-A912-117DFE324409}"/>
    <cellStyle name="_Table_Hotel del Coronado Step-up Calculation Revised by SHC_Bob's Numbers 4 5 2 2" xfId="1521" xr:uid="{E5B6301D-468C-4C58-952A-B7FFED87EE65}"/>
    <cellStyle name="_Table_Hotel del Coronado Step-up Calculation Revised by SHC_Bob's Numbers 4 5 3" xfId="1522" xr:uid="{A15FAA9D-A445-4A10-9E64-6073A52ECAE4}"/>
    <cellStyle name="_Table_Hotel del Coronado Step-up Calculation Revised by SHC_Bob's Numbers 4 5 3 2" xfId="1523" xr:uid="{E980C57C-0604-4BF7-9860-FE7772F5210E}"/>
    <cellStyle name="_Table_Hotel del Coronado Step-up Calculation Revised by SHC_Bob's Numbers 4 5 4" xfId="1524" xr:uid="{2B10B437-5AD4-49DD-B633-75F01E063845}"/>
    <cellStyle name="_Table_Hotel del Coronado Step-up Calculation Revised by SHC_Bob's Numbers 4 5 4 2" xfId="1525" xr:uid="{1BB05BA7-A429-4972-BD11-FAF0F84187A8}"/>
    <cellStyle name="_Table_Hotel del Coronado Step-up Calculation Revised by SHC_Bob's Numbers 4 5 5" xfId="1526" xr:uid="{668388CF-96AA-4B73-94C9-F582077BDEE8}"/>
    <cellStyle name="_Table_Hotel del Coronado Step-up Calculation Revised by SHC_Bob's Numbers 4 6" xfId="1527" xr:uid="{8DBD1BBD-C4E9-4F12-942A-8C1BBADEBDC3}"/>
    <cellStyle name="_Table_Hotel del Coronado Step-up Calculation Revised by SHC_Bob's Numbers 4 6 2" xfId="1528" xr:uid="{9F30A74C-7B19-453B-98B3-A01E9EC588E9}"/>
    <cellStyle name="_Table_Hotel del Coronado Step-up Calculation Revised by SHC_Bob's Numbers 4 7" xfId="1529" xr:uid="{FB133820-6864-4FD7-AC62-54EE472F1436}"/>
    <cellStyle name="_Table_Hotel del Coronado Step-up Calculation Revised by SHC_Bob's Numbers 4 8" xfId="1530" xr:uid="{2F0E4B53-FE00-4881-BF8A-903C98EC5976}"/>
    <cellStyle name="_Table_Hotel del Coronado Step-up Calculation Revised by SHC_Bob's Numbers 5" xfId="1531" xr:uid="{5A1DE27D-7A94-4C79-8539-7D82F732764E}"/>
    <cellStyle name="_Table_Hotel del Coronado Step-up Calculation Revised by SHC_Bob's Numbers 5 2" xfId="1532" xr:uid="{6AB09C8E-1001-4735-AE88-177DF9AD5455}"/>
    <cellStyle name="_Table_Hotel del Coronado Step-up Calculation Revised by SHC_Bob's Numbers 5 2 2" xfId="1533" xr:uid="{76C14454-C3C2-452B-819C-488A2FE19449}"/>
    <cellStyle name="_Table_Hotel del Coronado Step-up Calculation Revised by SHC_Bob's Numbers 5 2 2 2" xfId="1534" xr:uid="{E744AF42-B484-4CEE-88F2-D25ECA73CA02}"/>
    <cellStyle name="_Table_Hotel del Coronado Step-up Calculation Revised by SHC_Bob's Numbers 5 2 3" xfId="1535" xr:uid="{94194216-1255-417E-A602-F78263DBA2B7}"/>
    <cellStyle name="_Table_Hotel del Coronado Step-up Calculation Revised by SHC_Bob's Numbers 5 2 3 2" xfId="1536" xr:uid="{79CC1586-BA8F-4493-A4BE-85CFC785AA49}"/>
    <cellStyle name="_Table_Hotel del Coronado Step-up Calculation Revised by SHC_Bob's Numbers 5 2 4" xfId="1537" xr:uid="{3E7D1E83-B7CE-4F91-9D7D-C3CD6F9480D0}"/>
    <cellStyle name="_Table_Hotel del Coronado Step-up Calculation Revised by SHC_Bob's Numbers 5 2 4 2" xfId="1538" xr:uid="{D4934103-4B20-4549-8D3A-9A0285133175}"/>
    <cellStyle name="_Table_Hotel del Coronado Step-up Calculation Revised by SHC_Bob's Numbers 5 2 5" xfId="1539" xr:uid="{5014C75A-4CF4-4E42-B8B7-9D62029F861B}"/>
    <cellStyle name="_Table_Hotel del Coronado Step-up Calculation Revised by SHC_Bob's Numbers 5 3" xfId="1540" xr:uid="{F6B4A3EE-E5AC-49F4-87CA-2A33FBFED95B}"/>
    <cellStyle name="_Table_Hotel del Coronado Step-up Calculation Revised by SHC_Bob's Numbers 5 3 2" xfId="1541" xr:uid="{C8A637E5-D1F0-431B-8948-2F69C7834573}"/>
    <cellStyle name="_Table_Hotel del Coronado Step-up Calculation Revised by SHC_Bob's Numbers 5 3 2 2" xfId="1542" xr:uid="{3BC59BBB-CF35-475A-AEFB-067E104CE4B3}"/>
    <cellStyle name="_Table_Hotel del Coronado Step-up Calculation Revised by SHC_Bob's Numbers 5 3 3" xfId="1543" xr:uid="{1DA1A16D-50FB-4FED-BA63-9E25168FDD92}"/>
    <cellStyle name="_Table_Hotel del Coronado Step-up Calculation Revised by SHC_Bob's Numbers 5 3 3 2" xfId="1544" xr:uid="{3B412A48-A46E-4104-99FA-C083B7A15CBE}"/>
    <cellStyle name="_Table_Hotel del Coronado Step-up Calculation Revised by SHC_Bob's Numbers 5 3 4" xfId="1545" xr:uid="{5B6BC9A5-6A71-468B-B965-D0340A935B05}"/>
    <cellStyle name="_Table_Hotel del Coronado Step-up Calculation Revised by SHC_Bob's Numbers 5 4" xfId="1546" xr:uid="{6ACB5307-EEC6-469A-B9DE-F4A0D2D53318}"/>
    <cellStyle name="_Table_Hotel del Coronado Step-up Calculation Revised by SHC_Bob's Numbers 5 4 2" xfId="1547" xr:uid="{89DF9B23-A4F6-4561-9476-A91A435A0FBE}"/>
    <cellStyle name="_Table_Hotel del Coronado Step-up Calculation Revised by SHC_Bob's Numbers 5 4 2 2" xfId="1548" xr:uid="{70EC23FD-CE91-4D9A-BBB8-CD29031E3A7F}"/>
    <cellStyle name="_Table_Hotel del Coronado Step-up Calculation Revised by SHC_Bob's Numbers 5 4 3" xfId="1549" xr:uid="{50685CE6-5C03-40BE-A348-4438FADC434B}"/>
    <cellStyle name="_Table_Hotel del Coronado Step-up Calculation Revised by SHC_Bob's Numbers 5 4 3 2" xfId="1550" xr:uid="{084A721A-E2E2-418A-8709-583FE99F0A3A}"/>
    <cellStyle name="_Table_Hotel del Coronado Step-up Calculation Revised by SHC_Bob's Numbers 5 4 4" xfId="1551" xr:uid="{824C6006-F7A6-4143-AC2D-513083F44DCC}"/>
    <cellStyle name="_Table_Hotel del Coronado Step-up Calculation Revised by SHC_Bob's Numbers 5 5" xfId="1552" xr:uid="{1C0441A7-8E4F-449F-9B21-13C96FC93835}"/>
    <cellStyle name="_Table_Hotel del Coronado Step-up Calculation Revised by SHC_Bob's Numbers 5 5 2" xfId="1553" xr:uid="{87A97481-3293-4AFA-93DB-4A109925A213}"/>
    <cellStyle name="_Table_Hotel del Coronado Step-up Calculation Revised by SHC_Bob's Numbers 5 5 2 2" xfId="1554" xr:uid="{BB50D2B6-4408-44D1-8127-83A7AA6DFB9E}"/>
    <cellStyle name="_Table_Hotel del Coronado Step-up Calculation Revised by SHC_Bob's Numbers 5 5 3" xfId="1555" xr:uid="{3756A5CA-EB33-4F7A-BABC-DEEC6B694874}"/>
    <cellStyle name="_Table_Hotel del Coronado Step-up Calculation Revised by SHC_Bob's Numbers 5 5 3 2" xfId="1556" xr:uid="{6EA01E06-FAC7-41C5-9BB1-6E8CF0D54049}"/>
    <cellStyle name="_Table_Hotel del Coronado Step-up Calculation Revised by SHC_Bob's Numbers 5 5 4" xfId="1557" xr:uid="{52835A4F-9B26-449A-89C2-9A051DD15F3D}"/>
    <cellStyle name="_Table_Hotel del Coronado Step-up Calculation Revised by SHC_Bob's Numbers 5 5 4 2" xfId="1558" xr:uid="{3D4B4913-A8D6-44A7-BA39-F1425B4674CA}"/>
    <cellStyle name="_Table_Hotel del Coronado Step-up Calculation Revised by SHC_Bob's Numbers 5 5 5" xfId="1559" xr:uid="{5D0AB2ED-665D-480B-9036-DD8236B93E15}"/>
    <cellStyle name="_Table_Hotel del Coronado Step-up Calculation Revised by SHC_Bob's Numbers 5 6" xfId="1560" xr:uid="{EF774E16-426E-4BE7-AE84-61D6AA88F2B0}"/>
    <cellStyle name="_Table_Hotel del Coronado Step-up Calculation Revised by SHC_Bob's Numbers 5 6 2" xfId="1561" xr:uid="{D89BBCFD-CC77-4253-A0ED-C9E2E4B8D483}"/>
    <cellStyle name="_Table_Hotel del Coronado Step-up Calculation Revised by SHC_Bob's Numbers 5 7" xfId="1562" xr:uid="{17C4BB7D-21C7-4EA8-859F-99B710F9167A}"/>
    <cellStyle name="_Table_Hotel del Coronado Step-up Calculation Revised by SHC_Bob's Numbers 5 8" xfId="1563" xr:uid="{7A12C4C5-4606-477D-B776-101302485158}"/>
    <cellStyle name="_Table_Hotel del Coronado Step-up Calculation Revised by SHC_Bob's Numbers 6" xfId="1564" xr:uid="{A9B8D037-974F-47EC-8821-F224800E238B}"/>
    <cellStyle name="_Table_Hotel del Coronado Step-up Calculation Revised by SHC_Bob's Numbers 6 2" xfId="1565" xr:uid="{DA861C01-636E-4D7D-98D3-3F33DB7C6D08}"/>
    <cellStyle name="_Table_Hotel del Coronado Step-up Calculation Revised by SHC_Bob's Numbers 6 2 2" xfId="1566" xr:uid="{F77AE258-E348-45D7-B836-134FAF07E5C7}"/>
    <cellStyle name="_Table_Hotel del Coronado Step-up Calculation Revised by SHC_Bob's Numbers 6 3" xfId="1567" xr:uid="{8FBA6BE7-5211-4059-8C2C-13546B098408}"/>
    <cellStyle name="_Table_Hotel del Coronado Step-up Calculation Revised by SHC_Bob's Numbers 6 3 2" xfId="1568" xr:uid="{6274E172-02B7-43AA-A719-AB8CBD79661D}"/>
    <cellStyle name="_Table_Hotel del Coronado Step-up Calculation Revised by SHC_Bob's Numbers 6 4" xfId="1569" xr:uid="{507E327F-C85F-44FF-9BF3-F2E7DA6D980B}"/>
    <cellStyle name="_Table_Hotel del Coronado Step-up Calculation Revised by SHC_Bob's Numbers 7" xfId="1570" xr:uid="{DC9D29A6-35CF-4FE8-8E46-592F441D3638}"/>
    <cellStyle name="_Table_Hotel del Coronado Step-up Calculation Revised by SHC_Bob's Numbers 7 2" xfId="1571" xr:uid="{554D0876-6544-4E1A-9C8F-42F6E0017B45}"/>
    <cellStyle name="_Table_Hotel del Coronado Step-up Calculation Revised by SHC_Bob's Numbers 7 2 2" xfId="1572" xr:uid="{5491C096-E3A0-4448-BE37-01268136E6CC}"/>
    <cellStyle name="_Table_Hotel del Coronado Step-up Calculation Revised by SHC_Bob's Numbers 7 3" xfId="1573" xr:uid="{EA8D9EAA-C141-4E86-8C5F-DE556192BEFC}"/>
    <cellStyle name="_Table_Hotel del Coronado Step-up Calculation Revised by SHC_Bob's Numbers 7 3 2" xfId="1574" xr:uid="{EAF9CDB0-F03C-4D25-8E80-3C668A19F6BE}"/>
    <cellStyle name="_Table_Hotel del Coronado Step-up Calculation Revised by SHC_Bob's Numbers 7 4" xfId="1575" xr:uid="{199B945E-0603-4C32-A86B-8703B92D82E2}"/>
    <cellStyle name="_Table_Hotel del Coronado Step-up Calculation Revised by SHC_Bob's Numbers 8" xfId="1576" xr:uid="{BD3E9E1F-B7FE-4CF2-8AAD-53AEC05195CB}"/>
    <cellStyle name="_Table_Hotel del Coronado Step-up Calculation Revised by SHC_Bob's Numbers 8 2" xfId="1577" xr:uid="{FA6F65A7-78E8-4854-853B-9015CC61AD3D}"/>
    <cellStyle name="_Table_Hotel del Coronado Step-up Calculation Revised by SHC_Bob's Numbers 8 2 2" xfId="1578" xr:uid="{898F2EE5-F742-4CBB-9731-ADC258E7F06C}"/>
    <cellStyle name="_Table_Hotel del Coronado Step-up Calculation Revised by SHC_Bob's Numbers 8 3" xfId="1579" xr:uid="{DF7CF4E2-E19F-47BC-B9D5-6A4F8B2EC554}"/>
    <cellStyle name="_Table_Hotel del Coronado Step-up Calculation Revised by SHC_Bob's Numbers 8 3 2" xfId="1580" xr:uid="{39566AFF-2F83-4D36-88AC-7CE20243631A}"/>
    <cellStyle name="_Table_Hotel del Coronado Step-up Calculation Revised by SHC_Bob's Numbers 8 4" xfId="1581" xr:uid="{475A7878-0CAA-4E06-A212-C709C238F335}"/>
    <cellStyle name="_Table_Hotel del Coronado Step-up Calculation Revised by SHC_Bob's Numbers 8 4 2" xfId="1582" xr:uid="{882B93B2-98C4-4F46-ACE5-1A76D91F1E3F}"/>
    <cellStyle name="_Table_Hotel del Coronado Step-up Calculation Revised by SHC_Bob's Numbers 8 5" xfId="1583" xr:uid="{6ECA8C43-247C-4032-A727-D7CB97A33AC7}"/>
    <cellStyle name="_Table_Hotel del Coronado Step-up Calculation Revised by SHC_Bob's Numbers 8 5 2" xfId="1584" xr:uid="{C9A446B9-0FA6-4233-820F-10D8D5D48A55}"/>
    <cellStyle name="_Table_Hotel del Coronado Step-up Calculation Revised by SHC_Bob's Numbers 8 6" xfId="1585" xr:uid="{E2664B8B-356C-4ACC-B6F6-57769477B701}"/>
    <cellStyle name="_Table_Hotel del Coronado Step-up Calculation Revised by SHC_Bob's Numbers 9" xfId="1586" xr:uid="{5FFB72B9-CEAC-49FF-A6A4-590BE5FA0C70}"/>
    <cellStyle name="_Table_Hotel del Coronado Step-up Calculation Revised by SHC_Bob's Numbers 9 2" xfId="1587" xr:uid="{59DD2A61-D8A0-41B9-BFEC-C96D6AFC0A97}"/>
    <cellStyle name="_Table_Hotel del Coronado Step-up Calculation Revised by SHC_Bob's Numbers 9 2 2" xfId="1588" xr:uid="{441B6BD9-CB66-4211-B6A1-72578F9D6424}"/>
    <cellStyle name="_Table_Hotel del Coronado Step-up Calculation Revised by SHC_Bob's Numbers 9 3" xfId="1589" xr:uid="{5F36E8FC-5D1F-48D9-AC24-4194D1760185}"/>
    <cellStyle name="_Table_Hotel del Coronado Step-up Calculation Revised by SHC_Bob's Numbers 9 3 2" xfId="1590" xr:uid="{13FF2B34-3264-4F97-BEDF-F6A1CCC9A5B6}"/>
    <cellStyle name="_Table_Hotel del Coronado Step-up Calculation Revised by SHC_Bob's Numbers 9 4" xfId="1591" xr:uid="{CB89BA3A-3C4A-46BA-94BC-9BC7C6D5EA99}"/>
    <cellStyle name="_Table_Hotel del Coronado Step-up Calculation Revised by SHC_Bob's Numbers 9 4 2" xfId="1592" xr:uid="{E71047D1-1B70-4160-8090-67556A2E17E7}"/>
    <cellStyle name="_Table_Hotel del Coronado Step-up Calculation Revised by SHC_Bob's Numbers 9 5" xfId="1593" xr:uid="{2A56066E-1453-49C8-BF7C-E89C139C3E3F}"/>
    <cellStyle name="_Table_Hotel del Coronado Step-up Calculation Revised by SHC_Bob's Numbers 9 5 2" xfId="1594" xr:uid="{9D11C7F3-3825-4764-95AA-912CBAFF3C11}"/>
    <cellStyle name="_Table_RCLN(Q3)04" xfId="1595" xr:uid="{E00B6B23-44A5-4040-AD75-3318B2694632}"/>
    <cellStyle name="_Table_RCLN(Q3)04 10" xfId="1596" xr:uid="{1FA70C23-6C38-4A06-972B-979BCF91E383}"/>
    <cellStyle name="_Table_RCLN(Q3)04 10 2" xfId="1597" xr:uid="{A021C692-5002-4622-ADC2-AD6AAA3BEF9B}"/>
    <cellStyle name="_Table_RCLN(Q3)04 10 2 2" xfId="1598" xr:uid="{53640AA1-A1C0-43CF-91B5-04E447C1C85D}"/>
    <cellStyle name="_Table_RCLN(Q3)04 10 3" xfId="1599" xr:uid="{6FA4A520-F5D1-46CA-8FFC-19C664088C47}"/>
    <cellStyle name="_Table_RCLN(Q3)04 10 3 2" xfId="1600" xr:uid="{B0542E8E-E963-4B7B-92CA-9E52D4DB7D85}"/>
    <cellStyle name="_Table_RCLN(Q3)04 10 4" xfId="1601" xr:uid="{CB154C8D-7E1D-40E8-8E34-0582CA0137CC}"/>
    <cellStyle name="_Table_RCLN(Q3)04 10 4 2" xfId="1602" xr:uid="{56043AC5-BA66-4579-8845-7C049A46E0FA}"/>
    <cellStyle name="_Table_RCLN(Q3)04 10 5" xfId="1603" xr:uid="{87142234-EE9E-47D2-A646-47DF34CCE20F}"/>
    <cellStyle name="_Table_RCLN(Q3)04 10 5 2" xfId="1604" xr:uid="{DA73A91D-835F-4D18-92CD-1A4457A7F50C}"/>
    <cellStyle name="_Table_RCLN(Q3)04 10 6" xfId="1605" xr:uid="{59093A7E-F195-4D7D-B2BE-7E94AC701965}"/>
    <cellStyle name="_Table_RCLN(Q3)04 11" xfId="1606" xr:uid="{350131CF-5137-49CD-81F5-8F52BF474882}"/>
    <cellStyle name="_Table_RCLN(Q3)04 11 2" xfId="1607" xr:uid="{634F329B-ABBC-4FFE-8198-26A206798E58}"/>
    <cellStyle name="_Table_RCLN(Q3)04 11 2 2" xfId="1608" xr:uid="{BEB6BCA6-EFF0-4DB3-A6BE-5BE6BD1C5C15}"/>
    <cellStyle name="_Table_RCLN(Q3)04 11 3" xfId="1609" xr:uid="{B441238E-F7EC-4544-9145-0D619F76D924}"/>
    <cellStyle name="_Table_RCLN(Q3)04 11 3 2" xfId="1610" xr:uid="{8E3F0B56-9ED6-4480-A7E0-BEC5CD1FCE4F}"/>
    <cellStyle name="_Table_RCLN(Q3)04 11 4" xfId="1611" xr:uid="{713B39EC-A3DE-44B2-9934-4E659DBDE19A}"/>
    <cellStyle name="_Table_RCLN(Q3)04 11 4 2" xfId="1612" xr:uid="{BAC4235E-838F-415C-82CD-0FBFDF8BB19D}"/>
    <cellStyle name="_Table_RCLN(Q3)04 11 5" xfId="1613" xr:uid="{DCD7D987-4570-41FC-823E-DFC7A0634D12}"/>
    <cellStyle name="_Table_RCLN(Q3)04 12" xfId="1614" xr:uid="{38D8EAB3-5207-4DA1-AF64-276B054E2304}"/>
    <cellStyle name="_Table_RCLN(Q3)04 12 2" xfId="1615" xr:uid="{1D4C8A15-83E5-4EED-BF3D-6EF9084F0958}"/>
    <cellStyle name="_Table_RCLN(Q3)04 2" xfId="1616" xr:uid="{15C333EB-C06C-41BC-B123-88E8AF7C3628}"/>
    <cellStyle name="_Table_RCLN(Q3)04 2 2" xfId="1617" xr:uid="{AA2FFDCB-46EC-45F3-824D-B8803C7A5562}"/>
    <cellStyle name="_Table_RCLN(Q3)04 2 2 2" xfId="1618" xr:uid="{0010B920-ED66-4003-9054-51C69F5BDF9A}"/>
    <cellStyle name="_Table_RCLN(Q3)04 2 2 2 2" xfId="1619" xr:uid="{5CE61512-9B5D-4222-8664-5D81695D17C3}"/>
    <cellStyle name="_Table_RCLN(Q3)04 2 2 3" xfId="1620" xr:uid="{BFC29795-8953-407D-A163-B6D9E42781F7}"/>
    <cellStyle name="_Table_RCLN(Q3)04 2 2 3 2" xfId="1621" xr:uid="{07A71B05-975B-4734-BBFA-F00F88DB5F96}"/>
    <cellStyle name="_Table_RCLN(Q3)04 2 2 4" xfId="1622" xr:uid="{805E67D1-3D98-4A14-8FDE-226F91A4A3DB}"/>
    <cellStyle name="_Table_RCLN(Q3)04 2 2 4 2" xfId="1623" xr:uid="{38CEF644-5F2C-4BBB-A8DC-FA3DA5EF2195}"/>
    <cellStyle name="_Table_RCLN(Q3)04 2 2 5" xfId="1624" xr:uid="{48E3D47A-D209-4A5C-8DEE-77A6F1A9AD22}"/>
    <cellStyle name="_Table_RCLN(Q3)04 2 3" xfId="1625" xr:uid="{E58B71B9-EEDB-47DF-9F66-15BF3AA72F0C}"/>
    <cellStyle name="_Table_RCLN(Q3)04 2 3 2" xfId="1626" xr:uid="{30B0C9EE-F065-47F0-A40B-CFA6DC29558A}"/>
    <cellStyle name="_Table_RCLN(Q3)04 2 3 2 2" xfId="1627" xr:uid="{00D0466D-CBF8-4268-AC7E-6AFB96283712}"/>
    <cellStyle name="_Table_RCLN(Q3)04 2 3 3" xfId="1628" xr:uid="{867916D0-5C41-4EE6-9532-8244FA41AB44}"/>
    <cellStyle name="_Table_RCLN(Q3)04 2 3 3 2" xfId="1629" xr:uid="{D9108300-10E1-4F10-9ACF-13E9402A7CA1}"/>
    <cellStyle name="_Table_RCLN(Q3)04 2 3 4" xfId="1630" xr:uid="{0518DADD-6FA8-440B-A9F7-0DCB52778F9A}"/>
    <cellStyle name="_Table_RCLN(Q3)04 2 4" xfId="1631" xr:uid="{F179A7B8-456C-40B7-B8D1-2DEDF29036EC}"/>
    <cellStyle name="_Table_RCLN(Q3)04 2 4 2" xfId="1632" xr:uid="{67C38689-4017-4FD3-9293-E3B99D2B6C8A}"/>
    <cellStyle name="_Table_RCLN(Q3)04 2 4 2 2" xfId="1633" xr:uid="{141C0055-D66D-4100-8970-0A33169CBC8D}"/>
    <cellStyle name="_Table_RCLN(Q3)04 2 4 3" xfId="1634" xr:uid="{35475E86-6E09-45A8-8ED7-F3C3B2946260}"/>
    <cellStyle name="_Table_RCLN(Q3)04 2 4 3 2" xfId="1635" xr:uid="{935E0E5E-DB90-4CBC-B7A9-F1B76816F00C}"/>
    <cellStyle name="_Table_RCLN(Q3)04 2 4 4" xfId="1636" xr:uid="{46F86E28-C651-4228-8484-017C1F225AB3}"/>
    <cellStyle name="_Table_RCLN(Q3)04 2 5" xfId="1637" xr:uid="{890216C4-DA28-48D0-B7B8-AE1E835A5AEA}"/>
    <cellStyle name="_Table_RCLN(Q3)04 2 5 2" xfId="1638" xr:uid="{7EBF5E10-FB35-4797-AA81-9A514FB4E092}"/>
    <cellStyle name="_Table_RCLN(Q3)04 2 5 2 2" xfId="1639" xr:uid="{513D9036-739A-40B4-AF82-9FD57F4C8876}"/>
    <cellStyle name="_Table_RCLN(Q3)04 2 5 3" xfId="1640" xr:uid="{B8D0670A-119D-406D-B3FD-92684BFEE8B9}"/>
    <cellStyle name="_Table_RCLN(Q3)04 2 5 3 2" xfId="1641" xr:uid="{87D9F5C6-7917-432B-AF10-C20E4AAA5663}"/>
    <cellStyle name="_Table_RCLN(Q3)04 2 5 4" xfId="1642" xr:uid="{EA3C6561-E29B-4D84-BC3B-13012AB38B3C}"/>
    <cellStyle name="_Table_RCLN(Q3)04 2 5 4 2" xfId="1643" xr:uid="{36591CCE-580C-4436-AC5A-8308435A66E1}"/>
    <cellStyle name="_Table_RCLN(Q3)04 2 5 5" xfId="1644" xr:uid="{102EFF39-FF18-4475-8476-5241FD00DF1F}"/>
    <cellStyle name="_Table_RCLN(Q3)04 2 6" xfId="1645" xr:uid="{FFA28FD0-5585-4C69-885C-5BED7758AB96}"/>
    <cellStyle name="_Table_RCLN(Q3)04 2 6 2" xfId="1646" xr:uid="{DBB4518B-4283-4590-9A0E-EB0CD92D4837}"/>
    <cellStyle name="_Table_RCLN(Q3)04 2 7" xfId="1647" xr:uid="{BFA9F610-2B06-44EE-B03D-A18D9F7D4C01}"/>
    <cellStyle name="_Table_RCLN(Q3)04 2 8" xfId="1648" xr:uid="{C2544C62-2351-496C-95E0-E4F620096893}"/>
    <cellStyle name="_Table_RCLN(Q3)04 3" xfId="1649" xr:uid="{A3010981-13AE-479F-9CE4-665D7E31053B}"/>
    <cellStyle name="_Table_RCLN(Q3)04 3 2" xfId="1650" xr:uid="{25F30334-09F0-45F8-93D7-5F476030B607}"/>
    <cellStyle name="_Table_RCLN(Q3)04 3 2 2" xfId="1651" xr:uid="{34CAA08C-8227-46F4-8B51-EDE856AB0A34}"/>
    <cellStyle name="_Table_RCLN(Q3)04 3 2 2 2" xfId="1652" xr:uid="{541985FB-D5D4-4A79-9996-673B213C28AA}"/>
    <cellStyle name="_Table_RCLN(Q3)04 3 2 3" xfId="1653" xr:uid="{E91C9B72-61B6-47EB-BFE7-C00091240EAE}"/>
    <cellStyle name="_Table_RCLN(Q3)04 3 2 3 2" xfId="1654" xr:uid="{C967AB3A-F794-47D2-A7C6-A5573CF93303}"/>
    <cellStyle name="_Table_RCLN(Q3)04 3 2 4" xfId="1655" xr:uid="{267B6988-960E-4776-9CF9-43D017F98E16}"/>
    <cellStyle name="_Table_RCLN(Q3)04 3 2 4 2" xfId="1656" xr:uid="{324A48AD-848D-428F-90B9-01F9CA89B4D2}"/>
    <cellStyle name="_Table_RCLN(Q3)04 3 2 5" xfId="1657" xr:uid="{46DB92DF-09DE-4B84-9DCC-C82EF052D1BB}"/>
    <cellStyle name="_Table_RCLN(Q3)04 3 3" xfId="1658" xr:uid="{52A3B754-365C-4476-BE96-0A083C2E23FC}"/>
    <cellStyle name="_Table_RCLN(Q3)04 3 3 2" xfId="1659" xr:uid="{54060592-D9F6-423E-AB6C-0EEF092EA054}"/>
    <cellStyle name="_Table_RCLN(Q3)04 3 3 2 2" xfId="1660" xr:uid="{B589C766-3F76-4B5E-8EEA-EA47EDAC1807}"/>
    <cellStyle name="_Table_RCLN(Q3)04 3 3 3" xfId="1661" xr:uid="{6E413EBF-C7C8-4604-81EA-ABDB77A4B60C}"/>
    <cellStyle name="_Table_RCLN(Q3)04 3 3 3 2" xfId="1662" xr:uid="{BF34D46D-D515-4369-B488-A812CC8731CD}"/>
    <cellStyle name="_Table_RCLN(Q3)04 3 3 4" xfId="1663" xr:uid="{D061E748-6BB0-4252-9FF7-535D4F41F8F4}"/>
    <cellStyle name="_Table_RCLN(Q3)04 3 4" xfId="1664" xr:uid="{4E2EDB9D-429C-4FD4-A783-19619BBA3274}"/>
    <cellStyle name="_Table_RCLN(Q3)04 3 4 2" xfId="1665" xr:uid="{6961C44E-45EF-4849-9043-C83607103EFC}"/>
    <cellStyle name="_Table_RCLN(Q3)04 3 4 2 2" xfId="1666" xr:uid="{A1B77BAD-EFB2-413F-B37F-22A3E3526BD1}"/>
    <cellStyle name="_Table_RCLN(Q3)04 3 4 3" xfId="1667" xr:uid="{1BE6E449-E499-41DF-9C38-4859CC194108}"/>
    <cellStyle name="_Table_RCLN(Q3)04 3 4 3 2" xfId="1668" xr:uid="{EA7B8027-76A3-4AA1-A747-D55478183D2C}"/>
    <cellStyle name="_Table_RCLN(Q3)04 3 4 4" xfId="1669" xr:uid="{9E883488-B20D-4D43-8F43-9396E1B610B2}"/>
    <cellStyle name="_Table_RCLN(Q3)04 3 5" xfId="1670" xr:uid="{A08EE756-2854-4667-90B2-4897CCA93041}"/>
    <cellStyle name="_Table_RCLN(Q3)04 3 5 2" xfId="1671" xr:uid="{FCB82EDE-876F-413B-8909-DA7C8A17DAE4}"/>
    <cellStyle name="_Table_RCLN(Q3)04 3 5 2 2" xfId="1672" xr:uid="{1C310DB8-9847-492A-A3EF-38E0E3EA030E}"/>
    <cellStyle name="_Table_RCLN(Q3)04 3 5 3" xfId="1673" xr:uid="{536D9E82-1A61-460E-81F6-C635FB182399}"/>
    <cellStyle name="_Table_RCLN(Q3)04 3 5 3 2" xfId="1674" xr:uid="{70167DCF-AE97-4ED0-8FD4-2D581C1A5A41}"/>
    <cellStyle name="_Table_RCLN(Q3)04 3 5 4" xfId="1675" xr:uid="{3E53A738-4A19-46F8-9E21-7C098C949E76}"/>
    <cellStyle name="_Table_RCLN(Q3)04 3 5 4 2" xfId="1676" xr:uid="{A6E26EFB-9912-4EDC-B12D-800E9D416F16}"/>
    <cellStyle name="_Table_RCLN(Q3)04 3 5 5" xfId="1677" xr:uid="{651E99FE-B0B8-494C-B92D-36B91FB0A3B9}"/>
    <cellStyle name="_Table_RCLN(Q3)04 3 6" xfId="1678" xr:uid="{7A5E24F4-045E-4705-B7D3-1477A91981DF}"/>
    <cellStyle name="_Table_RCLN(Q3)04 3 6 2" xfId="1679" xr:uid="{FBC71618-73CC-4056-A312-146A0CE93276}"/>
    <cellStyle name="_Table_RCLN(Q3)04 3 7" xfId="1680" xr:uid="{AFCB76DC-F12B-4747-AB57-E43113936461}"/>
    <cellStyle name="_Table_RCLN(Q3)04 3 8" xfId="1681" xr:uid="{45691F28-622D-4639-A562-EB53FAD4070C}"/>
    <cellStyle name="_Table_RCLN(Q3)04 4" xfId="1682" xr:uid="{3A4BA579-41EF-4287-9423-60E2BFB94CEC}"/>
    <cellStyle name="_Table_RCLN(Q3)04 4 2" xfId="1683" xr:uid="{CE98672F-CC93-4C7C-8B1F-71987F6FBD7B}"/>
    <cellStyle name="_Table_RCLN(Q3)04 4 2 2" xfId="1684" xr:uid="{652D7119-A76C-4930-8CA9-848A161E3FF5}"/>
    <cellStyle name="_Table_RCLN(Q3)04 4 2 2 2" xfId="1685" xr:uid="{A05612EA-1D05-4029-933B-E89CAD7EEF1D}"/>
    <cellStyle name="_Table_RCLN(Q3)04 4 2 3" xfId="1686" xr:uid="{EB4CCE6B-DAA6-49EE-9A43-9F2E8AEF19C6}"/>
    <cellStyle name="_Table_RCLN(Q3)04 4 2 3 2" xfId="1687" xr:uid="{4139768A-DF36-4DD4-994A-0A262E3AFB4F}"/>
    <cellStyle name="_Table_RCLN(Q3)04 4 2 4" xfId="1688" xr:uid="{6EC1259F-826E-4830-B89E-68FD27B6E8C8}"/>
    <cellStyle name="_Table_RCLN(Q3)04 4 2 4 2" xfId="1689" xr:uid="{1F56F25B-C604-4EEA-BB9D-B04230E7C06A}"/>
    <cellStyle name="_Table_RCLN(Q3)04 4 2 5" xfId="1690" xr:uid="{913D9F0B-21BF-465F-BE2F-86D21F34CCFC}"/>
    <cellStyle name="_Table_RCLN(Q3)04 4 3" xfId="1691" xr:uid="{00732652-82F6-4A01-A7C5-435032C530A4}"/>
    <cellStyle name="_Table_RCLN(Q3)04 4 3 2" xfId="1692" xr:uid="{F9785C56-85F0-44A2-A2EA-4FBA16331604}"/>
    <cellStyle name="_Table_RCLN(Q3)04 4 3 2 2" xfId="1693" xr:uid="{FBAC8885-5F20-42FA-9F61-353F6781792A}"/>
    <cellStyle name="_Table_RCLN(Q3)04 4 3 3" xfId="1694" xr:uid="{B777DD9E-8D74-45C8-818A-241D0C995577}"/>
    <cellStyle name="_Table_RCLN(Q3)04 4 3 3 2" xfId="1695" xr:uid="{ADA176A4-B086-4A6E-ADB8-8BAFEECB8C5E}"/>
    <cellStyle name="_Table_RCLN(Q3)04 4 3 4" xfId="1696" xr:uid="{E0E0DBAF-6CD4-4811-9F65-8D66040068A7}"/>
    <cellStyle name="_Table_RCLN(Q3)04 4 4" xfId="1697" xr:uid="{7B6060E0-CF22-4619-963C-3E9D12BD6656}"/>
    <cellStyle name="_Table_RCLN(Q3)04 4 4 2" xfId="1698" xr:uid="{41F85501-68E8-430C-BA38-4AF11F8E5DD4}"/>
    <cellStyle name="_Table_RCLN(Q3)04 4 4 2 2" xfId="1699" xr:uid="{A22AA2E6-30B1-408D-A016-87E8AF3C0D85}"/>
    <cellStyle name="_Table_RCLN(Q3)04 4 4 3" xfId="1700" xr:uid="{3BF698E8-59A4-4009-B062-64A9FF51FCCF}"/>
    <cellStyle name="_Table_RCLN(Q3)04 4 4 3 2" xfId="1701" xr:uid="{2990410E-E495-4F07-BBA4-BC774D3355B4}"/>
    <cellStyle name="_Table_RCLN(Q3)04 4 4 4" xfId="1702" xr:uid="{6FD47508-B10F-4ABB-8F46-5ADB17877C35}"/>
    <cellStyle name="_Table_RCLN(Q3)04 4 5" xfId="1703" xr:uid="{4CFE49B0-FBA2-4CA1-A30F-740B41742D6D}"/>
    <cellStyle name="_Table_RCLN(Q3)04 4 5 2" xfId="1704" xr:uid="{4FD58F61-5DD2-40C0-9E06-262621265934}"/>
    <cellStyle name="_Table_RCLN(Q3)04 4 5 2 2" xfId="1705" xr:uid="{11B06704-D6FF-4EA8-AF13-5345A217968E}"/>
    <cellStyle name="_Table_RCLN(Q3)04 4 5 3" xfId="1706" xr:uid="{64F682EB-ACA9-4542-8537-F0F49A859600}"/>
    <cellStyle name="_Table_RCLN(Q3)04 4 5 3 2" xfId="1707" xr:uid="{3CAC7E14-1C40-4413-9680-0C229433EECC}"/>
    <cellStyle name="_Table_RCLN(Q3)04 4 5 4" xfId="1708" xr:uid="{01F1A335-C3C6-423A-B45B-A4713FB77D2D}"/>
    <cellStyle name="_Table_RCLN(Q3)04 4 5 4 2" xfId="1709" xr:uid="{C47EFB69-D682-430A-963A-0C54618515E1}"/>
    <cellStyle name="_Table_RCLN(Q3)04 4 5 5" xfId="1710" xr:uid="{7D77181E-D4D7-4A68-85F3-FA75BA7CB4AB}"/>
    <cellStyle name="_Table_RCLN(Q3)04 4 6" xfId="1711" xr:uid="{F0D87C36-AFDD-4EF7-BA56-D0F8C8457F81}"/>
    <cellStyle name="_Table_RCLN(Q3)04 4 6 2" xfId="1712" xr:uid="{4CF447D8-4224-42D7-9CAD-700464F4ECBF}"/>
    <cellStyle name="_Table_RCLN(Q3)04 4 7" xfId="1713" xr:uid="{104E21FC-2E56-4890-8597-E8C5B179B5C9}"/>
    <cellStyle name="_Table_RCLN(Q3)04 4 8" xfId="1714" xr:uid="{A2E64EC0-7E10-4BF4-AF4C-A217BBC22513}"/>
    <cellStyle name="_Table_RCLN(Q3)04 5" xfId="1715" xr:uid="{9E16997C-DC73-4479-9847-7BBAFF30BC94}"/>
    <cellStyle name="_Table_RCLN(Q3)04 5 2" xfId="1716" xr:uid="{A47263DE-C89B-40B1-8C71-305CAFB89876}"/>
    <cellStyle name="_Table_RCLN(Q3)04 5 2 2" xfId="1717" xr:uid="{4A07CC5D-A145-4E07-9D4E-59833CFAC035}"/>
    <cellStyle name="_Table_RCLN(Q3)04 5 2 2 2" xfId="1718" xr:uid="{9DACCACE-3C8F-46F1-9912-83956A8AC1BB}"/>
    <cellStyle name="_Table_RCLN(Q3)04 5 2 3" xfId="1719" xr:uid="{EB25DB33-6B36-4875-B130-F583C171B64C}"/>
    <cellStyle name="_Table_RCLN(Q3)04 5 2 3 2" xfId="1720" xr:uid="{943C7521-2078-4FFE-8F31-9A4D27A986D2}"/>
    <cellStyle name="_Table_RCLN(Q3)04 5 2 4" xfId="1721" xr:uid="{E0EC6D76-5B4E-4D6E-A074-489E8574D8DC}"/>
    <cellStyle name="_Table_RCLN(Q3)04 5 2 4 2" xfId="1722" xr:uid="{2BAACFD0-2EE2-4225-ADC6-3C5620BC31B8}"/>
    <cellStyle name="_Table_RCLN(Q3)04 5 2 5" xfId="1723" xr:uid="{EC17079B-0437-42AB-AE64-710B9EEF02B2}"/>
    <cellStyle name="_Table_RCLN(Q3)04 5 3" xfId="1724" xr:uid="{4921BE41-94DA-4722-AACF-0D9E83C00973}"/>
    <cellStyle name="_Table_RCLN(Q3)04 5 3 2" xfId="1725" xr:uid="{17F1A923-5079-43A2-8466-973ABF553ADC}"/>
    <cellStyle name="_Table_RCLN(Q3)04 5 3 2 2" xfId="1726" xr:uid="{65A4B0FA-3624-4795-AE53-F918A063DF94}"/>
    <cellStyle name="_Table_RCLN(Q3)04 5 3 3" xfId="1727" xr:uid="{9D313CB3-FB50-46E7-B329-45BCA6BF9111}"/>
    <cellStyle name="_Table_RCLN(Q3)04 5 3 3 2" xfId="1728" xr:uid="{F21EBB04-A0D1-45AD-B059-7944A830FE85}"/>
    <cellStyle name="_Table_RCLN(Q3)04 5 3 4" xfId="1729" xr:uid="{515FDCF7-EB5E-47AF-A448-CBE5577241FF}"/>
    <cellStyle name="_Table_RCLN(Q3)04 5 4" xfId="1730" xr:uid="{575F177A-42DF-43A7-9F41-D8E0B2E6D374}"/>
    <cellStyle name="_Table_RCLN(Q3)04 5 4 2" xfId="1731" xr:uid="{4BC1E289-F0F8-4FE4-B629-B9461936B466}"/>
    <cellStyle name="_Table_RCLN(Q3)04 5 4 2 2" xfId="1732" xr:uid="{6400AD5C-7CE2-497A-B004-709456F2CF51}"/>
    <cellStyle name="_Table_RCLN(Q3)04 5 4 3" xfId="1733" xr:uid="{49ECFDB1-F79A-49C4-AA4E-52E889232574}"/>
    <cellStyle name="_Table_RCLN(Q3)04 5 4 3 2" xfId="1734" xr:uid="{85EA7D90-7729-447D-A55E-591FA75CFDBA}"/>
    <cellStyle name="_Table_RCLN(Q3)04 5 4 4" xfId="1735" xr:uid="{2027FAEE-E338-40F8-A0AF-B75EF8E5A61C}"/>
    <cellStyle name="_Table_RCLN(Q3)04 5 5" xfId="1736" xr:uid="{1A1218F4-532B-40A8-861B-379DC9309233}"/>
    <cellStyle name="_Table_RCLN(Q3)04 5 5 2" xfId="1737" xr:uid="{2ABD0ADB-E1FF-48F7-BCEA-ED3611F6F7FC}"/>
    <cellStyle name="_Table_RCLN(Q3)04 5 5 2 2" xfId="1738" xr:uid="{C2BBBA8F-D5FD-4EE4-BB47-8C267CB4F510}"/>
    <cellStyle name="_Table_RCLN(Q3)04 5 5 3" xfId="1739" xr:uid="{0F1F6C36-58DF-4CA6-8DD8-B795A9EA9BAA}"/>
    <cellStyle name="_Table_RCLN(Q3)04 5 5 3 2" xfId="1740" xr:uid="{5762A6FC-3555-4165-9129-0A939ADC23DA}"/>
    <cellStyle name="_Table_RCLN(Q3)04 5 5 4" xfId="1741" xr:uid="{C9953D00-80B5-4053-AAE3-D890C500CF48}"/>
    <cellStyle name="_Table_RCLN(Q3)04 5 5 4 2" xfId="1742" xr:uid="{E9A7667F-81FB-4357-BEDE-3550ACFB0B92}"/>
    <cellStyle name="_Table_RCLN(Q3)04 5 5 5" xfId="1743" xr:uid="{A3E129DE-1D01-454B-8719-BAF165791D19}"/>
    <cellStyle name="_Table_RCLN(Q3)04 5 6" xfId="1744" xr:uid="{60158521-7A9A-4936-AF68-9EC4617A50BD}"/>
    <cellStyle name="_Table_RCLN(Q3)04 5 6 2" xfId="1745" xr:uid="{5643012B-730C-4493-A7FF-DE15D6E2B254}"/>
    <cellStyle name="_Table_RCLN(Q3)04 5 7" xfId="1746" xr:uid="{DB1E751C-E1B6-4E8B-9D08-D9A142EC7181}"/>
    <cellStyle name="_Table_RCLN(Q3)04 5 8" xfId="1747" xr:uid="{C9CB261D-B687-4CFE-842D-B4372B2FE34F}"/>
    <cellStyle name="_Table_RCLN(Q3)04 6" xfId="1748" xr:uid="{2C9F90E5-C354-4481-96B4-3D0A0D117DAA}"/>
    <cellStyle name="_Table_RCLN(Q3)04 6 2" xfId="1749" xr:uid="{87B9C4B1-08AC-4306-AC72-81D5E497B9C8}"/>
    <cellStyle name="_Table_RCLN(Q3)04 6 2 2" xfId="1750" xr:uid="{846B4B82-F432-42D1-AF55-3B852B795D68}"/>
    <cellStyle name="_Table_RCLN(Q3)04 6 3" xfId="1751" xr:uid="{CAA88B17-026B-4886-8DFD-CF87716DAA1E}"/>
    <cellStyle name="_Table_RCLN(Q3)04 6 3 2" xfId="1752" xr:uid="{761C679F-697E-4934-A07C-4CF5DBCBFBC6}"/>
    <cellStyle name="_Table_RCLN(Q3)04 6 4" xfId="1753" xr:uid="{7DEDDFD4-16CC-4425-816D-46A43AA1CE0E}"/>
    <cellStyle name="_Table_RCLN(Q3)04 7" xfId="1754" xr:uid="{0F8EE101-2E91-4DDA-BEF5-560456F278AA}"/>
    <cellStyle name="_Table_RCLN(Q3)04 7 2" xfId="1755" xr:uid="{DD044AE0-2300-49C3-8258-C3A71854400B}"/>
    <cellStyle name="_Table_RCLN(Q3)04 7 2 2" xfId="1756" xr:uid="{A231D678-5CFB-49B1-A6D4-F5A15BE43BCA}"/>
    <cellStyle name="_Table_RCLN(Q3)04 7 3" xfId="1757" xr:uid="{7CC4F3AB-D616-4AA3-A237-B3112439D4D0}"/>
    <cellStyle name="_Table_RCLN(Q3)04 7 3 2" xfId="1758" xr:uid="{F8B110C9-5602-40D2-AAB9-EB339D4D0E95}"/>
    <cellStyle name="_Table_RCLN(Q3)04 7 4" xfId="1759" xr:uid="{1C11FA04-FBEE-42E8-B73E-A2306487FD23}"/>
    <cellStyle name="_Table_RCLN(Q3)04 8" xfId="1760" xr:uid="{1A5D9D43-EA6E-4634-845A-F6F003261DE2}"/>
    <cellStyle name="_Table_RCLN(Q3)04 8 2" xfId="1761" xr:uid="{20EFD0F1-AB58-4367-AEDF-56B405E484B5}"/>
    <cellStyle name="_Table_RCLN(Q3)04 8 2 2" xfId="1762" xr:uid="{BE05E2EE-047E-471B-A894-6339C1E4857D}"/>
    <cellStyle name="_Table_RCLN(Q3)04 8 3" xfId="1763" xr:uid="{27E3DE49-F8C7-4CAF-969E-732F743EAA6E}"/>
    <cellStyle name="_Table_RCLN(Q3)04 8 3 2" xfId="1764" xr:uid="{732816FC-5B55-47F8-85C5-171270120A47}"/>
    <cellStyle name="_Table_RCLN(Q3)04 8 4" xfId="1765" xr:uid="{4CEE8550-FAE7-4514-9401-92F45581F06A}"/>
    <cellStyle name="_Table_RCLN(Q3)04 8 4 2" xfId="1766" xr:uid="{2F48497E-EA26-486A-94C6-B460C11BE3F1}"/>
    <cellStyle name="_Table_RCLN(Q3)04 8 5" xfId="1767" xr:uid="{06EE23AE-D141-441E-8DB4-7EE51A8BB870}"/>
    <cellStyle name="_Table_RCLN(Q3)04 8 5 2" xfId="1768" xr:uid="{B982AB44-6AF8-4F6D-8977-CF49E5548304}"/>
    <cellStyle name="_Table_RCLN(Q3)04 8 6" xfId="1769" xr:uid="{BF3C7058-5359-4DCD-B1C5-ACB389143F39}"/>
    <cellStyle name="_Table_RCLN(Q3)04 9" xfId="1770" xr:uid="{5D1B9FFD-0661-4587-943B-308D67BB19AB}"/>
    <cellStyle name="_Table_RCLN(Q3)04 9 2" xfId="1771" xr:uid="{5985C035-522A-448B-BDC3-475A63CCF66F}"/>
    <cellStyle name="_Table_RCLN(Q3)04 9 2 2" xfId="1772" xr:uid="{65AA4A6C-4F1C-473C-BB7C-651E2CE1606C}"/>
    <cellStyle name="_Table_RCLN(Q3)04 9 3" xfId="1773" xr:uid="{5A06CF27-2450-4384-A6B6-4B649DFAA234}"/>
    <cellStyle name="_Table_RCLN(Q3)04 9 3 2" xfId="1774" xr:uid="{29084747-65EF-450F-8DB7-B40ADA00384B}"/>
    <cellStyle name="_Table_RCLN(Q3)04 9 4" xfId="1775" xr:uid="{8D193CF7-25D7-46E3-A91F-E52A03E2FF8F}"/>
    <cellStyle name="_Table_RCLN(Q3)04 9 4 2" xfId="1776" xr:uid="{D807D439-3A07-425E-9B82-75C2F3A88C6B}"/>
    <cellStyle name="_Table_RCLN(Q3)04 9 5" xfId="1777" xr:uid="{F8346D4C-B915-4CE8-AF8A-4B91C9BBB299}"/>
    <cellStyle name="_Table_RCLN(Q3)04 9 5 2" xfId="1778" xr:uid="{2573CE0D-25C7-41FE-AE43-7AE205762158}"/>
    <cellStyle name="_Table_Round 1 bid analysis (8-27-05) - modified for Board" xfId="1779" xr:uid="{5715EA78-FD27-412A-ABBA-004BE6CD36C9}"/>
    <cellStyle name="_Table_Round 1 bid analysis (8-27-05) - modified for Board 10" xfId="1780" xr:uid="{63E14138-71A7-4CCA-A5CF-6F8A2925EDEE}"/>
    <cellStyle name="_Table_Round 1 bid analysis (8-27-05) - modified for Board 10 2" xfId="1781" xr:uid="{D8029072-43FF-4C79-855C-6E65D21D163B}"/>
    <cellStyle name="_Table_Round 1 bid analysis (8-27-05) - modified for Board 10 2 2" xfId="1782" xr:uid="{DFC3160F-DC3F-4872-9D50-3E84FF495F79}"/>
    <cellStyle name="_Table_Round 1 bid analysis (8-27-05) - modified for Board 10 3" xfId="1783" xr:uid="{07FFCE03-8314-41E6-88E8-63A31DF0C5F2}"/>
    <cellStyle name="_Table_Round 1 bid analysis (8-27-05) - modified for Board 10 3 2" xfId="1784" xr:uid="{1FBFACDA-63C7-408F-8B70-3C289F5C219A}"/>
    <cellStyle name="_Table_Round 1 bid analysis (8-27-05) - modified for Board 10 4" xfId="1785" xr:uid="{4AB7A0CA-FEFB-4A1F-8ED8-310F626059EA}"/>
    <cellStyle name="_Table_Round 1 bid analysis (8-27-05) - modified for Board 10 4 2" xfId="1786" xr:uid="{88ACC42B-8844-4F7A-96B6-0A5B8C1B773A}"/>
    <cellStyle name="_Table_Round 1 bid analysis (8-27-05) - modified for Board 10 5" xfId="1787" xr:uid="{9A602DD7-9857-4D4B-AEE2-8FB27C065698}"/>
    <cellStyle name="_Table_Round 1 bid analysis (8-27-05) - modified for Board 10 5 2" xfId="1788" xr:uid="{4EA89F88-F015-458B-A42F-87C90BA4048F}"/>
    <cellStyle name="_Table_Round 1 bid analysis (8-27-05) - modified for Board 10 6" xfId="1789" xr:uid="{00CD9AD1-4CDA-4112-8F09-68CFEDE68DBB}"/>
    <cellStyle name="_Table_Round 1 bid analysis (8-27-05) - modified for Board 11" xfId="1790" xr:uid="{4EEC8003-BF97-45F2-B417-5FDB2925A0B9}"/>
    <cellStyle name="_Table_Round 1 bid analysis (8-27-05) - modified for Board 11 2" xfId="1791" xr:uid="{BED42AE2-D7AA-46B6-AB91-6CA68A5493BD}"/>
    <cellStyle name="_Table_Round 1 bid analysis (8-27-05) - modified for Board 11 2 2" xfId="1792" xr:uid="{72106D9D-607D-4949-9F37-170F2D5004B4}"/>
    <cellStyle name="_Table_Round 1 bid analysis (8-27-05) - modified for Board 11 3" xfId="1793" xr:uid="{E10AAD83-8168-4053-8452-E51D6E8A3F5D}"/>
    <cellStyle name="_Table_Round 1 bid analysis (8-27-05) - modified for Board 11 3 2" xfId="1794" xr:uid="{B73C400B-D287-41ED-A0CC-593B7B618717}"/>
    <cellStyle name="_Table_Round 1 bid analysis (8-27-05) - modified for Board 11 4" xfId="1795" xr:uid="{6C2B7DEF-0B58-4C07-B52B-797FB9D96C89}"/>
    <cellStyle name="_Table_Round 1 bid analysis (8-27-05) - modified for Board 11 4 2" xfId="1796" xr:uid="{B95DD1D2-1944-4947-880C-A08CEB92D6E7}"/>
    <cellStyle name="_Table_Round 1 bid analysis (8-27-05) - modified for Board 11 5" xfId="1797" xr:uid="{EE5A58CF-DF80-4299-9F29-7A05E35C85DC}"/>
    <cellStyle name="_Table_Round 1 bid analysis (8-27-05) - modified for Board 12" xfId="1798" xr:uid="{600EE520-1136-41D4-B447-C94C5DDAE9B0}"/>
    <cellStyle name="_Table_Round 1 bid analysis (8-27-05) - modified for Board 12 2" xfId="1799" xr:uid="{D56F35DC-F13E-415B-8977-158BEE1C5881}"/>
    <cellStyle name="_Table_Round 1 bid analysis (8-27-05) - modified for Board 2" xfId="1800" xr:uid="{7A148283-225D-4446-9E39-B530ED22E416}"/>
    <cellStyle name="_Table_Round 1 bid analysis (8-27-05) - modified for Board 2 2" xfId="1801" xr:uid="{13CFDAD4-F1F3-4E5D-A379-A403A2FF090E}"/>
    <cellStyle name="_Table_Round 1 bid analysis (8-27-05) - modified for Board 2 2 2" xfId="1802" xr:uid="{01E6CDE3-12D5-4CB9-B7D4-2AA6EC82664D}"/>
    <cellStyle name="_Table_Round 1 bid analysis (8-27-05) - modified for Board 2 2 2 2" xfId="1803" xr:uid="{515D414B-54EA-464A-8B9E-732B8CE04925}"/>
    <cellStyle name="_Table_Round 1 bid analysis (8-27-05) - modified for Board 2 2 3" xfId="1804" xr:uid="{D3CB5DE2-D947-4AF8-8DF3-D1699E0C1300}"/>
    <cellStyle name="_Table_Round 1 bid analysis (8-27-05) - modified for Board 2 2 3 2" xfId="1805" xr:uid="{E4513634-0AA9-4544-B66F-0EB7999B5AF3}"/>
    <cellStyle name="_Table_Round 1 bid analysis (8-27-05) - modified for Board 2 2 4" xfId="1806" xr:uid="{1D0DC548-4AD1-47B6-863E-2E45F1557C36}"/>
    <cellStyle name="_Table_Round 1 bid analysis (8-27-05) - modified for Board 2 2 4 2" xfId="1807" xr:uid="{FA67CD99-EC13-4F3D-B329-63729112AACE}"/>
    <cellStyle name="_Table_Round 1 bid analysis (8-27-05) - modified for Board 2 2 5" xfId="1808" xr:uid="{C448E783-CAFA-4E5A-899D-F3DA86DDC0DF}"/>
    <cellStyle name="_Table_Round 1 bid analysis (8-27-05) - modified for Board 2 3" xfId="1809" xr:uid="{C48A9D38-72B1-4945-90C0-44ADC0EEE5E0}"/>
    <cellStyle name="_Table_Round 1 bid analysis (8-27-05) - modified for Board 2 3 2" xfId="1810" xr:uid="{A3A0A002-13BD-4E71-8F7A-5367D3E806DF}"/>
    <cellStyle name="_Table_Round 1 bid analysis (8-27-05) - modified for Board 2 3 2 2" xfId="1811" xr:uid="{26F99312-9459-48EA-9366-66A6B37E30CF}"/>
    <cellStyle name="_Table_Round 1 bid analysis (8-27-05) - modified for Board 2 3 3" xfId="1812" xr:uid="{DB841153-FE8A-4BC2-90D4-70FFA91FB449}"/>
    <cellStyle name="_Table_Round 1 bid analysis (8-27-05) - modified for Board 2 3 3 2" xfId="1813" xr:uid="{D418667B-7805-4F8C-9F4E-3D420DD48083}"/>
    <cellStyle name="_Table_Round 1 bid analysis (8-27-05) - modified for Board 2 3 4" xfId="1814" xr:uid="{55FE0C13-C2E2-4D20-B944-DAFE32942F29}"/>
    <cellStyle name="_Table_Round 1 bid analysis (8-27-05) - modified for Board 2 4" xfId="1815" xr:uid="{97B92E6E-836F-4D2B-8C11-5041D3D28065}"/>
    <cellStyle name="_Table_Round 1 bid analysis (8-27-05) - modified for Board 2 4 2" xfId="1816" xr:uid="{7AF7337D-17CE-4D5E-8DA3-F3A2DC4559EB}"/>
    <cellStyle name="_Table_Round 1 bid analysis (8-27-05) - modified for Board 2 4 2 2" xfId="1817" xr:uid="{A7A9C5D5-0874-4F4B-8818-2903EB483568}"/>
    <cellStyle name="_Table_Round 1 bid analysis (8-27-05) - modified for Board 2 4 3" xfId="1818" xr:uid="{1A37A376-C7B4-40DC-9094-384900C1AC64}"/>
    <cellStyle name="_Table_Round 1 bid analysis (8-27-05) - modified for Board 2 4 3 2" xfId="1819" xr:uid="{679359E3-E416-4210-939C-8CA10B6C15D4}"/>
    <cellStyle name="_Table_Round 1 bid analysis (8-27-05) - modified for Board 2 4 4" xfId="1820" xr:uid="{AA0752EF-5F3C-475D-8163-0281288DD233}"/>
    <cellStyle name="_Table_Round 1 bid analysis (8-27-05) - modified for Board 2 5" xfId="1821" xr:uid="{EF45FE0C-6BD3-456B-A45D-926A647B6197}"/>
    <cellStyle name="_Table_Round 1 bid analysis (8-27-05) - modified for Board 2 5 2" xfId="1822" xr:uid="{5DF9C38E-F368-44DD-9C5B-51DB965A6B5A}"/>
    <cellStyle name="_Table_Round 1 bid analysis (8-27-05) - modified for Board 2 5 2 2" xfId="1823" xr:uid="{89DBC345-5D86-437D-92DB-23A9B8696596}"/>
    <cellStyle name="_Table_Round 1 bid analysis (8-27-05) - modified for Board 2 5 3" xfId="1824" xr:uid="{302078C9-5BE5-4052-B418-D3ADFD398A61}"/>
    <cellStyle name="_Table_Round 1 bid analysis (8-27-05) - modified for Board 2 5 3 2" xfId="1825" xr:uid="{B019A70E-8333-4438-9375-CCB5B1ED0A68}"/>
    <cellStyle name="_Table_Round 1 bid analysis (8-27-05) - modified for Board 2 5 4" xfId="1826" xr:uid="{06F45157-1CBC-4543-9CCD-B7955AC7A041}"/>
    <cellStyle name="_Table_Round 1 bid analysis (8-27-05) - modified for Board 2 5 4 2" xfId="1827" xr:uid="{0C23EBDC-4E68-4A19-91AF-8DE3F3BBE820}"/>
    <cellStyle name="_Table_Round 1 bid analysis (8-27-05) - modified for Board 2 5 5" xfId="1828" xr:uid="{233CEB8B-072D-4961-9D7F-F0DA5483C3F9}"/>
    <cellStyle name="_Table_Round 1 bid analysis (8-27-05) - modified for Board 2 6" xfId="1829" xr:uid="{13A3FA5D-C127-4C18-A176-A9BF870E151D}"/>
    <cellStyle name="_Table_Round 1 bid analysis (8-27-05) - modified for Board 2 6 2" xfId="1830" xr:uid="{1684B04B-7F89-4DB0-A83A-6601C931251E}"/>
    <cellStyle name="_Table_Round 1 bid analysis (8-27-05) - modified for Board 2 7" xfId="1831" xr:uid="{06F7D905-0EDF-4BCD-89AE-D2AB80E6617F}"/>
    <cellStyle name="_Table_Round 1 bid analysis (8-27-05) - modified for Board 2 8" xfId="1832" xr:uid="{026E363B-8AEA-49F9-B5F3-2042F0926801}"/>
    <cellStyle name="_Table_Round 1 bid analysis (8-27-05) - modified for Board 3" xfId="1833" xr:uid="{2E392654-BF2A-407C-87A4-C011C7741AE3}"/>
    <cellStyle name="_Table_Round 1 bid analysis (8-27-05) - modified for Board 3 2" xfId="1834" xr:uid="{C3654369-CC4A-4569-81EA-176B9C6A5667}"/>
    <cellStyle name="_Table_Round 1 bid analysis (8-27-05) - modified for Board 3 2 2" xfId="1835" xr:uid="{ADB9E12D-F4D1-45DA-9FAD-A5C033306045}"/>
    <cellStyle name="_Table_Round 1 bid analysis (8-27-05) - modified for Board 3 2 2 2" xfId="1836" xr:uid="{E9A18F38-B94F-424D-8E2B-07BACE07EE9B}"/>
    <cellStyle name="_Table_Round 1 bid analysis (8-27-05) - modified for Board 3 2 3" xfId="1837" xr:uid="{462DCB1D-30C8-4E69-994A-3A5DADF6DE38}"/>
    <cellStyle name="_Table_Round 1 bid analysis (8-27-05) - modified for Board 3 2 3 2" xfId="1838" xr:uid="{857150BB-C9D8-4CA0-87D8-99970AA1BFEE}"/>
    <cellStyle name="_Table_Round 1 bid analysis (8-27-05) - modified for Board 3 2 4" xfId="1839" xr:uid="{63E3B2C3-9CBC-45C1-8686-CAFA9AFF15BF}"/>
    <cellStyle name="_Table_Round 1 bid analysis (8-27-05) - modified for Board 3 2 4 2" xfId="1840" xr:uid="{6EAAF75A-27C6-4ECA-A463-5E6CD2FC0502}"/>
    <cellStyle name="_Table_Round 1 bid analysis (8-27-05) - modified for Board 3 2 5" xfId="1841" xr:uid="{3E56FDDD-DBCE-457F-97A6-82ABC779CEB6}"/>
    <cellStyle name="_Table_Round 1 bid analysis (8-27-05) - modified for Board 3 3" xfId="1842" xr:uid="{098F7BBE-B4A7-414E-AE32-47EB37F32350}"/>
    <cellStyle name="_Table_Round 1 bid analysis (8-27-05) - modified for Board 3 3 2" xfId="1843" xr:uid="{07E1997F-5247-44E3-9962-DEC16CE03609}"/>
    <cellStyle name="_Table_Round 1 bid analysis (8-27-05) - modified for Board 3 3 2 2" xfId="1844" xr:uid="{0F79A72D-3AFD-4574-9AAD-2035DED96DD1}"/>
    <cellStyle name="_Table_Round 1 bid analysis (8-27-05) - modified for Board 3 3 3" xfId="1845" xr:uid="{3860E104-CABE-4CFD-AF68-32E63A81162D}"/>
    <cellStyle name="_Table_Round 1 bid analysis (8-27-05) - modified for Board 3 3 3 2" xfId="1846" xr:uid="{AC7F5231-9DEE-44B3-A101-D7B70A1BEE3C}"/>
    <cellStyle name="_Table_Round 1 bid analysis (8-27-05) - modified for Board 3 3 4" xfId="1847" xr:uid="{02F812D1-3655-42A0-ACA5-10545CE42884}"/>
    <cellStyle name="_Table_Round 1 bid analysis (8-27-05) - modified for Board 3 4" xfId="1848" xr:uid="{34BC78C4-E998-4C08-A3A2-30CCFF25470F}"/>
    <cellStyle name="_Table_Round 1 bid analysis (8-27-05) - modified for Board 3 4 2" xfId="1849" xr:uid="{051F7040-B031-44F1-ACD4-EEAFFE4A469A}"/>
    <cellStyle name="_Table_Round 1 bid analysis (8-27-05) - modified for Board 3 4 2 2" xfId="1850" xr:uid="{085955DE-1ACE-4370-B022-8F0606CB3DE8}"/>
    <cellStyle name="_Table_Round 1 bid analysis (8-27-05) - modified for Board 3 4 3" xfId="1851" xr:uid="{1D5D446D-D6B6-43BF-A320-59745A3F2209}"/>
    <cellStyle name="_Table_Round 1 bid analysis (8-27-05) - modified for Board 3 4 3 2" xfId="1852" xr:uid="{63FACFE3-44A3-471D-B016-D4267FB050F8}"/>
    <cellStyle name="_Table_Round 1 bid analysis (8-27-05) - modified for Board 3 4 4" xfId="1853" xr:uid="{8B8B4BF4-D6F9-47EC-8349-8EB189AF0D38}"/>
    <cellStyle name="_Table_Round 1 bid analysis (8-27-05) - modified for Board 3 5" xfId="1854" xr:uid="{2B215B2B-0B4D-4A3C-B39B-2B25B18848FE}"/>
    <cellStyle name="_Table_Round 1 bid analysis (8-27-05) - modified for Board 3 5 2" xfId="1855" xr:uid="{7A8C7349-0B9C-440A-8904-01FD0F0F2C37}"/>
    <cellStyle name="_Table_Round 1 bid analysis (8-27-05) - modified for Board 3 5 2 2" xfId="1856" xr:uid="{72FA7595-6D9C-46D2-8AD8-9E01A13AB29F}"/>
    <cellStyle name="_Table_Round 1 bid analysis (8-27-05) - modified for Board 3 5 3" xfId="1857" xr:uid="{6D453E76-DA79-414C-932F-B39D9991EE3F}"/>
    <cellStyle name="_Table_Round 1 bid analysis (8-27-05) - modified for Board 3 5 3 2" xfId="1858" xr:uid="{EC6F1298-212F-41B0-8382-5463DD53CF16}"/>
    <cellStyle name="_Table_Round 1 bid analysis (8-27-05) - modified for Board 3 5 4" xfId="1859" xr:uid="{2A78AEA3-882E-4970-8825-B43C74E38A0D}"/>
    <cellStyle name="_Table_Round 1 bid analysis (8-27-05) - modified for Board 3 5 4 2" xfId="1860" xr:uid="{7965A63D-5B65-440E-9144-7CA626CC2561}"/>
    <cellStyle name="_Table_Round 1 bid analysis (8-27-05) - modified for Board 3 5 5" xfId="1861" xr:uid="{9EE1EB25-0702-425F-AF78-0DB80EBC7B84}"/>
    <cellStyle name="_Table_Round 1 bid analysis (8-27-05) - modified for Board 3 6" xfId="1862" xr:uid="{F7442F49-10D5-453C-871A-20E273254FD1}"/>
    <cellStyle name="_Table_Round 1 bid analysis (8-27-05) - modified for Board 3 6 2" xfId="1863" xr:uid="{63A78FBF-F76B-4A4A-A508-3520654ADEAC}"/>
    <cellStyle name="_Table_Round 1 bid analysis (8-27-05) - modified for Board 3 7" xfId="1864" xr:uid="{473E632D-75A1-4D34-BDAC-0039D2D00DAC}"/>
    <cellStyle name="_Table_Round 1 bid analysis (8-27-05) - modified for Board 3 8" xfId="1865" xr:uid="{CAFFAECF-B3C9-4E74-B56C-C4FF0244A9CB}"/>
    <cellStyle name="_Table_Round 1 bid analysis (8-27-05) - modified for Board 4" xfId="1866" xr:uid="{15EB6940-CD5B-4BD2-B07B-A94EA9184432}"/>
    <cellStyle name="_Table_Round 1 bid analysis (8-27-05) - modified for Board 4 2" xfId="1867" xr:uid="{F57496A8-4079-4723-9B6B-C558986733EC}"/>
    <cellStyle name="_Table_Round 1 bid analysis (8-27-05) - modified for Board 4 2 2" xfId="1868" xr:uid="{B590EC3C-B97F-4D40-905C-D5DB7034A1BA}"/>
    <cellStyle name="_Table_Round 1 bid analysis (8-27-05) - modified for Board 4 2 2 2" xfId="1869" xr:uid="{0058FEAA-DAF9-4C16-AB20-D94D3AB38F11}"/>
    <cellStyle name="_Table_Round 1 bid analysis (8-27-05) - modified for Board 4 2 3" xfId="1870" xr:uid="{E90F6260-308D-454A-8C30-DF1CACD96FB3}"/>
    <cellStyle name="_Table_Round 1 bid analysis (8-27-05) - modified for Board 4 2 3 2" xfId="1871" xr:uid="{0FC936AC-564B-4725-91A4-ED423FD92828}"/>
    <cellStyle name="_Table_Round 1 bid analysis (8-27-05) - modified for Board 4 2 4" xfId="1872" xr:uid="{C26E631C-85EE-4674-9126-4395E7DE3BA7}"/>
    <cellStyle name="_Table_Round 1 bid analysis (8-27-05) - modified for Board 4 2 4 2" xfId="1873" xr:uid="{DDA1AB72-AD15-46FA-B386-3E69E0F4388F}"/>
    <cellStyle name="_Table_Round 1 bid analysis (8-27-05) - modified for Board 4 2 5" xfId="1874" xr:uid="{89BC5462-DD43-430C-96A3-327115F7CB1A}"/>
    <cellStyle name="_Table_Round 1 bid analysis (8-27-05) - modified for Board 4 3" xfId="1875" xr:uid="{4F197CB6-BED9-440A-A151-E8E91E4B29AF}"/>
    <cellStyle name="_Table_Round 1 bid analysis (8-27-05) - modified for Board 4 3 2" xfId="1876" xr:uid="{91BFF6EF-FA48-43E6-B0D6-614ECAE99EF1}"/>
    <cellStyle name="_Table_Round 1 bid analysis (8-27-05) - modified for Board 4 3 2 2" xfId="1877" xr:uid="{393F6FD2-CD9A-489F-B169-39EFBDA5E8D6}"/>
    <cellStyle name="_Table_Round 1 bid analysis (8-27-05) - modified for Board 4 3 3" xfId="1878" xr:uid="{6820DFF7-4575-4936-842C-71AA181B0EEB}"/>
    <cellStyle name="_Table_Round 1 bid analysis (8-27-05) - modified for Board 4 3 3 2" xfId="1879" xr:uid="{C3223F8F-457C-4989-9B1B-63C18EB0871E}"/>
    <cellStyle name="_Table_Round 1 bid analysis (8-27-05) - modified for Board 4 3 4" xfId="1880" xr:uid="{B3B8A1CF-457E-49F9-A0FF-F00F549CD970}"/>
    <cellStyle name="_Table_Round 1 bid analysis (8-27-05) - modified for Board 4 4" xfId="1881" xr:uid="{2D3C8D80-A459-415A-A030-5D14EFD519DA}"/>
    <cellStyle name="_Table_Round 1 bid analysis (8-27-05) - modified for Board 4 4 2" xfId="1882" xr:uid="{2361DEFC-1664-4785-B2B7-A92CD738FD17}"/>
    <cellStyle name="_Table_Round 1 bid analysis (8-27-05) - modified for Board 4 4 2 2" xfId="1883" xr:uid="{57284DAF-155D-4900-95BC-4391E93AEB55}"/>
    <cellStyle name="_Table_Round 1 bid analysis (8-27-05) - modified for Board 4 4 3" xfId="1884" xr:uid="{CDBD5C5C-2831-4E5F-B8F2-C9716D7942E9}"/>
    <cellStyle name="_Table_Round 1 bid analysis (8-27-05) - modified for Board 4 4 3 2" xfId="1885" xr:uid="{789EBF38-B016-4F7F-B496-0C165EF1995E}"/>
    <cellStyle name="_Table_Round 1 bid analysis (8-27-05) - modified for Board 4 4 4" xfId="1886" xr:uid="{F2050BB5-88CC-4CA8-B450-8FA8ACFAE97F}"/>
    <cellStyle name="_Table_Round 1 bid analysis (8-27-05) - modified for Board 4 5" xfId="1887" xr:uid="{0851BA51-499B-4E4A-ABD6-9C4A6A2C754B}"/>
    <cellStyle name="_Table_Round 1 bid analysis (8-27-05) - modified for Board 4 5 2" xfId="1888" xr:uid="{B8E6EFE7-D8D0-4FD5-906D-8927C72B4E56}"/>
    <cellStyle name="_Table_Round 1 bid analysis (8-27-05) - modified for Board 4 5 2 2" xfId="1889" xr:uid="{4810819B-A14D-448E-9041-0ABBE20D7DDA}"/>
    <cellStyle name="_Table_Round 1 bid analysis (8-27-05) - modified for Board 4 5 3" xfId="1890" xr:uid="{46F8F364-7A36-406A-83AE-22EB9FDA1FF5}"/>
    <cellStyle name="_Table_Round 1 bid analysis (8-27-05) - modified for Board 4 5 3 2" xfId="1891" xr:uid="{0326A401-C621-4769-9EC3-EC5CEF421860}"/>
    <cellStyle name="_Table_Round 1 bid analysis (8-27-05) - modified for Board 4 5 4" xfId="1892" xr:uid="{157428E2-DB88-433E-A626-DC637AA4B979}"/>
    <cellStyle name="_Table_Round 1 bid analysis (8-27-05) - modified for Board 4 5 4 2" xfId="1893" xr:uid="{228E710B-516C-48E4-91AE-C4E54B712EF9}"/>
    <cellStyle name="_Table_Round 1 bid analysis (8-27-05) - modified for Board 4 5 5" xfId="1894" xr:uid="{D897F777-E61A-4963-AD1A-5AD30C028DF6}"/>
    <cellStyle name="_Table_Round 1 bid analysis (8-27-05) - modified for Board 4 6" xfId="1895" xr:uid="{2F9E5526-6DE6-415D-A086-6D8D0F1175EB}"/>
    <cellStyle name="_Table_Round 1 bid analysis (8-27-05) - modified for Board 4 6 2" xfId="1896" xr:uid="{16C46052-278C-4158-8082-0CB4B123CB0B}"/>
    <cellStyle name="_Table_Round 1 bid analysis (8-27-05) - modified for Board 4 7" xfId="1897" xr:uid="{05214FC3-7ED6-4898-BC05-3D2709C8FF3B}"/>
    <cellStyle name="_Table_Round 1 bid analysis (8-27-05) - modified for Board 4 8" xfId="1898" xr:uid="{B86C60B5-80A7-4030-9110-EA6068D1CC8A}"/>
    <cellStyle name="_Table_Round 1 bid analysis (8-27-05) - modified for Board 5" xfId="1899" xr:uid="{F0E66581-40E3-4E03-A6F7-FA443CF614F8}"/>
    <cellStyle name="_Table_Round 1 bid analysis (8-27-05) - modified for Board 5 2" xfId="1900" xr:uid="{58008E66-3DFF-4451-9FD6-F11005CE89A7}"/>
    <cellStyle name="_Table_Round 1 bid analysis (8-27-05) - modified for Board 5 2 2" xfId="1901" xr:uid="{E6DF039C-FA48-47B0-BCBE-60E00DDC68C6}"/>
    <cellStyle name="_Table_Round 1 bid analysis (8-27-05) - modified for Board 5 2 2 2" xfId="1902" xr:uid="{163541F0-5F7B-4EC9-B60F-2BD7B2051A8A}"/>
    <cellStyle name="_Table_Round 1 bid analysis (8-27-05) - modified for Board 5 2 3" xfId="1903" xr:uid="{590EE02E-8857-45A9-8436-30C57C43996A}"/>
    <cellStyle name="_Table_Round 1 bid analysis (8-27-05) - modified for Board 5 2 3 2" xfId="1904" xr:uid="{B811BB45-2E0D-4985-9529-6D3038EB78BD}"/>
    <cellStyle name="_Table_Round 1 bid analysis (8-27-05) - modified for Board 5 2 4" xfId="1905" xr:uid="{9F7C1BB0-91D9-4C82-BDF0-B40B2C698DD5}"/>
    <cellStyle name="_Table_Round 1 bid analysis (8-27-05) - modified for Board 5 2 4 2" xfId="1906" xr:uid="{9F043218-B77D-489B-84EA-0B779AD89953}"/>
    <cellStyle name="_Table_Round 1 bid analysis (8-27-05) - modified for Board 5 2 5" xfId="1907" xr:uid="{2FFAF7E2-0EF2-4C11-ABCA-286E89C1D3BB}"/>
    <cellStyle name="_Table_Round 1 bid analysis (8-27-05) - modified for Board 5 3" xfId="1908" xr:uid="{28A5EA46-17D9-4A30-869F-E31F84B94C11}"/>
    <cellStyle name="_Table_Round 1 bid analysis (8-27-05) - modified for Board 5 3 2" xfId="1909" xr:uid="{4A69ABEE-6FEB-45FA-8FC3-CACC05A22612}"/>
    <cellStyle name="_Table_Round 1 bid analysis (8-27-05) - modified for Board 5 3 2 2" xfId="1910" xr:uid="{0F0037F2-26DE-41E2-9297-ABB1AE9E85CA}"/>
    <cellStyle name="_Table_Round 1 bid analysis (8-27-05) - modified for Board 5 3 3" xfId="1911" xr:uid="{D25FDB73-073E-4CFC-846A-6761DA642352}"/>
    <cellStyle name="_Table_Round 1 bid analysis (8-27-05) - modified for Board 5 3 3 2" xfId="1912" xr:uid="{60E75C49-5CA3-4710-98F2-CFBC9EA894ED}"/>
    <cellStyle name="_Table_Round 1 bid analysis (8-27-05) - modified for Board 5 3 4" xfId="1913" xr:uid="{940834E3-5B5D-42F0-8BD8-AA8173EC7215}"/>
    <cellStyle name="_Table_Round 1 bid analysis (8-27-05) - modified for Board 5 4" xfId="1914" xr:uid="{1A59851A-1DDD-4381-B067-21CA52D9131F}"/>
    <cellStyle name="_Table_Round 1 bid analysis (8-27-05) - modified for Board 5 4 2" xfId="1915" xr:uid="{7315B9D4-D9D5-4365-98F1-18F61A4D9FEE}"/>
    <cellStyle name="_Table_Round 1 bid analysis (8-27-05) - modified for Board 5 4 2 2" xfId="1916" xr:uid="{DA5DA8F4-806D-47B4-AFE4-66DA636C3FA1}"/>
    <cellStyle name="_Table_Round 1 bid analysis (8-27-05) - modified for Board 5 4 3" xfId="1917" xr:uid="{A3AB2BB3-D502-4F8A-B7DF-63D41920C3AB}"/>
    <cellStyle name="_Table_Round 1 bid analysis (8-27-05) - modified for Board 5 4 3 2" xfId="1918" xr:uid="{0F8C4D8E-2F2E-4DF8-9CDF-9050E35EE080}"/>
    <cellStyle name="_Table_Round 1 bid analysis (8-27-05) - modified for Board 5 4 4" xfId="1919" xr:uid="{5A2B9064-7FBD-400E-8CA1-2AA2212F579D}"/>
    <cellStyle name="_Table_Round 1 bid analysis (8-27-05) - modified for Board 5 5" xfId="1920" xr:uid="{9446745F-3410-4FEB-A105-5D22F1FDEC06}"/>
    <cellStyle name="_Table_Round 1 bid analysis (8-27-05) - modified for Board 5 5 2" xfId="1921" xr:uid="{CFBC52FD-9CDB-4E96-AF41-A741E0959ECF}"/>
    <cellStyle name="_Table_Round 1 bid analysis (8-27-05) - modified for Board 5 5 2 2" xfId="1922" xr:uid="{610315F6-68D9-4BA3-BBFD-33EAD9514428}"/>
    <cellStyle name="_Table_Round 1 bid analysis (8-27-05) - modified for Board 5 5 3" xfId="1923" xr:uid="{CB5DAFEB-D668-4CEC-90AB-FBF69FFB119D}"/>
    <cellStyle name="_Table_Round 1 bid analysis (8-27-05) - modified for Board 5 5 3 2" xfId="1924" xr:uid="{FBE9BEF4-8369-495F-9E10-3EDC48A91AD1}"/>
    <cellStyle name="_Table_Round 1 bid analysis (8-27-05) - modified for Board 5 5 4" xfId="1925" xr:uid="{AED9A4BC-16E3-4465-B2C8-67CDE8CA5E80}"/>
    <cellStyle name="_Table_Round 1 bid analysis (8-27-05) - modified for Board 5 5 4 2" xfId="1926" xr:uid="{89A71485-0C33-46B3-9B90-67C8BB04832F}"/>
    <cellStyle name="_Table_Round 1 bid analysis (8-27-05) - modified for Board 5 5 5" xfId="1927" xr:uid="{561004CE-FD84-4C8E-9C53-462E19513191}"/>
    <cellStyle name="_Table_Round 1 bid analysis (8-27-05) - modified for Board 5 6" xfId="1928" xr:uid="{164B7655-C36D-4347-83C4-6564CAD0BE26}"/>
    <cellStyle name="_Table_Round 1 bid analysis (8-27-05) - modified for Board 5 6 2" xfId="1929" xr:uid="{4F74435D-8C2A-4577-A998-E6DB7B2C6FBA}"/>
    <cellStyle name="_Table_Round 1 bid analysis (8-27-05) - modified for Board 5 7" xfId="1930" xr:uid="{5AA0CA16-D3E6-4673-BF74-FA861BBB04C6}"/>
    <cellStyle name="_Table_Round 1 bid analysis (8-27-05) - modified for Board 5 8" xfId="1931" xr:uid="{F97E47BB-DD4E-4AFC-85CB-3AA43F8FDF5E}"/>
    <cellStyle name="_Table_Round 1 bid analysis (8-27-05) - modified for Board 6" xfId="1932" xr:uid="{A71861F3-FD40-4B80-984E-C6584F4084D2}"/>
    <cellStyle name="_Table_Round 1 bid analysis (8-27-05) - modified for Board 6 2" xfId="1933" xr:uid="{C06BA91F-66DC-4EA3-A540-EFFC541AD013}"/>
    <cellStyle name="_Table_Round 1 bid analysis (8-27-05) - modified for Board 6 2 2" xfId="1934" xr:uid="{8ECC003E-641F-4352-BA10-2E475D28D3DB}"/>
    <cellStyle name="_Table_Round 1 bid analysis (8-27-05) - modified for Board 6 3" xfId="1935" xr:uid="{C039623F-F134-48BD-A641-FD67F7CC938B}"/>
    <cellStyle name="_Table_Round 1 bid analysis (8-27-05) - modified for Board 6 3 2" xfId="1936" xr:uid="{81C0C8D3-0BD9-445E-8755-DBB25DA340DD}"/>
    <cellStyle name="_Table_Round 1 bid analysis (8-27-05) - modified for Board 6 4" xfId="1937" xr:uid="{986482A3-7059-408E-8107-AD9EAA473B0F}"/>
    <cellStyle name="_Table_Round 1 bid analysis (8-27-05) - modified for Board 7" xfId="1938" xr:uid="{8EF86D82-2C2B-4641-BE5B-4EBD45B4893C}"/>
    <cellStyle name="_Table_Round 1 bid analysis (8-27-05) - modified for Board 7 2" xfId="1939" xr:uid="{FD15AE6E-661B-4E23-B4F8-70490F2AE42C}"/>
    <cellStyle name="_Table_Round 1 bid analysis (8-27-05) - modified for Board 7 2 2" xfId="1940" xr:uid="{DA78FB14-7307-42FE-805B-B9F9F9021D4B}"/>
    <cellStyle name="_Table_Round 1 bid analysis (8-27-05) - modified for Board 7 3" xfId="1941" xr:uid="{0D8CB3D0-4BF8-4858-9D28-03901B5AC041}"/>
    <cellStyle name="_Table_Round 1 bid analysis (8-27-05) - modified for Board 7 3 2" xfId="1942" xr:uid="{640A0225-795A-4FC3-BBA8-624FA49B1951}"/>
    <cellStyle name="_Table_Round 1 bid analysis (8-27-05) - modified for Board 7 4" xfId="1943" xr:uid="{76B06F1A-D96B-460C-B58A-5B8138BF1B06}"/>
    <cellStyle name="_Table_Round 1 bid analysis (8-27-05) - modified for Board 8" xfId="1944" xr:uid="{5DF7C00B-E633-44A2-B1CF-9F3C6280C902}"/>
    <cellStyle name="_Table_Round 1 bid analysis (8-27-05) - modified for Board 8 2" xfId="1945" xr:uid="{52C46434-853E-4550-949A-93F5A3A355F1}"/>
    <cellStyle name="_Table_Round 1 bid analysis (8-27-05) - modified for Board 8 2 2" xfId="1946" xr:uid="{6E7221C0-92DB-4319-850D-4E9B891584CB}"/>
    <cellStyle name="_Table_Round 1 bid analysis (8-27-05) - modified for Board 8 3" xfId="1947" xr:uid="{0040616C-0CE3-4C1D-8240-86B8C9853A4D}"/>
    <cellStyle name="_Table_Round 1 bid analysis (8-27-05) - modified for Board 8 3 2" xfId="1948" xr:uid="{8F9F4516-5040-49BD-AB3F-5824DE0E0D87}"/>
    <cellStyle name="_Table_Round 1 bid analysis (8-27-05) - modified for Board 8 4" xfId="1949" xr:uid="{22AE2882-593D-47C8-AE65-94CD7B52D10B}"/>
    <cellStyle name="_Table_Round 1 bid analysis (8-27-05) - modified for Board 8 4 2" xfId="1950" xr:uid="{DAC2147E-0ACD-482A-B19C-314FBF99389A}"/>
    <cellStyle name="_Table_Round 1 bid analysis (8-27-05) - modified for Board 8 5" xfId="1951" xr:uid="{0F2A143C-7AB2-40E6-A327-CCD12A6EAC56}"/>
    <cellStyle name="_Table_Round 1 bid analysis (8-27-05) - modified for Board 8 5 2" xfId="1952" xr:uid="{CD021B58-521D-4061-B30D-81FB057B579A}"/>
    <cellStyle name="_Table_Round 1 bid analysis (8-27-05) - modified for Board 8 6" xfId="1953" xr:uid="{26A895FC-B56C-4315-951B-2F5BC28FCDF0}"/>
    <cellStyle name="_Table_Round 1 bid analysis (8-27-05) - modified for Board 9" xfId="1954" xr:uid="{E0ABC5C5-5B3C-4E18-97FB-C84AE965D243}"/>
    <cellStyle name="_Table_Round 1 bid analysis (8-27-05) - modified for Board 9 2" xfId="1955" xr:uid="{A19388B6-6BAF-4D30-8EBE-B441F6E03CCC}"/>
    <cellStyle name="_Table_Round 1 bid analysis (8-27-05) - modified for Board 9 2 2" xfId="1956" xr:uid="{AF39FD78-35FF-4930-831F-2118B090E491}"/>
    <cellStyle name="_Table_Round 1 bid analysis (8-27-05) - modified for Board 9 3" xfId="1957" xr:uid="{39188AB0-E014-4611-A385-CEE6D139EECB}"/>
    <cellStyle name="_Table_Round 1 bid analysis (8-27-05) - modified for Board 9 3 2" xfId="1958" xr:uid="{DDBB1EC7-BCBE-4AE9-9647-1C46E6088222}"/>
    <cellStyle name="_Table_Round 1 bid analysis (8-27-05) - modified for Board 9 4" xfId="1959" xr:uid="{68380206-8C93-4ACF-BE0E-33BAF18D69BF}"/>
    <cellStyle name="_Table_Round 1 bid analysis (8-27-05) - modified for Board 9 4 2" xfId="1960" xr:uid="{79E71CCF-25C6-4B97-B2A1-DCF790F7F4A9}"/>
    <cellStyle name="_Table_Round 1 bid analysis (8-27-05) - modified for Board 9 5" xfId="1961" xr:uid="{44ED5927-6C91-4EFE-BABE-A47347BDF22E}"/>
    <cellStyle name="_Table_Round 1 bid analysis (8-27-05) - modified for Board 9 5 2" xfId="1962" xr:uid="{FC0DEF35-53CB-4D49-8E08-3DE50DB2361C}"/>
    <cellStyle name="_TableHead" xfId="1963" xr:uid="{D8626837-836C-4B1D-A939-91768D26EBB5}"/>
    <cellStyle name="_TableHead 2" xfId="1964" xr:uid="{2CC4ED50-A8B8-4561-B60F-33B8E71A080A}"/>
    <cellStyle name="_TableHead 3" xfId="1965" xr:uid="{4752B087-E33A-41ED-9276-4D19B9365CAB}"/>
    <cellStyle name="_TableHead_04 North Beach Pro Forma 06.28.2005 (1)" xfId="1966" xr:uid="{AC2F7205-4088-4D83-9040-061DE47D7313}"/>
    <cellStyle name="_TableHead_04 North Beach Pro Forma 06.28.2005 (1) 10" xfId="1967" xr:uid="{B67A847B-9637-4BE3-8E87-9F6900028D6F}"/>
    <cellStyle name="_TableHead_04 North Beach Pro Forma 06.28.2005 (1) 11" xfId="1968" xr:uid="{9085C0F6-18EA-4B9A-A10D-F72D95980C2B}"/>
    <cellStyle name="_TableHead_04 North Beach Pro Forma 06.28.2005 (1) 12" xfId="1969" xr:uid="{0A1AD648-EA12-4669-8282-50D6906B2313}"/>
    <cellStyle name="_TableHead_04 North Beach Pro Forma 06.28.2005 (1) 13" xfId="1970" xr:uid="{ACB619E4-D655-42AF-87A8-DC42C76FBAC4}"/>
    <cellStyle name="_TableHead_04 North Beach Pro Forma 06.28.2005 (1) 14" xfId="1971" xr:uid="{F8B052E5-0C30-489D-938C-6AD689A3D310}"/>
    <cellStyle name="_TableHead_04 North Beach Pro Forma 06.28.2005 (1) 15" xfId="1972" xr:uid="{BE1FF011-60F7-4043-8E74-05993AB97856}"/>
    <cellStyle name="_TableHead_04 North Beach Pro Forma 06.28.2005 (1) 16" xfId="1973" xr:uid="{15F06246-E28E-4F22-AD79-0EAD86B71BED}"/>
    <cellStyle name="_TableHead_04 North Beach Pro Forma 06.28.2005 (1) 17" xfId="1974" xr:uid="{CFB90792-A40F-42A6-8D61-33F5BD253583}"/>
    <cellStyle name="_TableHead_04 North Beach Pro Forma 06.28.2005 (1) 2" xfId="1975" xr:uid="{9D97CEE5-4621-4408-8CDA-869D094B4D8B}"/>
    <cellStyle name="_TableHead_04 North Beach Pro Forma 06.28.2005 (1) 2 10" xfId="1976" xr:uid="{30617A5A-D2DA-4672-B96A-D7185C07F097}"/>
    <cellStyle name="_TableHead_04 North Beach Pro Forma 06.28.2005 (1) 2 11" xfId="1977" xr:uid="{7609F8B1-C6BD-4808-8B5F-007F801F3A80}"/>
    <cellStyle name="_TableHead_04 North Beach Pro Forma 06.28.2005 (1) 2 12" xfId="1978" xr:uid="{6CEBB8D0-36A5-4C7E-9467-D87A1C9F4058}"/>
    <cellStyle name="_TableHead_04 North Beach Pro Forma 06.28.2005 (1) 2 13" xfId="1979" xr:uid="{AEF04A0D-B6A5-42AF-B744-C5B0D9D6B119}"/>
    <cellStyle name="_TableHead_04 North Beach Pro Forma 06.28.2005 (1) 2 14" xfId="1980" xr:uid="{EFCB758B-931E-49E2-A9C6-299618CEE872}"/>
    <cellStyle name="_TableHead_04 North Beach Pro Forma 06.28.2005 (1) 2 15" xfId="1981" xr:uid="{F6697A21-DD24-47EC-89BB-0B7B7A4874BB}"/>
    <cellStyle name="_TableHead_04 North Beach Pro Forma 06.28.2005 (1) 2 2" xfId="1982" xr:uid="{CC21B049-5724-4348-9701-C21ECD61499D}"/>
    <cellStyle name="_TableHead_04 North Beach Pro Forma 06.28.2005 (1) 2 2 10" xfId="1983" xr:uid="{B88BCB68-00AA-4498-AD54-99ADDAD6445D}"/>
    <cellStyle name="_TableHead_04 North Beach Pro Forma 06.28.2005 (1) 2 2 11" xfId="1984" xr:uid="{20A1C505-8744-4AE5-AE33-62C9F133623D}"/>
    <cellStyle name="_TableHead_04 North Beach Pro Forma 06.28.2005 (1) 2 2 12" xfId="1985" xr:uid="{11F3ADAA-D98E-4A9E-8A00-D85E71139E83}"/>
    <cellStyle name="_TableHead_04 North Beach Pro Forma 06.28.2005 (1) 2 2 13" xfId="1986" xr:uid="{D54158C4-6477-42F8-83A6-36F35A4532CA}"/>
    <cellStyle name="_TableHead_04 North Beach Pro Forma 06.28.2005 (1) 2 2 2" xfId="1987" xr:uid="{8205D96A-3A59-402A-B14D-53C1ABB0B0E9}"/>
    <cellStyle name="_TableHead_04 North Beach Pro Forma 06.28.2005 (1) 2 2 2 10" xfId="1988" xr:uid="{2E24D738-DF21-4C8C-BB64-24A1181B04F3}"/>
    <cellStyle name="_TableHead_04 North Beach Pro Forma 06.28.2005 (1) 2 2 2 11" xfId="1989" xr:uid="{A794664D-26B6-476E-9213-0EE13FCA3BFF}"/>
    <cellStyle name="_TableHead_04 North Beach Pro Forma 06.28.2005 (1) 2 2 2 12" xfId="1990" xr:uid="{E181A2FE-3C75-47E2-8B89-022A3C296FFE}"/>
    <cellStyle name="_TableHead_04 North Beach Pro Forma 06.28.2005 (1) 2 2 2 2" xfId="1991" xr:uid="{A07FDC6E-88AF-4CA7-8731-38C372F7A33F}"/>
    <cellStyle name="_TableHead_04 North Beach Pro Forma 06.28.2005 (1) 2 2 2 2 10" xfId="1992" xr:uid="{C35CE954-0032-4AAA-95CF-698B369F5F9B}"/>
    <cellStyle name="_TableHead_04 North Beach Pro Forma 06.28.2005 (1) 2 2 2 2 11" xfId="1993" xr:uid="{B6F9450C-24CC-4C07-A341-7FE8A7717203}"/>
    <cellStyle name="_TableHead_04 North Beach Pro Forma 06.28.2005 (1) 2 2 2 2 2" xfId="1994" xr:uid="{BDCEB157-95D4-406A-B384-0C8A1CC42101}"/>
    <cellStyle name="_TableHead_04 North Beach Pro Forma 06.28.2005 (1) 2 2 2 2 3" xfId="1995" xr:uid="{5885A900-BBC3-4442-8A39-991C4ECAA5CB}"/>
    <cellStyle name="_TableHead_04 North Beach Pro Forma 06.28.2005 (1) 2 2 2 2 4" xfId="1996" xr:uid="{D66D13AD-1B09-4FF9-B2F8-7D481B5830DB}"/>
    <cellStyle name="_TableHead_04 North Beach Pro Forma 06.28.2005 (1) 2 2 2 2 5" xfId="1997" xr:uid="{F51A71A3-DC66-472D-A17F-48F6519C82E0}"/>
    <cellStyle name="_TableHead_04 North Beach Pro Forma 06.28.2005 (1) 2 2 2 2 6" xfId="1998" xr:uid="{65D2FBB3-AC5E-4F8E-84DC-4179C93ACDDA}"/>
    <cellStyle name="_TableHead_04 North Beach Pro Forma 06.28.2005 (1) 2 2 2 2 7" xfId="1999" xr:uid="{C89E3570-7C3B-43A9-90A6-FD623C67600E}"/>
    <cellStyle name="_TableHead_04 North Beach Pro Forma 06.28.2005 (1) 2 2 2 2 8" xfId="2000" xr:uid="{A415F472-D191-49C9-8B56-8C2F96698FE3}"/>
    <cellStyle name="_TableHead_04 North Beach Pro Forma 06.28.2005 (1) 2 2 2 2 9" xfId="2001" xr:uid="{3D058116-03A7-402A-9385-26A00E9D4885}"/>
    <cellStyle name="_TableHead_04 North Beach Pro Forma 06.28.2005 (1) 2 2 2 3" xfId="2002" xr:uid="{B3F9BC41-9174-474A-935F-1D85B567FC54}"/>
    <cellStyle name="_TableHead_04 North Beach Pro Forma 06.28.2005 (1) 2 2 2 4" xfId="2003" xr:uid="{926CA5C7-2441-4AF8-ADF2-5D5FAC055B06}"/>
    <cellStyle name="_TableHead_04 North Beach Pro Forma 06.28.2005 (1) 2 2 2 5" xfId="2004" xr:uid="{5DC490E8-3F74-4241-9952-62BF92FAD356}"/>
    <cellStyle name="_TableHead_04 North Beach Pro Forma 06.28.2005 (1) 2 2 2 6" xfId="2005" xr:uid="{5FB581E2-16EC-4E8F-8F03-39EE5B0B647E}"/>
    <cellStyle name="_TableHead_04 North Beach Pro Forma 06.28.2005 (1) 2 2 2 7" xfId="2006" xr:uid="{4349130F-29B7-4185-AFFB-C2FD22AA75BE}"/>
    <cellStyle name="_TableHead_04 North Beach Pro Forma 06.28.2005 (1) 2 2 2 8" xfId="2007" xr:uid="{5ACD9CEB-0DE8-4255-A958-271995AA2675}"/>
    <cellStyle name="_TableHead_04 North Beach Pro Forma 06.28.2005 (1) 2 2 2 9" xfId="2008" xr:uid="{95488BD5-A00E-4487-8F88-E8BB75E26342}"/>
    <cellStyle name="_TableHead_04 North Beach Pro Forma 06.28.2005 (1) 2 2 3" xfId="2009" xr:uid="{01C23424-4EDF-4ED1-B217-06D56185ED50}"/>
    <cellStyle name="_TableHead_04 North Beach Pro Forma 06.28.2005 (1) 2 2 3 10" xfId="2010" xr:uid="{DF07CD66-E1A0-45E3-94B2-B318B624353F}"/>
    <cellStyle name="_TableHead_04 North Beach Pro Forma 06.28.2005 (1) 2 2 3 11" xfId="2011" xr:uid="{1AF2C690-AC62-45E2-8738-9F76BB73FFD0}"/>
    <cellStyle name="_TableHead_04 North Beach Pro Forma 06.28.2005 (1) 2 2 3 2" xfId="2012" xr:uid="{AB483E71-05B3-499C-9A6C-B8A36ABB2F35}"/>
    <cellStyle name="_TableHead_04 North Beach Pro Forma 06.28.2005 (1) 2 2 3 3" xfId="2013" xr:uid="{3ED758AC-4AD6-4673-85BD-FF471755799A}"/>
    <cellStyle name="_TableHead_04 North Beach Pro Forma 06.28.2005 (1) 2 2 3 4" xfId="2014" xr:uid="{D227351B-0C0A-47E0-919D-ED7A4FC6C752}"/>
    <cellStyle name="_TableHead_04 North Beach Pro Forma 06.28.2005 (1) 2 2 3 5" xfId="2015" xr:uid="{5F26343C-C17E-4627-9CF7-9296ADF0195B}"/>
    <cellStyle name="_TableHead_04 North Beach Pro Forma 06.28.2005 (1) 2 2 3 6" xfId="2016" xr:uid="{836C89AF-4E35-4092-87A3-99ED45259A6D}"/>
    <cellStyle name="_TableHead_04 North Beach Pro Forma 06.28.2005 (1) 2 2 3 7" xfId="2017" xr:uid="{0F5865A9-5649-4DFC-97F8-637DAD61304D}"/>
    <cellStyle name="_TableHead_04 North Beach Pro Forma 06.28.2005 (1) 2 2 3 8" xfId="2018" xr:uid="{F2781039-6537-427D-B231-DDCB23E7619B}"/>
    <cellStyle name="_TableHead_04 North Beach Pro Forma 06.28.2005 (1) 2 2 3 9" xfId="2019" xr:uid="{D1327E53-186D-4802-8730-2265CD4EE4D7}"/>
    <cellStyle name="_TableHead_04 North Beach Pro Forma 06.28.2005 (1) 2 2 4" xfId="2020" xr:uid="{72D30CC8-133E-45ED-9E51-9B51EA2626CA}"/>
    <cellStyle name="_TableHead_04 North Beach Pro Forma 06.28.2005 (1) 2 2 5" xfId="2021" xr:uid="{8D29BB91-ED14-44B0-8039-0CF1BEA153B0}"/>
    <cellStyle name="_TableHead_04 North Beach Pro Forma 06.28.2005 (1) 2 2 6" xfId="2022" xr:uid="{AFEC0114-5FB9-4E81-8F87-CD713D6533AE}"/>
    <cellStyle name="_TableHead_04 North Beach Pro Forma 06.28.2005 (1) 2 2 7" xfId="2023" xr:uid="{139347FD-F7AF-45AD-A2D5-2C8E946339AF}"/>
    <cellStyle name="_TableHead_04 North Beach Pro Forma 06.28.2005 (1) 2 2 8" xfId="2024" xr:uid="{4B06A0EE-FC52-4D9B-8147-C76113AEE165}"/>
    <cellStyle name="_TableHead_04 North Beach Pro Forma 06.28.2005 (1) 2 2 9" xfId="2025" xr:uid="{99C76686-42E6-4013-B2A7-B338EDDC5F8C}"/>
    <cellStyle name="_TableHead_04 North Beach Pro Forma 06.28.2005 (1) 2 3" xfId="2026" xr:uid="{81DF7870-4072-484A-BDF4-B6EF836A6FEB}"/>
    <cellStyle name="_TableHead_04 North Beach Pro Forma 06.28.2005 (1) 2 3 10" xfId="2027" xr:uid="{C49101B3-4E4E-4BD5-A224-3B5AF693A75A}"/>
    <cellStyle name="_TableHead_04 North Beach Pro Forma 06.28.2005 (1) 2 3 11" xfId="2028" xr:uid="{FCF85225-61A2-47FF-87E6-9AA662B53BB1}"/>
    <cellStyle name="_TableHead_04 North Beach Pro Forma 06.28.2005 (1) 2 3 12" xfId="2029" xr:uid="{BB204EE8-A059-47DA-8514-721DF779AC18}"/>
    <cellStyle name="_TableHead_04 North Beach Pro Forma 06.28.2005 (1) 2 3 2" xfId="2030" xr:uid="{15F81A6F-0341-449A-9140-AF8EBF9A7ECB}"/>
    <cellStyle name="_TableHead_04 North Beach Pro Forma 06.28.2005 (1) 2 3 2 10" xfId="2031" xr:uid="{5BD0FDEA-D587-4729-B577-C1029D34FAE7}"/>
    <cellStyle name="_TableHead_04 North Beach Pro Forma 06.28.2005 (1) 2 3 2 11" xfId="2032" xr:uid="{618137CB-346C-471A-AA99-043461B65655}"/>
    <cellStyle name="_TableHead_04 North Beach Pro Forma 06.28.2005 (1) 2 3 2 2" xfId="2033" xr:uid="{665FC203-44A5-4F05-9B88-90C202CD4BBD}"/>
    <cellStyle name="_TableHead_04 North Beach Pro Forma 06.28.2005 (1) 2 3 2 3" xfId="2034" xr:uid="{E5E44CC6-DCC3-4F2D-BD20-DF0A2D1DE310}"/>
    <cellStyle name="_TableHead_04 North Beach Pro Forma 06.28.2005 (1) 2 3 2 4" xfId="2035" xr:uid="{D1F9F94A-FF86-4711-B59A-C984F7D346E0}"/>
    <cellStyle name="_TableHead_04 North Beach Pro Forma 06.28.2005 (1) 2 3 2 5" xfId="2036" xr:uid="{F76B81C2-64B0-438B-8A36-5FD432DA9853}"/>
    <cellStyle name="_TableHead_04 North Beach Pro Forma 06.28.2005 (1) 2 3 2 6" xfId="2037" xr:uid="{47ADC6D1-5C84-4B79-B81C-3993E35E1757}"/>
    <cellStyle name="_TableHead_04 North Beach Pro Forma 06.28.2005 (1) 2 3 2 7" xfId="2038" xr:uid="{2DF50CFA-1DA6-4821-95A9-541F9C322458}"/>
    <cellStyle name="_TableHead_04 North Beach Pro Forma 06.28.2005 (1) 2 3 2 8" xfId="2039" xr:uid="{38F16866-8B88-446D-BD36-11F4C49413F1}"/>
    <cellStyle name="_TableHead_04 North Beach Pro Forma 06.28.2005 (1) 2 3 2 9" xfId="2040" xr:uid="{87589671-5540-49A4-93E8-8BB8CF758E27}"/>
    <cellStyle name="_TableHead_04 North Beach Pro Forma 06.28.2005 (1) 2 3 3" xfId="2041" xr:uid="{98D1CC20-4B50-4D26-A124-EDD533E550A2}"/>
    <cellStyle name="_TableHead_04 North Beach Pro Forma 06.28.2005 (1) 2 3 4" xfId="2042" xr:uid="{85AE6954-1A89-4EDC-A55F-EA83B742BA2B}"/>
    <cellStyle name="_TableHead_04 North Beach Pro Forma 06.28.2005 (1) 2 3 5" xfId="2043" xr:uid="{70E87FBB-5922-46B7-9636-462088F861D8}"/>
    <cellStyle name="_TableHead_04 North Beach Pro Forma 06.28.2005 (1) 2 3 6" xfId="2044" xr:uid="{190D9D4F-9146-418A-A32A-0CCFD9B95B7E}"/>
    <cellStyle name="_TableHead_04 North Beach Pro Forma 06.28.2005 (1) 2 3 7" xfId="2045" xr:uid="{1342866F-38CA-4F9E-A7A3-878B00B0F5AF}"/>
    <cellStyle name="_TableHead_04 North Beach Pro Forma 06.28.2005 (1) 2 3 8" xfId="2046" xr:uid="{97C3BE5C-DC6D-482E-BFCA-1E9B3CC7ACF5}"/>
    <cellStyle name="_TableHead_04 North Beach Pro Forma 06.28.2005 (1) 2 3 9" xfId="2047" xr:uid="{2BA67B2D-0BD9-450D-B837-0931B61E3C45}"/>
    <cellStyle name="_TableHead_04 North Beach Pro Forma 06.28.2005 (1) 2 4" xfId="2048" xr:uid="{A9DB88E3-95F5-4EB2-A156-25A62E4B262F}"/>
    <cellStyle name="_TableHead_04 North Beach Pro Forma 06.28.2005 (1) 2 4 10" xfId="2049" xr:uid="{414BA08B-ABE3-4D34-857C-E00FC858A88B}"/>
    <cellStyle name="_TableHead_04 North Beach Pro Forma 06.28.2005 (1) 2 4 11" xfId="2050" xr:uid="{B83571FA-0DDE-4001-9461-77B70F62BD08}"/>
    <cellStyle name="_TableHead_04 North Beach Pro Forma 06.28.2005 (1) 2 4 12" xfId="2051" xr:uid="{3389E09B-C424-469B-B239-E82AC2C578C5}"/>
    <cellStyle name="_TableHead_04 North Beach Pro Forma 06.28.2005 (1) 2 4 2" xfId="2052" xr:uid="{0A12819A-287B-4E8B-8973-BCA14DB2F368}"/>
    <cellStyle name="_TableHead_04 North Beach Pro Forma 06.28.2005 (1) 2 4 2 10" xfId="2053" xr:uid="{650E97AF-14AB-458F-AA4D-41A09B703FEE}"/>
    <cellStyle name="_TableHead_04 North Beach Pro Forma 06.28.2005 (1) 2 4 2 11" xfId="2054" xr:uid="{3FE771CC-32DD-4179-A4E2-44BF293DF9C9}"/>
    <cellStyle name="_TableHead_04 North Beach Pro Forma 06.28.2005 (1) 2 4 2 2" xfId="2055" xr:uid="{028B0C8A-6B2E-4050-BC42-A7F563A4BAA4}"/>
    <cellStyle name="_TableHead_04 North Beach Pro Forma 06.28.2005 (1) 2 4 2 3" xfId="2056" xr:uid="{84ED007A-6A6B-418B-AF75-9B16F63FE715}"/>
    <cellStyle name="_TableHead_04 North Beach Pro Forma 06.28.2005 (1) 2 4 2 4" xfId="2057" xr:uid="{CBA9E0A8-37B1-4239-9F7A-62240C812B34}"/>
    <cellStyle name="_TableHead_04 North Beach Pro Forma 06.28.2005 (1) 2 4 2 5" xfId="2058" xr:uid="{458D4101-590B-4D81-B4CF-254469165483}"/>
    <cellStyle name="_TableHead_04 North Beach Pro Forma 06.28.2005 (1) 2 4 2 6" xfId="2059" xr:uid="{15F0966D-DC1E-4DE4-ACA8-4EFBF2FCC34E}"/>
    <cellStyle name="_TableHead_04 North Beach Pro Forma 06.28.2005 (1) 2 4 2 7" xfId="2060" xr:uid="{D2A042F1-8FFC-4C30-9CBA-CAF51999D4E4}"/>
    <cellStyle name="_TableHead_04 North Beach Pro Forma 06.28.2005 (1) 2 4 2 8" xfId="2061" xr:uid="{30FF24AC-B171-4C45-AAE6-39BB54269F22}"/>
    <cellStyle name="_TableHead_04 North Beach Pro Forma 06.28.2005 (1) 2 4 2 9" xfId="2062" xr:uid="{238D6144-F31D-4581-9C8A-3C13FE6C7C83}"/>
    <cellStyle name="_TableHead_04 North Beach Pro Forma 06.28.2005 (1) 2 4 3" xfId="2063" xr:uid="{E2FAECAC-961F-4AE5-971C-94BBAC35071E}"/>
    <cellStyle name="_TableHead_04 North Beach Pro Forma 06.28.2005 (1) 2 4 4" xfId="2064" xr:uid="{CBC241C9-9D34-4856-9E28-866E47A78E81}"/>
    <cellStyle name="_TableHead_04 North Beach Pro Forma 06.28.2005 (1) 2 4 5" xfId="2065" xr:uid="{9D2C60B1-CF8C-433B-9634-4C1669024288}"/>
    <cellStyle name="_TableHead_04 North Beach Pro Forma 06.28.2005 (1) 2 4 6" xfId="2066" xr:uid="{6F051ECB-2801-40B3-8C58-4CB395C5E2FA}"/>
    <cellStyle name="_TableHead_04 North Beach Pro Forma 06.28.2005 (1) 2 4 7" xfId="2067" xr:uid="{4EEC03FF-3632-4140-848E-2A2A628C672D}"/>
    <cellStyle name="_TableHead_04 North Beach Pro Forma 06.28.2005 (1) 2 4 8" xfId="2068" xr:uid="{708573F0-F726-459D-95D7-272C45181284}"/>
    <cellStyle name="_TableHead_04 North Beach Pro Forma 06.28.2005 (1) 2 4 9" xfId="2069" xr:uid="{7883C3FB-C3F2-4CAA-8211-D9B93BBBFB4C}"/>
    <cellStyle name="_TableHead_04 North Beach Pro Forma 06.28.2005 (1) 2 5" xfId="2070" xr:uid="{31FD5D40-C03D-4E3D-A92A-C2BBBE5409F0}"/>
    <cellStyle name="_TableHead_04 North Beach Pro Forma 06.28.2005 (1) 2 5 10" xfId="2071" xr:uid="{C0C911F8-AC62-4423-893E-CE85B1B9DCD7}"/>
    <cellStyle name="_TableHead_04 North Beach Pro Forma 06.28.2005 (1) 2 5 11" xfId="2072" xr:uid="{6158110C-23CE-45A4-BEA3-3E0A3E988105}"/>
    <cellStyle name="_TableHead_04 North Beach Pro Forma 06.28.2005 (1) 2 5 2" xfId="2073" xr:uid="{13487403-5DD0-4ADD-ADF1-E00219AA6EE2}"/>
    <cellStyle name="_TableHead_04 North Beach Pro Forma 06.28.2005 (1) 2 5 3" xfId="2074" xr:uid="{0E56BFE4-ABB3-4DCE-A95B-FB3B368B8D9C}"/>
    <cellStyle name="_TableHead_04 North Beach Pro Forma 06.28.2005 (1) 2 5 4" xfId="2075" xr:uid="{F3738F28-8DCA-4DDF-A1C3-30B35C1438F1}"/>
    <cellStyle name="_TableHead_04 North Beach Pro Forma 06.28.2005 (1) 2 5 5" xfId="2076" xr:uid="{AA4B4286-6DBE-44AE-BAFA-7BE40B2CD5E4}"/>
    <cellStyle name="_TableHead_04 North Beach Pro Forma 06.28.2005 (1) 2 5 6" xfId="2077" xr:uid="{88BD0651-000E-4878-9713-2D9228ABFBE5}"/>
    <cellStyle name="_TableHead_04 North Beach Pro Forma 06.28.2005 (1) 2 5 7" xfId="2078" xr:uid="{A4AB73A5-FBAF-4366-A289-61655637807B}"/>
    <cellStyle name="_TableHead_04 North Beach Pro Forma 06.28.2005 (1) 2 5 8" xfId="2079" xr:uid="{0ABFADC6-E36A-4B05-9961-9B5CC2E77605}"/>
    <cellStyle name="_TableHead_04 North Beach Pro Forma 06.28.2005 (1) 2 5 9" xfId="2080" xr:uid="{BC140ECF-E924-4FE1-8400-4C91BCBB9DDD}"/>
    <cellStyle name="_TableHead_04 North Beach Pro Forma 06.28.2005 (1) 2 6" xfId="2081" xr:uid="{2CD831BF-F8A2-44A9-B384-947B3BA8BDE6}"/>
    <cellStyle name="_TableHead_04 North Beach Pro Forma 06.28.2005 (1) 2 7" xfId="2082" xr:uid="{F2C84BAC-4507-4E54-89F9-69C342CA9FFB}"/>
    <cellStyle name="_TableHead_04 North Beach Pro Forma 06.28.2005 (1) 2 8" xfId="2083" xr:uid="{9787DB67-4E6B-4863-A9A3-C70BB4E5EE08}"/>
    <cellStyle name="_TableHead_04 North Beach Pro Forma 06.28.2005 (1) 2 9" xfId="2084" xr:uid="{E963C377-F5E4-401F-A00D-97D195539B2A}"/>
    <cellStyle name="_TableHead_04 North Beach Pro Forma 06.28.2005 (1) 3" xfId="2085" xr:uid="{79EDB506-3EF6-4282-A200-721A5C675C22}"/>
    <cellStyle name="_TableHead_04 North Beach Pro Forma 06.28.2005 (1) 3 10" xfId="2086" xr:uid="{E346AB07-0E84-46E2-86CC-393C2EBE37AB}"/>
    <cellStyle name="_TableHead_04 North Beach Pro Forma 06.28.2005 (1) 3 11" xfId="2087" xr:uid="{5CD6F981-D695-43D7-ADDD-8F208A71F33A}"/>
    <cellStyle name="_TableHead_04 North Beach Pro Forma 06.28.2005 (1) 3 12" xfId="2088" xr:uid="{E040B503-CE5F-441F-84CD-FEA877AB8263}"/>
    <cellStyle name="_TableHead_04 North Beach Pro Forma 06.28.2005 (1) 3 13" xfId="2089" xr:uid="{8989FF60-7ADD-4A59-8E95-07D16167C5FE}"/>
    <cellStyle name="_TableHead_04 North Beach Pro Forma 06.28.2005 (1) 3 2" xfId="2090" xr:uid="{A2C45CE1-18E0-4D07-9708-E07583520129}"/>
    <cellStyle name="_TableHead_04 North Beach Pro Forma 06.28.2005 (1) 3 2 10" xfId="2091" xr:uid="{830C0D3C-6C56-44FC-8499-02F055EE504E}"/>
    <cellStyle name="_TableHead_04 North Beach Pro Forma 06.28.2005 (1) 3 2 11" xfId="2092" xr:uid="{E5B1BD4A-1010-4AFC-A103-8C4040CEBF63}"/>
    <cellStyle name="_TableHead_04 North Beach Pro Forma 06.28.2005 (1) 3 2 12" xfId="2093" xr:uid="{DF10AACD-E271-4580-9322-62B98A72FCED}"/>
    <cellStyle name="_TableHead_04 North Beach Pro Forma 06.28.2005 (1) 3 2 2" xfId="2094" xr:uid="{DBF91ED9-969E-4165-8795-52D6476CA212}"/>
    <cellStyle name="_TableHead_04 North Beach Pro Forma 06.28.2005 (1) 3 2 2 10" xfId="2095" xr:uid="{EECBBFE2-E1AF-47E6-8587-9B5D7D6F5720}"/>
    <cellStyle name="_TableHead_04 North Beach Pro Forma 06.28.2005 (1) 3 2 2 11" xfId="2096" xr:uid="{F395F097-EFEF-4D45-A203-366F201ED56B}"/>
    <cellStyle name="_TableHead_04 North Beach Pro Forma 06.28.2005 (1) 3 2 2 2" xfId="2097" xr:uid="{1CDD42B4-3D4F-41F1-BECF-FA92F3C605AD}"/>
    <cellStyle name="_TableHead_04 North Beach Pro Forma 06.28.2005 (1) 3 2 2 3" xfId="2098" xr:uid="{6D437907-06B1-4101-8CD3-8EB0E751DE47}"/>
    <cellStyle name="_TableHead_04 North Beach Pro Forma 06.28.2005 (1) 3 2 2 4" xfId="2099" xr:uid="{5E264A8C-D1EE-4BFB-B735-57368CB23DEF}"/>
    <cellStyle name="_TableHead_04 North Beach Pro Forma 06.28.2005 (1) 3 2 2 5" xfId="2100" xr:uid="{FF3CF33E-586C-4778-996A-7AEACFD16561}"/>
    <cellStyle name="_TableHead_04 North Beach Pro Forma 06.28.2005 (1) 3 2 2 6" xfId="2101" xr:uid="{20F2C7B5-7A75-4436-B6BE-CC355247945F}"/>
    <cellStyle name="_TableHead_04 North Beach Pro Forma 06.28.2005 (1) 3 2 2 7" xfId="2102" xr:uid="{B7789613-6E72-48F1-B785-1576070AB259}"/>
    <cellStyle name="_TableHead_04 North Beach Pro Forma 06.28.2005 (1) 3 2 2 8" xfId="2103" xr:uid="{AA8F58E2-A7B1-4078-B11F-FE914CA3FAC7}"/>
    <cellStyle name="_TableHead_04 North Beach Pro Forma 06.28.2005 (1) 3 2 2 9" xfId="2104" xr:uid="{27358045-6FC1-49B1-B088-C7EAE965B3AF}"/>
    <cellStyle name="_TableHead_04 North Beach Pro Forma 06.28.2005 (1) 3 2 3" xfId="2105" xr:uid="{97292D66-05C4-495E-97D4-50B3C53FFB4B}"/>
    <cellStyle name="_TableHead_04 North Beach Pro Forma 06.28.2005 (1) 3 2 4" xfId="2106" xr:uid="{76DB2346-B731-49AE-8B5B-F485A632218A}"/>
    <cellStyle name="_TableHead_04 North Beach Pro Forma 06.28.2005 (1) 3 2 5" xfId="2107" xr:uid="{7DAEE973-E95F-44CC-94A0-6A4C4A42FB0E}"/>
    <cellStyle name="_TableHead_04 North Beach Pro Forma 06.28.2005 (1) 3 2 6" xfId="2108" xr:uid="{1F699BD8-6F05-4267-A900-5D99FA4BC096}"/>
    <cellStyle name="_TableHead_04 North Beach Pro Forma 06.28.2005 (1) 3 2 7" xfId="2109" xr:uid="{7F9B9B52-A6F0-429F-B53A-408B61A05151}"/>
    <cellStyle name="_TableHead_04 North Beach Pro Forma 06.28.2005 (1) 3 2 8" xfId="2110" xr:uid="{A87B21C1-4273-494E-9B0D-11282809E18C}"/>
    <cellStyle name="_TableHead_04 North Beach Pro Forma 06.28.2005 (1) 3 2 9" xfId="2111" xr:uid="{5316F2C4-81C4-4BB6-9D64-9F5F16044226}"/>
    <cellStyle name="_TableHead_04 North Beach Pro Forma 06.28.2005 (1) 3 3" xfId="2112" xr:uid="{A976CCE4-5E3C-43FE-8F5A-8BB32F8038DF}"/>
    <cellStyle name="_TableHead_04 North Beach Pro Forma 06.28.2005 (1) 3 3 10" xfId="2113" xr:uid="{EF2E9419-BF65-4117-880A-E6668BF4E1B4}"/>
    <cellStyle name="_TableHead_04 North Beach Pro Forma 06.28.2005 (1) 3 3 11" xfId="2114" xr:uid="{2816CFD5-B7B2-4079-B56B-E75604510AE0}"/>
    <cellStyle name="_TableHead_04 North Beach Pro Forma 06.28.2005 (1) 3 3 2" xfId="2115" xr:uid="{ED83432B-628A-4A96-91D3-5CC1B3DD23A9}"/>
    <cellStyle name="_TableHead_04 North Beach Pro Forma 06.28.2005 (1) 3 3 3" xfId="2116" xr:uid="{95C51AA6-8EA8-4C60-BA4F-D756CD0BB1BC}"/>
    <cellStyle name="_TableHead_04 North Beach Pro Forma 06.28.2005 (1) 3 3 4" xfId="2117" xr:uid="{6266510F-736E-4033-B7D8-E4F4F94679AB}"/>
    <cellStyle name="_TableHead_04 North Beach Pro Forma 06.28.2005 (1) 3 3 5" xfId="2118" xr:uid="{40E99EDF-2BA8-4579-B4E5-D088C60C9639}"/>
    <cellStyle name="_TableHead_04 North Beach Pro Forma 06.28.2005 (1) 3 3 6" xfId="2119" xr:uid="{CD302BF4-70A4-4EDA-B015-6189D81E6225}"/>
    <cellStyle name="_TableHead_04 North Beach Pro Forma 06.28.2005 (1) 3 3 7" xfId="2120" xr:uid="{F17CE801-9E16-4579-8DC8-3FF6984885EE}"/>
    <cellStyle name="_TableHead_04 North Beach Pro Forma 06.28.2005 (1) 3 3 8" xfId="2121" xr:uid="{D017F9AA-FA7C-4E73-BB5A-5B964AD61CE3}"/>
    <cellStyle name="_TableHead_04 North Beach Pro Forma 06.28.2005 (1) 3 3 9" xfId="2122" xr:uid="{5AB08A4A-05DC-4F56-AA15-22A114D20131}"/>
    <cellStyle name="_TableHead_04 North Beach Pro Forma 06.28.2005 (1) 3 4" xfId="2123" xr:uid="{E7DA3C52-A986-4391-BB11-EBE08B955A4F}"/>
    <cellStyle name="_TableHead_04 North Beach Pro Forma 06.28.2005 (1) 3 5" xfId="2124" xr:uid="{80DD4231-D545-432A-A497-E274285A87A4}"/>
    <cellStyle name="_TableHead_04 North Beach Pro Forma 06.28.2005 (1) 3 6" xfId="2125" xr:uid="{1FF43F02-5617-4BBD-BE92-F7009D1919DE}"/>
    <cellStyle name="_TableHead_04 North Beach Pro Forma 06.28.2005 (1) 3 7" xfId="2126" xr:uid="{8AFB9B0A-222C-4B3B-816C-AFE5DA1AA6E5}"/>
    <cellStyle name="_TableHead_04 North Beach Pro Forma 06.28.2005 (1) 3 8" xfId="2127" xr:uid="{EB20D72D-EE97-4908-9C07-0CBA5184C82E}"/>
    <cellStyle name="_TableHead_04 North Beach Pro Forma 06.28.2005 (1) 3 9" xfId="2128" xr:uid="{05180BE9-9C69-4029-875F-4CC8F93B2162}"/>
    <cellStyle name="_TableHead_04 North Beach Pro Forma 06.28.2005 (1) 4" xfId="2129" xr:uid="{2A7BD3BD-7BB8-4D5B-B322-A85148A6F517}"/>
    <cellStyle name="_TableHead_04 North Beach Pro Forma 06.28.2005 (1) 4 10" xfId="2130" xr:uid="{C03E9F0D-D0ED-4967-A495-66E4121C6602}"/>
    <cellStyle name="_TableHead_04 North Beach Pro Forma 06.28.2005 (1) 4 11" xfId="2131" xr:uid="{CC732A49-9E11-40D5-9C9C-2CB623DC6E23}"/>
    <cellStyle name="_TableHead_04 North Beach Pro Forma 06.28.2005 (1) 4 12" xfId="2132" xr:uid="{6948FEC3-180C-42BD-9D82-3217B277120E}"/>
    <cellStyle name="_TableHead_04 North Beach Pro Forma 06.28.2005 (1) 4 2" xfId="2133" xr:uid="{8733F451-84B3-4BC3-80B9-8D7539F9783C}"/>
    <cellStyle name="_TableHead_04 North Beach Pro Forma 06.28.2005 (1) 4 2 10" xfId="2134" xr:uid="{C0E3AAFF-A80B-4EF4-ADEA-55BFD5B08D77}"/>
    <cellStyle name="_TableHead_04 North Beach Pro Forma 06.28.2005 (1) 4 2 11" xfId="2135" xr:uid="{C4EA4C43-8C6D-404B-999E-AAF5707D2DDD}"/>
    <cellStyle name="_TableHead_04 North Beach Pro Forma 06.28.2005 (1) 4 2 2" xfId="2136" xr:uid="{8F4C6F6B-3DC8-4711-8D36-937DC1987DFD}"/>
    <cellStyle name="_TableHead_04 North Beach Pro Forma 06.28.2005 (1) 4 2 3" xfId="2137" xr:uid="{814C7A66-49BE-41D2-B7E5-8967AEDC0611}"/>
    <cellStyle name="_TableHead_04 North Beach Pro Forma 06.28.2005 (1) 4 2 4" xfId="2138" xr:uid="{4878701F-A324-44F0-887A-CC794DD5E448}"/>
    <cellStyle name="_TableHead_04 North Beach Pro Forma 06.28.2005 (1) 4 2 5" xfId="2139" xr:uid="{D5A9254E-BBD6-47A4-991B-F1F4857252D9}"/>
    <cellStyle name="_TableHead_04 North Beach Pro Forma 06.28.2005 (1) 4 2 6" xfId="2140" xr:uid="{DE26D25B-F0B8-4EBE-BE60-FD66D02182CB}"/>
    <cellStyle name="_TableHead_04 North Beach Pro Forma 06.28.2005 (1) 4 2 7" xfId="2141" xr:uid="{5F1DA968-643A-46D7-9122-4B2874566D0E}"/>
    <cellStyle name="_TableHead_04 North Beach Pro Forma 06.28.2005 (1) 4 2 8" xfId="2142" xr:uid="{B12AF420-87F3-4C03-A765-8705E833D3A9}"/>
    <cellStyle name="_TableHead_04 North Beach Pro Forma 06.28.2005 (1) 4 2 9" xfId="2143" xr:uid="{F1DA71A8-EDA4-46C7-8E59-09BA70567222}"/>
    <cellStyle name="_TableHead_04 North Beach Pro Forma 06.28.2005 (1) 4 3" xfId="2144" xr:uid="{6E079886-983D-449F-AAE3-A1C3EE7609C5}"/>
    <cellStyle name="_TableHead_04 North Beach Pro Forma 06.28.2005 (1) 4 4" xfId="2145" xr:uid="{71E6C942-B708-42C9-9645-7707A6A2FDB3}"/>
    <cellStyle name="_TableHead_04 North Beach Pro Forma 06.28.2005 (1) 4 5" xfId="2146" xr:uid="{F6929342-9450-4D3C-8B2F-ED58BBEFC3AD}"/>
    <cellStyle name="_TableHead_04 North Beach Pro Forma 06.28.2005 (1) 4 6" xfId="2147" xr:uid="{55809AB1-A35C-44F7-9C64-96B4FF37D69B}"/>
    <cellStyle name="_TableHead_04 North Beach Pro Forma 06.28.2005 (1) 4 7" xfId="2148" xr:uid="{1F88E0A5-3678-4827-AA46-60CA26D989B4}"/>
    <cellStyle name="_TableHead_04 North Beach Pro Forma 06.28.2005 (1) 4 8" xfId="2149" xr:uid="{E1EC8548-D43C-480D-AF51-DD4D5E6E166C}"/>
    <cellStyle name="_TableHead_04 North Beach Pro Forma 06.28.2005 (1) 4 9" xfId="2150" xr:uid="{F8049151-712D-4A52-992D-6A0C47E15B22}"/>
    <cellStyle name="_TableHead_04 North Beach Pro Forma 06.28.2005 (1) 5" xfId="2151" xr:uid="{ABD6361E-B604-433B-95F2-E232C0F6E6F2}"/>
    <cellStyle name="_TableHead_04 North Beach Pro Forma 06.28.2005 (1) 5 10" xfId="2152" xr:uid="{3A7F1E47-779D-4761-875D-B3C8784ACE5A}"/>
    <cellStyle name="_TableHead_04 North Beach Pro Forma 06.28.2005 (1) 5 11" xfId="2153" xr:uid="{B452C58E-48AA-4BB8-BEFD-1408E7E10AB6}"/>
    <cellStyle name="_TableHead_04 North Beach Pro Forma 06.28.2005 (1) 5 12" xfId="2154" xr:uid="{2FE7CE91-CD23-4583-AB0C-1B6284970C42}"/>
    <cellStyle name="_TableHead_04 North Beach Pro Forma 06.28.2005 (1) 5 2" xfId="2155" xr:uid="{8B5F8D45-7587-444E-87ED-523513A084DE}"/>
    <cellStyle name="_TableHead_04 North Beach Pro Forma 06.28.2005 (1) 5 2 10" xfId="2156" xr:uid="{0B29FE68-0E42-4739-B78B-2C175E4B4002}"/>
    <cellStyle name="_TableHead_04 North Beach Pro Forma 06.28.2005 (1) 5 2 11" xfId="2157" xr:uid="{83C4C7E7-546E-45ED-9DCC-2F48C046C2E1}"/>
    <cellStyle name="_TableHead_04 North Beach Pro Forma 06.28.2005 (1) 5 2 2" xfId="2158" xr:uid="{4C966CAD-E90F-44BD-9D7A-DAC0D447D2E6}"/>
    <cellStyle name="_TableHead_04 North Beach Pro Forma 06.28.2005 (1) 5 2 3" xfId="2159" xr:uid="{5820B4DC-B173-422E-8A02-FBB994950259}"/>
    <cellStyle name="_TableHead_04 North Beach Pro Forma 06.28.2005 (1) 5 2 4" xfId="2160" xr:uid="{A2AB24BC-CD9E-4967-B352-40ADDA5F81E5}"/>
    <cellStyle name="_TableHead_04 North Beach Pro Forma 06.28.2005 (1) 5 2 5" xfId="2161" xr:uid="{B6580B3C-5C8B-4838-884F-E1D12CB84B9E}"/>
    <cellStyle name="_TableHead_04 North Beach Pro Forma 06.28.2005 (1) 5 2 6" xfId="2162" xr:uid="{3ABCC663-DF8A-4BF8-9D03-E36C06C5D6C9}"/>
    <cellStyle name="_TableHead_04 North Beach Pro Forma 06.28.2005 (1) 5 2 7" xfId="2163" xr:uid="{E87B348F-7093-4524-8C5E-2143B9EE1614}"/>
    <cellStyle name="_TableHead_04 North Beach Pro Forma 06.28.2005 (1) 5 2 8" xfId="2164" xr:uid="{B84155F2-0F53-4CA2-ABBC-DC187DD2C3F7}"/>
    <cellStyle name="_TableHead_04 North Beach Pro Forma 06.28.2005 (1) 5 2 9" xfId="2165" xr:uid="{887A64BF-EF95-4B41-99C5-E0CF38C554AB}"/>
    <cellStyle name="_TableHead_04 North Beach Pro Forma 06.28.2005 (1) 5 3" xfId="2166" xr:uid="{9D666251-27D4-4362-9383-6E2ECAE04D6D}"/>
    <cellStyle name="_TableHead_04 North Beach Pro Forma 06.28.2005 (1) 5 4" xfId="2167" xr:uid="{0BFBAC43-591D-40B7-A7C8-96EBAF97A278}"/>
    <cellStyle name="_TableHead_04 North Beach Pro Forma 06.28.2005 (1) 5 5" xfId="2168" xr:uid="{00EB2622-3644-4947-9467-EDA3F7A3049D}"/>
    <cellStyle name="_TableHead_04 North Beach Pro Forma 06.28.2005 (1) 5 6" xfId="2169" xr:uid="{B94E6A1F-02AE-4C8F-AF68-04522FA8E8B0}"/>
    <cellStyle name="_TableHead_04 North Beach Pro Forma 06.28.2005 (1) 5 7" xfId="2170" xr:uid="{F505C40B-1043-42BD-BD27-147B8536BC08}"/>
    <cellStyle name="_TableHead_04 North Beach Pro Forma 06.28.2005 (1) 5 8" xfId="2171" xr:uid="{6B2E96DA-8F44-412A-9657-976303F3FA1D}"/>
    <cellStyle name="_TableHead_04 North Beach Pro Forma 06.28.2005 (1) 5 9" xfId="2172" xr:uid="{F7E524C9-E724-4364-98CD-9CFCE1CA9BEC}"/>
    <cellStyle name="_TableHead_04 North Beach Pro Forma 06.28.2005 (1) 6" xfId="2173" xr:uid="{3C6740AA-83C7-4E38-995C-A25B5DB2972D}"/>
    <cellStyle name="_TableHead_04 North Beach Pro Forma 06.28.2005 (1) 6 10" xfId="2174" xr:uid="{01B8BFDB-076C-4FE6-9967-A014F9290FBB}"/>
    <cellStyle name="_TableHead_04 North Beach Pro Forma 06.28.2005 (1) 6 11" xfId="2175" xr:uid="{168A39CF-149F-459F-97F8-4FD4038A1E8D}"/>
    <cellStyle name="_TableHead_04 North Beach Pro Forma 06.28.2005 (1) 6 12" xfId="2176" xr:uid="{5A849BC2-ED9E-4D7F-9D4E-0A1F2403D23E}"/>
    <cellStyle name="_TableHead_04 North Beach Pro Forma 06.28.2005 (1) 6 13" xfId="2177" xr:uid="{24B3CEEB-161E-400E-8E71-1581EF1B57EF}"/>
    <cellStyle name="_TableHead_04 North Beach Pro Forma 06.28.2005 (1) 6 2" xfId="2178" xr:uid="{CEBE07AE-E438-4FC2-97F7-6022AF74F0D8}"/>
    <cellStyle name="_TableHead_04 North Beach Pro Forma 06.28.2005 (1) 6 2 10" xfId="2179" xr:uid="{328763F9-A64D-43F4-9BF0-0A44CEC79223}"/>
    <cellStyle name="_TableHead_04 North Beach Pro Forma 06.28.2005 (1) 6 2 11" xfId="2180" xr:uid="{82B55446-029D-416B-8387-A1894E256DDD}"/>
    <cellStyle name="_TableHead_04 North Beach Pro Forma 06.28.2005 (1) 6 2 2" xfId="2181" xr:uid="{5CB191EB-75DA-4FE3-9621-6A852C478DA5}"/>
    <cellStyle name="_TableHead_04 North Beach Pro Forma 06.28.2005 (1) 6 2 3" xfId="2182" xr:uid="{41332342-B44D-430A-AB86-5B73ECC8DD63}"/>
    <cellStyle name="_TableHead_04 North Beach Pro Forma 06.28.2005 (1) 6 2 4" xfId="2183" xr:uid="{D6ED8F5A-18B9-4446-9873-0452C156DA88}"/>
    <cellStyle name="_TableHead_04 North Beach Pro Forma 06.28.2005 (1) 6 2 5" xfId="2184" xr:uid="{CD954783-DDD5-4BE8-9D42-0E47E51403DC}"/>
    <cellStyle name="_TableHead_04 North Beach Pro Forma 06.28.2005 (1) 6 2 6" xfId="2185" xr:uid="{1EEBFF18-F2E5-483D-B551-6E437F9D604E}"/>
    <cellStyle name="_TableHead_04 North Beach Pro Forma 06.28.2005 (1) 6 2 7" xfId="2186" xr:uid="{AE5D485F-D418-48B3-9179-9047B201F025}"/>
    <cellStyle name="_TableHead_04 North Beach Pro Forma 06.28.2005 (1) 6 2 8" xfId="2187" xr:uid="{94538BE6-0BDC-4463-84D7-F3796245C621}"/>
    <cellStyle name="_TableHead_04 North Beach Pro Forma 06.28.2005 (1) 6 2 9" xfId="2188" xr:uid="{34987B37-E50C-46A5-9C0B-2ECB25F5BBA0}"/>
    <cellStyle name="_TableHead_04 North Beach Pro Forma 06.28.2005 (1) 6 3" xfId="2189" xr:uid="{4EB514D7-5581-4472-948D-81BFE7081650}"/>
    <cellStyle name="_TableHead_04 North Beach Pro Forma 06.28.2005 (1) 6 3 10" xfId="2190" xr:uid="{B5B19B55-FB5B-4A2C-94D2-168FE283253E}"/>
    <cellStyle name="_TableHead_04 North Beach Pro Forma 06.28.2005 (1) 6 3 11" xfId="2191" xr:uid="{5C5BDBD6-4D6B-4467-9828-CD21AAC385D7}"/>
    <cellStyle name="_TableHead_04 North Beach Pro Forma 06.28.2005 (1) 6 3 2" xfId="2192" xr:uid="{A1E336D8-26B1-4D4D-9972-455700374E28}"/>
    <cellStyle name="_TableHead_04 North Beach Pro Forma 06.28.2005 (1) 6 3 3" xfId="2193" xr:uid="{9488D4A5-6030-4483-A36C-212B7CCA1B7C}"/>
    <cellStyle name="_TableHead_04 North Beach Pro Forma 06.28.2005 (1) 6 3 4" xfId="2194" xr:uid="{C904CE0B-15AF-491A-8A06-BDCE0D2406DD}"/>
    <cellStyle name="_TableHead_04 North Beach Pro Forma 06.28.2005 (1) 6 3 5" xfId="2195" xr:uid="{F7ACEFE2-2AF5-4A32-A411-69BBC1964776}"/>
    <cellStyle name="_TableHead_04 North Beach Pro Forma 06.28.2005 (1) 6 3 6" xfId="2196" xr:uid="{984C8E77-4111-4916-9F9E-B81C9EB76D8D}"/>
    <cellStyle name="_TableHead_04 North Beach Pro Forma 06.28.2005 (1) 6 3 7" xfId="2197" xr:uid="{91C07770-4770-4040-90F7-890EA8709BA1}"/>
    <cellStyle name="_TableHead_04 North Beach Pro Forma 06.28.2005 (1) 6 3 8" xfId="2198" xr:uid="{CE007E5E-80AC-4F07-8009-CAA70EE3114F}"/>
    <cellStyle name="_TableHead_04 North Beach Pro Forma 06.28.2005 (1) 6 3 9" xfId="2199" xr:uid="{65F049C8-61E0-4AF1-9E21-9BB2C44D8D7B}"/>
    <cellStyle name="_TableHead_04 North Beach Pro Forma 06.28.2005 (1) 6 4" xfId="2200" xr:uid="{A17F3AB9-439B-42B3-BA57-9BAD6E902FDF}"/>
    <cellStyle name="_TableHead_04 North Beach Pro Forma 06.28.2005 (1) 6 5" xfId="2201" xr:uid="{5D5857E5-8378-47DE-94B0-0B0CFA054287}"/>
    <cellStyle name="_TableHead_04 North Beach Pro Forma 06.28.2005 (1) 6 6" xfId="2202" xr:uid="{AB955DC4-D388-449D-862B-9EED21CCE12B}"/>
    <cellStyle name="_TableHead_04 North Beach Pro Forma 06.28.2005 (1) 6 7" xfId="2203" xr:uid="{DCB07D2D-8074-4A8C-B59A-A2B5970B2B9F}"/>
    <cellStyle name="_TableHead_04 North Beach Pro Forma 06.28.2005 (1) 6 8" xfId="2204" xr:uid="{81C92349-6C75-4C62-B047-06BDDE6EE577}"/>
    <cellStyle name="_TableHead_04 North Beach Pro Forma 06.28.2005 (1) 6 9" xfId="2205" xr:uid="{27543944-8B67-4096-86F3-0AE8B2F07A99}"/>
    <cellStyle name="_TableHead_04 North Beach Pro Forma 06.28.2005 (1) 7" xfId="2206" xr:uid="{0F87857C-79AA-42F6-B4A6-6507CCAE2FE4}"/>
    <cellStyle name="_TableHead_04 North Beach Pro Forma 06.28.2005 (1) 7 10" xfId="2207" xr:uid="{82F8BC94-7266-4152-A2F5-DE022CC05E7F}"/>
    <cellStyle name="_TableHead_04 North Beach Pro Forma 06.28.2005 (1) 7 11" xfId="2208" xr:uid="{FA284A65-FDA2-41BD-85B2-6043C2206D03}"/>
    <cellStyle name="_TableHead_04 North Beach Pro Forma 06.28.2005 (1) 7 12" xfId="2209" xr:uid="{0F1DEDCA-6B1A-4AAD-BF0E-1885684D7579}"/>
    <cellStyle name="_TableHead_04 North Beach Pro Forma 06.28.2005 (1) 7 2" xfId="2210" xr:uid="{90E96068-EEFA-42AB-8C6D-4E1869BE9212}"/>
    <cellStyle name="_TableHead_04 North Beach Pro Forma 06.28.2005 (1) 7 2 10" xfId="2211" xr:uid="{16F36C84-2C85-4A15-8417-6DAC2CBA0D62}"/>
    <cellStyle name="_TableHead_04 North Beach Pro Forma 06.28.2005 (1) 7 2 11" xfId="2212" xr:uid="{CDF3C063-259F-4547-880F-CD3CD66255DF}"/>
    <cellStyle name="_TableHead_04 North Beach Pro Forma 06.28.2005 (1) 7 2 2" xfId="2213" xr:uid="{EE38D4A4-00DF-4D36-83B5-F2184698CC4E}"/>
    <cellStyle name="_TableHead_04 North Beach Pro Forma 06.28.2005 (1) 7 2 3" xfId="2214" xr:uid="{350D127C-FB6E-4AD8-889C-9F617065BE7B}"/>
    <cellStyle name="_TableHead_04 North Beach Pro Forma 06.28.2005 (1) 7 2 4" xfId="2215" xr:uid="{9741517A-D64E-4156-A6DB-920E817252F9}"/>
    <cellStyle name="_TableHead_04 North Beach Pro Forma 06.28.2005 (1) 7 2 5" xfId="2216" xr:uid="{35C46717-68A4-420E-A163-3136756D00CB}"/>
    <cellStyle name="_TableHead_04 North Beach Pro Forma 06.28.2005 (1) 7 2 6" xfId="2217" xr:uid="{3980B4C0-48D6-4EE0-8E9F-2586093F5906}"/>
    <cellStyle name="_TableHead_04 North Beach Pro Forma 06.28.2005 (1) 7 2 7" xfId="2218" xr:uid="{D38F2C0D-192F-4A6F-9308-98CE23401547}"/>
    <cellStyle name="_TableHead_04 North Beach Pro Forma 06.28.2005 (1) 7 2 8" xfId="2219" xr:uid="{C5FBE3E8-2856-4D8C-B78F-74FD955BA20C}"/>
    <cellStyle name="_TableHead_04 North Beach Pro Forma 06.28.2005 (1) 7 2 9" xfId="2220" xr:uid="{C84A00B0-8077-4E16-865A-547DA6D59FED}"/>
    <cellStyle name="_TableHead_04 North Beach Pro Forma 06.28.2005 (1) 7 3" xfId="2221" xr:uid="{AE280C08-F384-4E27-A26D-EE122B0FAF8A}"/>
    <cellStyle name="_TableHead_04 North Beach Pro Forma 06.28.2005 (1) 7 4" xfId="2222" xr:uid="{9950A672-8AD6-42EC-B126-9B2490B1071F}"/>
    <cellStyle name="_TableHead_04 North Beach Pro Forma 06.28.2005 (1) 7 5" xfId="2223" xr:uid="{0F62C28D-48ED-4237-99B5-57531377DFAF}"/>
    <cellStyle name="_TableHead_04 North Beach Pro Forma 06.28.2005 (1) 7 6" xfId="2224" xr:uid="{39205AED-C0C9-4B05-AA39-A500AA421E81}"/>
    <cellStyle name="_TableHead_04 North Beach Pro Forma 06.28.2005 (1) 7 7" xfId="2225" xr:uid="{B8B4341D-A9B0-4EBB-B700-E2CAA1A1052D}"/>
    <cellStyle name="_TableHead_04 North Beach Pro Forma 06.28.2005 (1) 7 8" xfId="2226" xr:uid="{D0214A18-2477-44A5-9754-46D68BD1FAFE}"/>
    <cellStyle name="_TableHead_04 North Beach Pro Forma 06.28.2005 (1) 7 9" xfId="2227" xr:uid="{52888FF2-8A97-4472-8C6B-03BAD10E1BC9}"/>
    <cellStyle name="_TableHead_04 North Beach Pro Forma 06.28.2005 (1) 8" xfId="2228" xr:uid="{42A63EBD-923F-43B0-A4DB-BDBA7C5FA865}"/>
    <cellStyle name="_TableHead_04 North Beach Pro Forma 06.28.2005 (1) 9" xfId="2229" xr:uid="{EE35B0FE-B7AE-4ACD-9CC3-DF41347CA696}"/>
    <cellStyle name="_TableHead_05 Development Charts" xfId="2230" xr:uid="{A38E9500-7EB2-49F3-87A7-769261B88BAB}"/>
    <cellStyle name="_TableHead_05 Development Charts 10" xfId="2231" xr:uid="{C7B9E775-85E2-4EBC-A30B-514587515D35}"/>
    <cellStyle name="_TableHead_05 Development Charts 11" xfId="2232" xr:uid="{C9FE16AF-54EB-4CF7-B775-1356EC910B47}"/>
    <cellStyle name="_TableHead_05 Development Charts 12" xfId="2233" xr:uid="{40C77B16-4E07-4447-8B3B-DF16D029AF95}"/>
    <cellStyle name="_TableHead_05 Development Charts 13" xfId="2234" xr:uid="{568EBAA8-77FB-4679-9567-89C0C68A3540}"/>
    <cellStyle name="_TableHead_05 Development Charts 14" xfId="2235" xr:uid="{6A97DD23-41B1-4D45-8F8B-A757BFE66ED6}"/>
    <cellStyle name="_TableHead_05 Development Charts 15" xfId="2236" xr:uid="{B3AA0CD8-B379-4D1C-812E-51B312B91A61}"/>
    <cellStyle name="_TableHead_05 Development Charts 16" xfId="2237" xr:uid="{B0822C26-D785-4924-BC34-B470BEDD8897}"/>
    <cellStyle name="_TableHead_05 Development Charts 17" xfId="2238" xr:uid="{EF85F3B6-E518-4270-9BCA-E51616D25D99}"/>
    <cellStyle name="_TableHead_05 Development Charts 2" xfId="2239" xr:uid="{B61515BF-E4B3-4E13-B316-63730CD2E8DC}"/>
    <cellStyle name="_TableHead_05 Development Charts 2 10" xfId="2240" xr:uid="{A60EFDD5-07AD-41DC-93B4-010B15301C50}"/>
    <cellStyle name="_TableHead_05 Development Charts 2 11" xfId="2241" xr:uid="{93763900-E557-43A9-960C-5CD18EBE356C}"/>
    <cellStyle name="_TableHead_05 Development Charts 2 12" xfId="2242" xr:uid="{80079685-CAB2-4E35-A7A2-5F0B59533B93}"/>
    <cellStyle name="_TableHead_05 Development Charts 2 13" xfId="2243" xr:uid="{9CF6C8B7-6E75-49CD-A72F-AD55FB4B2D4A}"/>
    <cellStyle name="_TableHead_05 Development Charts 2 14" xfId="2244" xr:uid="{001E76D5-F089-42FE-9546-94DA39CEEBBB}"/>
    <cellStyle name="_TableHead_05 Development Charts 2 15" xfId="2245" xr:uid="{1697EC1F-9715-4E44-813E-55ED450FB7BA}"/>
    <cellStyle name="_TableHead_05 Development Charts 2 2" xfId="2246" xr:uid="{D5D60D81-C604-4D0F-AC02-4144505FB1FA}"/>
    <cellStyle name="_TableHead_05 Development Charts 2 2 10" xfId="2247" xr:uid="{5572831B-F224-4EA7-89F7-541CE57C0E5F}"/>
    <cellStyle name="_TableHead_05 Development Charts 2 2 11" xfId="2248" xr:uid="{7D959496-204D-4C40-AA35-70AA67E15EE0}"/>
    <cellStyle name="_TableHead_05 Development Charts 2 2 12" xfId="2249" xr:uid="{0B63A84E-EA5C-4C66-8A5D-542423B1CBB5}"/>
    <cellStyle name="_TableHead_05 Development Charts 2 2 13" xfId="2250" xr:uid="{2AA247B5-8591-410D-A05C-819CA6B9F06F}"/>
    <cellStyle name="_TableHead_05 Development Charts 2 2 2" xfId="2251" xr:uid="{B19B5F21-ECD6-46E7-8D65-8BC757737A6C}"/>
    <cellStyle name="_TableHead_05 Development Charts 2 2 2 10" xfId="2252" xr:uid="{172E4914-A6EE-48E6-9E87-53AA28F30366}"/>
    <cellStyle name="_TableHead_05 Development Charts 2 2 2 11" xfId="2253" xr:uid="{4C6E88AE-C0E2-4CA1-B190-4D8FB49C28A9}"/>
    <cellStyle name="_TableHead_05 Development Charts 2 2 2 12" xfId="2254" xr:uid="{161FCD55-62C7-441B-9D77-D80766B60752}"/>
    <cellStyle name="_TableHead_05 Development Charts 2 2 2 2" xfId="2255" xr:uid="{2EC26D4A-44D5-4227-B232-4A8969613383}"/>
    <cellStyle name="_TableHead_05 Development Charts 2 2 2 2 10" xfId="2256" xr:uid="{473FF34B-4552-4902-B3C5-BA3104611D0B}"/>
    <cellStyle name="_TableHead_05 Development Charts 2 2 2 2 11" xfId="2257" xr:uid="{BA048033-3DF3-41C9-A482-F6F0A0E1CFDA}"/>
    <cellStyle name="_TableHead_05 Development Charts 2 2 2 2 2" xfId="2258" xr:uid="{B4C51341-85C9-486B-964B-E928E97A5E49}"/>
    <cellStyle name="_TableHead_05 Development Charts 2 2 2 2 3" xfId="2259" xr:uid="{0B10D496-09A6-4D03-AE89-BB9B62F0FC80}"/>
    <cellStyle name="_TableHead_05 Development Charts 2 2 2 2 4" xfId="2260" xr:uid="{F525E9BD-4FD6-4945-B863-DA2128A21670}"/>
    <cellStyle name="_TableHead_05 Development Charts 2 2 2 2 5" xfId="2261" xr:uid="{1CB05B9C-53EC-4D51-9735-6E05D166FB1B}"/>
    <cellStyle name="_TableHead_05 Development Charts 2 2 2 2 6" xfId="2262" xr:uid="{06B48FCB-8EFC-4999-921B-418471A41EBA}"/>
    <cellStyle name="_TableHead_05 Development Charts 2 2 2 2 7" xfId="2263" xr:uid="{0288023B-035D-44A4-9CAF-7774890069B9}"/>
    <cellStyle name="_TableHead_05 Development Charts 2 2 2 2 8" xfId="2264" xr:uid="{766231F7-B6C9-487E-A963-3534D65587C9}"/>
    <cellStyle name="_TableHead_05 Development Charts 2 2 2 2 9" xfId="2265" xr:uid="{C8D50437-6018-4487-A831-5B5BFD4CF842}"/>
    <cellStyle name="_TableHead_05 Development Charts 2 2 2 3" xfId="2266" xr:uid="{0A71AC78-1B48-48B9-B8F8-1AC2D926D4B1}"/>
    <cellStyle name="_TableHead_05 Development Charts 2 2 2 4" xfId="2267" xr:uid="{C317FD5F-AD43-4AD4-B13E-B67B85855F66}"/>
    <cellStyle name="_TableHead_05 Development Charts 2 2 2 5" xfId="2268" xr:uid="{8CD5DAA4-49E0-4B09-83A3-D147AD74205E}"/>
    <cellStyle name="_TableHead_05 Development Charts 2 2 2 6" xfId="2269" xr:uid="{EE3B50A9-2CFC-4E3A-B706-1604111ADA12}"/>
    <cellStyle name="_TableHead_05 Development Charts 2 2 2 7" xfId="2270" xr:uid="{E0B82A84-E751-463C-8645-2682FBF65D99}"/>
    <cellStyle name="_TableHead_05 Development Charts 2 2 2 8" xfId="2271" xr:uid="{929923D2-57A0-456A-9CE6-799D0A62CD4D}"/>
    <cellStyle name="_TableHead_05 Development Charts 2 2 2 9" xfId="2272" xr:uid="{EA0985FB-DFE6-44D0-B4D3-D90BBE772F10}"/>
    <cellStyle name="_TableHead_05 Development Charts 2 2 3" xfId="2273" xr:uid="{5D7A5A50-BE4B-40B9-9573-4C2B6EA7D74D}"/>
    <cellStyle name="_TableHead_05 Development Charts 2 2 3 10" xfId="2274" xr:uid="{9E59C82A-A8FC-449E-88F8-207B7AD52810}"/>
    <cellStyle name="_TableHead_05 Development Charts 2 2 3 11" xfId="2275" xr:uid="{8578EF3F-DB0D-4159-B8E8-03E6873CF15A}"/>
    <cellStyle name="_TableHead_05 Development Charts 2 2 3 2" xfId="2276" xr:uid="{AEDC95F9-D7B2-45D5-8CD1-99FD06EDB710}"/>
    <cellStyle name="_TableHead_05 Development Charts 2 2 3 3" xfId="2277" xr:uid="{C3B4C365-2662-4247-8CEE-1774FCAB400B}"/>
    <cellStyle name="_TableHead_05 Development Charts 2 2 3 4" xfId="2278" xr:uid="{463DA0DB-DC92-4FE7-8BB8-DABAE12B24DF}"/>
    <cellStyle name="_TableHead_05 Development Charts 2 2 3 5" xfId="2279" xr:uid="{55229B88-174C-4F3C-8C49-07097117A46F}"/>
    <cellStyle name="_TableHead_05 Development Charts 2 2 3 6" xfId="2280" xr:uid="{5FDD8863-AF98-42AA-8B5B-A0BC2F0C143B}"/>
    <cellStyle name="_TableHead_05 Development Charts 2 2 3 7" xfId="2281" xr:uid="{B140D885-8A4B-4C2C-94A5-08163016897F}"/>
    <cellStyle name="_TableHead_05 Development Charts 2 2 3 8" xfId="2282" xr:uid="{58F3F9B1-3DAC-419F-AC84-9F374CCFBEE8}"/>
    <cellStyle name="_TableHead_05 Development Charts 2 2 3 9" xfId="2283" xr:uid="{67076400-5BEE-4BF2-9DF2-49335858100D}"/>
    <cellStyle name="_TableHead_05 Development Charts 2 2 4" xfId="2284" xr:uid="{5AA682A7-2BAA-4391-98AC-AE1ED48B3FCE}"/>
    <cellStyle name="_TableHead_05 Development Charts 2 2 5" xfId="2285" xr:uid="{BB0C5BF2-FC9E-4554-86BD-FFAA8601EADF}"/>
    <cellStyle name="_TableHead_05 Development Charts 2 2 6" xfId="2286" xr:uid="{5B69D5F8-66C9-4D80-BD9F-D1E3F201664E}"/>
    <cellStyle name="_TableHead_05 Development Charts 2 2 7" xfId="2287" xr:uid="{5B2EF430-A53F-41AD-9DD9-404E3FF1E80F}"/>
    <cellStyle name="_TableHead_05 Development Charts 2 2 8" xfId="2288" xr:uid="{03278269-65D2-450B-9DF4-9A88C51C7832}"/>
    <cellStyle name="_TableHead_05 Development Charts 2 2 9" xfId="2289" xr:uid="{5B615844-9A67-42AE-953C-7BE8975B27A9}"/>
    <cellStyle name="_TableHead_05 Development Charts 2 3" xfId="2290" xr:uid="{12423550-0171-487E-988D-BF76D4224445}"/>
    <cellStyle name="_TableHead_05 Development Charts 2 3 10" xfId="2291" xr:uid="{17C8DFF9-4747-4F5D-BB1B-AD718AB71C90}"/>
    <cellStyle name="_TableHead_05 Development Charts 2 3 11" xfId="2292" xr:uid="{2774DDAE-0451-4DD3-8FC3-04F5EE26F346}"/>
    <cellStyle name="_TableHead_05 Development Charts 2 3 12" xfId="2293" xr:uid="{07A5DD5C-05C0-4FDC-9039-701396CC8CF4}"/>
    <cellStyle name="_TableHead_05 Development Charts 2 3 2" xfId="2294" xr:uid="{2999A164-A458-4CF8-AE23-89FB3B104FCF}"/>
    <cellStyle name="_TableHead_05 Development Charts 2 3 2 10" xfId="2295" xr:uid="{429AC80C-4B76-4998-8FF4-0375DEF22480}"/>
    <cellStyle name="_TableHead_05 Development Charts 2 3 2 11" xfId="2296" xr:uid="{387D87BC-9CC9-429B-A517-B59707450F23}"/>
    <cellStyle name="_TableHead_05 Development Charts 2 3 2 2" xfId="2297" xr:uid="{1B2A30D9-F9EE-45A6-B135-DC3B612B7122}"/>
    <cellStyle name="_TableHead_05 Development Charts 2 3 2 3" xfId="2298" xr:uid="{4128A293-CFFC-4F8E-B9BD-00E121863D02}"/>
    <cellStyle name="_TableHead_05 Development Charts 2 3 2 4" xfId="2299" xr:uid="{2EC42C88-AD49-450D-A43E-CF5F93F6DCD2}"/>
    <cellStyle name="_TableHead_05 Development Charts 2 3 2 5" xfId="2300" xr:uid="{99BC61ED-6102-419B-9B13-784F8DF86566}"/>
    <cellStyle name="_TableHead_05 Development Charts 2 3 2 6" xfId="2301" xr:uid="{54C3C076-0FE4-4446-A8B9-00DC2566150E}"/>
    <cellStyle name="_TableHead_05 Development Charts 2 3 2 7" xfId="2302" xr:uid="{37656086-7A9F-4687-9ADD-1A6398657B70}"/>
    <cellStyle name="_TableHead_05 Development Charts 2 3 2 8" xfId="2303" xr:uid="{443C8C27-6205-4E24-9FE3-4830F2442EE9}"/>
    <cellStyle name="_TableHead_05 Development Charts 2 3 2 9" xfId="2304" xr:uid="{EC168CBF-F1B3-41E1-9592-635EE84BE97A}"/>
    <cellStyle name="_TableHead_05 Development Charts 2 3 3" xfId="2305" xr:uid="{4314063D-D0A4-47D2-B67F-A4F17D56B97B}"/>
    <cellStyle name="_TableHead_05 Development Charts 2 3 4" xfId="2306" xr:uid="{C678A231-21E1-4E59-A3F7-396D168FF76F}"/>
    <cellStyle name="_TableHead_05 Development Charts 2 3 5" xfId="2307" xr:uid="{4D04A50F-022C-4AF0-B52A-C2ACDFACAEA5}"/>
    <cellStyle name="_TableHead_05 Development Charts 2 3 6" xfId="2308" xr:uid="{2FBDCC57-B722-480D-BCEE-A2AE87C7EB35}"/>
    <cellStyle name="_TableHead_05 Development Charts 2 3 7" xfId="2309" xr:uid="{AAFB9338-97FB-49A8-991E-5FD43664E5AA}"/>
    <cellStyle name="_TableHead_05 Development Charts 2 3 8" xfId="2310" xr:uid="{3BEF37D5-6FC0-4803-A1DC-B6CDE05F1D2D}"/>
    <cellStyle name="_TableHead_05 Development Charts 2 3 9" xfId="2311" xr:uid="{F1BC3E39-077B-4E4E-A847-9457B19A0F7A}"/>
    <cellStyle name="_TableHead_05 Development Charts 2 4" xfId="2312" xr:uid="{C5C43758-0438-4809-854D-9B41DB6932BD}"/>
    <cellStyle name="_TableHead_05 Development Charts 2 4 10" xfId="2313" xr:uid="{EE9539A2-8F25-4CBA-B9B7-F10EAF28B9DB}"/>
    <cellStyle name="_TableHead_05 Development Charts 2 4 11" xfId="2314" xr:uid="{621990DA-A0BD-43C1-A9A8-4AF9B6E9A961}"/>
    <cellStyle name="_TableHead_05 Development Charts 2 4 12" xfId="2315" xr:uid="{2C3A219C-0FBB-447F-8FE2-AB3C97F177D3}"/>
    <cellStyle name="_TableHead_05 Development Charts 2 4 2" xfId="2316" xr:uid="{69B7B79B-695F-4292-A19D-D93BB06D9BA6}"/>
    <cellStyle name="_TableHead_05 Development Charts 2 4 2 10" xfId="2317" xr:uid="{96F0BF52-2567-4BFA-BD1C-7CEBC68B3A86}"/>
    <cellStyle name="_TableHead_05 Development Charts 2 4 2 11" xfId="2318" xr:uid="{BE896082-9DC2-4F45-98EA-74009D1E1DA6}"/>
    <cellStyle name="_TableHead_05 Development Charts 2 4 2 2" xfId="2319" xr:uid="{1998510A-882F-4FC3-A14E-62E93BC04D44}"/>
    <cellStyle name="_TableHead_05 Development Charts 2 4 2 3" xfId="2320" xr:uid="{1658E2D0-C892-4193-8947-3A7382F87970}"/>
    <cellStyle name="_TableHead_05 Development Charts 2 4 2 4" xfId="2321" xr:uid="{0F7E13CC-EE5E-424F-9B37-DDE13D201E11}"/>
    <cellStyle name="_TableHead_05 Development Charts 2 4 2 5" xfId="2322" xr:uid="{4D5A8AA2-C4FF-47E5-B35A-8F7820BA71DC}"/>
    <cellStyle name="_TableHead_05 Development Charts 2 4 2 6" xfId="2323" xr:uid="{56611D66-80F6-43BC-A35C-89150B8ADDAA}"/>
    <cellStyle name="_TableHead_05 Development Charts 2 4 2 7" xfId="2324" xr:uid="{2A1E669A-17E1-48D2-BBC0-1570374F8A2C}"/>
    <cellStyle name="_TableHead_05 Development Charts 2 4 2 8" xfId="2325" xr:uid="{3CC970D8-96D2-4DC7-9061-81D0C1A0A07A}"/>
    <cellStyle name="_TableHead_05 Development Charts 2 4 2 9" xfId="2326" xr:uid="{B8B45BB5-BC7D-4BF9-8130-BF4DEA60F241}"/>
    <cellStyle name="_TableHead_05 Development Charts 2 4 3" xfId="2327" xr:uid="{4BF2FE3C-224C-4C62-86F4-96BD1F5340A0}"/>
    <cellStyle name="_TableHead_05 Development Charts 2 4 4" xfId="2328" xr:uid="{295F7497-68C1-4345-A668-38744277179A}"/>
    <cellStyle name="_TableHead_05 Development Charts 2 4 5" xfId="2329" xr:uid="{C033A97F-EAB1-4AAB-B4A6-2276B3E899DD}"/>
    <cellStyle name="_TableHead_05 Development Charts 2 4 6" xfId="2330" xr:uid="{771CA566-E4ED-4DD4-8309-57F9464B020A}"/>
    <cellStyle name="_TableHead_05 Development Charts 2 4 7" xfId="2331" xr:uid="{5DD840A2-1A53-4EA1-874C-8D68D66EE194}"/>
    <cellStyle name="_TableHead_05 Development Charts 2 4 8" xfId="2332" xr:uid="{898DD4FB-BD62-4564-A8F3-5A95521E8AD0}"/>
    <cellStyle name="_TableHead_05 Development Charts 2 4 9" xfId="2333" xr:uid="{927655B3-08EB-4205-A90D-54BCC0D3B833}"/>
    <cellStyle name="_TableHead_05 Development Charts 2 5" xfId="2334" xr:uid="{5ECF34AD-5E9A-4826-9539-4A0C80C90F9F}"/>
    <cellStyle name="_TableHead_05 Development Charts 2 5 10" xfId="2335" xr:uid="{FB853161-4872-466C-BB04-FCA39A844572}"/>
    <cellStyle name="_TableHead_05 Development Charts 2 5 11" xfId="2336" xr:uid="{7CC42D77-AF36-4A71-BDE3-40D8784E2B93}"/>
    <cellStyle name="_TableHead_05 Development Charts 2 5 2" xfId="2337" xr:uid="{169CBF4D-4446-4E27-BDD1-7153FAED7C9C}"/>
    <cellStyle name="_TableHead_05 Development Charts 2 5 3" xfId="2338" xr:uid="{B9AFA0AF-65C6-4A1C-A46D-150BF98B81C3}"/>
    <cellStyle name="_TableHead_05 Development Charts 2 5 4" xfId="2339" xr:uid="{56E31BEC-380C-4A30-BFAD-FA99DD38E5A4}"/>
    <cellStyle name="_TableHead_05 Development Charts 2 5 5" xfId="2340" xr:uid="{9DDA498F-FAB5-4C06-A41B-FC0442CD392E}"/>
    <cellStyle name="_TableHead_05 Development Charts 2 5 6" xfId="2341" xr:uid="{B337D885-B01C-4062-8D6B-24511AB9A94D}"/>
    <cellStyle name="_TableHead_05 Development Charts 2 5 7" xfId="2342" xr:uid="{62C329A1-D679-40EE-BD86-7ACA5DD9288C}"/>
    <cellStyle name="_TableHead_05 Development Charts 2 5 8" xfId="2343" xr:uid="{C310E49E-AAB2-4E2C-9746-F5952460870A}"/>
    <cellStyle name="_TableHead_05 Development Charts 2 5 9" xfId="2344" xr:uid="{9FA1C47C-C8E5-436C-AE5B-5A8CFA6389D4}"/>
    <cellStyle name="_TableHead_05 Development Charts 2 6" xfId="2345" xr:uid="{10752E09-74B4-4FEC-9090-F874EE6075F4}"/>
    <cellStyle name="_TableHead_05 Development Charts 2 7" xfId="2346" xr:uid="{4D2A9735-1137-4F1F-AEA9-A84F5360A39C}"/>
    <cellStyle name="_TableHead_05 Development Charts 2 8" xfId="2347" xr:uid="{5C352B0C-0FBA-4745-BE4D-4EA172B82235}"/>
    <cellStyle name="_TableHead_05 Development Charts 2 9" xfId="2348" xr:uid="{97DF9F9F-9652-4DC1-9331-E58152266A36}"/>
    <cellStyle name="_TableHead_05 Development Charts 3" xfId="2349" xr:uid="{9804785B-C280-4820-87E5-075D0EB76972}"/>
    <cellStyle name="_TableHead_05 Development Charts 3 10" xfId="2350" xr:uid="{8ED92626-37A5-486B-987C-6492769630B1}"/>
    <cellStyle name="_TableHead_05 Development Charts 3 11" xfId="2351" xr:uid="{E748FB6B-F8D4-4146-8FB4-9890CE096CE9}"/>
    <cellStyle name="_TableHead_05 Development Charts 3 12" xfId="2352" xr:uid="{4C3FAC19-A416-43B3-A95A-A648C6BC3845}"/>
    <cellStyle name="_TableHead_05 Development Charts 3 13" xfId="2353" xr:uid="{FBA27F23-31AE-48EA-BB52-87C53F4323AA}"/>
    <cellStyle name="_TableHead_05 Development Charts 3 2" xfId="2354" xr:uid="{0E037277-A1B3-48ED-8869-3E4DE7BACCBF}"/>
    <cellStyle name="_TableHead_05 Development Charts 3 2 10" xfId="2355" xr:uid="{985A4F49-D598-40C9-9655-620571671303}"/>
    <cellStyle name="_TableHead_05 Development Charts 3 2 11" xfId="2356" xr:uid="{F78A9AF9-C158-4908-A291-BE4F87BB1656}"/>
    <cellStyle name="_TableHead_05 Development Charts 3 2 12" xfId="2357" xr:uid="{22459F3D-7CA4-4DA9-8B6E-735D5B756258}"/>
    <cellStyle name="_TableHead_05 Development Charts 3 2 2" xfId="2358" xr:uid="{BE744787-EE4C-4A1E-80E4-E31707561A9E}"/>
    <cellStyle name="_TableHead_05 Development Charts 3 2 2 10" xfId="2359" xr:uid="{7D5E85DD-050F-45DE-95DB-05B11D42B997}"/>
    <cellStyle name="_TableHead_05 Development Charts 3 2 2 11" xfId="2360" xr:uid="{21CD644F-4370-4D40-9CF1-15D4D04A6EA9}"/>
    <cellStyle name="_TableHead_05 Development Charts 3 2 2 2" xfId="2361" xr:uid="{68A48DC3-845D-46A9-8DCA-305DE5AC8DE6}"/>
    <cellStyle name="_TableHead_05 Development Charts 3 2 2 3" xfId="2362" xr:uid="{302F9661-A9D5-462D-BCE6-DA367849E78A}"/>
    <cellStyle name="_TableHead_05 Development Charts 3 2 2 4" xfId="2363" xr:uid="{50D0D1B4-C4B5-4238-819C-81927E3CD585}"/>
    <cellStyle name="_TableHead_05 Development Charts 3 2 2 5" xfId="2364" xr:uid="{A7EFA1C2-A12D-4DA4-9DEB-8AC214B70904}"/>
    <cellStyle name="_TableHead_05 Development Charts 3 2 2 6" xfId="2365" xr:uid="{29CCFB78-D16C-4CB9-A186-53F526BFB5B4}"/>
    <cellStyle name="_TableHead_05 Development Charts 3 2 2 7" xfId="2366" xr:uid="{3546187D-08E7-4162-80E5-EA4A0FE35D56}"/>
    <cellStyle name="_TableHead_05 Development Charts 3 2 2 8" xfId="2367" xr:uid="{01FC67E8-2F20-4DE7-B477-DCC14996C0B8}"/>
    <cellStyle name="_TableHead_05 Development Charts 3 2 2 9" xfId="2368" xr:uid="{DF985B5D-E8D0-4074-84F6-DB3CB2A05500}"/>
    <cellStyle name="_TableHead_05 Development Charts 3 2 3" xfId="2369" xr:uid="{B2E0FA55-6331-4DCE-B008-BF103883B5D7}"/>
    <cellStyle name="_TableHead_05 Development Charts 3 2 4" xfId="2370" xr:uid="{C5D16C55-F5A3-46EB-9EC8-EEE5AD92EED4}"/>
    <cellStyle name="_TableHead_05 Development Charts 3 2 5" xfId="2371" xr:uid="{92C185CF-AC0D-4309-B477-ABD11F9DAC6D}"/>
    <cellStyle name="_TableHead_05 Development Charts 3 2 6" xfId="2372" xr:uid="{928943BD-FC0A-4C83-8BB7-AC136E2AA967}"/>
    <cellStyle name="_TableHead_05 Development Charts 3 2 7" xfId="2373" xr:uid="{F5BA4AE1-EF51-429C-952E-C3E6A9E3FBAE}"/>
    <cellStyle name="_TableHead_05 Development Charts 3 2 8" xfId="2374" xr:uid="{6500730C-E3BA-41A3-BEE7-D87F912CB174}"/>
    <cellStyle name="_TableHead_05 Development Charts 3 2 9" xfId="2375" xr:uid="{8F1F4A6C-7808-4684-BB82-29BB76482FA3}"/>
    <cellStyle name="_TableHead_05 Development Charts 3 3" xfId="2376" xr:uid="{A3A01D90-3EEE-47C9-9C47-682DB142F997}"/>
    <cellStyle name="_TableHead_05 Development Charts 3 3 10" xfId="2377" xr:uid="{0F7864B1-1176-42CC-A1D1-9DB34E242225}"/>
    <cellStyle name="_TableHead_05 Development Charts 3 3 11" xfId="2378" xr:uid="{C362555A-AB98-49F8-8014-1328BF49F826}"/>
    <cellStyle name="_TableHead_05 Development Charts 3 3 2" xfId="2379" xr:uid="{552FEFC1-1563-468F-9AA3-C88FB2BFD689}"/>
    <cellStyle name="_TableHead_05 Development Charts 3 3 3" xfId="2380" xr:uid="{7EDD9744-3D4F-49E5-AB53-919B258CCFA1}"/>
    <cellStyle name="_TableHead_05 Development Charts 3 3 4" xfId="2381" xr:uid="{F638DCED-D516-496A-B4F4-34C39D0B4BBD}"/>
    <cellStyle name="_TableHead_05 Development Charts 3 3 5" xfId="2382" xr:uid="{45B3D156-42BC-4481-9B17-F4D740E87931}"/>
    <cellStyle name="_TableHead_05 Development Charts 3 3 6" xfId="2383" xr:uid="{AB823B30-F6CA-4F74-A977-9A2DE9071F82}"/>
    <cellStyle name="_TableHead_05 Development Charts 3 3 7" xfId="2384" xr:uid="{46E1B950-FD3B-452D-B2AB-F0205EB82745}"/>
    <cellStyle name="_TableHead_05 Development Charts 3 3 8" xfId="2385" xr:uid="{BE736C75-57EC-480D-B045-920C0AE0C510}"/>
    <cellStyle name="_TableHead_05 Development Charts 3 3 9" xfId="2386" xr:uid="{676EA6D0-4262-40A6-B489-ADA07FB3B6A6}"/>
    <cellStyle name="_TableHead_05 Development Charts 3 4" xfId="2387" xr:uid="{B2383F93-F7EB-4476-8F61-E977DD9E4F0B}"/>
    <cellStyle name="_TableHead_05 Development Charts 3 5" xfId="2388" xr:uid="{4BC48268-2A40-426E-BDE8-C966CA19C353}"/>
    <cellStyle name="_TableHead_05 Development Charts 3 6" xfId="2389" xr:uid="{CCB3E25E-8A8B-43B1-9520-A0638317DBBB}"/>
    <cellStyle name="_TableHead_05 Development Charts 3 7" xfId="2390" xr:uid="{67B95EFA-46A4-4F4D-8CCB-392B82B642AD}"/>
    <cellStyle name="_TableHead_05 Development Charts 3 8" xfId="2391" xr:uid="{3624C514-096F-417F-A4BA-F2D4F4A9B306}"/>
    <cellStyle name="_TableHead_05 Development Charts 3 9" xfId="2392" xr:uid="{4C870379-0486-45F2-9A4B-0FA452A1ACCC}"/>
    <cellStyle name="_TableHead_05 Development Charts 4" xfId="2393" xr:uid="{F04FE3AF-B442-450C-84BD-24553622C737}"/>
    <cellStyle name="_TableHead_05 Development Charts 4 10" xfId="2394" xr:uid="{B45B0EC9-A5CA-4321-BF09-20682D28B4A8}"/>
    <cellStyle name="_TableHead_05 Development Charts 4 11" xfId="2395" xr:uid="{4FFF098E-176A-4E60-A7AD-756BDB7F6021}"/>
    <cellStyle name="_TableHead_05 Development Charts 4 12" xfId="2396" xr:uid="{5EE228AB-985B-471D-B4F5-50548E29D983}"/>
    <cellStyle name="_TableHead_05 Development Charts 4 2" xfId="2397" xr:uid="{ABDE4177-0334-48DB-BC19-B2D8516B1992}"/>
    <cellStyle name="_TableHead_05 Development Charts 4 2 10" xfId="2398" xr:uid="{E168DB97-620A-4A79-991B-E8BF164A9D8B}"/>
    <cellStyle name="_TableHead_05 Development Charts 4 2 11" xfId="2399" xr:uid="{E8F6377A-F880-4B76-ABAF-7C08F6FE4E8E}"/>
    <cellStyle name="_TableHead_05 Development Charts 4 2 2" xfId="2400" xr:uid="{F6F53282-4809-4516-A326-83CF5687C465}"/>
    <cellStyle name="_TableHead_05 Development Charts 4 2 3" xfId="2401" xr:uid="{D0C34516-86C3-4F02-85DA-2D582CFF8ED0}"/>
    <cellStyle name="_TableHead_05 Development Charts 4 2 4" xfId="2402" xr:uid="{1B7E7CAA-BFB0-430E-BC31-4FA15ADF4739}"/>
    <cellStyle name="_TableHead_05 Development Charts 4 2 5" xfId="2403" xr:uid="{3A1D0452-8F92-4D13-A51F-9B5AF2A50203}"/>
    <cellStyle name="_TableHead_05 Development Charts 4 2 6" xfId="2404" xr:uid="{E833DD0C-C3C9-49C7-B282-B9A0B9CD7EAD}"/>
    <cellStyle name="_TableHead_05 Development Charts 4 2 7" xfId="2405" xr:uid="{6D76E8D6-2DB2-42A7-8F56-2318995450F5}"/>
    <cellStyle name="_TableHead_05 Development Charts 4 2 8" xfId="2406" xr:uid="{E5796E4A-207C-4E69-8E15-14D7C73C70FD}"/>
    <cellStyle name="_TableHead_05 Development Charts 4 2 9" xfId="2407" xr:uid="{7DD2CEFE-043C-4256-BA44-69A82B8D7BA8}"/>
    <cellStyle name="_TableHead_05 Development Charts 4 3" xfId="2408" xr:uid="{F144A04F-EEDB-45D6-9E95-C3B167770773}"/>
    <cellStyle name="_TableHead_05 Development Charts 4 4" xfId="2409" xr:uid="{34E64035-0490-473D-B2D8-16894BE6DD06}"/>
    <cellStyle name="_TableHead_05 Development Charts 4 5" xfId="2410" xr:uid="{1CE245A6-9D09-4DAC-83A6-66DAFA3A7B35}"/>
    <cellStyle name="_TableHead_05 Development Charts 4 6" xfId="2411" xr:uid="{638D88A1-C80C-4B48-9864-13A8CDCADD92}"/>
    <cellStyle name="_TableHead_05 Development Charts 4 7" xfId="2412" xr:uid="{EB6B9512-1621-40E4-81EC-A963E16DAADD}"/>
    <cellStyle name="_TableHead_05 Development Charts 4 8" xfId="2413" xr:uid="{9ED34E25-921E-432C-B819-9431A7F481BC}"/>
    <cellStyle name="_TableHead_05 Development Charts 4 9" xfId="2414" xr:uid="{B46EFBC8-C2AC-420B-955C-D6F140DA6D33}"/>
    <cellStyle name="_TableHead_05 Development Charts 5" xfId="2415" xr:uid="{7A5259FA-B914-4E2E-A64A-A3EC81BC4EA8}"/>
    <cellStyle name="_TableHead_05 Development Charts 5 10" xfId="2416" xr:uid="{D3D6F1A4-ECA7-4F2D-8069-87E75A3824F6}"/>
    <cellStyle name="_TableHead_05 Development Charts 5 11" xfId="2417" xr:uid="{13E3D53C-AD6E-4A8D-A1FD-AC490BA0C0A2}"/>
    <cellStyle name="_TableHead_05 Development Charts 5 12" xfId="2418" xr:uid="{9D7B341A-AD68-4FBF-B82B-7044BB92DE15}"/>
    <cellStyle name="_TableHead_05 Development Charts 5 2" xfId="2419" xr:uid="{BC67DE5C-93BC-46B6-8443-119E468212E3}"/>
    <cellStyle name="_TableHead_05 Development Charts 5 2 10" xfId="2420" xr:uid="{ADBB6FD4-EFB7-47C5-9DB6-F61EB916CD27}"/>
    <cellStyle name="_TableHead_05 Development Charts 5 2 11" xfId="2421" xr:uid="{A24FFA4C-29BD-4258-B598-47B882959E02}"/>
    <cellStyle name="_TableHead_05 Development Charts 5 2 2" xfId="2422" xr:uid="{211BA30D-2A61-4F08-AD4F-2E863BE33ACB}"/>
    <cellStyle name="_TableHead_05 Development Charts 5 2 3" xfId="2423" xr:uid="{6FAD6833-465E-4105-AAC0-1465C1947DBD}"/>
    <cellStyle name="_TableHead_05 Development Charts 5 2 4" xfId="2424" xr:uid="{29C30783-73A6-49DB-A79D-A7735D05A772}"/>
    <cellStyle name="_TableHead_05 Development Charts 5 2 5" xfId="2425" xr:uid="{4BC85D5E-223F-46FA-80DC-5B1773AABE1A}"/>
    <cellStyle name="_TableHead_05 Development Charts 5 2 6" xfId="2426" xr:uid="{CAB97202-8CB0-44BF-A82F-BA9A47304F02}"/>
    <cellStyle name="_TableHead_05 Development Charts 5 2 7" xfId="2427" xr:uid="{BE062989-8438-48B9-B9FF-39E384F9B298}"/>
    <cellStyle name="_TableHead_05 Development Charts 5 2 8" xfId="2428" xr:uid="{057C8670-8257-438B-A672-02D9784965B0}"/>
    <cellStyle name="_TableHead_05 Development Charts 5 2 9" xfId="2429" xr:uid="{2BDA5C59-1BBF-4F18-849E-59972E22140D}"/>
    <cellStyle name="_TableHead_05 Development Charts 5 3" xfId="2430" xr:uid="{EAE2D768-0BA7-4CCB-B561-D0E13EEBA81D}"/>
    <cellStyle name="_TableHead_05 Development Charts 5 4" xfId="2431" xr:uid="{A0C89A41-5978-4AC9-B09A-91AA957B1A96}"/>
    <cellStyle name="_TableHead_05 Development Charts 5 5" xfId="2432" xr:uid="{41EB3BFD-8E4B-4DE0-8EE0-5B9AF68A96C4}"/>
    <cellStyle name="_TableHead_05 Development Charts 5 6" xfId="2433" xr:uid="{A4020A1E-007D-43AD-9C93-78679D3D1E2F}"/>
    <cellStyle name="_TableHead_05 Development Charts 5 7" xfId="2434" xr:uid="{2A99AFFA-FDFD-4C7D-B4DA-28DB0665295F}"/>
    <cellStyle name="_TableHead_05 Development Charts 5 8" xfId="2435" xr:uid="{EC6A95D9-B93F-4643-8639-2D043FBE625A}"/>
    <cellStyle name="_TableHead_05 Development Charts 5 9" xfId="2436" xr:uid="{FB1B526B-1001-4F4F-9481-F5AEC5BB7013}"/>
    <cellStyle name="_TableHead_05 Development Charts 6" xfId="2437" xr:uid="{D945E6A0-6D72-42C0-BEF3-72C3CCD2575E}"/>
    <cellStyle name="_TableHead_05 Development Charts 6 10" xfId="2438" xr:uid="{FCA32680-2555-4C1C-91E4-838FBEFC80AF}"/>
    <cellStyle name="_TableHead_05 Development Charts 6 11" xfId="2439" xr:uid="{EE733FD0-F74E-45F2-BB58-B2D2263EA35B}"/>
    <cellStyle name="_TableHead_05 Development Charts 6 12" xfId="2440" xr:uid="{6E3EC0F2-1348-449B-A1DA-36032AE0FC31}"/>
    <cellStyle name="_TableHead_05 Development Charts 6 13" xfId="2441" xr:uid="{8F3305E4-28D2-4A34-99E8-5B86176CEEF2}"/>
    <cellStyle name="_TableHead_05 Development Charts 6 2" xfId="2442" xr:uid="{F286C7F0-0612-4B7A-B56C-9D46C1798860}"/>
    <cellStyle name="_TableHead_05 Development Charts 6 2 10" xfId="2443" xr:uid="{284F5B3E-9E62-4152-A81A-907F7D6CF5B7}"/>
    <cellStyle name="_TableHead_05 Development Charts 6 2 11" xfId="2444" xr:uid="{C32A1B66-13D9-4449-A65C-CB54F3C3A3CB}"/>
    <cellStyle name="_TableHead_05 Development Charts 6 2 2" xfId="2445" xr:uid="{2B48E88E-E583-4909-905B-4AB3CDDF1BC8}"/>
    <cellStyle name="_TableHead_05 Development Charts 6 2 3" xfId="2446" xr:uid="{CC838A7E-BB79-4A30-A7F6-CA97DCB596DF}"/>
    <cellStyle name="_TableHead_05 Development Charts 6 2 4" xfId="2447" xr:uid="{44748814-0E43-45B8-9990-45A0CFBB117F}"/>
    <cellStyle name="_TableHead_05 Development Charts 6 2 5" xfId="2448" xr:uid="{97EDF2DC-4428-4B10-A20D-2D42BFE08924}"/>
    <cellStyle name="_TableHead_05 Development Charts 6 2 6" xfId="2449" xr:uid="{BC0E95B9-2640-438E-963C-1F2DEF2AB464}"/>
    <cellStyle name="_TableHead_05 Development Charts 6 2 7" xfId="2450" xr:uid="{5E16B836-8280-4E60-A08C-E8E789E1A8F7}"/>
    <cellStyle name="_TableHead_05 Development Charts 6 2 8" xfId="2451" xr:uid="{8E53C150-C9ED-4563-A9E2-3DE5DC3E2093}"/>
    <cellStyle name="_TableHead_05 Development Charts 6 2 9" xfId="2452" xr:uid="{89CFFA80-433B-4E4C-83DC-F742761B899E}"/>
    <cellStyle name="_TableHead_05 Development Charts 6 3" xfId="2453" xr:uid="{4097B19E-FA14-4090-8479-181B584012E4}"/>
    <cellStyle name="_TableHead_05 Development Charts 6 3 10" xfId="2454" xr:uid="{581F02E7-9E8B-4CAB-84EE-F0D81BA4B97F}"/>
    <cellStyle name="_TableHead_05 Development Charts 6 3 11" xfId="2455" xr:uid="{963DB4C6-E358-468A-B513-20E5AE2DC822}"/>
    <cellStyle name="_TableHead_05 Development Charts 6 3 2" xfId="2456" xr:uid="{6F6870F7-BD5F-43E4-A32D-4F07F404384D}"/>
    <cellStyle name="_TableHead_05 Development Charts 6 3 3" xfId="2457" xr:uid="{FA5DFF1E-E383-4CF4-AF99-5CB43DAAB247}"/>
    <cellStyle name="_TableHead_05 Development Charts 6 3 4" xfId="2458" xr:uid="{BD2FDE9C-974B-49EF-8A37-F7C9E35207E3}"/>
    <cellStyle name="_TableHead_05 Development Charts 6 3 5" xfId="2459" xr:uid="{AEF29624-186B-4519-940D-1119ECC47CE2}"/>
    <cellStyle name="_TableHead_05 Development Charts 6 3 6" xfId="2460" xr:uid="{8C05CA0D-E0DA-4C78-A16B-66CB4FBEFB53}"/>
    <cellStyle name="_TableHead_05 Development Charts 6 3 7" xfId="2461" xr:uid="{E529B31C-B22E-4AC6-B4F4-B6EFDCD5BFCC}"/>
    <cellStyle name="_TableHead_05 Development Charts 6 3 8" xfId="2462" xr:uid="{FC29756E-9B4C-458E-AB80-4F173592B104}"/>
    <cellStyle name="_TableHead_05 Development Charts 6 3 9" xfId="2463" xr:uid="{85D982BA-695D-4819-B722-DEDB75CC4499}"/>
    <cellStyle name="_TableHead_05 Development Charts 6 4" xfId="2464" xr:uid="{9F25D1A7-8141-4391-AFEE-DFB980ABBC4E}"/>
    <cellStyle name="_TableHead_05 Development Charts 6 5" xfId="2465" xr:uid="{FAF47F68-A4A0-49F0-B773-7908F9EC353B}"/>
    <cellStyle name="_TableHead_05 Development Charts 6 6" xfId="2466" xr:uid="{3A98758C-A042-4AD7-AE72-DACCF4D183A6}"/>
    <cellStyle name="_TableHead_05 Development Charts 6 7" xfId="2467" xr:uid="{734D20D8-C121-4FDF-92AC-0D9F7B4D6662}"/>
    <cellStyle name="_TableHead_05 Development Charts 6 8" xfId="2468" xr:uid="{541D1C75-64D7-4324-B31A-87E20E69B29B}"/>
    <cellStyle name="_TableHead_05 Development Charts 6 9" xfId="2469" xr:uid="{01B209B6-375B-4C5B-95F9-6B13E04D8D72}"/>
    <cellStyle name="_TableHead_05 Development Charts 7" xfId="2470" xr:uid="{9E5598A2-F689-4875-BBAB-C473A2EAF3BD}"/>
    <cellStyle name="_TableHead_05 Development Charts 7 10" xfId="2471" xr:uid="{DB2F70CE-25C9-4DFC-9643-3EAF58F5BD61}"/>
    <cellStyle name="_TableHead_05 Development Charts 7 11" xfId="2472" xr:uid="{A2C93887-5ADF-40EB-A097-BE6DBF66D226}"/>
    <cellStyle name="_TableHead_05 Development Charts 7 12" xfId="2473" xr:uid="{A5792E9F-F863-4FCD-BF6F-1F762739079E}"/>
    <cellStyle name="_TableHead_05 Development Charts 7 2" xfId="2474" xr:uid="{A85904D9-8B0A-4F75-9F51-3100D743CE3A}"/>
    <cellStyle name="_TableHead_05 Development Charts 7 2 10" xfId="2475" xr:uid="{DD83F7E7-85F7-46A8-A076-29DA6D87D7FB}"/>
    <cellStyle name="_TableHead_05 Development Charts 7 2 11" xfId="2476" xr:uid="{8F780C0A-120A-46E9-ACD2-2E33CE5E7DEA}"/>
    <cellStyle name="_TableHead_05 Development Charts 7 2 2" xfId="2477" xr:uid="{0D94D1F9-93F9-4EA2-92E4-9DF2BA33BDC2}"/>
    <cellStyle name="_TableHead_05 Development Charts 7 2 3" xfId="2478" xr:uid="{1889F8A5-0FA6-44D6-A6E1-F489B96CD1CC}"/>
    <cellStyle name="_TableHead_05 Development Charts 7 2 4" xfId="2479" xr:uid="{9BBC9CE0-037F-4C99-89F8-52088894EC95}"/>
    <cellStyle name="_TableHead_05 Development Charts 7 2 5" xfId="2480" xr:uid="{F4247036-1974-4F8A-AEE9-AD9BBF171D7A}"/>
    <cellStyle name="_TableHead_05 Development Charts 7 2 6" xfId="2481" xr:uid="{EA554A53-962C-49A8-8F43-5395902C4338}"/>
    <cellStyle name="_TableHead_05 Development Charts 7 2 7" xfId="2482" xr:uid="{F1A8B832-7172-449E-940E-13664E68228B}"/>
    <cellStyle name="_TableHead_05 Development Charts 7 2 8" xfId="2483" xr:uid="{C8B983E5-9F3A-47FC-B596-C8917C80B268}"/>
    <cellStyle name="_TableHead_05 Development Charts 7 2 9" xfId="2484" xr:uid="{E6B60BF2-49EA-407F-B112-287E81DD8424}"/>
    <cellStyle name="_TableHead_05 Development Charts 7 3" xfId="2485" xr:uid="{B9C636DD-9059-4E22-A083-4CD4EA8FB88C}"/>
    <cellStyle name="_TableHead_05 Development Charts 7 4" xfId="2486" xr:uid="{6827667C-4259-4E2A-A0E9-08E5420F9CFE}"/>
    <cellStyle name="_TableHead_05 Development Charts 7 5" xfId="2487" xr:uid="{5E2D9F6F-F844-4393-8807-5B50EF7C21CC}"/>
    <cellStyle name="_TableHead_05 Development Charts 7 6" xfId="2488" xr:uid="{31670932-D6C2-4130-BCD6-8D33DAE54B10}"/>
    <cellStyle name="_TableHead_05 Development Charts 7 7" xfId="2489" xr:uid="{2EF5A295-715D-45E6-8813-659AC0587DC5}"/>
    <cellStyle name="_TableHead_05 Development Charts 7 8" xfId="2490" xr:uid="{E1F816F0-8B1C-4BDF-97A7-BF8CB4725946}"/>
    <cellStyle name="_TableHead_05 Development Charts 7 9" xfId="2491" xr:uid="{6A179DF6-AC40-40F6-8342-69A992271940}"/>
    <cellStyle name="_TableHead_05 Development Charts 8" xfId="2492" xr:uid="{64368476-C7B6-45DB-A9E5-3DF9997DB648}"/>
    <cellStyle name="_TableHead_05 Development Charts 9" xfId="2493" xr:uid="{364F9858-0987-4EB8-A9DF-AE828719BF23}"/>
    <cellStyle name="_TableHead_05Historical Resort Financials 07032005" xfId="2494" xr:uid="{3E27C803-C0BB-4A55-8316-ACEC6A4D5466}"/>
    <cellStyle name="_TableHead_05Historical Resort Financials 07032005 10" xfId="2495" xr:uid="{945CF221-00D0-4496-B43B-DB75B96CDC25}"/>
    <cellStyle name="_TableHead_05Historical Resort Financials 07032005 11" xfId="2496" xr:uid="{B92ECB7B-6742-4929-955A-D8B35614A254}"/>
    <cellStyle name="_TableHead_05Historical Resort Financials 07032005 12" xfId="2497" xr:uid="{0E6270F3-EFAD-441B-8EC7-EF7361C0A0F9}"/>
    <cellStyle name="_TableHead_05Historical Resort Financials 07032005 13" xfId="2498" xr:uid="{A2FD82EB-D110-4009-919B-34BE7697FF63}"/>
    <cellStyle name="_TableHead_05Historical Resort Financials 07032005 14" xfId="2499" xr:uid="{A9BE9F99-506A-438E-BF3B-9206F1E3BBEF}"/>
    <cellStyle name="_TableHead_05Historical Resort Financials 07032005 15" xfId="2500" xr:uid="{7A176258-3068-4687-8D5E-DF256486E04C}"/>
    <cellStyle name="_TableHead_05Historical Resort Financials 07032005 16" xfId="2501" xr:uid="{8E372984-FD6B-4EEC-852C-DD8D5217131C}"/>
    <cellStyle name="_TableHead_05Historical Resort Financials 07032005 17" xfId="2502" xr:uid="{5FB78066-D259-4D92-A627-560DBC962CC3}"/>
    <cellStyle name="_TableHead_05Historical Resort Financials 07032005 2" xfId="2503" xr:uid="{65FAF649-8701-4CD3-889F-7AC4DBEAD79A}"/>
    <cellStyle name="_TableHead_05Historical Resort Financials 07032005 2 10" xfId="2504" xr:uid="{D91A1173-8EE7-47D8-9C47-3D59B12909DE}"/>
    <cellStyle name="_TableHead_05Historical Resort Financials 07032005 2 11" xfId="2505" xr:uid="{908478CD-B191-49AF-B044-195BE4F0B5D9}"/>
    <cellStyle name="_TableHead_05Historical Resort Financials 07032005 2 12" xfId="2506" xr:uid="{2127533D-51FA-40FB-A221-ABF9D9189D78}"/>
    <cellStyle name="_TableHead_05Historical Resort Financials 07032005 2 13" xfId="2507" xr:uid="{C58497DD-1703-4ACE-89DF-E0507BD3CD96}"/>
    <cellStyle name="_TableHead_05Historical Resort Financials 07032005 2 14" xfId="2508" xr:uid="{45D9AC6A-C972-4C3A-B995-B98836DFADFD}"/>
    <cellStyle name="_TableHead_05Historical Resort Financials 07032005 2 15" xfId="2509" xr:uid="{9763091C-2F9E-49A5-8515-561F9D72BD08}"/>
    <cellStyle name="_TableHead_05Historical Resort Financials 07032005 2 2" xfId="2510" xr:uid="{7BEFC667-043C-470A-9DAB-662AA6498566}"/>
    <cellStyle name="_TableHead_05Historical Resort Financials 07032005 2 2 10" xfId="2511" xr:uid="{3659DDAB-57C8-49F6-BACA-91E10ACB56A0}"/>
    <cellStyle name="_TableHead_05Historical Resort Financials 07032005 2 2 11" xfId="2512" xr:uid="{CD89291A-CE77-4484-925A-CEC817A1C7C5}"/>
    <cellStyle name="_TableHead_05Historical Resort Financials 07032005 2 2 12" xfId="2513" xr:uid="{AE949ED3-A6CB-420B-8FB0-22F61F1A2C06}"/>
    <cellStyle name="_TableHead_05Historical Resort Financials 07032005 2 2 13" xfId="2514" xr:uid="{07DEBDA0-5713-4025-AD0A-5B298C64F3C3}"/>
    <cellStyle name="_TableHead_05Historical Resort Financials 07032005 2 2 2" xfId="2515" xr:uid="{81AB5A4C-AE81-487C-B0F5-3859CE2BEE34}"/>
    <cellStyle name="_TableHead_05Historical Resort Financials 07032005 2 2 2 10" xfId="2516" xr:uid="{72F666BD-8EEB-42AD-8AD7-D35E294A310D}"/>
    <cellStyle name="_TableHead_05Historical Resort Financials 07032005 2 2 2 11" xfId="2517" xr:uid="{0A19C36B-2935-45B5-A3AC-9FB916CE202D}"/>
    <cellStyle name="_TableHead_05Historical Resort Financials 07032005 2 2 2 12" xfId="2518" xr:uid="{315C3D75-E233-4249-B80F-A9EB01CCB9A0}"/>
    <cellStyle name="_TableHead_05Historical Resort Financials 07032005 2 2 2 2" xfId="2519" xr:uid="{ADB5BF46-A124-416F-B3A5-86370170B15D}"/>
    <cellStyle name="_TableHead_05Historical Resort Financials 07032005 2 2 2 2 10" xfId="2520" xr:uid="{793DC777-73EB-49AB-BF08-F862690B77C6}"/>
    <cellStyle name="_TableHead_05Historical Resort Financials 07032005 2 2 2 2 11" xfId="2521" xr:uid="{E9C924C1-49DE-4C0E-A80C-3D5B44E97BC4}"/>
    <cellStyle name="_TableHead_05Historical Resort Financials 07032005 2 2 2 2 2" xfId="2522" xr:uid="{834CECE8-D6AD-4558-9182-479C6CD414AD}"/>
    <cellStyle name="_TableHead_05Historical Resort Financials 07032005 2 2 2 2 3" xfId="2523" xr:uid="{907432A1-BEE0-4F21-8207-2EA2EF5B626A}"/>
    <cellStyle name="_TableHead_05Historical Resort Financials 07032005 2 2 2 2 4" xfId="2524" xr:uid="{5F8839A4-C0E7-4F81-B74A-67B16057ACAA}"/>
    <cellStyle name="_TableHead_05Historical Resort Financials 07032005 2 2 2 2 5" xfId="2525" xr:uid="{7E035523-E8C5-4C10-9250-06EA58C1F55B}"/>
    <cellStyle name="_TableHead_05Historical Resort Financials 07032005 2 2 2 2 6" xfId="2526" xr:uid="{41945DEF-74B4-44FB-A284-E4785944D97B}"/>
    <cellStyle name="_TableHead_05Historical Resort Financials 07032005 2 2 2 2 7" xfId="2527" xr:uid="{98E89023-21DD-4180-B62C-844A59C7EBC0}"/>
    <cellStyle name="_TableHead_05Historical Resort Financials 07032005 2 2 2 2 8" xfId="2528" xr:uid="{BB157821-9C19-4EAF-92A3-CE688B275F0A}"/>
    <cellStyle name="_TableHead_05Historical Resort Financials 07032005 2 2 2 2 9" xfId="2529" xr:uid="{8FD4E89E-AB62-4AEE-900D-268BAB682C03}"/>
    <cellStyle name="_TableHead_05Historical Resort Financials 07032005 2 2 2 3" xfId="2530" xr:uid="{DFB46F31-AC06-47BD-8CEE-4B14FBE2FAC9}"/>
    <cellStyle name="_TableHead_05Historical Resort Financials 07032005 2 2 2 4" xfId="2531" xr:uid="{732795F2-0A6B-4A3F-A77B-BBB1966E7345}"/>
    <cellStyle name="_TableHead_05Historical Resort Financials 07032005 2 2 2 5" xfId="2532" xr:uid="{413E3D5A-EE48-46C4-B65C-C45E931EED24}"/>
    <cellStyle name="_TableHead_05Historical Resort Financials 07032005 2 2 2 6" xfId="2533" xr:uid="{04C46484-ABAC-4867-90F5-101901CA5B9D}"/>
    <cellStyle name="_TableHead_05Historical Resort Financials 07032005 2 2 2 7" xfId="2534" xr:uid="{1C41A7DB-C1E0-4819-B268-5986C559AAFA}"/>
    <cellStyle name="_TableHead_05Historical Resort Financials 07032005 2 2 2 8" xfId="2535" xr:uid="{2F244915-6874-4CE6-ADD2-52755989D0F2}"/>
    <cellStyle name="_TableHead_05Historical Resort Financials 07032005 2 2 2 9" xfId="2536" xr:uid="{9C580EA1-7179-4BD6-9481-8A3CB32319EA}"/>
    <cellStyle name="_TableHead_05Historical Resort Financials 07032005 2 2 3" xfId="2537" xr:uid="{E58E07D5-3AC4-478E-96EF-4BD7F68038E4}"/>
    <cellStyle name="_TableHead_05Historical Resort Financials 07032005 2 2 3 10" xfId="2538" xr:uid="{D5B5A488-4980-43EC-9644-A70BCC9C4572}"/>
    <cellStyle name="_TableHead_05Historical Resort Financials 07032005 2 2 3 11" xfId="2539" xr:uid="{583C1A96-62FC-4039-9AD5-F5C78A60F45A}"/>
    <cellStyle name="_TableHead_05Historical Resort Financials 07032005 2 2 3 2" xfId="2540" xr:uid="{E17EEF69-6B28-4100-A7B8-9FEAB8C652D3}"/>
    <cellStyle name="_TableHead_05Historical Resort Financials 07032005 2 2 3 3" xfId="2541" xr:uid="{5A5D783F-03FB-4083-A3A2-76BCA6F9E8C8}"/>
    <cellStyle name="_TableHead_05Historical Resort Financials 07032005 2 2 3 4" xfId="2542" xr:uid="{E585E995-A4A1-49EE-B330-4B596BC8C801}"/>
    <cellStyle name="_TableHead_05Historical Resort Financials 07032005 2 2 3 5" xfId="2543" xr:uid="{7C2E5ED0-9233-41D1-8496-F828E5D9BA1F}"/>
    <cellStyle name="_TableHead_05Historical Resort Financials 07032005 2 2 3 6" xfId="2544" xr:uid="{FEDCF5B8-76D8-47F4-A6AB-B251FDE53571}"/>
    <cellStyle name="_TableHead_05Historical Resort Financials 07032005 2 2 3 7" xfId="2545" xr:uid="{F3DE0F3F-CACF-45A7-A3F1-C3308917C1F1}"/>
    <cellStyle name="_TableHead_05Historical Resort Financials 07032005 2 2 3 8" xfId="2546" xr:uid="{9CE028C4-E138-49CF-9F11-E91AE9967EF9}"/>
    <cellStyle name="_TableHead_05Historical Resort Financials 07032005 2 2 3 9" xfId="2547" xr:uid="{0342A610-AFBF-450C-BC79-191A2719F440}"/>
    <cellStyle name="_TableHead_05Historical Resort Financials 07032005 2 2 4" xfId="2548" xr:uid="{5A58BB36-1631-4ED6-AEE8-56408C8278A0}"/>
    <cellStyle name="_TableHead_05Historical Resort Financials 07032005 2 2 5" xfId="2549" xr:uid="{6B33F76A-EDA5-4A09-AB99-0571C7C7D35E}"/>
    <cellStyle name="_TableHead_05Historical Resort Financials 07032005 2 2 6" xfId="2550" xr:uid="{BEEEA769-6617-4EB7-B8CF-D73DEB97BD9E}"/>
    <cellStyle name="_TableHead_05Historical Resort Financials 07032005 2 2 7" xfId="2551" xr:uid="{69F945CD-5D6C-4A09-BD10-3372D13E179D}"/>
    <cellStyle name="_TableHead_05Historical Resort Financials 07032005 2 2 8" xfId="2552" xr:uid="{B221CC94-3FBA-41E5-A843-435C7034B9A2}"/>
    <cellStyle name="_TableHead_05Historical Resort Financials 07032005 2 2 9" xfId="2553" xr:uid="{051933DF-B4E8-41D7-AFC5-4BB0EA4EDA3C}"/>
    <cellStyle name="_TableHead_05Historical Resort Financials 07032005 2 3" xfId="2554" xr:uid="{AF380AEC-B7C3-46FE-B23A-CFE168D6CADF}"/>
    <cellStyle name="_TableHead_05Historical Resort Financials 07032005 2 3 10" xfId="2555" xr:uid="{49181BDD-D43C-4759-89FE-FB2086B6EEAB}"/>
    <cellStyle name="_TableHead_05Historical Resort Financials 07032005 2 3 11" xfId="2556" xr:uid="{5A0756BB-5684-4CFD-BB7D-3D7DEC97BAD7}"/>
    <cellStyle name="_TableHead_05Historical Resort Financials 07032005 2 3 12" xfId="2557" xr:uid="{A1C06049-926D-4905-9571-79BF664520C3}"/>
    <cellStyle name="_TableHead_05Historical Resort Financials 07032005 2 3 2" xfId="2558" xr:uid="{7635671C-B274-4844-ACFF-CD6666FFF0DF}"/>
    <cellStyle name="_TableHead_05Historical Resort Financials 07032005 2 3 2 10" xfId="2559" xr:uid="{41E5F4A1-F8B7-4100-8D0E-24095BE21829}"/>
    <cellStyle name="_TableHead_05Historical Resort Financials 07032005 2 3 2 11" xfId="2560" xr:uid="{DF6C144B-AD78-4D45-A895-294746904198}"/>
    <cellStyle name="_TableHead_05Historical Resort Financials 07032005 2 3 2 2" xfId="2561" xr:uid="{8F3922D7-E126-4E75-AED8-720E3F7B734C}"/>
    <cellStyle name="_TableHead_05Historical Resort Financials 07032005 2 3 2 3" xfId="2562" xr:uid="{DB47F42E-8624-47C1-9AC4-DF3BEE4760A2}"/>
    <cellStyle name="_TableHead_05Historical Resort Financials 07032005 2 3 2 4" xfId="2563" xr:uid="{F242DBE1-32D8-4337-ACF7-54F7D9823612}"/>
    <cellStyle name="_TableHead_05Historical Resort Financials 07032005 2 3 2 5" xfId="2564" xr:uid="{DDEE5022-781F-42FD-AD31-9A045B1E853A}"/>
    <cellStyle name="_TableHead_05Historical Resort Financials 07032005 2 3 2 6" xfId="2565" xr:uid="{FB0AF201-657A-4772-BAC6-74BA93343E16}"/>
    <cellStyle name="_TableHead_05Historical Resort Financials 07032005 2 3 2 7" xfId="2566" xr:uid="{61D2EB89-1BDB-49A9-BC1C-45B56947E92F}"/>
    <cellStyle name="_TableHead_05Historical Resort Financials 07032005 2 3 2 8" xfId="2567" xr:uid="{D7481F56-21B0-4BB5-B444-589DE8BB2FD7}"/>
    <cellStyle name="_TableHead_05Historical Resort Financials 07032005 2 3 2 9" xfId="2568" xr:uid="{5FCFA2AA-A6B4-4FCA-8748-54046EA6845B}"/>
    <cellStyle name="_TableHead_05Historical Resort Financials 07032005 2 3 3" xfId="2569" xr:uid="{15730B80-6589-48D6-9F0B-4919712E2109}"/>
    <cellStyle name="_TableHead_05Historical Resort Financials 07032005 2 3 4" xfId="2570" xr:uid="{C1F866BC-BB8E-4C17-A0F2-33A082CB4AF5}"/>
    <cellStyle name="_TableHead_05Historical Resort Financials 07032005 2 3 5" xfId="2571" xr:uid="{215D0115-3BC6-4C5A-AE70-333F2F221931}"/>
    <cellStyle name="_TableHead_05Historical Resort Financials 07032005 2 3 6" xfId="2572" xr:uid="{B13EC43F-1110-445A-AD2D-289559EC7351}"/>
    <cellStyle name="_TableHead_05Historical Resort Financials 07032005 2 3 7" xfId="2573" xr:uid="{886D7F6D-E1E1-4A97-9695-F475634E373E}"/>
    <cellStyle name="_TableHead_05Historical Resort Financials 07032005 2 3 8" xfId="2574" xr:uid="{6B3A57FE-E57D-4F6F-AC70-F4900DA7F398}"/>
    <cellStyle name="_TableHead_05Historical Resort Financials 07032005 2 3 9" xfId="2575" xr:uid="{0CB9D738-5864-4EE0-91D5-F0F2FF1E0AFB}"/>
    <cellStyle name="_TableHead_05Historical Resort Financials 07032005 2 4" xfId="2576" xr:uid="{1508CAC9-11C4-4E8E-AB71-BABA9B26E3AA}"/>
    <cellStyle name="_TableHead_05Historical Resort Financials 07032005 2 4 10" xfId="2577" xr:uid="{F0C8F5B1-D537-4E7B-AE23-81ED482A31EC}"/>
    <cellStyle name="_TableHead_05Historical Resort Financials 07032005 2 4 11" xfId="2578" xr:uid="{B7886DCE-DACF-406E-BCF8-FB7812B0BE7E}"/>
    <cellStyle name="_TableHead_05Historical Resort Financials 07032005 2 4 12" xfId="2579" xr:uid="{62FE32C8-5F8D-4114-B034-E5751F430139}"/>
    <cellStyle name="_TableHead_05Historical Resort Financials 07032005 2 4 2" xfId="2580" xr:uid="{3FA24987-CF03-494D-AE99-006804FE6B69}"/>
    <cellStyle name="_TableHead_05Historical Resort Financials 07032005 2 4 2 10" xfId="2581" xr:uid="{878679C6-49A1-4263-A701-9DD96345BFDD}"/>
    <cellStyle name="_TableHead_05Historical Resort Financials 07032005 2 4 2 11" xfId="2582" xr:uid="{B7680B1C-B0ED-4982-B89E-53FAD50EF3F5}"/>
    <cellStyle name="_TableHead_05Historical Resort Financials 07032005 2 4 2 2" xfId="2583" xr:uid="{6605FA0A-3D9E-4046-BF23-A2C3147CEC6D}"/>
    <cellStyle name="_TableHead_05Historical Resort Financials 07032005 2 4 2 3" xfId="2584" xr:uid="{DC2CF527-084C-46DE-9A3A-88476CA8C23A}"/>
    <cellStyle name="_TableHead_05Historical Resort Financials 07032005 2 4 2 4" xfId="2585" xr:uid="{BAE10C6C-3CD1-4336-91FF-D279C50A5ED0}"/>
    <cellStyle name="_TableHead_05Historical Resort Financials 07032005 2 4 2 5" xfId="2586" xr:uid="{889D4E1A-C741-422C-9D40-14A0B1EDBEF0}"/>
    <cellStyle name="_TableHead_05Historical Resort Financials 07032005 2 4 2 6" xfId="2587" xr:uid="{C77F9DCE-6D50-497C-AE66-3681BAB00B56}"/>
    <cellStyle name="_TableHead_05Historical Resort Financials 07032005 2 4 2 7" xfId="2588" xr:uid="{406F44EF-9595-4758-BDC5-16B79B35D859}"/>
    <cellStyle name="_TableHead_05Historical Resort Financials 07032005 2 4 2 8" xfId="2589" xr:uid="{49D80126-A5C0-4BC9-ADEB-F9CA9CE207BF}"/>
    <cellStyle name="_TableHead_05Historical Resort Financials 07032005 2 4 2 9" xfId="2590" xr:uid="{A6035C2B-2231-43E3-94CC-6180B418EDBF}"/>
    <cellStyle name="_TableHead_05Historical Resort Financials 07032005 2 4 3" xfId="2591" xr:uid="{5EA02982-D11F-4F6C-A147-849D2114F4AA}"/>
    <cellStyle name="_TableHead_05Historical Resort Financials 07032005 2 4 4" xfId="2592" xr:uid="{10C6ECA0-026A-44DB-9738-8DEEF8A878CC}"/>
    <cellStyle name="_TableHead_05Historical Resort Financials 07032005 2 4 5" xfId="2593" xr:uid="{167BD705-C7A5-423F-A463-2FF4743D5E8C}"/>
    <cellStyle name="_TableHead_05Historical Resort Financials 07032005 2 4 6" xfId="2594" xr:uid="{048BDAE8-7354-4C5F-8276-CBBE9274014B}"/>
    <cellStyle name="_TableHead_05Historical Resort Financials 07032005 2 4 7" xfId="2595" xr:uid="{5B2DAED7-8F04-4DA5-8670-D5320BDA4702}"/>
    <cellStyle name="_TableHead_05Historical Resort Financials 07032005 2 4 8" xfId="2596" xr:uid="{DA1ECAE9-D7D3-4255-8854-888EEC4248BF}"/>
    <cellStyle name="_TableHead_05Historical Resort Financials 07032005 2 4 9" xfId="2597" xr:uid="{97869892-0EC2-4C5E-B0D1-73B4F7D31700}"/>
    <cellStyle name="_TableHead_05Historical Resort Financials 07032005 2 5" xfId="2598" xr:uid="{6D6E7E76-428E-4287-A375-DEBE38552521}"/>
    <cellStyle name="_TableHead_05Historical Resort Financials 07032005 2 5 10" xfId="2599" xr:uid="{ACAD23EC-7360-4357-8EE7-37ECFE1F1E62}"/>
    <cellStyle name="_TableHead_05Historical Resort Financials 07032005 2 5 11" xfId="2600" xr:uid="{E65DBA7E-B593-4928-B033-5896212BD5F1}"/>
    <cellStyle name="_TableHead_05Historical Resort Financials 07032005 2 5 2" xfId="2601" xr:uid="{94226A44-010E-46FE-A40C-4521256BA3E9}"/>
    <cellStyle name="_TableHead_05Historical Resort Financials 07032005 2 5 3" xfId="2602" xr:uid="{CAAEDC96-95DF-43DE-B666-8CE1077AFC7B}"/>
    <cellStyle name="_TableHead_05Historical Resort Financials 07032005 2 5 4" xfId="2603" xr:uid="{200DC5EB-81FF-41F1-9DBF-D085D9F13045}"/>
    <cellStyle name="_TableHead_05Historical Resort Financials 07032005 2 5 5" xfId="2604" xr:uid="{3D392A5D-F12B-4759-8610-6002DD63D85C}"/>
    <cellStyle name="_TableHead_05Historical Resort Financials 07032005 2 5 6" xfId="2605" xr:uid="{E3E5A24D-E119-467D-BAB7-6B7CBA6713CA}"/>
    <cellStyle name="_TableHead_05Historical Resort Financials 07032005 2 5 7" xfId="2606" xr:uid="{E357DD4E-8C1C-458B-B756-9A81BF70215E}"/>
    <cellStyle name="_TableHead_05Historical Resort Financials 07032005 2 5 8" xfId="2607" xr:uid="{21C8D475-F27A-47C6-8ED9-4232C968F6FB}"/>
    <cellStyle name="_TableHead_05Historical Resort Financials 07032005 2 5 9" xfId="2608" xr:uid="{75D88930-AE14-4702-A6E5-19927B69AEF8}"/>
    <cellStyle name="_TableHead_05Historical Resort Financials 07032005 2 6" xfId="2609" xr:uid="{DE82272C-1E98-4B2E-9181-F0AD32633B8C}"/>
    <cellStyle name="_TableHead_05Historical Resort Financials 07032005 2 7" xfId="2610" xr:uid="{FD76C05B-FADE-4BF1-ABB7-BF94F5D75BF3}"/>
    <cellStyle name="_TableHead_05Historical Resort Financials 07032005 2 8" xfId="2611" xr:uid="{093E8FFC-3C91-4F54-A812-E7CC052E635C}"/>
    <cellStyle name="_TableHead_05Historical Resort Financials 07032005 2 9" xfId="2612" xr:uid="{487ACA1F-D467-427D-91B2-C1504A3A8EED}"/>
    <cellStyle name="_TableHead_05Historical Resort Financials 07032005 3" xfId="2613" xr:uid="{B59F16A7-CB7F-4D35-9101-CD95A6EED576}"/>
    <cellStyle name="_TableHead_05Historical Resort Financials 07032005 3 10" xfId="2614" xr:uid="{826C4738-CB1D-471F-A053-3345D727EB6F}"/>
    <cellStyle name="_TableHead_05Historical Resort Financials 07032005 3 11" xfId="2615" xr:uid="{503E461C-8457-4A43-9E4E-FEEFAE58D49E}"/>
    <cellStyle name="_TableHead_05Historical Resort Financials 07032005 3 12" xfId="2616" xr:uid="{BF4C39A3-2F28-47BF-AC80-A078858A3BDB}"/>
    <cellStyle name="_TableHead_05Historical Resort Financials 07032005 3 13" xfId="2617" xr:uid="{1EE356F9-BE14-4BAC-8A99-DD7F3B1FB860}"/>
    <cellStyle name="_TableHead_05Historical Resort Financials 07032005 3 2" xfId="2618" xr:uid="{B90AEF70-A59E-41CB-8677-4398D345274B}"/>
    <cellStyle name="_TableHead_05Historical Resort Financials 07032005 3 2 10" xfId="2619" xr:uid="{2FB7F322-2318-4BC1-A123-FCAD380DAB80}"/>
    <cellStyle name="_TableHead_05Historical Resort Financials 07032005 3 2 11" xfId="2620" xr:uid="{CE129669-F0B5-4FDB-8EA1-2774F3AB7B91}"/>
    <cellStyle name="_TableHead_05Historical Resort Financials 07032005 3 2 12" xfId="2621" xr:uid="{9B96D560-3D56-42B8-B664-5345BD84E9EC}"/>
    <cellStyle name="_TableHead_05Historical Resort Financials 07032005 3 2 2" xfId="2622" xr:uid="{891121EC-760F-49B7-8D4C-5C881C3CEB47}"/>
    <cellStyle name="_TableHead_05Historical Resort Financials 07032005 3 2 2 10" xfId="2623" xr:uid="{196A15FE-002B-4E95-BDF8-BD1C6073003D}"/>
    <cellStyle name="_TableHead_05Historical Resort Financials 07032005 3 2 2 11" xfId="2624" xr:uid="{1FAA08D9-C1C0-4A96-8932-5CE13CB63732}"/>
    <cellStyle name="_TableHead_05Historical Resort Financials 07032005 3 2 2 2" xfId="2625" xr:uid="{9A8100A3-9CC9-49D6-9D56-27B73514462C}"/>
    <cellStyle name="_TableHead_05Historical Resort Financials 07032005 3 2 2 3" xfId="2626" xr:uid="{8179AD31-265A-4F6C-933C-17E02DFF69CD}"/>
    <cellStyle name="_TableHead_05Historical Resort Financials 07032005 3 2 2 4" xfId="2627" xr:uid="{4BED8109-327E-4E1E-B441-7205DD12E459}"/>
    <cellStyle name="_TableHead_05Historical Resort Financials 07032005 3 2 2 5" xfId="2628" xr:uid="{6F282910-1729-4678-B8FE-47F32ACB782A}"/>
    <cellStyle name="_TableHead_05Historical Resort Financials 07032005 3 2 2 6" xfId="2629" xr:uid="{9BF8A71A-576D-4272-8EFA-20AD3736CFB7}"/>
    <cellStyle name="_TableHead_05Historical Resort Financials 07032005 3 2 2 7" xfId="2630" xr:uid="{9D62214D-CE44-4F1D-9670-31ECBEF688C3}"/>
    <cellStyle name="_TableHead_05Historical Resort Financials 07032005 3 2 2 8" xfId="2631" xr:uid="{D05DA4EC-68A3-4EC7-BD53-F7494A2E15DB}"/>
    <cellStyle name="_TableHead_05Historical Resort Financials 07032005 3 2 2 9" xfId="2632" xr:uid="{46A7F2CE-2D92-4C27-8DFA-8D62A20CA1F0}"/>
    <cellStyle name="_TableHead_05Historical Resort Financials 07032005 3 2 3" xfId="2633" xr:uid="{E2AA80D7-AC63-4D5B-83F3-3EE04E2FD458}"/>
    <cellStyle name="_TableHead_05Historical Resort Financials 07032005 3 2 4" xfId="2634" xr:uid="{18DAB934-5A5C-43D1-8BFE-325F68EBF90C}"/>
    <cellStyle name="_TableHead_05Historical Resort Financials 07032005 3 2 5" xfId="2635" xr:uid="{7522208D-7B78-4CE1-A66D-24DA80EBB6BE}"/>
    <cellStyle name="_TableHead_05Historical Resort Financials 07032005 3 2 6" xfId="2636" xr:uid="{CD693E7A-972D-442B-8002-FC1D6802E24A}"/>
    <cellStyle name="_TableHead_05Historical Resort Financials 07032005 3 2 7" xfId="2637" xr:uid="{3CA5F8A7-D17B-40ED-B966-DD15533038FD}"/>
    <cellStyle name="_TableHead_05Historical Resort Financials 07032005 3 2 8" xfId="2638" xr:uid="{7B0557A2-58FF-46BA-9F22-F7C6122E61EF}"/>
    <cellStyle name="_TableHead_05Historical Resort Financials 07032005 3 2 9" xfId="2639" xr:uid="{58A96824-BD65-4D97-A94C-C688A9C2DF3F}"/>
    <cellStyle name="_TableHead_05Historical Resort Financials 07032005 3 3" xfId="2640" xr:uid="{3818BF5B-D439-4994-B79B-E79F556B92D4}"/>
    <cellStyle name="_TableHead_05Historical Resort Financials 07032005 3 3 10" xfId="2641" xr:uid="{B49B7126-56F0-4D03-BAC6-624BB061B978}"/>
    <cellStyle name="_TableHead_05Historical Resort Financials 07032005 3 3 11" xfId="2642" xr:uid="{80B149E9-0EFB-497D-82FD-9082B93D89DD}"/>
    <cellStyle name="_TableHead_05Historical Resort Financials 07032005 3 3 2" xfId="2643" xr:uid="{48E83173-BED9-4EEF-A953-BF15EC1FF2B1}"/>
    <cellStyle name="_TableHead_05Historical Resort Financials 07032005 3 3 3" xfId="2644" xr:uid="{B5964CB8-5187-45D2-907D-F0DD29D74DF9}"/>
    <cellStyle name="_TableHead_05Historical Resort Financials 07032005 3 3 4" xfId="2645" xr:uid="{EE6C31E1-0E1A-4044-8444-0A8AD11263BD}"/>
    <cellStyle name="_TableHead_05Historical Resort Financials 07032005 3 3 5" xfId="2646" xr:uid="{26689EC6-4E30-4B12-B462-B29C8079AA99}"/>
    <cellStyle name="_TableHead_05Historical Resort Financials 07032005 3 3 6" xfId="2647" xr:uid="{1613EE6B-8D2E-49AC-BEDF-81B7FB7C4911}"/>
    <cellStyle name="_TableHead_05Historical Resort Financials 07032005 3 3 7" xfId="2648" xr:uid="{96A10E00-CD59-4203-A151-03362A543653}"/>
    <cellStyle name="_TableHead_05Historical Resort Financials 07032005 3 3 8" xfId="2649" xr:uid="{9C3363D3-55D1-4245-A472-BEF75ED71CED}"/>
    <cellStyle name="_TableHead_05Historical Resort Financials 07032005 3 3 9" xfId="2650" xr:uid="{C8DD6FBD-C995-4140-9A10-1786F1131855}"/>
    <cellStyle name="_TableHead_05Historical Resort Financials 07032005 3 4" xfId="2651" xr:uid="{2BAC8D74-DF52-4ACD-A2D0-FB370D153658}"/>
    <cellStyle name="_TableHead_05Historical Resort Financials 07032005 3 5" xfId="2652" xr:uid="{A91CAC33-A698-4669-8D86-C151C320AE62}"/>
    <cellStyle name="_TableHead_05Historical Resort Financials 07032005 3 6" xfId="2653" xr:uid="{630B122C-29AD-4613-AD1D-B77601A270B8}"/>
    <cellStyle name="_TableHead_05Historical Resort Financials 07032005 3 7" xfId="2654" xr:uid="{69682777-5BF7-40A4-B5FE-EBCC3EE77C2D}"/>
    <cellStyle name="_TableHead_05Historical Resort Financials 07032005 3 8" xfId="2655" xr:uid="{A1C04D66-A5FA-4E78-BF8A-9D1F9B266E5A}"/>
    <cellStyle name="_TableHead_05Historical Resort Financials 07032005 3 9" xfId="2656" xr:uid="{A75D4E96-E7AA-4202-A80B-795D4C752F25}"/>
    <cellStyle name="_TableHead_05Historical Resort Financials 07032005 4" xfId="2657" xr:uid="{D7476AE0-E6D9-4100-B509-522962F90184}"/>
    <cellStyle name="_TableHead_05Historical Resort Financials 07032005 4 10" xfId="2658" xr:uid="{713D6236-DBBF-4892-BC5A-7C8A797D8072}"/>
    <cellStyle name="_TableHead_05Historical Resort Financials 07032005 4 11" xfId="2659" xr:uid="{6DE43A76-2708-44CF-970C-F6080B381EEA}"/>
    <cellStyle name="_TableHead_05Historical Resort Financials 07032005 4 12" xfId="2660" xr:uid="{125F5932-87BE-42C3-B640-A72AABAB88C2}"/>
    <cellStyle name="_TableHead_05Historical Resort Financials 07032005 4 2" xfId="2661" xr:uid="{73F654E7-3CE5-4FAC-B796-A40B925740C0}"/>
    <cellStyle name="_TableHead_05Historical Resort Financials 07032005 4 2 10" xfId="2662" xr:uid="{260BFF6E-8171-46DB-AB61-D21B4E00DC93}"/>
    <cellStyle name="_TableHead_05Historical Resort Financials 07032005 4 2 11" xfId="2663" xr:uid="{2BAE0F9E-9A66-481E-BF77-E6E0E63A5F5C}"/>
    <cellStyle name="_TableHead_05Historical Resort Financials 07032005 4 2 2" xfId="2664" xr:uid="{476F5F82-623C-44AD-9A55-A9E94C971B3A}"/>
    <cellStyle name="_TableHead_05Historical Resort Financials 07032005 4 2 3" xfId="2665" xr:uid="{E232FAF7-4280-4922-B051-C958F7D5C18A}"/>
    <cellStyle name="_TableHead_05Historical Resort Financials 07032005 4 2 4" xfId="2666" xr:uid="{9F5AB90B-2B43-4AC9-9338-84607F702668}"/>
    <cellStyle name="_TableHead_05Historical Resort Financials 07032005 4 2 5" xfId="2667" xr:uid="{068E0867-E64F-47F6-92F1-00649133BD78}"/>
    <cellStyle name="_TableHead_05Historical Resort Financials 07032005 4 2 6" xfId="2668" xr:uid="{0D6552F6-2ACD-4A7F-8480-603C83FEF1EE}"/>
    <cellStyle name="_TableHead_05Historical Resort Financials 07032005 4 2 7" xfId="2669" xr:uid="{104A7045-D091-42C9-B2DC-CB56F516276C}"/>
    <cellStyle name="_TableHead_05Historical Resort Financials 07032005 4 2 8" xfId="2670" xr:uid="{D51C641A-062C-488D-B8D0-8D8667C3515B}"/>
    <cellStyle name="_TableHead_05Historical Resort Financials 07032005 4 2 9" xfId="2671" xr:uid="{AF528967-6E16-4AD9-BDB0-8C1A7EA249DB}"/>
    <cellStyle name="_TableHead_05Historical Resort Financials 07032005 4 3" xfId="2672" xr:uid="{D8189ED1-8D55-46DB-A0F2-98694982E11B}"/>
    <cellStyle name="_TableHead_05Historical Resort Financials 07032005 4 4" xfId="2673" xr:uid="{ACBA5D48-2E64-4720-8554-8753190A3A2C}"/>
    <cellStyle name="_TableHead_05Historical Resort Financials 07032005 4 5" xfId="2674" xr:uid="{177901D5-3E55-4EF9-994F-DF3CEEC7B966}"/>
    <cellStyle name="_TableHead_05Historical Resort Financials 07032005 4 6" xfId="2675" xr:uid="{2ACA1A3F-BDD6-40AD-AD60-935129575C24}"/>
    <cellStyle name="_TableHead_05Historical Resort Financials 07032005 4 7" xfId="2676" xr:uid="{F32E192B-9246-4754-BC27-92F46FC43CD9}"/>
    <cellStyle name="_TableHead_05Historical Resort Financials 07032005 4 8" xfId="2677" xr:uid="{76706EA3-A4F2-4CF0-9E58-4D08D2E2BAA9}"/>
    <cellStyle name="_TableHead_05Historical Resort Financials 07032005 4 9" xfId="2678" xr:uid="{CBCA8B79-B762-4A18-A38E-D7D2744F8188}"/>
    <cellStyle name="_TableHead_05Historical Resort Financials 07032005 5" xfId="2679" xr:uid="{BA12ACA7-D3E8-4FB8-A082-D9117B594D60}"/>
    <cellStyle name="_TableHead_05Historical Resort Financials 07032005 5 10" xfId="2680" xr:uid="{E06436F9-7996-40CA-9FFE-EBABD9017790}"/>
    <cellStyle name="_TableHead_05Historical Resort Financials 07032005 5 11" xfId="2681" xr:uid="{608CF910-9736-4F27-B414-88DC97CD6A02}"/>
    <cellStyle name="_TableHead_05Historical Resort Financials 07032005 5 12" xfId="2682" xr:uid="{0E467AA0-6631-4C26-B2E5-B08AC11A3A5B}"/>
    <cellStyle name="_TableHead_05Historical Resort Financials 07032005 5 2" xfId="2683" xr:uid="{5FC4F984-F394-436F-A91E-CE860284FA25}"/>
    <cellStyle name="_TableHead_05Historical Resort Financials 07032005 5 2 10" xfId="2684" xr:uid="{8599E28F-5078-4F60-81FA-60AD93501A59}"/>
    <cellStyle name="_TableHead_05Historical Resort Financials 07032005 5 2 11" xfId="2685" xr:uid="{AA3D8A46-E83B-4A9B-BEC0-B550BE4C8EC1}"/>
    <cellStyle name="_TableHead_05Historical Resort Financials 07032005 5 2 2" xfId="2686" xr:uid="{F910555C-4347-4E81-B4CB-41A11D75D58C}"/>
    <cellStyle name="_TableHead_05Historical Resort Financials 07032005 5 2 3" xfId="2687" xr:uid="{E8095992-C078-43A9-962C-B66515A9839C}"/>
    <cellStyle name="_TableHead_05Historical Resort Financials 07032005 5 2 4" xfId="2688" xr:uid="{B9690F2D-088B-43C4-BD33-6F367D7BE145}"/>
    <cellStyle name="_TableHead_05Historical Resort Financials 07032005 5 2 5" xfId="2689" xr:uid="{B21E9BF3-5E22-49D7-ACD0-DE0F3BB50772}"/>
    <cellStyle name="_TableHead_05Historical Resort Financials 07032005 5 2 6" xfId="2690" xr:uid="{87A8ED4E-C154-4D42-8D9B-137FD7333F0E}"/>
    <cellStyle name="_TableHead_05Historical Resort Financials 07032005 5 2 7" xfId="2691" xr:uid="{49965AF0-00DC-44BC-B9B8-1075173C2DE3}"/>
    <cellStyle name="_TableHead_05Historical Resort Financials 07032005 5 2 8" xfId="2692" xr:uid="{3B2B5FF3-5D69-495B-97B2-2EC4513C7BC0}"/>
    <cellStyle name="_TableHead_05Historical Resort Financials 07032005 5 2 9" xfId="2693" xr:uid="{000E9060-6474-4050-8514-1D19E849DD3F}"/>
    <cellStyle name="_TableHead_05Historical Resort Financials 07032005 5 3" xfId="2694" xr:uid="{ADB049EC-A108-40D9-9416-7BC7B4B5C9BD}"/>
    <cellStyle name="_TableHead_05Historical Resort Financials 07032005 5 4" xfId="2695" xr:uid="{20853F5F-A722-497E-BE9C-FAB3DDA5FD02}"/>
    <cellStyle name="_TableHead_05Historical Resort Financials 07032005 5 5" xfId="2696" xr:uid="{3C2DDF92-B743-4B3E-998C-83432B3699A1}"/>
    <cellStyle name="_TableHead_05Historical Resort Financials 07032005 5 6" xfId="2697" xr:uid="{CE2E006E-F7F7-4372-9227-1694F4F972D6}"/>
    <cellStyle name="_TableHead_05Historical Resort Financials 07032005 5 7" xfId="2698" xr:uid="{550E505E-BBD2-49F3-A31F-B27ADC676146}"/>
    <cellStyle name="_TableHead_05Historical Resort Financials 07032005 5 8" xfId="2699" xr:uid="{45825912-0D09-45EF-B2DB-CE18831B8046}"/>
    <cellStyle name="_TableHead_05Historical Resort Financials 07032005 5 9" xfId="2700" xr:uid="{1C6F3AB9-B788-449D-8111-C30D76727830}"/>
    <cellStyle name="_TableHead_05Historical Resort Financials 07032005 6" xfId="2701" xr:uid="{EAA4DEBE-E4A2-4D1F-9BF2-2E9E777FD836}"/>
    <cellStyle name="_TableHead_05Historical Resort Financials 07032005 6 10" xfId="2702" xr:uid="{D006657F-28DB-42C5-87B0-088D200A988F}"/>
    <cellStyle name="_TableHead_05Historical Resort Financials 07032005 6 11" xfId="2703" xr:uid="{1E72B875-BAEC-4238-B123-C4D53F65F8E4}"/>
    <cellStyle name="_TableHead_05Historical Resort Financials 07032005 6 12" xfId="2704" xr:uid="{CAB9642C-392D-4898-A658-0F869E696883}"/>
    <cellStyle name="_TableHead_05Historical Resort Financials 07032005 6 13" xfId="2705" xr:uid="{BFE370C8-4ADE-4753-A140-E70E8CE17156}"/>
    <cellStyle name="_TableHead_05Historical Resort Financials 07032005 6 2" xfId="2706" xr:uid="{239830FA-9916-4055-8191-709133CF5ABB}"/>
    <cellStyle name="_TableHead_05Historical Resort Financials 07032005 6 2 10" xfId="2707" xr:uid="{EAB1E2F2-D934-4C85-9761-0B2AE3EA2A48}"/>
    <cellStyle name="_TableHead_05Historical Resort Financials 07032005 6 2 11" xfId="2708" xr:uid="{FDB41143-97B3-4EC5-BF1A-7D208FDB887E}"/>
    <cellStyle name="_TableHead_05Historical Resort Financials 07032005 6 2 2" xfId="2709" xr:uid="{AECB5F96-A928-4B96-BD18-17FDCC1507CD}"/>
    <cellStyle name="_TableHead_05Historical Resort Financials 07032005 6 2 3" xfId="2710" xr:uid="{7368AE1F-B6BE-42E5-AF1B-038AB26598E8}"/>
    <cellStyle name="_TableHead_05Historical Resort Financials 07032005 6 2 4" xfId="2711" xr:uid="{A77E9C9E-B5EA-47DD-AB74-8FE987BC665B}"/>
    <cellStyle name="_TableHead_05Historical Resort Financials 07032005 6 2 5" xfId="2712" xr:uid="{E30F55DE-EB7D-4448-9290-C5D5B4B8794F}"/>
    <cellStyle name="_TableHead_05Historical Resort Financials 07032005 6 2 6" xfId="2713" xr:uid="{3F8A9143-794E-4549-A44E-1A34FC83AEF3}"/>
    <cellStyle name="_TableHead_05Historical Resort Financials 07032005 6 2 7" xfId="2714" xr:uid="{B06E4CB9-5FFA-4889-8DEC-BF332368ECFE}"/>
    <cellStyle name="_TableHead_05Historical Resort Financials 07032005 6 2 8" xfId="2715" xr:uid="{08ED204E-8E3A-4D47-BFD6-3C206C82F96F}"/>
    <cellStyle name="_TableHead_05Historical Resort Financials 07032005 6 2 9" xfId="2716" xr:uid="{00DB81F1-FC48-4972-9244-0A0FECB61D39}"/>
    <cellStyle name="_TableHead_05Historical Resort Financials 07032005 6 3" xfId="2717" xr:uid="{6F743C1E-225B-457F-87FA-9855B3FB0B5F}"/>
    <cellStyle name="_TableHead_05Historical Resort Financials 07032005 6 3 10" xfId="2718" xr:uid="{9A584B7A-E0BF-4518-A713-970A085441E6}"/>
    <cellStyle name="_TableHead_05Historical Resort Financials 07032005 6 3 11" xfId="2719" xr:uid="{59AF9CE5-54D4-40F5-AFD0-A8B34273BF84}"/>
    <cellStyle name="_TableHead_05Historical Resort Financials 07032005 6 3 2" xfId="2720" xr:uid="{B3836934-BAA3-4FDB-AE96-85DAE9244A24}"/>
    <cellStyle name="_TableHead_05Historical Resort Financials 07032005 6 3 3" xfId="2721" xr:uid="{4A2E3089-E09E-4C61-A191-E0BEDA159752}"/>
    <cellStyle name="_TableHead_05Historical Resort Financials 07032005 6 3 4" xfId="2722" xr:uid="{36AC728B-A511-4755-8680-E399B5AB58DD}"/>
    <cellStyle name="_TableHead_05Historical Resort Financials 07032005 6 3 5" xfId="2723" xr:uid="{83DA4960-2915-4909-8511-BAD55AABFB12}"/>
    <cellStyle name="_TableHead_05Historical Resort Financials 07032005 6 3 6" xfId="2724" xr:uid="{F97E5BD7-196C-4C6E-AD47-5669AA0682E4}"/>
    <cellStyle name="_TableHead_05Historical Resort Financials 07032005 6 3 7" xfId="2725" xr:uid="{88FD8D2E-DFB0-4A44-8736-2FC00A88F2E8}"/>
    <cellStyle name="_TableHead_05Historical Resort Financials 07032005 6 3 8" xfId="2726" xr:uid="{901B961E-5135-4B42-86DF-B646BAC0BE66}"/>
    <cellStyle name="_TableHead_05Historical Resort Financials 07032005 6 3 9" xfId="2727" xr:uid="{D4F91C42-324B-4415-9422-9C6120A2FC54}"/>
    <cellStyle name="_TableHead_05Historical Resort Financials 07032005 6 4" xfId="2728" xr:uid="{0E14C2C1-8FC5-4280-880C-288779738203}"/>
    <cellStyle name="_TableHead_05Historical Resort Financials 07032005 6 5" xfId="2729" xr:uid="{88D3C0B4-C2BE-4E94-8605-85BC9671E84B}"/>
    <cellStyle name="_TableHead_05Historical Resort Financials 07032005 6 6" xfId="2730" xr:uid="{E3EFA3FA-869E-4382-900A-FAB77A468F96}"/>
    <cellStyle name="_TableHead_05Historical Resort Financials 07032005 6 7" xfId="2731" xr:uid="{C92239D2-9E03-42F2-81D2-FB27EAA1C934}"/>
    <cellStyle name="_TableHead_05Historical Resort Financials 07032005 6 8" xfId="2732" xr:uid="{D6954697-25E1-49D9-B867-DEDA5C53DD5C}"/>
    <cellStyle name="_TableHead_05Historical Resort Financials 07032005 6 9" xfId="2733" xr:uid="{49E78F92-31E8-42B5-94DD-B2EF49E6E71B}"/>
    <cellStyle name="_TableHead_05Historical Resort Financials 07032005 7" xfId="2734" xr:uid="{73AE217D-CCA5-44F6-8354-3594B5349051}"/>
    <cellStyle name="_TableHead_05Historical Resort Financials 07032005 7 10" xfId="2735" xr:uid="{62D76A1D-9CBD-4720-853D-7820548A6DB5}"/>
    <cellStyle name="_TableHead_05Historical Resort Financials 07032005 7 11" xfId="2736" xr:uid="{07D9E0E0-E84C-451D-88AB-2FB99F6F36EC}"/>
    <cellStyle name="_TableHead_05Historical Resort Financials 07032005 7 12" xfId="2737" xr:uid="{91C888CF-47A9-460D-BDC6-87A5349EBD4D}"/>
    <cellStyle name="_TableHead_05Historical Resort Financials 07032005 7 2" xfId="2738" xr:uid="{8093FF69-29C0-46AF-BF47-002AF4265541}"/>
    <cellStyle name="_TableHead_05Historical Resort Financials 07032005 7 2 10" xfId="2739" xr:uid="{09792312-2D98-402B-A924-F104FC488AFF}"/>
    <cellStyle name="_TableHead_05Historical Resort Financials 07032005 7 2 11" xfId="2740" xr:uid="{9B434929-888F-44E7-9BB9-0E7C13B5ADE1}"/>
    <cellStyle name="_TableHead_05Historical Resort Financials 07032005 7 2 2" xfId="2741" xr:uid="{DCEF4D24-AE34-4479-A3CD-176C2FF4FD0B}"/>
    <cellStyle name="_TableHead_05Historical Resort Financials 07032005 7 2 3" xfId="2742" xr:uid="{CE8419FF-F5B1-4EE1-A957-0D84B7C16290}"/>
    <cellStyle name="_TableHead_05Historical Resort Financials 07032005 7 2 4" xfId="2743" xr:uid="{A24728F9-5CBC-45F1-9877-440F1CC535C2}"/>
    <cellStyle name="_TableHead_05Historical Resort Financials 07032005 7 2 5" xfId="2744" xr:uid="{58FC8B14-AB40-4F56-99B0-88BBE148DCEA}"/>
    <cellStyle name="_TableHead_05Historical Resort Financials 07032005 7 2 6" xfId="2745" xr:uid="{905B0D07-D159-46BE-B4B9-E4DAAD6B3B49}"/>
    <cellStyle name="_TableHead_05Historical Resort Financials 07032005 7 2 7" xfId="2746" xr:uid="{001ECC92-5BF3-4E9A-885D-825ED6DFD9B7}"/>
    <cellStyle name="_TableHead_05Historical Resort Financials 07032005 7 2 8" xfId="2747" xr:uid="{F37DCB3B-F3BE-4796-91F7-553AA7197AE3}"/>
    <cellStyle name="_TableHead_05Historical Resort Financials 07032005 7 2 9" xfId="2748" xr:uid="{27798A72-B7CD-4E88-9A22-D5A3088247E0}"/>
    <cellStyle name="_TableHead_05Historical Resort Financials 07032005 7 3" xfId="2749" xr:uid="{AFEE1510-496E-491F-AB6E-066A75AEF63C}"/>
    <cellStyle name="_TableHead_05Historical Resort Financials 07032005 7 4" xfId="2750" xr:uid="{B74FD881-B4E3-407F-B47B-138F023B0316}"/>
    <cellStyle name="_TableHead_05Historical Resort Financials 07032005 7 5" xfId="2751" xr:uid="{13ACD70A-1A0E-4FCE-A8C2-16794A4C8695}"/>
    <cellStyle name="_TableHead_05Historical Resort Financials 07032005 7 6" xfId="2752" xr:uid="{E838826D-5061-4420-9F33-C120EA219E65}"/>
    <cellStyle name="_TableHead_05Historical Resort Financials 07032005 7 7" xfId="2753" xr:uid="{1A761A1E-9833-4C33-918E-CA1CE010C4C9}"/>
    <cellStyle name="_TableHead_05Historical Resort Financials 07032005 7 8" xfId="2754" xr:uid="{FCB57112-9E1F-43DC-96A0-E73445B6F267}"/>
    <cellStyle name="_TableHead_05Historical Resort Financials 07032005 7 9" xfId="2755" xr:uid="{1B767D54-DB67-444A-A431-E0B56998E5D6}"/>
    <cellStyle name="_TableHead_05Historical Resort Financials 07032005 8" xfId="2756" xr:uid="{7D79AF20-7F39-4D15-A819-B9E28450B9EB}"/>
    <cellStyle name="_TableHead_05Historical Resort Financials 07032005 9" xfId="2757" xr:uid="{67E2EE54-1BE7-44EA-9A2B-18BD389F0C8C}"/>
    <cellStyle name="_TableHead_58Projections2006PF" xfId="2758" xr:uid="{1F490133-EBA7-4768-BBE3-C879257EBB6C}"/>
    <cellStyle name="_TableHead_58Projections2006PF 10" xfId="2759" xr:uid="{FF904404-03BA-4986-A71E-1CB7B763728D}"/>
    <cellStyle name="_TableHead_58Projections2006PF 11" xfId="2760" xr:uid="{9B227D96-695D-4BC9-9473-9084381A61CF}"/>
    <cellStyle name="_TableHead_58Projections2006PF 12" xfId="2761" xr:uid="{E90A73A1-1A68-408F-BFB0-9B7AE7761ED0}"/>
    <cellStyle name="_TableHead_58Projections2006PF 13" xfId="2762" xr:uid="{74E7B753-4271-4147-9C25-BF6ACDD4E637}"/>
    <cellStyle name="_TableHead_58Projections2006PF 14" xfId="2763" xr:uid="{0CE5387E-DD70-4F8A-AB7A-D9715F0CD6D3}"/>
    <cellStyle name="_TableHead_58Projections2006PF 15" xfId="2764" xr:uid="{46C6BCD8-AA07-44E1-94E0-AE137BCB1F3A}"/>
    <cellStyle name="_TableHead_58Projections2006PF 16" xfId="2765" xr:uid="{B9086E5B-1BCC-41C1-B079-FC3FA494DED2}"/>
    <cellStyle name="_TableHead_58Projections2006PF 17" xfId="2766" xr:uid="{3ED4D8AE-46B0-4DD9-BBB7-9B8C9B09C5B5}"/>
    <cellStyle name="_TableHead_58Projections2006PF 2" xfId="2767" xr:uid="{59B5101E-CFA1-459C-A824-F2947463FEAE}"/>
    <cellStyle name="_TableHead_58Projections2006PF 2 10" xfId="2768" xr:uid="{124AA8D8-DF20-44C2-885D-693F0F29B6B8}"/>
    <cellStyle name="_TableHead_58Projections2006PF 2 11" xfId="2769" xr:uid="{5A0213ED-6CDC-41A5-B244-AAF72720EE95}"/>
    <cellStyle name="_TableHead_58Projections2006PF 2 12" xfId="2770" xr:uid="{ED8969D4-2905-4F49-905F-0F15E53C2EB7}"/>
    <cellStyle name="_TableHead_58Projections2006PF 2 13" xfId="2771" xr:uid="{4AE5C85F-133C-46CB-8222-305DB6479969}"/>
    <cellStyle name="_TableHead_58Projections2006PF 2 14" xfId="2772" xr:uid="{841F9D93-D544-4D88-9648-DC842C7772E3}"/>
    <cellStyle name="_TableHead_58Projections2006PF 2 15" xfId="2773" xr:uid="{6126C853-625F-4262-8EB0-A0EC89B91BB6}"/>
    <cellStyle name="_TableHead_58Projections2006PF 2 2" xfId="2774" xr:uid="{C643BAE9-BD08-484C-AFD5-E5BFAE44F9B1}"/>
    <cellStyle name="_TableHead_58Projections2006PF 2 2 10" xfId="2775" xr:uid="{36CEF36D-1F72-4700-A900-41EBF075BFD0}"/>
    <cellStyle name="_TableHead_58Projections2006PF 2 2 11" xfId="2776" xr:uid="{C7D189FB-ECA8-4FC5-B163-CC8FFB1912B4}"/>
    <cellStyle name="_TableHead_58Projections2006PF 2 2 12" xfId="2777" xr:uid="{58580752-110E-484B-BE66-2F87BEAC19C6}"/>
    <cellStyle name="_TableHead_58Projections2006PF 2 2 13" xfId="2778" xr:uid="{80BAF648-2229-4E3B-B7CB-7C75BA3E2680}"/>
    <cellStyle name="_TableHead_58Projections2006PF 2 2 2" xfId="2779" xr:uid="{E6F93276-4194-430C-AB35-4331DE12572D}"/>
    <cellStyle name="_TableHead_58Projections2006PF 2 2 2 10" xfId="2780" xr:uid="{D1049F1A-FAE6-4B08-A2C1-E4DB860EC111}"/>
    <cellStyle name="_TableHead_58Projections2006PF 2 2 2 11" xfId="2781" xr:uid="{7A256ABD-7B56-45C1-B389-EFB497515904}"/>
    <cellStyle name="_TableHead_58Projections2006PF 2 2 2 12" xfId="2782" xr:uid="{CF3B9183-58B1-4B01-87F7-BCE7FAEDBEEC}"/>
    <cellStyle name="_TableHead_58Projections2006PF 2 2 2 2" xfId="2783" xr:uid="{F71CDE46-6C29-4D51-AD95-787D49043B38}"/>
    <cellStyle name="_TableHead_58Projections2006PF 2 2 2 2 10" xfId="2784" xr:uid="{9CE2DB76-9CF3-48F3-A9CC-243A05CBC131}"/>
    <cellStyle name="_TableHead_58Projections2006PF 2 2 2 2 11" xfId="2785" xr:uid="{F8F470DF-6C9D-4F85-8904-53384603D5B7}"/>
    <cellStyle name="_TableHead_58Projections2006PF 2 2 2 2 2" xfId="2786" xr:uid="{4C9955C5-8A3F-47CA-A57D-C35455522CB7}"/>
    <cellStyle name="_TableHead_58Projections2006PF 2 2 2 2 3" xfId="2787" xr:uid="{F4AEF199-800E-486D-9D90-528974ADAFEB}"/>
    <cellStyle name="_TableHead_58Projections2006PF 2 2 2 2 4" xfId="2788" xr:uid="{27B1D7BD-270B-46E1-96F1-9194A69794DB}"/>
    <cellStyle name="_TableHead_58Projections2006PF 2 2 2 2 5" xfId="2789" xr:uid="{D68B3282-5872-49A6-A059-C263A248B95C}"/>
    <cellStyle name="_TableHead_58Projections2006PF 2 2 2 2 6" xfId="2790" xr:uid="{219F552B-DFEA-4C3C-9F99-646A6D5CD3F5}"/>
    <cellStyle name="_TableHead_58Projections2006PF 2 2 2 2 7" xfId="2791" xr:uid="{F5244D84-7904-41A8-8CA8-F16873527F9F}"/>
    <cellStyle name="_TableHead_58Projections2006PF 2 2 2 2 8" xfId="2792" xr:uid="{4C871BA5-8DEF-464A-AB1F-4B392AF8984B}"/>
    <cellStyle name="_TableHead_58Projections2006PF 2 2 2 2 9" xfId="2793" xr:uid="{7AA6BAC7-4C9A-4965-93A0-F287D1C8D6A6}"/>
    <cellStyle name="_TableHead_58Projections2006PF 2 2 2 3" xfId="2794" xr:uid="{21E0F89F-8D58-46EF-8DC9-581D12591FAD}"/>
    <cellStyle name="_TableHead_58Projections2006PF 2 2 2 4" xfId="2795" xr:uid="{16EE2F29-E3E1-446F-9C47-39ED62CF0F96}"/>
    <cellStyle name="_TableHead_58Projections2006PF 2 2 2 5" xfId="2796" xr:uid="{7DF092F9-09B1-48E2-A212-859A1DF31DC5}"/>
    <cellStyle name="_TableHead_58Projections2006PF 2 2 2 6" xfId="2797" xr:uid="{EDE9AA00-137C-4B07-8C39-568D7F0F4BA0}"/>
    <cellStyle name="_TableHead_58Projections2006PF 2 2 2 7" xfId="2798" xr:uid="{2CCAB054-64FE-4DA6-8855-7C49643ABBFE}"/>
    <cellStyle name="_TableHead_58Projections2006PF 2 2 2 8" xfId="2799" xr:uid="{FF07D46E-9598-4D2C-AD26-59A564A3BD9C}"/>
    <cellStyle name="_TableHead_58Projections2006PF 2 2 2 9" xfId="2800" xr:uid="{C993BACF-7944-4C5F-B1E5-51A56AEA3319}"/>
    <cellStyle name="_TableHead_58Projections2006PF 2 2 3" xfId="2801" xr:uid="{EC25215B-F225-4398-ADAC-99170D251FB7}"/>
    <cellStyle name="_TableHead_58Projections2006PF 2 2 3 10" xfId="2802" xr:uid="{C8CC4229-10EB-4B6F-B018-DC85F528B83C}"/>
    <cellStyle name="_TableHead_58Projections2006PF 2 2 3 11" xfId="2803" xr:uid="{CA841A5C-6613-4933-83EE-8D79421F24C7}"/>
    <cellStyle name="_TableHead_58Projections2006PF 2 2 3 2" xfId="2804" xr:uid="{94F0FBC2-C535-47DC-8C27-75F763FBFA5E}"/>
    <cellStyle name="_TableHead_58Projections2006PF 2 2 3 3" xfId="2805" xr:uid="{C90CBE7F-36E3-400B-91D0-6E9E0D6D73C1}"/>
    <cellStyle name="_TableHead_58Projections2006PF 2 2 3 4" xfId="2806" xr:uid="{6ECE40E2-3C38-4F9B-85B5-FCA9992C128A}"/>
    <cellStyle name="_TableHead_58Projections2006PF 2 2 3 5" xfId="2807" xr:uid="{EB72A251-FD77-4D52-A84D-8EB5A25585D6}"/>
    <cellStyle name="_TableHead_58Projections2006PF 2 2 3 6" xfId="2808" xr:uid="{4B2AF64D-61BC-4432-B16F-C64961ED94FC}"/>
    <cellStyle name="_TableHead_58Projections2006PF 2 2 3 7" xfId="2809" xr:uid="{C828A06E-6AAF-4C5F-AD2D-BBB88CB60BE3}"/>
    <cellStyle name="_TableHead_58Projections2006PF 2 2 3 8" xfId="2810" xr:uid="{7E914CBF-7C4A-466A-AEDA-83133FA84EEE}"/>
    <cellStyle name="_TableHead_58Projections2006PF 2 2 3 9" xfId="2811" xr:uid="{F9764FD9-DF0B-410A-B843-C8FBD321AF66}"/>
    <cellStyle name="_TableHead_58Projections2006PF 2 2 4" xfId="2812" xr:uid="{37DAEB6E-F2D0-4313-80BA-69ADDD708F56}"/>
    <cellStyle name="_TableHead_58Projections2006PF 2 2 5" xfId="2813" xr:uid="{CCC0D9AA-8048-4D3C-A4A7-4753EC24BC77}"/>
    <cellStyle name="_TableHead_58Projections2006PF 2 2 6" xfId="2814" xr:uid="{918F99BA-95B3-49D1-BD24-4B317C1D204D}"/>
    <cellStyle name="_TableHead_58Projections2006PF 2 2 7" xfId="2815" xr:uid="{25EE5D63-1A7A-44DA-B835-A64AD3C909AD}"/>
    <cellStyle name="_TableHead_58Projections2006PF 2 2 8" xfId="2816" xr:uid="{EC74CDE2-9FEE-444B-A77D-332B2CD3C673}"/>
    <cellStyle name="_TableHead_58Projections2006PF 2 2 9" xfId="2817" xr:uid="{576AD32E-637B-45CE-80F4-6EA9400BCE99}"/>
    <cellStyle name="_TableHead_58Projections2006PF 2 3" xfId="2818" xr:uid="{44178E18-8C45-4A9B-B0CA-AA969FF29EE6}"/>
    <cellStyle name="_TableHead_58Projections2006PF 2 3 10" xfId="2819" xr:uid="{E684B2B9-A7FC-4EDA-BFAD-05EAAA18C7FB}"/>
    <cellStyle name="_TableHead_58Projections2006PF 2 3 11" xfId="2820" xr:uid="{6F2D8074-A609-44A0-9C9A-2B917A9EA057}"/>
    <cellStyle name="_TableHead_58Projections2006PF 2 3 12" xfId="2821" xr:uid="{4B132F0E-BF24-4BC7-9B8E-ABC480590E85}"/>
    <cellStyle name="_TableHead_58Projections2006PF 2 3 2" xfId="2822" xr:uid="{5D0D1294-3CC7-471E-B0E2-A8D8D18DB1F1}"/>
    <cellStyle name="_TableHead_58Projections2006PF 2 3 2 10" xfId="2823" xr:uid="{3EA71D72-88B8-4EAF-B505-C5FE5BC4787A}"/>
    <cellStyle name="_TableHead_58Projections2006PF 2 3 2 11" xfId="2824" xr:uid="{D1E22542-B2FA-4A88-80AD-47799D246CE2}"/>
    <cellStyle name="_TableHead_58Projections2006PF 2 3 2 2" xfId="2825" xr:uid="{0A3E2D72-6278-441C-BEB6-B237073BFD63}"/>
    <cellStyle name="_TableHead_58Projections2006PF 2 3 2 3" xfId="2826" xr:uid="{45A0B0D4-5663-45BC-A2DE-0ACB2CF80A3B}"/>
    <cellStyle name="_TableHead_58Projections2006PF 2 3 2 4" xfId="2827" xr:uid="{90124769-ECE9-4763-B551-73D40ABF3607}"/>
    <cellStyle name="_TableHead_58Projections2006PF 2 3 2 5" xfId="2828" xr:uid="{AB19C057-A9A6-4D19-B4EE-0C4186EC43BF}"/>
    <cellStyle name="_TableHead_58Projections2006PF 2 3 2 6" xfId="2829" xr:uid="{150AF3BC-6B1C-49F9-B86F-96726D1DF3B0}"/>
    <cellStyle name="_TableHead_58Projections2006PF 2 3 2 7" xfId="2830" xr:uid="{F1E77149-FF08-4740-861A-2AF6A2EF573F}"/>
    <cellStyle name="_TableHead_58Projections2006PF 2 3 2 8" xfId="2831" xr:uid="{96C3AAFB-EEA1-4CC3-8F3E-9B9D7A14EBE2}"/>
    <cellStyle name="_TableHead_58Projections2006PF 2 3 2 9" xfId="2832" xr:uid="{A16A0AFD-5BCA-4070-8F82-E9D9A801124D}"/>
    <cellStyle name="_TableHead_58Projections2006PF 2 3 3" xfId="2833" xr:uid="{CF6C79EA-FB69-4F79-9450-4CE4121127CA}"/>
    <cellStyle name="_TableHead_58Projections2006PF 2 3 4" xfId="2834" xr:uid="{0446FCFA-2DEB-4F7D-8823-E7C58CDE478D}"/>
    <cellStyle name="_TableHead_58Projections2006PF 2 3 5" xfId="2835" xr:uid="{61C752CF-09F4-4B94-8148-AA90FAA391AD}"/>
    <cellStyle name="_TableHead_58Projections2006PF 2 3 6" xfId="2836" xr:uid="{A12593A2-D84E-488D-AB20-CFCC1D737099}"/>
    <cellStyle name="_TableHead_58Projections2006PF 2 3 7" xfId="2837" xr:uid="{77AFC37F-3C47-47FE-9321-FD752BC283B8}"/>
    <cellStyle name="_TableHead_58Projections2006PF 2 3 8" xfId="2838" xr:uid="{FFD515A6-422F-4906-8BF6-3E4B688B4CAD}"/>
    <cellStyle name="_TableHead_58Projections2006PF 2 3 9" xfId="2839" xr:uid="{D7715A04-A398-4552-B2F5-2FECDFE3ABBB}"/>
    <cellStyle name="_TableHead_58Projections2006PF 2 4" xfId="2840" xr:uid="{83B3AD96-3719-42EA-82A4-D217DB9705FC}"/>
    <cellStyle name="_TableHead_58Projections2006PF 2 4 10" xfId="2841" xr:uid="{3363E8A0-9612-4BAE-9990-7989983EE8A1}"/>
    <cellStyle name="_TableHead_58Projections2006PF 2 4 11" xfId="2842" xr:uid="{89B34CFE-826B-4445-8301-752BFB13B492}"/>
    <cellStyle name="_TableHead_58Projections2006PF 2 4 12" xfId="2843" xr:uid="{C8A7EFC5-7A9B-43FF-85B5-1BA8BC0DC264}"/>
    <cellStyle name="_TableHead_58Projections2006PF 2 4 2" xfId="2844" xr:uid="{1A053191-C74D-45C9-83A3-B2CDE4703754}"/>
    <cellStyle name="_TableHead_58Projections2006PF 2 4 2 10" xfId="2845" xr:uid="{6BA2F75F-E8BF-4565-8B33-99CAF604D46F}"/>
    <cellStyle name="_TableHead_58Projections2006PF 2 4 2 11" xfId="2846" xr:uid="{80539270-04BB-4F98-80FF-11F844474310}"/>
    <cellStyle name="_TableHead_58Projections2006PF 2 4 2 2" xfId="2847" xr:uid="{C064EADA-4309-4314-B09D-BFED09FF01BA}"/>
    <cellStyle name="_TableHead_58Projections2006PF 2 4 2 3" xfId="2848" xr:uid="{C219C117-340E-4822-8472-5DBEFD9D3238}"/>
    <cellStyle name="_TableHead_58Projections2006PF 2 4 2 4" xfId="2849" xr:uid="{544B6797-C058-4385-98D3-37AB2CB43019}"/>
    <cellStyle name="_TableHead_58Projections2006PF 2 4 2 5" xfId="2850" xr:uid="{38ECE02D-4326-4C02-BB68-61FC56B62500}"/>
    <cellStyle name="_TableHead_58Projections2006PF 2 4 2 6" xfId="2851" xr:uid="{539BEC8F-4CB4-4E9B-96D8-7191C2B3C7C1}"/>
    <cellStyle name="_TableHead_58Projections2006PF 2 4 2 7" xfId="2852" xr:uid="{695312B3-650F-41AE-B9B6-BEED087E6B7E}"/>
    <cellStyle name="_TableHead_58Projections2006PF 2 4 2 8" xfId="2853" xr:uid="{F61EEA67-B46A-41CE-89A4-645278DA9645}"/>
    <cellStyle name="_TableHead_58Projections2006PF 2 4 2 9" xfId="2854" xr:uid="{971E446B-B6BB-45F6-9BDF-82FAED17F1B0}"/>
    <cellStyle name="_TableHead_58Projections2006PF 2 4 3" xfId="2855" xr:uid="{B73D9B4C-3E6F-4D49-B8AF-D072DCF6B8EC}"/>
    <cellStyle name="_TableHead_58Projections2006PF 2 4 4" xfId="2856" xr:uid="{73E7705C-CF42-4223-86EB-19F7EA025400}"/>
    <cellStyle name="_TableHead_58Projections2006PF 2 4 5" xfId="2857" xr:uid="{325151C5-7241-48DA-8180-804CAC589F46}"/>
    <cellStyle name="_TableHead_58Projections2006PF 2 4 6" xfId="2858" xr:uid="{A88BDB66-E7A0-4260-B592-9A75894A287F}"/>
    <cellStyle name="_TableHead_58Projections2006PF 2 4 7" xfId="2859" xr:uid="{522D90DF-E8EB-410A-9817-A91B750F3243}"/>
    <cellStyle name="_TableHead_58Projections2006PF 2 4 8" xfId="2860" xr:uid="{5A9B188D-AC26-4A89-8502-8A32D71827DE}"/>
    <cellStyle name="_TableHead_58Projections2006PF 2 4 9" xfId="2861" xr:uid="{493D3F5A-ACB0-4CF1-AD93-EEF4606DB4B5}"/>
    <cellStyle name="_TableHead_58Projections2006PF 2 5" xfId="2862" xr:uid="{4C24978F-57B2-40F0-9DA1-1C0AB1CA6836}"/>
    <cellStyle name="_TableHead_58Projections2006PF 2 5 10" xfId="2863" xr:uid="{D36E3205-6780-4E83-84E3-1BC612906F02}"/>
    <cellStyle name="_TableHead_58Projections2006PF 2 5 11" xfId="2864" xr:uid="{FDC75B93-B2CB-4DED-A7E9-DF0C7F8C5D27}"/>
    <cellStyle name="_TableHead_58Projections2006PF 2 5 2" xfId="2865" xr:uid="{6CEB9079-2630-4073-948B-6FE1BB86EF80}"/>
    <cellStyle name="_TableHead_58Projections2006PF 2 5 3" xfId="2866" xr:uid="{60739F44-D9E2-4F66-AE2A-CC46ECD43E26}"/>
    <cellStyle name="_TableHead_58Projections2006PF 2 5 4" xfId="2867" xr:uid="{650C36D2-C11F-4E66-8A8A-9637C3DB4021}"/>
    <cellStyle name="_TableHead_58Projections2006PF 2 5 5" xfId="2868" xr:uid="{BC18E0B8-5758-4BD4-B200-462CE1B4E874}"/>
    <cellStyle name="_TableHead_58Projections2006PF 2 5 6" xfId="2869" xr:uid="{4B2D8005-28C5-4A01-9687-84FA77C16BEC}"/>
    <cellStyle name="_TableHead_58Projections2006PF 2 5 7" xfId="2870" xr:uid="{F2A164AC-80C3-4AFB-9087-643BE661413F}"/>
    <cellStyle name="_TableHead_58Projections2006PF 2 5 8" xfId="2871" xr:uid="{2D32AB9C-8646-48C9-8800-291B44D0B1B5}"/>
    <cellStyle name="_TableHead_58Projections2006PF 2 5 9" xfId="2872" xr:uid="{5EAD739E-D98C-46ED-8034-AC64078170C0}"/>
    <cellStyle name="_TableHead_58Projections2006PF 2 6" xfId="2873" xr:uid="{04C07D4C-0B6F-457C-B834-DD65005C86AF}"/>
    <cellStyle name="_TableHead_58Projections2006PF 2 7" xfId="2874" xr:uid="{8C7109C0-BDB4-4B8B-A6F0-273C3ADCC915}"/>
    <cellStyle name="_TableHead_58Projections2006PF 2 8" xfId="2875" xr:uid="{953B4F10-1FC6-437F-A1A0-D18A09040D71}"/>
    <cellStyle name="_TableHead_58Projections2006PF 2 9" xfId="2876" xr:uid="{2B4BB6BC-FA6B-4B90-8CFC-77FCD12B42E7}"/>
    <cellStyle name="_TableHead_58Projections2006PF 3" xfId="2877" xr:uid="{D71F97C4-82A5-41AB-AF4D-C2ABE78C0253}"/>
    <cellStyle name="_TableHead_58Projections2006PF 3 10" xfId="2878" xr:uid="{7F5DF48A-6CEB-43CE-B8DE-F9A743D58462}"/>
    <cellStyle name="_TableHead_58Projections2006PF 3 11" xfId="2879" xr:uid="{E5809936-130D-4AAC-9FAD-91F80A9F1584}"/>
    <cellStyle name="_TableHead_58Projections2006PF 3 12" xfId="2880" xr:uid="{C85DA63D-0F14-4A72-AB71-5DE090158BEC}"/>
    <cellStyle name="_TableHead_58Projections2006PF 3 13" xfId="2881" xr:uid="{D9A4306E-105C-421C-8915-D8542C3FB6ED}"/>
    <cellStyle name="_TableHead_58Projections2006PF 3 2" xfId="2882" xr:uid="{22DF35B2-6125-46F7-AFB7-BEA17C44FCC2}"/>
    <cellStyle name="_TableHead_58Projections2006PF 3 2 10" xfId="2883" xr:uid="{7E6DA825-4E21-40C4-AE19-7BE113C96D22}"/>
    <cellStyle name="_TableHead_58Projections2006PF 3 2 11" xfId="2884" xr:uid="{415C817B-FA41-441C-B263-F423A4B7CF94}"/>
    <cellStyle name="_TableHead_58Projections2006PF 3 2 12" xfId="2885" xr:uid="{E16F0C46-8EA1-4E06-BDCC-209ACA7B47F1}"/>
    <cellStyle name="_TableHead_58Projections2006PF 3 2 2" xfId="2886" xr:uid="{32ED3B16-F17E-42C5-AD15-D19A6C99D5B5}"/>
    <cellStyle name="_TableHead_58Projections2006PF 3 2 2 10" xfId="2887" xr:uid="{678D80F5-6287-46BE-B44E-DEA1F810E954}"/>
    <cellStyle name="_TableHead_58Projections2006PF 3 2 2 11" xfId="2888" xr:uid="{3807A753-D8D5-48E6-BB43-3A5EF5092544}"/>
    <cellStyle name="_TableHead_58Projections2006PF 3 2 2 2" xfId="2889" xr:uid="{5A86F4E0-443A-4846-9084-1E982AA047D9}"/>
    <cellStyle name="_TableHead_58Projections2006PF 3 2 2 3" xfId="2890" xr:uid="{83284DB0-CBDC-4A9C-BCE0-1E428F1CB48C}"/>
    <cellStyle name="_TableHead_58Projections2006PF 3 2 2 4" xfId="2891" xr:uid="{4A93FFF8-5B82-4B56-827E-31D1B04AFE32}"/>
    <cellStyle name="_TableHead_58Projections2006PF 3 2 2 5" xfId="2892" xr:uid="{9C432CC5-3A23-4475-B904-70CBD9B5CD75}"/>
    <cellStyle name="_TableHead_58Projections2006PF 3 2 2 6" xfId="2893" xr:uid="{737FEE19-984A-46B3-B30C-77E351CF1DFA}"/>
    <cellStyle name="_TableHead_58Projections2006PF 3 2 2 7" xfId="2894" xr:uid="{1F1217DA-F39B-470C-A7E0-3FC7F75FBCCF}"/>
    <cellStyle name="_TableHead_58Projections2006PF 3 2 2 8" xfId="2895" xr:uid="{C46E138D-1FB0-4AB0-A524-A6AB0EA60A25}"/>
    <cellStyle name="_TableHead_58Projections2006PF 3 2 2 9" xfId="2896" xr:uid="{8137A1EE-0D52-4314-879D-687752FC96E3}"/>
    <cellStyle name="_TableHead_58Projections2006PF 3 2 3" xfId="2897" xr:uid="{1A9722A7-E0D1-4310-92F6-8D89284BF627}"/>
    <cellStyle name="_TableHead_58Projections2006PF 3 2 4" xfId="2898" xr:uid="{E96AAD5E-C5EA-4FA0-9644-8D63B62BDC3D}"/>
    <cellStyle name="_TableHead_58Projections2006PF 3 2 5" xfId="2899" xr:uid="{273EC2DE-20EB-4503-B432-6D7171C0784A}"/>
    <cellStyle name="_TableHead_58Projections2006PF 3 2 6" xfId="2900" xr:uid="{4EDB26F2-9656-4A3C-8C1A-E6DB742A6C27}"/>
    <cellStyle name="_TableHead_58Projections2006PF 3 2 7" xfId="2901" xr:uid="{D8237875-199B-4092-9620-788A88072C93}"/>
    <cellStyle name="_TableHead_58Projections2006PF 3 2 8" xfId="2902" xr:uid="{996FD589-E0FD-46C0-8E79-DB97E47FE636}"/>
    <cellStyle name="_TableHead_58Projections2006PF 3 2 9" xfId="2903" xr:uid="{5086F432-F1B9-4E39-8BA6-E7C99F51169B}"/>
    <cellStyle name="_TableHead_58Projections2006PF 3 3" xfId="2904" xr:uid="{C45C2BDB-942A-4DE2-8E9F-5BF8201D0737}"/>
    <cellStyle name="_TableHead_58Projections2006PF 3 3 10" xfId="2905" xr:uid="{C452FC10-8CD7-48E0-AF11-84DE838F5199}"/>
    <cellStyle name="_TableHead_58Projections2006PF 3 3 11" xfId="2906" xr:uid="{C2406DA6-25B4-434B-989B-5AD32110FB13}"/>
    <cellStyle name="_TableHead_58Projections2006PF 3 3 2" xfId="2907" xr:uid="{219A0571-E22E-45F6-9E0A-02A4E6F2508D}"/>
    <cellStyle name="_TableHead_58Projections2006PF 3 3 3" xfId="2908" xr:uid="{1754FEB2-EAAA-4B86-98A2-8D1CC93E9DF5}"/>
    <cellStyle name="_TableHead_58Projections2006PF 3 3 4" xfId="2909" xr:uid="{D7D3D070-A1BB-47C7-9D87-4BF31E675E47}"/>
    <cellStyle name="_TableHead_58Projections2006PF 3 3 5" xfId="2910" xr:uid="{F0ECC82A-A124-4485-96AE-6185A2116B78}"/>
    <cellStyle name="_TableHead_58Projections2006PF 3 3 6" xfId="2911" xr:uid="{01A453E9-B747-42C1-B4FB-6A2FDF2B8A55}"/>
    <cellStyle name="_TableHead_58Projections2006PF 3 3 7" xfId="2912" xr:uid="{0C3390EF-6133-4A97-BC30-B19028DC70D1}"/>
    <cellStyle name="_TableHead_58Projections2006PF 3 3 8" xfId="2913" xr:uid="{9CD19329-9C9F-4677-AC2E-639787455C5E}"/>
    <cellStyle name="_TableHead_58Projections2006PF 3 3 9" xfId="2914" xr:uid="{AB73631E-1E2F-40E0-A65F-469C23A18C9C}"/>
    <cellStyle name="_TableHead_58Projections2006PF 3 4" xfId="2915" xr:uid="{7C9EEC4F-897B-491B-AA60-53BF69E5EF6F}"/>
    <cellStyle name="_TableHead_58Projections2006PF 3 5" xfId="2916" xr:uid="{1D3F049F-9847-4A1F-8323-23ABED623EE8}"/>
    <cellStyle name="_TableHead_58Projections2006PF 3 6" xfId="2917" xr:uid="{394B434B-C5E1-46BC-B9E5-621B955F3357}"/>
    <cellStyle name="_TableHead_58Projections2006PF 3 7" xfId="2918" xr:uid="{EA01CA2C-2F71-4A84-8F82-E3A295C307EB}"/>
    <cellStyle name="_TableHead_58Projections2006PF 3 8" xfId="2919" xr:uid="{E8499C09-0ED1-4A1F-9CCA-FA1091D4EB2A}"/>
    <cellStyle name="_TableHead_58Projections2006PF 3 9" xfId="2920" xr:uid="{7676F45B-3DA7-4755-9E2C-B6C947E7E12D}"/>
    <cellStyle name="_TableHead_58Projections2006PF 4" xfId="2921" xr:uid="{B080E652-A7EC-4D53-BB1E-E779A796BAEB}"/>
    <cellStyle name="_TableHead_58Projections2006PF 4 10" xfId="2922" xr:uid="{F8C865E4-DAB4-457D-BD23-2BDF9F950D98}"/>
    <cellStyle name="_TableHead_58Projections2006PF 4 11" xfId="2923" xr:uid="{46F7FB9C-BD09-4998-BBE7-2DCBEF49DF02}"/>
    <cellStyle name="_TableHead_58Projections2006PF 4 12" xfId="2924" xr:uid="{1D412C5F-2504-41A2-99BD-488554F6F5BD}"/>
    <cellStyle name="_TableHead_58Projections2006PF 4 2" xfId="2925" xr:uid="{85EDCBD7-CA12-4912-89BA-4D6D01285770}"/>
    <cellStyle name="_TableHead_58Projections2006PF 4 2 10" xfId="2926" xr:uid="{32359D03-C606-403B-B484-F27CCF87766A}"/>
    <cellStyle name="_TableHead_58Projections2006PF 4 2 11" xfId="2927" xr:uid="{53D3A9C9-4781-45B4-8C14-F7BC14FD8AFD}"/>
    <cellStyle name="_TableHead_58Projections2006PF 4 2 2" xfId="2928" xr:uid="{59BF633B-2D3A-48E5-B7D5-F241F46D580C}"/>
    <cellStyle name="_TableHead_58Projections2006PF 4 2 3" xfId="2929" xr:uid="{B527CECC-A051-447F-972C-E19E622ACCA1}"/>
    <cellStyle name="_TableHead_58Projections2006PF 4 2 4" xfId="2930" xr:uid="{37A42C4C-76C4-46DF-BB24-47790C141858}"/>
    <cellStyle name="_TableHead_58Projections2006PF 4 2 5" xfId="2931" xr:uid="{DA0583EA-CEAE-48AE-ACA4-699DA078B073}"/>
    <cellStyle name="_TableHead_58Projections2006PF 4 2 6" xfId="2932" xr:uid="{0101E937-3AF5-4EA8-A412-F434E69C6E78}"/>
    <cellStyle name="_TableHead_58Projections2006PF 4 2 7" xfId="2933" xr:uid="{DD866FF9-EA24-4EDE-8B80-B1744B13F609}"/>
    <cellStyle name="_TableHead_58Projections2006PF 4 2 8" xfId="2934" xr:uid="{BE749B27-264E-4BB1-B85B-4FBCF3274331}"/>
    <cellStyle name="_TableHead_58Projections2006PF 4 2 9" xfId="2935" xr:uid="{73E37E56-F2B8-4F4E-B785-107C5BFE57F6}"/>
    <cellStyle name="_TableHead_58Projections2006PF 4 3" xfId="2936" xr:uid="{CCDBEEC5-C606-4DFB-A78C-77A4A9DB5CEF}"/>
    <cellStyle name="_TableHead_58Projections2006PF 4 4" xfId="2937" xr:uid="{BD5A1588-65E8-492B-9E6C-74131886FDA3}"/>
    <cellStyle name="_TableHead_58Projections2006PF 4 5" xfId="2938" xr:uid="{AF55A19A-10BD-4D40-B366-CF758A5A237B}"/>
    <cellStyle name="_TableHead_58Projections2006PF 4 6" xfId="2939" xr:uid="{429F9EF3-48B4-4258-A54A-953944A7D6A9}"/>
    <cellStyle name="_TableHead_58Projections2006PF 4 7" xfId="2940" xr:uid="{A080878B-D8BA-41FE-9209-ED46F30F9BC0}"/>
    <cellStyle name="_TableHead_58Projections2006PF 4 8" xfId="2941" xr:uid="{170C031D-DF3E-4F36-8AE2-7B0372AF0DE6}"/>
    <cellStyle name="_TableHead_58Projections2006PF 4 9" xfId="2942" xr:uid="{6753A440-BA2E-435A-904B-7BDD0E6C2B5D}"/>
    <cellStyle name="_TableHead_58Projections2006PF 5" xfId="2943" xr:uid="{B66595BC-081F-4FAB-918A-4532588A80AA}"/>
    <cellStyle name="_TableHead_58Projections2006PF 5 10" xfId="2944" xr:uid="{901ACBA1-8816-41DB-9AD3-8596C41DB9FB}"/>
    <cellStyle name="_TableHead_58Projections2006PF 5 11" xfId="2945" xr:uid="{F287397C-F6F2-4BB3-A9F5-6E356A1176C0}"/>
    <cellStyle name="_TableHead_58Projections2006PF 5 12" xfId="2946" xr:uid="{45834782-2034-47F9-B8DE-23C6AE38CB8C}"/>
    <cellStyle name="_TableHead_58Projections2006PF 5 2" xfId="2947" xr:uid="{33BD038A-3F0E-47F9-AB44-5EBDD5297A25}"/>
    <cellStyle name="_TableHead_58Projections2006PF 5 2 10" xfId="2948" xr:uid="{B323FBE3-9AD5-4BC6-A29F-B507F37BB41A}"/>
    <cellStyle name="_TableHead_58Projections2006PF 5 2 11" xfId="2949" xr:uid="{4FC4EE83-CA10-4835-B787-61EA3DC1BD27}"/>
    <cellStyle name="_TableHead_58Projections2006PF 5 2 2" xfId="2950" xr:uid="{DC2955E0-FBCB-4314-8A03-31AEB01AD3D0}"/>
    <cellStyle name="_TableHead_58Projections2006PF 5 2 3" xfId="2951" xr:uid="{3EE3B2AC-5F2C-4CE9-B8EC-7F71B12FD746}"/>
    <cellStyle name="_TableHead_58Projections2006PF 5 2 4" xfId="2952" xr:uid="{CD283B66-EF68-4CFC-91FA-9CD95E245C4B}"/>
    <cellStyle name="_TableHead_58Projections2006PF 5 2 5" xfId="2953" xr:uid="{E23B8030-5984-4434-8E6F-3767D60EBCE2}"/>
    <cellStyle name="_TableHead_58Projections2006PF 5 2 6" xfId="2954" xr:uid="{25C26B26-CBD9-493F-BFEB-F87D21A3D655}"/>
    <cellStyle name="_TableHead_58Projections2006PF 5 2 7" xfId="2955" xr:uid="{85DA29D4-DA56-4866-9D05-F984D0D15DFD}"/>
    <cellStyle name="_TableHead_58Projections2006PF 5 2 8" xfId="2956" xr:uid="{E2993A53-808B-4E8F-A53C-E93E0D433B47}"/>
    <cellStyle name="_TableHead_58Projections2006PF 5 2 9" xfId="2957" xr:uid="{B6355015-416F-4B9F-946B-DF2036803EB3}"/>
    <cellStyle name="_TableHead_58Projections2006PF 5 3" xfId="2958" xr:uid="{7EC4A5EA-7EDE-4C0C-ADEA-246AA1CA1FAF}"/>
    <cellStyle name="_TableHead_58Projections2006PF 5 4" xfId="2959" xr:uid="{C0FB22C7-46F3-4CA5-8770-28111D8EA904}"/>
    <cellStyle name="_TableHead_58Projections2006PF 5 5" xfId="2960" xr:uid="{98D20E9B-74B7-4EDD-8C95-5B5C1FD3311B}"/>
    <cellStyle name="_TableHead_58Projections2006PF 5 6" xfId="2961" xr:uid="{96DF6AE5-48C8-406A-B1CE-9A104E501CA4}"/>
    <cellStyle name="_TableHead_58Projections2006PF 5 7" xfId="2962" xr:uid="{CB35ABB1-A14F-4E5A-8395-19CF76A43BE4}"/>
    <cellStyle name="_TableHead_58Projections2006PF 5 8" xfId="2963" xr:uid="{FE75DD5A-48F0-4BDD-9E95-79D8D70DAB7C}"/>
    <cellStyle name="_TableHead_58Projections2006PF 5 9" xfId="2964" xr:uid="{F98A3CEC-C5C2-4FA2-9923-A0387C52CE79}"/>
    <cellStyle name="_TableHead_58Projections2006PF 6" xfId="2965" xr:uid="{E0837616-83E9-4F96-82B6-5A7779E42E21}"/>
    <cellStyle name="_TableHead_58Projections2006PF 6 10" xfId="2966" xr:uid="{D8302E5A-2C48-41AF-9B80-C239FA03D1C0}"/>
    <cellStyle name="_TableHead_58Projections2006PF 6 11" xfId="2967" xr:uid="{1F4F7D37-4E45-4030-A97A-C6F7D744D8C4}"/>
    <cellStyle name="_TableHead_58Projections2006PF 6 12" xfId="2968" xr:uid="{8DBB77E0-E00F-46B7-8910-66D217696179}"/>
    <cellStyle name="_TableHead_58Projections2006PF 6 13" xfId="2969" xr:uid="{B65777FA-0E12-4273-8D35-BF6D473FF0AB}"/>
    <cellStyle name="_TableHead_58Projections2006PF 6 2" xfId="2970" xr:uid="{EB45E8D1-159A-44C8-81D2-AA2A58140216}"/>
    <cellStyle name="_TableHead_58Projections2006PF 6 2 10" xfId="2971" xr:uid="{ADA0BE97-C60E-4129-925C-6D3387482D70}"/>
    <cellStyle name="_TableHead_58Projections2006PF 6 2 11" xfId="2972" xr:uid="{8386A2A0-8A20-4885-BA54-77AFA2F319A4}"/>
    <cellStyle name="_TableHead_58Projections2006PF 6 2 2" xfId="2973" xr:uid="{6CAC3857-E117-405B-A052-F35349BA117E}"/>
    <cellStyle name="_TableHead_58Projections2006PF 6 2 3" xfId="2974" xr:uid="{0819DC09-02EA-4658-9909-517712788C69}"/>
    <cellStyle name="_TableHead_58Projections2006PF 6 2 4" xfId="2975" xr:uid="{A9B39E2B-0EA8-437B-8530-CD743ABADF2D}"/>
    <cellStyle name="_TableHead_58Projections2006PF 6 2 5" xfId="2976" xr:uid="{8AD23B66-0D8E-41FF-A431-3FE616BAEEE2}"/>
    <cellStyle name="_TableHead_58Projections2006PF 6 2 6" xfId="2977" xr:uid="{04FB1F89-7679-4164-B99B-9E740B7E0FD8}"/>
    <cellStyle name="_TableHead_58Projections2006PF 6 2 7" xfId="2978" xr:uid="{E4554B13-7FA4-4542-B424-6EB14F6E294E}"/>
    <cellStyle name="_TableHead_58Projections2006PF 6 2 8" xfId="2979" xr:uid="{0650C83A-E947-408D-ACCA-CFEB5106719B}"/>
    <cellStyle name="_TableHead_58Projections2006PF 6 2 9" xfId="2980" xr:uid="{D5B97102-0860-47F4-953E-C67F33B20CF0}"/>
    <cellStyle name="_TableHead_58Projections2006PF 6 3" xfId="2981" xr:uid="{06FD44D9-34FB-4A95-8119-CED90D3A6903}"/>
    <cellStyle name="_TableHead_58Projections2006PF 6 3 10" xfId="2982" xr:uid="{DEE7AC2D-AE5C-4309-BF5F-37E179ABCDD6}"/>
    <cellStyle name="_TableHead_58Projections2006PF 6 3 11" xfId="2983" xr:uid="{F07F54FA-D6A1-4963-908B-D7CD36F01217}"/>
    <cellStyle name="_TableHead_58Projections2006PF 6 3 2" xfId="2984" xr:uid="{7D1C24F3-C9FA-47D8-9436-6F2FCC432DC9}"/>
    <cellStyle name="_TableHead_58Projections2006PF 6 3 3" xfId="2985" xr:uid="{C33CBBBE-4E7B-4373-A6B8-4623AAADC62F}"/>
    <cellStyle name="_TableHead_58Projections2006PF 6 3 4" xfId="2986" xr:uid="{245DF300-CE57-4862-8DB5-CCBC9EF498CF}"/>
    <cellStyle name="_TableHead_58Projections2006PF 6 3 5" xfId="2987" xr:uid="{463EB995-E63A-40F6-AAEA-2880472E3422}"/>
    <cellStyle name="_TableHead_58Projections2006PF 6 3 6" xfId="2988" xr:uid="{1AF83A7E-C1A6-48B5-81D0-2074A1AF0405}"/>
    <cellStyle name="_TableHead_58Projections2006PF 6 3 7" xfId="2989" xr:uid="{F90B81ED-DD03-44D9-B9ED-11A972C7BEE0}"/>
    <cellStyle name="_TableHead_58Projections2006PF 6 3 8" xfId="2990" xr:uid="{D3F252F2-290A-4910-BF95-5883F7A7C425}"/>
    <cellStyle name="_TableHead_58Projections2006PF 6 3 9" xfId="2991" xr:uid="{B30B75DF-A18B-45B1-A25E-2E3FEBBA87C9}"/>
    <cellStyle name="_TableHead_58Projections2006PF 6 4" xfId="2992" xr:uid="{B2CB7433-95A6-41B8-B6B5-40AC4D1CF88D}"/>
    <cellStyle name="_TableHead_58Projections2006PF 6 5" xfId="2993" xr:uid="{26B858ED-CC65-498C-BCAF-2A93C191179E}"/>
    <cellStyle name="_TableHead_58Projections2006PF 6 6" xfId="2994" xr:uid="{71142FDD-8B6A-4D37-88B5-7A38A988A4C3}"/>
    <cellStyle name="_TableHead_58Projections2006PF 6 7" xfId="2995" xr:uid="{9C744C0D-5EF1-44BC-BBF1-5AC0FE1AF5BD}"/>
    <cellStyle name="_TableHead_58Projections2006PF 6 8" xfId="2996" xr:uid="{FFBEEF47-F836-429A-8DF2-BD17E310D767}"/>
    <cellStyle name="_TableHead_58Projections2006PF 6 9" xfId="2997" xr:uid="{2CDB2B2B-9B02-428A-9499-7F6FD4810570}"/>
    <cellStyle name="_TableHead_58Projections2006PF 7" xfId="2998" xr:uid="{EF38F106-D9DC-4AEC-959E-4D9DF15A05DA}"/>
    <cellStyle name="_TableHead_58Projections2006PF 7 10" xfId="2999" xr:uid="{71A9DF16-F5A2-499E-B509-0FE9D612486B}"/>
    <cellStyle name="_TableHead_58Projections2006PF 7 11" xfId="3000" xr:uid="{D97F6954-5A64-460E-98C7-A56E1000DD42}"/>
    <cellStyle name="_TableHead_58Projections2006PF 7 12" xfId="3001" xr:uid="{0D9D88AF-71BF-4AF5-BCD8-BAEC3D4C0BE7}"/>
    <cellStyle name="_TableHead_58Projections2006PF 7 2" xfId="3002" xr:uid="{FDC1066D-F649-4FAE-8B45-1793F53647F2}"/>
    <cellStyle name="_TableHead_58Projections2006PF 7 2 10" xfId="3003" xr:uid="{6EE6EFCE-DE3D-4523-87E7-54A02D47EC3B}"/>
    <cellStyle name="_TableHead_58Projections2006PF 7 2 11" xfId="3004" xr:uid="{48C1CB87-9A0B-4B24-BAA1-DD1923786C39}"/>
    <cellStyle name="_TableHead_58Projections2006PF 7 2 2" xfId="3005" xr:uid="{12BEB851-C516-4373-A7DB-8811CEC94698}"/>
    <cellStyle name="_TableHead_58Projections2006PF 7 2 3" xfId="3006" xr:uid="{3DFDB88C-0DC2-48CF-8B34-09096E746321}"/>
    <cellStyle name="_TableHead_58Projections2006PF 7 2 4" xfId="3007" xr:uid="{E8C77E14-7CC3-4143-B5F5-461934BCE9C5}"/>
    <cellStyle name="_TableHead_58Projections2006PF 7 2 5" xfId="3008" xr:uid="{FC87322C-84A3-4F37-9AD5-B470C03B0D62}"/>
    <cellStyle name="_TableHead_58Projections2006PF 7 2 6" xfId="3009" xr:uid="{D0186DC8-BB54-4D3E-A018-97C5943D69D4}"/>
    <cellStyle name="_TableHead_58Projections2006PF 7 2 7" xfId="3010" xr:uid="{67418709-072E-480E-97D7-812D8D91F69B}"/>
    <cellStyle name="_TableHead_58Projections2006PF 7 2 8" xfId="3011" xr:uid="{95FB4407-824E-467E-9310-4C8896B480CC}"/>
    <cellStyle name="_TableHead_58Projections2006PF 7 2 9" xfId="3012" xr:uid="{676D8932-115B-4938-AADB-595E331BC5D3}"/>
    <cellStyle name="_TableHead_58Projections2006PF 7 3" xfId="3013" xr:uid="{8C32FCB7-0AC2-45E8-AD79-E2F945B88B78}"/>
    <cellStyle name="_TableHead_58Projections2006PF 7 4" xfId="3014" xr:uid="{7C4A37B6-0E11-4F81-A5F2-FD92C2E4753B}"/>
    <cellStyle name="_TableHead_58Projections2006PF 7 5" xfId="3015" xr:uid="{BE093292-2A1B-4D53-B7A3-62828903A618}"/>
    <cellStyle name="_TableHead_58Projections2006PF 7 6" xfId="3016" xr:uid="{59B4D5AA-0072-4D18-90B4-D279E44A1F45}"/>
    <cellStyle name="_TableHead_58Projections2006PF 7 7" xfId="3017" xr:uid="{154C961E-5B66-4802-B436-F0079B343F89}"/>
    <cellStyle name="_TableHead_58Projections2006PF 7 8" xfId="3018" xr:uid="{EDE6BF1E-5B82-4FA6-84F0-C0B25D98AB2F}"/>
    <cellStyle name="_TableHead_58Projections2006PF 7 9" xfId="3019" xr:uid="{2BCBC533-E278-4DCB-A5F8-AB9A4F47560F}"/>
    <cellStyle name="_TableHead_58Projections2006PF 8" xfId="3020" xr:uid="{EC089BBE-96F8-41E7-AFA6-77CE48BCD171}"/>
    <cellStyle name="_TableHead_58Projections2006PF 9" xfId="3021" xr:uid="{33B44581-3095-4FD8-9279-C3413BF65168}"/>
    <cellStyle name="_TableHead_Del Exit Analysis v 7 (10-10-05) (2)" xfId="3022" xr:uid="{8E625F61-8115-4C3F-BE65-CEB7FC518945}"/>
    <cellStyle name="_TableHead_Del Exit Analysis v 7 (10-10-05) (2) 10" xfId="3023" xr:uid="{C6F7A2D4-3153-46E8-A060-0A37C09AFA7D}"/>
    <cellStyle name="_TableHead_Del Exit Analysis v 7 (10-10-05) (2) 11" xfId="3024" xr:uid="{01A29B22-64E5-4FEA-8B5D-3E6ADAC655C2}"/>
    <cellStyle name="_TableHead_Del Exit Analysis v 7 (10-10-05) (2) 12" xfId="3025" xr:uid="{D1909196-7FF5-44A8-B38C-9914D55CD9EF}"/>
    <cellStyle name="_TableHead_Del Exit Analysis v 7 (10-10-05) (2) 13" xfId="3026" xr:uid="{C1905030-9E2F-4860-B4F2-CE43B39BBB83}"/>
    <cellStyle name="_TableHead_Del Exit Analysis v 7 (10-10-05) (2) 14" xfId="3027" xr:uid="{BAA5FD9E-1F66-47FB-9D91-F4ED20589CC8}"/>
    <cellStyle name="_TableHead_Del Exit Analysis v 7 (10-10-05) (2) 15" xfId="3028" xr:uid="{D4FDB8F0-39F4-4B3C-8921-C1D8A093C36C}"/>
    <cellStyle name="_TableHead_Del Exit Analysis v 7 (10-10-05) (2) 16" xfId="3029" xr:uid="{BF81A530-AD61-4180-BEF0-1CA6CC6ED9B0}"/>
    <cellStyle name="_TableHead_Del Exit Analysis v 7 (10-10-05) (2) 17" xfId="3030" xr:uid="{FBDCEC4C-1DCF-42D9-B2C6-67B89CA6C346}"/>
    <cellStyle name="_TableHead_Del Exit Analysis v 7 (10-10-05) (2) 2" xfId="3031" xr:uid="{2C76577D-E812-411B-9CA0-23C370E31FA2}"/>
    <cellStyle name="_TableHead_Del Exit Analysis v 7 (10-10-05) (2) 2 10" xfId="3032" xr:uid="{7EA6AC1D-AF79-4AE1-BC56-A14A6B599CB1}"/>
    <cellStyle name="_TableHead_Del Exit Analysis v 7 (10-10-05) (2) 2 11" xfId="3033" xr:uid="{D2A2021B-6ED1-4310-9C9F-6D5DF758A8D9}"/>
    <cellStyle name="_TableHead_Del Exit Analysis v 7 (10-10-05) (2) 2 12" xfId="3034" xr:uid="{0D48E02F-D16E-4A48-BBE6-BB1E1E377503}"/>
    <cellStyle name="_TableHead_Del Exit Analysis v 7 (10-10-05) (2) 2 13" xfId="3035" xr:uid="{7087F44D-8985-45D7-B101-61AD8CEDDA37}"/>
    <cellStyle name="_TableHead_Del Exit Analysis v 7 (10-10-05) (2) 2 14" xfId="3036" xr:uid="{78A39A74-C4A8-4A8A-A47B-E76411D382EC}"/>
    <cellStyle name="_TableHead_Del Exit Analysis v 7 (10-10-05) (2) 2 15" xfId="3037" xr:uid="{B70BD680-EF4A-4F2F-904F-4E478D814A9E}"/>
    <cellStyle name="_TableHead_Del Exit Analysis v 7 (10-10-05) (2) 2 2" xfId="3038" xr:uid="{A4F9DC92-2D17-474B-8A70-12FD8D1B1805}"/>
    <cellStyle name="_TableHead_Del Exit Analysis v 7 (10-10-05) (2) 2 2 10" xfId="3039" xr:uid="{9589C725-87E1-42C3-BE68-10D4ADC8BF42}"/>
    <cellStyle name="_TableHead_Del Exit Analysis v 7 (10-10-05) (2) 2 2 11" xfId="3040" xr:uid="{B6AE2391-D77B-42D5-8881-2BC6DA0D31CE}"/>
    <cellStyle name="_TableHead_Del Exit Analysis v 7 (10-10-05) (2) 2 2 12" xfId="3041" xr:uid="{7C6B3B45-A0BB-44E2-B184-A038E07C1571}"/>
    <cellStyle name="_TableHead_Del Exit Analysis v 7 (10-10-05) (2) 2 2 13" xfId="3042" xr:uid="{BE150508-6233-499D-885B-2A06B109EF76}"/>
    <cellStyle name="_TableHead_Del Exit Analysis v 7 (10-10-05) (2) 2 2 2" xfId="3043" xr:uid="{FFF58001-3621-4670-9BEC-B2AD8E2BE65C}"/>
    <cellStyle name="_TableHead_Del Exit Analysis v 7 (10-10-05) (2) 2 2 2 10" xfId="3044" xr:uid="{0E395D41-F063-4E6F-8FDD-06C2CCA78ADB}"/>
    <cellStyle name="_TableHead_Del Exit Analysis v 7 (10-10-05) (2) 2 2 2 11" xfId="3045" xr:uid="{FA37FCE8-8DC4-43CC-BD21-E2434CD50F21}"/>
    <cellStyle name="_TableHead_Del Exit Analysis v 7 (10-10-05) (2) 2 2 2 12" xfId="3046" xr:uid="{263F515A-7D2A-4A02-A91C-729D3DDC320A}"/>
    <cellStyle name="_TableHead_Del Exit Analysis v 7 (10-10-05) (2) 2 2 2 2" xfId="3047" xr:uid="{23AF9AC2-238D-4C0F-9574-1A29DD346FC6}"/>
    <cellStyle name="_TableHead_Del Exit Analysis v 7 (10-10-05) (2) 2 2 2 2 10" xfId="3048" xr:uid="{ED319490-2DD5-4EBC-8497-55ADE1D755FB}"/>
    <cellStyle name="_TableHead_Del Exit Analysis v 7 (10-10-05) (2) 2 2 2 2 11" xfId="3049" xr:uid="{4D2DC23E-FBFE-404F-8703-624A0F4145EE}"/>
    <cellStyle name="_TableHead_Del Exit Analysis v 7 (10-10-05) (2) 2 2 2 2 2" xfId="3050" xr:uid="{6C9670AA-2203-4665-BF55-48A2036F17BB}"/>
    <cellStyle name="_TableHead_Del Exit Analysis v 7 (10-10-05) (2) 2 2 2 2 3" xfId="3051" xr:uid="{38A49E62-8A72-4883-AF7E-037EA24EC6A4}"/>
    <cellStyle name="_TableHead_Del Exit Analysis v 7 (10-10-05) (2) 2 2 2 2 4" xfId="3052" xr:uid="{8C076198-C152-4130-9489-1AF03DD8A2FB}"/>
    <cellStyle name="_TableHead_Del Exit Analysis v 7 (10-10-05) (2) 2 2 2 2 5" xfId="3053" xr:uid="{CA163B9D-34CC-456D-8BF4-0ED3D5BEF0BA}"/>
    <cellStyle name="_TableHead_Del Exit Analysis v 7 (10-10-05) (2) 2 2 2 2 6" xfId="3054" xr:uid="{D8BBC70E-7A3C-4F78-9357-4A9AE0EAF1AA}"/>
    <cellStyle name="_TableHead_Del Exit Analysis v 7 (10-10-05) (2) 2 2 2 2 7" xfId="3055" xr:uid="{C54F8867-13D9-402E-A552-275F4B26DE03}"/>
    <cellStyle name="_TableHead_Del Exit Analysis v 7 (10-10-05) (2) 2 2 2 2 8" xfId="3056" xr:uid="{E73F0738-B3DA-4507-A813-C9F2BB7D4A0C}"/>
    <cellStyle name="_TableHead_Del Exit Analysis v 7 (10-10-05) (2) 2 2 2 2 9" xfId="3057" xr:uid="{D9E52836-9759-41F9-9CAD-BE84C26B4311}"/>
    <cellStyle name="_TableHead_Del Exit Analysis v 7 (10-10-05) (2) 2 2 2 3" xfId="3058" xr:uid="{7B80DEDE-25C8-4703-AD5C-817C2028EA4D}"/>
    <cellStyle name="_TableHead_Del Exit Analysis v 7 (10-10-05) (2) 2 2 2 4" xfId="3059" xr:uid="{206D29EE-063D-433B-BC75-862762ACF1A9}"/>
    <cellStyle name="_TableHead_Del Exit Analysis v 7 (10-10-05) (2) 2 2 2 5" xfId="3060" xr:uid="{FE3BEED4-49BF-49DB-83A7-725CB21EA099}"/>
    <cellStyle name="_TableHead_Del Exit Analysis v 7 (10-10-05) (2) 2 2 2 6" xfId="3061" xr:uid="{24DCBA05-FA69-4A14-88D6-6BEFA5D4089C}"/>
    <cellStyle name="_TableHead_Del Exit Analysis v 7 (10-10-05) (2) 2 2 2 7" xfId="3062" xr:uid="{205F0305-4C64-414E-AE9B-567E6E93441F}"/>
    <cellStyle name="_TableHead_Del Exit Analysis v 7 (10-10-05) (2) 2 2 2 8" xfId="3063" xr:uid="{DCC1B5C7-0F5B-457F-9A0A-4467205D2BCB}"/>
    <cellStyle name="_TableHead_Del Exit Analysis v 7 (10-10-05) (2) 2 2 2 9" xfId="3064" xr:uid="{054808B3-8282-4C1F-835E-63137DFBDD9E}"/>
    <cellStyle name="_TableHead_Del Exit Analysis v 7 (10-10-05) (2) 2 2 3" xfId="3065" xr:uid="{2F78D33D-F688-4F0C-AF7C-CAD08C4CCE34}"/>
    <cellStyle name="_TableHead_Del Exit Analysis v 7 (10-10-05) (2) 2 2 3 10" xfId="3066" xr:uid="{991A4A96-4590-4D6A-BFAB-27F46D03AEC3}"/>
    <cellStyle name="_TableHead_Del Exit Analysis v 7 (10-10-05) (2) 2 2 3 11" xfId="3067" xr:uid="{CE1F3F2F-B414-41CB-A177-118D198BEDB5}"/>
    <cellStyle name="_TableHead_Del Exit Analysis v 7 (10-10-05) (2) 2 2 3 2" xfId="3068" xr:uid="{4CE5F51D-856A-480B-B242-DD49214AB951}"/>
    <cellStyle name="_TableHead_Del Exit Analysis v 7 (10-10-05) (2) 2 2 3 3" xfId="3069" xr:uid="{91176039-77E5-4043-A1A0-E19A8EC8F8F4}"/>
    <cellStyle name="_TableHead_Del Exit Analysis v 7 (10-10-05) (2) 2 2 3 4" xfId="3070" xr:uid="{6AA76EAE-C0FE-47AB-A249-4BBD7CBAF402}"/>
    <cellStyle name="_TableHead_Del Exit Analysis v 7 (10-10-05) (2) 2 2 3 5" xfId="3071" xr:uid="{B21208EB-7351-4C56-ADE4-AC198BBCD438}"/>
    <cellStyle name="_TableHead_Del Exit Analysis v 7 (10-10-05) (2) 2 2 3 6" xfId="3072" xr:uid="{BDF08CD2-EE30-4FE5-AA65-EF81C848CA04}"/>
    <cellStyle name="_TableHead_Del Exit Analysis v 7 (10-10-05) (2) 2 2 3 7" xfId="3073" xr:uid="{79C7A08E-52E1-4AE0-A978-6827AF538ACC}"/>
    <cellStyle name="_TableHead_Del Exit Analysis v 7 (10-10-05) (2) 2 2 3 8" xfId="3074" xr:uid="{20DB0BE2-F54F-46AA-B2DB-69121272AADA}"/>
    <cellStyle name="_TableHead_Del Exit Analysis v 7 (10-10-05) (2) 2 2 3 9" xfId="3075" xr:uid="{E11DAE50-A12F-40F3-B6F4-3C2F826567A2}"/>
    <cellStyle name="_TableHead_Del Exit Analysis v 7 (10-10-05) (2) 2 2 4" xfId="3076" xr:uid="{68399560-76F8-4696-9829-46C438FF6BA2}"/>
    <cellStyle name="_TableHead_Del Exit Analysis v 7 (10-10-05) (2) 2 2 5" xfId="3077" xr:uid="{8E23F264-6383-470E-9F05-E953FB0A4E76}"/>
    <cellStyle name="_TableHead_Del Exit Analysis v 7 (10-10-05) (2) 2 2 6" xfId="3078" xr:uid="{5A705A3B-5C9D-4B4F-B304-D375F4AE975D}"/>
    <cellStyle name="_TableHead_Del Exit Analysis v 7 (10-10-05) (2) 2 2 7" xfId="3079" xr:uid="{B8D1E237-A7BF-4A7C-8DDC-1A3E7041FBD4}"/>
    <cellStyle name="_TableHead_Del Exit Analysis v 7 (10-10-05) (2) 2 2 8" xfId="3080" xr:uid="{F2409509-1916-44CF-A699-56A6E5C1E453}"/>
    <cellStyle name="_TableHead_Del Exit Analysis v 7 (10-10-05) (2) 2 2 9" xfId="3081" xr:uid="{9B573108-C07F-4C83-84B5-EDBD386DBB8E}"/>
    <cellStyle name="_TableHead_Del Exit Analysis v 7 (10-10-05) (2) 2 3" xfId="3082" xr:uid="{D60759E6-D919-4415-818F-E93BD389D8C4}"/>
    <cellStyle name="_TableHead_Del Exit Analysis v 7 (10-10-05) (2) 2 3 10" xfId="3083" xr:uid="{A7A88E29-F78E-43F9-977E-9B19A3A12789}"/>
    <cellStyle name="_TableHead_Del Exit Analysis v 7 (10-10-05) (2) 2 3 11" xfId="3084" xr:uid="{EB47A0F8-561F-43B9-A474-DCB671B5D186}"/>
    <cellStyle name="_TableHead_Del Exit Analysis v 7 (10-10-05) (2) 2 3 12" xfId="3085" xr:uid="{0DED95FD-7C76-4B49-82E7-08C15FE73FF6}"/>
    <cellStyle name="_TableHead_Del Exit Analysis v 7 (10-10-05) (2) 2 3 2" xfId="3086" xr:uid="{512CA411-0D25-4986-A5B1-69D655AA22DF}"/>
    <cellStyle name="_TableHead_Del Exit Analysis v 7 (10-10-05) (2) 2 3 2 10" xfId="3087" xr:uid="{166DCCBD-102B-4488-AAD7-51821B098A5A}"/>
    <cellStyle name="_TableHead_Del Exit Analysis v 7 (10-10-05) (2) 2 3 2 11" xfId="3088" xr:uid="{FB34AE14-1E9D-4BCB-93DA-760892666677}"/>
    <cellStyle name="_TableHead_Del Exit Analysis v 7 (10-10-05) (2) 2 3 2 2" xfId="3089" xr:uid="{69810161-9DAA-4784-B879-024A4FE7CC17}"/>
    <cellStyle name="_TableHead_Del Exit Analysis v 7 (10-10-05) (2) 2 3 2 3" xfId="3090" xr:uid="{695E4B26-AB5C-48E3-A349-A94191D80DDD}"/>
    <cellStyle name="_TableHead_Del Exit Analysis v 7 (10-10-05) (2) 2 3 2 4" xfId="3091" xr:uid="{878D5E63-EC7D-41BB-B01B-6FA8511229C2}"/>
    <cellStyle name="_TableHead_Del Exit Analysis v 7 (10-10-05) (2) 2 3 2 5" xfId="3092" xr:uid="{5710A168-B70D-4D97-8E2B-C05A176C81F0}"/>
    <cellStyle name="_TableHead_Del Exit Analysis v 7 (10-10-05) (2) 2 3 2 6" xfId="3093" xr:uid="{16BCE556-472B-4D2F-80FB-82279EFAAE3C}"/>
    <cellStyle name="_TableHead_Del Exit Analysis v 7 (10-10-05) (2) 2 3 2 7" xfId="3094" xr:uid="{2AB2E3A6-2EB7-4494-80F3-FC0DD082D527}"/>
    <cellStyle name="_TableHead_Del Exit Analysis v 7 (10-10-05) (2) 2 3 2 8" xfId="3095" xr:uid="{99381347-C38B-41F5-B795-F5EE0A499523}"/>
    <cellStyle name="_TableHead_Del Exit Analysis v 7 (10-10-05) (2) 2 3 2 9" xfId="3096" xr:uid="{BE6AA30F-4C24-4190-BDA4-6FCBCCE93259}"/>
    <cellStyle name="_TableHead_Del Exit Analysis v 7 (10-10-05) (2) 2 3 3" xfId="3097" xr:uid="{DD283381-D67E-4A6B-9265-2D496C2741AA}"/>
    <cellStyle name="_TableHead_Del Exit Analysis v 7 (10-10-05) (2) 2 3 4" xfId="3098" xr:uid="{4A6C5F14-B0E4-427F-9969-99BEE42A6A50}"/>
    <cellStyle name="_TableHead_Del Exit Analysis v 7 (10-10-05) (2) 2 3 5" xfId="3099" xr:uid="{C10689E7-1FE0-4344-83D0-AA2410588810}"/>
    <cellStyle name="_TableHead_Del Exit Analysis v 7 (10-10-05) (2) 2 3 6" xfId="3100" xr:uid="{B2FE6E65-6762-4657-84CB-4C0D518BB7C1}"/>
    <cellStyle name="_TableHead_Del Exit Analysis v 7 (10-10-05) (2) 2 3 7" xfId="3101" xr:uid="{6844D2FE-3948-4AD3-ABA0-AFFD48C4C4B4}"/>
    <cellStyle name="_TableHead_Del Exit Analysis v 7 (10-10-05) (2) 2 3 8" xfId="3102" xr:uid="{3F3CE61A-6269-433F-9386-0D0FD31AF23B}"/>
    <cellStyle name="_TableHead_Del Exit Analysis v 7 (10-10-05) (2) 2 3 9" xfId="3103" xr:uid="{CF4088E8-01EC-4A4F-95B4-05EA72CD6800}"/>
    <cellStyle name="_TableHead_Del Exit Analysis v 7 (10-10-05) (2) 2 4" xfId="3104" xr:uid="{FCD21287-D07A-4518-B49D-4B620D7C1FBF}"/>
    <cellStyle name="_TableHead_Del Exit Analysis v 7 (10-10-05) (2) 2 4 10" xfId="3105" xr:uid="{D3876BB7-6CF4-4E97-99B9-8D776F8EEB88}"/>
    <cellStyle name="_TableHead_Del Exit Analysis v 7 (10-10-05) (2) 2 4 11" xfId="3106" xr:uid="{2939D3A5-CD8C-42D6-B305-ADEF49828804}"/>
    <cellStyle name="_TableHead_Del Exit Analysis v 7 (10-10-05) (2) 2 4 12" xfId="3107" xr:uid="{9437170A-34F1-4D74-99B1-4A1DFCF8EA52}"/>
    <cellStyle name="_TableHead_Del Exit Analysis v 7 (10-10-05) (2) 2 4 2" xfId="3108" xr:uid="{6B353143-9224-49E4-AF14-1A1BFE50B146}"/>
    <cellStyle name="_TableHead_Del Exit Analysis v 7 (10-10-05) (2) 2 4 2 10" xfId="3109" xr:uid="{E9164976-75AF-411E-BCE4-DE28970BB7A6}"/>
    <cellStyle name="_TableHead_Del Exit Analysis v 7 (10-10-05) (2) 2 4 2 11" xfId="3110" xr:uid="{C8EE4B10-C6D5-4083-9543-844B386990F4}"/>
    <cellStyle name="_TableHead_Del Exit Analysis v 7 (10-10-05) (2) 2 4 2 2" xfId="3111" xr:uid="{EDB3634E-8B82-44C7-B296-B0D6D6C8156E}"/>
    <cellStyle name="_TableHead_Del Exit Analysis v 7 (10-10-05) (2) 2 4 2 3" xfId="3112" xr:uid="{83A95D78-3B6F-49DC-9628-F9B57F7CF6B5}"/>
    <cellStyle name="_TableHead_Del Exit Analysis v 7 (10-10-05) (2) 2 4 2 4" xfId="3113" xr:uid="{C851F9CC-3D52-49EE-B4F0-49641074DCF4}"/>
    <cellStyle name="_TableHead_Del Exit Analysis v 7 (10-10-05) (2) 2 4 2 5" xfId="3114" xr:uid="{195DC319-7FA4-403C-8FFF-0562C89848CE}"/>
    <cellStyle name="_TableHead_Del Exit Analysis v 7 (10-10-05) (2) 2 4 2 6" xfId="3115" xr:uid="{CCF20CF0-BE4A-47CF-8F41-F3745FDC7E75}"/>
    <cellStyle name="_TableHead_Del Exit Analysis v 7 (10-10-05) (2) 2 4 2 7" xfId="3116" xr:uid="{C29398D0-8865-4F69-B44E-B1D141936959}"/>
    <cellStyle name="_TableHead_Del Exit Analysis v 7 (10-10-05) (2) 2 4 2 8" xfId="3117" xr:uid="{3072D7FE-27D3-441E-B186-9951753C4D20}"/>
    <cellStyle name="_TableHead_Del Exit Analysis v 7 (10-10-05) (2) 2 4 2 9" xfId="3118" xr:uid="{29F31D5E-FCE2-4ADF-8EB7-DFFD8D0F38A5}"/>
    <cellStyle name="_TableHead_Del Exit Analysis v 7 (10-10-05) (2) 2 4 3" xfId="3119" xr:uid="{085D3A15-83AE-467C-990A-90DC73992702}"/>
    <cellStyle name="_TableHead_Del Exit Analysis v 7 (10-10-05) (2) 2 4 4" xfId="3120" xr:uid="{F39D9FC3-9E8C-41EA-B254-FA31DC9821B2}"/>
    <cellStyle name="_TableHead_Del Exit Analysis v 7 (10-10-05) (2) 2 4 5" xfId="3121" xr:uid="{C1D460C4-7F0E-418F-8802-EEBCD1082719}"/>
    <cellStyle name="_TableHead_Del Exit Analysis v 7 (10-10-05) (2) 2 4 6" xfId="3122" xr:uid="{1E279675-70B1-46EB-B080-A4966F758D09}"/>
    <cellStyle name="_TableHead_Del Exit Analysis v 7 (10-10-05) (2) 2 4 7" xfId="3123" xr:uid="{565A12A5-FD36-43D4-8865-29762AA3C4FB}"/>
    <cellStyle name="_TableHead_Del Exit Analysis v 7 (10-10-05) (2) 2 4 8" xfId="3124" xr:uid="{263C458D-2DA0-40B9-BD97-C664B92EB44B}"/>
    <cellStyle name="_TableHead_Del Exit Analysis v 7 (10-10-05) (2) 2 4 9" xfId="3125" xr:uid="{F2BDE3EA-43CF-4A3E-A46A-D18C8218D3AB}"/>
    <cellStyle name="_TableHead_Del Exit Analysis v 7 (10-10-05) (2) 2 5" xfId="3126" xr:uid="{020BC715-3A57-4A52-B784-362E353A6D6D}"/>
    <cellStyle name="_TableHead_Del Exit Analysis v 7 (10-10-05) (2) 2 5 10" xfId="3127" xr:uid="{6757D9F7-6A75-4C85-8918-8A5260015739}"/>
    <cellStyle name="_TableHead_Del Exit Analysis v 7 (10-10-05) (2) 2 5 11" xfId="3128" xr:uid="{F73FC0CD-A0E0-412E-A6F3-1A9538622168}"/>
    <cellStyle name="_TableHead_Del Exit Analysis v 7 (10-10-05) (2) 2 5 2" xfId="3129" xr:uid="{3D1A4266-FE51-4A8E-A25E-4712CF77D7D8}"/>
    <cellStyle name="_TableHead_Del Exit Analysis v 7 (10-10-05) (2) 2 5 3" xfId="3130" xr:uid="{3CDACDEA-56A9-4FC2-867E-3448B8BCE2F9}"/>
    <cellStyle name="_TableHead_Del Exit Analysis v 7 (10-10-05) (2) 2 5 4" xfId="3131" xr:uid="{9573D8D2-5C72-4D3E-A8D0-DAD8629A9DA6}"/>
    <cellStyle name="_TableHead_Del Exit Analysis v 7 (10-10-05) (2) 2 5 5" xfId="3132" xr:uid="{D3114A57-9B17-486C-B5B1-DB9B64496859}"/>
    <cellStyle name="_TableHead_Del Exit Analysis v 7 (10-10-05) (2) 2 5 6" xfId="3133" xr:uid="{4B441F05-45B9-4B8B-BA3A-AA88DAF69A16}"/>
    <cellStyle name="_TableHead_Del Exit Analysis v 7 (10-10-05) (2) 2 5 7" xfId="3134" xr:uid="{7FD51815-1A5D-45C9-B1B1-5726D169DADA}"/>
    <cellStyle name="_TableHead_Del Exit Analysis v 7 (10-10-05) (2) 2 5 8" xfId="3135" xr:uid="{E10F0DE0-25B2-4164-8334-9B77A7AF70FA}"/>
    <cellStyle name="_TableHead_Del Exit Analysis v 7 (10-10-05) (2) 2 5 9" xfId="3136" xr:uid="{EE7710A4-D86A-4730-B818-CBE867170061}"/>
    <cellStyle name="_TableHead_Del Exit Analysis v 7 (10-10-05) (2) 2 6" xfId="3137" xr:uid="{E40ADFEB-6CD8-4B4D-8D10-D9CD2D519BFD}"/>
    <cellStyle name="_TableHead_Del Exit Analysis v 7 (10-10-05) (2) 2 7" xfId="3138" xr:uid="{40076690-1748-4D09-BE67-41967733A747}"/>
    <cellStyle name="_TableHead_Del Exit Analysis v 7 (10-10-05) (2) 2 8" xfId="3139" xr:uid="{D7DB2D91-0339-4E6A-9C4E-4BA2B800A49E}"/>
    <cellStyle name="_TableHead_Del Exit Analysis v 7 (10-10-05) (2) 2 9" xfId="3140" xr:uid="{E72B0300-4833-41E1-AB9D-CE14E637B8A4}"/>
    <cellStyle name="_TableHead_Del Exit Analysis v 7 (10-10-05) (2) 3" xfId="3141" xr:uid="{7FA3FE12-FE8D-439E-B811-5D4D36B62403}"/>
    <cellStyle name="_TableHead_Del Exit Analysis v 7 (10-10-05) (2) 3 10" xfId="3142" xr:uid="{1227CF51-EFCF-474A-9ED5-B7AA12ACD22E}"/>
    <cellStyle name="_TableHead_Del Exit Analysis v 7 (10-10-05) (2) 3 11" xfId="3143" xr:uid="{583C5714-9E82-40C5-BB68-16A7036575FD}"/>
    <cellStyle name="_TableHead_Del Exit Analysis v 7 (10-10-05) (2) 3 12" xfId="3144" xr:uid="{A47BC10E-A500-48DF-AB9A-5543D0AE6392}"/>
    <cellStyle name="_TableHead_Del Exit Analysis v 7 (10-10-05) (2) 3 13" xfId="3145" xr:uid="{890577DA-C2AF-4847-94F8-1FCF6745B274}"/>
    <cellStyle name="_TableHead_Del Exit Analysis v 7 (10-10-05) (2) 3 2" xfId="3146" xr:uid="{4E6FBDC0-A3BE-4BB5-A2D0-5A9935251644}"/>
    <cellStyle name="_TableHead_Del Exit Analysis v 7 (10-10-05) (2) 3 2 10" xfId="3147" xr:uid="{47EA16B5-2D97-4F24-AEDB-28A5B23ACE5D}"/>
    <cellStyle name="_TableHead_Del Exit Analysis v 7 (10-10-05) (2) 3 2 11" xfId="3148" xr:uid="{4FDAAEAC-B1A3-45B1-A0F4-16267049B7CC}"/>
    <cellStyle name="_TableHead_Del Exit Analysis v 7 (10-10-05) (2) 3 2 12" xfId="3149" xr:uid="{7F9D843A-A98A-4FBF-90CA-9D39B5BF4942}"/>
    <cellStyle name="_TableHead_Del Exit Analysis v 7 (10-10-05) (2) 3 2 2" xfId="3150" xr:uid="{905DE4D1-9222-41AC-90D7-683E965859BA}"/>
    <cellStyle name="_TableHead_Del Exit Analysis v 7 (10-10-05) (2) 3 2 2 10" xfId="3151" xr:uid="{4C17E329-BEDF-4ED6-AC8F-1D340FF1EE78}"/>
    <cellStyle name="_TableHead_Del Exit Analysis v 7 (10-10-05) (2) 3 2 2 11" xfId="3152" xr:uid="{FD35F227-4693-43ED-9919-298D13833346}"/>
    <cellStyle name="_TableHead_Del Exit Analysis v 7 (10-10-05) (2) 3 2 2 2" xfId="3153" xr:uid="{2E001D1D-33F6-44AB-9713-6BF2811F80AE}"/>
    <cellStyle name="_TableHead_Del Exit Analysis v 7 (10-10-05) (2) 3 2 2 3" xfId="3154" xr:uid="{A03D1726-57F4-4680-AF12-0E849F55C7E1}"/>
    <cellStyle name="_TableHead_Del Exit Analysis v 7 (10-10-05) (2) 3 2 2 4" xfId="3155" xr:uid="{DE94EA24-A208-439B-B270-E5FE4F6E32FD}"/>
    <cellStyle name="_TableHead_Del Exit Analysis v 7 (10-10-05) (2) 3 2 2 5" xfId="3156" xr:uid="{3A9272FE-F88C-46FB-AAAE-40D9832C0830}"/>
    <cellStyle name="_TableHead_Del Exit Analysis v 7 (10-10-05) (2) 3 2 2 6" xfId="3157" xr:uid="{ACA4FAF6-0A83-4FE7-A67A-CC024642D99A}"/>
    <cellStyle name="_TableHead_Del Exit Analysis v 7 (10-10-05) (2) 3 2 2 7" xfId="3158" xr:uid="{672FDFF9-43AA-41D0-9D8C-DF8298A19455}"/>
    <cellStyle name="_TableHead_Del Exit Analysis v 7 (10-10-05) (2) 3 2 2 8" xfId="3159" xr:uid="{09CD13C5-FEE4-44A4-BC43-C4D8AF405BBF}"/>
    <cellStyle name="_TableHead_Del Exit Analysis v 7 (10-10-05) (2) 3 2 2 9" xfId="3160" xr:uid="{613CB8C4-9891-418B-9B34-5B087B1C8C1D}"/>
    <cellStyle name="_TableHead_Del Exit Analysis v 7 (10-10-05) (2) 3 2 3" xfId="3161" xr:uid="{82561AA5-73FC-4340-A3EB-7763D45D201F}"/>
    <cellStyle name="_TableHead_Del Exit Analysis v 7 (10-10-05) (2) 3 2 4" xfId="3162" xr:uid="{77D20E19-AC85-480D-9594-CCA843D1B5C9}"/>
    <cellStyle name="_TableHead_Del Exit Analysis v 7 (10-10-05) (2) 3 2 5" xfId="3163" xr:uid="{96EB967C-356B-4FE9-95A5-1D5D73C609F0}"/>
    <cellStyle name="_TableHead_Del Exit Analysis v 7 (10-10-05) (2) 3 2 6" xfId="3164" xr:uid="{7E7BDEC3-6E70-4BD2-907E-474C3306EDE4}"/>
    <cellStyle name="_TableHead_Del Exit Analysis v 7 (10-10-05) (2) 3 2 7" xfId="3165" xr:uid="{8869D63F-2451-4E45-A933-5D489A9EBA1F}"/>
    <cellStyle name="_TableHead_Del Exit Analysis v 7 (10-10-05) (2) 3 2 8" xfId="3166" xr:uid="{E86D360A-EA33-411E-9D4D-A7F00874D0AD}"/>
    <cellStyle name="_TableHead_Del Exit Analysis v 7 (10-10-05) (2) 3 2 9" xfId="3167" xr:uid="{DD494D02-25AE-4CB9-9040-752E49D3A1C9}"/>
    <cellStyle name="_TableHead_Del Exit Analysis v 7 (10-10-05) (2) 3 3" xfId="3168" xr:uid="{94B5ED2F-28EB-42B0-B70B-B3187F925D1F}"/>
    <cellStyle name="_TableHead_Del Exit Analysis v 7 (10-10-05) (2) 3 3 10" xfId="3169" xr:uid="{0D5B633D-7565-444E-8887-D1A9130CAB97}"/>
    <cellStyle name="_TableHead_Del Exit Analysis v 7 (10-10-05) (2) 3 3 11" xfId="3170" xr:uid="{6FB0FA20-AD9C-4722-BE3A-30C9C69307CD}"/>
    <cellStyle name="_TableHead_Del Exit Analysis v 7 (10-10-05) (2) 3 3 2" xfId="3171" xr:uid="{C4F86EF7-A4CC-4A5B-9E34-8FCF2CD35B32}"/>
    <cellStyle name="_TableHead_Del Exit Analysis v 7 (10-10-05) (2) 3 3 3" xfId="3172" xr:uid="{8F109869-6C6D-4667-9281-B7D4000C76F5}"/>
    <cellStyle name="_TableHead_Del Exit Analysis v 7 (10-10-05) (2) 3 3 4" xfId="3173" xr:uid="{6E3F2896-ABA7-4726-B7A1-BC21D653ED65}"/>
    <cellStyle name="_TableHead_Del Exit Analysis v 7 (10-10-05) (2) 3 3 5" xfId="3174" xr:uid="{2FB1A378-B4E9-4056-86CF-470BBF73E9EF}"/>
    <cellStyle name="_TableHead_Del Exit Analysis v 7 (10-10-05) (2) 3 3 6" xfId="3175" xr:uid="{16DD4A25-7200-4A99-A8A5-83C45A5D8AF0}"/>
    <cellStyle name="_TableHead_Del Exit Analysis v 7 (10-10-05) (2) 3 3 7" xfId="3176" xr:uid="{8331CD89-E7CD-4A0A-99A4-37EA89CE83F6}"/>
    <cellStyle name="_TableHead_Del Exit Analysis v 7 (10-10-05) (2) 3 3 8" xfId="3177" xr:uid="{74E790E3-08A9-4AD8-AF37-34CBB4273D9D}"/>
    <cellStyle name="_TableHead_Del Exit Analysis v 7 (10-10-05) (2) 3 3 9" xfId="3178" xr:uid="{0E2170FA-9BBC-4D8F-B985-4BB6505F954F}"/>
    <cellStyle name="_TableHead_Del Exit Analysis v 7 (10-10-05) (2) 3 4" xfId="3179" xr:uid="{FDD05985-5E4F-45E1-ABCE-42ECA4C4C553}"/>
    <cellStyle name="_TableHead_Del Exit Analysis v 7 (10-10-05) (2) 3 5" xfId="3180" xr:uid="{9D1A00B2-7EEA-475C-B45F-E341D9DBA45C}"/>
    <cellStyle name="_TableHead_Del Exit Analysis v 7 (10-10-05) (2) 3 6" xfId="3181" xr:uid="{80FF705B-1574-4248-A5CF-E9C446520094}"/>
    <cellStyle name="_TableHead_Del Exit Analysis v 7 (10-10-05) (2) 3 7" xfId="3182" xr:uid="{092A2110-722F-4B97-88CB-D4CC69343D98}"/>
    <cellStyle name="_TableHead_Del Exit Analysis v 7 (10-10-05) (2) 3 8" xfId="3183" xr:uid="{9192938E-6707-409D-A17B-0452069113AA}"/>
    <cellStyle name="_TableHead_Del Exit Analysis v 7 (10-10-05) (2) 3 9" xfId="3184" xr:uid="{C60D2BB4-F2ED-4CB9-9816-75480A91988A}"/>
    <cellStyle name="_TableHead_Del Exit Analysis v 7 (10-10-05) (2) 4" xfId="3185" xr:uid="{C29035FB-E369-4651-AD17-54F5B4A49CD3}"/>
    <cellStyle name="_TableHead_Del Exit Analysis v 7 (10-10-05) (2) 4 10" xfId="3186" xr:uid="{A6BF0B0D-5F64-42CB-9E41-16CA4EE3556C}"/>
    <cellStyle name="_TableHead_Del Exit Analysis v 7 (10-10-05) (2) 4 11" xfId="3187" xr:uid="{5B6C389C-2420-46BA-81A0-6998A77E791E}"/>
    <cellStyle name="_TableHead_Del Exit Analysis v 7 (10-10-05) (2) 4 12" xfId="3188" xr:uid="{870E21BD-FBDA-4705-99D7-F2FA289C3904}"/>
    <cellStyle name="_TableHead_Del Exit Analysis v 7 (10-10-05) (2) 4 2" xfId="3189" xr:uid="{E7063D29-49D7-4FC4-AFA2-903B7DEFC1B3}"/>
    <cellStyle name="_TableHead_Del Exit Analysis v 7 (10-10-05) (2) 4 2 10" xfId="3190" xr:uid="{5AEABD5E-9C14-4890-BC4D-BBE8A5E53F29}"/>
    <cellStyle name="_TableHead_Del Exit Analysis v 7 (10-10-05) (2) 4 2 11" xfId="3191" xr:uid="{373FA6CA-11DD-4E1E-A429-2E0E46CEBA9F}"/>
    <cellStyle name="_TableHead_Del Exit Analysis v 7 (10-10-05) (2) 4 2 2" xfId="3192" xr:uid="{C23063C1-EFED-4D35-90F6-88F6E4314F26}"/>
    <cellStyle name="_TableHead_Del Exit Analysis v 7 (10-10-05) (2) 4 2 3" xfId="3193" xr:uid="{8CAB485B-49F6-42CD-944D-029A824F45D1}"/>
    <cellStyle name="_TableHead_Del Exit Analysis v 7 (10-10-05) (2) 4 2 4" xfId="3194" xr:uid="{1BCF1CB3-237F-4C2C-B0DE-531FFB73B939}"/>
    <cellStyle name="_TableHead_Del Exit Analysis v 7 (10-10-05) (2) 4 2 5" xfId="3195" xr:uid="{CD9FEE95-690A-4F1D-B9FA-EF5468F92F38}"/>
    <cellStyle name="_TableHead_Del Exit Analysis v 7 (10-10-05) (2) 4 2 6" xfId="3196" xr:uid="{DF9C3174-7165-4C78-BF66-F17253716D1A}"/>
    <cellStyle name="_TableHead_Del Exit Analysis v 7 (10-10-05) (2) 4 2 7" xfId="3197" xr:uid="{6059CBCA-BAE8-493E-89B5-F7963C21ED62}"/>
    <cellStyle name="_TableHead_Del Exit Analysis v 7 (10-10-05) (2) 4 2 8" xfId="3198" xr:uid="{7EB1FDB1-32CB-4924-AB16-574BA67BD1EF}"/>
    <cellStyle name="_TableHead_Del Exit Analysis v 7 (10-10-05) (2) 4 2 9" xfId="3199" xr:uid="{AD8826CB-9867-4117-BD9C-6257CC9C6E79}"/>
    <cellStyle name="_TableHead_Del Exit Analysis v 7 (10-10-05) (2) 4 3" xfId="3200" xr:uid="{9E0BF410-494A-4CF1-88B9-E72EE6FFB533}"/>
    <cellStyle name="_TableHead_Del Exit Analysis v 7 (10-10-05) (2) 4 4" xfId="3201" xr:uid="{820BCADB-8F15-4945-B24C-6B41D635DC8A}"/>
    <cellStyle name="_TableHead_Del Exit Analysis v 7 (10-10-05) (2) 4 5" xfId="3202" xr:uid="{9FCB1AC2-DBB1-4AD8-BC2B-5E2EB9E7CEE7}"/>
    <cellStyle name="_TableHead_Del Exit Analysis v 7 (10-10-05) (2) 4 6" xfId="3203" xr:uid="{F8921F95-1C4D-4FFF-BD9D-F5A54BEE12B2}"/>
    <cellStyle name="_TableHead_Del Exit Analysis v 7 (10-10-05) (2) 4 7" xfId="3204" xr:uid="{4A8CE472-73E2-4D5C-9C4D-2819E732628F}"/>
    <cellStyle name="_TableHead_Del Exit Analysis v 7 (10-10-05) (2) 4 8" xfId="3205" xr:uid="{C82BDD60-B683-4990-9A12-ADB8953D74AD}"/>
    <cellStyle name="_TableHead_Del Exit Analysis v 7 (10-10-05) (2) 4 9" xfId="3206" xr:uid="{C00CC34C-D0FC-4C83-A29E-556DAB2D387F}"/>
    <cellStyle name="_TableHead_Del Exit Analysis v 7 (10-10-05) (2) 5" xfId="3207" xr:uid="{E6B62ACD-AB87-4EC0-AE24-E0B37F3B88E7}"/>
    <cellStyle name="_TableHead_Del Exit Analysis v 7 (10-10-05) (2) 5 10" xfId="3208" xr:uid="{23513F89-8DA5-4C3A-9F74-E778B555B605}"/>
    <cellStyle name="_TableHead_Del Exit Analysis v 7 (10-10-05) (2) 5 11" xfId="3209" xr:uid="{51A7F23B-B9C6-4C71-8581-24BD180BE0FB}"/>
    <cellStyle name="_TableHead_Del Exit Analysis v 7 (10-10-05) (2) 5 12" xfId="3210" xr:uid="{ACE9BD50-3E1B-440E-BB0E-AA3095807EDE}"/>
    <cellStyle name="_TableHead_Del Exit Analysis v 7 (10-10-05) (2) 5 2" xfId="3211" xr:uid="{CF21A025-9117-4197-9EDD-52F0C9BDCC6E}"/>
    <cellStyle name="_TableHead_Del Exit Analysis v 7 (10-10-05) (2) 5 2 10" xfId="3212" xr:uid="{66D00188-512B-47F8-A6CC-A62C13DCD886}"/>
    <cellStyle name="_TableHead_Del Exit Analysis v 7 (10-10-05) (2) 5 2 11" xfId="3213" xr:uid="{9F0F319F-EFD7-48BA-B6DD-7EAD668182B4}"/>
    <cellStyle name="_TableHead_Del Exit Analysis v 7 (10-10-05) (2) 5 2 2" xfId="3214" xr:uid="{E74F5C74-0C0D-458C-871D-9C89FB884347}"/>
    <cellStyle name="_TableHead_Del Exit Analysis v 7 (10-10-05) (2) 5 2 3" xfId="3215" xr:uid="{5DC5F398-543E-4CB3-AE8A-5446081D6180}"/>
    <cellStyle name="_TableHead_Del Exit Analysis v 7 (10-10-05) (2) 5 2 4" xfId="3216" xr:uid="{79D96A51-CBE9-4DD1-BC56-88EA91F962D5}"/>
    <cellStyle name="_TableHead_Del Exit Analysis v 7 (10-10-05) (2) 5 2 5" xfId="3217" xr:uid="{0D46BF48-4A1D-42CF-8AAF-56EB3056EC05}"/>
    <cellStyle name="_TableHead_Del Exit Analysis v 7 (10-10-05) (2) 5 2 6" xfId="3218" xr:uid="{9646C243-6D44-4886-822F-0C7ACC234FB8}"/>
    <cellStyle name="_TableHead_Del Exit Analysis v 7 (10-10-05) (2) 5 2 7" xfId="3219" xr:uid="{DE548816-A247-4E26-ACCA-FB67824B136B}"/>
    <cellStyle name="_TableHead_Del Exit Analysis v 7 (10-10-05) (2) 5 2 8" xfId="3220" xr:uid="{7175839B-35B8-4AAC-A9AA-DB406E8BA5B5}"/>
    <cellStyle name="_TableHead_Del Exit Analysis v 7 (10-10-05) (2) 5 2 9" xfId="3221" xr:uid="{87617A33-B3AD-45E1-94CA-89A12A3B4807}"/>
    <cellStyle name="_TableHead_Del Exit Analysis v 7 (10-10-05) (2) 5 3" xfId="3222" xr:uid="{00CB33F0-A39E-4645-96AB-2F18E3799CEB}"/>
    <cellStyle name="_TableHead_Del Exit Analysis v 7 (10-10-05) (2) 5 4" xfId="3223" xr:uid="{479A028D-612D-42C7-8E31-15E9E3B20FED}"/>
    <cellStyle name="_TableHead_Del Exit Analysis v 7 (10-10-05) (2) 5 5" xfId="3224" xr:uid="{3E63029A-1B76-4F5D-9EF7-E52C4EED76D9}"/>
    <cellStyle name="_TableHead_Del Exit Analysis v 7 (10-10-05) (2) 5 6" xfId="3225" xr:uid="{6A3D022D-E4A8-41DE-BCD7-A6D54B522077}"/>
    <cellStyle name="_TableHead_Del Exit Analysis v 7 (10-10-05) (2) 5 7" xfId="3226" xr:uid="{4E41635B-D231-4F25-971D-67ED63D85CA6}"/>
    <cellStyle name="_TableHead_Del Exit Analysis v 7 (10-10-05) (2) 5 8" xfId="3227" xr:uid="{40FEDA10-314D-4A41-8877-11DE29A5DECB}"/>
    <cellStyle name="_TableHead_Del Exit Analysis v 7 (10-10-05) (2) 5 9" xfId="3228" xr:uid="{E313A38D-D972-4537-8757-AC39866EA4F4}"/>
    <cellStyle name="_TableHead_Del Exit Analysis v 7 (10-10-05) (2) 6" xfId="3229" xr:uid="{B9C1FE00-3AB5-4DCE-B700-7716E726F616}"/>
    <cellStyle name="_TableHead_Del Exit Analysis v 7 (10-10-05) (2) 6 10" xfId="3230" xr:uid="{5471A1E0-017E-44B0-901C-28FCEDC7CCDB}"/>
    <cellStyle name="_TableHead_Del Exit Analysis v 7 (10-10-05) (2) 6 11" xfId="3231" xr:uid="{C4227585-ACCC-47D3-A5B5-BA1D0763791B}"/>
    <cellStyle name="_TableHead_Del Exit Analysis v 7 (10-10-05) (2) 6 12" xfId="3232" xr:uid="{4FE14E95-D1F5-4301-AAEF-903A3FF8D8F9}"/>
    <cellStyle name="_TableHead_Del Exit Analysis v 7 (10-10-05) (2) 6 13" xfId="3233" xr:uid="{C18C11E0-886C-4C8B-9431-6F33626CAFB2}"/>
    <cellStyle name="_TableHead_Del Exit Analysis v 7 (10-10-05) (2) 6 2" xfId="3234" xr:uid="{4EDCD229-0B99-4AD2-9E5C-AA1CC2F1E7EE}"/>
    <cellStyle name="_TableHead_Del Exit Analysis v 7 (10-10-05) (2) 6 2 10" xfId="3235" xr:uid="{E9CA27B7-1DD5-4B74-B174-DD24DE9872ED}"/>
    <cellStyle name="_TableHead_Del Exit Analysis v 7 (10-10-05) (2) 6 2 11" xfId="3236" xr:uid="{EFE0EE4C-5CB2-4D0D-9160-0338635C9BA3}"/>
    <cellStyle name="_TableHead_Del Exit Analysis v 7 (10-10-05) (2) 6 2 2" xfId="3237" xr:uid="{463D9995-4954-4133-95A3-071FF057206D}"/>
    <cellStyle name="_TableHead_Del Exit Analysis v 7 (10-10-05) (2) 6 2 3" xfId="3238" xr:uid="{B3B1535D-F313-4FE9-B9D4-85D460A065E4}"/>
    <cellStyle name="_TableHead_Del Exit Analysis v 7 (10-10-05) (2) 6 2 4" xfId="3239" xr:uid="{5F9D3485-4CEE-4BB3-9C69-D7A60CFB0E8A}"/>
    <cellStyle name="_TableHead_Del Exit Analysis v 7 (10-10-05) (2) 6 2 5" xfId="3240" xr:uid="{8C979050-BC6B-41F9-A6A7-7A144EAFF6FB}"/>
    <cellStyle name="_TableHead_Del Exit Analysis v 7 (10-10-05) (2) 6 2 6" xfId="3241" xr:uid="{BA1F8FC2-73BE-488A-A090-B50CCACE1F3B}"/>
    <cellStyle name="_TableHead_Del Exit Analysis v 7 (10-10-05) (2) 6 2 7" xfId="3242" xr:uid="{16FCAD40-EDBC-4D3A-B6DF-338EE8499AF4}"/>
    <cellStyle name="_TableHead_Del Exit Analysis v 7 (10-10-05) (2) 6 2 8" xfId="3243" xr:uid="{4B8CB9A6-726A-4CBE-94F3-FE30F6ACC85D}"/>
    <cellStyle name="_TableHead_Del Exit Analysis v 7 (10-10-05) (2) 6 2 9" xfId="3244" xr:uid="{72A8C6B1-BFB3-425C-A08F-14AEAE9C07E3}"/>
    <cellStyle name="_TableHead_Del Exit Analysis v 7 (10-10-05) (2) 6 3" xfId="3245" xr:uid="{DE5EE04A-4A90-48B9-A1F0-94E7EA1CC828}"/>
    <cellStyle name="_TableHead_Del Exit Analysis v 7 (10-10-05) (2) 6 3 10" xfId="3246" xr:uid="{904FB63F-B389-4D7C-B9B8-696A1CA28BD9}"/>
    <cellStyle name="_TableHead_Del Exit Analysis v 7 (10-10-05) (2) 6 3 11" xfId="3247" xr:uid="{B1242D4E-662F-4C1A-B059-4388E7A73068}"/>
    <cellStyle name="_TableHead_Del Exit Analysis v 7 (10-10-05) (2) 6 3 2" xfId="3248" xr:uid="{21E69FD0-B418-4A38-A537-5BFEDBC14B2E}"/>
    <cellStyle name="_TableHead_Del Exit Analysis v 7 (10-10-05) (2) 6 3 3" xfId="3249" xr:uid="{E9264AEE-1D48-41B0-B490-54AEEA832D8C}"/>
    <cellStyle name="_TableHead_Del Exit Analysis v 7 (10-10-05) (2) 6 3 4" xfId="3250" xr:uid="{CC05452A-8F7F-469E-9A71-B3D8F0E4C96A}"/>
    <cellStyle name="_TableHead_Del Exit Analysis v 7 (10-10-05) (2) 6 3 5" xfId="3251" xr:uid="{F234B184-CD31-4A36-A3EC-9830F172A4B1}"/>
    <cellStyle name="_TableHead_Del Exit Analysis v 7 (10-10-05) (2) 6 3 6" xfId="3252" xr:uid="{158C45F1-F4C8-4254-84EB-FECA2F01557D}"/>
    <cellStyle name="_TableHead_Del Exit Analysis v 7 (10-10-05) (2) 6 3 7" xfId="3253" xr:uid="{2C58584F-E6C1-41ED-BBFF-954A65CEC846}"/>
    <cellStyle name="_TableHead_Del Exit Analysis v 7 (10-10-05) (2) 6 3 8" xfId="3254" xr:uid="{53D28B68-8D2B-42D3-B9D7-D9151A75C6D0}"/>
    <cellStyle name="_TableHead_Del Exit Analysis v 7 (10-10-05) (2) 6 3 9" xfId="3255" xr:uid="{2391C3F2-1E5F-4BED-B8C1-001D5A0F1E07}"/>
    <cellStyle name="_TableHead_Del Exit Analysis v 7 (10-10-05) (2) 6 4" xfId="3256" xr:uid="{5EE69DF2-927C-4900-B1D6-41F93F53A54D}"/>
    <cellStyle name="_TableHead_Del Exit Analysis v 7 (10-10-05) (2) 6 5" xfId="3257" xr:uid="{C0C31C7F-3324-4F6D-A932-E9EFE4A2B826}"/>
    <cellStyle name="_TableHead_Del Exit Analysis v 7 (10-10-05) (2) 6 6" xfId="3258" xr:uid="{82BB3EE1-448D-44AB-BA04-538FDAB2A4FD}"/>
    <cellStyle name="_TableHead_Del Exit Analysis v 7 (10-10-05) (2) 6 7" xfId="3259" xr:uid="{D46B1B2B-18FE-45CA-9B0B-965E39879015}"/>
    <cellStyle name="_TableHead_Del Exit Analysis v 7 (10-10-05) (2) 6 8" xfId="3260" xr:uid="{E88A07AA-5993-4787-90BC-87EFE482967A}"/>
    <cellStyle name="_TableHead_Del Exit Analysis v 7 (10-10-05) (2) 6 9" xfId="3261" xr:uid="{65BBD802-7874-43E8-8815-259AEEA09A32}"/>
    <cellStyle name="_TableHead_Del Exit Analysis v 7 (10-10-05) (2) 7" xfId="3262" xr:uid="{0171A6FE-080B-488A-83B2-0005885D622E}"/>
    <cellStyle name="_TableHead_Del Exit Analysis v 7 (10-10-05) (2) 7 10" xfId="3263" xr:uid="{ADEDE6CF-6FA9-42DA-87BE-1A21D2C222B5}"/>
    <cellStyle name="_TableHead_Del Exit Analysis v 7 (10-10-05) (2) 7 11" xfId="3264" xr:uid="{E1BA9A57-09DD-4074-AE28-21085F028A03}"/>
    <cellStyle name="_TableHead_Del Exit Analysis v 7 (10-10-05) (2) 7 12" xfId="3265" xr:uid="{BEDCB505-B26B-4264-BBD4-8E86408ABDB5}"/>
    <cellStyle name="_TableHead_Del Exit Analysis v 7 (10-10-05) (2) 7 2" xfId="3266" xr:uid="{ECC92DDF-379A-4C6D-BF41-5869B2E096EE}"/>
    <cellStyle name="_TableHead_Del Exit Analysis v 7 (10-10-05) (2) 7 2 10" xfId="3267" xr:uid="{BAD4A753-42FA-42DB-A97E-F70B5B28AD2B}"/>
    <cellStyle name="_TableHead_Del Exit Analysis v 7 (10-10-05) (2) 7 2 11" xfId="3268" xr:uid="{95169AA1-95F0-4B19-BB8B-95F68F801999}"/>
    <cellStyle name="_TableHead_Del Exit Analysis v 7 (10-10-05) (2) 7 2 2" xfId="3269" xr:uid="{822FE246-3334-412F-8A6C-7FDDE0A6B893}"/>
    <cellStyle name="_TableHead_Del Exit Analysis v 7 (10-10-05) (2) 7 2 3" xfId="3270" xr:uid="{393C083E-FBB4-4C6C-96D3-2DBABA3E28F7}"/>
    <cellStyle name="_TableHead_Del Exit Analysis v 7 (10-10-05) (2) 7 2 4" xfId="3271" xr:uid="{013C4CC6-38FC-4D80-9C67-87B302A45D2A}"/>
    <cellStyle name="_TableHead_Del Exit Analysis v 7 (10-10-05) (2) 7 2 5" xfId="3272" xr:uid="{DABE69AB-B825-4697-9099-23C9672C6093}"/>
    <cellStyle name="_TableHead_Del Exit Analysis v 7 (10-10-05) (2) 7 2 6" xfId="3273" xr:uid="{54D08318-07DA-4E1D-B6CE-58DF70515919}"/>
    <cellStyle name="_TableHead_Del Exit Analysis v 7 (10-10-05) (2) 7 2 7" xfId="3274" xr:uid="{D49536EF-898C-49FD-B946-8F0B632841E8}"/>
    <cellStyle name="_TableHead_Del Exit Analysis v 7 (10-10-05) (2) 7 2 8" xfId="3275" xr:uid="{7E5B1A7D-415F-4D09-AC6F-16FE91534096}"/>
    <cellStyle name="_TableHead_Del Exit Analysis v 7 (10-10-05) (2) 7 2 9" xfId="3276" xr:uid="{1897C8C7-0263-4264-A9A2-808BC48D1E96}"/>
    <cellStyle name="_TableHead_Del Exit Analysis v 7 (10-10-05) (2) 7 3" xfId="3277" xr:uid="{0D1B6677-38A9-4C5B-A6E3-16EA6C238566}"/>
    <cellStyle name="_TableHead_Del Exit Analysis v 7 (10-10-05) (2) 7 4" xfId="3278" xr:uid="{0BC12BF2-6939-4458-B021-14BD7E646E29}"/>
    <cellStyle name="_TableHead_Del Exit Analysis v 7 (10-10-05) (2) 7 5" xfId="3279" xr:uid="{C9BB0106-B53A-4519-AEC1-2E18A7E994E5}"/>
    <cellStyle name="_TableHead_Del Exit Analysis v 7 (10-10-05) (2) 7 6" xfId="3280" xr:uid="{FA776A28-ED34-49EA-B3BD-B582BA2DC0EE}"/>
    <cellStyle name="_TableHead_Del Exit Analysis v 7 (10-10-05) (2) 7 7" xfId="3281" xr:uid="{0F6E03A5-C996-44C4-A683-CEE504B662DC}"/>
    <cellStyle name="_TableHead_Del Exit Analysis v 7 (10-10-05) (2) 7 8" xfId="3282" xr:uid="{A48F0B81-AA1D-4110-9A19-7204C964CA2F}"/>
    <cellStyle name="_TableHead_Del Exit Analysis v 7 (10-10-05) (2) 7 9" xfId="3283" xr:uid="{2B48ADBB-A028-47AC-A24D-0BAA0B22B670}"/>
    <cellStyle name="_TableHead_Del Exit Analysis v 7 (10-10-05) (2) 8" xfId="3284" xr:uid="{E086ADD2-A339-4C96-B488-FC8A7FC5945A}"/>
    <cellStyle name="_TableHead_Del Exit Analysis v 7 (10-10-05) (2) 9" xfId="3285" xr:uid="{247A2E15-B9FC-4880-A82C-5CF568BD60C0}"/>
    <cellStyle name="_TableHead_Hotel Del Coronado JV Figures" xfId="3286" xr:uid="{4EAEC82E-EC24-4130-9204-7BE48B383B0C}"/>
    <cellStyle name="_TableHead_Hotel Del Coronado JV Figures 2" xfId="3287" xr:uid="{12A6C8B1-3C45-49EB-B9EF-9A959DEB5C7F}"/>
    <cellStyle name="_TableHead_Hotel Del Coronado JV Figures 3" xfId="3288" xr:uid="{FE905B51-3F57-4F02-8FB5-A581ACD4BE26}"/>
    <cellStyle name="_TableHead_Hotel Del Coronado Operations1" xfId="3289" xr:uid="{398770B1-4857-4D85-AFCC-9DD7B3247AD1}"/>
    <cellStyle name="_TableHead_Hotel Del Coronado Operations1 2" xfId="3290" xr:uid="{FDA5D69B-77CA-4DE4-AFE2-3A4B0D1F84DF}"/>
    <cellStyle name="_TableHead_Hotel Del Coronado Operations1 3" xfId="3291" xr:uid="{F53F1643-23C2-496A-91DF-6EC8E99F8905}"/>
    <cellStyle name="_TableHead_Hotel del Coronado Step-up Calculation Revised by SHC_Bob's Numbers" xfId="3292" xr:uid="{3AACB5B1-8630-4C4C-817C-9C6F97833D75}"/>
    <cellStyle name="_TableHead_Hotel del Coronado Step-up Calculation Revised by SHC_Bob's Numbers 10" xfId="3293" xr:uid="{C2DE57CC-580D-4659-BAF2-63855532107E}"/>
    <cellStyle name="_TableHead_Hotel del Coronado Step-up Calculation Revised by SHC_Bob's Numbers 11" xfId="3294" xr:uid="{181C8C7A-A543-40FD-926A-12888552938C}"/>
    <cellStyle name="_TableHead_Hotel del Coronado Step-up Calculation Revised by SHC_Bob's Numbers 12" xfId="3295" xr:uid="{F538BD0A-011E-4F1D-B037-E82FD916DC5D}"/>
    <cellStyle name="_TableHead_Hotel del Coronado Step-up Calculation Revised by SHC_Bob's Numbers 13" xfId="3296" xr:uid="{75294C19-665E-40ED-89FA-881BF22DD37E}"/>
    <cellStyle name="_TableHead_Hotel del Coronado Step-up Calculation Revised by SHC_Bob's Numbers 14" xfId="3297" xr:uid="{95E16826-6C26-4A8F-B26A-1F89860EBB06}"/>
    <cellStyle name="_TableHead_Hotel del Coronado Step-up Calculation Revised by SHC_Bob's Numbers 15" xfId="3298" xr:uid="{242DDC9B-2D06-4207-901C-F8901736AC69}"/>
    <cellStyle name="_TableHead_Hotel del Coronado Step-up Calculation Revised by SHC_Bob's Numbers 16" xfId="3299" xr:uid="{1E9D0DF9-5760-44B5-8B14-C1034D21C8B0}"/>
    <cellStyle name="_TableHead_Hotel del Coronado Step-up Calculation Revised by SHC_Bob's Numbers 17" xfId="3300" xr:uid="{988E875B-3C5B-41C8-9D30-71466586E376}"/>
    <cellStyle name="_TableHead_Hotel del Coronado Step-up Calculation Revised by SHC_Bob's Numbers 2" xfId="3301" xr:uid="{672ADE50-FDE7-4826-864D-46844C5B901C}"/>
    <cellStyle name="_TableHead_Hotel del Coronado Step-up Calculation Revised by SHC_Bob's Numbers 2 10" xfId="3302" xr:uid="{A191EDB7-09E7-4F83-8E2F-0A10EFCFF502}"/>
    <cellStyle name="_TableHead_Hotel del Coronado Step-up Calculation Revised by SHC_Bob's Numbers 2 11" xfId="3303" xr:uid="{F94FEE95-256F-4AEE-84C8-63218EA9DAE9}"/>
    <cellStyle name="_TableHead_Hotel del Coronado Step-up Calculation Revised by SHC_Bob's Numbers 2 12" xfId="3304" xr:uid="{B75441D8-567D-4505-A96B-81B8F4E76320}"/>
    <cellStyle name="_TableHead_Hotel del Coronado Step-up Calculation Revised by SHC_Bob's Numbers 2 13" xfId="3305" xr:uid="{E9D07D3D-D4BE-4A41-AD4C-A333D14E45A6}"/>
    <cellStyle name="_TableHead_Hotel del Coronado Step-up Calculation Revised by SHC_Bob's Numbers 2 14" xfId="3306" xr:uid="{AB9D7010-508B-48F1-BB5F-3E6990F45E7A}"/>
    <cellStyle name="_TableHead_Hotel del Coronado Step-up Calculation Revised by SHC_Bob's Numbers 2 15" xfId="3307" xr:uid="{484AD8EA-433F-4E68-8BF2-3566092C1559}"/>
    <cellStyle name="_TableHead_Hotel del Coronado Step-up Calculation Revised by SHC_Bob's Numbers 2 2" xfId="3308" xr:uid="{D9D96D1D-6E0E-40A2-9E8E-662EF52A3843}"/>
    <cellStyle name="_TableHead_Hotel del Coronado Step-up Calculation Revised by SHC_Bob's Numbers 2 2 10" xfId="3309" xr:uid="{35541BFA-B2AF-40D9-BDC2-A8DF1F22E4AB}"/>
    <cellStyle name="_TableHead_Hotel del Coronado Step-up Calculation Revised by SHC_Bob's Numbers 2 2 11" xfId="3310" xr:uid="{2B1D0938-5F15-4A70-8B1E-9624096B6718}"/>
    <cellStyle name="_TableHead_Hotel del Coronado Step-up Calculation Revised by SHC_Bob's Numbers 2 2 12" xfId="3311" xr:uid="{3DEFBE94-6FB6-4A43-B4CD-2E7635F5F3E3}"/>
    <cellStyle name="_TableHead_Hotel del Coronado Step-up Calculation Revised by SHC_Bob's Numbers 2 2 13" xfId="3312" xr:uid="{C49C3A9E-F10C-452C-B615-7939CFDE2BAC}"/>
    <cellStyle name="_TableHead_Hotel del Coronado Step-up Calculation Revised by SHC_Bob's Numbers 2 2 2" xfId="3313" xr:uid="{A0BC6EC2-4420-4F4D-80AB-E64452471ED1}"/>
    <cellStyle name="_TableHead_Hotel del Coronado Step-up Calculation Revised by SHC_Bob's Numbers 2 2 2 10" xfId="3314" xr:uid="{C0FDAEEE-B162-483E-9737-F138409602F4}"/>
    <cellStyle name="_TableHead_Hotel del Coronado Step-up Calculation Revised by SHC_Bob's Numbers 2 2 2 11" xfId="3315" xr:uid="{E26DBB03-36D6-4B8C-9FEF-23FF1E39D636}"/>
    <cellStyle name="_TableHead_Hotel del Coronado Step-up Calculation Revised by SHC_Bob's Numbers 2 2 2 12" xfId="3316" xr:uid="{DDBF6EFE-A7EA-4C73-BCFF-87FAE39D8B5C}"/>
    <cellStyle name="_TableHead_Hotel del Coronado Step-up Calculation Revised by SHC_Bob's Numbers 2 2 2 2" xfId="3317" xr:uid="{D99ADE69-D880-4BF8-8E8C-48BD6766D7C5}"/>
    <cellStyle name="_TableHead_Hotel del Coronado Step-up Calculation Revised by SHC_Bob's Numbers 2 2 2 2 10" xfId="3318" xr:uid="{4FC706A4-9F71-4986-B979-99FB6483EB6D}"/>
    <cellStyle name="_TableHead_Hotel del Coronado Step-up Calculation Revised by SHC_Bob's Numbers 2 2 2 2 11" xfId="3319" xr:uid="{DF40973A-86F8-4A16-89CB-44C6ADEF4460}"/>
    <cellStyle name="_TableHead_Hotel del Coronado Step-up Calculation Revised by SHC_Bob's Numbers 2 2 2 2 2" xfId="3320" xr:uid="{516449DA-05C2-4F57-92AC-6C5AC997125C}"/>
    <cellStyle name="_TableHead_Hotel del Coronado Step-up Calculation Revised by SHC_Bob's Numbers 2 2 2 2 3" xfId="3321" xr:uid="{C17DA006-0D2F-497C-AD4E-75F873CDDA48}"/>
    <cellStyle name="_TableHead_Hotel del Coronado Step-up Calculation Revised by SHC_Bob's Numbers 2 2 2 2 4" xfId="3322" xr:uid="{9E63B565-662C-4479-BD11-D87A2191ECCC}"/>
    <cellStyle name="_TableHead_Hotel del Coronado Step-up Calculation Revised by SHC_Bob's Numbers 2 2 2 2 5" xfId="3323" xr:uid="{4EB91EFC-FBA4-4123-B65F-AAA195AD8BB8}"/>
    <cellStyle name="_TableHead_Hotel del Coronado Step-up Calculation Revised by SHC_Bob's Numbers 2 2 2 2 6" xfId="3324" xr:uid="{149142E4-014D-438E-B36B-359CCBB74852}"/>
    <cellStyle name="_TableHead_Hotel del Coronado Step-up Calculation Revised by SHC_Bob's Numbers 2 2 2 2 7" xfId="3325" xr:uid="{37F063CD-8856-4D63-B455-D2EB4F2537D5}"/>
    <cellStyle name="_TableHead_Hotel del Coronado Step-up Calculation Revised by SHC_Bob's Numbers 2 2 2 2 8" xfId="3326" xr:uid="{5B6A6A54-9202-44E6-8AFD-904B78299C1D}"/>
    <cellStyle name="_TableHead_Hotel del Coronado Step-up Calculation Revised by SHC_Bob's Numbers 2 2 2 2 9" xfId="3327" xr:uid="{27E77BCE-830D-485E-9C30-A9499CB58312}"/>
    <cellStyle name="_TableHead_Hotel del Coronado Step-up Calculation Revised by SHC_Bob's Numbers 2 2 2 3" xfId="3328" xr:uid="{CB709C30-5722-4FA9-91DF-86BC21526D4B}"/>
    <cellStyle name="_TableHead_Hotel del Coronado Step-up Calculation Revised by SHC_Bob's Numbers 2 2 2 4" xfId="3329" xr:uid="{4321723F-BEA9-4B6C-9DCD-844418B1B721}"/>
    <cellStyle name="_TableHead_Hotel del Coronado Step-up Calculation Revised by SHC_Bob's Numbers 2 2 2 5" xfId="3330" xr:uid="{76923362-18F4-4B03-BC4E-B1FDD7859771}"/>
    <cellStyle name="_TableHead_Hotel del Coronado Step-up Calculation Revised by SHC_Bob's Numbers 2 2 2 6" xfId="3331" xr:uid="{9288092D-4B4A-4FF0-85FF-E7A5D76F6083}"/>
    <cellStyle name="_TableHead_Hotel del Coronado Step-up Calculation Revised by SHC_Bob's Numbers 2 2 2 7" xfId="3332" xr:uid="{F8953741-2558-4BCF-8710-2EB6C29BA166}"/>
    <cellStyle name="_TableHead_Hotel del Coronado Step-up Calculation Revised by SHC_Bob's Numbers 2 2 2 8" xfId="3333" xr:uid="{3E44449F-2D7F-4284-912D-F90F76C31625}"/>
    <cellStyle name="_TableHead_Hotel del Coronado Step-up Calculation Revised by SHC_Bob's Numbers 2 2 2 9" xfId="3334" xr:uid="{314ED40B-3D20-4F98-8796-BE16D57F6A47}"/>
    <cellStyle name="_TableHead_Hotel del Coronado Step-up Calculation Revised by SHC_Bob's Numbers 2 2 3" xfId="3335" xr:uid="{8DB2069A-116A-4319-9E60-BC6F7E1879D4}"/>
    <cellStyle name="_TableHead_Hotel del Coronado Step-up Calculation Revised by SHC_Bob's Numbers 2 2 3 10" xfId="3336" xr:uid="{D1233E53-CBC9-4934-A202-56C339708A11}"/>
    <cellStyle name="_TableHead_Hotel del Coronado Step-up Calculation Revised by SHC_Bob's Numbers 2 2 3 11" xfId="3337" xr:uid="{6E3C58BE-7B98-483B-B836-F5E0D7E109CB}"/>
    <cellStyle name="_TableHead_Hotel del Coronado Step-up Calculation Revised by SHC_Bob's Numbers 2 2 3 2" xfId="3338" xr:uid="{51FFC4DA-F76B-4468-B43F-A3F87B02CA1E}"/>
    <cellStyle name="_TableHead_Hotel del Coronado Step-up Calculation Revised by SHC_Bob's Numbers 2 2 3 3" xfId="3339" xr:uid="{6CD2BBD9-94CB-4A5D-814E-4010A498AF7F}"/>
    <cellStyle name="_TableHead_Hotel del Coronado Step-up Calculation Revised by SHC_Bob's Numbers 2 2 3 4" xfId="3340" xr:uid="{7313D7DB-676A-4E35-AE52-F25078CEE3C1}"/>
    <cellStyle name="_TableHead_Hotel del Coronado Step-up Calculation Revised by SHC_Bob's Numbers 2 2 3 5" xfId="3341" xr:uid="{5AC5B0BA-390A-4D46-B50D-EEBE6FB787BB}"/>
    <cellStyle name="_TableHead_Hotel del Coronado Step-up Calculation Revised by SHC_Bob's Numbers 2 2 3 6" xfId="3342" xr:uid="{1F6E4851-471A-43DA-A447-519B42AAA6D5}"/>
    <cellStyle name="_TableHead_Hotel del Coronado Step-up Calculation Revised by SHC_Bob's Numbers 2 2 3 7" xfId="3343" xr:uid="{74D9CCDB-D5BA-4544-9812-C04CA3DA6D69}"/>
    <cellStyle name="_TableHead_Hotel del Coronado Step-up Calculation Revised by SHC_Bob's Numbers 2 2 3 8" xfId="3344" xr:uid="{AF485D54-D448-4106-A4B5-96943973C502}"/>
    <cellStyle name="_TableHead_Hotel del Coronado Step-up Calculation Revised by SHC_Bob's Numbers 2 2 3 9" xfId="3345" xr:uid="{F988DB0E-E475-4FD8-A4DC-3515FA3DA532}"/>
    <cellStyle name="_TableHead_Hotel del Coronado Step-up Calculation Revised by SHC_Bob's Numbers 2 2 4" xfId="3346" xr:uid="{78A2CB6B-2CCF-4F67-B36E-B785AC98290E}"/>
    <cellStyle name="_TableHead_Hotel del Coronado Step-up Calculation Revised by SHC_Bob's Numbers 2 2 5" xfId="3347" xr:uid="{8A6C9B75-8739-4021-B487-EC3BF8B160D4}"/>
    <cellStyle name="_TableHead_Hotel del Coronado Step-up Calculation Revised by SHC_Bob's Numbers 2 2 6" xfId="3348" xr:uid="{82FBC9AF-AA46-444B-9442-5A8152DC7421}"/>
    <cellStyle name="_TableHead_Hotel del Coronado Step-up Calculation Revised by SHC_Bob's Numbers 2 2 7" xfId="3349" xr:uid="{4CDB4B0C-8D1F-4757-A0F0-E02634B6A239}"/>
    <cellStyle name="_TableHead_Hotel del Coronado Step-up Calculation Revised by SHC_Bob's Numbers 2 2 8" xfId="3350" xr:uid="{2BF19BD8-0E84-4D36-BB1C-0650588B645C}"/>
    <cellStyle name="_TableHead_Hotel del Coronado Step-up Calculation Revised by SHC_Bob's Numbers 2 2 9" xfId="3351" xr:uid="{D716B317-E479-40CD-9067-EF07D44DB84E}"/>
    <cellStyle name="_TableHead_Hotel del Coronado Step-up Calculation Revised by SHC_Bob's Numbers 2 3" xfId="3352" xr:uid="{F0D812CF-3B43-450D-BEA6-C4F458F7D52F}"/>
    <cellStyle name="_TableHead_Hotel del Coronado Step-up Calculation Revised by SHC_Bob's Numbers 2 3 10" xfId="3353" xr:uid="{C19A9EB4-B4B7-437C-8CF2-05C7B6329248}"/>
    <cellStyle name="_TableHead_Hotel del Coronado Step-up Calculation Revised by SHC_Bob's Numbers 2 3 11" xfId="3354" xr:uid="{159A8CAE-2A20-42F6-9FF3-136E42D3A712}"/>
    <cellStyle name="_TableHead_Hotel del Coronado Step-up Calculation Revised by SHC_Bob's Numbers 2 3 12" xfId="3355" xr:uid="{F102EB97-7924-4444-AC9D-872B360649C6}"/>
    <cellStyle name="_TableHead_Hotel del Coronado Step-up Calculation Revised by SHC_Bob's Numbers 2 3 2" xfId="3356" xr:uid="{3FA107C5-ED1E-4C29-831E-D7A3AC0D83A3}"/>
    <cellStyle name="_TableHead_Hotel del Coronado Step-up Calculation Revised by SHC_Bob's Numbers 2 3 2 10" xfId="3357" xr:uid="{AEB382A6-2896-4DDE-98D0-BCD5837D147C}"/>
    <cellStyle name="_TableHead_Hotel del Coronado Step-up Calculation Revised by SHC_Bob's Numbers 2 3 2 11" xfId="3358" xr:uid="{72B51FB7-5304-42C6-A2EB-A238B726F3F5}"/>
    <cellStyle name="_TableHead_Hotel del Coronado Step-up Calculation Revised by SHC_Bob's Numbers 2 3 2 2" xfId="3359" xr:uid="{744C6D78-E3AF-4781-AB0D-11AE3328B9BA}"/>
    <cellStyle name="_TableHead_Hotel del Coronado Step-up Calculation Revised by SHC_Bob's Numbers 2 3 2 3" xfId="3360" xr:uid="{BC83362D-AD1B-43FD-83C5-F106AF0EE1C7}"/>
    <cellStyle name="_TableHead_Hotel del Coronado Step-up Calculation Revised by SHC_Bob's Numbers 2 3 2 4" xfId="3361" xr:uid="{D23B5790-2C9A-4BCC-BD08-1324E86FB285}"/>
    <cellStyle name="_TableHead_Hotel del Coronado Step-up Calculation Revised by SHC_Bob's Numbers 2 3 2 5" xfId="3362" xr:uid="{59D92955-6193-45B1-AEF9-0A2C783C9E20}"/>
    <cellStyle name="_TableHead_Hotel del Coronado Step-up Calculation Revised by SHC_Bob's Numbers 2 3 2 6" xfId="3363" xr:uid="{514822EE-01C6-4F2F-9240-36A21637B224}"/>
    <cellStyle name="_TableHead_Hotel del Coronado Step-up Calculation Revised by SHC_Bob's Numbers 2 3 2 7" xfId="3364" xr:uid="{53C1409B-627E-4B0B-8584-1292384CC51B}"/>
    <cellStyle name="_TableHead_Hotel del Coronado Step-up Calculation Revised by SHC_Bob's Numbers 2 3 2 8" xfId="3365" xr:uid="{F6A2FEE7-C69A-4128-BCEC-FDDA735F25E8}"/>
    <cellStyle name="_TableHead_Hotel del Coronado Step-up Calculation Revised by SHC_Bob's Numbers 2 3 2 9" xfId="3366" xr:uid="{47CD2A8C-773B-4BC2-94BB-A3BEC420D813}"/>
    <cellStyle name="_TableHead_Hotel del Coronado Step-up Calculation Revised by SHC_Bob's Numbers 2 3 3" xfId="3367" xr:uid="{5688C72B-A672-44FA-9C7F-70D5351FA728}"/>
    <cellStyle name="_TableHead_Hotel del Coronado Step-up Calculation Revised by SHC_Bob's Numbers 2 3 4" xfId="3368" xr:uid="{98385FB6-F627-49BC-ABDD-6F9B6DB53169}"/>
    <cellStyle name="_TableHead_Hotel del Coronado Step-up Calculation Revised by SHC_Bob's Numbers 2 3 5" xfId="3369" xr:uid="{3D6AF21E-3F80-4DEE-879F-85F760FAEAAC}"/>
    <cellStyle name="_TableHead_Hotel del Coronado Step-up Calculation Revised by SHC_Bob's Numbers 2 3 6" xfId="3370" xr:uid="{89B94821-233A-4C39-8577-AFAF784679CB}"/>
    <cellStyle name="_TableHead_Hotel del Coronado Step-up Calculation Revised by SHC_Bob's Numbers 2 3 7" xfId="3371" xr:uid="{B97F83F6-53AE-4828-BAF6-3DDE5A28E1B5}"/>
    <cellStyle name="_TableHead_Hotel del Coronado Step-up Calculation Revised by SHC_Bob's Numbers 2 3 8" xfId="3372" xr:uid="{C10DA324-AC6B-4571-A1BC-42410F14A8B5}"/>
    <cellStyle name="_TableHead_Hotel del Coronado Step-up Calculation Revised by SHC_Bob's Numbers 2 3 9" xfId="3373" xr:uid="{263161B0-22BA-4410-9783-C6761108057F}"/>
    <cellStyle name="_TableHead_Hotel del Coronado Step-up Calculation Revised by SHC_Bob's Numbers 2 4" xfId="3374" xr:uid="{D5072600-593F-4E3B-94BA-F1078DB81F11}"/>
    <cellStyle name="_TableHead_Hotel del Coronado Step-up Calculation Revised by SHC_Bob's Numbers 2 4 10" xfId="3375" xr:uid="{A793FAB0-BB72-475B-B226-AABCD7913144}"/>
    <cellStyle name="_TableHead_Hotel del Coronado Step-up Calculation Revised by SHC_Bob's Numbers 2 4 11" xfId="3376" xr:uid="{725FDDB7-28C7-4941-835F-33721284655B}"/>
    <cellStyle name="_TableHead_Hotel del Coronado Step-up Calculation Revised by SHC_Bob's Numbers 2 4 12" xfId="3377" xr:uid="{9EA6DA9C-52B3-4279-A266-94D65D1A558E}"/>
    <cellStyle name="_TableHead_Hotel del Coronado Step-up Calculation Revised by SHC_Bob's Numbers 2 4 2" xfId="3378" xr:uid="{B1DEF9AC-1F99-4929-9602-EB54CB0BAC2F}"/>
    <cellStyle name="_TableHead_Hotel del Coronado Step-up Calculation Revised by SHC_Bob's Numbers 2 4 2 10" xfId="3379" xr:uid="{604F07EC-9F84-4883-AC0B-5DB32015D8CF}"/>
    <cellStyle name="_TableHead_Hotel del Coronado Step-up Calculation Revised by SHC_Bob's Numbers 2 4 2 11" xfId="3380" xr:uid="{60F62912-C91A-43F9-9A56-E496C55DC78E}"/>
    <cellStyle name="_TableHead_Hotel del Coronado Step-up Calculation Revised by SHC_Bob's Numbers 2 4 2 2" xfId="3381" xr:uid="{86A3A4BC-0438-4391-85C9-87EC28BE8F36}"/>
    <cellStyle name="_TableHead_Hotel del Coronado Step-up Calculation Revised by SHC_Bob's Numbers 2 4 2 3" xfId="3382" xr:uid="{40118111-7748-46B8-A2B0-874DAE230693}"/>
    <cellStyle name="_TableHead_Hotel del Coronado Step-up Calculation Revised by SHC_Bob's Numbers 2 4 2 4" xfId="3383" xr:uid="{297A4666-FF87-41C5-83CE-54C0F4C2992B}"/>
    <cellStyle name="_TableHead_Hotel del Coronado Step-up Calculation Revised by SHC_Bob's Numbers 2 4 2 5" xfId="3384" xr:uid="{466CDB91-CFD7-4451-83F6-8E7D0D116401}"/>
    <cellStyle name="_TableHead_Hotel del Coronado Step-up Calculation Revised by SHC_Bob's Numbers 2 4 2 6" xfId="3385" xr:uid="{0D381226-74A8-42E3-BBD9-BF34BCE4AEEE}"/>
    <cellStyle name="_TableHead_Hotel del Coronado Step-up Calculation Revised by SHC_Bob's Numbers 2 4 2 7" xfId="3386" xr:uid="{3F2546FC-1E6B-4721-A73E-377E6B098448}"/>
    <cellStyle name="_TableHead_Hotel del Coronado Step-up Calculation Revised by SHC_Bob's Numbers 2 4 2 8" xfId="3387" xr:uid="{A5BA7778-32DC-41C5-B549-1C61A14504CD}"/>
    <cellStyle name="_TableHead_Hotel del Coronado Step-up Calculation Revised by SHC_Bob's Numbers 2 4 2 9" xfId="3388" xr:uid="{7797F7ED-D7E3-478D-A317-EB8D4D6B0E03}"/>
    <cellStyle name="_TableHead_Hotel del Coronado Step-up Calculation Revised by SHC_Bob's Numbers 2 4 3" xfId="3389" xr:uid="{1745A49B-D11F-4280-9FCA-C6711400DDD0}"/>
    <cellStyle name="_TableHead_Hotel del Coronado Step-up Calculation Revised by SHC_Bob's Numbers 2 4 4" xfId="3390" xr:uid="{7CEA19A6-1709-4731-8A9D-F66C39A88BB7}"/>
    <cellStyle name="_TableHead_Hotel del Coronado Step-up Calculation Revised by SHC_Bob's Numbers 2 4 5" xfId="3391" xr:uid="{092C6C6B-773C-4E4E-894D-68492DF02DB5}"/>
    <cellStyle name="_TableHead_Hotel del Coronado Step-up Calculation Revised by SHC_Bob's Numbers 2 4 6" xfId="3392" xr:uid="{4DA7BD9D-23C0-4C44-BB9A-606B1E380946}"/>
    <cellStyle name="_TableHead_Hotel del Coronado Step-up Calculation Revised by SHC_Bob's Numbers 2 4 7" xfId="3393" xr:uid="{327ED612-C9B5-4D5A-81B3-F5D5C4E1858D}"/>
    <cellStyle name="_TableHead_Hotel del Coronado Step-up Calculation Revised by SHC_Bob's Numbers 2 4 8" xfId="3394" xr:uid="{BF1040CB-5A7E-47B6-AC02-9BC501316BB4}"/>
    <cellStyle name="_TableHead_Hotel del Coronado Step-up Calculation Revised by SHC_Bob's Numbers 2 4 9" xfId="3395" xr:uid="{D3663096-1EC4-4E7D-BF0F-DEAD209F6B57}"/>
    <cellStyle name="_TableHead_Hotel del Coronado Step-up Calculation Revised by SHC_Bob's Numbers 2 5" xfId="3396" xr:uid="{368C571B-0143-4C6B-A01B-975D6CB00A75}"/>
    <cellStyle name="_TableHead_Hotel del Coronado Step-up Calculation Revised by SHC_Bob's Numbers 2 5 10" xfId="3397" xr:uid="{BEF4E7CE-DE61-41C2-A1CA-ADE0B65AD984}"/>
    <cellStyle name="_TableHead_Hotel del Coronado Step-up Calculation Revised by SHC_Bob's Numbers 2 5 11" xfId="3398" xr:uid="{20862CF7-8CCA-4646-B23C-EFEE1598B5E8}"/>
    <cellStyle name="_TableHead_Hotel del Coronado Step-up Calculation Revised by SHC_Bob's Numbers 2 5 2" xfId="3399" xr:uid="{287BEF5A-F0A7-479A-864A-8F7DEC497E3B}"/>
    <cellStyle name="_TableHead_Hotel del Coronado Step-up Calculation Revised by SHC_Bob's Numbers 2 5 3" xfId="3400" xr:uid="{76F5DBDC-BF93-4C92-98FB-8DF69CE1FE5D}"/>
    <cellStyle name="_TableHead_Hotel del Coronado Step-up Calculation Revised by SHC_Bob's Numbers 2 5 4" xfId="3401" xr:uid="{21DEDDC1-6762-4E2C-9EBE-592ABB3022DF}"/>
    <cellStyle name="_TableHead_Hotel del Coronado Step-up Calculation Revised by SHC_Bob's Numbers 2 5 5" xfId="3402" xr:uid="{8C6B9F00-30FD-4216-A2C8-92AFCA664D5F}"/>
    <cellStyle name="_TableHead_Hotel del Coronado Step-up Calculation Revised by SHC_Bob's Numbers 2 5 6" xfId="3403" xr:uid="{555CC29C-2910-4CC8-97EF-F794F752C810}"/>
    <cellStyle name="_TableHead_Hotel del Coronado Step-up Calculation Revised by SHC_Bob's Numbers 2 5 7" xfId="3404" xr:uid="{3F53AFEF-5C69-457C-ACA8-EB54E6044C30}"/>
    <cellStyle name="_TableHead_Hotel del Coronado Step-up Calculation Revised by SHC_Bob's Numbers 2 5 8" xfId="3405" xr:uid="{8F08EC1A-6C24-4BDA-90BE-4BA9687471E6}"/>
    <cellStyle name="_TableHead_Hotel del Coronado Step-up Calculation Revised by SHC_Bob's Numbers 2 5 9" xfId="3406" xr:uid="{5E20109F-6230-40CE-9886-7103B6113DEE}"/>
    <cellStyle name="_TableHead_Hotel del Coronado Step-up Calculation Revised by SHC_Bob's Numbers 2 6" xfId="3407" xr:uid="{2F96293E-9E7E-4308-AFCF-0C5FF3D05B26}"/>
    <cellStyle name="_TableHead_Hotel del Coronado Step-up Calculation Revised by SHC_Bob's Numbers 2 7" xfId="3408" xr:uid="{1B985932-2BED-40B4-943D-EBF5B89E605B}"/>
    <cellStyle name="_TableHead_Hotel del Coronado Step-up Calculation Revised by SHC_Bob's Numbers 2 8" xfId="3409" xr:uid="{6AB5176A-6D4E-4163-B320-99761019A7B2}"/>
    <cellStyle name="_TableHead_Hotel del Coronado Step-up Calculation Revised by SHC_Bob's Numbers 2 9" xfId="3410" xr:uid="{FD264913-A13C-41D8-9742-DC040436444B}"/>
    <cellStyle name="_TableHead_Hotel del Coronado Step-up Calculation Revised by SHC_Bob's Numbers 3" xfId="3411" xr:uid="{82D27535-8A2A-489E-A39B-B05C542E5A3D}"/>
    <cellStyle name="_TableHead_Hotel del Coronado Step-up Calculation Revised by SHC_Bob's Numbers 3 10" xfId="3412" xr:uid="{102CA024-C59A-4CD0-AD49-1413C69A63D2}"/>
    <cellStyle name="_TableHead_Hotel del Coronado Step-up Calculation Revised by SHC_Bob's Numbers 3 11" xfId="3413" xr:uid="{54E5D3A2-9A6D-437F-8C47-45245FAD5AAD}"/>
    <cellStyle name="_TableHead_Hotel del Coronado Step-up Calculation Revised by SHC_Bob's Numbers 3 12" xfId="3414" xr:uid="{2B515D6C-9E94-441F-86D2-E228B4ABE3BB}"/>
    <cellStyle name="_TableHead_Hotel del Coronado Step-up Calculation Revised by SHC_Bob's Numbers 3 13" xfId="3415" xr:uid="{C6931F7C-86ED-4D6C-BD40-11EADCCB9C71}"/>
    <cellStyle name="_TableHead_Hotel del Coronado Step-up Calculation Revised by SHC_Bob's Numbers 3 2" xfId="3416" xr:uid="{ACFE6555-50F8-4A51-8932-CF7098B4CCB1}"/>
    <cellStyle name="_TableHead_Hotel del Coronado Step-up Calculation Revised by SHC_Bob's Numbers 3 2 10" xfId="3417" xr:uid="{C2D3F012-593A-491D-81FF-5D24D51C98A8}"/>
    <cellStyle name="_TableHead_Hotel del Coronado Step-up Calculation Revised by SHC_Bob's Numbers 3 2 11" xfId="3418" xr:uid="{F6B6C5D2-1656-4B6E-84E8-CD5FD8A51275}"/>
    <cellStyle name="_TableHead_Hotel del Coronado Step-up Calculation Revised by SHC_Bob's Numbers 3 2 12" xfId="3419" xr:uid="{426015FB-47CE-4F2B-9CB6-BD019830E06D}"/>
    <cellStyle name="_TableHead_Hotel del Coronado Step-up Calculation Revised by SHC_Bob's Numbers 3 2 2" xfId="3420" xr:uid="{B4A61D4E-D72B-4C24-BAC4-F6D645DBA168}"/>
    <cellStyle name="_TableHead_Hotel del Coronado Step-up Calculation Revised by SHC_Bob's Numbers 3 2 2 10" xfId="3421" xr:uid="{C489970A-AB2D-4033-929E-263F901EECA1}"/>
    <cellStyle name="_TableHead_Hotel del Coronado Step-up Calculation Revised by SHC_Bob's Numbers 3 2 2 11" xfId="3422" xr:uid="{553AC3D5-2FAB-467E-B42E-73C79B45A45D}"/>
    <cellStyle name="_TableHead_Hotel del Coronado Step-up Calculation Revised by SHC_Bob's Numbers 3 2 2 2" xfId="3423" xr:uid="{9A798DB1-F6DD-4CFB-BFA7-6DB285F6349C}"/>
    <cellStyle name="_TableHead_Hotel del Coronado Step-up Calculation Revised by SHC_Bob's Numbers 3 2 2 3" xfId="3424" xr:uid="{6DEA53DE-AD1C-4AB3-BD46-79E410252CBE}"/>
    <cellStyle name="_TableHead_Hotel del Coronado Step-up Calculation Revised by SHC_Bob's Numbers 3 2 2 4" xfId="3425" xr:uid="{71263AA3-87BD-4D21-8D43-5B28CD9E683F}"/>
    <cellStyle name="_TableHead_Hotel del Coronado Step-up Calculation Revised by SHC_Bob's Numbers 3 2 2 5" xfId="3426" xr:uid="{7FDD7E9F-4459-4B28-9A28-15C430902326}"/>
    <cellStyle name="_TableHead_Hotel del Coronado Step-up Calculation Revised by SHC_Bob's Numbers 3 2 2 6" xfId="3427" xr:uid="{F9535E2C-7154-476C-9FE4-E410213762D4}"/>
    <cellStyle name="_TableHead_Hotel del Coronado Step-up Calculation Revised by SHC_Bob's Numbers 3 2 2 7" xfId="3428" xr:uid="{DAB90233-F08D-429A-AD1F-5CC1641C68DA}"/>
    <cellStyle name="_TableHead_Hotel del Coronado Step-up Calculation Revised by SHC_Bob's Numbers 3 2 2 8" xfId="3429" xr:uid="{E3E3B1C2-74E6-448A-AFEF-2D801AE5C8A3}"/>
    <cellStyle name="_TableHead_Hotel del Coronado Step-up Calculation Revised by SHC_Bob's Numbers 3 2 2 9" xfId="3430" xr:uid="{9746D8CF-6F50-4229-9D4D-38A5E8E487E0}"/>
    <cellStyle name="_TableHead_Hotel del Coronado Step-up Calculation Revised by SHC_Bob's Numbers 3 2 3" xfId="3431" xr:uid="{1F7ECCD0-229A-4B37-9996-1B8A9C7E689D}"/>
    <cellStyle name="_TableHead_Hotel del Coronado Step-up Calculation Revised by SHC_Bob's Numbers 3 2 4" xfId="3432" xr:uid="{C6775B58-9CAA-4095-8714-CBD410DEFFDB}"/>
    <cellStyle name="_TableHead_Hotel del Coronado Step-up Calculation Revised by SHC_Bob's Numbers 3 2 5" xfId="3433" xr:uid="{4E003E53-247F-45FA-8446-E535ECB01083}"/>
    <cellStyle name="_TableHead_Hotel del Coronado Step-up Calculation Revised by SHC_Bob's Numbers 3 2 6" xfId="3434" xr:uid="{297FBFDB-66E0-48A3-811D-C2B8E814A3E6}"/>
    <cellStyle name="_TableHead_Hotel del Coronado Step-up Calculation Revised by SHC_Bob's Numbers 3 2 7" xfId="3435" xr:uid="{BFEA7823-98E0-46F0-BB87-265B4B81499C}"/>
    <cellStyle name="_TableHead_Hotel del Coronado Step-up Calculation Revised by SHC_Bob's Numbers 3 2 8" xfId="3436" xr:uid="{4D749FF9-A185-4C9F-A79F-E235A8318E0A}"/>
    <cellStyle name="_TableHead_Hotel del Coronado Step-up Calculation Revised by SHC_Bob's Numbers 3 2 9" xfId="3437" xr:uid="{9F3BAFAE-7532-43FB-9BFE-11BF57727201}"/>
    <cellStyle name="_TableHead_Hotel del Coronado Step-up Calculation Revised by SHC_Bob's Numbers 3 3" xfId="3438" xr:uid="{98127F8E-D222-418F-9C2A-1E32A45B147F}"/>
    <cellStyle name="_TableHead_Hotel del Coronado Step-up Calculation Revised by SHC_Bob's Numbers 3 3 10" xfId="3439" xr:uid="{0D5111EB-A216-4332-B290-C2E821B55515}"/>
    <cellStyle name="_TableHead_Hotel del Coronado Step-up Calculation Revised by SHC_Bob's Numbers 3 3 11" xfId="3440" xr:uid="{1A0EFAEE-9B78-44D4-BC4B-C6ED8A33157E}"/>
    <cellStyle name="_TableHead_Hotel del Coronado Step-up Calculation Revised by SHC_Bob's Numbers 3 3 2" xfId="3441" xr:uid="{AC248752-5718-450E-8E29-2A9EA44973AF}"/>
    <cellStyle name="_TableHead_Hotel del Coronado Step-up Calculation Revised by SHC_Bob's Numbers 3 3 3" xfId="3442" xr:uid="{3F7C59C6-F31A-47BF-A0A3-DCC120BA9F04}"/>
    <cellStyle name="_TableHead_Hotel del Coronado Step-up Calculation Revised by SHC_Bob's Numbers 3 3 4" xfId="3443" xr:uid="{3CBDE049-E227-4FEE-AA71-B3CBFC5FF8D5}"/>
    <cellStyle name="_TableHead_Hotel del Coronado Step-up Calculation Revised by SHC_Bob's Numbers 3 3 5" xfId="3444" xr:uid="{28FB592F-2593-4B72-8DAA-5211273FEA60}"/>
    <cellStyle name="_TableHead_Hotel del Coronado Step-up Calculation Revised by SHC_Bob's Numbers 3 3 6" xfId="3445" xr:uid="{C30D200B-8D17-447F-80B7-0FB46B02123D}"/>
    <cellStyle name="_TableHead_Hotel del Coronado Step-up Calculation Revised by SHC_Bob's Numbers 3 3 7" xfId="3446" xr:uid="{166E20A9-46DD-4689-9B12-4DFC3B5E82F4}"/>
    <cellStyle name="_TableHead_Hotel del Coronado Step-up Calculation Revised by SHC_Bob's Numbers 3 3 8" xfId="3447" xr:uid="{65D5A056-54CE-4714-8D0A-36B15DA8E93D}"/>
    <cellStyle name="_TableHead_Hotel del Coronado Step-up Calculation Revised by SHC_Bob's Numbers 3 3 9" xfId="3448" xr:uid="{0BCF6DE5-A8A1-45CD-B85F-BA681CC57421}"/>
    <cellStyle name="_TableHead_Hotel del Coronado Step-up Calculation Revised by SHC_Bob's Numbers 3 4" xfId="3449" xr:uid="{F2AC64B9-9F2E-47DB-A88C-6E49391ED4B6}"/>
    <cellStyle name="_TableHead_Hotel del Coronado Step-up Calculation Revised by SHC_Bob's Numbers 3 5" xfId="3450" xr:uid="{703E03CC-5470-4E8A-AEE8-4C66E37C3B3C}"/>
    <cellStyle name="_TableHead_Hotel del Coronado Step-up Calculation Revised by SHC_Bob's Numbers 3 6" xfId="3451" xr:uid="{B35E457C-3F6B-43AB-A8D0-9D7278EBE5D1}"/>
    <cellStyle name="_TableHead_Hotel del Coronado Step-up Calculation Revised by SHC_Bob's Numbers 3 7" xfId="3452" xr:uid="{6762DB07-74A3-41BE-BFF8-74AEA807C1F2}"/>
    <cellStyle name="_TableHead_Hotel del Coronado Step-up Calculation Revised by SHC_Bob's Numbers 3 8" xfId="3453" xr:uid="{0DEB08F2-67DF-4F8A-8F91-DE831FD4B1DB}"/>
    <cellStyle name="_TableHead_Hotel del Coronado Step-up Calculation Revised by SHC_Bob's Numbers 3 9" xfId="3454" xr:uid="{43DB09AE-3F5F-4920-B940-6D45B004BC18}"/>
    <cellStyle name="_TableHead_Hotel del Coronado Step-up Calculation Revised by SHC_Bob's Numbers 4" xfId="3455" xr:uid="{C1379E99-124C-4D43-A11F-DE176E1F3CBA}"/>
    <cellStyle name="_TableHead_Hotel del Coronado Step-up Calculation Revised by SHC_Bob's Numbers 4 10" xfId="3456" xr:uid="{9B706E1B-47AB-4316-8098-854460D20684}"/>
    <cellStyle name="_TableHead_Hotel del Coronado Step-up Calculation Revised by SHC_Bob's Numbers 4 11" xfId="3457" xr:uid="{E9CEF17B-7071-4BFC-A7AD-11A975294EE2}"/>
    <cellStyle name="_TableHead_Hotel del Coronado Step-up Calculation Revised by SHC_Bob's Numbers 4 12" xfId="3458" xr:uid="{89C38EB7-E6A8-4E0D-A828-114B8A1E6385}"/>
    <cellStyle name="_TableHead_Hotel del Coronado Step-up Calculation Revised by SHC_Bob's Numbers 4 2" xfId="3459" xr:uid="{0E0F3B0E-C646-48ED-A030-127223B83254}"/>
    <cellStyle name="_TableHead_Hotel del Coronado Step-up Calculation Revised by SHC_Bob's Numbers 4 2 10" xfId="3460" xr:uid="{D67B0B29-388C-42FE-9933-06DE7A124FDB}"/>
    <cellStyle name="_TableHead_Hotel del Coronado Step-up Calculation Revised by SHC_Bob's Numbers 4 2 11" xfId="3461" xr:uid="{B7F27995-7A2F-4F11-8DFD-9338F554D0E3}"/>
    <cellStyle name="_TableHead_Hotel del Coronado Step-up Calculation Revised by SHC_Bob's Numbers 4 2 2" xfId="3462" xr:uid="{13D0A3DB-CCFB-482A-956A-A49CC9D9F78A}"/>
    <cellStyle name="_TableHead_Hotel del Coronado Step-up Calculation Revised by SHC_Bob's Numbers 4 2 3" xfId="3463" xr:uid="{7E46C5CD-517B-4359-9233-2DE4A152FCF5}"/>
    <cellStyle name="_TableHead_Hotel del Coronado Step-up Calculation Revised by SHC_Bob's Numbers 4 2 4" xfId="3464" xr:uid="{4A200B7E-67C5-42DD-8280-EA9EB7632FA8}"/>
    <cellStyle name="_TableHead_Hotel del Coronado Step-up Calculation Revised by SHC_Bob's Numbers 4 2 5" xfId="3465" xr:uid="{E34F0ECE-AA8E-47D6-9BA3-444913224730}"/>
    <cellStyle name="_TableHead_Hotel del Coronado Step-up Calculation Revised by SHC_Bob's Numbers 4 2 6" xfId="3466" xr:uid="{AF098B69-01BC-4CE7-AF32-4B35EC77E54A}"/>
    <cellStyle name="_TableHead_Hotel del Coronado Step-up Calculation Revised by SHC_Bob's Numbers 4 2 7" xfId="3467" xr:uid="{4CE7D29C-42D6-4729-8786-EF6208A75862}"/>
    <cellStyle name="_TableHead_Hotel del Coronado Step-up Calculation Revised by SHC_Bob's Numbers 4 2 8" xfId="3468" xr:uid="{82409318-240D-4E13-B331-7D5485C5FDD4}"/>
    <cellStyle name="_TableHead_Hotel del Coronado Step-up Calculation Revised by SHC_Bob's Numbers 4 2 9" xfId="3469" xr:uid="{D39E0C97-5400-46DE-8858-D707C336CCC2}"/>
    <cellStyle name="_TableHead_Hotel del Coronado Step-up Calculation Revised by SHC_Bob's Numbers 4 3" xfId="3470" xr:uid="{CC2F953D-DA6D-4D6C-B9A6-754BA9050584}"/>
    <cellStyle name="_TableHead_Hotel del Coronado Step-up Calculation Revised by SHC_Bob's Numbers 4 4" xfId="3471" xr:uid="{153F9C96-C93B-4596-9F02-0344C74DEA44}"/>
    <cellStyle name="_TableHead_Hotel del Coronado Step-up Calculation Revised by SHC_Bob's Numbers 4 5" xfId="3472" xr:uid="{419F12E5-FA2E-4641-9750-C49AEA9DCD38}"/>
    <cellStyle name="_TableHead_Hotel del Coronado Step-up Calculation Revised by SHC_Bob's Numbers 4 6" xfId="3473" xr:uid="{9ED47863-B185-4D2A-A29B-D762E1DA06D1}"/>
    <cellStyle name="_TableHead_Hotel del Coronado Step-up Calculation Revised by SHC_Bob's Numbers 4 7" xfId="3474" xr:uid="{AEBF41BA-572E-4CEB-A71B-8D5E19617A57}"/>
    <cellStyle name="_TableHead_Hotel del Coronado Step-up Calculation Revised by SHC_Bob's Numbers 4 8" xfId="3475" xr:uid="{3827BF98-B1E9-4B52-B635-D0A5316C27E0}"/>
    <cellStyle name="_TableHead_Hotel del Coronado Step-up Calculation Revised by SHC_Bob's Numbers 4 9" xfId="3476" xr:uid="{97CCD807-4F1F-4739-AF4A-32202B05C67F}"/>
    <cellStyle name="_TableHead_Hotel del Coronado Step-up Calculation Revised by SHC_Bob's Numbers 5" xfId="3477" xr:uid="{0CF338EB-002D-4205-AEDD-91539C546900}"/>
    <cellStyle name="_TableHead_Hotel del Coronado Step-up Calculation Revised by SHC_Bob's Numbers 5 10" xfId="3478" xr:uid="{17F82EF2-1545-443B-AD35-7C8467DA8D0A}"/>
    <cellStyle name="_TableHead_Hotel del Coronado Step-up Calculation Revised by SHC_Bob's Numbers 5 11" xfId="3479" xr:uid="{4F69516D-43A4-4758-B1A2-74F4B6AC8859}"/>
    <cellStyle name="_TableHead_Hotel del Coronado Step-up Calculation Revised by SHC_Bob's Numbers 5 12" xfId="3480" xr:uid="{77120843-8CD0-4439-9A03-42DBB47D1908}"/>
    <cellStyle name="_TableHead_Hotel del Coronado Step-up Calculation Revised by SHC_Bob's Numbers 5 2" xfId="3481" xr:uid="{6DD8FDA8-84F1-4DF6-9B4A-1BF816D6750E}"/>
    <cellStyle name="_TableHead_Hotel del Coronado Step-up Calculation Revised by SHC_Bob's Numbers 5 2 10" xfId="3482" xr:uid="{2AB7A2CC-D02C-4E85-9DAA-695F0DEE341B}"/>
    <cellStyle name="_TableHead_Hotel del Coronado Step-up Calculation Revised by SHC_Bob's Numbers 5 2 11" xfId="3483" xr:uid="{3AA97571-0B3E-4423-AD13-39D48DF6DC3A}"/>
    <cellStyle name="_TableHead_Hotel del Coronado Step-up Calculation Revised by SHC_Bob's Numbers 5 2 2" xfId="3484" xr:uid="{10A13E3D-905D-424E-A230-36C2CE58CAAE}"/>
    <cellStyle name="_TableHead_Hotel del Coronado Step-up Calculation Revised by SHC_Bob's Numbers 5 2 3" xfId="3485" xr:uid="{365F50C1-140C-4D1E-A1BE-9159EE98E96E}"/>
    <cellStyle name="_TableHead_Hotel del Coronado Step-up Calculation Revised by SHC_Bob's Numbers 5 2 4" xfId="3486" xr:uid="{99129134-1052-4C87-AB5B-C15F91D51A1C}"/>
    <cellStyle name="_TableHead_Hotel del Coronado Step-up Calculation Revised by SHC_Bob's Numbers 5 2 5" xfId="3487" xr:uid="{CA57BE58-323C-41EE-B6DF-A4FE57D51F39}"/>
    <cellStyle name="_TableHead_Hotel del Coronado Step-up Calculation Revised by SHC_Bob's Numbers 5 2 6" xfId="3488" xr:uid="{638390E6-4C5C-44EB-9223-AB4E7CE2DE3F}"/>
    <cellStyle name="_TableHead_Hotel del Coronado Step-up Calculation Revised by SHC_Bob's Numbers 5 2 7" xfId="3489" xr:uid="{C3ACE84D-3FD3-43B7-B567-8E09B7963388}"/>
    <cellStyle name="_TableHead_Hotel del Coronado Step-up Calculation Revised by SHC_Bob's Numbers 5 2 8" xfId="3490" xr:uid="{C55AB1B8-65E0-4F63-BD03-0592F0EA3458}"/>
    <cellStyle name="_TableHead_Hotel del Coronado Step-up Calculation Revised by SHC_Bob's Numbers 5 2 9" xfId="3491" xr:uid="{256BCAD4-1C8F-4A27-A773-1AD9C06D4C6D}"/>
    <cellStyle name="_TableHead_Hotel del Coronado Step-up Calculation Revised by SHC_Bob's Numbers 5 3" xfId="3492" xr:uid="{190575C6-9997-4A9A-974D-A740A18D59E8}"/>
    <cellStyle name="_TableHead_Hotel del Coronado Step-up Calculation Revised by SHC_Bob's Numbers 5 4" xfId="3493" xr:uid="{5E36112B-2B19-4C50-B7C9-63B9126B6C88}"/>
    <cellStyle name="_TableHead_Hotel del Coronado Step-up Calculation Revised by SHC_Bob's Numbers 5 5" xfId="3494" xr:uid="{510629C1-7FC3-4071-9B4D-BCC83C78773F}"/>
    <cellStyle name="_TableHead_Hotel del Coronado Step-up Calculation Revised by SHC_Bob's Numbers 5 6" xfId="3495" xr:uid="{122132B0-50D5-4AAF-8E3B-61CBDF7C2A50}"/>
    <cellStyle name="_TableHead_Hotel del Coronado Step-up Calculation Revised by SHC_Bob's Numbers 5 7" xfId="3496" xr:uid="{34EA2B1C-87A6-40B5-96B6-0AE23E8BE9AE}"/>
    <cellStyle name="_TableHead_Hotel del Coronado Step-up Calculation Revised by SHC_Bob's Numbers 5 8" xfId="3497" xr:uid="{9844621C-FFFE-4B15-878F-98AB4F39926A}"/>
    <cellStyle name="_TableHead_Hotel del Coronado Step-up Calculation Revised by SHC_Bob's Numbers 5 9" xfId="3498" xr:uid="{003308E5-0A06-4BD9-B964-CC81E623F18B}"/>
    <cellStyle name="_TableHead_Hotel del Coronado Step-up Calculation Revised by SHC_Bob's Numbers 6" xfId="3499" xr:uid="{F47D94F9-6F13-4AAE-A228-CB673234E39D}"/>
    <cellStyle name="_TableHead_Hotel del Coronado Step-up Calculation Revised by SHC_Bob's Numbers 6 10" xfId="3500" xr:uid="{0DE16F9A-2D5B-455E-A5CA-275E3CC528B4}"/>
    <cellStyle name="_TableHead_Hotel del Coronado Step-up Calculation Revised by SHC_Bob's Numbers 6 11" xfId="3501" xr:uid="{F57524BD-4B16-4346-A3AA-2D2DB937B52B}"/>
    <cellStyle name="_TableHead_Hotel del Coronado Step-up Calculation Revised by SHC_Bob's Numbers 6 12" xfId="3502" xr:uid="{E96C347D-9117-4D41-9214-242A0564751A}"/>
    <cellStyle name="_TableHead_Hotel del Coronado Step-up Calculation Revised by SHC_Bob's Numbers 6 13" xfId="3503" xr:uid="{6377984E-1EDE-4631-B90A-14298AC1DBF8}"/>
    <cellStyle name="_TableHead_Hotel del Coronado Step-up Calculation Revised by SHC_Bob's Numbers 6 2" xfId="3504" xr:uid="{12DBF35E-2615-46AD-99AB-A72C8E8D3B0F}"/>
    <cellStyle name="_TableHead_Hotel del Coronado Step-up Calculation Revised by SHC_Bob's Numbers 6 2 10" xfId="3505" xr:uid="{F642A6FF-9D6F-4CB4-B7C4-5709B40626E9}"/>
    <cellStyle name="_TableHead_Hotel del Coronado Step-up Calculation Revised by SHC_Bob's Numbers 6 2 11" xfId="3506" xr:uid="{09350CA5-B1BE-4F95-906F-AF08DF4D21A9}"/>
    <cellStyle name="_TableHead_Hotel del Coronado Step-up Calculation Revised by SHC_Bob's Numbers 6 2 2" xfId="3507" xr:uid="{7A96B3DE-82BB-4774-80F2-BC6CC04B9E1F}"/>
    <cellStyle name="_TableHead_Hotel del Coronado Step-up Calculation Revised by SHC_Bob's Numbers 6 2 3" xfId="3508" xr:uid="{418B02F7-32E1-477C-A6E6-D9398BFF33C9}"/>
    <cellStyle name="_TableHead_Hotel del Coronado Step-up Calculation Revised by SHC_Bob's Numbers 6 2 4" xfId="3509" xr:uid="{D30BB914-1718-4320-8DFD-4563250346A8}"/>
    <cellStyle name="_TableHead_Hotel del Coronado Step-up Calculation Revised by SHC_Bob's Numbers 6 2 5" xfId="3510" xr:uid="{4406838A-0165-40D5-A84E-A46B543FED52}"/>
    <cellStyle name="_TableHead_Hotel del Coronado Step-up Calculation Revised by SHC_Bob's Numbers 6 2 6" xfId="3511" xr:uid="{80B7B9F5-2EBE-40D8-BAEB-6EE6094F85F3}"/>
    <cellStyle name="_TableHead_Hotel del Coronado Step-up Calculation Revised by SHC_Bob's Numbers 6 2 7" xfId="3512" xr:uid="{ADC288C2-1B80-430B-9B2F-319ED94BD9C0}"/>
    <cellStyle name="_TableHead_Hotel del Coronado Step-up Calculation Revised by SHC_Bob's Numbers 6 2 8" xfId="3513" xr:uid="{6027355A-A3AC-4F7C-967E-4B09474324F9}"/>
    <cellStyle name="_TableHead_Hotel del Coronado Step-up Calculation Revised by SHC_Bob's Numbers 6 2 9" xfId="3514" xr:uid="{D02061CF-1C5C-4838-BF37-9F616DCFB7A4}"/>
    <cellStyle name="_TableHead_Hotel del Coronado Step-up Calculation Revised by SHC_Bob's Numbers 6 3" xfId="3515" xr:uid="{7039D105-B39F-4FEA-A951-31D3F76C2DC6}"/>
    <cellStyle name="_TableHead_Hotel del Coronado Step-up Calculation Revised by SHC_Bob's Numbers 6 3 10" xfId="3516" xr:uid="{3A71696D-3D3C-4E59-ACD7-8BF74070957E}"/>
    <cellStyle name="_TableHead_Hotel del Coronado Step-up Calculation Revised by SHC_Bob's Numbers 6 3 11" xfId="3517" xr:uid="{5C8E7B8A-CB88-45BF-B73D-827E7148CF68}"/>
    <cellStyle name="_TableHead_Hotel del Coronado Step-up Calculation Revised by SHC_Bob's Numbers 6 3 2" xfId="3518" xr:uid="{0CA0D5E0-70FB-4A90-9AA3-16A5F31B5026}"/>
    <cellStyle name="_TableHead_Hotel del Coronado Step-up Calculation Revised by SHC_Bob's Numbers 6 3 3" xfId="3519" xr:uid="{6330B40D-F8F7-4DC5-88ED-325A4B34B366}"/>
    <cellStyle name="_TableHead_Hotel del Coronado Step-up Calculation Revised by SHC_Bob's Numbers 6 3 4" xfId="3520" xr:uid="{F4DFF25D-EE41-49AB-8A04-B395DBA03B9E}"/>
    <cellStyle name="_TableHead_Hotel del Coronado Step-up Calculation Revised by SHC_Bob's Numbers 6 3 5" xfId="3521" xr:uid="{847A23A5-34BA-4793-B991-12005F63677E}"/>
    <cellStyle name="_TableHead_Hotel del Coronado Step-up Calculation Revised by SHC_Bob's Numbers 6 3 6" xfId="3522" xr:uid="{2856913A-583D-4634-95F3-D76DBE2D90EF}"/>
    <cellStyle name="_TableHead_Hotel del Coronado Step-up Calculation Revised by SHC_Bob's Numbers 6 3 7" xfId="3523" xr:uid="{558B6FE1-B9E0-4142-A9C7-E09839B3EF22}"/>
    <cellStyle name="_TableHead_Hotel del Coronado Step-up Calculation Revised by SHC_Bob's Numbers 6 3 8" xfId="3524" xr:uid="{BFB7E7BC-C594-404A-A6AF-30FFC4B7180A}"/>
    <cellStyle name="_TableHead_Hotel del Coronado Step-up Calculation Revised by SHC_Bob's Numbers 6 3 9" xfId="3525" xr:uid="{E5ECF136-1D3D-4C78-A29D-51C6E9084ECD}"/>
    <cellStyle name="_TableHead_Hotel del Coronado Step-up Calculation Revised by SHC_Bob's Numbers 6 4" xfId="3526" xr:uid="{7C7D59B1-7BC4-4B93-AEE1-891D0F5923A4}"/>
    <cellStyle name="_TableHead_Hotel del Coronado Step-up Calculation Revised by SHC_Bob's Numbers 6 5" xfId="3527" xr:uid="{70C605C9-1A62-4240-A5B8-C2121BCFAAC1}"/>
    <cellStyle name="_TableHead_Hotel del Coronado Step-up Calculation Revised by SHC_Bob's Numbers 6 6" xfId="3528" xr:uid="{B8B5B63F-6EF7-4F95-B694-3D2D5FD623BC}"/>
    <cellStyle name="_TableHead_Hotel del Coronado Step-up Calculation Revised by SHC_Bob's Numbers 6 7" xfId="3529" xr:uid="{161CBBB5-663B-452E-BC2C-04355F4E0DDC}"/>
    <cellStyle name="_TableHead_Hotel del Coronado Step-up Calculation Revised by SHC_Bob's Numbers 6 8" xfId="3530" xr:uid="{E359B32D-5ADE-4909-8443-7167F6C69F15}"/>
    <cellStyle name="_TableHead_Hotel del Coronado Step-up Calculation Revised by SHC_Bob's Numbers 6 9" xfId="3531" xr:uid="{D6A1A46B-D7BA-477F-9E16-294577AD0928}"/>
    <cellStyle name="_TableHead_Hotel del Coronado Step-up Calculation Revised by SHC_Bob's Numbers 7" xfId="3532" xr:uid="{8C22DE4E-1DB0-475F-A206-511CADB36740}"/>
    <cellStyle name="_TableHead_Hotel del Coronado Step-up Calculation Revised by SHC_Bob's Numbers 7 10" xfId="3533" xr:uid="{279F3518-996C-4D67-BDE4-2F4C3BDE545F}"/>
    <cellStyle name="_TableHead_Hotel del Coronado Step-up Calculation Revised by SHC_Bob's Numbers 7 11" xfId="3534" xr:uid="{5DEFCC15-56AB-4243-A0D1-A1B8ADE6D02E}"/>
    <cellStyle name="_TableHead_Hotel del Coronado Step-up Calculation Revised by SHC_Bob's Numbers 7 12" xfId="3535" xr:uid="{041C403D-4EAE-43A9-8E22-88D232FC1326}"/>
    <cellStyle name="_TableHead_Hotel del Coronado Step-up Calculation Revised by SHC_Bob's Numbers 7 2" xfId="3536" xr:uid="{C3FB5A57-3A21-4597-984F-B54D4D1A047C}"/>
    <cellStyle name="_TableHead_Hotel del Coronado Step-up Calculation Revised by SHC_Bob's Numbers 7 2 10" xfId="3537" xr:uid="{A48A0C6C-2B94-4AA6-BFD2-37B29053ADCB}"/>
    <cellStyle name="_TableHead_Hotel del Coronado Step-up Calculation Revised by SHC_Bob's Numbers 7 2 11" xfId="3538" xr:uid="{DAB53536-2943-40C6-9803-C733E96FECAD}"/>
    <cellStyle name="_TableHead_Hotel del Coronado Step-up Calculation Revised by SHC_Bob's Numbers 7 2 2" xfId="3539" xr:uid="{E9748B06-009B-4F35-A464-E86318AD2EF3}"/>
    <cellStyle name="_TableHead_Hotel del Coronado Step-up Calculation Revised by SHC_Bob's Numbers 7 2 3" xfId="3540" xr:uid="{3C1A5054-3B4C-44DB-ADE2-AFE1AB7B457A}"/>
    <cellStyle name="_TableHead_Hotel del Coronado Step-up Calculation Revised by SHC_Bob's Numbers 7 2 4" xfId="3541" xr:uid="{3B8321E4-4E3E-415D-AC09-CCE66D3055C8}"/>
    <cellStyle name="_TableHead_Hotel del Coronado Step-up Calculation Revised by SHC_Bob's Numbers 7 2 5" xfId="3542" xr:uid="{92DFE062-01CB-4D31-BFF7-58EE74DB45DA}"/>
    <cellStyle name="_TableHead_Hotel del Coronado Step-up Calculation Revised by SHC_Bob's Numbers 7 2 6" xfId="3543" xr:uid="{40E88C2A-ADCF-46C2-B4DD-9C92BCC88AA0}"/>
    <cellStyle name="_TableHead_Hotel del Coronado Step-up Calculation Revised by SHC_Bob's Numbers 7 2 7" xfId="3544" xr:uid="{63A7AFF8-0210-4314-B490-024EBA804BCF}"/>
    <cellStyle name="_TableHead_Hotel del Coronado Step-up Calculation Revised by SHC_Bob's Numbers 7 2 8" xfId="3545" xr:uid="{15F127BC-FB37-4CBB-99ED-6E41B9C986F6}"/>
    <cellStyle name="_TableHead_Hotel del Coronado Step-up Calculation Revised by SHC_Bob's Numbers 7 2 9" xfId="3546" xr:uid="{824806A2-6247-447D-8BD4-FD2A141F6F56}"/>
    <cellStyle name="_TableHead_Hotel del Coronado Step-up Calculation Revised by SHC_Bob's Numbers 7 3" xfId="3547" xr:uid="{DBFEF494-ED58-40C2-AB5E-B203DA6D6674}"/>
    <cellStyle name="_TableHead_Hotel del Coronado Step-up Calculation Revised by SHC_Bob's Numbers 7 4" xfId="3548" xr:uid="{514BFD87-1C2E-4BD0-9C1E-45EB8314547A}"/>
    <cellStyle name="_TableHead_Hotel del Coronado Step-up Calculation Revised by SHC_Bob's Numbers 7 5" xfId="3549" xr:uid="{723F8337-D185-4F6A-B5D7-50B810B6FC3A}"/>
    <cellStyle name="_TableHead_Hotel del Coronado Step-up Calculation Revised by SHC_Bob's Numbers 7 6" xfId="3550" xr:uid="{CDEA8550-BAB0-46D1-89CA-08FEE075D54F}"/>
    <cellStyle name="_TableHead_Hotel del Coronado Step-up Calculation Revised by SHC_Bob's Numbers 7 7" xfId="3551" xr:uid="{A2399867-177B-44BD-A58B-D2AB997891F7}"/>
    <cellStyle name="_TableHead_Hotel del Coronado Step-up Calculation Revised by SHC_Bob's Numbers 7 8" xfId="3552" xr:uid="{5668ECC2-1AC4-49B2-9AA9-9C6E49C74E8E}"/>
    <cellStyle name="_TableHead_Hotel del Coronado Step-up Calculation Revised by SHC_Bob's Numbers 7 9" xfId="3553" xr:uid="{E3F2220E-D2A1-4B94-812C-67D3F8AF29E4}"/>
    <cellStyle name="_TableHead_Hotel del Coronado Step-up Calculation Revised by SHC_Bob's Numbers 8" xfId="3554" xr:uid="{7E0790C7-368E-4FA5-9950-9A0F4A8DEC61}"/>
    <cellStyle name="_TableHead_Hotel del Coronado Step-up Calculation Revised by SHC_Bob's Numbers 9" xfId="3555" xr:uid="{ACB59031-2E93-4765-B53D-6288EC4641C0}"/>
    <cellStyle name="_TableHead_RCLN(Q3)04" xfId="3556" xr:uid="{D8FFFA31-D65D-47D2-8AE9-45E8D31C389C}"/>
    <cellStyle name="_TableHead_RCLN(Q3)04 10" xfId="3557" xr:uid="{AFEDF304-BE63-4650-ABEB-8F37A407B319}"/>
    <cellStyle name="_TableHead_RCLN(Q3)04 11" xfId="3558" xr:uid="{78EDE84F-7A11-4644-A59A-0883369D27A5}"/>
    <cellStyle name="_TableHead_RCLN(Q3)04 12" xfId="3559" xr:uid="{E290A88B-E2BE-498F-BF3A-3CE06A8CFDB3}"/>
    <cellStyle name="_TableHead_RCLN(Q3)04 13" xfId="3560" xr:uid="{FC870FAA-E49A-418A-81BA-1783FE6C15AF}"/>
    <cellStyle name="_TableHead_RCLN(Q3)04 14" xfId="3561" xr:uid="{249C2127-1A82-4181-A213-E2A3EA1033A6}"/>
    <cellStyle name="_TableHead_RCLN(Q3)04 15" xfId="3562" xr:uid="{E50248A5-6014-43AE-B19B-A8F73A2EC358}"/>
    <cellStyle name="_TableHead_RCLN(Q3)04 16" xfId="3563" xr:uid="{8D6E0EC3-B9E3-4A48-9E2C-98790678F0EF}"/>
    <cellStyle name="_TableHead_RCLN(Q3)04 17" xfId="3564" xr:uid="{CEB66392-1C44-4F45-B33C-626A6D859236}"/>
    <cellStyle name="_TableHead_RCLN(Q3)04 2" xfId="3565" xr:uid="{4105616A-1896-44E7-A5B3-CF8F810A0F2D}"/>
    <cellStyle name="_TableHead_RCLN(Q3)04 2 10" xfId="3566" xr:uid="{8660C77A-5799-4173-8751-BD2003DE2308}"/>
    <cellStyle name="_TableHead_RCLN(Q3)04 2 11" xfId="3567" xr:uid="{E3E0D8A1-AE60-42F4-BD3D-941FD72C4B4C}"/>
    <cellStyle name="_TableHead_RCLN(Q3)04 2 12" xfId="3568" xr:uid="{036B917B-C71D-4982-92EF-6ABB12CFD38E}"/>
    <cellStyle name="_TableHead_RCLN(Q3)04 2 13" xfId="3569" xr:uid="{55D6566B-637B-4DE8-91A8-F293230109E1}"/>
    <cellStyle name="_TableHead_RCLN(Q3)04 2 14" xfId="3570" xr:uid="{313F8006-B3E1-4AE0-9C51-C0333BC2152D}"/>
    <cellStyle name="_TableHead_RCLN(Q3)04 2 15" xfId="3571" xr:uid="{9123BE39-DD89-4198-AE35-3B87BAA5CE8C}"/>
    <cellStyle name="_TableHead_RCLN(Q3)04 2 2" xfId="3572" xr:uid="{02900D3C-93CB-4A1C-AA1E-7CB1B435765D}"/>
    <cellStyle name="_TableHead_RCLN(Q3)04 2 2 10" xfId="3573" xr:uid="{E8EFAE0B-9F56-49E5-9789-D30063C39BD1}"/>
    <cellStyle name="_TableHead_RCLN(Q3)04 2 2 11" xfId="3574" xr:uid="{24E4AC3E-D200-4621-BEE6-BC495C02E955}"/>
    <cellStyle name="_TableHead_RCLN(Q3)04 2 2 12" xfId="3575" xr:uid="{25E3BC74-9255-4FDF-82AE-439FDF698311}"/>
    <cellStyle name="_TableHead_RCLN(Q3)04 2 2 13" xfId="3576" xr:uid="{7E1AC9D4-3845-422A-9F22-A6F2104F9FB1}"/>
    <cellStyle name="_TableHead_RCLN(Q3)04 2 2 2" xfId="3577" xr:uid="{FE8366D8-B68E-488C-AE62-834258195E89}"/>
    <cellStyle name="_TableHead_RCLN(Q3)04 2 2 2 10" xfId="3578" xr:uid="{90637BF3-5C5E-42D6-A5DD-8B324372E5B6}"/>
    <cellStyle name="_TableHead_RCLN(Q3)04 2 2 2 11" xfId="3579" xr:uid="{D0E16F9D-0C1C-43B4-9F93-04927474E943}"/>
    <cellStyle name="_TableHead_RCLN(Q3)04 2 2 2 12" xfId="3580" xr:uid="{DE42027F-B192-4DF5-9064-33CEEC1FF2C3}"/>
    <cellStyle name="_TableHead_RCLN(Q3)04 2 2 2 2" xfId="3581" xr:uid="{4BD82BF1-2FF6-4556-A8BB-840ACAD99D04}"/>
    <cellStyle name="_TableHead_RCLN(Q3)04 2 2 2 2 10" xfId="3582" xr:uid="{186D5382-AFD6-4C4E-B600-D48BFC0F29E1}"/>
    <cellStyle name="_TableHead_RCLN(Q3)04 2 2 2 2 11" xfId="3583" xr:uid="{BA603613-484D-48A6-B0C7-CC61E047BBC9}"/>
    <cellStyle name="_TableHead_RCLN(Q3)04 2 2 2 2 2" xfId="3584" xr:uid="{CE874E93-2F96-4B99-B1F2-398186403C38}"/>
    <cellStyle name="_TableHead_RCLN(Q3)04 2 2 2 2 3" xfId="3585" xr:uid="{1158031F-A181-4F9F-A9AE-364CE928B10A}"/>
    <cellStyle name="_TableHead_RCLN(Q3)04 2 2 2 2 4" xfId="3586" xr:uid="{8875F171-2201-4029-BB4C-25CEA9714352}"/>
    <cellStyle name="_TableHead_RCLN(Q3)04 2 2 2 2 5" xfId="3587" xr:uid="{AAE4CFC1-097B-49C7-8F63-8247D54B36F0}"/>
    <cellStyle name="_TableHead_RCLN(Q3)04 2 2 2 2 6" xfId="3588" xr:uid="{E56890B5-0FE3-4451-B204-3B341DD18695}"/>
    <cellStyle name="_TableHead_RCLN(Q3)04 2 2 2 2 7" xfId="3589" xr:uid="{F574650F-CC82-4278-B53F-CDDE9A3C6C1C}"/>
    <cellStyle name="_TableHead_RCLN(Q3)04 2 2 2 2 8" xfId="3590" xr:uid="{799DC32D-E3D9-4C6D-89AD-FBCAA5BE9230}"/>
    <cellStyle name="_TableHead_RCLN(Q3)04 2 2 2 2 9" xfId="3591" xr:uid="{49467580-4B73-4FD0-BC26-7F1371EB9833}"/>
    <cellStyle name="_TableHead_RCLN(Q3)04 2 2 2 3" xfId="3592" xr:uid="{790343A9-1F01-4AA8-8C6C-DAEDE61E557D}"/>
    <cellStyle name="_TableHead_RCLN(Q3)04 2 2 2 4" xfId="3593" xr:uid="{F9667AF1-F92F-45B5-8249-3CBE2D3987ED}"/>
    <cellStyle name="_TableHead_RCLN(Q3)04 2 2 2 5" xfId="3594" xr:uid="{88E6B475-AF5B-4D20-93CC-E0263FCB44ED}"/>
    <cellStyle name="_TableHead_RCLN(Q3)04 2 2 2 6" xfId="3595" xr:uid="{532D31E4-3639-46C7-9F1E-D16F272114E6}"/>
    <cellStyle name="_TableHead_RCLN(Q3)04 2 2 2 7" xfId="3596" xr:uid="{F8A918CE-44E9-44E5-A803-90FA6FA38424}"/>
    <cellStyle name="_TableHead_RCLN(Q3)04 2 2 2 8" xfId="3597" xr:uid="{6BD01C42-0390-4C3B-A1D3-80F047738E61}"/>
    <cellStyle name="_TableHead_RCLN(Q3)04 2 2 2 9" xfId="3598" xr:uid="{92775093-441F-4B66-9D8C-2BEB5E14DB18}"/>
    <cellStyle name="_TableHead_RCLN(Q3)04 2 2 3" xfId="3599" xr:uid="{8369B5A8-B261-4EF4-8EED-778879FB6ACC}"/>
    <cellStyle name="_TableHead_RCLN(Q3)04 2 2 3 10" xfId="3600" xr:uid="{6A1D7D28-B278-453E-83A9-4C0A82F69E09}"/>
    <cellStyle name="_TableHead_RCLN(Q3)04 2 2 3 11" xfId="3601" xr:uid="{D1C11EFC-5545-4BBF-9E25-51DE0CFE1B77}"/>
    <cellStyle name="_TableHead_RCLN(Q3)04 2 2 3 2" xfId="3602" xr:uid="{A4D565D8-6C11-4BCB-BC9C-40EF5463CB89}"/>
    <cellStyle name="_TableHead_RCLN(Q3)04 2 2 3 3" xfId="3603" xr:uid="{55E0438D-0545-419F-81A0-DB281C2138C0}"/>
    <cellStyle name="_TableHead_RCLN(Q3)04 2 2 3 4" xfId="3604" xr:uid="{681C3FA8-90F3-4A69-8671-6FD500F36CF3}"/>
    <cellStyle name="_TableHead_RCLN(Q3)04 2 2 3 5" xfId="3605" xr:uid="{5B6ADD27-2176-4EFC-9D88-EF027D056BEC}"/>
    <cellStyle name="_TableHead_RCLN(Q3)04 2 2 3 6" xfId="3606" xr:uid="{B2F56AC1-EEE1-4B86-8130-FE356ADC9A61}"/>
    <cellStyle name="_TableHead_RCLN(Q3)04 2 2 3 7" xfId="3607" xr:uid="{C391BB86-4116-4A50-98ED-4ED0C0E5BDE7}"/>
    <cellStyle name="_TableHead_RCLN(Q3)04 2 2 3 8" xfId="3608" xr:uid="{9B0055F9-649A-45B2-AA31-CEA613AC9A60}"/>
    <cellStyle name="_TableHead_RCLN(Q3)04 2 2 3 9" xfId="3609" xr:uid="{587AE79D-E37E-43C1-9268-6E6BEF512862}"/>
    <cellStyle name="_TableHead_RCLN(Q3)04 2 2 4" xfId="3610" xr:uid="{73B6BD71-E7EC-4D9F-8404-4E6EEC2CF828}"/>
    <cellStyle name="_TableHead_RCLN(Q3)04 2 2 5" xfId="3611" xr:uid="{2ADC1577-8983-4FF1-AF28-88EE15A8840B}"/>
    <cellStyle name="_TableHead_RCLN(Q3)04 2 2 6" xfId="3612" xr:uid="{3BB25DD6-F70D-44C9-B3BF-DB88CEE8F65C}"/>
    <cellStyle name="_TableHead_RCLN(Q3)04 2 2 7" xfId="3613" xr:uid="{EAFEB468-A983-4C01-8964-11C4626D0A58}"/>
    <cellStyle name="_TableHead_RCLN(Q3)04 2 2 8" xfId="3614" xr:uid="{74C59DC9-A737-4F2A-A0F8-4E2D039D35D9}"/>
    <cellStyle name="_TableHead_RCLN(Q3)04 2 2 9" xfId="3615" xr:uid="{0379C5A9-4187-4D2F-95E9-B5B555D5FDF4}"/>
    <cellStyle name="_TableHead_RCLN(Q3)04 2 3" xfId="3616" xr:uid="{8DB06F23-05B8-4EC4-9CBC-B954A92E4258}"/>
    <cellStyle name="_TableHead_RCLN(Q3)04 2 3 10" xfId="3617" xr:uid="{7C3F2776-4BCD-4B3D-857D-11045A3CA1F2}"/>
    <cellStyle name="_TableHead_RCLN(Q3)04 2 3 11" xfId="3618" xr:uid="{0DC3C0AE-65EF-4701-924F-8BCCEA23A567}"/>
    <cellStyle name="_TableHead_RCLN(Q3)04 2 3 12" xfId="3619" xr:uid="{CC0EDCD6-A7AF-4A24-A39C-57B7D28AF271}"/>
    <cellStyle name="_TableHead_RCLN(Q3)04 2 3 2" xfId="3620" xr:uid="{2B6693FC-EC4D-48DE-A265-E6223D74F411}"/>
    <cellStyle name="_TableHead_RCLN(Q3)04 2 3 2 10" xfId="3621" xr:uid="{AF786D86-9FEC-4D7F-8D45-1A8F6140B415}"/>
    <cellStyle name="_TableHead_RCLN(Q3)04 2 3 2 11" xfId="3622" xr:uid="{171D738F-8168-4535-BEDA-CD179AEFA45E}"/>
    <cellStyle name="_TableHead_RCLN(Q3)04 2 3 2 2" xfId="3623" xr:uid="{6F499786-2EEE-4D27-8E18-A75910DBE521}"/>
    <cellStyle name="_TableHead_RCLN(Q3)04 2 3 2 3" xfId="3624" xr:uid="{15CA85DA-C9E7-4D39-B9CB-73BEE7DEDCD7}"/>
    <cellStyle name="_TableHead_RCLN(Q3)04 2 3 2 4" xfId="3625" xr:uid="{B643369A-58C7-4C28-8788-408E45475BCD}"/>
    <cellStyle name="_TableHead_RCLN(Q3)04 2 3 2 5" xfId="3626" xr:uid="{5A829DFF-B606-41F2-A474-E447BBAD80AC}"/>
    <cellStyle name="_TableHead_RCLN(Q3)04 2 3 2 6" xfId="3627" xr:uid="{B3B1FBA7-8023-462A-AE69-C7E962185499}"/>
    <cellStyle name="_TableHead_RCLN(Q3)04 2 3 2 7" xfId="3628" xr:uid="{67372D2B-2913-4FAC-9B63-2BFBC23D0FF9}"/>
    <cellStyle name="_TableHead_RCLN(Q3)04 2 3 2 8" xfId="3629" xr:uid="{D223958D-1978-437C-8023-D477C85CDEDA}"/>
    <cellStyle name="_TableHead_RCLN(Q3)04 2 3 2 9" xfId="3630" xr:uid="{93AB74B5-2620-4ED0-8FCE-93C36945AF72}"/>
    <cellStyle name="_TableHead_RCLN(Q3)04 2 3 3" xfId="3631" xr:uid="{1C0A961C-4133-45DB-B065-B6F7B9FEFA66}"/>
    <cellStyle name="_TableHead_RCLN(Q3)04 2 3 4" xfId="3632" xr:uid="{B910FB3E-5E8A-44FE-BC66-5CB0B01AC463}"/>
    <cellStyle name="_TableHead_RCLN(Q3)04 2 3 5" xfId="3633" xr:uid="{97FA5CD5-1EC8-44EC-BC35-EE0FEAFD0652}"/>
    <cellStyle name="_TableHead_RCLN(Q3)04 2 3 6" xfId="3634" xr:uid="{9A4EF88B-411D-4744-849E-671253D87A4D}"/>
    <cellStyle name="_TableHead_RCLN(Q3)04 2 3 7" xfId="3635" xr:uid="{7B4421AF-77FC-41E2-9A43-71D169A8C260}"/>
    <cellStyle name="_TableHead_RCLN(Q3)04 2 3 8" xfId="3636" xr:uid="{E3DB7A70-74C9-49AE-9B33-A25CC86F4D3E}"/>
    <cellStyle name="_TableHead_RCLN(Q3)04 2 3 9" xfId="3637" xr:uid="{37F440D1-B0A7-494C-83D1-1D24E8E3E9E9}"/>
    <cellStyle name="_TableHead_RCLN(Q3)04 2 4" xfId="3638" xr:uid="{430104CC-27E4-4888-89F0-E485837308B7}"/>
    <cellStyle name="_TableHead_RCLN(Q3)04 2 4 10" xfId="3639" xr:uid="{ECBF3A07-B72D-43B2-81E2-FB0FA18C5B0F}"/>
    <cellStyle name="_TableHead_RCLN(Q3)04 2 4 11" xfId="3640" xr:uid="{291F717F-630B-498D-B315-67F750594D85}"/>
    <cellStyle name="_TableHead_RCLN(Q3)04 2 4 12" xfId="3641" xr:uid="{E8658ACD-0B5A-4280-97A0-FAA2E4EB3C4D}"/>
    <cellStyle name="_TableHead_RCLN(Q3)04 2 4 2" xfId="3642" xr:uid="{F45B7552-3527-42D6-803E-EE27FBF4A3B2}"/>
    <cellStyle name="_TableHead_RCLN(Q3)04 2 4 2 10" xfId="3643" xr:uid="{5DE04B2B-BB5C-409A-A999-5E0997ADC07E}"/>
    <cellStyle name="_TableHead_RCLN(Q3)04 2 4 2 11" xfId="3644" xr:uid="{98102058-3DE0-44CC-84E8-67AD49F8236D}"/>
    <cellStyle name="_TableHead_RCLN(Q3)04 2 4 2 2" xfId="3645" xr:uid="{02FBCDB9-3B89-43DA-9168-9EEF980EB971}"/>
    <cellStyle name="_TableHead_RCLN(Q3)04 2 4 2 3" xfId="3646" xr:uid="{DB26221B-9223-403B-9F5B-8FA5E351519F}"/>
    <cellStyle name="_TableHead_RCLN(Q3)04 2 4 2 4" xfId="3647" xr:uid="{17EBC02D-04F6-4710-AB10-0E725D2C35D3}"/>
    <cellStyle name="_TableHead_RCLN(Q3)04 2 4 2 5" xfId="3648" xr:uid="{A2D51A7B-D737-4068-AA1E-6E210104E893}"/>
    <cellStyle name="_TableHead_RCLN(Q3)04 2 4 2 6" xfId="3649" xr:uid="{A10A1460-7B9A-46F2-B325-2CC230236E05}"/>
    <cellStyle name="_TableHead_RCLN(Q3)04 2 4 2 7" xfId="3650" xr:uid="{9DB76F98-77E4-40AA-9983-19268D232723}"/>
    <cellStyle name="_TableHead_RCLN(Q3)04 2 4 2 8" xfId="3651" xr:uid="{06E05615-597B-4E65-9F03-636B62C97A1D}"/>
    <cellStyle name="_TableHead_RCLN(Q3)04 2 4 2 9" xfId="3652" xr:uid="{9BFC6412-A478-4D8A-9674-6F57F2F44566}"/>
    <cellStyle name="_TableHead_RCLN(Q3)04 2 4 3" xfId="3653" xr:uid="{75F6B035-12E0-4116-A266-F38E989D89E5}"/>
    <cellStyle name="_TableHead_RCLN(Q3)04 2 4 4" xfId="3654" xr:uid="{9C815C28-D685-4E4A-B07C-2DE7E877EAE4}"/>
    <cellStyle name="_TableHead_RCLN(Q3)04 2 4 5" xfId="3655" xr:uid="{D81DBAC2-2A32-4668-BC33-5002FC701F00}"/>
    <cellStyle name="_TableHead_RCLN(Q3)04 2 4 6" xfId="3656" xr:uid="{6DFFD06B-0E9D-4450-87F1-F9497A61CDC6}"/>
    <cellStyle name="_TableHead_RCLN(Q3)04 2 4 7" xfId="3657" xr:uid="{08221872-2D7C-4F06-905A-DBEDE8523518}"/>
    <cellStyle name="_TableHead_RCLN(Q3)04 2 4 8" xfId="3658" xr:uid="{C7008C7C-C100-45DC-810F-91519447E6A2}"/>
    <cellStyle name="_TableHead_RCLN(Q3)04 2 4 9" xfId="3659" xr:uid="{2EB4D3B5-5686-4626-9A0A-A3702061DBAC}"/>
    <cellStyle name="_TableHead_RCLN(Q3)04 2 5" xfId="3660" xr:uid="{879917C8-AEE1-45F4-91CE-D1B38B76B1F4}"/>
    <cellStyle name="_TableHead_RCLN(Q3)04 2 5 10" xfId="3661" xr:uid="{B5851D08-E306-4D98-80BD-1D1A5A37046F}"/>
    <cellStyle name="_TableHead_RCLN(Q3)04 2 5 11" xfId="3662" xr:uid="{458EB001-9393-4667-9159-769796E796A3}"/>
    <cellStyle name="_TableHead_RCLN(Q3)04 2 5 2" xfId="3663" xr:uid="{A3EDFA0E-7713-46A5-A2C9-FCDDB89E68B9}"/>
    <cellStyle name="_TableHead_RCLN(Q3)04 2 5 3" xfId="3664" xr:uid="{2870463F-85BC-4D34-8129-3C9F799BA987}"/>
    <cellStyle name="_TableHead_RCLN(Q3)04 2 5 4" xfId="3665" xr:uid="{357DAC01-7DC6-4A56-8B87-BE743AB3C0F1}"/>
    <cellStyle name="_TableHead_RCLN(Q3)04 2 5 5" xfId="3666" xr:uid="{421A7CD0-E5E7-4278-AD68-948F140D3777}"/>
    <cellStyle name="_TableHead_RCLN(Q3)04 2 5 6" xfId="3667" xr:uid="{B52ECE86-E503-4875-9660-1647E3AF326A}"/>
    <cellStyle name="_TableHead_RCLN(Q3)04 2 5 7" xfId="3668" xr:uid="{BDF9D92D-2CA7-4AEC-ACE6-7858F0560F59}"/>
    <cellStyle name="_TableHead_RCLN(Q3)04 2 5 8" xfId="3669" xr:uid="{461A240A-4E4F-44CF-B7FB-47958242D89F}"/>
    <cellStyle name="_TableHead_RCLN(Q3)04 2 5 9" xfId="3670" xr:uid="{3D33C17F-7B41-4434-9A1C-7D899116757F}"/>
    <cellStyle name="_TableHead_RCLN(Q3)04 2 6" xfId="3671" xr:uid="{E2F09592-F633-4F8A-8494-56824C3F3197}"/>
    <cellStyle name="_TableHead_RCLN(Q3)04 2 7" xfId="3672" xr:uid="{535C510E-9F96-4F1B-BEED-8E727F279A7B}"/>
    <cellStyle name="_TableHead_RCLN(Q3)04 2 8" xfId="3673" xr:uid="{071888F0-2C64-49D8-B865-1F569913934D}"/>
    <cellStyle name="_TableHead_RCLN(Q3)04 2 9" xfId="3674" xr:uid="{C3E19447-426F-4BAC-A5FD-DDD7637C179C}"/>
    <cellStyle name="_TableHead_RCLN(Q3)04 3" xfId="3675" xr:uid="{4BC84A41-3EBE-4552-A37C-1AF70D5C9CED}"/>
    <cellStyle name="_TableHead_RCLN(Q3)04 3 10" xfId="3676" xr:uid="{6C1E2A45-6DEB-4ADF-8F15-F5E4A6F78168}"/>
    <cellStyle name="_TableHead_RCLN(Q3)04 3 11" xfId="3677" xr:uid="{0EAC4F5E-0B4A-4C64-B715-422378C220EF}"/>
    <cellStyle name="_TableHead_RCLN(Q3)04 3 12" xfId="3678" xr:uid="{A4ECCFEF-927A-4174-95F0-689AD0E1BEBF}"/>
    <cellStyle name="_TableHead_RCLN(Q3)04 3 13" xfId="3679" xr:uid="{00EFE017-3E4C-4E3F-A2F7-B8B8EEFB07EC}"/>
    <cellStyle name="_TableHead_RCLN(Q3)04 3 2" xfId="3680" xr:uid="{EEBA295F-9CDE-4681-825A-F411A84C9588}"/>
    <cellStyle name="_TableHead_RCLN(Q3)04 3 2 10" xfId="3681" xr:uid="{504B925B-1463-40FE-A652-D31076F2AB04}"/>
    <cellStyle name="_TableHead_RCLN(Q3)04 3 2 11" xfId="3682" xr:uid="{BACEE46F-B3D8-4DE3-A761-26D05B086C1E}"/>
    <cellStyle name="_TableHead_RCLN(Q3)04 3 2 12" xfId="3683" xr:uid="{03806931-5A8F-4AC9-82D3-C7C2267EC1F9}"/>
    <cellStyle name="_TableHead_RCLN(Q3)04 3 2 2" xfId="3684" xr:uid="{FF82C0B4-076B-4E39-A058-BC852E2769B3}"/>
    <cellStyle name="_TableHead_RCLN(Q3)04 3 2 2 10" xfId="3685" xr:uid="{F91BB3C1-BAAC-4E00-9967-92AA38D6A765}"/>
    <cellStyle name="_TableHead_RCLN(Q3)04 3 2 2 11" xfId="3686" xr:uid="{7A8067A9-55C8-45D1-84DD-E33B832BA83A}"/>
    <cellStyle name="_TableHead_RCLN(Q3)04 3 2 2 2" xfId="3687" xr:uid="{5A66B08F-6943-4A3E-A5F4-C06412BF8924}"/>
    <cellStyle name="_TableHead_RCLN(Q3)04 3 2 2 3" xfId="3688" xr:uid="{D95F81D9-3375-410A-A42B-BD8366C40C0C}"/>
    <cellStyle name="_TableHead_RCLN(Q3)04 3 2 2 4" xfId="3689" xr:uid="{FEA22513-A795-4F69-9E07-9130EFDC807C}"/>
    <cellStyle name="_TableHead_RCLN(Q3)04 3 2 2 5" xfId="3690" xr:uid="{F5747B38-1914-4A7D-B6C3-07271A4A55BF}"/>
    <cellStyle name="_TableHead_RCLN(Q3)04 3 2 2 6" xfId="3691" xr:uid="{0178A157-ED9A-4BA3-8D4A-EAD6DAA36E10}"/>
    <cellStyle name="_TableHead_RCLN(Q3)04 3 2 2 7" xfId="3692" xr:uid="{9F1C7E1B-5219-440A-8520-3938C4E7935F}"/>
    <cellStyle name="_TableHead_RCLN(Q3)04 3 2 2 8" xfId="3693" xr:uid="{8283AA24-F990-428A-8827-78FDA093D7E8}"/>
    <cellStyle name="_TableHead_RCLN(Q3)04 3 2 2 9" xfId="3694" xr:uid="{74825B08-C285-4B90-A081-1D2AE0F5ADFC}"/>
    <cellStyle name="_TableHead_RCLN(Q3)04 3 2 3" xfId="3695" xr:uid="{0A317A47-F583-4AF3-B8B8-D1B8919DBBB3}"/>
    <cellStyle name="_TableHead_RCLN(Q3)04 3 2 4" xfId="3696" xr:uid="{B5669BA2-2019-4134-A97A-2F3533EEEC1A}"/>
    <cellStyle name="_TableHead_RCLN(Q3)04 3 2 5" xfId="3697" xr:uid="{9064AE49-4A4A-4563-ABAE-35DA122AE7FA}"/>
    <cellStyle name="_TableHead_RCLN(Q3)04 3 2 6" xfId="3698" xr:uid="{63965CA6-9303-4392-96B6-C4FF3C9650BC}"/>
    <cellStyle name="_TableHead_RCLN(Q3)04 3 2 7" xfId="3699" xr:uid="{003D7382-6A7C-4759-A0F7-D2CC56830D46}"/>
    <cellStyle name="_TableHead_RCLN(Q3)04 3 2 8" xfId="3700" xr:uid="{A7D9168E-C45B-4EBC-8F1B-B6CD79EBA5D4}"/>
    <cellStyle name="_TableHead_RCLN(Q3)04 3 2 9" xfId="3701" xr:uid="{C9B76ED4-8A48-4DFD-A8DA-8068C2DF64D9}"/>
    <cellStyle name="_TableHead_RCLN(Q3)04 3 3" xfId="3702" xr:uid="{0A407857-E170-4336-89E0-4D46D7AB24D1}"/>
    <cellStyle name="_TableHead_RCLN(Q3)04 3 3 10" xfId="3703" xr:uid="{87D04A67-1F69-4230-8E93-06D184AE4F99}"/>
    <cellStyle name="_TableHead_RCLN(Q3)04 3 3 11" xfId="3704" xr:uid="{BD23BEBA-9034-4BBB-80F7-5161CE8BB4A8}"/>
    <cellStyle name="_TableHead_RCLN(Q3)04 3 3 2" xfId="3705" xr:uid="{9941AF1A-4E06-493C-88DE-02C5B3590E91}"/>
    <cellStyle name="_TableHead_RCLN(Q3)04 3 3 3" xfId="3706" xr:uid="{7B74491D-1A44-4AB8-8744-17ADCA719C1D}"/>
    <cellStyle name="_TableHead_RCLN(Q3)04 3 3 4" xfId="3707" xr:uid="{AEF14203-6764-45EF-9687-B0D6D1666F9C}"/>
    <cellStyle name="_TableHead_RCLN(Q3)04 3 3 5" xfId="3708" xr:uid="{954D8C97-3834-4C10-AAA5-598B61DE944E}"/>
    <cellStyle name="_TableHead_RCLN(Q3)04 3 3 6" xfId="3709" xr:uid="{F6EEF5B8-FDEE-40D3-9BA6-4B33D736201D}"/>
    <cellStyle name="_TableHead_RCLN(Q3)04 3 3 7" xfId="3710" xr:uid="{D0A6A4CA-3175-40D0-B69D-AAEBCB9E20D6}"/>
    <cellStyle name="_TableHead_RCLN(Q3)04 3 3 8" xfId="3711" xr:uid="{43D6B0E1-6D75-4EED-B132-F117D81D6EA7}"/>
    <cellStyle name="_TableHead_RCLN(Q3)04 3 3 9" xfId="3712" xr:uid="{26DFA166-FCB8-4737-ABDD-14C963BABD50}"/>
    <cellStyle name="_TableHead_RCLN(Q3)04 3 4" xfId="3713" xr:uid="{B71BDEE1-CCAD-46E7-8770-07C796026745}"/>
    <cellStyle name="_TableHead_RCLN(Q3)04 3 5" xfId="3714" xr:uid="{347C95AD-4F2D-4AEA-9A61-4EC245A07C4A}"/>
    <cellStyle name="_TableHead_RCLN(Q3)04 3 6" xfId="3715" xr:uid="{8AC7A1A1-A010-462E-BEBB-159BEA83F53F}"/>
    <cellStyle name="_TableHead_RCLN(Q3)04 3 7" xfId="3716" xr:uid="{611A4A3A-F6FA-49CD-AF9D-7DB169F246AA}"/>
    <cellStyle name="_TableHead_RCLN(Q3)04 3 8" xfId="3717" xr:uid="{BBF343B0-044B-469D-9ECC-0C1EF2666F5F}"/>
    <cellStyle name="_TableHead_RCLN(Q3)04 3 9" xfId="3718" xr:uid="{E2003A63-1D07-4111-AFF2-79AC939EE758}"/>
    <cellStyle name="_TableHead_RCLN(Q3)04 4" xfId="3719" xr:uid="{96BED5BC-5B7B-477E-ABF3-8105CCD57356}"/>
    <cellStyle name="_TableHead_RCLN(Q3)04 4 10" xfId="3720" xr:uid="{F3921EB8-8A20-4DF7-815C-0CE524BF7618}"/>
    <cellStyle name="_TableHead_RCLN(Q3)04 4 11" xfId="3721" xr:uid="{56211F55-6CF8-48C7-9464-D816D05DF93A}"/>
    <cellStyle name="_TableHead_RCLN(Q3)04 4 12" xfId="3722" xr:uid="{3FF3BCFC-E8E0-48BD-8578-09DD522EFE6C}"/>
    <cellStyle name="_TableHead_RCLN(Q3)04 4 2" xfId="3723" xr:uid="{DE1B7849-AFA1-43A9-9C63-EAB5234BD01C}"/>
    <cellStyle name="_TableHead_RCLN(Q3)04 4 2 10" xfId="3724" xr:uid="{B5EC76DF-F63D-4B93-BE03-057B5D1FCA56}"/>
    <cellStyle name="_TableHead_RCLN(Q3)04 4 2 11" xfId="3725" xr:uid="{AA8F3BA9-2362-44C2-8800-387F1A970346}"/>
    <cellStyle name="_TableHead_RCLN(Q3)04 4 2 2" xfId="3726" xr:uid="{1B0DAF93-AB49-438C-8616-884214E71046}"/>
    <cellStyle name="_TableHead_RCLN(Q3)04 4 2 3" xfId="3727" xr:uid="{9A45CCF7-90C2-412B-B811-EAA6AAD77DB6}"/>
    <cellStyle name="_TableHead_RCLN(Q3)04 4 2 4" xfId="3728" xr:uid="{9C692CFD-EA21-4E06-B710-9558146009CB}"/>
    <cellStyle name="_TableHead_RCLN(Q3)04 4 2 5" xfId="3729" xr:uid="{92A207EA-D4EA-4474-893D-872EDEED3740}"/>
    <cellStyle name="_TableHead_RCLN(Q3)04 4 2 6" xfId="3730" xr:uid="{820AEE1D-0D2D-431F-AD15-EB111940CB44}"/>
    <cellStyle name="_TableHead_RCLN(Q3)04 4 2 7" xfId="3731" xr:uid="{17117236-2F07-4B30-9016-BF86BE3C1D4D}"/>
    <cellStyle name="_TableHead_RCLN(Q3)04 4 2 8" xfId="3732" xr:uid="{A97B6AEE-51E6-44DF-A91F-F834CDF436CC}"/>
    <cellStyle name="_TableHead_RCLN(Q3)04 4 2 9" xfId="3733" xr:uid="{44DFFD14-C493-4CDC-8E5F-7FB9C2880A62}"/>
    <cellStyle name="_TableHead_RCLN(Q3)04 4 3" xfId="3734" xr:uid="{D8DC9462-3A3C-4A28-BC44-2B97961A1B38}"/>
    <cellStyle name="_TableHead_RCLN(Q3)04 4 4" xfId="3735" xr:uid="{6C6DE3E8-70F1-4A5F-B4E4-352A29BD30D2}"/>
    <cellStyle name="_TableHead_RCLN(Q3)04 4 5" xfId="3736" xr:uid="{CC0462A3-96AB-4244-8ADE-47CA04F985E8}"/>
    <cellStyle name="_TableHead_RCLN(Q3)04 4 6" xfId="3737" xr:uid="{CEF3C220-D68E-4D91-94D8-B85ABFA0DC47}"/>
    <cellStyle name="_TableHead_RCLN(Q3)04 4 7" xfId="3738" xr:uid="{4314785B-0215-4AAD-A6A9-07D7B930843B}"/>
    <cellStyle name="_TableHead_RCLN(Q3)04 4 8" xfId="3739" xr:uid="{7DD6B1B3-C40A-4C87-AC9F-C01FC0F914BC}"/>
    <cellStyle name="_TableHead_RCLN(Q3)04 4 9" xfId="3740" xr:uid="{8DF8469D-59AD-4BEA-95CA-15A758451C84}"/>
    <cellStyle name="_TableHead_RCLN(Q3)04 5" xfId="3741" xr:uid="{7626CEF1-7AB9-4942-BD73-0F77ADAC485F}"/>
    <cellStyle name="_TableHead_RCLN(Q3)04 5 10" xfId="3742" xr:uid="{20BD8C6C-B606-4952-B2DE-BDF6D80C6648}"/>
    <cellStyle name="_TableHead_RCLN(Q3)04 5 11" xfId="3743" xr:uid="{64DBB69E-C39C-40E9-932B-851E22D18EFF}"/>
    <cellStyle name="_TableHead_RCLN(Q3)04 5 12" xfId="3744" xr:uid="{BD4E78F7-AD6E-47E8-8D12-14BB57743B01}"/>
    <cellStyle name="_TableHead_RCLN(Q3)04 5 2" xfId="3745" xr:uid="{4B591EBF-D3DA-4825-B4AE-61B63DEB386C}"/>
    <cellStyle name="_TableHead_RCLN(Q3)04 5 2 10" xfId="3746" xr:uid="{DD137B5B-DA35-4EFF-9837-794FBBDC399C}"/>
    <cellStyle name="_TableHead_RCLN(Q3)04 5 2 11" xfId="3747" xr:uid="{0CF03BDB-4674-40B0-B3C9-14863131CC1E}"/>
    <cellStyle name="_TableHead_RCLN(Q3)04 5 2 2" xfId="3748" xr:uid="{EF1567AB-F446-4BC1-A147-7464EC7E731F}"/>
    <cellStyle name="_TableHead_RCLN(Q3)04 5 2 3" xfId="3749" xr:uid="{FAC69759-D4CE-4709-A817-449C8FF5C948}"/>
    <cellStyle name="_TableHead_RCLN(Q3)04 5 2 4" xfId="3750" xr:uid="{9665E153-46E6-4B45-869B-8A71CC801986}"/>
    <cellStyle name="_TableHead_RCLN(Q3)04 5 2 5" xfId="3751" xr:uid="{81E702C9-5AF5-4789-AE41-3B1211627E3B}"/>
    <cellStyle name="_TableHead_RCLN(Q3)04 5 2 6" xfId="3752" xr:uid="{C5C456D7-924E-4077-B160-CFB7A50D2A2A}"/>
    <cellStyle name="_TableHead_RCLN(Q3)04 5 2 7" xfId="3753" xr:uid="{312D8E71-41CC-4F88-8197-ABB1ABAB4F3A}"/>
    <cellStyle name="_TableHead_RCLN(Q3)04 5 2 8" xfId="3754" xr:uid="{168F1646-A32B-41A3-9F9B-68B8A003CEDB}"/>
    <cellStyle name="_TableHead_RCLN(Q3)04 5 2 9" xfId="3755" xr:uid="{F81EA2C6-1AF1-4813-AF7D-90C0629C11CD}"/>
    <cellStyle name="_TableHead_RCLN(Q3)04 5 3" xfId="3756" xr:uid="{53F20F81-E356-4B91-8155-9DB5467320A4}"/>
    <cellStyle name="_TableHead_RCLN(Q3)04 5 4" xfId="3757" xr:uid="{CF32AB67-368E-416F-8BDC-7F65514623D3}"/>
    <cellStyle name="_TableHead_RCLN(Q3)04 5 5" xfId="3758" xr:uid="{FD9D5DD6-3316-4397-86A5-4BED38DB0086}"/>
    <cellStyle name="_TableHead_RCLN(Q3)04 5 6" xfId="3759" xr:uid="{9B827BAE-2D05-432F-AA8F-CDBB72177B78}"/>
    <cellStyle name="_TableHead_RCLN(Q3)04 5 7" xfId="3760" xr:uid="{0FB61137-08DC-47B2-8B8C-BB31485EC44D}"/>
    <cellStyle name="_TableHead_RCLN(Q3)04 5 8" xfId="3761" xr:uid="{6CD24EB0-455F-4117-BB7A-3EBBAAF68D03}"/>
    <cellStyle name="_TableHead_RCLN(Q3)04 5 9" xfId="3762" xr:uid="{75D4B141-3D48-42C1-9B55-2AB39370EFF5}"/>
    <cellStyle name="_TableHead_RCLN(Q3)04 6" xfId="3763" xr:uid="{F3476C0F-6A96-4774-B40C-D8AE96A53609}"/>
    <cellStyle name="_TableHead_RCLN(Q3)04 6 10" xfId="3764" xr:uid="{6A168D8B-3CFB-4AB1-AA4D-BA86058FBA27}"/>
    <cellStyle name="_TableHead_RCLN(Q3)04 6 11" xfId="3765" xr:uid="{FCDFAB67-B2BF-4F3C-8502-C7771547A2F3}"/>
    <cellStyle name="_TableHead_RCLN(Q3)04 6 12" xfId="3766" xr:uid="{2BFA1807-4C87-465C-9C1F-985AEC4C4CFE}"/>
    <cellStyle name="_TableHead_RCLN(Q3)04 6 13" xfId="3767" xr:uid="{0488B389-AFA1-44AD-9CE9-5AFE328B65D2}"/>
    <cellStyle name="_TableHead_RCLN(Q3)04 6 2" xfId="3768" xr:uid="{85A0FB92-A38B-438B-9490-110037866AA5}"/>
    <cellStyle name="_TableHead_RCLN(Q3)04 6 2 10" xfId="3769" xr:uid="{A1A85166-9CCD-4A29-9A61-57722816A8CF}"/>
    <cellStyle name="_TableHead_RCLN(Q3)04 6 2 11" xfId="3770" xr:uid="{DC50524E-30B4-410F-A84F-3B173381118B}"/>
    <cellStyle name="_TableHead_RCLN(Q3)04 6 2 2" xfId="3771" xr:uid="{E066F242-F88F-4D50-8197-71892A00909E}"/>
    <cellStyle name="_TableHead_RCLN(Q3)04 6 2 3" xfId="3772" xr:uid="{9491E229-770A-497F-9346-9C8E8CBDDD12}"/>
    <cellStyle name="_TableHead_RCLN(Q3)04 6 2 4" xfId="3773" xr:uid="{D7B4E8B3-E894-4234-86B2-7659A673D24B}"/>
    <cellStyle name="_TableHead_RCLN(Q3)04 6 2 5" xfId="3774" xr:uid="{EF9629E5-AF53-4F5C-8234-7600644DDC29}"/>
    <cellStyle name="_TableHead_RCLN(Q3)04 6 2 6" xfId="3775" xr:uid="{CABECFB4-823F-472D-A028-553D7CB12287}"/>
    <cellStyle name="_TableHead_RCLN(Q3)04 6 2 7" xfId="3776" xr:uid="{DA50253F-4D34-4FF0-8A07-DEB886956539}"/>
    <cellStyle name="_TableHead_RCLN(Q3)04 6 2 8" xfId="3777" xr:uid="{1A705434-4414-41C9-A5AC-09C50443D519}"/>
    <cellStyle name="_TableHead_RCLN(Q3)04 6 2 9" xfId="3778" xr:uid="{8A6895A0-5F03-4F13-A770-2539F3B5C4E5}"/>
    <cellStyle name="_TableHead_RCLN(Q3)04 6 3" xfId="3779" xr:uid="{C4F5A908-CF82-4BA9-890D-D26D0E0F525D}"/>
    <cellStyle name="_TableHead_RCLN(Q3)04 6 3 10" xfId="3780" xr:uid="{31F0F46C-6E97-43DA-89A0-8A2A88A25E0F}"/>
    <cellStyle name="_TableHead_RCLN(Q3)04 6 3 11" xfId="3781" xr:uid="{163337C9-8C1F-465C-B1DD-3183688F86C3}"/>
    <cellStyle name="_TableHead_RCLN(Q3)04 6 3 2" xfId="3782" xr:uid="{1CC4DE12-C75E-46E4-B1F1-5DC22EF0ED08}"/>
    <cellStyle name="_TableHead_RCLN(Q3)04 6 3 3" xfId="3783" xr:uid="{7939FA67-DFB3-4E8B-B3D3-D2EE96597181}"/>
    <cellStyle name="_TableHead_RCLN(Q3)04 6 3 4" xfId="3784" xr:uid="{ED9F0B4E-F075-4F5E-9771-581C39EFB6BB}"/>
    <cellStyle name="_TableHead_RCLN(Q3)04 6 3 5" xfId="3785" xr:uid="{4EE407D9-9B1C-4122-9228-C886E294286F}"/>
    <cellStyle name="_TableHead_RCLN(Q3)04 6 3 6" xfId="3786" xr:uid="{9C979850-E661-46BE-89A7-AAC6C622C68B}"/>
    <cellStyle name="_TableHead_RCLN(Q3)04 6 3 7" xfId="3787" xr:uid="{693D927C-0FF4-41A5-B86D-48024B939E98}"/>
    <cellStyle name="_TableHead_RCLN(Q3)04 6 3 8" xfId="3788" xr:uid="{6CB64680-BB7F-4BF1-981A-3F2539ADC3A8}"/>
    <cellStyle name="_TableHead_RCLN(Q3)04 6 3 9" xfId="3789" xr:uid="{FCAF513D-728E-40A5-9D4B-AC17DEA38DD5}"/>
    <cellStyle name="_TableHead_RCLN(Q3)04 6 4" xfId="3790" xr:uid="{742FC157-5D5C-4E96-93F9-F0E651AB7AC0}"/>
    <cellStyle name="_TableHead_RCLN(Q3)04 6 5" xfId="3791" xr:uid="{1680AE96-063B-4BCC-8A01-504643A24416}"/>
    <cellStyle name="_TableHead_RCLN(Q3)04 6 6" xfId="3792" xr:uid="{4674AC01-F29E-42C1-A95A-B943A4789305}"/>
    <cellStyle name="_TableHead_RCLN(Q3)04 6 7" xfId="3793" xr:uid="{DD7B2302-8FF3-45D3-B42F-53635918EAF2}"/>
    <cellStyle name="_TableHead_RCLN(Q3)04 6 8" xfId="3794" xr:uid="{EF53276E-D348-479E-9953-33C8C9CBD76D}"/>
    <cellStyle name="_TableHead_RCLN(Q3)04 6 9" xfId="3795" xr:uid="{7571D3ED-0E1E-4DC2-AF66-971206B17A55}"/>
    <cellStyle name="_TableHead_RCLN(Q3)04 7" xfId="3796" xr:uid="{3E78F0EC-751F-4C64-B7CF-C9AADBF5160C}"/>
    <cellStyle name="_TableHead_RCLN(Q3)04 7 10" xfId="3797" xr:uid="{E9BDFE1F-7189-4B77-B69A-9336EC59BB33}"/>
    <cellStyle name="_TableHead_RCLN(Q3)04 7 11" xfId="3798" xr:uid="{4D3D35DE-3920-45B1-B613-00B17DC37045}"/>
    <cellStyle name="_TableHead_RCLN(Q3)04 7 12" xfId="3799" xr:uid="{944648A7-C3D4-4476-81C4-A7495A5DB306}"/>
    <cellStyle name="_TableHead_RCLN(Q3)04 7 2" xfId="3800" xr:uid="{EED539DA-A088-42BC-A937-5C04C3167C3E}"/>
    <cellStyle name="_TableHead_RCLN(Q3)04 7 2 10" xfId="3801" xr:uid="{19CB33B9-3B8F-497E-9C5B-82CEFC683856}"/>
    <cellStyle name="_TableHead_RCLN(Q3)04 7 2 11" xfId="3802" xr:uid="{9541E7B9-AFCC-4926-A308-4D840DDBF30C}"/>
    <cellStyle name="_TableHead_RCLN(Q3)04 7 2 2" xfId="3803" xr:uid="{6EA2BED9-DEC3-4ECE-9851-2FA836678753}"/>
    <cellStyle name="_TableHead_RCLN(Q3)04 7 2 3" xfId="3804" xr:uid="{B4F0A3F5-7CB3-486F-9E57-2B9FB7A5A9C2}"/>
    <cellStyle name="_TableHead_RCLN(Q3)04 7 2 4" xfId="3805" xr:uid="{9566FB82-C6B3-4803-B3D8-4E4B2B36CC05}"/>
    <cellStyle name="_TableHead_RCLN(Q3)04 7 2 5" xfId="3806" xr:uid="{5B13F08E-ECCD-4EFE-8DDE-3BF36C37B5CE}"/>
    <cellStyle name="_TableHead_RCLN(Q3)04 7 2 6" xfId="3807" xr:uid="{97705F12-E833-45FC-A247-6A064365D62A}"/>
    <cellStyle name="_TableHead_RCLN(Q3)04 7 2 7" xfId="3808" xr:uid="{CCD8C68D-4F87-447E-ADF9-DC2847CA4AB1}"/>
    <cellStyle name="_TableHead_RCLN(Q3)04 7 2 8" xfId="3809" xr:uid="{460E4766-3A67-4BFA-AF96-E4E4306226D5}"/>
    <cellStyle name="_TableHead_RCLN(Q3)04 7 2 9" xfId="3810" xr:uid="{F6F0ED65-A862-4511-886B-6313345BCCBA}"/>
    <cellStyle name="_TableHead_RCLN(Q3)04 7 3" xfId="3811" xr:uid="{7B5D76D7-C5D8-4A9D-A1E3-3E84401F744E}"/>
    <cellStyle name="_TableHead_RCLN(Q3)04 7 4" xfId="3812" xr:uid="{480A1190-AFBF-4204-A29B-90F0A3184513}"/>
    <cellStyle name="_TableHead_RCLN(Q3)04 7 5" xfId="3813" xr:uid="{4C4F2958-2C7A-4B85-8A82-CAD63217CD7E}"/>
    <cellStyle name="_TableHead_RCLN(Q3)04 7 6" xfId="3814" xr:uid="{B171AA35-4EA3-4735-BD33-629FCBF390FC}"/>
    <cellStyle name="_TableHead_RCLN(Q3)04 7 7" xfId="3815" xr:uid="{64EB62E1-C87A-47B4-9FAE-780741E51F1A}"/>
    <cellStyle name="_TableHead_RCLN(Q3)04 7 8" xfId="3816" xr:uid="{536DE24F-AFB7-4380-B778-9388F85B9FBC}"/>
    <cellStyle name="_TableHead_RCLN(Q3)04 7 9" xfId="3817" xr:uid="{D302BF66-7BD7-471D-994B-847B2E894A4B}"/>
    <cellStyle name="_TableHead_RCLN(Q3)04 8" xfId="3818" xr:uid="{CF3776D3-6314-47BC-9093-ED55AAC5CCAF}"/>
    <cellStyle name="_TableHead_RCLN(Q3)04 9" xfId="3819" xr:uid="{BA1C6082-CA2E-4913-B141-C116989782E9}"/>
    <cellStyle name="_TableHead_Round 1 bid analysis (8-27-05) - modified for Board" xfId="3820" xr:uid="{144AAB81-F39F-4D89-BE86-0A3818E99783}"/>
    <cellStyle name="_TableHead_Round 1 bid analysis (8-27-05) - modified for Board 10" xfId="3821" xr:uid="{38C70C9E-92CD-48AB-A3C1-7C96A91C8B31}"/>
    <cellStyle name="_TableHead_Round 1 bid analysis (8-27-05) - modified for Board 11" xfId="3822" xr:uid="{292E76C7-4C01-45B2-986B-41601122C23D}"/>
    <cellStyle name="_TableHead_Round 1 bid analysis (8-27-05) - modified for Board 12" xfId="3823" xr:uid="{3B52CBE6-9F36-40CB-8637-41DD86DBC1FB}"/>
    <cellStyle name="_TableHead_Round 1 bid analysis (8-27-05) - modified for Board 13" xfId="3824" xr:uid="{CD67C2AA-85BC-4389-A377-9A44DD0B5001}"/>
    <cellStyle name="_TableHead_Round 1 bid analysis (8-27-05) - modified for Board 14" xfId="3825" xr:uid="{CDDFFF58-0B59-46E4-BD15-F2D120B31E99}"/>
    <cellStyle name="_TableHead_Round 1 bid analysis (8-27-05) - modified for Board 15" xfId="3826" xr:uid="{18145546-4C72-4F43-8A1D-9CD221B5D9F6}"/>
    <cellStyle name="_TableHead_Round 1 bid analysis (8-27-05) - modified for Board 16" xfId="3827" xr:uid="{76742DED-58F0-4730-A576-82A6000B9E25}"/>
    <cellStyle name="_TableHead_Round 1 bid analysis (8-27-05) - modified for Board 17" xfId="3828" xr:uid="{E73ED8FA-8455-47CA-8F1F-FF9089BC47BA}"/>
    <cellStyle name="_TableHead_Round 1 bid analysis (8-27-05) - modified for Board 2" xfId="3829" xr:uid="{70DFB341-4E85-486D-ACF8-0DF78AFECCF1}"/>
    <cellStyle name="_TableHead_Round 1 bid analysis (8-27-05) - modified for Board 2 10" xfId="3830" xr:uid="{CB169CD1-D2BB-48F5-90C0-E8947AEF8634}"/>
    <cellStyle name="_TableHead_Round 1 bid analysis (8-27-05) - modified for Board 2 11" xfId="3831" xr:uid="{97799D05-5894-441E-8F8A-28E1E15AA9F2}"/>
    <cellStyle name="_TableHead_Round 1 bid analysis (8-27-05) - modified for Board 2 12" xfId="3832" xr:uid="{6B47838E-15CF-487B-8F0D-E1FC78CC6443}"/>
    <cellStyle name="_TableHead_Round 1 bid analysis (8-27-05) - modified for Board 2 13" xfId="3833" xr:uid="{1CE9B8CB-85EC-4C8C-A0E6-A8065EFC5120}"/>
    <cellStyle name="_TableHead_Round 1 bid analysis (8-27-05) - modified for Board 2 14" xfId="3834" xr:uid="{7855C94D-0F1F-42EA-A6A2-3D36DA00F278}"/>
    <cellStyle name="_TableHead_Round 1 bid analysis (8-27-05) - modified for Board 2 15" xfId="3835" xr:uid="{5A7C6F7A-21F5-4620-851B-90CD16865DC4}"/>
    <cellStyle name="_TableHead_Round 1 bid analysis (8-27-05) - modified for Board 2 2" xfId="3836" xr:uid="{C39C7F88-1EBE-4BBD-92EB-75BED7E6EE96}"/>
    <cellStyle name="_TableHead_Round 1 bid analysis (8-27-05) - modified for Board 2 2 10" xfId="3837" xr:uid="{E831C1E7-8209-44A7-BA96-1974D952618E}"/>
    <cellStyle name="_TableHead_Round 1 bid analysis (8-27-05) - modified for Board 2 2 11" xfId="3838" xr:uid="{91DDA70A-9AF8-4C61-AEB7-C8EF879F7290}"/>
    <cellStyle name="_TableHead_Round 1 bid analysis (8-27-05) - modified for Board 2 2 12" xfId="3839" xr:uid="{154DD5BF-B3EE-45DC-8FDF-86C56FE476B5}"/>
    <cellStyle name="_TableHead_Round 1 bid analysis (8-27-05) - modified for Board 2 2 13" xfId="3840" xr:uid="{7F4888D1-33BA-43D6-B51E-F94206FE9CA8}"/>
    <cellStyle name="_TableHead_Round 1 bid analysis (8-27-05) - modified for Board 2 2 2" xfId="3841" xr:uid="{F73A2878-01AE-4898-9490-FF675193298F}"/>
    <cellStyle name="_TableHead_Round 1 bid analysis (8-27-05) - modified for Board 2 2 2 10" xfId="3842" xr:uid="{43B530CE-510F-4EFA-82B8-01E7706E7A22}"/>
    <cellStyle name="_TableHead_Round 1 bid analysis (8-27-05) - modified for Board 2 2 2 11" xfId="3843" xr:uid="{1F01BC35-DB93-4B3E-B874-4C139995DE7E}"/>
    <cellStyle name="_TableHead_Round 1 bid analysis (8-27-05) - modified for Board 2 2 2 12" xfId="3844" xr:uid="{FF4958A8-8C4E-4A52-9006-11F7BA83D49D}"/>
    <cellStyle name="_TableHead_Round 1 bid analysis (8-27-05) - modified for Board 2 2 2 2" xfId="3845" xr:uid="{D9B02220-1C48-433F-BFC2-1B20E6C03FC3}"/>
    <cellStyle name="_TableHead_Round 1 bid analysis (8-27-05) - modified for Board 2 2 2 2 10" xfId="3846" xr:uid="{3584AEC1-93A4-4A20-AFC0-3F5272614131}"/>
    <cellStyle name="_TableHead_Round 1 bid analysis (8-27-05) - modified for Board 2 2 2 2 11" xfId="3847" xr:uid="{D52D9808-1D73-43F7-9D0E-FE91175539B1}"/>
    <cellStyle name="_TableHead_Round 1 bid analysis (8-27-05) - modified for Board 2 2 2 2 2" xfId="3848" xr:uid="{1FAEE493-B8F5-4759-AC9C-A8B3208952C3}"/>
    <cellStyle name="_TableHead_Round 1 bid analysis (8-27-05) - modified for Board 2 2 2 2 3" xfId="3849" xr:uid="{50DD86A4-4D69-4035-98DE-C3AC25BDA79B}"/>
    <cellStyle name="_TableHead_Round 1 bid analysis (8-27-05) - modified for Board 2 2 2 2 4" xfId="3850" xr:uid="{AE90C110-24C1-4E67-BE3C-74A408B2C453}"/>
    <cellStyle name="_TableHead_Round 1 bid analysis (8-27-05) - modified for Board 2 2 2 2 5" xfId="3851" xr:uid="{FD2E1899-1C7B-4A8E-8C3B-799FB1CC53EA}"/>
    <cellStyle name="_TableHead_Round 1 bid analysis (8-27-05) - modified for Board 2 2 2 2 6" xfId="3852" xr:uid="{09382E1F-5406-4FDD-BFB4-81222D167A59}"/>
    <cellStyle name="_TableHead_Round 1 bid analysis (8-27-05) - modified for Board 2 2 2 2 7" xfId="3853" xr:uid="{5A95A697-D537-4DB1-B1FE-E64EF71AED77}"/>
    <cellStyle name="_TableHead_Round 1 bid analysis (8-27-05) - modified for Board 2 2 2 2 8" xfId="3854" xr:uid="{AA7AF961-47B6-4D8F-AB11-07484E619795}"/>
    <cellStyle name="_TableHead_Round 1 bid analysis (8-27-05) - modified for Board 2 2 2 2 9" xfId="3855" xr:uid="{33BF4F27-EA34-4DBC-B090-8F034980FEC7}"/>
    <cellStyle name="_TableHead_Round 1 bid analysis (8-27-05) - modified for Board 2 2 2 3" xfId="3856" xr:uid="{7942A54C-9091-4104-BDB6-092497CF1036}"/>
    <cellStyle name="_TableHead_Round 1 bid analysis (8-27-05) - modified for Board 2 2 2 4" xfId="3857" xr:uid="{224BFF7F-F34D-4AF9-ADA6-63244FE765D5}"/>
    <cellStyle name="_TableHead_Round 1 bid analysis (8-27-05) - modified for Board 2 2 2 5" xfId="3858" xr:uid="{9A478AF6-A5B3-4A2F-8FFB-330BEC77326E}"/>
    <cellStyle name="_TableHead_Round 1 bid analysis (8-27-05) - modified for Board 2 2 2 6" xfId="3859" xr:uid="{E9C443D1-BAF4-4068-9199-6D884C05C20B}"/>
    <cellStyle name="_TableHead_Round 1 bid analysis (8-27-05) - modified for Board 2 2 2 7" xfId="3860" xr:uid="{C1B118F3-9F8A-44D5-BAD2-92AB744482D7}"/>
    <cellStyle name="_TableHead_Round 1 bid analysis (8-27-05) - modified for Board 2 2 2 8" xfId="3861" xr:uid="{42243141-B442-4C19-8CED-B4E2A27CC7A6}"/>
    <cellStyle name="_TableHead_Round 1 bid analysis (8-27-05) - modified for Board 2 2 2 9" xfId="3862" xr:uid="{7B5B2633-0455-4474-BE45-0910DCD95960}"/>
    <cellStyle name="_TableHead_Round 1 bid analysis (8-27-05) - modified for Board 2 2 3" xfId="3863" xr:uid="{04346A09-FBD2-4D8F-8A74-8E0CF1FC41D3}"/>
    <cellStyle name="_TableHead_Round 1 bid analysis (8-27-05) - modified for Board 2 2 3 10" xfId="3864" xr:uid="{AEB65D76-332A-481C-807D-DC3A8EDA0A17}"/>
    <cellStyle name="_TableHead_Round 1 bid analysis (8-27-05) - modified for Board 2 2 3 11" xfId="3865" xr:uid="{6F71DABB-EB63-4756-9EF2-0B206ACF1960}"/>
    <cellStyle name="_TableHead_Round 1 bid analysis (8-27-05) - modified for Board 2 2 3 2" xfId="3866" xr:uid="{55862AC4-8590-4E6C-AD76-90FAF61A0E08}"/>
    <cellStyle name="_TableHead_Round 1 bid analysis (8-27-05) - modified for Board 2 2 3 3" xfId="3867" xr:uid="{39F46A72-3124-47D8-B047-5079490345EE}"/>
    <cellStyle name="_TableHead_Round 1 bid analysis (8-27-05) - modified for Board 2 2 3 4" xfId="3868" xr:uid="{CF01BDA5-CAB0-4BE1-8A91-D3336DA57EAE}"/>
    <cellStyle name="_TableHead_Round 1 bid analysis (8-27-05) - modified for Board 2 2 3 5" xfId="3869" xr:uid="{1560A1C1-5779-4948-98BF-79C932154483}"/>
    <cellStyle name="_TableHead_Round 1 bid analysis (8-27-05) - modified for Board 2 2 3 6" xfId="3870" xr:uid="{A9636217-3A31-4F12-A8C2-F515C03285A1}"/>
    <cellStyle name="_TableHead_Round 1 bid analysis (8-27-05) - modified for Board 2 2 3 7" xfId="3871" xr:uid="{466798A7-6AE3-4061-8280-E8B6A875AA68}"/>
    <cellStyle name="_TableHead_Round 1 bid analysis (8-27-05) - modified for Board 2 2 3 8" xfId="3872" xr:uid="{D02E2F55-8F00-4EAD-B661-8DA8545F6C95}"/>
    <cellStyle name="_TableHead_Round 1 bid analysis (8-27-05) - modified for Board 2 2 3 9" xfId="3873" xr:uid="{8F3A7CDD-34E4-4E05-9554-3E81C6F4A967}"/>
    <cellStyle name="_TableHead_Round 1 bid analysis (8-27-05) - modified for Board 2 2 4" xfId="3874" xr:uid="{0DC609C9-69F9-4B4C-9DFA-E2433336B904}"/>
    <cellStyle name="_TableHead_Round 1 bid analysis (8-27-05) - modified for Board 2 2 5" xfId="3875" xr:uid="{EF88097F-9DC0-4E6B-A195-EF56D1B9FCCE}"/>
    <cellStyle name="_TableHead_Round 1 bid analysis (8-27-05) - modified for Board 2 2 6" xfId="3876" xr:uid="{3930B6CE-642C-40E8-BA39-C1F327C83842}"/>
    <cellStyle name="_TableHead_Round 1 bid analysis (8-27-05) - modified for Board 2 2 7" xfId="3877" xr:uid="{C5C176F9-AA44-4D11-8EA3-81AA2CF54054}"/>
    <cellStyle name="_TableHead_Round 1 bid analysis (8-27-05) - modified for Board 2 2 8" xfId="3878" xr:uid="{6F711E90-CA78-43F0-ABFA-5897F4428ABA}"/>
    <cellStyle name="_TableHead_Round 1 bid analysis (8-27-05) - modified for Board 2 2 9" xfId="3879" xr:uid="{821CB331-EDF6-4FF8-8D14-F224D467B19F}"/>
    <cellStyle name="_TableHead_Round 1 bid analysis (8-27-05) - modified for Board 2 3" xfId="3880" xr:uid="{CFC60606-071C-4EFA-B360-393B446808B1}"/>
    <cellStyle name="_TableHead_Round 1 bid analysis (8-27-05) - modified for Board 2 3 10" xfId="3881" xr:uid="{E0DFA514-10A4-4D0C-BAFB-CC3EFF8AACFF}"/>
    <cellStyle name="_TableHead_Round 1 bid analysis (8-27-05) - modified for Board 2 3 11" xfId="3882" xr:uid="{B898D4FE-E0AC-478E-BDE0-4578FC49F536}"/>
    <cellStyle name="_TableHead_Round 1 bid analysis (8-27-05) - modified for Board 2 3 12" xfId="3883" xr:uid="{80E15044-CB73-4B39-8AF5-D586BBEBC938}"/>
    <cellStyle name="_TableHead_Round 1 bid analysis (8-27-05) - modified for Board 2 3 2" xfId="3884" xr:uid="{684C46D3-EFFB-4A99-89CB-9B2952545CDA}"/>
    <cellStyle name="_TableHead_Round 1 bid analysis (8-27-05) - modified for Board 2 3 2 10" xfId="3885" xr:uid="{DB552BE3-F2AB-420B-ABA3-EE76497AE91C}"/>
    <cellStyle name="_TableHead_Round 1 bid analysis (8-27-05) - modified for Board 2 3 2 11" xfId="3886" xr:uid="{48A0C72D-78D0-4E6E-B729-9DDF2EBF2D7C}"/>
    <cellStyle name="_TableHead_Round 1 bid analysis (8-27-05) - modified for Board 2 3 2 2" xfId="3887" xr:uid="{DA99472E-18AE-40C2-AC8C-E136B55B0557}"/>
    <cellStyle name="_TableHead_Round 1 bid analysis (8-27-05) - modified for Board 2 3 2 3" xfId="3888" xr:uid="{0F8F9BFF-66BB-4C10-AD60-646289484DF9}"/>
    <cellStyle name="_TableHead_Round 1 bid analysis (8-27-05) - modified for Board 2 3 2 4" xfId="3889" xr:uid="{8A723F84-51EF-477F-AA60-46139F867AE1}"/>
    <cellStyle name="_TableHead_Round 1 bid analysis (8-27-05) - modified for Board 2 3 2 5" xfId="3890" xr:uid="{AAF5679A-1C1F-4EED-9D28-DB0A33BB8C70}"/>
    <cellStyle name="_TableHead_Round 1 bid analysis (8-27-05) - modified for Board 2 3 2 6" xfId="3891" xr:uid="{39DE9637-9635-4379-86FB-D44A64FBF5C1}"/>
    <cellStyle name="_TableHead_Round 1 bid analysis (8-27-05) - modified for Board 2 3 2 7" xfId="3892" xr:uid="{D3AA6B13-FCAD-40EA-A3F0-883DF0104D9A}"/>
    <cellStyle name="_TableHead_Round 1 bid analysis (8-27-05) - modified for Board 2 3 2 8" xfId="3893" xr:uid="{41F887E8-3691-4597-BCC3-70DE7E11CF99}"/>
    <cellStyle name="_TableHead_Round 1 bid analysis (8-27-05) - modified for Board 2 3 2 9" xfId="3894" xr:uid="{35067394-6501-4AD8-945D-E40F932709F7}"/>
    <cellStyle name="_TableHead_Round 1 bid analysis (8-27-05) - modified for Board 2 3 3" xfId="3895" xr:uid="{9608F845-FFF2-4E0C-B62A-96A0A935491C}"/>
    <cellStyle name="_TableHead_Round 1 bid analysis (8-27-05) - modified for Board 2 3 4" xfId="3896" xr:uid="{28F5C7A7-85CD-4BF5-9CA6-CD957C7E0EEC}"/>
    <cellStyle name="_TableHead_Round 1 bid analysis (8-27-05) - modified for Board 2 3 5" xfId="3897" xr:uid="{08321443-88FF-4121-8DCC-F2D86D01E788}"/>
    <cellStyle name="_TableHead_Round 1 bid analysis (8-27-05) - modified for Board 2 3 6" xfId="3898" xr:uid="{8DD6DD33-0997-4981-A052-99FB7C68BA6D}"/>
    <cellStyle name="_TableHead_Round 1 bid analysis (8-27-05) - modified for Board 2 3 7" xfId="3899" xr:uid="{1F0EB703-281D-4A54-97EB-FF23200E3466}"/>
    <cellStyle name="_TableHead_Round 1 bid analysis (8-27-05) - modified for Board 2 3 8" xfId="3900" xr:uid="{CA7F4CE0-09C2-489E-ADBC-EE1F530FDE7E}"/>
    <cellStyle name="_TableHead_Round 1 bid analysis (8-27-05) - modified for Board 2 3 9" xfId="3901" xr:uid="{1C6052B6-6F93-4209-9D4A-AA6BF265E506}"/>
    <cellStyle name="_TableHead_Round 1 bid analysis (8-27-05) - modified for Board 2 4" xfId="3902" xr:uid="{8E5E6A32-B92C-4E27-8D0E-0C9678197CA9}"/>
    <cellStyle name="_TableHead_Round 1 bid analysis (8-27-05) - modified for Board 2 4 10" xfId="3903" xr:uid="{BE86EC12-513C-4812-8ABC-B040838D3D82}"/>
    <cellStyle name="_TableHead_Round 1 bid analysis (8-27-05) - modified for Board 2 4 11" xfId="3904" xr:uid="{1D424C82-B409-4C96-BA58-59C1B261E4A4}"/>
    <cellStyle name="_TableHead_Round 1 bid analysis (8-27-05) - modified for Board 2 4 12" xfId="3905" xr:uid="{9BD28B0B-5C2F-4ABB-8139-108C713B7677}"/>
    <cellStyle name="_TableHead_Round 1 bid analysis (8-27-05) - modified for Board 2 4 2" xfId="3906" xr:uid="{49EC8F2B-70D6-4E31-8AC7-869BC9FD6DCC}"/>
    <cellStyle name="_TableHead_Round 1 bid analysis (8-27-05) - modified for Board 2 4 2 10" xfId="3907" xr:uid="{2E0BD7BA-02BE-4F9B-A466-8FC0240C6B74}"/>
    <cellStyle name="_TableHead_Round 1 bid analysis (8-27-05) - modified for Board 2 4 2 11" xfId="3908" xr:uid="{85169D76-2170-4560-8A24-FE5D722DE039}"/>
    <cellStyle name="_TableHead_Round 1 bid analysis (8-27-05) - modified for Board 2 4 2 2" xfId="3909" xr:uid="{CF47F222-9D0C-4D56-90B0-86E4643FFEE3}"/>
    <cellStyle name="_TableHead_Round 1 bid analysis (8-27-05) - modified for Board 2 4 2 3" xfId="3910" xr:uid="{9E651A29-5458-46D4-8530-B5D77F3814FE}"/>
    <cellStyle name="_TableHead_Round 1 bid analysis (8-27-05) - modified for Board 2 4 2 4" xfId="3911" xr:uid="{E371CE88-8AF3-4340-A120-2334E39B757B}"/>
    <cellStyle name="_TableHead_Round 1 bid analysis (8-27-05) - modified for Board 2 4 2 5" xfId="3912" xr:uid="{DC955E55-406D-4CD9-87B1-8BD688F65373}"/>
    <cellStyle name="_TableHead_Round 1 bid analysis (8-27-05) - modified for Board 2 4 2 6" xfId="3913" xr:uid="{036AC772-3CCF-465E-8ED4-1B36C8576D33}"/>
    <cellStyle name="_TableHead_Round 1 bid analysis (8-27-05) - modified for Board 2 4 2 7" xfId="3914" xr:uid="{C753A764-2B44-4B49-A24F-7577049145A8}"/>
    <cellStyle name="_TableHead_Round 1 bid analysis (8-27-05) - modified for Board 2 4 2 8" xfId="3915" xr:uid="{FD3096B5-FB60-4B93-A5EB-B43E3CC5AAF0}"/>
    <cellStyle name="_TableHead_Round 1 bid analysis (8-27-05) - modified for Board 2 4 2 9" xfId="3916" xr:uid="{5D184F16-8117-4CE4-BA54-E379252226EF}"/>
    <cellStyle name="_TableHead_Round 1 bid analysis (8-27-05) - modified for Board 2 4 3" xfId="3917" xr:uid="{727A7007-78AD-4039-B44D-ACF266F6AAB6}"/>
    <cellStyle name="_TableHead_Round 1 bid analysis (8-27-05) - modified for Board 2 4 4" xfId="3918" xr:uid="{FFB6D164-B97D-4E01-98BC-D9E40C74E431}"/>
    <cellStyle name="_TableHead_Round 1 bid analysis (8-27-05) - modified for Board 2 4 5" xfId="3919" xr:uid="{31DD00E9-A363-4D78-9300-A3494F26D173}"/>
    <cellStyle name="_TableHead_Round 1 bid analysis (8-27-05) - modified for Board 2 4 6" xfId="3920" xr:uid="{B80C201A-CD03-489D-AF7F-93145CDBDB75}"/>
    <cellStyle name="_TableHead_Round 1 bid analysis (8-27-05) - modified for Board 2 4 7" xfId="3921" xr:uid="{7D62DE9B-7051-4EAC-A332-08772C4163A3}"/>
    <cellStyle name="_TableHead_Round 1 bid analysis (8-27-05) - modified for Board 2 4 8" xfId="3922" xr:uid="{F411AB02-BE79-4184-B796-AF79ACC992EC}"/>
    <cellStyle name="_TableHead_Round 1 bid analysis (8-27-05) - modified for Board 2 4 9" xfId="3923" xr:uid="{2B703C59-5989-4785-A81B-83FAEFE7E039}"/>
    <cellStyle name="_TableHead_Round 1 bid analysis (8-27-05) - modified for Board 2 5" xfId="3924" xr:uid="{9D8B4C96-EA2C-4F84-BA8D-1E358788AA80}"/>
    <cellStyle name="_TableHead_Round 1 bid analysis (8-27-05) - modified for Board 2 5 10" xfId="3925" xr:uid="{5F58CDA3-D459-4213-9187-27F4FD5D1811}"/>
    <cellStyle name="_TableHead_Round 1 bid analysis (8-27-05) - modified for Board 2 5 11" xfId="3926" xr:uid="{14668EC2-1DFC-4BD8-88FE-D447EA46B8C5}"/>
    <cellStyle name="_TableHead_Round 1 bid analysis (8-27-05) - modified for Board 2 5 2" xfId="3927" xr:uid="{54E42A74-6D6C-4A5F-B677-4C58478FBE61}"/>
    <cellStyle name="_TableHead_Round 1 bid analysis (8-27-05) - modified for Board 2 5 3" xfId="3928" xr:uid="{884DAFBA-1AF6-4841-A20C-4E53F37427F3}"/>
    <cellStyle name="_TableHead_Round 1 bid analysis (8-27-05) - modified for Board 2 5 4" xfId="3929" xr:uid="{4BB15445-5035-45E5-88A9-6F7893161767}"/>
    <cellStyle name="_TableHead_Round 1 bid analysis (8-27-05) - modified for Board 2 5 5" xfId="3930" xr:uid="{52754EC0-182C-44FF-B3E8-4C70CC04D01E}"/>
    <cellStyle name="_TableHead_Round 1 bid analysis (8-27-05) - modified for Board 2 5 6" xfId="3931" xr:uid="{040A46ED-823D-4FD2-BCE3-A9E76EEBE107}"/>
    <cellStyle name="_TableHead_Round 1 bid analysis (8-27-05) - modified for Board 2 5 7" xfId="3932" xr:uid="{252ABFFA-0B90-4412-88A8-98255674D94C}"/>
    <cellStyle name="_TableHead_Round 1 bid analysis (8-27-05) - modified for Board 2 5 8" xfId="3933" xr:uid="{AF245CA8-7817-4FCA-9DB8-19985B41F86F}"/>
    <cellStyle name="_TableHead_Round 1 bid analysis (8-27-05) - modified for Board 2 5 9" xfId="3934" xr:uid="{5A870CA2-4B63-45C7-B115-20E96C5AB5B3}"/>
    <cellStyle name="_TableHead_Round 1 bid analysis (8-27-05) - modified for Board 2 6" xfId="3935" xr:uid="{D674F796-E150-4B04-8858-5A15DC9E34F3}"/>
    <cellStyle name="_TableHead_Round 1 bid analysis (8-27-05) - modified for Board 2 7" xfId="3936" xr:uid="{886954A0-542D-4AD8-937E-C8DED1545360}"/>
    <cellStyle name="_TableHead_Round 1 bid analysis (8-27-05) - modified for Board 2 8" xfId="3937" xr:uid="{4C2B88FA-0842-4D23-A7BF-B8FD35CD05F1}"/>
    <cellStyle name="_TableHead_Round 1 bid analysis (8-27-05) - modified for Board 2 9" xfId="3938" xr:uid="{9EE9D2E2-271B-4044-95DE-999F60651898}"/>
    <cellStyle name="_TableHead_Round 1 bid analysis (8-27-05) - modified for Board 3" xfId="3939" xr:uid="{58C63086-475A-4A5B-94BA-1C0BECE4635B}"/>
    <cellStyle name="_TableHead_Round 1 bid analysis (8-27-05) - modified for Board 3 10" xfId="3940" xr:uid="{144A7D8A-6B91-4B61-BC3B-B7FD8993A7C3}"/>
    <cellStyle name="_TableHead_Round 1 bid analysis (8-27-05) - modified for Board 3 11" xfId="3941" xr:uid="{15B643D2-83CD-4237-B84B-8DF78ACB607B}"/>
    <cellStyle name="_TableHead_Round 1 bid analysis (8-27-05) - modified for Board 3 12" xfId="3942" xr:uid="{EB638FD7-D3A0-40C7-9AE7-445F37D649C9}"/>
    <cellStyle name="_TableHead_Round 1 bid analysis (8-27-05) - modified for Board 3 13" xfId="3943" xr:uid="{B9678FD7-E626-4C55-921B-91B1CD3E1535}"/>
    <cellStyle name="_TableHead_Round 1 bid analysis (8-27-05) - modified for Board 3 2" xfId="3944" xr:uid="{35F0F41A-44A2-45DB-B146-4D3E4B606BC7}"/>
    <cellStyle name="_TableHead_Round 1 bid analysis (8-27-05) - modified for Board 3 2 10" xfId="3945" xr:uid="{D60EF67D-4482-4740-B0D2-13E15FF29090}"/>
    <cellStyle name="_TableHead_Round 1 bid analysis (8-27-05) - modified for Board 3 2 11" xfId="3946" xr:uid="{F148EC5A-3185-454D-9DB3-E8468E2C1B1F}"/>
    <cellStyle name="_TableHead_Round 1 bid analysis (8-27-05) - modified for Board 3 2 12" xfId="3947" xr:uid="{0DFB0CC1-3EBB-4454-80BA-760A9FDF65A8}"/>
    <cellStyle name="_TableHead_Round 1 bid analysis (8-27-05) - modified for Board 3 2 2" xfId="3948" xr:uid="{3BA3B338-9065-4EDD-8B56-B5E42F889162}"/>
    <cellStyle name="_TableHead_Round 1 bid analysis (8-27-05) - modified for Board 3 2 2 10" xfId="3949" xr:uid="{C512CC40-67DE-4ED5-8934-A08382715379}"/>
    <cellStyle name="_TableHead_Round 1 bid analysis (8-27-05) - modified for Board 3 2 2 11" xfId="3950" xr:uid="{310D86BE-2916-4A53-AC5A-14EAD25E018A}"/>
    <cellStyle name="_TableHead_Round 1 bid analysis (8-27-05) - modified for Board 3 2 2 2" xfId="3951" xr:uid="{7F68AD81-99A5-46E2-AA3D-B9665A1D7BCD}"/>
    <cellStyle name="_TableHead_Round 1 bid analysis (8-27-05) - modified for Board 3 2 2 3" xfId="3952" xr:uid="{0AC82947-42A3-4988-B8AD-40DE9B230F76}"/>
    <cellStyle name="_TableHead_Round 1 bid analysis (8-27-05) - modified for Board 3 2 2 4" xfId="3953" xr:uid="{4E00CFC8-2FCD-40BB-A7CC-850A26CEE15F}"/>
    <cellStyle name="_TableHead_Round 1 bid analysis (8-27-05) - modified for Board 3 2 2 5" xfId="3954" xr:uid="{BF4CB127-6DD7-43E4-A391-1310BC159F4B}"/>
    <cellStyle name="_TableHead_Round 1 bid analysis (8-27-05) - modified for Board 3 2 2 6" xfId="3955" xr:uid="{FECAB63B-4AE1-47E1-8E58-3798E1D6E0C9}"/>
    <cellStyle name="_TableHead_Round 1 bid analysis (8-27-05) - modified for Board 3 2 2 7" xfId="3956" xr:uid="{C6C6281E-E51F-41C8-A6FA-0F5F263EF07B}"/>
    <cellStyle name="_TableHead_Round 1 bid analysis (8-27-05) - modified for Board 3 2 2 8" xfId="3957" xr:uid="{E17E116A-C006-4096-9AE5-3A1D1D22416B}"/>
    <cellStyle name="_TableHead_Round 1 bid analysis (8-27-05) - modified for Board 3 2 2 9" xfId="3958" xr:uid="{7D52C4A0-62C7-47A8-8842-1E84D2FA063B}"/>
    <cellStyle name="_TableHead_Round 1 bid analysis (8-27-05) - modified for Board 3 2 3" xfId="3959" xr:uid="{78FC3F5B-33FA-4D53-B75A-F65E94A268F8}"/>
    <cellStyle name="_TableHead_Round 1 bid analysis (8-27-05) - modified for Board 3 2 4" xfId="3960" xr:uid="{0BD6AE9E-EDC4-4C28-99CE-C0611B755213}"/>
    <cellStyle name="_TableHead_Round 1 bid analysis (8-27-05) - modified for Board 3 2 5" xfId="3961" xr:uid="{A00BD67E-442D-4F7B-8020-8AC1AA02FC28}"/>
    <cellStyle name="_TableHead_Round 1 bid analysis (8-27-05) - modified for Board 3 2 6" xfId="3962" xr:uid="{59019985-4731-49D3-98FD-80A1F55BC1CA}"/>
    <cellStyle name="_TableHead_Round 1 bid analysis (8-27-05) - modified for Board 3 2 7" xfId="3963" xr:uid="{EEB83510-F69F-4223-810E-F6EBE948DEF9}"/>
    <cellStyle name="_TableHead_Round 1 bid analysis (8-27-05) - modified for Board 3 2 8" xfId="3964" xr:uid="{2BD41C45-7207-4059-8CC9-DB3F45842032}"/>
    <cellStyle name="_TableHead_Round 1 bid analysis (8-27-05) - modified for Board 3 2 9" xfId="3965" xr:uid="{6BE0D0A8-CD84-400F-88FF-1F547FDC85DD}"/>
    <cellStyle name="_TableHead_Round 1 bid analysis (8-27-05) - modified for Board 3 3" xfId="3966" xr:uid="{AC92BC8E-5446-463F-8DC4-9C3CF31FD171}"/>
    <cellStyle name="_TableHead_Round 1 bid analysis (8-27-05) - modified for Board 3 3 10" xfId="3967" xr:uid="{182664F7-9E99-4880-AB60-13A4F796318F}"/>
    <cellStyle name="_TableHead_Round 1 bid analysis (8-27-05) - modified for Board 3 3 11" xfId="3968" xr:uid="{55DDA161-7B3C-4887-AA9E-3E6C641753E1}"/>
    <cellStyle name="_TableHead_Round 1 bid analysis (8-27-05) - modified for Board 3 3 2" xfId="3969" xr:uid="{21F23755-CD29-4828-9C3C-8B2ADEAF5C00}"/>
    <cellStyle name="_TableHead_Round 1 bid analysis (8-27-05) - modified for Board 3 3 3" xfId="3970" xr:uid="{920BEE23-5620-47AB-9241-9C6851D522F1}"/>
    <cellStyle name="_TableHead_Round 1 bid analysis (8-27-05) - modified for Board 3 3 4" xfId="3971" xr:uid="{BEA36C4F-D2A0-4A38-9E9D-34FDBD6EDF50}"/>
    <cellStyle name="_TableHead_Round 1 bid analysis (8-27-05) - modified for Board 3 3 5" xfId="3972" xr:uid="{043E15D4-4EC4-4A67-BEE1-CDC40BF423D2}"/>
    <cellStyle name="_TableHead_Round 1 bid analysis (8-27-05) - modified for Board 3 3 6" xfId="3973" xr:uid="{46030680-5463-4D8D-9DA4-894D1EB6E633}"/>
    <cellStyle name="_TableHead_Round 1 bid analysis (8-27-05) - modified for Board 3 3 7" xfId="3974" xr:uid="{903097C7-8515-4F47-9E23-245AC50ABCF7}"/>
    <cellStyle name="_TableHead_Round 1 bid analysis (8-27-05) - modified for Board 3 3 8" xfId="3975" xr:uid="{E388814E-0AEE-45F5-8983-08D8F84B5072}"/>
    <cellStyle name="_TableHead_Round 1 bid analysis (8-27-05) - modified for Board 3 3 9" xfId="3976" xr:uid="{F713808D-F245-4A3F-A8CF-B55053FD0E6C}"/>
    <cellStyle name="_TableHead_Round 1 bid analysis (8-27-05) - modified for Board 3 4" xfId="3977" xr:uid="{D2CAFB3A-8876-4898-ABB1-38132C597959}"/>
    <cellStyle name="_TableHead_Round 1 bid analysis (8-27-05) - modified for Board 3 5" xfId="3978" xr:uid="{72515BEC-C504-4FDF-8A80-EAB6CA931E55}"/>
    <cellStyle name="_TableHead_Round 1 bid analysis (8-27-05) - modified for Board 3 6" xfId="3979" xr:uid="{222547B5-A704-4EF2-911B-2F38C4048C4F}"/>
    <cellStyle name="_TableHead_Round 1 bid analysis (8-27-05) - modified for Board 3 7" xfId="3980" xr:uid="{8FACE2E5-5462-4B63-A223-B2FA3FFFBFC6}"/>
    <cellStyle name="_TableHead_Round 1 bid analysis (8-27-05) - modified for Board 3 8" xfId="3981" xr:uid="{8F1628D6-F5E9-43D0-BE49-2274029B65EF}"/>
    <cellStyle name="_TableHead_Round 1 bid analysis (8-27-05) - modified for Board 3 9" xfId="3982" xr:uid="{6C249524-9C62-474A-B788-E1BEF76A7F3E}"/>
    <cellStyle name="_TableHead_Round 1 bid analysis (8-27-05) - modified for Board 4" xfId="3983" xr:uid="{C2E5557E-BE8F-4B06-ABEB-EB30782CBA36}"/>
    <cellStyle name="_TableHead_Round 1 bid analysis (8-27-05) - modified for Board 4 10" xfId="3984" xr:uid="{AF0B7318-0B24-4518-BDFA-6A9186C4B7B7}"/>
    <cellStyle name="_TableHead_Round 1 bid analysis (8-27-05) - modified for Board 4 11" xfId="3985" xr:uid="{2F29BA83-12BC-4CC5-9203-56CCF2CC840E}"/>
    <cellStyle name="_TableHead_Round 1 bid analysis (8-27-05) - modified for Board 4 12" xfId="3986" xr:uid="{AF53ABE7-D693-4781-B409-BC5A1E90F50B}"/>
    <cellStyle name="_TableHead_Round 1 bid analysis (8-27-05) - modified for Board 4 2" xfId="3987" xr:uid="{8C151F9B-EDDD-46C2-BC7C-51E30958A66B}"/>
    <cellStyle name="_TableHead_Round 1 bid analysis (8-27-05) - modified for Board 4 2 10" xfId="3988" xr:uid="{63B9DA4B-ACAA-4E4A-A11D-AF8CC3DC7D1D}"/>
    <cellStyle name="_TableHead_Round 1 bid analysis (8-27-05) - modified for Board 4 2 11" xfId="3989" xr:uid="{8A4863E2-9ED5-41FB-BD36-7063327025AF}"/>
    <cellStyle name="_TableHead_Round 1 bid analysis (8-27-05) - modified for Board 4 2 2" xfId="3990" xr:uid="{FDE90076-8F3B-4C7F-B3CB-A92EDB03D056}"/>
    <cellStyle name="_TableHead_Round 1 bid analysis (8-27-05) - modified for Board 4 2 3" xfId="3991" xr:uid="{490085F3-39A6-428F-A946-4015ECA78052}"/>
    <cellStyle name="_TableHead_Round 1 bid analysis (8-27-05) - modified for Board 4 2 4" xfId="3992" xr:uid="{67DBE3A7-C6F7-469E-A481-D356E427155F}"/>
    <cellStyle name="_TableHead_Round 1 bid analysis (8-27-05) - modified for Board 4 2 5" xfId="3993" xr:uid="{2FA1B3A2-01A6-4277-9065-B84766FDF42B}"/>
    <cellStyle name="_TableHead_Round 1 bid analysis (8-27-05) - modified for Board 4 2 6" xfId="3994" xr:uid="{716FEDFF-4916-4DB4-ABFD-3C94BE9126AA}"/>
    <cellStyle name="_TableHead_Round 1 bid analysis (8-27-05) - modified for Board 4 2 7" xfId="3995" xr:uid="{46201375-C96F-4EA3-922B-0C0C457F1B19}"/>
    <cellStyle name="_TableHead_Round 1 bid analysis (8-27-05) - modified for Board 4 2 8" xfId="3996" xr:uid="{38D2F73B-9849-40DE-B99B-FE183829C81B}"/>
    <cellStyle name="_TableHead_Round 1 bid analysis (8-27-05) - modified for Board 4 2 9" xfId="3997" xr:uid="{08481805-8AD0-4F62-AC9F-628DF31AFD54}"/>
    <cellStyle name="_TableHead_Round 1 bid analysis (8-27-05) - modified for Board 4 3" xfId="3998" xr:uid="{3464D54F-8720-45D9-AB9C-6781791B1146}"/>
    <cellStyle name="_TableHead_Round 1 bid analysis (8-27-05) - modified for Board 4 4" xfId="3999" xr:uid="{340823C8-4A8E-45C4-9677-138FDA688F72}"/>
    <cellStyle name="_TableHead_Round 1 bid analysis (8-27-05) - modified for Board 4 5" xfId="4000" xr:uid="{32092A86-015D-41DA-8693-4F4D8C90833C}"/>
    <cellStyle name="_TableHead_Round 1 bid analysis (8-27-05) - modified for Board 4 6" xfId="4001" xr:uid="{323CF0BF-5E86-42A4-A86B-3129AF1DC155}"/>
    <cellStyle name="_TableHead_Round 1 bid analysis (8-27-05) - modified for Board 4 7" xfId="4002" xr:uid="{7C6D02CA-DD7B-4653-B3B9-1651EAD05375}"/>
    <cellStyle name="_TableHead_Round 1 bid analysis (8-27-05) - modified for Board 4 8" xfId="4003" xr:uid="{7387AC3B-536E-45F4-8B74-F47CBFB492BE}"/>
    <cellStyle name="_TableHead_Round 1 bid analysis (8-27-05) - modified for Board 4 9" xfId="4004" xr:uid="{19CE718A-AAE4-4C62-A530-023E5D7A07F0}"/>
    <cellStyle name="_TableHead_Round 1 bid analysis (8-27-05) - modified for Board 5" xfId="4005" xr:uid="{4443CF55-41AB-4B20-BA88-CA8D0C004DF9}"/>
    <cellStyle name="_TableHead_Round 1 bid analysis (8-27-05) - modified for Board 5 10" xfId="4006" xr:uid="{6CFF9498-76D3-4BA1-B7C1-C2C39355F798}"/>
    <cellStyle name="_TableHead_Round 1 bid analysis (8-27-05) - modified for Board 5 11" xfId="4007" xr:uid="{CCF72ED2-59E3-4E6B-B88F-5C7BDB325FD9}"/>
    <cellStyle name="_TableHead_Round 1 bid analysis (8-27-05) - modified for Board 5 12" xfId="4008" xr:uid="{07B2B8C1-0B6E-4EB4-AD96-15B9D5F71E5C}"/>
    <cellStyle name="_TableHead_Round 1 bid analysis (8-27-05) - modified for Board 5 2" xfId="4009" xr:uid="{C12E4B6F-A43B-4CE2-AAD5-8697B16F06AC}"/>
    <cellStyle name="_TableHead_Round 1 bid analysis (8-27-05) - modified for Board 5 2 10" xfId="4010" xr:uid="{9A49A7D1-1439-4D81-8A6D-B6962266C44A}"/>
    <cellStyle name="_TableHead_Round 1 bid analysis (8-27-05) - modified for Board 5 2 11" xfId="4011" xr:uid="{5A878283-C939-4E65-AC73-ACE015127142}"/>
    <cellStyle name="_TableHead_Round 1 bid analysis (8-27-05) - modified for Board 5 2 2" xfId="4012" xr:uid="{678E84F0-D080-4798-AFBD-E1B0F49C6A5C}"/>
    <cellStyle name="_TableHead_Round 1 bid analysis (8-27-05) - modified for Board 5 2 3" xfId="4013" xr:uid="{6F374623-645C-4AB8-9857-B5D302A345A1}"/>
    <cellStyle name="_TableHead_Round 1 bid analysis (8-27-05) - modified for Board 5 2 4" xfId="4014" xr:uid="{ACC4E78D-F54A-4029-8F2C-950E0D1481F6}"/>
    <cellStyle name="_TableHead_Round 1 bid analysis (8-27-05) - modified for Board 5 2 5" xfId="4015" xr:uid="{00266E90-F525-4210-82D4-18150EE94056}"/>
    <cellStyle name="_TableHead_Round 1 bid analysis (8-27-05) - modified for Board 5 2 6" xfId="4016" xr:uid="{BBA303E6-7688-49DD-A569-A5E295228319}"/>
    <cellStyle name="_TableHead_Round 1 bid analysis (8-27-05) - modified for Board 5 2 7" xfId="4017" xr:uid="{E617CBEE-9E59-4FC4-B8E8-A3E952A4BE06}"/>
    <cellStyle name="_TableHead_Round 1 bid analysis (8-27-05) - modified for Board 5 2 8" xfId="4018" xr:uid="{90F1994E-B0F1-45E1-B856-E13FC9AF0317}"/>
    <cellStyle name="_TableHead_Round 1 bid analysis (8-27-05) - modified for Board 5 2 9" xfId="4019" xr:uid="{0E9A4764-4934-4643-80EA-79C04A5B2784}"/>
    <cellStyle name="_TableHead_Round 1 bid analysis (8-27-05) - modified for Board 5 3" xfId="4020" xr:uid="{127EFE5B-5610-40D8-89B4-6253302D3E98}"/>
    <cellStyle name="_TableHead_Round 1 bid analysis (8-27-05) - modified for Board 5 4" xfId="4021" xr:uid="{D219188C-B821-42D8-8234-4D23BEFD49D6}"/>
    <cellStyle name="_TableHead_Round 1 bid analysis (8-27-05) - modified for Board 5 5" xfId="4022" xr:uid="{F8862A65-F448-473D-A62C-5E43597B75BB}"/>
    <cellStyle name="_TableHead_Round 1 bid analysis (8-27-05) - modified for Board 5 6" xfId="4023" xr:uid="{667B5324-088C-4E7A-854A-4CE90209ADF8}"/>
    <cellStyle name="_TableHead_Round 1 bid analysis (8-27-05) - modified for Board 5 7" xfId="4024" xr:uid="{726B7A7D-9B66-44E7-9E8D-B092E51EBD3C}"/>
    <cellStyle name="_TableHead_Round 1 bid analysis (8-27-05) - modified for Board 5 8" xfId="4025" xr:uid="{3FF45F6A-1118-42E3-82A6-95B5803E2979}"/>
    <cellStyle name="_TableHead_Round 1 bid analysis (8-27-05) - modified for Board 5 9" xfId="4026" xr:uid="{58A59CE0-4565-4431-BCB7-EEE5A9CFA747}"/>
    <cellStyle name="_TableHead_Round 1 bid analysis (8-27-05) - modified for Board 6" xfId="4027" xr:uid="{6F0E0B1C-9D22-4F20-89BD-DC967FF66270}"/>
    <cellStyle name="_TableHead_Round 1 bid analysis (8-27-05) - modified for Board 6 10" xfId="4028" xr:uid="{E6DFE38D-8AD4-484B-899A-DFD711838423}"/>
    <cellStyle name="_TableHead_Round 1 bid analysis (8-27-05) - modified for Board 6 11" xfId="4029" xr:uid="{29920C4E-D235-4E54-9968-0B33722BBE4F}"/>
    <cellStyle name="_TableHead_Round 1 bid analysis (8-27-05) - modified for Board 6 12" xfId="4030" xr:uid="{FA5F8C4F-DDB4-4921-A859-376802F17F71}"/>
    <cellStyle name="_TableHead_Round 1 bid analysis (8-27-05) - modified for Board 6 13" xfId="4031" xr:uid="{D64AE147-6820-4D99-9340-108029F6054D}"/>
    <cellStyle name="_TableHead_Round 1 bid analysis (8-27-05) - modified for Board 6 2" xfId="4032" xr:uid="{32235D14-96CA-401C-901F-BA7A224A1A23}"/>
    <cellStyle name="_TableHead_Round 1 bid analysis (8-27-05) - modified for Board 6 2 10" xfId="4033" xr:uid="{34DB5F8B-D834-4A37-A4D2-8449F0179CFF}"/>
    <cellStyle name="_TableHead_Round 1 bid analysis (8-27-05) - modified for Board 6 2 11" xfId="4034" xr:uid="{5A754B86-773E-4C0E-A9CA-2FD2818D3311}"/>
    <cellStyle name="_TableHead_Round 1 bid analysis (8-27-05) - modified for Board 6 2 2" xfId="4035" xr:uid="{A338BE20-1389-4D4B-ABE5-6D7F457AB517}"/>
    <cellStyle name="_TableHead_Round 1 bid analysis (8-27-05) - modified for Board 6 2 3" xfId="4036" xr:uid="{49928545-9F94-4784-B6CB-A3B37D8ECFD5}"/>
    <cellStyle name="_TableHead_Round 1 bid analysis (8-27-05) - modified for Board 6 2 4" xfId="4037" xr:uid="{F111265D-90A7-4110-8C03-BD6597F9F6F2}"/>
    <cellStyle name="_TableHead_Round 1 bid analysis (8-27-05) - modified for Board 6 2 5" xfId="4038" xr:uid="{36A42A67-902E-41D9-95A6-1457A1995790}"/>
    <cellStyle name="_TableHead_Round 1 bid analysis (8-27-05) - modified for Board 6 2 6" xfId="4039" xr:uid="{948E1CEC-6A7A-48E4-A08E-F102265ECB2D}"/>
    <cellStyle name="_TableHead_Round 1 bid analysis (8-27-05) - modified for Board 6 2 7" xfId="4040" xr:uid="{105BA9B1-BD1C-415C-8E9B-9C270B4A2E39}"/>
    <cellStyle name="_TableHead_Round 1 bid analysis (8-27-05) - modified for Board 6 2 8" xfId="4041" xr:uid="{4AAEF82F-832B-4F90-B5D9-F77AB12495E1}"/>
    <cellStyle name="_TableHead_Round 1 bid analysis (8-27-05) - modified for Board 6 2 9" xfId="4042" xr:uid="{31E43EAC-7A63-458C-88ED-B1C86B0FA5BE}"/>
    <cellStyle name="_TableHead_Round 1 bid analysis (8-27-05) - modified for Board 6 3" xfId="4043" xr:uid="{9987A669-4240-49DC-A2AB-A23FA9D12723}"/>
    <cellStyle name="_TableHead_Round 1 bid analysis (8-27-05) - modified for Board 6 3 10" xfId="4044" xr:uid="{9540EEDB-5CB3-4EBF-B8DB-7F7349E6D1E9}"/>
    <cellStyle name="_TableHead_Round 1 bid analysis (8-27-05) - modified for Board 6 3 11" xfId="4045" xr:uid="{343865CA-8E57-4878-862C-65B0042ED7DB}"/>
    <cellStyle name="_TableHead_Round 1 bid analysis (8-27-05) - modified for Board 6 3 2" xfId="4046" xr:uid="{9017139B-9186-4DD0-9308-4774A8604D2D}"/>
    <cellStyle name="_TableHead_Round 1 bid analysis (8-27-05) - modified for Board 6 3 3" xfId="4047" xr:uid="{FEBFBC70-D0E4-40A9-A18B-D5EFFE65239C}"/>
    <cellStyle name="_TableHead_Round 1 bid analysis (8-27-05) - modified for Board 6 3 4" xfId="4048" xr:uid="{C7FB9226-4702-42C0-A113-716499688DBB}"/>
    <cellStyle name="_TableHead_Round 1 bid analysis (8-27-05) - modified for Board 6 3 5" xfId="4049" xr:uid="{C355B22C-BD2C-4F44-ACC1-F72A093093C3}"/>
    <cellStyle name="_TableHead_Round 1 bid analysis (8-27-05) - modified for Board 6 3 6" xfId="4050" xr:uid="{0F6DB335-5F86-4F6D-8CC6-BCD92364257C}"/>
    <cellStyle name="_TableHead_Round 1 bid analysis (8-27-05) - modified for Board 6 3 7" xfId="4051" xr:uid="{324BD20A-8C80-422A-B5D8-8EF380D01A97}"/>
    <cellStyle name="_TableHead_Round 1 bid analysis (8-27-05) - modified for Board 6 3 8" xfId="4052" xr:uid="{3A2E2F00-124F-49BC-96BD-D2E8538EDF11}"/>
    <cellStyle name="_TableHead_Round 1 bid analysis (8-27-05) - modified for Board 6 3 9" xfId="4053" xr:uid="{D21403D0-D455-4F38-BBB3-40B5023AB4F5}"/>
    <cellStyle name="_TableHead_Round 1 bid analysis (8-27-05) - modified for Board 6 4" xfId="4054" xr:uid="{E1A5BDB9-96EF-4287-AD65-5AEF17650025}"/>
    <cellStyle name="_TableHead_Round 1 bid analysis (8-27-05) - modified for Board 6 5" xfId="4055" xr:uid="{6D1D836C-43CA-4AED-BB59-A66D762D8D2E}"/>
    <cellStyle name="_TableHead_Round 1 bid analysis (8-27-05) - modified for Board 6 6" xfId="4056" xr:uid="{C13DC143-F088-4773-91F6-2F4C10CE12EB}"/>
    <cellStyle name="_TableHead_Round 1 bid analysis (8-27-05) - modified for Board 6 7" xfId="4057" xr:uid="{13CB5BFB-C2A5-4DAE-9EB3-A42868867B99}"/>
    <cellStyle name="_TableHead_Round 1 bid analysis (8-27-05) - modified for Board 6 8" xfId="4058" xr:uid="{1A646F10-C689-47F4-8673-69A9207AB470}"/>
    <cellStyle name="_TableHead_Round 1 bid analysis (8-27-05) - modified for Board 6 9" xfId="4059" xr:uid="{CA2C173F-1A11-4449-A426-1FB945027E61}"/>
    <cellStyle name="_TableHead_Round 1 bid analysis (8-27-05) - modified for Board 7" xfId="4060" xr:uid="{2A988777-55F0-4C01-AF49-CDDBDB16215A}"/>
    <cellStyle name="_TableHead_Round 1 bid analysis (8-27-05) - modified for Board 7 10" xfId="4061" xr:uid="{8DC23179-FEF5-4B41-AF28-894DF2CC291B}"/>
    <cellStyle name="_TableHead_Round 1 bid analysis (8-27-05) - modified for Board 7 11" xfId="4062" xr:uid="{35D29C1C-3D23-41AF-980B-FEFB95D8049B}"/>
    <cellStyle name="_TableHead_Round 1 bid analysis (8-27-05) - modified for Board 7 12" xfId="4063" xr:uid="{F74FD5EA-3011-40AA-8613-ADBEE67C9DDA}"/>
    <cellStyle name="_TableHead_Round 1 bid analysis (8-27-05) - modified for Board 7 2" xfId="4064" xr:uid="{83776F28-CF21-41BE-911A-2140EC38216E}"/>
    <cellStyle name="_TableHead_Round 1 bid analysis (8-27-05) - modified for Board 7 2 10" xfId="4065" xr:uid="{A909D30A-46B4-455C-9B99-71E397D69C95}"/>
    <cellStyle name="_TableHead_Round 1 bid analysis (8-27-05) - modified for Board 7 2 11" xfId="4066" xr:uid="{EC85104E-7789-4AF0-B464-1AE5556FD159}"/>
    <cellStyle name="_TableHead_Round 1 bid analysis (8-27-05) - modified for Board 7 2 2" xfId="4067" xr:uid="{735F8DDD-3035-429D-BD13-3CB979658D7C}"/>
    <cellStyle name="_TableHead_Round 1 bid analysis (8-27-05) - modified for Board 7 2 3" xfId="4068" xr:uid="{0A89B645-8607-4D78-8921-F5F9271BE0F9}"/>
    <cellStyle name="_TableHead_Round 1 bid analysis (8-27-05) - modified for Board 7 2 4" xfId="4069" xr:uid="{3874EC72-784D-45FD-8C34-4181FF6C0BB7}"/>
    <cellStyle name="_TableHead_Round 1 bid analysis (8-27-05) - modified for Board 7 2 5" xfId="4070" xr:uid="{85DD2590-9761-4A6B-9A7D-B68D3B696E98}"/>
    <cellStyle name="_TableHead_Round 1 bid analysis (8-27-05) - modified for Board 7 2 6" xfId="4071" xr:uid="{36AEC057-EB84-4DD5-B3C1-FB0C77CF0127}"/>
    <cellStyle name="_TableHead_Round 1 bid analysis (8-27-05) - modified for Board 7 2 7" xfId="4072" xr:uid="{7755A2BC-C10C-4D3C-9415-42EE7CAAED9D}"/>
    <cellStyle name="_TableHead_Round 1 bid analysis (8-27-05) - modified for Board 7 2 8" xfId="4073" xr:uid="{E75533B3-771B-4D7F-9ADC-5EC37B3BE5DD}"/>
    <cellStyle name="_TableHead_Round 1 bid analysis (8-27-05) - modified for Board 7 2 9" xfId="4074" xr:uid="{8BF6E271-1647-4931-A188-1F7901F1E69B}"/>
    <cellStyle name="_TableHead_Round 1 bid analysis (8-27-05) - modified for Board 7 3" xfId="4075" xr:uid="{672784C7-D728-4B22-9EC5-C6B5B35AB64D}"/>
    <cellStyle name="_TableHead_Round 1 bid analysis (8-27-05) - modified for Board 7 4" xfId="4076" xr:uid="{C2476FAB-C837-4523-9A1F-A2908700708C}"/>
    <cellStyle name="_TableHead_Round 1 bid analysis (8-27-05) - modified for Board 7 5" xfId="4077" xr:uid="{2C5EAA94-0E83-4FA4-B305-42D0B02C0F79}"/>
    <cellStyle name="_TableHead_Round 1 bid analysis (8-27-05) - modified for Board 7 6" xfId="4078" xr:uid="{E91589A9-654F-4EE0-86F3-1C98E0B5A545}"/>
    <cellStyle name="_TableHead_Round 1 bid analysis (8-27-05) - modified for Board 7 7" xfId="4079" xr:uid="{0D6BAC0D-B240-41B2-B6BF-84DF4E21FB37}"/>
    <cellStyle name="_TableHead_Round 1 bid analysis (8-27-05) - modified for Board 7 8" xfId="4080" xr:uid="{C6A2F27E-CAA3-4665-8133-04E6E1DEAC36}"/>
    <cellStyle name="_TableHead_Round 1 bid analysis (8-27-05) - modified for Board 7 9" xfId="4081" xr:uid="{BC8D5121-F930-4665-80A1-B6F688DCE8A1}"/>
    <cellStyle name="_TableHead_Round 1 bid analysis (8-27-05) - modified for Board 8" xfId="4082" xr:uid="{034C2458-F4D7-4BF5-BE2D-077C83ADBF21}"/>
    <cellStyle name="_TableHead_Round 1 bid analysis (8-27-05) - modified for Board 9" xfId="4083" xr:uid="{EB8EB67D-D5BA-44B3-AE78-CB0A649C6C64}"/>
    <cellStyle name="_TableRowHead" xfId="4084" xr:uid="{3DE80A57-374B-4A7F-B97B-C58AAFE8511F}"/>
    <cellStyle name="_TableRowHead 2" xfId="4085" xr:uid="{F9A344A6-767E-45DF-9A0A-1F24F318E3E4}"/>
    <cellStyle name="_TableRowHead 3" xfId="4086" xr:uid="{EFDA1376-FD7D-46E1-B594-D75E11F47B1D}"/>
    <cellStyle name="_TableRowHead_04 North Beach Pro Forma 06.28.2005 (1)" xfId="4087" xr:uid="{23C08B9B-CA15-459E-8373-FEC9B1957857}"/>
    <cellStyle name="_TableRowHead_05 Development Charts" xfId="4088" xr:uid="{FD0264FE-E3B4-4BEE-965B-E0641B8C8402}"/>
    <cellStyle name="_TableRowHead_05Historical Resort Financials 07032005" xfId="4089" xr:uid="{0DAD8D4A-7D1C-46C1-B0FE-D9291409A80D}"/>
    <cellStyle name="_TableRowHead_58Projections2006PF" xfId="4090" xr:uid="{01C8990A-42F3-4938-845A-F648E4B9073E}"/>
    <cellStyle name="_TableRowHead_Del Exit Analysis v 7 (10-10-05) (2)" xfId="4091" xr:uid="{79D86DD1-8323-4565-8FCA-2E78CC02D24A}"/>
    <cellStyle name="_TableRowHead_Hotel Del Coronado JV Figures" xfId="4092" xr:uid="{7A9AA013-BA27-4089-9037-A872F3995032}"/>
    <cellStyle name="_TableRowHead_Hotel Del Coronado JV Figures 2" xfId="4093" xr:uid="{9A0C85EC-EC16-4DED-A82C-F111215D00C7}"/>
    <cellStyle name="_TableRowHead_Hotel Del Coronado JV Figures 3" xfId="4094" xr:uid="{177C66F6-B7C2-4A6D-828B-35EC1A3624F9}"/>
    <cellStyle name="_TableRowHead_Hotel Del Coronado Operations1" xfId="4095" xr:uid="{EBDA1D8B-3ADC-475C-82F0-639C81CA9D74}"/>
    <cellStyle name="_TableRowHead_Hotel Del Coronado Operations1 2" xfId="4096" xr:uid="{830AF2B0-4509-41E9-89A3-0D54FFF132B0}"/>
    <cellStyle name="_TableRowHead_Hotel Del Coronado Operations1 3" xfId="4097" xr:uid="{3CCD7D1A-004C-45F0-B2BA-81A41992054E}"/>
    <cellStyle name="_TableRowHead_Hotel del Coronado Step-up Calculation Revised by SHC_Bob's Numbers" xfId="4098" xr:uid="{61122529-A894-48B7-BECB-66821C952FEE}"/>
    <cellStyle name="_TableRowHead_RCLN(Q3)04" xfId="4099" xr:uid="{CD62D88B-40C5-4BAF-BEFE-8ACACD2DF8C7}"/>
    <cellStyle name="_TableRowHead_Round 1 bid analysis (8-27-05) - modified for Board" xfId="4100" xr:uid="{BF3101DC-C1FA-4B36-A436-6A5A1CB8B174}"/>
    <cellStyle name="_TableSuperHead" xfId="4101" xr:uid="{2DCD799D-377C-4367-95D6-99025B955CA2}"/>
    <cellStyle name="_TableSuperHead 2" xfId="4102" xr:uid="{E464E8F0-FB74-46A9-B20F-DFA5CB12B248}"/>
    <cellStyle name="_TableSuperHead 3" xfId="4103" xr:uid="{06F22527-B9AB-4183-BAA7-7355E2C12103}"/>
    <cellStyle name="_TableSuperHead_04 North Beach Pro Forma 06.28.2005 (1)" xfId="4104" xr:uid="{291093C0-C55B-4C09-870D-8E0F586E9862}"/>
    <cellStyle name="_TableSuperHead_05 Development Charts" xfId="4105" xr:uid="{C18A832A-42AC-4504-BBE8-7F86E4F3D46E}"/>
    <cellStyle name="_TableSuperHead_58Projections2006PF" xfId="4106" xr:uid="{A626B2C0-C2A1-46C9-9C0A-D420977A178A}"/>
    <cellStyle name="_TableSuperHead_Del Exit Analysis v 7 (10-10-05) (2)" xfId="4107" xr:uid="{4C4D4643-650D-4459-B2E1-C12BEE6CEA31}"/>
    <cellStyle name="_TableSuperHead_Hotel Del Coronado JV Figures" xfId="4108" xr:uid="{A04CA9F9-AB28-46BB-8950-3A9840B8BE6D}"/>
    <cellStyle name="_TableSuperHead_Hotel Del Coronado JV Figures 2" xfId="4109" xr:uid="{80BCF5A3-EC54-46D4-82C9-98FAAE82C66C}"/>
    <cellStyle name="_TableSuperHead_Hotel Del Coronado JV Figures 3" xfId="4110" xr:uid="{F8F3866A-8991-4EA5-B892-EFE7E8CED2DA}"/>
    <cellStyle name="_TableSuperHead_Hotel Del Coronado Operations1" xfId="4111" xr:uid="{450FB861-8ADE-4EAD-B2B8-82D4662F7E60}"/>
    <cellStyle name="_TableSuperHead_Hotel Del Coronado Operations1 2" xfId="4112" xr:uid="{5B522DA8-1F47-47E2-B0AD-5B4E4355DF9B}"/>
    <cellStyle name="_TableSuperHead_Hotel Del Coronado Operations1 3" xfId="4113" xr:uid="{EA39B0BE-2D14-4D7D-AE53-76D6F631A124}"/>
    <cellStyle name="_TableSuperHead_Hotel del Coronado Step-up Calculation Revised by SHC_Bob's Numbers" xfId="4114" xr:uid="{2263D24F-CC80-4D89-AE45-213F15EFC0FD}"/>
    <cellStyle name="_TableSuperHead_RCLN(Q3)04" xfId="4115" xr:uid="{DBCB0CD2-759F-485F-9AAD-1D90D2FC5AF9}"/>
    <cellStyle name="_TableSuperHead_Round 1 bid analysis (8-27-05) - modified for Board" xfId="4116" xr:uid="{C3A388F9-4DAE-475C-85CC-58F6CE6189CA}"/>
    <cellStyle name="=C:\WINNT\SYSTEM32\COMMAND.COM" xfId="4117" xr:uid="{0F803085-6A08-47F0-8B53-358D61841814}"/>
    <cellStyle name="20 % - Accent1" xfId="21" builtinId="30" customBuiltin="1"/>
    <cellStyle name="20 % - Accent1 1" xfId="4118" xr:uid="{DD8345EB-E927-4C2C-AFC2-D75BC25E5D03}"/>
    <cellStyle name="20 % - Accent1 10" xfId="4119" xr:uid="{13CC806A-EF39-470E-8937-8B184811B634}"/>
    <cellStyle name="20 % - Accent1 2" xfId="4120" xr:uid="{61B7C055-F912-4690-A334-123A595EB637}"/>
    <cellStyle name="20 % - Accent1 2 2" xfId="4121" xr:uid="{8A1522C9-B309-431F-9D15-DB65BDFCCC25}"/>
    <cellStyle name="20 % - Accent1 2 3" xfId="4122" xr:uid="{2BE4DD4E-86D3-4D52-BAC2-551CD841EACC}"/>
    <cellStyle name="20 % - Accent1 3" xfId="4123" xr:uid="{10E4E307-F725-42E8-B2BF-E9C5FBA49A20}"/>
    <cellStyle name="20 % - Accent1 4" xfId="4124" xr:uid="{2BE8322C-288C-4AB5-988D-2B65E9036F25}"/>
    <cellStyle name="20 % - Accent1 5" xfId="4125" xr:uid="{40E95D82-38A4-422E-9ADC-92BC8A1AD549}"/>
    <cellStyle name="20 % - Accent1 6" xfId="4126" xr:uid="{7D8DD2A2-FFCD-49C8-8DB6-49752FC28AF7}"/>
    <cellStyle name="20 % - Accent1 7" xfId="4127" xr:uid="{C99B930E-981E-4534-B1B8-0CCE2E2DCD40}"/>
    <cellStyle name="20 % - Accent1 8" xfId="4128" xr:uid="{6C4DC560-3911-43FC-B088-36D716504214}"/>
    <cellStyle name="20 % - Accent1 9" xfId="4129" xr:uid="{54AE994A-9303-4C63-BE07-2459B7AC56A5}"/>
    <cellStyle name="20 % - Accent2" xfId="25" builtinId="34" customBuiltin="1"/>
    <cellStyle name="20 % - Accent2 1" xfId="4130" xr:uid="{B7D2680F-3F3E-442E-B58A-4817102F9E3D}"/>
    <cellStyle name="20 % - Accent2 10" xfId="4131" xr:uid="{1B36E2B6-3874-47DB-AD38-83B49BCF7DA6}"/>
    <cellStyle name="20 % - Accent2 2" xfId="4132" xr:uid="{BEBB3D73-6E19-4714-BA7E-B8DFC9B6EDFB}"/>
    <cellStyle name="20 % - Accent2 2 2" xfId="4133" xr:uid="{724F7C55-46BD-4160-A322-6DFCA6C04AF5}"/>
    <cellStyle name="20 % - Accent2 2 3" xfId="4134" xr:uid="{4ADDF499-0686-46E2-9599-B2416F0DC45C}"/>
    <cellStyle name="20 % - Accent2 3" xfId="4135" xr:uid="{6177F42D-C3F1-496D-9C9D-3827A215BBC4}"/>
    <cellStyle name="20 % - Accent2 4" xfId="4136" xr:uid="{C5699645-F519-4092-BF74-1F78198A2026}"/>
    <cellStyle name="20 % - Accent2 5" xfId="4137" xr:uid="{10D774FB-D55C-4ABC-8D59-4D049EAEE83B}"/>
    <cellStyle name="20 % - Accent2 6" xfId="4138" xr:uid="{167FE819-56C6-443E-BEF7-FD055D0424E4}"/>
    <cellStyle name="20 % - Accent2 7" xfId="4139" xr:uid="{3E56BF09-DD00-460C-8176-3E80096455AC}"/>
    <cellStyle name="20 % - Accent2 8" xfId="4140" xr:uid="{A4B8366E-B177-43F8-979B-1F529195C447}"/>
    <cellStyle name="20 % - Accent2 9" xfId="4141" xr:uid="{74B3B742-2AE5-4AD0-B75F-E79AB4EDD543}"/>
    <cellStyle name="20 % - Accent3" xfId="29" builtinId="38" customBuiltin="1"/>
    <cellStyle name="20 % - Accent3 1" xfId="4142" xr:uid="{F74791C6-4C39-4B9E-ACF9-50BC581393E0}"/>
    <cellStyle name="20 % - Accent3 10" xfId="4143" xr:uid="{A9F07E32-F054-4025-8174-80DD8246A27B}"/>
    <cellStyle name="20 % - Accent3 2" xfId="4144" xr:uid="{03D01D9A-EF03-41D4-8B5B-230136AB53FD}"/>
    <cellStyle name="20 % - Accent3 2 2" xfId="4145" xr:uid="{422211BD-A3F1-489D-A464-0674C2078957}"/>
    <cellStyle name="20 % - Accent3 2 3" xfId="4146" xr:uid="{DE5937E6-BEA2-4F33-AA91-95F3DB74334F}"/>
    <cellStyle name="20 % - Accent3 3" xfId="4147" xr:uid="{FD4D92AB-9654-4985-A45A-3F7EA58CFF01}"/>
    <cellStyle name="20 % - Accent3 4" xfId="4148" xr:uid="{E889BC6E-EB94-4C52-A412-9CC7D8EF7BB2}"/>
    <cellStyle name="20 % - Accent3 5" xfId="4149" xr:uid="{CC050195-C9E9-4561-BAE2-B2D09D99E2E8}"/>
    <cellStyle name="20 % - Accent3 6" xfId="4150" xr:uid="{F115B903-1B97-4A4F-B9A2-A2512BE8C141}"/>
    <cellStyle name="20 % - Accent3 7" xfId="4151" xr:uid="{B269C972-7194-4315-AFAE-125607599792}"/>
    <cellStyle name="20 % - Accent3 8" xfId="4152" xr:uid="{D947B7CA-CAA8-4F88-9EA7-943F2E72008C}"/>
    <cellStyle name="20 % - Accent3 9" xfId="4153" xr:uid="{7184BC72-6DFB-478D-AFCE-35006D0B208D}"/>
    <cellStyle name="20 % - Accent4" xfId="33" builtinId="42" customBuiltin="1"/>
    <cellStyle name="20 % - Accent4 1" xfId="4154" xr:uid="{B21C424C-E5DE-406A-849C-BB44A9F27D24}"/>
    <cellStyle name="20 % - Accent4 10" xfId="4155" xr:uid="{024A3531-AF95-4DB8-B87C-C8CD2EA23ACF}"/>
    <cellStyle name="20 % - Accent4 2" xfId="4156" xr:uid="{6F8AE708-45D6-45BE-9A1D-7FE6229FFE97}"/>
    <cellStyle name="20 % - Accent4 2 2" xfId="4157" xr:uid="{F04A75C9-FFA4-4455-8CF2-D64F3EC02636}"/>
    <cellStyle name="20 % - Accent4 2 3" xfId="4158" xr:uid="{690732A1-BB85-4938-8D0A-53091C1969B7}"/>
    <cellStyle name="20 % - Accent4 3" xfId="4159" xr:uid="{0D52612A-7391-4C58-BB24-B2BED26BFC0C}"/>
    <cellStyle name="20 % - Accent4 4" xfId="4160" xr:uid="{D062AC3E-444C-4E9B-B06E-DDF6BD5C9E89}"/>
    <cellStyle name="20 % - Accent4 5" xfId="4161" xr:uid="{E943B197-D1F9-4765-9902-0EE2CC2CB929}"/>
    <cellStyle name="20 % - Accent4 6" xfId="4162" xr:uid="{BCFD482B-41C0-4F81-8DD1-444DE794AD63}"/>
    <cellStyle name="20 % - Accent4 7" xfId="4163" xr:uid="{A325370A-D3F6-4130-B606-B2D31F30BB37}"/>
    <cellStyle name="20 % - Accent4 8" xfId="4164" xr:uid="{8653E82E-6B12-45AE-A026-9DC0E12BD668}"/>
    <cellStyle name="20 % - Accent4 9" xfId="4165" xr:uid="{A64C8DF8-6DD5-49BC-841C-CA57696548C4}"/>
    <cellStyle name="20 % - Accent5" xfId="37" builtinId="46" customBuiltin="1"/>
    <cellStyle name="20 % - Accent5 1" xfId="4166" xr:uid="{9C1F2688-7D83-447D-8BD2-C24B7FD7279F}"/>
    <cellStyle name="20 % - Accent5 10" xfId="4167" xr:uid="{0D0D22D9-F014-42F8-A3E3-72F62BD5EFA4}"/>
    <cellStyle name="20 % - Accent5 2" xfId="4168" xr:uid="{558A352A-8EB7-442C-A197-387F2FEC6D18}"/>
    <cellStyle name="20 % - Accent5 2 2" xfId="4169" xr:uid="{63878E4A-0A94-42BB-8FA6-D66C1433CAC3}"/>
    <cellStyle name="20 % - Accent5 2 3" xfId="4170" xr:uid="{61067A78-8647-4DB7-82BD-BA3A9B5D7070}"/>
    <cellStyle name="20 % - Accent5 3" xfId="4171" xr:uid="{21BE465E-63CF-449D-A58A-BFB2CFD7CCA5}"/>
    <cellStyle name="20 % - Accent5 4" xfId="4172" xr:uid="{9C5923F4-D432-4EB8-AC15-CA424B515DF9}"/>
    <cellStyle name="20 % - Accent5 5" xfId="4173" xr:uid="{E75AB674-DC93-4E0A-AFAE-15B12C5F771A}"/>
    <cellStyle name="20 % - Accent5 6" xfId="4174" xr:uid="{1483FA05-3F1B-4D2C-BA0C-B433AA57C93E}"/>
    <cellStyle name="20 % - Accent5 7" xfId="4175" xr:uid="{99F7C5E1-D7E0-4467-B89D-E7652BF06BE7}"/>
    <cellStyle name="20 % - Accent5 8" xfId="4176" xr:uid="{5D206776-B69E-469D-AA83-B400D30BA460}"/>
    <cellStyle name="20 % - Accent5 9" xfId="4177" xr:uid="{A8AACC14-B642-468F-9E43-DB2ED3D7FCD5}"/>
    <cellStyle name="20 % - Accent6" xfId="41" builtinId="50" customBuiltin="1"/>
    <cellStyle name="20 % - Accent6 1" xfId="4178" xr:uid="{A4EC3822-852B-493E-907B-197EBD02AC22}"/>
    <cellStyle name="20 % - Accent6 10" xfId="4179" xr:uid="{59882815-01D3-43D5-93AD-8515F83D2D4B}"/>
    <cellStyle name="20 % - Accent6 2" xfId="4180" xr:uid="{E336DED9-4F28-4FCD-A1A9-E98D89E930DC}"/>
    <cellStyle name="20 % - Accent6 2 2" xfId="4181" xr:uid="{2D48F71A-D7F9-4F03-8781-ADF071D55C07}"/>
    <cellStyle name="20 % - Accent6 2 3" xfId="4182" xr:uid="{6E378ACA-5735-4F8B-85D3-2884E4A05DE6}"/>
    <cellStyle name="20 % - Accent6 3" xfId="4183" xr:uid="{AA01DD68-7DFB-45A6-A833-EEBD13CB6249}"/>
    <cellStyle name="20 % - Accent6 4" xfId="4184" xr:uid="{9DBD47AC-8F15-48B3-A70B-FC232FF48458}"/>
    <cellStyle name="20 % - Accent6 5" xfId="4185" xr:uid="{A3E44064-B2EE-4BAE-B949-EB4D05675044}"/>
    <cellStyle name="20 % - Accent6 6" xfId="4186" xr:uid="{CCE1255F-BE30-4846-953A-07D98BF7A7B1}"/>
    <cellStyle name="20 % - Accent6 7" xfId="4187" xr:uid="{29FC12D9-CB91-4100-A5A8-E5436C7A05A6}"/>
    <cellStyle name="20 % - Accent6 8" xfId="4188" xr:uid="{44BB7CD4-A2BB-4C7F-A808-32A3F8368FFA}"/>
    <cellStyle name="20 % - Accent6 9" xfId="4189" xr:uid="{0419CD17-4D4E-49BE-989A-41776533E033}"/>
    <cellStyle name="20% - Accent1" xfId="4190" xr:uid="{BD6E14A0-5D28-4DB1-941B-9173F8F44E52}"/>
    <cellStyle name="20% - Accent2" xfId="4191" xr:uid="{AF12EDAE-F7A4-4DE8-8518-A194C4974974}"/>
    <cellStyle name="20% - Accent3" xfId="4192" xr:uid="{5CEA52F1-C40D-4FA8-8A36-B8262869EA54}"/>
    <cellStyle name="20% - Accent4" xfId="4193" xr:uid="{A3651215-ED73-4274-953A-3095308E85F1}"/>
    <cellStyle name="20% - Accent5" xfId="4194" xr:uid="{F6FF456B-B54F-465C-A1CC-B715C3511996}"/>
    <cellStyle name="20% - Accent6" xfId="4195" xr:uid="{C48B0B84-2DC8-437D-BF00-A83DA7B9B1A7}"/>
    <cellStyle name="40 % - Accent1" xfId="22" builtinId="31" customBuiltin="1"/>
    <cellStyle name="40 % - Accent1 1" xfId="4196" xr:uid="{24929CE1-8D04-4959-9784-B439FDF46E84}"/>
    <cellStyle name="40 % - Accent1 10" xfId="4197" xr:uid="{4E3ACB1F-C587-428B-88C3-AC431ECFF865}"/>
    <cellStyle name="40 % - Accent1 2" xfId="4198" xr:uid="{E6111C34-1FF7-45C3-9C55-21096AE75E7C}"/>
    <cellStyle name="40 % - Accent1 2 2" xfId="4199" xr:uid="{B6BFDB2A-5E17-4243-84F4-3AA5A11F09F7}"/>
    <cellStyle name="40 % - Accent1 2 3" xfId="4200" xr:uid="{D490E5F7-3B38-4097-BE06-E45F3C4E948D}"/>
    <cellStyle name="40 % - Accent1 3" xfId="4201" xr:uid="{D338AEB9-A4D3-4412-B3FB-54FD9DC18225}"/>
    <cellStyle name="40 % - Accent1 4" xfId="4202" xr:uid="{BC4C126D-D78E-46A0-846C-85B08BB2B67A}"/>
    <cellStyle name="40 % - Accent1 5" xfId="4203" xr:uid="{A5D73BA9-5082-43AC-A5A4-AD366CE6DA67}"/>
    <cellStyle name="40 % - Accent1 6" xfId="4204" xr:uid="{F1D9A789-593D-44AA-8F26-78C7CB938694}"/>
    <cellStyle name="40 % - Accent1 7" xfId="4205" xr:uid="{1A0FBC77-A5B7-45D2-9138-FAF09ECD7268}"/>
    <cellStyle name="40 % - Accent1 8" xfId="4206" xr:uid="{CB586B6B-D69A-4D5C-A6D1-34A8F50FE74F}"/>
    <cellStyle name="40 % - Accent1 9" xfId="4207" xr:uid="{34974210-0FAB-4061-81E8-B14D2ECED1C7}"/>
    <cellStyle name="40 % - Accent2" xfId="26" builtinId="35" customBuiltin="1"/>
    <cellStyle name="40 % - Accent2 1" xfId="4208" xr:uid="{103DC7E0-A390-49EA-9420-BB40F25270B0}"/>
    <cellStyle name="40 % - Accent2 10" xfId="4209" xr:uid="{8D06439F-AB4D-4CC5-A795-3A55F7FBC6ED}"/>
    <cellStyle name="40 % - Accent2 2" xfId="4210" xr:uid="{083E7825-63B6-4400-94BA-7BEDE9723C31}"/>
    <cellStyle name="40 % - Accent2 2 2" xfId="4211" xr:uid="{F5785E99-EF0A-47A2-9ACA-AD45F0998AF2}"/>
    <cellStyle name="40 % - Accent2 2 3" xfId="4212" xr:uid="{89A47A7D-584F-456F-AC62-205A069E09E6}"/>
    <cellStyle name="40 % - Accent2 3" xfId="4213" xr:uid="{FFA3C14D-DBA8-4561-BEBF-CA065B84716F}"/>
    <cellStyle name="40 % - Accent2 4" xfId="4214" xr:uid="{0DC341D4-6C98-44A7-980B-20729A4DE791}"/>
    <cellStyle name="40 % - Accent2 5" xfId="4215" xr:uid="{E7013A04-1B55-4EC9-8810-E6489F8480A4}"/>
    <cellStyle name="40 % - Accent2 6" xfId="4216" xr:uid="{DE4D8C4B-E85F-4836-8F67-B5342C6D5A97}"/>
    <cellStyle name="40 % - Accent2 7" xfId="4217" xr:uid="{9FD77C36-4532-43D9-9D0D-25E22755A3FB}"/>
    <cellStyle name="40 % - Accent2 8" xfId="4218" xr:uid="{319C2830-1F5B-405C-B756-90FD7CAF8518}"/>
    <cellStyle name="40 % - Accent2 9" xfId="4219" xr:uid="{BAE12381-60DB-4C90-91FC-44A3014C96FA}"/>
    <cellStyle name="40 % - Accent3" xfId="30" builtinId="39" customBuiltin="1"/>
    <cellStyle name="40 % - Accent3 1" xfId="4220" xr:uid="{02FDABF0-8B28-4304-B100-290039CB626F}"/>
    <cellStyle name="40 % - Accent3 10" xfId="4221" xr:uid="{62B2E051-CFC3-4DCC-A505-EC917C76C998}"/>
    <cellStyle name="40 % - Accent3 2" xfId="4222" xr:uid="{E0696C42-1B53-4793-8C21-F360820E3617}"/>
    <cellStyle name="40 % - Accent3 2 2" xfId="4223" xr:uid="{A282A926-284D-4E32-B50A-D307729B22FB}"/>
    <cellStyle name="40 % - Accent3 2 3" xfId="4224" xr:uid="{9CE62D24-5C3D-4C04-A6BE-21F59D21CA41}"/>
    <cellStyle name="40 % - Accent3 3" xfId="4225" xr:uid="{FAA2237D-18A2-4041-90E5-A770964D3EA5}"/>
    <cellStyle name="40 % - Accent3 4" xfId="4226" xr:uid="{FAABC457-25D8-4113-91B6-F718B04ACE67}"/>
    <cellStyle name="40 % - Accent3 5" xfId="4227" xr:uid="{BD09909A-BB76-4B46-AFCA-613D1079D408}"/>
    <cellStyle name="40 % - Accent3 6" xfId="4228" xr:uid="{064D16E1-43E3-4D72-9C76-AC034676166E}"/>
    <cellStyle name="40 % - Accent3 7" xfId="4229" xr:uid="{68B558B0-877B-4DA5-9C87-E0CDAD886C2E}"/>
    <cellStyle name="40 % - Accent3 8" xfId="4230" xr:uid="{EDD9F066-770B-4631-8F46-81EDFA1EBF85}"/>
    <cellStyle name="40 % - Accent3 9" xfId="4231" xr:uid="{B5FCA9B7-79A9-4D2B-8573-6847F128C881}"/>
    <cellStyle name="40 % - Accent4" xfId="34" builtinId="43" customBuiltin="1"/>
    <cellStyle name="40 % - Accent4 1" xfId="4232" xr:uid="{65BB95FB-14F0-4D87-A0D4-F1C1659251D7}"/>
    <cellStyle name="40 % - Accent4 10" xfId="4233" xr:uid="{6B1BDCA1-A375-4380-95DA-0D3CD0F72D6D}"/>
    <cellStyle name="40 % - Accent4 2" xfId="4234" xr:uid="{6177567F-C718-489D-8D24-8BDF2A92716C}"/>
    <cellStyle name="40 % - Accent4 2 2" xfId="4235" xr:uid="{8E243C9D-4D01-4669-9933-1DB54BFD9FAD}"/>
    <cellStyle name="40 % - Accent4 2 3" xfId="4236" xr:uid="{9804DF63-52DC-4493-8BA7-6BFD4532372E}"/>
    <cellStyle name="40 % - Accent4 3" xfId="4237" xr:uid="{427BD648-E299-4B6E-9917-03AEBA35ACE8}"/>
    <cellStyle name="40 % - Accent4 4" xfId="4238" xr:uid="{8C7C90D8-31D4-4FA6-B3EC-86F20A5FD299}"/>
    <cellStyle name="40 % - Accent4 5" xfId="4239" xr:uid="{CF385751-2626-46D2-AE48-44410508CB24}"/>
    <cellStyle name="40 % - Accent4 6" xfId="4240" xr:uid="{033EC79A-C6A1-4302-9C66-0DF6434DD51B}"/>
    <cellStyle name="40 % - Accent4 7" xfId="4241" xr:uid="{C63A3F2C-7BDD-4CE5-91BE-99744C71D376}"/>
    <cellStyle name="40 % - Accent4 8" xfId="4242" xr:uid="{46420950-FBE1-4979-B86F-E3734A175C1B}"/>
    <cellStyle name="40 % - Accent4 9" xfId="4243" xr:uid="{77EBBC98-660A-4ABC-AE4C-FB5A3A6DA9B0}"/>
    <cellStyle name="40 % - Accent5" xfId="38" builtinId="47" customBuiltin="1"/>
    <cellStyle name="40 % - Accent5 1" xfId="4244" xr:uid="{63C0E100-730A-45A2-9DED-DB8C9E369C29}"/>
    <cellStyle name="40 % - Accent5 10" xfId="4245" xr:uid="{1B0279E5-B645-4DAF-90FC-5E7414BDA74E}"/>
    <cellStyle name="40 % - Accent5 2" xfId="4246" xr:uid="{48AF2B92-3055-437C-9181-8C209E3AEB09}"/>
    <cellStyle name="40 % - Accent5 2 2" xfId="4247" xr:uid="{6C9C7392-9495-4B0C-89A4-946A58BBA45D}"/>
    <cellStyle name="40 % - Accent5 2 3" xfId="4248" xr:uid="{CF3F5868-A26B-4462-A4C9-A2AE6C6A39EC}"/>
    <cellStyle name="40 % - Accent5 3" xfId="4249" xr:uid="{F591EE14-648F-4925-9DF6-3A867BEBDEF4}"/>
    <cellStyle name="40 % - Accent5 4" xfId="4250" xr:uid="{445348D5-E73F-467E-AC0F-7FA20E63C5AD}"/>
    <cellStyle name="40 % - Accent5 5" xfId="4251" xr:uid="{AACAC783-83C4-48D2-A7FE-4B20043EB437}"/>
    <cellStyle name="40 % - Accent5 6" xfId="4252" xr:uid="{95232767-A102-4E20-ABC0-D2E87B415C2B}"/>
    <cellStyle name="40 % - Accent5 7" xfId="4253" xr:uid="{6CE05834-B6DF-49C3-BB88-DFC6104199E5}"/>
    <cellStyle name="40 % - Accent5 8" xfId="4254" xr:uid="{AC7636DB-E0F9-433E-BFAB-45BFAF075FFD}"/>
    <cellStyle name="40 % - Accent5 9" xfId="4255" xr:uid="{269E3AF5-4EB2-4E58-9B88-6F240B8F1ECE}"/>
    <cellStyle name="40 % - Accent6" xfId="42" builtinId="51" customBuiltin="1"/>
    <cellStyle name="40 % - Accent6 1" xfId="4256" xr:uid="{196049A9-CD17-4BCF-9FAB-B71905CE3680}"/>
    <cellStyle name="40 % - Accent6 10" xfId="4257" xr:uid="{BDF00464-E372-4EB0-A7B4-F99648B0F614}"/>
    <cellStyle name="40 % - Accent6 2" xfId="4258" xr:uid="{6090539B-BFB4-4814-BF0A-368AAA894172}"/>
    <cellStyle name="40 % - Accent6 2 2" xfId="4259" xr:uid="{B5D0C0E8-4E58-4A93-B91A-687D0E8ABD54}"/>
    <cellStyle name="40 % - Accent6 2 3" xfId="4260" xr:uid="{8FDD5E28-EE4B-435F-A7A4-501D540C2E64}"/>
    <cellStyle name="40 % - Accent6 3" xfId="4261" xr:uid="{D797FDB2-0158-4A97-9372-E56CD3CB2C9B}"/>
    <cellStyle name="40 % - Accent6 4" xfId="4262" xr:uid="{218460E0-532E-487F-8F48-E758D96AD7FB}"/>
    <cellStyle name="40 % - Accent6 5" xfId="4263" xr:uid="{F7E3006E-B10B-4427-9B1C-0A51729D88B1}"/>
    <cellStyle name="40 % - Accent6 6" xfId="4264" xr:uid="{B0F57944-4EC7-4011-A499-A5E25DB07DB0}"/>
    <cellStyle name="40 % - Accent6 7" xfId="4265" xr:uid="{E81A19FF-2C3F-4146-AA72-8F38523508BB}"/>
    <cellStyle name="40 % - Accent6 8" xfId="4266" xr:uid="{F6FA966D-3678-4281-8DA5-C62320DCDB59}"/>
    <cellStyle name="40 % - Accent6 9" xfId="4267" xr:uid="{96751CDC-D8A9-4890-A2EF-30E1C0C066B1}"/>
    <cellStyle name="40% - Accent1" xfId="4268" xr:uid="{ACC07A9D-154E-4733-8E1B-5AF729809293}"/>
    <cellStyle name="40% - Accent2" xfId="4269" xr:uid="{FB70CA9A-08E7-440C-A13D-EC8BF8829092}"/>
    <cellStyle name="40% - Accent3" xfId="4270" xr:uid="{7D23B8C0-F40F-41F3-8BCF-3DA2FE3880E2}"/>
    <cellStyle name="40% - Accent4" xfId="4271" xr:uid="{D03511F4-7A6B-4A7B-B9BE-BA783A06623E}"/>
    <cellStyle name="40% - Accent5" xfId="4272" xr:uid="{75FDDF09-A149-4935-91AD-8D7AD3179CAC}"/>
    <cellStyle name="40% - Accent6" xfId="4273" xr:uid="{614A2CC5-C839-4F78-93A2-298C64701E21}"/>
    <cellStyle name="60 % - Accent1" xfId="23" builtinId="32" customBuiltin="1"/>
    <cellStyle name="60 % - Accent1 1" xfId="4274" xr:uid="{CDD2D151-A1A5-48AC-9E7A-1CE349530669}"/>
    <cellStyle name="60 % - Accent1 2" xfId="4275" xr:uid="{1000EBE8-E7DA-4D8B-A638-ADA7625639F3}"/>
    <cellStyle name="60 % - Accent1 2 2" xfId="4276" xr:uid="{141DDD00-AFCB-43B4-882A-1A352BB909BB}"/>
    <cellStyle name="60 % - Accent1 2 3" xfId="61772" xr:uid="{94D44BB4-0612-421D-AB43-C54F64D4C3CD}"/>
    <cellStyle name="60 % - Accent1 3" xfId="4277" xr:uid="{53A6244E-2173-421D-949C-63D579ACDD37}"/>
    <cellStyle name="60 % - Accent2" xfId="27" builtinId="36" customBuiltin="1"/>
    <cellStyle name="60 % - Accent2 1" xfId="4278" xr:uid="{DC68FDFF-8A88-4276-909D-4A26D25C1045}"/>
    <cellStyle name="60 % - Accent2 2" xfId="4279" xr:uid="{BD275BC4-B54A-471E-A749-B70EBE2916E3}"/>
    <cellStyle name="60 % - Accent2 2 2" xfId="4280" xr:uid="{5188CB84-3206-476C-8EE6-EE4BFA1D9A32}"/>
    <cellStyle name="60 % - Accent2 2 3" xfId="61773" xr:uid="{9AAF045D-243B-4CDD-B106-D081570DAF4C}"/>
    <cellStyle name="60 % - Accent2 3" xfId="4281" xr:uid="{A5FF80E1-8A99-498C-8461-42444184BD6A}"/>
    <cellStyle name="60 % - Accent3" xfId="31" builtinId="40" customBuiltin="1"/>
    <cellStyle name="60 % - Accent3 1" xfId="4282" xr:uid="{CC99EEC2-9672-4B62-8CA6-9419D97060C1}"/>
    <cellStyle name="60 % - Accent3 2" xfId="4283" xr:uid="{7F276E53-FA46-4FF5-B591-EDF42E8F81BB}"/>
    <cellStyle name="60 % - Accent3 2 2" xfId="4284" xr:uid="{9A7A177C-B157-4A36-84D7-008B2EFB94D0}"/>
    <cellStyle name="60 % - Accent3 2 3" xfId="61774" xr:uid="{B70570AD-83F5-4CDC-970A-9F1CCEED56A6}"/>
    <cellStyle name="60 % - Accent3 3" xfId="4285" xr:uid="{A30E30AD-DF75-441B-A7E3-780AAFE81012}"/>
    <cellStyle name="60 % - Accent4" xfId="35" builtinId="44" customBuiltin="1"/>
    <cellStyle name="60 % - Accent4 1" xfId="4286" xr:uid="{BE8723B7-271B-4BD8-95C8-E4691DCA01CA}"/>
    <cellStyle name="60 % - Accent4 2" xfId="4287" xr:uid="{C28886B1-7EAF-4251-BBF2-7746276FB101}"/>
    <cellStyle name="60 % - Accent4 2 2" xfId="4288" xr:uid="{F394B0CF-B3F8-4004-8D33-AAD99BF739DC}"/>
    <cellStyle name="60 % - Accent4 2 3" xfId="61775" xr:uid="{221016D1-FEC2-47E5-A4DF-9FF7B67D7E27}"/>
    <cellStyle name="60 % - Accent4 3" xfId="4289" xr:uid="{2401BA9E-545B-4A86-9FF1-8B32F190417D}"/>
    <cellStyle name="60 % - Accent5" xfId="39" builtinId="48" customBuiltin="1"/>
    <cellStyle name="60 % - Accent5 1" xfId="4290" xr:uid="{81926A22-4C87-43BF-9374-1D5E1C79DE45}"/>
    <cellStyle name="60 % - Accent5 2" xfId="4291" xr:uid="{F9071B06-B377-43AC-8BCB-85DF236BDC36}"/>
    <cellStyle name="60 % - Accent5 2 2" xfId="4292" xr:uid="{BEC20F57-6412-4E8D-B687-CD7BA7CBB8B4}"/>
    <cellStyle name="60 % - Accent5 2 3" xfId="61776" xr:uid="{D33C4952-DDD8-4BE9-BA6A-5674A26749E2}"/>
    <cellStyle name="60 % - Accent5 3" xfId="4293" xr:uid="{A24ED5BF-4A57-4FA8-9A01-C207F842DB06}"/>
    <cellStyle name="60 % - Accent6" xfId="43" builtinId="52" customBuiltin="1"/>
    <cellStyle name="60 % - Accent6 1" xfId="4294" xr:uid="{126F16E6-DC89-48B1-9A61-AFE6ECAAD748}"/>
    <cellStyle name="60 % - Accent6 2" xfId="4295" xr:uid="{651D2A00-28C3-418F-8785-35C488DF6AD1}"/>
    <cellStyle name="60 % - Accent6 2 2" xfId="4296" xr:uid="{EF138640-F3D2-474D-9E38-695F344AF2D3}"/>
    <cellStyle name="60 % - Accent6 2 3" xfId="61777" xr:uid="{DBB38BE5-AAF2-4DB0-97A4-ACCBACC126B5}"/>
    <cellStyle name="60 % - Accent6 3" xfId="4297" xr:uid="{8AF1C387-B49A-44AE-9897-26649FB68C72}"/>
    <cellStyle name="60% - Accent1" xfId="4298" xr:uid="{CEBAE6BF-1E08-4A24-8BFF-55688B6958C2}"/>
    <cellStyle name="60% - Accent2" xfId="4299" xr:uid="{DD68F0A1-C21A-4F4E-A316-0A8D616C2576}"/>
    <cellStyle name="60% - Accent3" xfId="4300" xr:uid="{0A8B14D8-81F1-4F40-9046-F19C54F10ACE}"/>
    <cellStyle name="60% - Accent4" xfId="4301" xr:uid="{1F748FA1-35FC-4C2F-AC2A-27E5C45ED77E}"/>
    <cellStyle name="60% - Accent5" xfId="4302" xr:uid="{585D1E2F-A13F-4518-880C-13004F724768}"/>
    <cellStyle name="60% - Accent6" xfId="4303" xr:uid="{44F37BD0-316B-44C1-A9A5-F4DBB9FE25BB}"/>
    <cellStyle name="Accent1" xfId="20" builtinId="29" customBuiltin="1"/>
    <cellStyle name="Accent1 - 20 %" xfId="4304" xr:uid="{24927D67-5A45-42FA-B107-AA451039935A}"/>
    <cellStyle name="Accent1 - 40 %" xfId="4305" xr:uid="{3D827202-76F2-414B-B3E7-303E6E8C74E7}"/>
    <cellStyle name="Accent1 - 60 %" xfId="4306" xr:uid="{BF5153BE-4088-4138-BD74-422E46E0620D}"/>
    <cellStyle name="Accent1 1" xfId="4307" xr:uid="{87F63918-AB0F-4CDE-ABCF-E9CFAD0E581E}"/>
    <cellStyle name="Accent1 10" xfId="4308" xr:uid="{3800C775-1FAE-4EB4-A1ED-BEA8D8683075}"/>
    <cellStyle name="Accent1 11" xfId="4309" xr:uid="{6FE853C4-4FA6-4E5B-8CE0-592D263FAA0D}"/>
    <cellStyle name="Accent1 12" xfId="4310" xr:uid="{8D1DFD76-1E2A-45EF-91D9-48E5DB761D71}"/>
    <cellStyle name="Accent1 13" xfId="4311" xr:uid="{B9E7B235-669F-4E85-87CD-C8B3A952BC94}"/>
    <cellStyle name="Accent1 14" xfId="4312" xr:uid="{76F79619-0B15-47EE-A17D-FEBEE8C00196}"/>
    <cellStyle name="Accent1 15" xfId="4313" xr:uid="{952E231D-5238-4E4A-95F6-D3482B279423}"/>
    <cellStyle name="Accent1 16" xfId="4314" xr:uid="{E2D19073-A0DC-4CA5-A2B9-B39CC989A289}"/>
    <cellStyle name="Accent1 17" xfId="4315" xr:uid="{4BBD3B9A-4151-4F00-985E-E403E0FB3986}"/>
    <cellStyle name="Accent1 18" xfId="4316" xr:uid="{AF59ACF1-7E89-45EC-84DA-BBF56DC7A1AF}"/>
    <cellStyle name="Accent1 18 2" xfId="4317" xr:uid="{50AB3257-75DB-4D13-9D3E-F86EDA15587D}"/>
    <cellStyle name="Accent1 19" xfId="4318" xr:uid="{C863442C-0C56-41B0-BB98-5BA159E31E92}"/>
    <cellStyle name="Accent1 2" xfId="4319" xr:uid="{8D818279-AC1F-4AC5-9909-B36D8C41AF56}"/>
    <cellStyle name="Accent1 2 2" xfId="4320" xr:uid="{73882BA3-D188-433B-A950-DD0816BD8B94}"/>
    <cellStyle name="Accent1 20" xfId="4321" xr:uid="{95FDEF91-C9B6-42E3-90AC-59018BAA0524}"/>
    <cellStyle name="Accent1 21" xfId="4322" xr:uid="{E3E9DA78-FE4F-4DB1-90F3-9078EC99C1DE}"/>
    <cellStyle name="Accent1 22" xfId="4323" xr:uid="{7C91A1D4-0C61-4011-8D14-12F8AD224EF7}"/>
    <cellStyle name="Accent1 23" xfId="4324" xr:uid="{B077AAEA-B56B-4E57-A7F8-C0C753483215}"/>
    <cellStyle name="Accent1 24" xfId="4325" xr:uid="{EF3B7894-B25E-497C-825A-E7DE850CA354}"/>
    <cellStyle name="Accent1 25" xfId="4326" xr:uid="{A3116D67-3E4B-4BA4-869E-730A357878C7}"/>
    <cellStyle name="Accent1 26" xfId="4327" xr:uid="{0C08FC39-CC0F-45C9-97AF-41924125533E}"/>
    <cellStyle name="Accent1 27" xfId="4328" xr:uid="{7A051CB8-FA0F-42FA-92A7-31159E71493F}"/>
    <cellStyle name="Accent1 28" xfId="4329" xr:uid="{2B8FB2DA-21A3-4E92-B97D-C4A27D3802CB}"/>
    <cellStyle name="Accent1 29" xfId="4330" xr:uid="{F86B51AB-BB2B-402B-929B-E3DB814C8936}"/>
    <cellStyle name="Accent1 3" xfId="4331" xr:uid="{5A35B27F-EBA9-4BBA-A999-349C3927FE5A}"/>
    <cellStyle name="Accent1 4" xfId="4332" xr:uid="{6E92AFC7-D1BF-4970-B12D-F2C0DA3107F7}"/>
    <cellStyle name="Accent1 5" xfId="4333" xr:uid="{5AF83832-37F3-4975-A944-3CB29BB2FC0D}"/>
    <cellStyle name="Accent1 6" xfId="4334" xr:uid="{D753CF42-9DAE-422E-A4BB-5ABBFF82B4E7}"/>
    <cellStyle name="Accent1 7" xfId="4335" xr:uid="{8809AC11-79EB-48D9-9441-69FFC80CAD7B}"/>
    <cellStyle name="Accent1 8" xfId="4336" xr:uid="{E05A3B4A-AAF6-4F20-AFA3-554B9D7EAEEF}"/>
    <cellStyle name="Accent1 9" xfId="4337" xr:uid="{1389053B-40B2-4368-93DF-593DF7B94181}"/>
    <cellStyle name="Accent2" xfId="24" builtinId="33" customBuiltin="1"/>
    <cellStyle name="Accent2 - 20 %" xfId="4338" xr:uid="{4F61C0C8-6678-4CB3-9BB7-F9BE827D186F}"/>
    <cellStyle name="Accent2 - 40 %" xfId="4339" xr:uid="{A60B43B1-8E52-4DDA-B012-FF45F703AFD7}"/>
    <cellStyle name="Accent2 - 60 %" xfId="4340" xr:uid="{2A5C8899-0325-480A-8253-04F82F4F2F44}"/>
    <cellStyle name="Accent2 1" xfId="4341" xr:uid="{0605B41A-140A-401E-BE3F-743D9FEF2007}"/>
    <cellStyle name="Accent2 10" xfId="4342" xr:uid="{DABC89CF-2075-41B5-AD32-E0A925A421C1}"/>
    <cellStyle name="Accent2 11" xfId="4343" xr:uid="{80E6A626-C382-4AD7-B0D9-F328BE4C74DD}"/>
    <cellStyle name="Accent2 12" xfId="4344" xr:uid="{D8E6F629-230F-483E-96CA-5B9EDF48BBBA}"/>
    <cellStyle name="Accent2 13" xfId="4345" xr:uid="{8F0B7D69-773E-4DFE-80B1-13D5AB133C41}"/>
    <cellStyle name="Accent2 14" xfId="4346" xr:uid="{325B6D63-45DB-4E7B-9EF8-5C4A3521066F}"/>
    <cellStyle name="Accent2 15" xfId="4347" xr:uid="{05968DC4-53A9-4652-A38A-3E3E90DBDE99}"/>
    <cellStyle name="Accent2 16" xfId="4348" xr:uid="{C68864B7-6F1F-45E9-BB42-05E5DA74BC61}"/>
    <cellStyle name="Accent2 17" xfId="4349" xr:uid="{09AF0D12-E1C7-4703-960D-E72C80D7DECA}"/>
    <cellStyle name="Accent2 18" xfId="4350" xr:uid="{A8166907-8EED-4F1B-AEF4-608D375986FF}"/>
    <cellStyle name="Accent2 18 2" xfId="4351" xr:uid="{6A44CA0E-D8A9-4A7C-B10E-BC1720FFC7EC}"/>
    <cellStyle name="Accent2 19" xfId="4352" xr:uid="{8102E194-0DC8-4A78-85CD-DACD9F7068E0}"/>
    <cellStyle name="Accent2 2" xfId="4353" xr:uid="{4447CDC8-461A-4152-A294-0C2D35804C02}"/>
    <cellStyle name="Accent2 2 2" xfId="4354" xr:uid="{4E104C0A-D62D-41E0-9518-B661D3D0E7DD}"/>
    <cellStyle name="Accent2 20" xfId="4355" xr:uid="{27464FE3-82C7-477A-8B46-7C7B4B0D57EE}"/>
    <cellStyle name="Accent2 21" xfId="4356" xr:uid="{44AA7600-C3C0-4F58-9141-FA0E93B50AC1}"/>
    <cellStyle name="Accent2 22" xfId="4357" xr:uid="{C9727ACD-DD34-47CF-962B-B4194E5348BE}"/>
    <cellStyle name="Accent2 23" xfId="4358" xr:uid="{2323BB2D-F3DB-45F1-8779-AA38B16FA6D0}"/>
    <cellStyle name="Accent2 24" xfId="4359" xr:uid="{2778F479-9DE9-4739-B3C9-638FB26C349A}"/>
    <cellStyle name="Accent2 25" xfId="4360" xr:uid="{78BE509A-AC37-46EF-B32A-B0873024A939}"/>
    <cellStyle name="Accent2 26" xfId="4361" xr:uid="{ADF7A0CF-2D8C-443E-BB7E-DA4E2D7AED9E}"/>
    <cellStyle name="Accent2 27" xfId="4362" xr:uid="{D3C9E708-E3E2-4FD1-A9C4-64334A7DD68A}"/>
    <cellStyle name="Accent2 28" xfId="4363" xr:uid="{C73C9693-295B-4CD0-9F51-08586805E40F}"/>
    <cellStyle name="Accent2 29" xfId="4364" xr:uid="{088B5930-BBF4-4E18-A6C7-103FB0976DA2}"/>
    <cellStyle name="Accent2 3" xfId="4365" xr:uid="{A72AF0B5-3BEF-4864-8213-7DBC6146FE51}"/>
    <cellStyle name="Accent2 4" xfId="4366" xr:uid="{570C38A5-FB92-4FAA-9DE0-28797B7862C8}"/>
    <cellStyle name="Accent2 5" xfId="4367" xr:uid="{BDB76B8A-A1DD-4A2A-ABF1-B21D826A0CFD}"/>
    <cellStyle name="Accent2 6" xfId="4368" xr:uid="{C1784D41-01D2-4DA7-A5B2-937ED3EEB8EF}"/>
    <cellStyle name="Accent2 7" xfId="4369" xr:uid="{5C78AE1F-CC60-414D-BE70-45430D376152}"/>
    <cellStyle name="Accent2 8" xfId="4370" xr:uid="{E0E8FC1E-BDAE-497B-BB89-8B253AC0A1DB}"/>
    <cellStyle name="Accent2 9" xfId="4371" xr:uid="{6C8CE4A6-940E-4B33-B8E5-74BEAFCE4E66}"/>
    <cellStyle name="Accent3" xfId="28" builtinId="37" customBuiltin="1"/>
    <cellStyle name="Accent3 - 20 %" xfId="4372" xr:uid="{AEE52160-1826-4057-B167-BFAE55F65BC7}"/>
    <cellStyle name="Accent3 - 40 %" xfId="4373" xr:uid="{9249B2DA-386F-4953-8514-B2658AC2E342}"/>
    <cellStyle name="Accent3 - 60 %" xfId="4374" xr:uid="{45B9720B-8B9A-4FD7-B170-6A044EEA3BB9}"/>
    <cellStyle name="Accent3 1" xfId="4375" xr:uid="{283A04C5-3159-4181-BDD4-2B2B0A8CD589}"/>
    <cellStyle name="Accent3 10" xfId="4376" xr:uid="{23E6050A-5AB9-4F47-AA59-8E34369C2023}"/>
    <cellStyle name="Accent3 11" xfId="4377" xr:uid="{63486B29-6E53-4D56-84EC-56CBB1F1401A}"/>
    <cellStyle name="Accent3 12" xfId="4378" xr:uid="{C5A879A5-89C9-41D6-AA5B-AD2375523BAB}"/>
    <cellStyle name="Accent3 13" xfId="4379" xr:uid="{568E2E33-2B39-4866-B000-AAC4E0A4534D}"/>
    <cellStyle name="Accent3 14" xfId="4380" xr:uid="{7CAB51E2-772D-4E6A-BF38-7E0A58BEE98F}"/>
    <cellStyle name="Accent3 15" xfId="4381" xr:uid="{D786ABB8-8E21-490C-85F1-D88F531E9EDE}"/>
    <cellStyle name="Accent3 16" xfId="4382" xr:uid="{0E7A22DF-512E-414A-8322-13CF2E12BCF7}"/>
    <cellStyle name="Accent3 17" xfId="4383" xr:uid="{FF597CF0-11E9-42B0-ADEF-5E1266516E92}"/>
    <cellStyle name="Accent3 18" xfId="4384" xr:uid="{682CBF14-E6B4-4EBE-B6AF-67ED11028647}"/>
    <cellStyle name="Accent3 18 2" xfId="4385" xr:uid="{C4F4C204-CEBF-4CE8-A987-E3E7E2C23B74}"/>
    <cellStyle name="Accent3 19" xfId="4386" xr:uid="{0783D5BB-B435-4EE5-AE1C-622844E26D07}"/>
    <cellStyle name="Accent3 2" xfId="4387" xr:uid="{E265A130-E6E9-4700-A3EC-D052EE324F83}"/>
    <cellStyle name="Accent3 2 2" xfId="4388" xr:uid="{1EDF9A21-2E80-43E9-A295-091F6AFDDABE}"/>
    <cellStyle name="Accent3 20" xfId="4389" xr:uid="{33E78360-8260-4CAA-8AEA-1CD0FB014E00}"/>
    <cellStyle name="Accent3 21" xfId="4390" xr:uid="{84BEFEE2-9DD3-48E5-8BFD-D644A2AB85C0}"/>
    <cellStyle name="Accent3 22" xfId="4391" xr:uid="{CFFC96C2-7840-42E5-961A-AF02F3D79902}"/>
    <cellStyle name="Accent3 23" xfId="4392" xr:uid="{F6AF4FEC-5FAC-49F4-8786-FB66F0B95ED0}"/>
    <cellStyle name="Accent3 24" xfId="4393" xr:uid="{03E2EC07-57AD-48D8-AE13-0AEB0DE08CA7}"/>
    <cellStyle name="Accent3 25" xfId="4394" xr:uid="{0CE54AC1-9A69-4CF1-A9A1-9FF4A106823C}"/>
    <cellStyle name="Accent3 26" xfId="4395" xr:uid="{53914E2C-1744-4E4A-9904-C255C2B9EF23}"/>
    <cellStyle name="Accent3 27" xfId="4396" xr:uid="{943D43B5-AB32-4BB0-A4A5-53EB7F5E0290}"/>
    <cellStyle name="Accent3 28" xfId="4397" xr:uid="{4F38E8E5-F529-4D8E-88A7-628BA3407172}"/>
    <cellStyle name="Accent3 29" xfId="4398" xr:uid="{03133DC8-A940-4A0B-A35C-12FD648E26CD}"/>
    <cellStyle name="Accent3 3" xfId="4399" xr:uid="{05DE646E-CEEA-443D-9F61-35242BCFF3E2}"/>
    <cellStyle name="Accent3 4" xfId="4400" xr:uid="{31E6AF98-A52B-4DDC-94E3-60C0F0385959}"/>
    <cellStyle name="Accent3 5" xfId="4401" xr:uid="{A5747460-AE4B-461A-A75F-8B3941611EEA}"/>
    <cellStyle name="Accent3 6" xfId="4402" xr:uid="{3ADF8281-9C38-4028-A7BF-3367AEBB72F3}"/>
    <cellStyle name="Accent3 7" xfId="4403" xr:uid="{768B69BC-E7A0-402E-AEAE-4F6FCCBA1C77}"/>
    <cellStyle name="Accent3 8" xfId="4404" xr:uid="{43BBB57D-2437-4E6D-9B9D-A5C1108D852C}"/>
    <cellStyle name="Accent3 9" xfId="4405" xr:uid="{CF49FB05-A254-446E-9DA6-81DEE1EFCB08}"/>
    <cellStyle name="Accent4" xfId="32" builtinId="41" customBuiltin="1"/>
    <cellStyle name="Accent4 - 20 %" xfId="4406" xr:uid="{41D8D98B-C4B7-47BF-9794-D0BDE365DE08}"/>
    <cellStyle name="Accent4 - 40 %" xfId="4407" xr:uid="{5C9E4883-546D-4D93-9452-6D0059E5C4CC}"/>
    <cellStyle name="Accent4 - 60 %" xfId="4408" xr:uid="{FC62D916-8405-4C1D-B979-D578FB67776F}"/>
    <cellStyle name="Accent4 1" xfId="4409" xr:uid="{DCD284A5-5890-4AB4-84C8-B5EBD3C33690}"/>
    <cellStyle name="Accent4 10" xfId="4410" xr:uid="{9A1BBAF7-3B9A-4934-8594-61FC11FBFA5F}"/>
    <cellStyle name="Accent4 11" xfId="4411" xr:uid="{1EA50777-CD2A-4C28-A9CF-8B257AF964A4}"/>
    <cellStyle name="Accent4 12" xfId="4412" xr:uid="{3C3C6BE5-A0E3-47D6-BBE6-3081AF1D2119}"/>
    <cellStyle name="Accent4 13" xfId="4413" xr:uid="{76A9E922-40E9-4EA1-AF29-6ED02535DD32}"/>
    <cellStyle name="Accent4 14" xfId="4414" xr:uid="{EC69F59D-BF25-4DF5-8F28-6E916D332C44}"/>
    <cellStyle name="Accent4 15" xfId="4415" xr:uid="{7FF22294-9EB7-43A4-BDBB-A3291122A8AE}"/>
    <cellStyle name="Accent4 16" xfId="4416" xr:uid="{0DD311B9-4903-4CCA-89CD-7A2BF64CF2AB}"/>
    <cellStyle name="Accent4 17" xfId="4417" xr:uid="{C203215C-C37D-46B0-9C6D-1F737666C9AD}"/>
    <cellStyle name="Accent4 18" xfId="4418" xr:uid="{85B5B2ED-512E-49A3-823C-D58680AA5929}"/>
    <cellStyle name="Accent4 18 2" xfId="4419" xr:uid="{07562D8B-FF8A-42B0-BEE9-BA2671F5E183}"/>
    <cellStyle name="Accent4 19" xfId="4420" xr:uid="{0320897D-3ACF-4113-A0F3-8C99A9F03AF1}"/>
    <cellStyle name="Accent4 2" xfId="4421" xr:uid="{C99B25ED-0C1E-4E13-B024-ADAE272902F3}"/>
    <cellStyle name="Accent4 2 2" xfId="4422" xr:uid="{01499CBB-EB17-4FEB-971D-8627FB06B43F}"/>
    <cellStyle name="Accent4 20" xfId="4423" xr:uid="{E0FEBAD0-1329-4FCE-8943-7E369649593A}"/>
    <cellStyle name="Accent4 21" xfId="4424" xr:uid="{85CBCCE3-2C14-4DD0-9B1B-3146C1993890}"/>
    <cellStyle name="Accent4 22" xfId="4425" xr:uid="{2DC1E257-8DE2-481B-B9C8-CD72D2D2F62D}"/>
    <cellStyle name="Accent4 23" xfId="4426" xr:uid="{F94F6C4F-1E82-4856-9D83-846162445319}"/>
    <cellStyle name="Accent4 24" xfId="4427" xr:uid="{3C433668-BE40-4586-9E29-593682BB05F6}"/>
    <cellStyle name="Accent4 25" xfId="4428" xr:uid="{F85071C4-F6EE-48EB-B9E4-3409B41232E7}"/>
    <cellStyle name="Accent4 26" xfId="4429" xr:uid="{120A9E28-CD55-44B9-9BA7-70B9C67680D3}"/>
    <cellStyle name="Accent4 27" xfId="4430" xr:uid="{C88E29B7-6F63-4732-8084-B182555BA636}"/>
    <cellStyle name="Accent4 28" xfId="4431" xr:uid="{0D9E44CE-5B81-4C28-9D3E-7D1D3017B29D}"/>
    <cellStyle name="Accent4 29" xfId="4432" xr:uid="{1B6AA5D2-5B84-4853-91DE-0B8AE6679A8C}"/>
    <cellStyle name="Accent4 3" xfId="4433" xr:uid="{438B5AF9-1792-436C-9072-C7869E092AD2}"/>
    <cellStyle name="Accent4 4" xfId="4434" xr:uid="{DAEAB188-7DC9-42BE-991E-BB79F2CA1252}"/>
    <cellStyle name="Accent4 5" xfId="4435" xr:uid="{9FD0EBE7-FDA7-4409-8CDB-BCDCE2CB243C}"/>
    <cellStyle name="Accent4 6" xfId="4436" xr:uid="{56CA071F-3E29-4DBD-908B-BDC2D759C550}"/>
    <cellStyle name="Accent4 7" xfId="4437" xr:uid="{311E96E8-1053-4528-8B37-47E8CBDDD0A0}"/>
    <cellStyle name="Accent4 8" xfId="4438" xr:uid="{04E6F9C9-F01D-4581-B3B7-72ED13432774}"/>
    <cellStyle name="Accent4 9" xfId="4439" xr:uid="{240B249E-9CE8-48A1-8429-E1495B540E1C}"/>
    <cellStyle name="Accent5" xfId="36" builtinId="45" customBuiltin="1"/>
    <cellStyle name="Accent5 - 20 %" xfId="4440" xr:uid="{86F1CA22-0458-4535-B6E5-EDF1AC6144F3}"/>
    <cellStyle name="Accent5 - 40 %" xfId="4441" xr:uid="{7726EDF9-3D92-4741-B3A4-EE731748522F}"/>
    <cellStyle name="Accent5 - 60 %" xfId="4442" xr:uid="{BF69BF1F-223F-4C6A-B3FD-513A1AC99DDD}"/>
    <cellStyle name="Accent5 1" xfId="4443" xr:uid="{3B145D34-9949-49C9-B4C5-A083E97335A3}"/>
    <cellStyle name="Accent5 10" xfId="4444" xr:uid="{CF809298-75FA-4E49-B156-EE75C1597F01}"/>
    <cellStyle name="Accent5 11" xfId="4445" xr:uid="{A87BDE4B-9DF8-4929-BDF2-480988C7164C}"/>
    <cellStyle name="Accent5 12" xfId="4446" xr:uid="{6AA1AB5C-40D4-4221-8BE5-6A0B0243FFCA}"/>
    <cellStyle name="Accent5 13" xfId="4447" xr:uid="{35C0152E-15AA-4924-BE06-ADEFB36D8B1D}"/>
    <cellStyle name="Accent5 14" xfId="4448" xr:uid="{D8579034-CF9A-4EA3-A199-3C801E3D982A}"/>
    <cellStyle name="Accent5 15" xfId="4449" xr:uid="{C64ED556-FFDD-4A7B-970E-9AED6327F727}"/>
    <cellStyle name="Accent5 16" xfId="4450" xr:uid="{6625BA4D-0CF5-463C-A631-9512D03CC776}"/>
    <cellStyle name="Accent5 17" xfId="4451" xr:uid="{46E0E382-EB41-42CB-8041-91C9CE63FC23}"/>
    <cellStyle name="Accent5 18" xfId="4452" xr:uid="{3B0EBFD8-160E-4F00-8967-ADBAEC7547E4}"/>
    <cellStyle name="Accent5 18 2" xfId="4453" xr:uid="{2A0B2D6A-FBBA-4CE2-8BA8-91491D326A07}"/>
    <cellStyle name="Accent5 19" xfId="4454" xr:uid="{17AD2F1D-B037-4F68-9B9A-DC1C4E537CC9}"/>
    <cellStyle name="Accent5 2" xfId="4455" xr:uid="{5E80193B-4B56-45AE-A56B-AD61B10DE662}"/>
    <cellStyle name="Accent5 2 2" xfId="4456" xr:uid="{8A045422-39BA-45C4-8CF6-859FD33CB3F4}"/>
    <cellStyle name="Accent5 20" xfId="4457" xr:uid="{0A6268ED-1DDD-4431-8874-754D1400B5F0}"/>
    <cellStyle name="Accent5 21" xfId="4458" xr:uid="{796F83C5-A063-4ADC-A2ED-18B2762AD836}"/>
    <cellStyle name="Accent5 22" xfId="4459" xr:uid="{4133C3D3-64BC-482D-B7F2-C731F8574D76}"/>
    <cellStyle name="Accent5 23" xfId="4460" xr:uid="{18C64920-B1C4-4985-8F61-F2EE2E362235}"/>
    <cellStyle name="Accent5 24" xfId="4461" xr:uid="{05FF1379-5D8C-40DD-9BB6-10ECE62A1156}"/>
    <cellStyle name="Accent5 25" xfId="4462" xr:uid="{556B7487-4788-4520-91CB-B262BF7D72A1}"/>
    <cellStyle name="Accent5 26" xfId="4463" xr:uid="{DA3492D0-7BEF-4626-810C-9DE47A8B55F3}"/>
    <cellStyle name="Accent5 27" xfId="4464" xr:uid="{D14909CF-8FEE-48D3-9D49-65F05936BD4C}"/>
    <cellStyle name="Accent5 28" xfId="4465" xr:uid="{875BC889-D868-42E1-B64E-02CB68D4D7C8}"/>
    <cellStyle name="Accent5 29" xfId="4466" xr:uid="{BC2F5B33-44F0-4BC9-943B-98CB18A138AF}"/>
    <cellStyle name="Accent5 3" xfId="4467" xr:uid="{11144767-F0C2-4F5A-B14F-B37503079F9F}"/>
    <cellStyle name="Accent5 4" xfId="4468" xr:uid="{407734F3-A7CD-4228-AC74-009800592058}"/>
    <cellStyle name="Accent5 5" xfId="4469" xr:uid="{BCE5F889-BC42-4B3E-9C2F-202AD236BC2E}"/>
    <cellStyle name="Accent5 6" xfId="4470" xr:uid="{09B969B3-6524-4D0F-9F0C-884ABDA4C0F0}"/>
    <cellStyle name="Accent5 7" xfId="4471" xr:uid="{D872AE53-020D-439D-9E71-D84976C81A9C}"/>
    <cellStyle name="Accent5 8" xfId="4472" xr:uid="{20438F86-3E93-4080-8941-1A0C658E1416}"/>
    <cellStyle name="Accent5 9" xfId="4473" xr:uid="{C3EC125B-8819-4162-B878-C6CEBA63F047}"/>
    <cellStyle name="Accent6" xfId="40" builtinId="49" customBuiltin="1"/>
    <cellStyle name="Accent6 - 20 %" xfId="4474" xr:uid="{9470D7ED-1AE4-40EE-A7A1-41FB40F48A27}"/>
    <cellStyle name="Accent6 - 40 %" xfId="4475" xr:uid="{FF3FFB5D-1761-46CA-89C0-ABE404E2C7B7}"/>
    <cellStyle name="Accent6 - 60 %" xfId="4476" xr:uid="{8A80702A-4848-4A2B-9CC4-D31CB06BEB6F}"/>
    <cellStyle name="Accent6 1" xfId="4477" xr:uid="{0EEFA08E-7F99-49CC-9C92-235C81C4C3A8}"/>
    <cellStyle name="Accent6 10" xfId="4478" xr:uid="{30013E5A-7DBF-49AC-A3F0-63BC88F5CD39}"/>
    <cellStyle name="Accent6 11" xfId="4479" xr:uid="{29F14E53-E66D-47E8-858F-AC4531BEA6DB}"/>
    <cellStyle name="Accent6 12" xfId="4480" xr:uid="{09D53EED-FB20-4AA2-B206-E79D171E429B}"/>
    <cellStyle name="Accent6 13" xfId="4481" xr:uid="{E45662F1-B7B7-4D84-AA5A-C254F1C7F7FC}"/>
    <cellStyle name="Accent6 14" xfId="4482" xr:uid="{7BCD084E-B6BF-4A0D-90C6-CD77EBB2C5A1}"/>
    <cellStyle name="Accent6 15" xfId="4483" xr:uid="{3E6323D3-1F8E-468D-A379-F1F80C19F65C}"/>
    <cellStyle name="Accent6 16" xfId="4484" xr:uid="{D382EB15-F62B-4F1F-80EA-8E1B46EE37F9}"/>
    <cellStyle name="Accent6 17" xfId="4485" xr:uid="{13137521-C550-413E-830D-EDA2822C5358}"/>
    <cellStyle name="Accent6 18" xfId="4486" xr:uid="{B92D103B-3002-4348-B176-B4B974F35FB9}"/>
    <cellStyle name="Accent6 18 2" xfId="4487" xr:uid="{2587D744-D21D-4F6C-8C8E-6DA37C4B4349}"/>
    <cellStyle name="Accent6 19" xfId="4488" xr:uid="{CC31DA5C-F8C2-43AD-80C7-0F924ABE133F}"/>
    <cellStyle name="Accent6 2" xfId="4489" xr:uid="{5EC2B4D8-48F8-4427-BCF6-9D5D330B9BC4}"/>
    <cellStyle name="Accent6 2 2" xfId="4490" xr:uid="{0A0409A5-EA91-49C1-A2D5-22E5B217D821}"/>
    <cellStyle name="Accent6 20" xfId="4491" xr:uid="{27AE5BC2-D04A-475F-8D9B-99CB924A8B93}"/>
    <cellStyle name="Accent6 21" xfId="4492" xr:uid="{01657643-4F5F-47C0-A35D-B23755ED01A3}"/>
    <cellStyle name="Accent6 22" xfId="4493" xr:uid="{F69718E7-8AFA-4E5F-8ADA-28BB3E440070}"/>
    <cellStyle name="Accent6 23" xfId="4494" xr:uid="{C15A6552-C198-448F-BF3E-DA880C9E6BFD}"/>
    <cellStyle name="Accent6 24" xfId="4495" xr:uid="{3A18DBA6-1568-49BF-9AF0-B221C371F3D3}"/>
    <cellStyle name="Accent6 25" xfId="4496" xr:uid="{052B18DE-5FC9-495A-BED8-728D2E0A6030}"/>
    <cellStyle name="Accent6 26" xfId="4497" xr:uid="{919D67A9-0C8A-4763-9FBC-7065602EF455}"/>
    <cellStyle name="Accent6 27" xfId="4498" xr:uid="{01678CA1-AD6E-4079-8C5A-681013A46E6E}"/>
    <cellStyle name="Accent6 28" xfId="4499" xr:uid="{2B674B3A-2A3D-4F07-AE91-C5AAD2382B1A}"/>
    <cellStyle name="Accent6 29" xfId="4500" xr:uid="{2AE2FD4E-EAAB-4151-8446-6E2AFA3CE2CD}"/>
    <cellStyle name="Accent6 3" xfId="4501" xr:uid="{6A7F6AC0-73B2-4B4D-9DDC-A5F0C4D23CC7}"/>
    <cellStyle name="Accent6 4" xfId="4502" xr:uid="{66DA6AAA-455B-40B8-A34D-9F1661F87DC0}"/>
    <cellStyle name="Accent6 5" xfId="4503" xr:uid="{EEA716D6-825F-4667-8F9D-D337960462CB}"/>
    <cellStyle name="Accent6 6" xfId="4504" xr:uid="{55A37BE2-0485-4989-B67A-724B906D5C75}"/>
    <cellStyle name="Accent6 7" xfId="4505" xr:uid="{18F9A9F9-DE89-4B68-A1F9-A41106661B89}"/>
    <cellStyle name="Accent6 8" xfId="4506" xr:uid="{3360DE38-E9F2-4B3F-A3D0-2EBEE532FD12}"/>
    <cellStyle name="Accent6 9" xfId="4507" xr:uid="{95AED554-F89F-4BC8-895B-B1E7F970F857}"/>
    <cellStyle name="Avertissement" xfId="16" builtinId="11" customBuiltin="1"/>
    <cellStyle name="Avertissement 1" xfId="4508" xr:uid="{546B69C5-82F2-4AF5-8623-BCFDA067171A}"/>
    <cellStyle name="Avertissement 2" xfId="4509" xr:uid="{8BDFAC8F-E6EA-4DC1-948C-FEAA23E02E13}"/>
    <cellStyle name="Avertissement 3" xfId="4510" xr:uid="{47120F42-5C0B-4522-A875-B8421CEC2444}"/>
    <cellStyle name="B/(W)" xfId="4511" xr:uid="{C56C85C2-9161-4437-B1D5-C0C478FAD462}"/>
    <cellStyle name="B/(W) 2" xfId="4512" xr:uid="{E6DF6574-54DD-4EC0-B66B-E8BAA47A436D}"/>
    <cellStyle name="B/(W) 3" xfId="4513" xr:uid="{A64C5449-36FE-4D48-A6FF-AF84096B30E8}"/>
    <cellStyle name="B/(W) var" xfId="4514" xr:uid="{F6A735B5-7AC8-442B-85ED-53A97A88FF75}"/>
    <cellStyle name="B/(W) var 2" xfId="4515" xr:uid="{3790479C-DC9D-47FB-AB6A-242BCC7D7956}"/>
    <cellStyle name="B/(W) var 3" xfId="4516" xr:uid="{9745B798-7E53-4365-B7A9-54422FAE71F4}"/>
    <cellStyle name="B/(W) var pts" xfId="4517" xr:uid="{7E2D837B-CAE5-4358-8B6D-432A2362BD58}"/>
    <cellStyle name="B/(W) var pts 2" xfId="4518" xr:uid="{DD200482-0CCC-4609-8749-BB90DF3AEEE0}"/>
    <cellStyle name="B/(W) var pts 3" xfId="4519" xr:uid="{4F2BC833-47D6-40D2-85F0-F5C935854C01}"/>
    <cellStyle name="Bad" xfId="4520" xr:uid="{8D3D1EFA-133D-459E-ACDA-07948C64C78E}"/>
    <cellStyle name="Border Heavy" xfId="4521" xr:uid="{E3DC97BF-7BF8-4778-AFF7-067763D4212E}"/>
    <cellStyle name="Border Heavy 10" xfId="4522" xr:uid="{DA61E8B6-D6BC-48BD-9F51-77EF031A4C92}"/>
    <cellStyle name="Border Heavy 11" xfId="4523" xr:uid="{9D8C17AC-C589-404B-9805-BF0F8AE817CF}"/>
    <cellStyle name="Border Heavy 12" xfId="4524" xr:uid="{03A298A9-E479-44D9-BC1C-3A9855E14B20}"/>
    <cellStyle name="Border Heavy 13" xfId="4525" xr:uid="{C3CECDC3-5976-4B8B-8B7F-D01BD68B16EA}"/>
    <cellStyle name="Border Heavy 2" xfId="4526" xr:uid="{C15FEFC6-EB58-495B-8E85-7E4B46F3A246}"/>
    <cellStyle name="Border Heavy 2 10" xfId="4527" xr:uid="{64AEC989-3B86-4D0B-BB59-E65E80B75312}"/>
    <cellStyle name="Border Heavy 2 11" xfId="4528" xr:uid="{2A504C7E-8308-42FB-AD88-CC485F637E14}"/>
    <cellStyle name="Border Heavy 2 12" xfId="4529" xr:uid="{32EC118A-8402-4C31-A66E-3A3874C64FCA}"/>
    <cellStyle name="Border Heavy 2 2" xfId="4530" xr:uid="{07F45655-EF2D-4CAB-813B-23C4D75F9C1F}"/>
    <cellStyle name="Border Heavy 2 2 10" xfId="4531" xr:uid="{12F9FEAF-5FA0-4C25-92B1-4D26A0258FD7}"/>
    <cellStyle name="Border Heavy 2 2 11" xfId="4532" xr:uid="{7F427652-1C4B-4928-94DB-D78A6C293E72}"/>
    <cellStyle name="Border Heavy 2 2 2" xfId="4533" xr:uid="{F5E0BE87-FBC1-44B2-9D17-B28D4DE363DB}"/>
    <cellStyle name="Border Heavy 2 2 2 2" xfId="4534" xr:uid="{CE8E3318-3490-435C-A42A-85A7E7DC0A44}"/>
    <cellStyle name="Border Heavy 2 2 2 3" xfId="4535" xr:uid="{EF2421EB-51D2-4503-8D37-1BE57D8D74BB}"/>
    <cellStyle name="Border Heavy 2 2 2 4" xfId="4536" xr:uid="{8B9BC46E-4562-43B2-97F8-B213B713635B}"/>
    <cellStyle name="Border Heavy 2 2 2 5" xfId="4537" xr:uid="{E063B093-8533-46D7-8A80-5CE8EB29C93D}"/>
    <cellStyle name="Border Heavy 2 2 2 6" xfId="4538" xr:uid="{C1FFF3CB-7FAD-4AF6-8DE4-27E992483862}"/>
    <cellStyle name="Border Heavy 2 2 2 7" xfId="4539" xr:uid="{C7BC04B1-7E1C-4FAF-9945-34D32E2187C4}"/>
    <cellStyle name="Border Heavy 2 2 2 8" xfId="4540" xr:uid="{ACBD04AA-4C67-44CE-86AC-33EC8A33E2D7}"/>
    <cellStyle name="Border Heavy 2 2 2 9" xfId="4541" xr:uid="{B9D2CD17-F0AA-4829-8DFB-C61FE801CB66}"/>
    <cellStyle name="Border Heavy 2 2 3" xfId="4542" xr:uid="{A74073A6-A6A6-4E0D-87B3-C52E0911607C}"/>
    <cellStyle name="Border Heavy 2 2 3 2" xfId="4543" xr:uid="{98FAFC7B-AD6E-43C8-BEF1-D82BA5F94626}"/>
    <cellStyle name="Border Heavy 2 2 3 3" xfId="4544" xr:uid="{8A9429CF-580D-4486-8445-8BAB55E45184}"/>
    <cellStyle name="Border Heavy 2 2 3 4" xfId="4545" xr:uid="{D9BC8260-AED7-4DC5-9C35-848D5AF57C2A}"/>
    <cellStyle name="Border Heavy 2 2 3 5" xfId="4546" xr:uid="{0092EB17-35DB-4877-9FCA-2C5F4363C607}"/>
    <cellStyle name="Border Heavy 2 2 3 6" xfId="4547" xr:uid="{37A49B4F-3863-424F-A420-33D29714D6DA}"/>
    <cellStyle name="Border Heavy 2 2 3 7" xfId="4548" xr:uid="{7A935ADF-7ECD-462B-838E-672A4D4A6502}"/>
    <cellStyle name="Border Heavy 2 2 3 8" xfId="4549" xr:uid="{4E9C4C07-D6C8-49E1-8D28-1B7DF13A7944}"/>
    <cellStyle name="Border Heavy 2 2 3 9" xfId="4550" xr:uid="{3A68B283-E947-4329-87A4-21F1367E962B}"/>
    <cellStyle name="Border Heavy 2 2 4" xfId="4551" xr:uid="{C3C4659D-C1DF-4496-8A9A-9E0EFBA754D9}"/>
    <cellStyle name="Border Heavy 2 2 5" xfId="4552" xr:uid="{3FE68B3D-5318-46D5-AD0F-4D22A7231E17}"/>
    <cellStyle name="Border Heavy 2 2 6" xfId="4553" xr:uid="{73BFC1A0-05B0-422C-8A7D-BA04D25D306C}"/>
    <cellStyle name="Border Heavy 2 2 7" xfId="4554" xr:uid="{7A2FA141-3F36-47F0-ADEE-539760952BA0}"/>
    <cellStyle name="Border Heavy 2 2 8" xfId="4555" xr:uid="{6B9EABF3-CF0B-480B-8A99-CDDE8071C0C8}"/>
    <cellStyle name="Border Heavy 2 2 9" xfId="4556" xr:uid="{B53012DE-5A61-43FB-B204-FF7C857721BF}"/>
    <cellStyle name="Border Heavy 2 3" xfId="4557" xr:uid="{63C0F4BB-E222-4AC1-A11B-54B5AF7384B6}"/>
    <cellStyle name="Border Heavy 2 3 2" xfId="4558" xr:uid="{50B09EBA-0A16-44DA-8BE1-063EC91997D6}"/>
    <cellStyle name="Border Heavy 2 3 3" xfId="4559" xr:uid="{924F2167-820E-4B6A-802B-781DDE23DF04}"/>
    <cellStyle name="Border Heavy 2 3 4" xfId="4560" xr:uid="{FB27620F-3C33-4C22-A048-5177A00BF57E}"/>
    <cellStyle name="Border Heavy 2 3 5" xfId="4561" xr:uid="{4C863CB2-2336-4542-ABD3-11E9243356BA}"/>
    <cellStyle name="Border Heavy 2 3 6" xfId="4562" xr:uid="{789768F9-E830-45A4-83FB-908BB8CF86CF}"/>
    <cellStyle name="Border Heavy 2 3 7" xfId="4563" xr:uid="{E58557BD-B9CD-4BFD-B6CE-EC1691713A3C}"/>
    <cellStyle name="Border Heavy 2 3 8" xfId="4564" xr:uid="{C987A10E-F0FD-46D0-8FDD-6EDCDA153F18}"/>
    <cellStyle name="Border Heavy 2 3 9" xfId="4565" xr:uid="{F2B6F920-DED2-460E-9FE4-C07C50E6DA22}"/>
    <cellStyle name="Border Heavy 2 4" xfId="4566" xr:uid="{7CEC0F57-EB58-43C2-A254-873E79907F53}"/>
    <cellStyle name="Border Heavy 2 4 2" xfId="4567" xr:uid="{8147AC78-0E32-4825-A499-79C3A77377F0}"/>
    <cellStyle name="Border Heavy 2 4 3" xfId="4568" xr:uid="{62A14EC6-EAC9-456B-BBE9-2CFB81B7074E}"/>
    <cellStyle name="Border Heavy 2 4 4" xfId="4569" xr:uid="{163778AC-F5B9-4110-835E-91F5B98CD836}"/>
    <cellStyle name="Border Heavy 2 4 5" xfId="4570" xr:uid="{69A2084C-39BC-47CD-85A6-DCB09B3890AE}"/>
    <cellStyle name="Border Heavy 2 4 6" xfId="4571" xr:uid="{BE2A1AF5-BB52-4263-840F-57A9EE34C89E}"/>
    <cellStyle name="Border Heavy 2 4 7" xfId="4572" xr:uid="{B777F71B-4B9D-4BAE-8E3B-E082D2866FC1}"/>
    <cellStyle name="Border Heavy 2 4 8" xfId="4573" xr:uid="{D07262C5-382A-4F12-95BC-AA66581D550B}"/>
    <cellStyle name="Border Heavy 2 4 9" xfId="4574" xr:uid="{C8D425CC-6F73-48E1-BD69-0F9C41E5AC29}"/>
    <cellStyle name="Border Heavy 2 5" xfId="4575" xr:uid="{0EC1A9F7-E7C9-44FB-8DA9-0BEFC76A0D4B}"/>
    <cellStyle name="Border Heavy 2 6" xfId="4576" xr:uid="{69126DB8-C6FF-4712-9A60-6235ADECD985}"/>
    <cellStyle name="Border Heavy 2 7" xfId="4577" xr:uid="{AB777E72-B690-45E2-8732-6B8D3BA6EBB5}"/>
    <cellStyle name="Border Heavy 2 8" xfId="4578" xr:uid="{EC1C5348-BF72-4590-84BA-EE06F7DAC28A}"/>
    <cellStyle name="Border Heavy 2 9" xfId="4579" xr:uid="{C986A34C-5838-4EB5-8DF5-928EA47B158D}"/>
    <cellStyle name="Border Heavy 3" xfId="4580" xr:uid="{8E95C5C0-BE41-4A9E-AD03-BB9BA37049E0}"/>
    <cellStyle name="Border Heavy 3 10" xfId="4581" xr:uid="{410DB1AB-A72A-42A4-9853-C6FDE1B8380C}"/>
    <cellStyle name="Border Heavy 3 11" xfId="4582" xr:uid="{F88888F3-5C7A-4D92-8C45-D57406347CE7}"/>
    <cellStyle name="Border Heavy 3 2" xfId="4583" xr:uid="{795AE7F2-1E53-4257-8320-710A15D19FCA}"/>
    <cellStyle name="Border Heavy 3 2 2" xfId="4584" xr:uid="{44AEF7D3-DA15-44D9-872D-2100C1055C83}"/>
    <cellStyle name="Border Heavy 3 2 3" xfId="4585" xr:uid="{F2370773-BAE5-49E1-BBEA-3E467BABE29A}"/>
    <cellStyle name="Border Heavy 3 2 4" xfId="4586" xr:uid="{37318D12-6E42-498D-96B8-1474410DAEAE}"/>
    <cellStyle name="Border Heavy 3 2 5" xfId="4587" xr:uid="{B9EF5811-60DB-4C53-91FF-D6B57F7F1861}"/>
    <cellStyle name="Border Heavy 3 2 6" xfId="4588" xr:uid="{EA88873F-3D80-4FB2-9BB9-C7092FEC3A21}"/>
    <cellStyle name="Border Heavy 3 2 7" xfId="4589" xr:uid="{8F06388D-DDFA-47F6-8470-43288BE39375}"/>
    <cellStyle name="Border Heavy 3 2 8" xfId="4590" xr:uid="{ECECA11B-DFFA-47D9-B871-88FBB70C17F4}"/>
    <cellStyle name="Border Heavy 3 2 9" xfId="4591" xr:uid="{0400FB1D-76E7-469B-8C1E-30E1D1E23114}"/>
    <cellStyle name="Border Heavy 3 3" xfId="4592" xr:uid="{1CC5E4CF-6F08-4982-9B5C-743FA0DE3E6F}"/>
    <cellStyle name="Border Heavy 3 3 2" xfId="4593" xr:uid="{D1839809-DAFF-454E-9055-EB1E93411E37}"/>
    <cellStyle name="Border Heavy 3 3 3" xfId="4594" xr:uid="{4845E2F1-CBD6-434E-B70D-9E36C121EB84}"/>
    <cellStyle name="Border Heavy 3 3 4" xfId="4595" xr:uid="{76F9F5FA-965C-4454-ACEF-D7AB06F58F6D}"/>
    <cellStyle name="Border Heavy 3 3 5" xfId="4596" xr:uid="{F2D8B759-6A67-47C8-8096-A985D16AB722}"/>
    <cellStyle name="Border Heavy 3 3 6" xfId="4597" xr:uid="{5434186D-EC5D-4A57-805B-F9F02291A494}"/>
    <cellStyle name="Border Heavy 3 3 7" xfId="4598" xr:uid="{917D9032-A8F1-409E-9D52-9AF519BC7B9C}"/>
    <cellStyle name="Border Heavy 3 3 8" xfId="4599" xr:uid="{05C3EE52-6B99-4A6C-BB4D-B6B6B22900B5}"/>
    <cellStyle name="Border Heavy 3 3 9" xfId="4600" xr:uid="{BB3E8EAD-3B80-451A-97F3-58CDF7C795B0}"/>
    <cellStyle name="Border Heavy 3 4" xfId="4601" xr:uid="{6FA65D7B-C183-4B1A-BE8A-FD3A996636E7}"/>
    <cellStyle name="Border Heavy 3 5" xfId="4602" xr:uid="{6D380C60-A14E-41C7-9C13-22FAB1D6F526}"/>
    <cellStyle name="Border Heavy 3 6" xfId="4603" xr:uid="{05524B2E-8007-4D6B-AFB7-E1743EB1DF32}"/>
    <cellStyle name="Border Heavy 3 7" xfId="4604" xr:uid="{AE940F6A-74FB-4A33-AF8B-67B78B6AB31E}"/>
    <cellStyle name="Border Heavy 3 8" xfId="4605" xr:uid="{73A67766-F5AC-442E-9CD1-025FDE5A6F27}"/>
    <cellStyle name="Border Heavy 3 9" xfId="4606" xr:uid="{03FE7963-5A51-425F-83A6-E8D85306A7AF}"/>
    <cellStyle name="Border Heavy 4" xfId="4607" xr:uid="{D0E9A48D-0BA5-4CCA-8CA3-694F516E9B3F}"/>
    <cellStyle name="Border Heavy 4 10" xfId="4608" xr:uid="{EAF1C8B7-65E1-4735-8E68-18B7622AAD5F}"/>
    <cellStyle name="Border Heavy 4 2" xfId="4609" xr:uid="{A7699A22-F83B-42D7-9D77-CB2614A1CDC4}"/>
    <cellStyle name="Border Heavy 4 2 2" xfId="4610" xr:uid="{033C7605-A70D-42AC-9000-005F652AF41C}"/>
    <cellStyle name="Border Heavy 4 2 3" xfId="4611" xr:uid="{3E930493-3FFF-479E-A23E-0E491ECD8E7A}"/>
    <cellStyle name="Border Heavy 4 2 4" xfId="4612" xr:uid="{F445FD84-931B-40BC-B2D1-5CFBE43D1704}"/>
    <cellStyle name="Border Heavy 4 2 5" xfId="4613" xr:uid="{BCE120B5-4343-4D88-BA7C-C6E9CF313054}"/>
    <cellStyle name="Border Heavy 4 2 6" xfId="4614" xr:uid="{EC3C430E-2DC9-479A-90B6-D7AA11854EF3}"/>
    <cellStyle name="Border Heavy 4 2 7" xfId="4615" xr:uid="{42C66120-AD9D-4D52-A54D-53B49CE15D5A}"/>
    <cellStyle name="Border Heavy 4 2 8" xfId="4616" xr:uid="{E3D541F1-B37E-4F6A-84A9-4FF6ECB9AFDF}"/>
    <cellStyle name="Border Heavy 4 2 9" xfId="4617" xr:uid="{A3144136-DE9C-4B0A-935D-8EC28B097E9F}"/>
    <cellStyle name="Border Heavy 4 3" xfId="4618" xr:uid="{E0A8A0BB-3FE8-4D18-80D7-5725DA9F5141}"/>
    <cellStyle name="Border Heavy 4 4" xfId="4619" xr:uid="{D8EC9C86-03B6-4D83-9A69-6BC6D058AE5D}"/>
    <cellStyle name="Border Heavy 4 5" xfId="4620" xr:uid="{AD836DDA-3F52-4A1A-8186-EACB08475188}"/>
    <cellStyle name="Border Heavy 4 6" xfId="4621" xr:uid="{B71BDEC5-96A6-4BF6-9236-6DA2399E0E60}"/>
    <cellStyle name="Border Heavy 4 7" xfId="4622" xr:uid="{07A3895F-BCB2-4D6A-BD4E-66D1DBD1C874}"/>
    <cellStyle name="Border Heavy 4 8" xfId="4623" xr:uid="{BCC9D102-E749-4ABF-8B39-F82CA8B68796}"/>
    <cellStyle name="Border Heavy 4 9" xfId="4624" xr:uid="{7799A5D9-21C8-4762-B5E4-462B7C67C3D2}"/>
    <cellStyle name="Border Heavy 5" xfId="4625" xr:uid="{281D4924-22EC-47D1-B368-FEE1DAE5E235}"/>
    <cellStyle name="Border Heavy 5 10" xfId="4626" xr:uid="{09106007-FBD4-4EEB-9CC0-F7EA1899DF3B}"/>
    <cellStyle name="Border Heavy 5 2" xfId="4627" xr:uid="{135CEBA4-735F-4529-97A8-7FB997750BC8}"/>
    <cellStyle name="Border Heavy 5 2 2" xfId="4628" xr:uid="{E9A73D1D-CB37-4AC1-9D7C-68E38A99C04D}"/>
    <cellStyle name="Border Heavy 5 2 3" xfId="4629" xr:uid="{DCBA96CF-F6C3-4FA5-84A7-F727183B9738}"/>
    <cellStyle name="Border Heavy 5 2 4" xfId="4630" xr:uid="{B7B4C953-40A3-48A3-B05D-F4279799F274}"/>
    <cellStyle name="Border Heavy 5 2 5" xfId="4631" xr:uid="{B1E8D870-6739-4248-A30B-D0357A8048F3}"/>
    <cellStyle name="Border Heavy 5 2 6" xfId="4632" xr:uid="{0F4A8562-92C4-4A85-9FFE-A20A40242E87}"/>
    <cellStyle name="Border Heavy 5 2 7" xfId="4633" xr:uid="{48531423-CF41-4ABD-9CB1-AD4EB20EC79D}"/>
    <cellStyle name="Border Heavy 5 2 8" xfId="4634" xr:uid="{515AD046-0C80-4AB5-9C4E-498EFBB5F4A6}"/>
    <cellStyle name="Border Heavy 5 2 9" xfId="4635" xr:uid="{421D632A-81AD-4AC3-A4F3-BBFCBB26CB46}"/>
    <cellStyle name="Border Heavy 5 3" xfId="4636" xr:uid="{F8862D43-47DB-4185-8F2F-74FFC2318FA6}"/>
    <cellStyle name="Border Heavy 5 4" xfId="4637" xr:uid="{227C04D3-CA4A-42A0-AEDF-565723AA28C6}"/>
    <cellStyle name="Border Heavy 5 5" xfId="4638" xr:uid="{50E11D1F-20FD-4DE8-8AFE-F1C6F74ABE51}"/>
    <cellStyle name="Border Heavy 5 6" xfId="4639" xr:uid="{A2455154-953B-4434-8C03-F64FFA56DBBC}"/>
    <cellStyle name="Border Heavy 5 7" xfId="4640" xr:uid="{6DC5938D-26F6-4404-A237-6206C505B440}"/>
    <cellStyle name="Border Heavy 5 8" xfId="4641" xr:uid="{6DEE8E33-B038-4E27-9524-7A142125FA71}"/>
    <cellStyle name="Border Heavy 5 9" xfId="4642" xr:uid="{2445A4B3-3797-44CB-BB72-A7E816DE5F0A}"/>
    <cellStyle name="Border Heavy 6" xfId="4643" xr:uid="{8DDACFED-22A8-4640-AFD8-BCBE3CCD2128}"/>
    <cellStyle name="Border Heavy 7" xfId="4644" xr:uid="{B8E704A0-B9A8-4A1C-9908-C6C66DE7897F}"/>
    <cellStyle name="Border Heavy 8" xfId="4645" xr:uid="{4DF382B7-AD94-490D-A935-0F901C606885}"/>
    <cellStyle name="Border Heavy 9" xfId="4646" xr:uid="{C50918E7-4D71-4C63-BF96-35133C5A3AB4}"/>
    <cellStyle name="Border Thin" xfId="4647" xr:uid="{F83EA393-0551-4E4F-BFA5-B52CE152E9F1}"/>
    <cellStyle name="Border Thin 10" xfId="4648" xr:uid="{323260B9-74BC-44F9-B4C1-215EC803758B}"/>
    <cellStyle name="Border Thin 11" xfId="4649" xr:uid="{31499FC8-DDB7-4BCC-9DDA-F533A1AA9A8B}"/>
    <cellStyle name="Border Thin 12" xfId="4650" xr:uid="{D6825762-A286-4CC5-A826-401B71CE328C}"/>
    <cellStyle name="Border Thin 13" xfId="4651" xr:uid="{19EF9850-17B4-478D-8B7A-B16F4AD7F8B5}"/>
    <cellStyle name="Border Thin 14" xfId="4652" xr:uid="{B49B5245-923C-432A-9651-E81D9CF3C9A4}"/>
    <cellStyle name="Border Thin 15" xfId="4653" xr:uid="{B51C80E6-F6E8-4383-A931-480B5EBA6BD4}"/>
    <cellStyle name="Border Thin 16" xfId="4654" xr:uid="{8C166C80-B6B9-4533-88D1-C5AEAF2B01BA}"/>
    <cellStyle name="Border Thin 2" xfId="4655" xr:uid="{0FF1EF46-1BDD-4C95-885D-A22BCDE38510}"/>
    <cellStyle name="Border Thin 2 2" xfId="4656" xr:uid="{56CD274D-640E-4056-B69E-E34800B3E66D}"/>
    <cellStyle name="Border Thin 2 2 2" xfId="4657" xr:uid="{4B132B1A-D3F0-42C8-8127-8DEFA6E7037F}"/>
    <cellStyle name="Border Thin 2 2 3" xfId="4658" xr:uid="{CB7F07F0-3839-48A7-9DA8-186A8FED08DE}"/>
    <cellStyle name="Border Thin 2 2 4" xfId="4659" xr:uid="{A4D8F50F-E99D-47CB-B24C-C3A6EBD9B4F5}"/>
    <cellStyle name="Border Thin 2 2 5" xfId="4660" xr:uid="{052D793B-8899-4A25-8243-6735C98973E1}"/>
    <cellStyle name="Border Thin 2 2 6" xfId="4661" xr:uid="{A4B7E759-18DE-4B54-892B-16D47BF78940}"/>
    <cellStyle name="Border Thin 2 2 7" xfId="4662" xr:uid="{AC4AF9AB-1CA2-4423-A30D-0DA40F9BDE7A}"/>
    <cellStyle name="Border Thin 2 3" xfId="4663" xr:uid="{1A4D26C9-1447-40F3-A71B-D5E1BEF4FD60}"/>
    <cellStyle name="Border Thin 2 4" xfId="4664" xr:uid="{8047684E-E777-4AB1-85FA-2C5F210BB9DA}"/>
    <cellStyle name="Border Thin 2 5" xfId="4665" xr:uid="{7A03319B-D494-45D0-A21E-EA18F8C6DF94}"/>
    <cellStyle name="Border Thin 2 6" xfId="4666" xr:uid="{711AAE54-576D-472B-8F33-252FEC184318}"/>
    <cellStyle name="Border Thin 2 7" xfId="4667" xr:uid="{6210EB6A-BB94-4DD8-B91D-896D5FBE07DD}"/>
    <cellStyle name="Border Thin 2 8" xfId="4668" xr:uid="{B4CDD564-B3B0-4E07-9655-6684C571A043}"/>
    <cellStyle name="Border Thin 3" xfId="4669" xr:uid="{AE05AA70-E07E-42E3-9B4A-4D54BC2D8922}"/>
    <cellStyle name="Border Thin 3 2" xfId="4670" xr:uid="{ABF9273A-84E2-4797-BA57-95832485E663}"/>
    <cellStyle name="Border Thin 3 2 2" xfId="4671" xr:uid="{71CE5D99-CBB8-4097-AF2C-A63D196097E3}"/>
    <cellStyle name="Border Thin 3 2 3" xfId="4672" xr:uid="{39ABC960-382E-4189-B6CA-FABFC78A983D}"/>
    <cellStyle name="Border Thin 3 2 4" xfId="4673" xr:uid="{0EEBA975-F28C-43BA-BE11-65E71DF80F0F}"/>
    <cellStyle name="Border Thin 3 2 5" xfId="4674" xr:uid="{307F1021-99D4-4E3D-ABB6-DEA38E822C90}"/>
    <cellStyle name="Border Thin 3 2 6" xfId="4675" xr:uid="{F99E3CCE-458B-425A-946B-0199D89440D2}"/>
    <cellStyle name="Border Thin 3 2 7" xfId="4676" xr:uid="{7B6EE334-0E12-4CAE-AB84-4014AF5887ED}"/>
    <cellStyle name="Border Thin 3 3" xfId="4677" xr:uid="{3F0F9A03-C2A4-4217-A54B-49CF7E9C8900}"/>
    <cellStyle name="Border Thin 3 4" xfId="4678" xr:uid="{0B1ADFBA-6588-4242-B079-82FDB786C5AD}"/>
    <cellStyle name="Border Thin 3 5" xfId="4679" xr:uid="{ED893A08-C005-4E7D-B2F7-E6C8B4E51DF9}"/>
    <cellStyle name="Border Thin 3 6" xfId="4680" xr:uid="{28975EF7-80CC-4DFF-8EC5-E4DDD82F3F94}"/>
    <cellStyle name="Border Thin 3 7" xfId="4681" xr:uid="{90A97DBC-7B41-4CF6-A4FE-61AF8E7F91A3}"/>
    <cellStyle name="Border Thin 3 8" xfId="4682" xr:uid="{E8A73414-F820-4C84-9773-10343739DAA5}"/>
    <cellStyle name="Border Thin 4" xfId="4683" xr:uid="{1AC45F0D-3B66-4F83-A619-3F29001FF304}"/>
    <cellStyle name="Border Thin 4 2" xfId="4684" xr:uid="{E1D9BC35-7D84-4BDD-8671-03C33A37D451}"/>
    <cellStyle name="Border Thin 4 2 2" xfId="4685" xr:uid="{D091EC49-5F07-423F-BDCE-15964918C0AC}"/>
    <cellStyle name="Border Thin 4 2 3" xfId="4686" xr:uid="{AED2C5A0-28B4-45B4-A93E-2FFFDA75AC5F}"/>
    <cellStyle name="Border Thin 4 2 4" xfId="4687" xr:uid="{92253D5F-14BD-4064-80A5-22F3ABD6777E}"/>
    <cellStyle name="Border Thin 4 2 5" xfId="4688" xr:uid="{DAB29C0E-3630-4075-A7F5-3123D3D6070F}"/>
    <cellStyle name="Border Thin 4 2 6" xfId="4689" xr:uid="{9994D44D-9077-4CF6-8097-A7182FF8759D}"/>
    <cellStyle name="Border Thin 4 2 7" xfId="4690" xr:uid="{A326980C-5DB0-4AD9-A13D-6BAC688ADCC6}"/>
    <cellStyle name="Border Thin 4 3" xfId="4691" xr:uid="{9E1F7B81-371A-49DD-921C-AC080DF9AF02}"/>
    <cellStyle name="Border Thin 4 4" xfId="4692" xr:uid="{ABC39B1B-49A0-408D-B7F6-E8C3605F7928}"/>
    <cellStyle name="Border Thin 4 5" xfId="4693" xr:uid="{D4451E17-C980-47D5-A5C9-2E1BDBC39387}"/>
    <cellStyle name="Border Thin 4 6" xfId="4694" xr:uid="{CA91CFDB-60C6-4F3E-977A-6791CEB323FD}"/>
    <cellStyle name="Border Thin 4 7" xfId="4695" xr:uid="{8A22ECAD-568D-4342-B85B-489C3D61382B}"/>
    <cellStyle name="Border Thin 4 8" xfId="4696" xr:uid="{565F4336-1035-48CD-902F-A9234C77CD92}"/>
    <cellStyle name="Border Thin 5" xfId="4697" xr:uid="{9ED0CD8D-3EE4-41B7-994C-A8C471DA0BE8}"/>
    <cellStyle name="Border Thin 5 2" xfId="4698" xr:uid="{E5198A07-C75E-4AD1-94FD-399C546CC3F0}"/>
    <cellStyle name="Border Thin 5 2 2" xfId="4699" xr:uid="{3155FC5D-B0C6-4416-AA91-34F2C89CD1B2}"/>
    <cellStyle name="Border Thin 5 2 3" xfId="4700" xr:uid="{49A3D05D-B9DC-44F4-B6FD-4B7E84170007}"/>
    <cellStyle name="Border Thin 5 2 4" xfId="4701" xr:uid="{A0126B21-14E3-4A13-A9F3-4D57A6F418E0}"/>
    <cellStyle name="Border Thin 5 2 5" xfId="4702" xr:uid="{ABB22069-6772-4A4F-AB15-B6C9E0FFE7C0}"/>
    <cellStyle name="Border Thin 5 2 6" xfId="4703" xr:uid="{F82C3904-2862-4CF4-8FB7-E2B872CF6BCC}"/>
    <cellStyle name="Border Thin 5 2 7" xfId="4704" xr:uid="{A8F82BDB-96A9-40AC-A291-FE17821A8142}"/>
    <cellStyle name="Border Thin 5 3" xfId="4705" xr:uid="{EFC59288-9F78-4FAA-A3B4-9CB771622B50}"/>
    <cellStyle name="Border Thin 5 4" xfId="4706" xr:uid="{2B4A55D9-B9DF-4A26-92DF-FB2FBEA2A533}"/>
    <cellStyle name="Border Thin 5 5" xfId="4707" xr:uid="{1D1BFD15-3E15-4314-810C-9D61357F25C5}"/>
    <cellStyle name="Border Thin 5 6" xfId="4708" xr:uid="{D2BC5C98-452F-4814-A4D0-52C5A284CA81}"/>
    <cellStyle name="Border Thin 5 7" xfId="4709" xr:uid="{401877B9-5A93-4C58-8F96-7BBFBB4F0838}"/>
    <cellStyle name="Border Thin 5 8" xfId="4710" xr:uid="{6F4F1EB5-8DE7-4885-A213-11823644AF9C}"/>
    <cellStyle name="Border Thin 6" xfId="4711" xr:uid="{895142D8-4C15-451E-AE85-4D78721181E5}"/>
    <cellStyle name="Border Thin 6 2" xfId="4712" xr:uid="{ED55382D-C203-4914-BC3D-94D1D4C386B9}"/>
    <cellStyle name="Border Thin 6 2 2" xfId="4713" xr:uid="{18AC1EFD-8870-489E-A7CE-219E135CB268}"/>
    <cellStyle name="Border Thin 6 2 3" xfId="4714" xr:uid="{3D4E417F-890D-42DF-AC27-DDE6813E0E43}"/>
    <cellStyle name="Border Thin 6 2 4" xfId="4715" xr:uid="{B2695F82-20A9-4415-9068-B894655F5C12}"/>
    <cellStyle name="Border Thin 6 2 5" xfId="4716" xr:uid="{CB54EE38-36D5-4BEC-BD42-14A9C6E7EF2E}"/>
    <cellStyle name="Border Thin 6 2 6" xfId="4717" xr:uid="{FBE3E7C6-15FE-4615-82BF-2F2AEACBDF19}"/>
    <cellStyle name="Border Thin 6 2 7" xfId="4718" xr:uid="{6A30041A-981A-42DB-98D1-83E985C2A666}"/>
    <cellStyle name="Border Thin 6 3" xfId="4719" xr:uid="{6E5F222D-ADAB-4143-BCA5-0DF684367A43}"/>
    <cellStyle name="Border Thin 6 4" xfId="4720" xr:uid="{56D504F1-C326-41AD-8A49-B9711506C3D2}"/>
    <cellStyle name="Border Thin 6 5" xfId="4721" xr:uid="{B1A8C6F1-5907-4DB9-B9F6-38BA0B4B3747}"/>
    <cellStyle name="Border Thin 6 6" xfId="4722" xr:uid="{0C8067F6-8300-4717-ABAD-F451396B9182}"/>
    <cellStyle name="Border Thin 6 7" xfId="4723" xr:uid="{1CA5F3C9-DD15-4E04-AEFA-E7BE47B70239}"/>
    <cellStyle name="Border Thin 6 8" xfId="4724" xr:uid="{DC1E45A4-486C-4CC8-A832-05796F5B4826}"/>
    <cellStyle name="Border Thin 7" xfId="4725" xr:uid="{D9B428E1-3E17-4213-8E06-B6831D42CD97}"/>
    <cellStyle name="Border Thin 7 2" xfId="4726" xr:uid="{FFD8106F-2313-43C8-AB73-F1207ABAC871}"/>
    <cellStyle name="Border Thin 7 3" xfId="4727" xr:uid="{7A276BDA-FBA4-4D32-8569-A965B883663B}"/>
    <cellStyle name="Border Thin 7 4" xfId="4728" xr:uid="{AAF6C37A-F988-4953-8576-9596975016DF}"/>
    <cellStyle name="Border Thin 7 5" xfId="4729" xr:uid="{D11CFFEF-9C8C-4790-93F1-49AB987F4968}"/>
    <cellStyle name="Border Thin 7 6" xfId="4730" xr:uid="{C225E229-C547-4275-B7B3-DE22FA303CA8}"/>
    <cellStyle name="Border Thin 7 7" xfId="4731" xr:uid="{47856477-8301-4548-9A78-50D9D316AF59}"/>
    <cellStyle name="Border Thin 8" xfId="4732" xr:uid="{489CEEDB-55C4-4A6F-B1B1-E8C4FCCD556F}"/>
    <cellStyle name="Border Thin 9" xfId="4733" xr:uid="{8DD37838-B7A0-447D-9D35-D82C16F9FC65}"/>
    <cellStyle name="Bottom Border Line" xfId="4734" xr:uid="{A539DB55-A91A-4253-8609-AEC9114340E1}"/>
    <cellStyle name="Bottom Border Line 10" xfId="4735" xr:uid="{FF0D4394-96AC-4E3D-AC1F-03D6165EF992}"/>
    <cellStyle name="Bottom Border Line 11" xfId="4736" xr:uid="{61985989-1EC1-4AF0-BF9E-409AF2E9EC7C}"/>
    <cellStyle name="Bottom Border Line 12" xfId="4737" xr:uid="{2587BAE6-9713-466C-943A-952538AD710B}"/>
    <cellStyle name="Bottom Border Line 13" xfId="4738" xr:uid="{72817C37-8B52-4F92-BE31-C5F810B93DB0}"/>
    <cellStyle name="Bottom Border Line 14" xfId="4739" xr:uid="{D44DF31E-9DCF-4513-9F0B-E0063B5AB3EA}"/>
    <cellStyle name="Bottom Border Line 15" xfId="4740" xr:uid="{01B32B36-FE22-4CED-800D-42AFE7071FBF}"/>
    <cellStyle name="Bottom Border Line 16" xfId="4741" xr:uid="{552239C4-0142-4D87-8AEE-549419BADC25}"/>
    <cellStyle name="Bottom Border Line 2" xfId="4742" xr:uid="{1983837E-64B5-4F67-9302-2382F036954E}"/>
    <cellStyle name="Bottom Border Line 2 2" xfId="4743" xr:uid="{6E38B0BA-D8E8-4A00-8EE7-477EC6A6B0A3}"/>
    <cellStyle name="Bottom Border Line 2 2 2" xfId="4744" xr:uid="{67E05FBE-C70F-4A4B-9632-A54111AC599F}"/>
    <cellStyle name="Bottom Border Line 2 2 3" xfId="4745" xr:uid="{077DC7D0-4899-4D40-829F-C82F1A36CEFA}"/>
    <cellStyle name="Bottom Border Line 2 2 4" xfId="4746" xr:uid="{981BA57C-0F23-455E-95D6-DF8251B69981}"/>
    <cellStyle name="Bottom Border Line 2 2 5" xfId="4747" xr:uid="{93627F54-C5B7-4ADB-BEC8-07AEC202B07F}"/>
    <cellStyle name="Bottom Border Line 2 2 6" xfId="4748" xr:uid="{CD8F179E-F4BC-461E-99FB-722A3CEE8159}"/>
    <cellStyle name="Bottom Border Line 2 2 7" xfId="4749" xr:uid="{6A3A7B51-1983-42CA-B8F1-ACBD64FB8113}"/>
    <cellStyle name="Bottom Border Line 2 3" xfId="4750" xr:uid="{A3FA88A6-33B3-4876-B0EF-F54BBDFA7B2D}"/>
    <cellStyle name="Bottom Border Line 2 4" xfId="4751" xr:uid="{A0116560-F678-4D43-B430-E0ACF37180DC}"/>
    <cellStyle name="Bottom Border Line 2 5" xfId="4752" xr:uid="{2F8EA1C5-86EA-498B-BA30-2778434DE1EA}"/>
    <cellStyle name="Bottom Border Line 2 6" xfId="4753" xr:uid="{798C9665-443C-48B0-88CE-0918D0373799}"/>
    <cellStyle name="Bottom Border Line 2 7" xfId="4754" xr:uid="{B9CCC9B8-DD98-44C9-B960-D6A95F7CC54C}"/>
    <cellStyle name="Bottom Border Line 2 8" xfId="4755" xr:uid="{7E557260-A3E0-4841-B781-1C290885250E}"/>
    <cellStyle name="Bottom Border Line 3" xfId="4756" xr:uid="{97EA34F8-FBC2-46B4-917A-5C316082CA08}"/>
    <cellStyle name="Bottom Border Line 3 2" xfId="4757" xr:uid="{91801CF2-1AD2-4010-B2D1-B79A2E381893}"/>
    <cellStyle name="Bottom Border Line 3 2 2" xfId="4758" xr:uid="{80BFCE3F-E975-4940-A0EB-27E9932A9506}"/>
    <cellStyle name="Bottom Border Line 3 2 3" xfId="4759" xr:uid="{AE5F3BE9-697C-469F-AB4F-932D2B7850FD}"/>
    <cellStyle name="Bottom Border Line 3 2 4" xfId="4760" xr:uid="{99D4D9C2-44F8-4E6F-99F5-E4E49E6FAE2D}"/>
    <cellStyle name="Bottom Border Line 3 2 5" xfId="4761" xr:uid="{439D6FE7-5A6D-40BB-904E-80A05B428F8D}"/>
    <cellStyle name="Bottom Border Line 3 2 6" xfId="4762" xr:uid="{3775147D-9F09-43C3-9FFA-F708A9C2E55A}"/>
    <cellStyle name="Bottom Border Line 3 2 7" xfId="4763" xr:uid="{2D39B87E-74FB-4254-8103-310591F75A62}"/>
    <cellStyle name="Bottom Border Line 3 3" xfId="4764" xr:uid="{31896D29-19BE-4567-B594-F0FE7FC1ED20}"/>
    <cellStyle name="Bottom Border Line 3 4" xfId="4765" xr:uid="{5BA342C9-1E64-4337-9B15-CECA53D531E9}"/>
    <cellStyle name="Bottom Border Line 3 5" xfId="4766" xr:uid="{E6C48961-FC79-4740-BEF8-8204B63D820C}"/>
    <cellStyle name="Bottom Border Line 3 6" xfId="4767" xr:uid="{3FC40A85-0DDC-431F-924C-7B182B205283}"/>
    <cellStyle name="Bottom Border Line 3 7" xfId="4768" xr:uid="{4572C645-E302-45E8-B280-7719BBB9787B}"/>
    <cellStyle name="Bottom Border Line 3 8" xfId="4769" xr:uid="{62A3C67F-D00F-43D0-B534-AB38E02D7104}"/>
    <cellStyle name="Bottom Border Line 4" xfId="4770" xr:uid="{2A601F4B-60F9-4A92-9D9F-79DD7E0E8B83}"/>
    <cellStyle name="Bottom Border Line 4 2" xfId="4771" xr:uid="{9F08F08E-42C7-4554-A132-FE75E7A4744E}"/>
    <cellStyle name="Bottom Border Line 4 2 2" xfId="4772" xr:uid="{F099082A-9C9D-473F-A859-8B1F831EE79F}"/>
    <cellStyle name="Bottom Border Line 4 2 3" xfId="4773" xr:uid="{E6099775-C26E-429F-81FF-2A8074529D98}"/>
    <cellStyle name="Bottom Border Line 4 2 4" xfId="4774" xr:uid="{009C5271-26A0-446B-BCBB-F969A8FC7794}"/>
    <cellStyle name="Bottom Border Line 4 2 5" xfId="4775" xr:uid="{E06959F8-0FCF-41F5-AF03-60764F885AA4}"/>
    <cellStyle name="Bottom Border Line 4 2 6" xfId="4776" xr:uid="{AE60ACE0-7A2B-4474-BE9D-5CA9E6937D1A}"/>
    <cellStyle name="Bottom Border Line 4 2 7" xfId="4777" xr:uid="{30935424-8394-4B4A-8BF5-118233D0C8BA}"/>
    <cellStyle name="Bottom Border Line 4 3" xfId="4778" xr:uid="{EC347E17-120F-4C83-8CD1-6DC62C046C7A}"/>
    <cellStyle name="Bottom Border Line 4 4" xfId="4779" xr:uid="{842B4F9D-24C9-453D-BED3-E48B852C00FF}"/>
    <cellStyle name="Bottom Border Line 4 5" xfId="4780" xr:uid="{4F9964D3-2D3C-4A36-B8CC-2DCC61625CBA}"/>
    <cellStyle name="Bottom Border Line 4 6" xfId="4781" xr:uid="{12DCE3B1-1A4B-4FC4-992C-9D47F010C27D}"/>
    <cellStyle name="Bottom Border Line 4 7" xfId="4782" xr:uid="{9EE6241E-915F-4613-989A-0E7A68FA5186}"/>
    <cellStyle name="Bottom Border Line 4 8" xfId="4783" xr:uid="{39653C13-2F20-45D8-9076-4DEA302B83EC}"/>
    <cellStyle name="Bottom Border Line 5" xfId="4784" xr:uid="{EB772744-2A18-46B1-8EC7-C3F9C224F7E0}"/>
    <cellStyle name="Bottom Border Line 5 2" xfId="4785" xr:uid="{C48CFCAC-A33F-49AE-A1B2-5C18EDE0866B}"/>
    <cellStyle name="Bottom Border Line 5 2 2" xfId="4786" xr:uid="{FE241277-4A7C-41D9-AE6E-F67AC40CD943}"/>
    <cellStyle name="Bottom Border Line 5 2 3" xfId="4787" xr:uid="{123A53A6-E135-4F7B-BCAD-2B9894F17279}"/>
    <cellStyle name="Bottom Border Line 5 2 4" xfId="4788" xr:uid="{C16D4F2D-F12A-4A9B-A876-2033F7E21A5D}"/>
    <cellStyle name="Bottom Border Line 5 2 5" xfId="4789" xr:uid="{D559A9A8-6D5F-4E8D-A8B8-09F9ACD83C04}"/>
    <cellStyle name="Bottom Border Line 5 2 6" xfId="4790" xr:uid="{0DFDA2BE-0A38-4594-A76E-92461F4977A1}"/>
    <cellStyle name="Bottom Border Line 5 2 7" xfId="4791" xr:uid="{0C910DD8-F426-4364-AE8D-E19DBD666E69}"/>
    <cellStyle name="Bottom Border Line 5 3" xfId="4792" xr:uid="{F534DB66-0B06-4E94-8AE7-D96B63C4ABAA}"/>
    <cellStyle name="Bottom Border Line 5 4" xfId="4793" xr:uid="{91691FEE-E812-4FBC-9AF8-E153CFEB3989}"/>
    <cellStyle name="Bottom Border Line 5 5" xfId="4794" xr:uid="{E4656DCA-D640-4DD4-B843-B81744F7A5C5}"/>
    <cellStyle name="Bottom Border Line 5 6" xfId="4795" xr:uid="{6B4B8F29-97AF-43F3-82DA-D214D8F63FC2}"/>
    <cellStyle name="Bottom Border Line 5 7" xfId="4796" xr:uid="{12C40B27-65B2-4D59-96F0-74C67DCD60FE}"/>
    <cellStyle name="Bottom Border Line 5 8" xfId="4797" xr:uid="{40FA9D64-637A-4470-8731-405251A3F730}"/>
    <cellStyle name="Bottom Border Line 6" xfId="4798" xr:uid="{53764277-FE17-47C9-A358-EDB12F77F20F}"/>
    <cellStyle name="Bottom Border Line 6 2" xfId="4799" xr:uid="{9C2624A7-173D-4D10-B480-518BC94281A1}"/>
    <cellStyle name="Bottom Border Line 6 2 2" xfId="4800" xr:uid="{F09812A7-C506-4445-A9D1-5AC8342E4FE8}"/>
    <cellStyle name="Bottom Border Line 6 2 3" xfId="4801" xr:uid="{EDF47E94-919D-4473-90BD-929B0F535D85}"/>
    <cellStyle name="Bottom Border Line 6 2 4" xfId="4802" xr:uid="{6626B858-D253-4CD4-8D5E-46D587A7103F}"/>
    <cellStyle name="Bottom Border Line 6 2 5" xfId="4803" xr:uid="{DB72F710-6F43-462B-B4D9-12E249CF02A0}"/>
    <cellStyle name="Bottom Border Line 6 2 6" xfId="4804" xr:uid="{8F017CE7-3CE9-404F-9FC5-1AC721B1CA43}"/>
    <cellStyle name="Bottom Border Line 6 2 7" xfId="4805" xr:uid="{F33A4705-1B64-414D-AB37-F7343371DE28}"/>
    <cellStyle name="Bottom Border Line 6 3" xfId="4806" xr:uid="{F9B0F9C7-CEBD-42EF-96ED-0EACD1168B69}"/>
    <cellStyle name="Bottom Border Line 6 4" xfId="4807" xr:uid="{7A3AE820-3B95-4788-A401-D86F8205CD89}"/>
    <cellStyle name="Bottom Border Line 6 5" xfId="4808" xr:uid="{EBF7B1C1-FFFB-4674-AEEC-22F7E9B8A24C}"/>
    <cellStyle name="Bottom Border Line 6 6" xfId="4809" xr:uid="{C6DD305E-3675-40D2-85FC-468AC868215B}"/>
    <cellStyle name="Bottom Border Line 6 7" xfId="4810" xr:uid="{2C1D2D9E-EC3F-484D-A9A8-079B50710948}"/>
    <cellStyle name="Bottom Border Line 6 8" xfId="4811" xr:uid="{5904CE8C-0B23-415F-9A18-479A6C33CE10}"/>
    <cellStyle name="Bottom Border Line 7" xfId="4812" xr:uid="{BD930921-EF21-4B2C-AB83-273CFBFE437F}"/>
    <cellStyle name="Bottom Border Line 7 2" xfId="4813" xr:uid="{61DF04C3-3898-4832-B227-5D09737630BD}"/>
    <cellStyle name="Bottom Border Line 7 3" xfId="4814" xr:uid="{FED82B2D-886C-4F5A-87A6-25F4578CC08A}"/>
    <cellStyle name="Bottom Border Line 7 4" xfId="4815" xr:uid="{6B850DF8-0A36-45AA-AB05-091A52429152}"/>
    <cellStyle name="Bottom Border Line 7 5" xfId="4816" xr:uid="{FEB9DDC6-2957-4681-A5C1-75C0BA809562}"/>
    <cellStyle name="Bottom Border Line 7 6" xfId="4817" xr:uid="{4ABFDD9D-9E90-4CD2-BDF1-BC664BF4163B}"/>
    <cellStyle name="Bottom Border Line 7 7" xfId="4818" xr:uid="{3F4A0CC8-C17F-40DD-BD1C-11313866675C}"/>
    <cellStyle name="Bottom Border Line 8" xfId="4819" xr:uid="{5D5F47B9-3E21-40D1-9193-593246B9B713}"/>
    <cellStyle name="Bottom Border Line 9" xfId="4820" xr:uid="{A29F923E-2FFF-4A84-A356-C5B7883A7FB6}"/>
    <cellStyle name="Calcul" xfId="13" builtinId="22" customBuiltin="1"/>
    <cellStyle name="Calcul 1" xfId="4821" xr:uid="{9003130C-B52B-4069-86AD-38EFE48B6DE4}"/>
    <cellStyle name="Calcul 10" xfId="4822" xr:uid="{9A649380-8706-49A4-BEBF-E1A035928BD6}"/>
    <cellStyle name="Calcul 10 10" xfId="4823" xr:uid="{6F34D180-1347-4EA9-95BE-3D561F616C0F}"/>
    <cellStyle name="Calcul 10 11" xfId="4824" xr:uid="{D9153960-E7F5-4C2C-B3DB-DC73691C731F}"/>
    <cellStyle name="Calcul 10 12" xfId="4825" xr:uid="{1F1EA147-673F-48C5-97EE-9D5EBB5A4226}"/>
    <cellStyle name="Calcul 10 2" xfId="4826" xr:uid="{69971A55-0D75-4067-B54A-16D219118FFE}"/>
    <cellStyle name="Calcul 10 2 10" xfId="4827" xr:uid="{9F91E51A-4577-425E-AF00-ED381CA35DDA}"/>
    <cellStyle name="Calcul 10 2 2" xfId="4828" xr:uid="{7490AC81-EF61-4A83-BFFC-056CFFE7641A}"/>
    <cellStyle name="Calcul 10 2 2 2" xfId="4829" xr:uid="{2D823827-06CD-41F2-A228-F2C4EE7BED75}"/>
    <cellStyle name="Calcul 10 2 2 2 2" xfId="4830" xr:uid="{3B8CDE77-ACAF-4678-90A6-208CCAD64453}"/>
    <cellStyle name="Calcul 10 2 2 2 3" xfId="4831" xr:uid="{242DD28C-0623-4E6A-A88A-994F7CCC2B5D}"/>
    <cellStyle name="Calcul 10 2 2 2 4" xfId="4832" xr:uid="{8DABD9BA-9D2B-4289-83C7-E39CCE899794}"/>
    <cellStyle name="Calcul 10 2 2 2 5" xfId="4833" xr:uid="{F9E42F0A-CC7B-45FD-9AC7-3C7C86673E0E}"/>
    <cellStyle name="Calcul 10 2 2 3" xfId="4834" xr:uid="{62F4E729-8176-44E2-BA52-22B480BE052F}"/>
    <cellStyle name="Calcul 10 2 2 3 2" xfId="4835" xr:uid="{18BAA1E7-3AB4-4C27-8C96-01E48A553C06}"/>
    <cellStyle name="Calcul 10 2 2 3 3" xfId="4836" xr:uid="{F6E0430B-C22E-4851-8B5C-E738C1E01E45}"/>
    <cellStyle name="Calcul 10 2 2 3 4" xfId="4837" xr:uid="{01791590-C41C-46DB-9199-69C396232F93}"/>
    <cellStyle name="Calcul 10 2 2 3 5" xfId="4838" xr:uid="{2AC363F5-A992-4A6C-AB18-36C03CD09A9E}"/>
    <cellStyle name="Calcul 10 2 2 4" xfId="4839" xr:uid="{880B5CC1-FCD0-4E18-9311-7EEF0514E432}"/>
    <cellStyle name="Calcul 10 2 2 5" xfId="4840" xr:uid="{788C18DB-6271-44F5-B068-30116D07AC78}"/>
    <cellStyle name="Calcul 10 2 2 6" xfId="4841" xr:uid="{C1702A1B-5DCE-40C8-B243-D7F8FA0F239B}"/>
    <cellStyle name="Calcul 10 2 2 7" xfId="4842" xr:uid="{12E917B1-5223-48D7-A288-1C85B6E0F64E}"/>
    <cellStyle name="Calcul 10 2 3" xfId="4843" xr:uid="{B3FC75DA-DDC9-4B06-A683-0EB471808BB8}"/>
    <cellStyle name="Calcul 10 2 3 2" xfId="4844" xr:uid="{13930003-DAE6-4E6E-BD8B-ED1F83C56FEA}"/>
    <cellStyle name="Calcul 10 2 3 2 2" xfId="4845" xr:uid="{813FC335-F983-4C52-ADF8-FCF1B1601830}"/>
    <cellStyle name="Calcul 10 2 3 2 3" xfId="4846" xr:uid="{74600483-9699-4F23-B6F9-43E105D2FDCD}"/>
    <cellStyle name="Calcul 10 2 3 2 4" xfId="4847" xr:uid="{A6847D23-C6CB-4B93-AA0A-49D72C40C32D}"/>
    <cellStyle name="Calcul 10 2 3 2 5" xfId="4848" xr:uid="{6DDC3C07-A41C-498D-A81E-37103CFAF7DA}"/>
    <cellStyle name="Calcul 10 2 3 3" xfId="4849" xr:uid="{573964BA-F587-4F4D-8359-23559378AA17}"/>
    <cellStyle name="Calcul 10 2 3 3 2" xfId="4850" xr:uid="{CA7D85CE-2C82-4F94-96F1-8B7CB6B9A2E3}"/>
    <cellStyle name="Calcul 10 2 3 3 3" xfId="4851" xr:uid="{475D63FE-3BFD-4FC1-B045-EF05483296E2}"/>
    <cellStyle name="Calcul 10 2 3 3 4" xfId="4852" xr:uid="{9D558146-B855-4482-AF5A-50324951CBB4}"/>
    <cellStyle name="Calcul 10 2 3 3 5" xfId="4853" xr:uid="{E6FA586D-EB45-49EE-8AD0-E6DA8FE90D7B}"/>
    <cellStyle name="Calcul 10 2 3 4" xfId="4854" xr:uid="{074A1E41-B05A-4BC2-9B5C-C91FACA37BA9}"/>
    <cellStyle name="Calcul 10 2 3 5" xfId="4855" xr:uid="{1757EBE4-B4C4-4736-9C2D-D7CF4EE3C7EA}"/>
    <cellStyle name="Calcul 10 2 3 6" xfId="4856" xr:uid="{6AC8CD78-C918-4375-872B-9409907AFED9}"/>
    <cellStyle name="Calcul 10 2 3 7" xfId="4857" xr:uid="{C95B397C-AFB4-40FE-9B62-3CF82ED4C0EA}"/>
    <cellStyle name="Calcul 10 2 4" xfId="4858" xr:uid="{9285CAA4-D025-4960-8A9D-189650C906A2}"/>
    <cellStyle name="Calcul 10 2 4 2" xfId="4859" xr:uid="{E18834DC-CC23-48F3-87F2-8FA46738133A}"/>
    <cellStyle name="Calcul 10 2 4 2 2" xfId="4860" xr:uid="{519E2967-B196-405C-9EA8-0BD40C643FA2}"/>
    <cellStyle name="Calcul 10 2 4 2 3" xfId="4861" xr:uid="{D6BA0F91-8920-432A-9257-E937C4EEA5C2}"/>
    <cellStyle name="Calcul 10 2 4 2 4" xfId="4862" xr:uid="{421EE38E-6A2D-4AAF-9CAF-1623B593FE08}"/>
    <cellStyle name="Calcul 10 2 4 2 5" xfId="4863" xr:uid="{9E26061F-D984-4964-B24B-80667D87BF0B}"/>
    <cellStyle name="Calcul 10 2 4 3" xfId="4864" xr:uid="{76B874E7-8CA4-4CA9-B2D2-0DE17B96FD4F}"/>
    <cellStyle name="Calcul 10 2 4 3 2" xfId="4865" xr:uid="{C2D81B93-A2BB-4F75-BA63-2B0D681B631E}"/>
    <cellStyle name="Calcul 10 2 4 3 3" xfId="4866" xr:uid="{1CF9030C-D85E-44A9-A8AC-D7E5586C657A}"/>
    <cellStyle name="Calcul 10 2 4 3 4" xfId="4867" xr:uid="{CC47B411-05F0-4342-BFF3-1D2B60624716}"/>
    <cellStyle name="Calcul 10 2 4 3 5" xfId="4868" xr:uid="{C480166C-E5EE-4CA7-89A8-C2514368AD69}"/>
    <cellStyle name="Calcul 10 2 4 4" xfId="4869" xr:uid="{A558F97B-6489-44B7-87D2-BC363A28B95A}"/>
    <cellStyle name="Calcul 10 2 4 5" xfId="4870" xr:uid="{51A5E34B-D791-44F8-8F15-C6B53D7CB428}"/>
    <cellStyle name="Calcul 10 2 4 6" xfId="4871" xr:uid="{04D8A320-3543-4E1C-B10E-A2DF3C39D359}"/>
    <cellStyle name="Calcul 10 2 4 7" xfId="4872" xr:uid="{D358ED6C-FA32-4D70-85E1-B2DB928845D6}"/>
    <cellStyle name="Calcul 10 2 5" xfId="4873" xr:uid="{78974174-7B09-4D6F-B149-64E345B9297B}"/>
    <cellStyle name="Calcul 10 2 5 2" xfId="4874" xr:uid="{17CDC0F9-26CB-4255-A1E1-C6728AC17CF1}"/>
    <cellStyle name="Calcul 10 2 5 3" xfId="4875" xr:uid="{4F6DC8CD-455E-4CA8-9A2B-E6709C505D69}"/>
    <cellStyle name="Calcul 10 2 5 4" xfId="4876" xr:uid="{6BD18010-D799-4DA8-824B-85197ADF6A69}"/>
    <cellStyle name="Calcul 10 2 5 5" xfId="4877" xr:uid="{0B2E5816-E6CA-4AB3-83AD-A83EA248DCCB}"/>
    <cellStyle name="Calcul 10 2 6" xfId="4878" xr:uid="{C8A45616-9863-4C9B-9737-9436CD887740}"/>
    <cellStyle name="Calcul 10 2 6 2" xfId="4879" xr:uid="{0C8CE576-8C2F-4D59-BDCE-F0C2C6A7F150}"/>
    <cellStyle name="Calcul 10 2 6 3" xfId="4880" xr:uid="{639656F3-96A5-4F2C-BCBF-77A292C828B2}"/>
    <cellStyle name="Calcul 10 2 6 4" xfId="4881" xr:uid="{A81C988B-D51E-4074-AFB6-132DE6AA4A8B}"/>
    <cellStyle name="Calcul 10 2 6 5" xfId="4882" xr:uid="{D8068357-60EA-47A9-BD38-142FA29AB51C}"/>
    <cellStyle name="Calcul 10 2 7" xfId="4883" xr:uid="{A267785E-A62F-4BF5-B778-24D9631B0203}"/>
    <cellStyle name="Calcul 10 2 8" xfId="4884" xr:uid="{D362EEDF-0353-41A5-8BBB-9A1B3FCB01FC}"/>
    <cellStyle name="Calcul 10 2 9" xfId="4885" xr:uid="{D721FF95-79F2-401B-A601-28E05AD4D5D5}"/>
    <cellStyle name="Calcul 10 3" xfId="4886" xr:uid="{8347A391-5FA6-4D94-A83B-6E238C50CABA}"/>
    <cellStyle name="Calcul 10 3 2" xfId="4887" xr:uid="{C22E9B55-3453-4381-8935-ED7BED97B585}"/>
    <cellStyle name="Calcul 10 3 2 2" xfId="4888" xr:uid="{F79DEC37-983E-4CC7-9E13-E0B8276BB189}"/>
    <cellStyle name="Calcul 10 3 2 3" xfId="4889" xr:uid="{4DC27E78-8EAC-423B-B73D-7B6BA6ADF978}"/>
    <cellStyle name="Calcul 10 3 2 4" xfId="4890" xr:uid="{F8147A31-C015-4087-BAAB-FC65AC41D43F}"/>
    <cellStyle name="Calcul 10 3 2 5" xfId="4891" xr:uid="{E4E5DC78-1328-4FED-98C9-199F4569686F}"/>
    <cellStyle name="Calcul 10 3 3" xfId="4892" xr:uid="{2F30302D-411F-4DBD-8B58-EF83E753E770}"/>
    <cellStyle name="Calcul 10 3 3 2" xfId="4893" xr:uid="{1F119DF5-0C76-411C-B679-5F107DE6A7CA}"/>
    <cellStyle name="Calcul 10 3 3 3" xfId="4894" xr:uid="{3C1D2011-2235-4C70-A75E-CE1DD95E6E57}"/>
    <cellStyle name="Calcul 10 3 3 4" xfId="4895" xr:uid="{C56862C8-1211-40A7-9F31-F32B3CC225E9}"/>
    <cellStyle name="Calcul 10 3 3 5" xfId="4896" xr:uid="{3D2DF060-6237-49D8-9456-A0BC54870739}"/>
    <cellStyle name="Calcul 10 3 4" xfId="4897" xr:uid="{A8F847BE-C915-405B-8CF0-E934A6EA44B3}"/>
    <cellStyle name="Calcul 10 3 5" xfId="4898" xr:uid="{62A898FC-B28C-4145-B125-5FDF9900A9DA}"/>
    <cellStyle name="Calcul 10 3 6" xfId="4899" xr:uid="{29D174F9-0FFD-4DC2-ADF7-50BE31AA3348}"/>
    <cellStyle name="Calcul 10 3 7" xfId="4900" xr:uid="{766CA2C3-9FFA-4DD9-8144-E5D8A345C82D}"/>
    <cellStyle name="Calcul 10 4" xfId="4901" xr:uid="{EE57C44E-48AB-43FB-8B05-82DAFBF60C7B}"/>
    <cellStyle name="Calcul 10 4 2" xfId="4902" xr:uid="{17B5620F-AE5F-45C6-943E-32D0D24113E4}"/>
    <cellStyle name="Calcul 10 4 2 2" xfId="4903" xr:uid="{FEB7F0FE-A967-4DD6-965A-1D10B0219E22}"/>
    <cellStyle name="Calcul 10 4 2 3" xfId="4904" xr:uid="{D470A017-7BDA-41A9-9A49-BE5AF96481D9}"/>
    <cellStyle name="Calcul 10 4 2 4" xfId="4905" xr:uid="{960F66D5-200A-46B4-B105-D6869FBC91D6}"/>
    <cellStyle name="Calcul 10 4 2 5" xfId="4906" xr:uid="{DB2B74B1-7B18-43EF-9BC7-8E0ED7054942}"/>
    <cellStyle name="Calcul 10 4 3" xfId="4907" xr:uid="{69C57B2A-666E-4F08-B25A-3F717819C97A}"/>
    <cellStyle name="Calcul 10 4 3 2" xfId="4908" xr:uid="{E8EFEB95-7B48-4C4A-9B73-19B88B17791D}"/>
    <cellStyle name="Calcul 10 4 3 3" xfId="4909" xr:uid="{90DB043E-7FDE-4969-B354-05DB9671DE76}"/>
    <cellStyle name="Calcul 10 4 3 4" xfId="4910" xr:uid="{371B0795-99DC-4A4A-B699-2887564F5C4B}"/>
    <cellStyle name="Calcul 10 4 3 5" xfId="4911" xr:uid="{FF4A8F75-B479-4F75-BFD2-0D131D559D0F}"/>
    <cellStyle name="Calcul 10 4 4" xfId="4912" xr:uid="{869E9075-B28B-486D-BCC4-38C1BC2BF465}"/>
    <cellStyle name="Calcul 10 4 5" xfId="4913" xr:uid="{F293A92A-8BF0-4550-8356-A1FEB0303745}"/>
    <cellStyle name="Calcul 10 4 6" xfId="4914" xr:uid="{1EF4E341-DBCC-4FC0-8BF0-268821113499}"/>
    <cellStyle name="Calcul 10 4 7" xfId="4915" xr:uid="{31D4706D-EB9E-4EF1-B5BE-B122C986F4C4}"/>
    <cellStyle name="Calcul 10 5" xfId="4916" xr:uid="{627F49F1-ECA3-4502-B3F1-EEFB2B191C7D}"/>
    <cellStyle name="Calcul 10 5 2" xfId="4917" xr:uid="{B688F07A-C51B-41D3-A56B-43BFCAED1C03}"/>
    <cellStyle name="Calcul 10 5 2 2" xfId="4918" xr:uid="{F5325F93-891E-4C6D-857D-BB2998522F97}"/>
    <cellStyle name="Calcul 10 5 2 3" xfId="4919" xr:uid="{C8B75B78-8380-477A-A946-B0289A39C8BA}"/>
    <cellStyle name="Calcul 10 5 2 4" xfId="4920" xr:uid="{9425E47D-F31B-4CD9-8D5F-61D4CEBD11D0}"/>
    <cellStyle name="Calcul 10 5 2 5" xfId="4921" xr:uid="{8D519ED8-0231-4209-AD83-F674C5609FE0}"/>
    <cellStyle name="Calcul 10 5 3" xfId="4922" xr:uid="{F126FCA9-C39E-44D5-ACA1-63EBA552F066}"/>
    <cellStyle name="Calcul 10 5 3 2" xfId="4923" xr:uid="{424EAE19-A950-453B-9500-C3BFEA1CC3EE}"/>
    <cellStyle name="Calcul 10 5 3 3" xfId="4924" xr:uid="{89608A61-3442-4D74-9397-F3C4F3A89BE7}"/>
    <cellStyle name="Calcul 10 5 3 4" xfId="4925" xr:uid="{6D029AB8-DBD5-4A72-9114-120DF26DC5B5}"/>
    <cellStyle name="Calcul 10 5 3 5" xfId="4926" xr:uid="{A11455E0-B7E6-47EB-983C-8429F34EE749}"/>
    <cellStyle name="Calcul 10 5 4" xfId="4927" xr:uid="{15F983D8-5A75-48C5-9BDE-5C5C2F030789}"/>
    <cellStyle name="Calcul 10 5 5" xfId="4928" xr:uid="{8DB88EDF-CA49-4F48-9F7D-03ADA074E8A8}"/>
    <cellStyle name="Calcul 10 5 6" xfId="4929" xr:uid="{6A5C1248-EC59-4B19-8789-A40F5F5B8F22}"/>
    <cellStyle name="Calcul 10 5 7" xfId="4930" xr:uid="{B06332C2-42F7-42C3-83DB-23FE6A88C334}"/>
    <cellStyle name="Calcul 10 6" xfId="4931" xr:uid="{C94A272B-AD49-42E2-B69A-0671111AF896}"/>
    <cellStyle name="Calcul 10 6 2" xfId="4932" xr:uid="{8F2A8E43-91C2-4F12-BA6E-63C0E3FD8DD8}"/>
    <cellStyle name="Calcul 10 6 2 2" xfId="4933" xr:uid="{31057EA1-BBEF-451F-97CB-B02C2792E1CB}"/>
    <cellStyle name="Calcul 10 6 2 3" xfId="4934" xr:uid="{E7F8E918-8F26-4A8F-BC5B-42DCBAC188CC}"/>
    <cellStyle name="Calcul 10 6 2 4" xfId="4935" xr:uid="{38C7A7B6-D397-4939-B5A3-15A98D611476}"/>
    <cellStyle name="Calcul 10 6 2 5" xfId="4936" xr:uid="{1DC4A7DE-C2C4-45B7-92FB-A9CDC96069C3}"/>
    <cellStyle name="Calcul 10 6 3" xfId="4937" xr:uid="{8E19FF28-7863-4545-8428-452844D32155}"/>
    <cellStyle name="Calcul 10 6 3 2" xfId="4938" xr:uid="{07DDEC21-17ED-4D21-AE99-45D386D03B83}"/>
    <cellStyle name="Calcul 10 6 3 3" xfId="4939" xr:uid="{431DC755-A7C1-4458-A3D2-8F35A0A2AC8C}"/>
    <cellStyle name="Calcul 10 6 3 4" xfId="4940" xr:uid="{BE6CF726-965B-4A7F-83F1-739099F27ACE}"/>
    <cellStyle name="Calcul 10 6 3 5" xfId="4941" xr:uid="{DE419D2B-7C32-47C0-A1C5-784B674709DF}"/>
    <cellStyle name="Calcul 10 6 4" xfId="4942" xr:uid="{E12107C9-2917-4429-B77C-FF4D5EA3AB0A}"/>
    <cellStyle name="Calcul 10 6 5" xfId="4943" xr:uid="{980F9B1D-F966-4B9F-800F-93E894EDCB1F}"/>
    <cellStyle name="Calcul 10 6 6" xfId="4944" xr:uid="{B17BE7FB-AF6F-4099-82D8-43D730AB7F45}"/>
    <cellStyle name="Calcul 10 6 7" xfId="4945" xr:uid="{6893689C-DDB2-403B-B55F-9943D85B1718}"/>
    <cellStyle name="Calcul 10 7" xfId="4946" xr:uid="{D83D7C98-E110-4F40-94F7-D373A5520EB2}"/>
    <cellStyle name="Calcul 10 7 2" xfId="4947" xr:uid="{B31B7AB8-733F-4323-9243-7BB0B0CF2D43}"/>
    <cellStyle name="Calcul 10 7 2 2" xfId="4948" xr:uid="{E31A6638-9F5E-41BB-8DFF-76ADCA56207A}"/>
    <cellStyle name="Calcul 10 7 2 3" xfId="4949" xr:uid="{A03BA8C8-2412-4CDF-9A72-1C988A5D62E4}"/>
    <cellStyle name="Calcul 10 7 2 4" xfId="4950" xr:uid="{B3EE0F28-744D-4B78-868F-A0244EE63AF3}"/>
    <cellStyle name="Calcul 10 7 2 5" xfId="4951" xr:uid="{84A8FD34-E190-4C73-89AB-6D2D86E75903}"/>
    <cellStyle name="Calcul 10 7 3" xfId="4952" xr:uid="{6A8D2CC1-B115-4D7E-AF00-FF89B1AB5C14}"/>
    <cellStyle name="Calcul 10 7 4" xfId="4953" xr:uid="{38FA1BFF-314F-4D5C-B3F5-7F42B2A63144}"/>
    <cellStyle name="Calcul 10 7 5" xfId="4954" xr:uid="{8A7C7B6D-5CCF-4EB1-89E3-3038A6E36DB4}"/>
    <cellStyle name="Calcul 10 7 6" xfId="4955" xr:uid="{81EC90FD-5EDE-493D-9CD4-781CF7CE8618}"/>
    <cellStyle name="Calcul 10 8" xfId="4956" xr:uid="{B491AF1A-8DBB-4DB3-9E21-D1F8DF41D8BF}"/>
    <cellStyle name="Calcul 10 8 2" xfId="4957" xr:uid="{6D6EDB03-1325-4971-A400-C71C43C4263E}"/>
    <cellStyle name="Calcul 10 8 3" xfId="4958" xr:uid="{7916CFB2-EC29-43E6-896E-2C8622653EB4}"/>
    <cellStyle name="Calcul 10 8 4" xfId="4959" xr:uid="{6E86209A-7CB6-4DDB-A105-47F9E01B6188}"/>
    <cellStyle name="Calcul 10 8 5" xfId="4960" xr:uid="{5F628E73-89FA-4AA4-A7D0-7A5C7DFF8510}"/>
    <cellStyle name="Calcul 10 9" xfId="4961" xr:uid="{519B6985-3E8F-4F00-90D1-DA9B9965808E}"/>
    <cellStyle name="Calcul 11" xfId="4962" xr:uid="{29D5F016-C768-4E1C-8792-AAB73FA8FD2A}"/>
    <cellStyle name="Calcul 11 10" xfId="4963" xr:uid="{2CEE851A-95C4-4F41-A1F3-BB15776A2070}"/>
    <cellStyle name="Calcul 11 2" xfId="4964" xr:uid="{5CBE76C8-B804-488E-96C8-774B53F35650}"/>
    <cellStyle name="Calcul 11 2 2" xfId="4965" xr:uid="{9422A7D6-D6A4-456F-883C-43FD11A588E1}"/>
    <cellStyle name="Calcul 11 2 2 2" xfId="4966" xr:uid="{DEF41571-9B6A-49EF-BDAE-3DB58C7CC7F9}"/>
    <cellStyle name="Calcul 11 2 2 2 2" xfId="4967" xr:uid="{33B1E666-A016-4054-84D6-2911852C3A77}"/>
    <cellStyle name="Calcul 11 2 2 2 3" xfId="4968" xr:uid="{FC510BEE-7313-4637-8850-1BD7C0E87F6D}"/>
    <cellStyle name="Calcul 11 2 2 2 4" xfId="4969" xr:uid="{11C44DC9-0AEB-47E7-B21A-2F09DF847541}"/>
    <cellStyle name="Calcul 11 2 2 2 5" xfId="4970" xr:uid="{72D73B14-42F3-4F2E-BF22-E09B3FCED670}"/>
    <cellStyle name="Calcul 11 2 2 3" xfId="4971" xr:uid="{021251B1-A9A0-434D-9F43-53807AF37C04}"/>
    <cellStyle name="Calcul 11 2 2 3 2" xfId="4972" xr:uid="{BCCCD695-22E7-4034-893F-66A69E9109EE}"/>
    <cellStyle name="Calcul 11 2 2 3 3" xfId="4973" xr:uid="{2F38AB4A-D718-4972-9A67-6AE2F3B1ACBB}"/>
    <cellStyle name="Calcul 11 2 2 3 4" xfId="4974" xr:uid="{CA68F9D6-0B81-4887-900A-5D1D0933AAAC}"/>
    <cellStyle name="Calcul 11 2 2 3 5" xfId="4975" xr:uid="{854E6B0D-9D86-4804-8B17-0AE7574A3510}"/>
    <cellStyle name="Calcul 11 2 2 4" xfId="4976" xr:uid="{4FC6CE3D-F2E9-45DC-9F18-4B02F7B2146D}"/>
    <cellStyle name="Calcul 11 2 2 5" xfId="4977" xr:uid="{377A5FB7-824B-409F-84C4-87AB8C2CB873}"/>
    <cellStyle name="Calcul 11 2 2 6" xfId="4978" xr:uid="{3F355A24-53EA-4686-970F-CED2E57C403B}"/>
    <cellStyle name="Calcul 11 2 2 7" xfId="4979" xr:uid="{F8C15992-1C65-4A52-B50A-DCD9CE163EBC}"/>
    <cellStyle name="Calcul 11 2 3" xfId="4980" xr:uid="{E8D6DE63-C798-4FC1-8FBA-7354B39B7260}"/>
    <cellStyle name="Calcul 11 2 3 2" xfId="4981" xr:uid="{E414C0BB-4DF8-432C-B681-F820F864E609}"/>
    <cellStyle name="Calcul 11 2 3 2 2" xfId="4982" xr:uid="{6CAD7DEC-20EA-421E-87B7-9D4DB363DD2A}"/>
    <cellStyle name="Calcul 11 2 3 2 3" xfId="4983" xr:uid="{18215CD1-0327-477A-9354-AC59F7855F9F}"/>
    <cellStyle name="Calcul 11 2 3 2 4" xfId="4984" xr:uid="{2FA72CF6-8A7F-46B6-AF2E-D7E93CAD7FA2}"/>
    <cellStyle name="Calcul 11 2 3 2 5" xfId="4985" xr:uid="{91C8ADF7-C4F4-4128-A55D-05344F354235}"/>
    <cellStyle name="Calcul 11 2 3 3" xfId="4986" xr:uid="{FE12A698-4527-41F3-8926-9AC0DD3F256E}"/>
    <cellStyle name="Calcul 11 2 3 3 2" xfId="4987" xr:uid="{C45FD2DC-6A39-44AE-89B1-CDECA7F42A24}"/>
    <cellStyle name="Calcul 11 2 3 3 3" xfId="4988" xr:uid="{A89793D3-1860-4B85-8BB0-A42D07CFC4D2}"/>
    <cellStyle name="Calcul 11 2 3 3 4" xfId="4989" xr:uid="{6C350D9F-4B6D-4266-9289-4CC23B55F061}"/>
    <cellStyle name="Calcul 11 2 3 3 5" xfId="4990" xr:uid="{AB24E73D-76DA-4F82-813A-66D2C1F86B8A}"/>
    <cellStyle name="Calcul 11 2 3 4" xfId="4991" xr:uid="{9756F5CE-742B-4E4B-AE13-FCE870D079C4}"/>
    <cellStyle name="Calcul 11 2 3 5" xfId="4992" xr:uid="{1C0A9591-6A25-4646-85D7-11AE7F035450}"/>
    <cellStyle name="Calcul 11 2 3 6" xfId="4993" xr:uid="{98A53DBF-A58B-4FD1-AE56-83DF0054286D}"/>
    <cellStyle name="Calcul 11 2 3 7" xfId="4994" xr:uid="{AF8E08DD-96F0-49A6-9D23-69746A3E74D2}"/>
    <cellStyle name="Calcul 11 2 4" xfId="4995" xr:uid="{FE001BF3-F009-4055-B315-30F585FC3F30}"/>
    <cellStyle name="Calcul 11 2 4 2" xfId="4996" xr:uid="{68EC5448-C7A3-422F-A016-F0F215D6F183}"/>
    <cellStyle name="Calcul 11 2 4 3" xfId="4997" xr:uid="{C68106D1-3FC4-474E-9559-8CEAC1E80FB1}"/>
    <cellStyle name="Calcul 11 2 4 4" xfId="4998" xr:uid="{1E34EE5D-E87C-4613-A0A2-59DB0338D08E}"/>
    <cellStyle name="Calcul 11 2 4 5" xfId="4999" xr:uid="{8027A240-F035-4075-B8EC-E2372E9DB7C5}"/>
    <cellStyle name="Calcul 11 2 5" xfId="5000" xr:uid="{050299CA-6988-42C6-90B6-4ED74F87602A}"/>
    <cellStyle name="Calcul 11 2 5 2" xfId="5001" xr:uid="{BFB33227-CD20-405C-99CF-85DD0EF7D9DD}"/>
    <cellStyle name="Calcul 11 2 5 3" xfId="5002" xr:uid="{422C987D-47B6-4714-A85E-A43F0062E2D4}"/>
    <cellStyle name="Calcul 11 2 5 4" xfId="5003" xr:uid="{24A924D5-2F2C-4AD9-8C2F-220B2701D5F3}"/>
    <cellStyle name="Calcul 11 2 5 5" xfId="5004" xr:uid="{F4FFE613-81B8-4E1A-ADAE-07DE44B52BE5}"/>
    <cellStyle name="Calcul 11 2 6" xfId="5005" xr:uid="{DD48D545-A4F9-4C15-AE0E-F39E674CF341}"/>
    <cellStyle name="Calcul 11 2 7" xfId="5006" xr:uid="{34D24304-2BCA-463A-9FA1-AFD365D21A47}"/>
    <cellStyle name="Calcul 11 2 8" xfId="5007" xr:uid="{E4E6D11D-AB17-4867-BA75-EC557D9E1BE5}"/>
    <cellStyle name="Calcul 11 2 9" xfId="5008" xr:uid="{380AEEF4-5FBE-468D-8DAB-A761A06B28EF}"/>
    <cellStyle name="Calcul 11 3" xfId="5009" xr:uid="{599AF45E-FB1D-46D5-974A-97E42E7C4751}"/>
    <cellStyle name="Calcul 11 3 2" xfId="5010" xr:uid="{0120749A-3032-4F79-9F0D-9AC983C52D8F}"/>
    <cellStyle name="Calcul 11 3 2 2" xfId="5011" xr:uid="{96286328-75ED-4A02-9D93-B3E596AAD623}"/>
    <cellStyle name="Calcul 11 3 2 3" xfId="5012" xr:uid="{D797DABD-558C-48E0-A7A4-BCF061E8D9CC}"/>
    <cellStyle name="Calcul 11 3 2 4" xfId="5013" xr:uid="{6BE34BC4-AA99-4CFB-890F-1F02B5E2AB74}"/>
    <cellStyle name="Calcul 11 3 2 5" xfId="5014" xr:uid="{EA5FC00A-5128-480E-B5CB-A6030590814F}"/>
    <cellStyle name="Calcul 11 3 3" xfId="5015" xr:uid="{40D8A4CA-58EF-4F40-BE84-FD49051A3B9A}"/>
    <cellStyle name="Calcul 11 3 3 2" xfId="5016" xr:uid="{F51164A1-DC7D-4789-B848-CD55E4F4CCD6}"/>
    <cellStyle name="Calcul 11 3 3 3" xfId="5017" xr:uid="{485DE7DB-5A66-42A9-B66E-B2D0AD2134E6}"/>
    <cellStyle name="Calcul 11 3 3 4" xfId="5018" xr:uid="{151955D0-E8D8-4FE9-A88E-0ECDEE2E7743}"/>
    <cellStyle name="Calcul 11 3 3 5" xfId="5019" xr:uid="{005A2C21-C0C2-4871-9919-81C606B5C752}"/>
    <cellStyle name="Calcul 11 3 4" xfId="5020" xr:uid="{D1121138-3762-4934-8A23-2188977DC775}"/>
    <cellStyle name="Calcul 11 3 5" xfId="5021" xr:uid="{C2749C95-D555-4800-86CA-5E5C6BE41B00}"/>
    <cellStyle name="Calcul 11 3 6" xfId="5022" xr:uid="{0319578B-E903-4F41-931B-CEBDED3D0312}"/>
    <cellStyle name="Calcul 11 3 7" xfId="5023" xr:uid="{AD27A526-E55C-40EE-A82D-BB92C7AF8BD8}"/>
    <cellStyle name="Calcul 11 4" xfId="5024" xr:uid="{423559A4-9B6A-4440-90BD-8F2033D6D0DC}"/>
    <cellStyle name="Calcul 11 4 2" xfId="5025" xr:uid="{3F247082-BD87-4F09-BE33-BE9C10CE9FE1}"/>
    <cellStyle name="Calcul 11 4 2 2" xfId="5026" xr:uid="{5C332184-C4F0-4222-9943-687EB1F7BE8C}"/>
    <cellStyle name="Calcul 11 4 2 3" xfId="5027" xr:uid="{07D58909-9FB3-496B-B35C-E4CF5A7960EB}"/>
    <cellStyle name="Calcul 11 4 2 4" xfId="5028" xr:uid="{BC0820EB-1BEF-4AC0-98FB-C16A9778F4A4}"/>
    <cellStyle name="Calcul 11 4 2 5" xfId="5029" xr:uid="{C44E4C83-791D-48B1-9070-E4B7FCA11A79}"/>
    <cellStyle name="Calcul 11 4 3" xfId="5030" xr:uid="{7295E7CD-E279-42A3-9F39-B8622E8C417E}"/>
    <cellStyle name="Calcul 11 4 3 2" xfId="5031" xr:uid="{36F41920-86F9-47C2-ABED-51F0A2992852}"/>
    <cellStyle name="Calcul 11 4 3 3" xfId="5032" xr:uid="{FB882311-B120-4547-8FA6-3D1A942FF643}"/>
    <cellStyle name="Calcul 11 4 3 4" xfId="5033" xr:uid="{4DAF8612-BD1F-4BC3-B66D-5AC5210E860A}"/>
    <cellStyle name="Calcul 11 4 3 5" xfId="5034" xr:uid="{8A9FFD46-19C3-413F-AF7E-1A51B1AD5209}"/>
    <cellStyle name="Calcul 11 4 4" xfId="5035" xr:uid="{4F3DE1FA-3999-4C05-89ED-C490667B5F98}"/>
    <cellStyle name="Calcul 11 4 5" xfId="5036" xr:uid="{2110F446-2C24-4D11-AC12-65165705FAC0}"/>
    <cellStyle name="Calcul 11 4 6" xfId="5037" xr:uid="{4EBA9703-5DE8-4DA5-8C7B-40AD7E82364A}"/>
    <cellStyle name="Calcul 11 4 7" xfId="5038" xr:uid="{DCFD272C-7342-4638-BBAD-B56660DF616E}"/>
    <cellStyle name="Calcul 11 5" xfId="5039" xr:uid="{538FBEE9-AB65-450C-A0D3-959781561590}"/>
    <cellStyle name="Calcul 11 5 2" xfId="5040" xr:uid="{EC7A1B7B-F8C6-47A8-B16A-135A82C23DA2}"/>
    <cellStyle name="Calcul 11 5 2 2" xfId="5041" xr:uid="{27BDF24B-8AF0-4782-A78C-3907E8B4A369}"/>
    <cellStyle name="Calcul 11 5 2 3" xfId="5042" xr:uid="{14A8CBD7-45C7-4828-BA29-6FA30E50D816}"/>
    <cellStyle name="Calcul 11 5 2 4" xfId="5043" xr:uid="{E73D7FB5-A566-4D08-992D-8EDBFBE0D3E4}"/>
    <cellStyle name="Calcul 11 5 2 5" xfId="5044" xr:uid="{2E1F4CAC-FDDC-42EF-8A65-7BC78A137DFB}"/>
    <cellStyle name="Calcul 11 5 3" xfId="5045" xr:uid="{E4CBAE2C-0E4B-42C2-AE3E-72986A6C9228}"/>
    <cellStyle name="Calcul 11 5 4" xfId="5046" xr:uid="{91039E11-A69F-4864-B49F-AC3D2190F752}"/>
    <cellStyle name="Calcul 11 5 5" xfId="5047" xr:uid="{98AF7E62-01BA-4B99-820D-4631118B7FA3}"/>
    <cellStyle name="Calcul 11 5 6" xfId="5048" xr:uid="{9B433E0E-BB34-4FFD-BF3D-B4A18C731AB0}"/>
    <cellStyle name="Calcul 11 6" xfId="5049" xr:uid="{70A1534C-6C28-4EAC-AD02-044D977AAE36}"/>
    <cellStyle name="Calcul 11 6 2" xfId="5050" xr:uid="{518192F7-8C1F-486A-A4DD-04828966D20E}"/>
    <cellStyle name="Calcul 11 6 2 2" xfId="5051" xr:uid="{B0FF46C9-4A5D-4D7A-B1CA-D102087DC2E0}"/>
    <cellStyle name="Calcul 11 6 3" xfId="5052" xr:uid="{4C5BB3C7-E074-4FFD-9B8B-75153208473D}"/>
    <cellStyle name="Calcul 11 6 4" xfId="5053" xr:uid="{493C6EED-8926-4C0E-8753-9C7C41194067}"/>
    <cellStyle name="Calcul 11 6 5" xfId="5054" xr:uid="{20E1A35D-A047-4104-B292-A711C677B68A}"/>
    <cellStyle name="Calcul 11 7" xfId="5055" xr:uid="{D6E0BDE6-1000-439E-9761-CACAC5A1ADF5}"/>
    <cellStyle name="Calcul 11 7 2" xfId="5056" xr:uid="{89884E12-3F68-45F2-AE8A-30BA5D193455}"/>
    <cellStyle name="Calcul 11 8" xfId="5057" xr:uid="{295833F2-710F-40AA-8003-372B1BFB7412}"/>
    <cellStyle name="Calcul 11 8 2" xfId="5058" xr:uid="{881AEB41-3CC7-47FE-AC24-2ACB98608197}"/>
    <cellStyle name="Calcul 11 9" xfId="5059" xr:uid="{ECD923CE-4348-4445-831C-3F1806001035}"/>
    <cellStyle name="Calcul 12" xfId="5060" xr:uid="{4F3B8AD4-6DB3-444D-85D2-311869FF8880}"/>
    <cellStyle name="Calcul 12 10" xfId="5061" xr:uid="{6FCA485F-EDF4-4480-8EAA-867D093B24B3}"/>
    <cellStyle name="Calcul 12 2" xfId="5062" xr:uid="{FE411596-36B0-45B0-9C87-F5CFB033DA17}"/>
    <cellStyle name="Calcul 12 2 2" xfId="5063" xr:uid="{6D6A6D76-91C4-45F9-AA5A-993514644293}"/>
    <cellStyle name="Calcul 12 2 2 2" xfId="5064" xr:uid="{497186F4-AF84-44E6-A743-A790147F4336}"/>
    <cellStyle name="Calcul 12 2 2 2 2" xfId="5065" xr:uid="{9CD6620E-8FD9-4F40-A700-D1448C092A89}"/>
    <cellStyle name="Calcul 12 2 2 2 3" xfId="5066" xr:uid="{2F337851-E369-4539-A0FE-387E62663BCF}"/>
    <cellStyle name="Calcul 12 2 2 2 4" xfId="5067" xr:uid="{B752BDCA-78FB-4027-AF4C-5C05FE2E26BC}"/>
    <cellStyle name="Calcul 12 2 2 2 5" xfId="5068" xr:uid="{23F9627D-3050-49E1-B0B1-18D5AC685E0F}"/>
    <cellStyle name="Calcul 12 2 2 3" xfId="5069" xr:uid="{F8FB2032-4796-4A40-8B53-B39D492B0747}"/>
    <cellStyle name="Calcul 12 2 2 3 2" xfId="5070" xr:uid="{36201308-B441-49C0-A377-A45D9F5C1FE6}"/>
    <cellStyle name="Calcul 12 2 2 3 3" xfId="5071" xr:uid="{57AD2449-E016-449E-919A-A7B44E5CA2F0}"/>
    <cellStyle name="Calcul 12 2 2 3 4" xfId="5072" xr:uid="{73230943-7D6D-4052-8DF3-4AD71CEF9052}"/>
    <cellStyle name="Calcul 12 2 2 3 5" xfId="5073" xr:uid="{F09466FB-01A0-4E17-B8E6-7F91A0A30F09}"/>
    <cellStyle name="Calcul 12 2 2 4" xfId="5074" xr:uid="{671DFE95-3808-4D1E-BDB4-2ACAEE0BD2BF}"/>
    <cellStyle name="Calcul 12 2 2 5" xfId="5075" xr:uid="{447C91A5-2307-4549-8DA4-7D8AC0230061}"/>
    <cellStyle name="Calcul 12 2 2 6" xfId="5076" xr:uid="{9823C2D4-3371-4199-BBF4-C3F3CDA42EA3}"/>
    <cellStyle name="Calcul 12 2 2 7" xfId="5077" xr:uid="{11EB93F7-599B-4859-BEA4-08C8E7F19207}"/>
    <cellStyle name="Calcul 12 2 3" xfId="5078" xr:uid="{5DE1C15D-3AE5-4AD1-9DEB-5ED872AD62F5}"/>
    <cellStyle name="Calcul 12 2 3 2" xfId="5079" xr:uid="{1232E99A-4C0C-48A9-BEDA-694DCC925386}"/>
    <cellStyle name="Calcul 12 2 3 2 2" xfId="5080" xr:uid="{D4BC2F45-FC7E-4B15-A3A5-C15BE280068F}"/>
    <cellStyle name="Calcul 12 2 3 2 3" xfId="5081" xr:uid="{4F4E410D-FC67-417C-BC1C-6D99A1D95445}"/>
    <cellStyle name="Calcul 12 2 3 2 4" xfId="5082" xr:uid="{8779BE9F-6EF0-4984-A433-A2F8C2F586BC}"/>
    <cellStyle name="Calcul 12 2 3 2 5" xfId="5083" xr:uid="{818CE428-B77C-419C-BF80-49E549C420F2}"/>
    <cellStyle name="Calcul 12 2 3 3" xfId="5084" xr:uid="{2236CAA7-9D83-4F33-BE49-8B062698215A}"/>
    <cellStyle name="Calcul 12 2 3 3 2" xfId="5085" xr:uid="{1C7EF7E2-223C-442A-AF29-F18676C5289A}"/>
    <cellStyle name="Calcul 12 2 3 3 3" xfId="5086" xr:uid="{82B03C83-0BA5-4EC2-8A05-A616978FF123}"/>
    <cellStyle name="Calcul 12 2 3 3 4" xfId="5087" xr:uid="{0C5B677B-0C07-4D4A-96E6-256900221215}"/>
    <cellStyle name="Calcul 12 2 3 3 5" xfId="5088" xr:uid="{FDDA3023-942E-4AB1-8111-3FAD59C0830E}"/>
    <cellStyle name="Calcul 12 2 3 4" xfId="5089" xr:uid="{A11109D9-B887-4AA4-AAE3-5923C0474F89}"/>
    <cellStyle name="Calcul 12 2 3 5" xfId="5090" xr:uid="{AA0D52CB-20CB-4ADE-97D9-8AB24A90E5FA}"/>
    <cellStyle name="Calcul 12 2 3 6" xfId="5091" xr:uid="{1311FECD-0253-4EB7-B902-F8B56BB2221B}"/>
    <cellStyle name="Calcul 12 2 3 7" xfId="5092" xr:uid="{3D52F9CC-6E5E-432D-9C35-993071EA57A0}"/>
    <cellStyle name="Calcul 12 2 4" xfId="5093" xr:uid="{2FB9E061-09EA-4705-9680-66CF354054A3}"/>
    <cellStyle name="Calcul 12 2 4 2" xfId="5094" xr:uid="{B8605DFC-4388-4293-811A-D135CB5E0084}"/>
    <cellStyle name="Calcul 12 2 4 3" xfId="5095" xr:uid="{8D307CCF-04BF-4EFC-A9DE-64FC3EA3427C}"/>
    <cellStyle name="Calcul 12 2 4 4" xfId="5096" xr:uid="{EF37764E-3879-4612-9854-04230904B0DF}"/>
    <cellStyle name="Calcul 12 2 4 5" xfId="5097" xr:uid="{EE2B17AC-7A37-4B70-A3E8-8A491008063D}"/>
    <cellStyle name="Calcul 12 2 5" xfId="5098" xr:uid="{DBF9638D-0BF5-4B0F-B7BE-8F8FF8F66BE9}"/>
    <cellStyle name="Calcul 12 2 5 2" xfId="5099" xr:uid="{30B270F8-CDAB-4DAD-B5AB-96CE2DE00FFF}"/>
    <cellStyle name="Calcul 12 2 5 3" xfId="5100" xr:uid="{E7FC40FF-0EEB-4DC8-A37B-F4965D38FAB4}"/>
    <cellStyle name="Calcul 12 2 5 4" xfId="5101" xr:uid="{B423475F-F028-4FBE-AA87-4DD59EF6F6F1}"/>
    <cellStyle name="Calcul 12 2 5 5" xfId="5102" xr:uid="{B81C0F36-1A01-4336-9B59-6E96B04C4762}"/>
    <cellStyle name="Calcul 12 2 6" xfId="5103" xr:uid="{57A63A56-E1A3-4836-90A6-C3A42CEF5738}"/>
    <cellStyle name="Calcul 12 2 7" xfId="5104" xr:uid="{1B62D09F-C115-4470-A7D0-1259E16DF44F}"/>
    <cellStyle name="Calcul 12 2 8" xfId="5105" xr:uid="{152DC1BC-F9DE-40D7-BE9E-17595FFAD538}"/>
    <cellStyle name="Calcul 12 2 9" xfId="5106" xr:uid="{878E3447-1470-45F8-B4A2-45DDEB7BA4D9}"/>
    <cellStyle name="Calcul 12 3" xfId="5107" xr:uid="{1D5262A4-FCCC-4634-96BC-B6ECE9215CA3}"/>
    <cellStyle name="Calcul 12 3 2" xfId="5108" xr:uid="{10A16A02-3249-4599-AD1D-7F1469FFF64A}"/>
    <cellStyle name="Calcul 12 3 2 2" xfId="5109" xr:uid="{E41CC6C2-0CBD-48A6-8889-0F72A914DB39}"/>
    <cellStyle name="Calcul 12 3 2 3" xfId="5110" xr:uid="{414D4182-DA49-4C34-BB99-248BF7B839C7}"/>
    <cellStyle name="Calcul 12 3 2 4" xfId="5111" xr:uid="{1A8E89AD-FE80-43BC-A112-A9F56FBE6EAA}"/>
    <cellStyle name="Calcul 12 3 2 5" xfId="5112" xr:uid="{BA1AEB10-0B5A-4275-9C1C-4BE2EA32201A}"/>
    <cellStyle name="Calcul 12 3 3" xfId="5113" xr:uid="{FE1F17C0-2553-4030-BB0D-C76A38250A72}"/>
    <cellStyle name="Calcul 12 3 3 2" xfId="5114" xr:uid="{4BF52C2F-2C87-449D-9D17-80B740BE4107}"/>
    <cellStyle name="Calcul 12 3 3 3" xfId="5115" xr:uid="{5EC55BD1-5A4B-4EF0-83CD-B73D04926921}"/>
    <cellStyle name="Calcul 12 3 3 4" xfId="5116" xr:uid="{6967D2D7-9382-4051-8C01-FAA5A7E9E5DE}"/>
    <cellStyle name="Calcul 12 3 3 5" xfId="5117" xr:uid="{9A3FFCFE-83CB-4ED5-B431-36B320C5F93F}"/>
    <cellStyle name="Calcul 12 3 4" xfId="5118" xr:uid="{C25B6BC3-CDB0-416C-B127-A36288775621}"/>
    <cellStyle name="Calcul 12 3 5" xfId="5119" xr:uid="{50848695-F766-4CD4-B25E-A2781C2E06CC}"/>
    <cellStyle name="Calcul 12 3 6" xfId="5120" xr:uid="{745F8650-D3B3-4957-9B2F-409CD24E29A6}"/>
    <cellStyle name="Calcul 12 3 7" xfId="5121" xr:uid="{DFF8BE2F-CA3E-4EB3-BDA1-CC902DC866E0}"/>
    <cellStyle name="Calcul 12 4" xfId="5122" xr:uid="{08BB4824-F804-4AA3-AFC3-C9CDED35F3AF}"/>
    <cellStyle name="Calcul 12 4 2" xfId="5123" xr:uid="{119DC635-DACB-47D1-ADC4-43177C5C18CC}"/>
    <cellStyle name="Calcul 12 4 2 2" xfId="5124" xr:uid="{8344B941-12AE-4144-A0BC-4DDB1BCEF0AE}"/>
    <cellStyle name="Calcul 12 4 2 3" xfId="5125" xr:uid="{5C413F47-09ED-4E2A-A923-C44A66597D1D}"/>
    <cellStyle name="Calcul 12 4 2 4" xfId="5126" xr:uid="{AAAC72E5-943A-466E-9C94-5DA57C13062A}"/>
    <cellStyle name="Calcul 12 4 2 5" xfId="5127" xr:uid="{E801D7E5-A31E-4F0D-A084-89F5FBCF8CD0}"/>
    <cellStyle name="Calcul 12 4 3" xfId="5128" xr:uid="{6717F622-D153-4EC1-9365-B3A9CA1F06D3}"/>
    <cellStyle name="Calcul 12 4 3 2" xfId="5129" xr:uid="{29BDF454-39CB-4648-8AA4-11B815E1AB60}"/>
    <cellStyle name="Calcul 12 4 3 3" xfId="5130" xr:uid="{7F575D02-8788-42B5-8B3A-A8B6400F08D4}"/>
    <cellStyle name="Calcul 12 4 3 4" xfId="5131" xr:uid="{38C9B921-28B9-4485-A6CE-EB215B67E457}"/>
    <cellStyle name="Calcul 12 4 3 5" xfId="5132" xr:uid="{59C1C946-ABE2-4680-80AE-7C13534BE2C6}"/>
    <cellStyle name="Calcul 12 4 4" xfId="5133" xr:uid="{8258AC8A-261B-4EB2-B932-EAA9AD334B9C}"/>
    <cellStyle name="Calcul 12 4 5" xfId="5134" xr:uid="{CF0AA79E-40A1-4A90-96B6-2ED6B7031D33}"/>
    <cellStyle name="Calcul 12 4 6" xfId="5135" xr:uid="{4F702907-9756-49DC-8C66-5C6202831081}"/>
    <cellStyle name="Calcul 12 4 7" xfId="5136" xr:uid="{6ACA2578-F792-4D9E-9F20-C23F132A3A00}"/>
    <cellStyle name="Calcul 12 5" xfId="5137" xr:uid="{9C716B78-C196-47A2-B183-600CA61D07D0}"/>
    <cellStyle name="Calcul 12 5 2" xfId="5138" xr:uid="{267D8519-EF96-4627-B49F-FD11A937BE5A}"/>
    <cellStyle name="Calcul 12 5 2 2" xfId="5139" xr:uid="{C107C59E-1EDC-4592-9313-224DBD2F527E}"/>
    <cellStyle name="Calcul 12 5 2 3" xfId="5140" xr:uid="{62D8222E-D523-4652-8B55-AE6C65DE3F78}"/>
    <cellStyle name="Calcul 12 5 2 4" xfId="5141" xr:uid="{E7ECB925-6F86-43A6-A5AB-6811F2D74518}"/>
    <cellStyle name="Calcul 12 5 2 5" xfId="5142" xr:uid="{393E1308-9CB7-4D9A-942F-97DD22C36806}"/>
    <cellStyle name="Calcul 12 5 3" xfId="5143" xr:uid="{8B9F8CF4-89BB-463C-9578-17E314EDC886}"/>
    <cellStyle name="Calcul 12 5 4" xfId="5144" xr:uid="{F1749013-18AC-4E19-B936-2754593F7A93}"/>
    <cellStyle name="Calcul 12 5 5" xfId="5145" xr:uid="{3BA25195-DD06-4827-A83E-A0F0F582A530}"/>
    <cellStyle name="Calcul 12 5 6" xfId="5146" xr:uid="{E8F53CBF-E20D-40E4-A096-CBFDA2D781FC}"/>
    <cellStyle name="Calcul 12 6" xfId="5147" xr:uid="{1FD3AC64-6778-48E5-A113-F572064EE9A1}"/>
    <cellStyle name="Calcul 12 6 2" xfId="5148" xr:uid="{06DD2FE7-B81C-4B9B-8BC7-F2C2BF9C9E23}"/>
    <cellStyle name="Calcul 12 6 2 2" xfId="5149" xr:uid="{6ADA4248-3B92-41AA-A129-0604023AC498}"/>
    <cellStyle name="Calcul 12 6 3" xfId="5150" xr:uid="{3A3DD3D8-6689-454C-B0F7-F893A1F195F3}"/>
    <cellStyle name="Calcul 12 6 4" xfId="5151" xr:uid="{4012DEA3-E505-41D8-8E77-AC0CBA71E3BB}"/>
    <cellStyle name="Calcul 12 6 5" xfId="5152" xr:uid="{9CCB86F1-A252-4C19-BAD0-3FA869830DF4}"/>
    <cellStyle name="Calcul 12 7" xfId="5153" xr:uid="{FD797F20-2A36-40A6-9062-481ED5869C7F}"/>
    <cellStyle name="Calcul 12 7 2" xfId="5154" xr:uid="{01E43689-68A7-4F94-82E6-DE93E58F2AE0}"/>
    <cellStyle name="Calcul 12 8" xfId="5155" xr:uid="{015AF553-F3E9-4CFF-91EB-CCAA2F533733}"/>
    <cellStyle name="Calcul 12 8 2" xfId="5156" xr:uid="{EECD6EA4-0916-458B-8CF0-0CF927A8A862}"/>
    <cellStyle name="Calcul 12 9" xfId="5157" xr:uid="{F8392279-6570-48E9-A433-EBE4A3B75268}"/>
    <cellStyle name="Calcul 13" xfId="5158" xr:uid="{419C4043-B0AE-44FB-A965-BE441B2A01D3}"/>
    <cellStyle name="Calcul 13 10" xfId="5159" xr:uid="{A766A1B0-709E-49E5-AEDF-49E0ADC5CD3B}"/>
    <cellStyle name="Calcul 13 2" xfId="5160" xr:uid="{38AFEEE2-DBAC-4733-BD7D-7AFF92C01983}"/>
    <cellStyle name="Calcul 13 2 2" xfId="5161" xr:uid="{373A90F2-C75B-4747-94E7-84938269F34D}"/>
    <cellStyle name="Calcul 13 2 2 2" xfId="5162" xr:uid="{F24CE7A5-E8D4-4494-BF06-2F285760707F}"/>
    <cellStyle name="Calcul 13 2 2 2 2" xfId="5163" xr:uid="{63B46499-BB6B-4A27-9C65-C7E16C1BBD69}"/>
    <cellStyle name="Calcul 13 2 2 2 3" xfId="5164" xr:uid="{6F90C111-3864-40B9-82F9-D1CAC2C7E7C5}"/>
    <cellStyle name="Calcul 13 2 2 2 4" xfId="5165" xr:uid="{EB36917B-77E2-4AC1-A993-C00C6E2AB2BD}"/>
    <cellStyle name="Calcul 13 2 2 2 5" xfId="5166" xr:uid="{9D542324-3FEB-42E1-B773-A572DB148521}"/>
    <cellStyle name="Calcul 13 2 2 3" xfId="5167" xr:uid="{60D726C5-262C-42BD-A4A7-75D8C7ED99D4}"/>
    <cellStyle name="Calcul 13 2 2 3 2" xfId="5168" xr:uid="{F26894A7-97E8-4682-B8AA-9BBEAFB23A86}"/>
    <cellStyle name="Calcul 13 2 2 3 3" xfId="5169" xr:uid="{A404B405-6561-44B7-A0D9-96962F3025AA}"/>
    <cellStyle name="Calcul 13 2 2 3 4" xfId="5170" xr:uid="{FEBF9DE5-2454-4305-AD9D-5333D0DF2BBB}"/>
    <cellStyle name="Calcul 13 2 2 3 5" xfId="5171" xr:uid="{EAE9CB9C-708F-41FF-94AD-34407CCC2C5A}"/>
    <cellStyle name="Calcul 13 2 2 4" xfId="5172" xr:uid="{B14827F5-4553-4D92-A845-C11304AE6C54}"/>
    <cellStyle name="Calcul 13 2 2 5" xfId="5173" xr:uid="{F7793A13-E65B-41CF-82E1-8B330A06EA14}"/>
    <cellStyle name="Calcul 13 2 2 6" xfId="5174" xr:uid="{5E1F0935-A689-4A66-94F9-12892B40F546}"/>
    <cellStyle name="Calcul 13 2 2 7" xfId="5175" xr:uid="{DC6DF33F-53CC-4D86-8D07-D19E92BF315B}"/>
    <cellStyle name="Calcul 13 2 3" xfId="5176" xr:uid="{EABCD81A-3730-4E21-A5BF-E4FDEF0ECF2C}"/>
    <cellStyle name="Calcul 13 2 3 2" xfId="5177" xr:uid="{BA449506-0F7F-49A3-820C-684F27BFC2A1}"/>
    <cellStyle name="Calcul 13 2 3 2 2" xfId="5178" xr:uid="{59481084-2F7A-4903-BACB-7AFC3F20766E}"/>
    <cellStyle name="Calcul 13 2 3 2 3" xfId="5179" xr:uid="{E03B1720-E186-4E26-8DDA-6BC7D3ADEA70}"/>
    <cellStyle name="Calcul 13 2 3 2 4" xfId="5180" xr:uid="{FEF906AB-4AB3-4972-9AFC-E8719ED47D1D}"/>
    <cellStyle name="Calcul 13 2 3 2 5" xfId="5181" xr:uid="{A7539E28-A8B7-4E9D-BCC8-5B3728CEE1CA}"/>
    <cellStyle name="Calcul 13 2 3 3" xfId="5182" xr:uid="{B6877720-5E4C-4B88-8E76-9040D0AC91EE}"/>
    <cellStyle name="Calcul 13 2 3 3 2" xfId="5183" xr:uid="{9F276329-07A2-41EB-B9AC-0C0530E2E37D}"/>
    <cellStyle name="Calcul 13 2 3 3 3" xfId="5184" xr:uid="{720B8369-7E1A-496C-A8B6-D674520A55B4}"/>
    <cellStyle name="Calcul 13 2 3 3 4" xfId="5185" xr:uid="{13AEDA3D-BF11-40CD-A156-BB63118DEBE6}"/>
    <cellStyle name="Calcul 13 2 3 3 5" xfId="5186" xr:uid="{D87F7454-31DE-484C-92EF-1F734E6E4777}"/>
    <cellStyle name="Calcul 13 2 3 4" xfId="5187" xr:uid="{254D184F-F68F-4EA8-9DA6-09024DCF5A9A}"/>
    <cellStyle name="Calcul 13 2 3 5" xfId="5188" xr:uid="{C5C7F00C-0722-4FE7-8463-2BF63F910328}"/>
    <cellStyle name="Calcul 13 2 3 6" xfId="5189" xr:uid="{6BD35FE5-5968-4823-82D6-FF175A4AEFD1}"/>
    <cellStyle name="Calcul 13 2 3 7" xfId="5190" xr:uid="{5EB63E5D-6301-4A7E-8C3E-6D0B2CDE8DB4}"/>
    <cellStyle name="Calcul 13 2 4" xfId="5191" xr:uid="{AC612BAA-708E-4418-A90A-FF1E4E1B93DA}"/>
    <cellStyle name="Calcul 13 2 4 2" xfId="5192" xr:uid="{69CD1C35-71D6-4837-9620-6535416C2515}"/>
    <cellStyle name="Calcul 13 2 4 3" xfId="5193" xr:uid="{BF73517B-EB37-4B65-807F-E0C55B0AAEAA}"/>
    <cellStyle name="Calcul 13 2 4 4" xfId="5194" xr:uid="{9DECF754-DC06-4781-B396-17BE24B0B0E5}"/>
    <cellStyle name="Calcul 13 2 4 5" xfId="5195" xr:uid="{78FC335A-84CC-442F-8EAD-54AFFE8AF7DF}"/>
    <cellStyle name="Calcul 13 2 5" xfId="5196" xr:uid="{F10A5086-8DB0-4154-AE6E-84AA8DBFD48A}"/>
    <cellStyle name="Calcul 13 2 5 2" xfId="5197" xr:uid="{D6D2FAE7-BD25-4F30-8C7A-00B435E036AA}"/>
    <cellStyle name="Calcul 13 2 5 3" xfId="5198" xr:uid="{613CC3BF-BF8C-4A92-A577-AB1635C1FC7D}"/>
    <cellStyle name="Calcul 13 2 5 4" xfId="5199" xr:uid="{9475BE63-ED6C-4B1D-88F0-CB7BDC334EE4}"/>
    <cellStyle name="Calcul 13 2 5 5" xfId="5200" xr:uid="{0B0D7E31-3DD2-4FB2-928D-F0E8F2AFB5A1}"/>
    <cellStyle name="Calcul 13 2 6" xfId="5201" xr:uid="{3E2A549D-DA97-4353-AAB9-F011A3816614}"/>
    <cellStyle name="Calcul 13 2 7" xfId="5202" xr:uid="{BE4EA0E4-1483-4FCE-92EC-FCA22370C572}"/>
    <cellStyle name="Calcul 13 2 8" xfId="5203" xr:uid="{13994B0D-B28C-4CB1-BC36-06A731094A56}"/>
    <cellStyle name="Calcul 13 2 9" xfId="5204" xr:uid="{42D5BAF1-1C1B-4E2F-824F-0E7DFB91BFCE}"/>
    <cellStyle name="Calcul 13 3" xfId="5205" xr:uid="{8316E840-DE0C-4C6C-9818-685500CCCB4E}"/>
    <cellStyle name="Calcul 13 3 2" xfId="5206" xr:uid="{8405047B-B42F-4C69-8F1E-F56B05704F1F}"/>
    <cellStyle name="Calcul 13 3 2 2" xfId="5207" xr:uid="{7FBD3F42-8BE7-42A2-A5D4-0250A63211F8}"/>
    <cellStyle name="Calcul 13 3 2 3" xfId="5208" xr:uid="{5F845952-874B-47F5-B63A-792385352E4E}"/>
    <cellStyle name="Calcul 13 3 2 4" xfId="5209" xr:uid="{80D4C6E4-B49A-4028-8A06-7019CECE7DA6}"/>
    <cellStyle name="Calcul 13 3 2 5" xfId="5210" xr:uid="{E1D601B6-81B9-441F-BA56-AAC561E8FBB4}"/>
    <cellStyle name="Calcul 13 3 3" xfId="5211" xr:uid="{7554E79A-A02A-481F-99FF-104EDDA09810}"/>
    <cellStyle name="Calcul 13 3 3 2" xfId="5212" xr:uid="{9DBBA3E9-F331-4165-AE56-BDFD5CBE97D6}"/>
    <cellStyle name="Calcul 13 3 3 3" xfId="5213" xr:uid="{B63F7A29-85C1-4A32-BCB5-68C6327D9541}"/>
    <cellStyle name="Calcul 13 3 3 4" xfId="5214" xr:uid="{4D778410-DFF0-41D9-B4D2-6D6A5D7ED5A5}"/>
    <cellStyle name="Calcul 13 3 3 5" xfId="5215" xr:uid="{86870031-93A5-4D3A-B4BC-AF0E09F5814F}"/>
    <cellStyle name="Calcul 13 3 4" xfId="5216" xr:uid="{4508D09C-CE27-4C03-AB11-B56B063AD9BE}"/>
    <cellStyle name="Calcul 13 3 5" xfId="5217" xr:uid="{3DD10BA5-FE34-4B1B-9413-B1B2E4B58B50}"/>
    <cellStyle name="Calcul 13 3 6" xfId="5218" xr:uid="{CB00BBB9-3F45-4B0E-B23F-87A8F692DE2E}"/>
    <cellStyle name="Calcul 13 3 7" xfId="5219" xr:uid="{40F43B66-263C-4E77-8189-D5F3FBE9AB32}"/>
    <cellStyle name="Calcul 13 4" xfId="5220" xr:uid="{30D1E4B3-9741-4A5E-950D-F57B73927771}"/>
    <cellStyle name="Calcul 13 4 2" xfId="5221" xr:uid="{B5DF4CF1-7360-4742-ABE9-0CBAADF27D86}"/>
    <cellStyle name="Calcul 13 4 2 2" xfId="5222" xr:uid="{29E5BC67-E729-4F30-9534-78A989F75D86}"/>
    <cellStyle name="Calcul 13 4 2 3" xfId="5223" xr:uid="{75AF60F8-C2CA-4376-AFAA-CF534E38B61C}"/>
    <cellStyle name="Calcul 13 4 2 4" xfId="5224" xr:uid="{9332D57D-95D1-4F05-9919-30A8DC5FD51F}"/>
    <cellStyle name="Calcul 13 4 2 5" xfId="5225" xr:uid="{527A63EB-E5E4-4E7B-A41B-FA0B072F7864}"/>
    <cellStyle name="Calcul 13 4 3" xfId="5226" xr:uid="{A0E1F0B5-A45D-470F-AB27-8EC68E2FA8BF}"/>
    <cellStyle name="Calcul 13 4 3 2" xfId="5227" xr:uid="{29FE705D-FEA6-4F07-80C7-9804B007F29D}"/>
    <cellStyle name="Calcul 13 4 3 3" xfId="5228" xr:uid="{1963A6E5-B19C-41A5-9815-B268B8DA1E18}"/>
    <cellStyle name="Calcul 13 4 3 4" xfId="5229" xr:uid="{F06FAC49-41E8-4B2B-AD14-40E50863338D}"/>
    <cellStyle name="Calcul 13 4 3 5" xfId="5230" xr:uid="{AF6D4C78-F511-46AE-A070-7E4096DCACE0}"/>
    <cellStyle name="Calcul 13 4 4" xfId="5231" xr:uid="{2C1159BC-1DF9-4C0B-8378-6EFB7D8E9DEA}"/>
    <cellStyle name="Calcul 13 4 5" xfId="5232" xr:uid="{55C452D6-2B2C-4532-9716-534B22C9EEAE}"/>
    <cellStyle name="Calcul 13 4 6" xfId="5233" xr:uid="{BC256054-216B-4120-822F-5AEBC4F0D237}"/>
    <cellStyle name="Calcul 13 4 7" xfId="5234" xr:uid="{4BD6C3B2-C692-4B98-BC89-BE516B3AAA44}"/>
    <cellStyle name="Calcul 13 5" xfId="5235" xr:uid="{C5DC4311-5673-4321-A932-3E310BF581F8}"/>
    <cellStyle name="Calcul 13 5 2" xfId="5236" xr:uid="{3B3C9C84-7591-4415-B6EE-3D01132AC98D}"/>
    <cellStyle name="Calcul 13 5 2 2" xfId="5237" xr:uid="{FFFE636C-1EFF-4F0C-917E-A3549F44AA1D}"/>
    <cellStyle name="Calcul 13 5 2 3" xfId="5238" xr:uid="{45091C4F-D56C-4ACD-9F65-496C1D96D3C5}"/>
    <cellStyle name="Calcul 13 5 2 4" xfId="5239" xr:uid="{CB6A80EB-24CF-41E8-8DDA-5498EB8B7E94}"/>
    <cellStyle name="Calcul 13 5 2 5" xfId="5240" xr:uid="{F5FA808B-8026-4EFD-B6A3-BA3F575162CC}"/>
    <cellStyle name="Calcul 13 5 3" xfId="5241" xr:uid="{4B99ACD4-6E19-4F7F-B761-1EADD85712A0}"/>
    <cellStyle name="Calcul 13 5 4" xfId="5242" xr:uid="{EC27BBE8-1FD6-40AF-800D-CF24DDB23659}"/>
    <cellStyle name="Calcul 13 5 5" xfId="5243" xr:uid="{5D21BCAB-1186-476F-A295-02312089E36D}"/>
    <cellStyle name="Calcul 13 5 6" xfId="5244" xr:uid="{C591A311-C41F-4BC8-88F8-A91F6C4163B5}"/>
    <cellStyle name="Calcul 13 6" xfId="5245" xr:uid="{82BEFBC6-8A0A-4ABA-ADD1-B2A87EEB2774}"/>
    <cellStyle name="Calcul 13 6 2" xfId="5246" xr:uid="{C59DACF4-2F1D-4AB5-98D8-E7EBA9EBFD66}"/>
    <cellStyle name="Calcul 13 6 2 2" xfId="5247" xr:uid="{E103A782-7DF6-4CE9-B1F2-C37CFBD2BA80}"/>
    <cellStyle name="Calcul 13 6 3" xfId="5248" xr:uid="{28CA6446-37FA-4695-9F8B-64A631E81E00}"/>
    <cellStyle name="Calcul 13 6 4" xfId="5249" xr:uid="{770F2147-C033-45F2-B3C5-172E2F954BF7}"/>
    <cellStyle name="Calcul 13 6 5" xfId="5250" xr:uid="{79CCD97B-A282-4C65-ACF4-A89474887A8A}"/>
    <cellStyle name="Calcul 13 7" xfId="5251" xr:uid="{D8A65E50-D676-4B73-AA1E-760463279789}"/>
    <cellStyle name="Calcul 13 7 2" xfId="5252" xr:uid="{52787CC3-618B-4C61-BFE3-74029B294309}"/>
    <cellStyle name="Calcul 13 8" xfId="5253" xr:uid="{8181C935-10AC-4D98-AEBB-BBBC72B8CD59}"/>
    <cellStyle name="Calcul 13 8 2" xfId="5254" xr:uid="{DA060F17-FD43-468F-9625-F3783EFE61B6}"/>
    <cellStyle name="Calcul 13 9" xfId="5255" xr:uid="{52CEDB26-CD9A-41AB-A650-C79612758A93}"/>
    <cellStyle name="Calcul 14" xfId="5256" xr:uid="{1946FC4F-D2DB-4E5E-929F-C522E7CF3686}"/>
    <cellStyle name="Calcul 14 10" xfId="5257" xr:uid="{8605A868-896C-4037-858C-495A617794CF}"/>
    <cellStyle name="Calcul 14 2" xfId="5258" xr:uid="{4929FDBC-05F3-4EEA-84F9-336AF20DA015}"/>
    <cellStyle name="Calcul 14 2 2" xfId="5259" xr:uid="{0AF8785F-4C21-46E5-B5DB-CA0386CC9E04}"/>
    <cellStyle name="Calcul 14 2 2 2" xfId="5260" xr:uid="{B90B5074-46FB-4E17-BAA5-7BA8E8811A2C}"/>
    <cellStyle name="Calcul 14 2 2 2 2" xfId="5261" xr:uid="{934C7D05-C93C-4DB7-9DB7-90732C8692F3}"/>
    <cellStyle name="Calcul 14 2 2 2 3" xfId="5262" xr:uid="{947553D9-D90D-4DF8-A6A9-56A3D5E70213}"/>
    <cellStyle name="Calcul 14 2 2 2 4" xfId="5263" xr:uid="{ECC05BE2-3D6E-4255-81BA-1845EC5F522D}"/>
    <cellStyle name="Calcul 14 2 2 2 5" xfId="5264" xr:uid="{7688ED28-C401-4DAD-8FA5-E96E9D5CD921}"/>
    <cellStyle name="Calcul 14 2 2 3" xfId="5265" xr:uid="{7B9EDA94-AB81-4E9C-BAF6-E2A65FCC215F}"/>
    <cellStyle name="Calcul 14 2 2 3 2" xfId="5266" xr:uid="{7667E171-AB59-480C-B0DB-A50E6C47A049}"/>
    <cellStyle name="Calcul 14 2 2 3 3" xfId="5267" xr:uid="{993415F3-2B54-4265-ADE0-8F0CD715E321}"/>
    <cellStyle name="Calcul 14 2 2 3 4" xfId="5268" xr:uid="{08863BFB-EB0E-46DD-A759-A97C22CD1E2C}"/>
    <cellStyle name="Calcul 14 2 2 3 5" xfId="5269" xr:uid="{6C5FC8DF-4C17-4978-B484-25574FBF7802}"/>
    <cellStyle name="Calcul 14 2 2 4" xfId="5270" xr:uid="{641874C4-D65A-460F-9B72-C80CF1F332CA}"/>
    <cellStyle name="Calcul 14 2 2 5" xfId="5271" xr:uid="{5458B189-228C-47C8-BFF9-681D21E32889}"/>
    <cellStyle name="Calcul 14 2 2 6" xfId="5272" xr:uid="{DED6BDD9-2F06-4433-8F2D-2A3D39489566}"/>
    <cellStyle name="Calcul 14 2 2 7" xfId="5273" xr:uid="{479EF4C1-2CCB-4B17-ADC4-E5B949532D8E}"/>
    <cellStyle name="Calcul 14 2 3" xfId="5274" xr:uid="{9A7DAF9C-D439-4551-B7B7-B52BBE1AD7FB}"/>
    <cellStyle name="Calcul 14 2 3 2" xfId="5275" xr:uid="{118521C1-B71F-41FC-A5AF-C72EB8671EC0}"/>
    <cellStyle name="Calcul 14 2 3 2 2" xfId="5276" xr:uid="{05014BD0-FF32-4E97-93B3-A2809127AB92}"/>
    <cellStyle name="Calcul 14 2 3 2 3" xfId="5277" xr:uid="{E58C930C-FD69-4BD3-B842-F3D4E2A44C54}"/>
    <cellStyle name="Calcul 14 2 3 2 4" xfId="5278" xr:uid="{01E684B4-49E7-477B-86AB-FF7BEEBEC153}"/>
    <cellStyle name="Calcul 14 2 3 2 5" xfId="5279" xr:uid="{B414300D-1A1C-432D-AEAA-1CB6DCF0AAFB}"/>
    <cellStyle name="Calcul 14 2 3 3" xfId="5280" xr:uid="{82C81DBB-0834-43F7-A530-5AA1706C237D}"/>
    <cellStyle name="Calcul 14 2 3 3 2" xfId="5281" xr:uid="{6F414185-B241-4A9B-8A10-914B28A30A11}"/>
    <cellStyle name="Calcul 14 2 3 3 3" xfId="5282" xr:uid="{3F43FB2A-C526-44E2-BD76-866D2AF67176}"/>
    <cellStyle name="Calcul 14 2 3 3 4" xfId="5283" xr:uid="{6C122130-FF6E-4AE4-B7B9-BD7FCCCB8742}"/>
    <cellStyle name="Calcul 14 2 3 3 5" xfId="5284" xr:uid="{8FE80CBF-FDC4-4498-AFFD-FCA777022288}"/>
    <cellStyle name="Calcul 14 2 3 4" xfId="5285" xr:uid="{39916DB4-06D4-402B-9FF6-A9596AFE634D}"/>
    <cellStyle name="Calcul 14 2 3 5" xfId="5286" xr:uid="{B57EADDE-7635-4F0A-A9A2-708759186410}"/>
    <cellStyle name="Calcul 14 2 3 6" xfId="5287" xr:uid="{FD92A6CE-EC68-4848-8178-EB9B519073A2}"/>
    <cellStyle name="Calcul 14 2 3 7" xfId="5288" xr:uid="{9AFC8A39-F7C8-44AC-AD1D-16B2B7812D7C}"/>
    <cellStyle name="Calcul 14 2 4" xfId="5289" xr:uid="{86DECEB4-39F0-46A3-BC36-194B54C3D465}"/>
    <cellStyle name="Calcul 14 2 4 2" xfId="5290" xr:uid="{30B62F01-9465-4372-BEEC-6DD87F2F33D9}"/>
    <cellStyle name="Calcul 14 2 4 3" xfId="5291" xr:uid="{A2BCCE6B-F45C-4EF4-A152-3AFAFA862624}"/>
    <cellStyle name="Calcul 14 2 4 4" xfId="5292" xr:uid="{69ECF8AA-9BF3-4202-9098-F7E3A3BB457C}"/>
    <cellStyle name="Calcul 14 2 4 5" xfId="5293" xr:uid="{7E103187-B87D-43D1-A89E-D6DE51E4F80F}"/>
    <cellStyle name="Calcul 14 2 5" xfId="5294" xr:uid="{8A1D6C37-3FA0-4695-B4E2-77EF06F15412}"/>
    <cellStyle name="Calcul 14 2 5 2" xfId="5295" xr:uid="{28852B36-534A-4AB5-B92A-015CBBD401E3}"/>
    <cellStyle name="Calcul 14 2 5 3" xfId="5296" xr:uid="{E4B60D67-ADF6-407B-915A-67C74AD93BCB}"/>
    <cellStyle name="Calcul 14 2 5 4" xfId="5297" xr:uid="{C2F3BB72-C284-4905-BE25-6065E4ADC7ED}"/>
    <cellStyle name="Calcul 14 2 5 5" xfId="5298" xr:uid="{C6454D6F-DF52-4201-92B3-D717CCF90179}"/>
    <cellStyle name="Calcul 14 2 6" xfId="5299" xr:uid="{EBB10EA9-A531-4DD9-AD11-2E217B867E62}"/>
    <cellStyle name="Calcul 14 2 7" xfId="5300" xr:uid="{0EBA4F44-8A05-4124-9702-BF35A402497D}"/>
    <cellStyle name="Calcul 14 2 8" xfId="5301" xr:uid="{45D4C2F7-2C7E-495E-B5CE-8061008251B2}"/>
    <cellStyle name="Calcul 14 2 9" xfId="5302" xr:uid="{0FE9F1B3-C4A4-4BA8-8399-E6538CDF9CAB}"/>
    <cellStyle name="Calcul 14 3" xfId="5303" xr:uid="{394A26BE-BDCF-4B4F-B4AF-5813E37EF21E}"/>
    <cellStyle name="Calcul 14 3 2" xfId="5304" xr:uid="{CF78051E-2D38-4E91-8921-C1C9C6277E09}"/>
    <cellStyle name="Calcul 14 3 2 2" xfId="5305" xr:uid="{D3AFAB33-5EB2-4480-9D7E-248F5C66C459}"/>
    <cellStyle name="Calcul 14 3 2 3" xfId="5306" xr:uid="{474A9175-961B-4D43-9EFB-2D8C908C3F79}"/>
    <cellStyle name="Calcul 14 3 2 4" xfId="5307" xr:uid="{BC5B1D35-106C-429C-B6D3-E9D9F47AAACC}"/>
    <cellStyle name="Calcul 14 3 2 5" xfId="5308" xr:uid="{351D731C-DBA8-4812-A3A4-AE372301215F}"/>
    <cellStyle name="Calcul 14 3 3" xfId="5309" xr:uid="{86F62D8C-DE31-4ED6-AD29-81E7BB12778E}"/>
    <cellStyle name="Calcul 14 3 3 2" xfId="5310" xr:uid="{25AB949F-E64A-4961-8472-80532165B9FC}"/>
    <cellStyle name="Calcul 14 3 3 3" xfId="5311" xr:uid="{6DCE2D86-628A-489D-87A8-57B93FFE3B88}"/>
    <cellStyle name="Calcul 14 3 3 4" xfId="5312" xr:uid="{6EEA9543-5EBB-42D1-A3D3-767EE73CC696}"/>
    <cellStyle name="Calcul 14 3 3 5" xfId="5313" xr:uid="{FD457629-66CB-4639-8F97-1CAD3EC6581C}"/>
    <cellStyle name="Calcul 14 3 4" xfId="5314" xr:uid="{2C6FB2A5-AA0C-4C26-91D0-B73CF42FCA2C}"/>
    <cellStyle name="Calcul 14 3 5" xfId="5315" xr:uid="{72CAE678-3687-4237-BE66-31E6A8A01D0E}"/>
    <cellStyle name="Calcul 14 3 6" xfId="5316" xr:uid="{2F39D782-9AC6-4FFC-B34F-098971189569}"/>
    <cellStyle name="Calcul 14 3 7" xfId="5317" xr:uid="{7AF63DD3-BB77-4040-85CC-1571A2941473}"/>
    <cellStyle name="Calcul 14 4" xfId="5318" xr:uid="{3B84F88C-D58B-4816-9C3A-C3F806535459}"/>
    <cellStyle name="Calcul 14 4 2" xfId="5319" xr:uid="{424F084D-4038-493D-9DB5-0AC7BDC3BC3A}"/>
    <cellStyle name="Calcul 14 4 2 2" xfId="5320" xr:uid="{A3EDCF77-1FFB-4797-82A2-58B8A21FBBA1}"/>
    <cellStyle name="Calcul 14 4 2 3" xfId="5321" xr:uid="{78B5691D-78F6-49F1-8071-B4F20D71A0E7}"/>
    <cellStyle name="Calcul 14 4 2 4" xfId="5322" xr:uid="{0D767BE6-3FF2-4627-8F1C-0CAB2CB75BD5}"/>
    <cellStyle name="Calcul 14 4 2 5" xfId="5323" xr:uid="{76E6A02F-2796-430C-8AD5-72638B9A2359}"/>
    <cellStyle name="Calcul 14 4 3" xfId="5324" xr:uid="{2E5B6FEA-D1B9-4CFB-A546-829F3DA41E0B}"/>
    <cellStyle name="Calcul 14 4 3 2" xfId="5325" xr:uid="{01DA5ED0-4963-4BB7-ACA8-CDD57A79E660}"/>
    <cellStyle name="Calcul 14 4 3 3" xfId="5326" xr:uid="{DEDB5C7B-40B7-4830-9C32-69AE727E2BD2}"/>
    <cellStyle name="Calcul 14 4 3 4" xfId="5327" xr:uid="{F93C3B0C-46B0-4CF6-B39B-9DC1B48025F7}"/>
    <cellStyle name="Calcul 14 4 3 5" xfId="5328" xr:uid="{C2313CF1-8A07-4D0C-90F6-CAAE9201FCD6}"/>
    <cellStyle name="Calcul 14 4 4" xfId="5329" xr:uid="{5EF851A1-1BD9-41D9-9B90-98B6100A95FB}"/>
    <cellStyle name="Calcul 14 4 5" xfId="5330" xr:uid="{5CA85C32-F2CF-4FEC-B8DD-C20FBDF98881}"/>
    <cellStyle name="Calcul 14 4 6" xfId="5331" xr:uid="{AEE58039-4690-436D-B7CA-4D059BA3F625}"/>
    <cellStyle name="Calcul 14 4 7" xfId="5332" xr:uid="{3B170614-B5BF-481C-A9A1-BFFDB774E694}"/>
    <cellStyle name="Calcul 14 5" xfId="5333" xr:uid="{76BB6B8F-E6D7-4178-B212-85902DDA5492}"/>
    <cellStyle name="Calcul 14 5 2" xfId="5334" xr:uid="{1FC64F54-F160-452E-BE61-678B5AD35379}"/>
    <cellStyle name="Calcul 14 5 2 2" xfId="5335" xr:uid="{CB7076EA-5DCE-4E45-B5DB-E568D80A115A}"/>
    <cellStyle name="Calcul 14 5 2 3" xfId="5336" xr:uid="{41BF0191-4129-4140-8B20-D6FF19233127}"/>
    <cellStyle name="Calcul 14 5 2 4" xfId="5337" xr:uid="{569B87A7-BC2D-4FE8-9C54-A6D208D825AF}"/>
    <cellStyle name="Calcul 14 5 2 5" xfId="5338" xr:uid="{FB6101C2-0EF1-4D17-B9CC-F2AF8EA3EF7A}"/>
    <cellStyle name="Calcul 14 5 3" xfId="5339" xr:uid="{B21A363A-1889-4610-ABDB-5514A8BDA50B}"/>
    <cellStyle name="Calcul 14 5 4" xfId="5340" xr:uid="{662660F5-280C-4A7F-B95F-48B78B693317}"/>
    <cellStyle name="Calcul 14 5 5" xfId="5341" xr:uid="{A6431088-11A9-4806-A166-975E528A8778}"/>
    <cellStyle name="Calcul 14 5 6" xfId="5342" xr:uid="{15292AC3-F9E7-4F83-A4E8-58961A6DB5C4}"/>
    <cellStyle name="Calcul 14 6" xfId="5343" xr:uid="{E722ABBE-257D-48ED-AA5E-0C582B890645}"/>
    <cellStyle name="Calcul 14 6 2" xfId="5344" xr:uid="{158E7799-3AA6-490D-BE8C-BD69A155DA04}"/>
    <cellStyle name="Calcul 14 6 2 2" xfId="5345" xr:uid="{CD6867E8-8E11-413B-8AAC-B1F307FB4BE1}"/>
    <cellStyle name="Calcul 14 6 3" xfId="5346" xr:uid="{885839E8-B030-4EEC-9F97-E06DC7EBFC6E}"/>
    <cellStyle name="Calcul 14 6 4" xfId="5347" xr:uid="{382744CA-E742-4CC6-BEE2-F1256113C01E}"/>
    <cellStyle name="Calcul 14 6 5" xfId="5348" xr:uid="{DCA2A050-3161-47F9-801C-C8D778606878}"/>
    <cellStyle name="Calcul 14 7" xfId="5349" xr:uid="{9437262B-46CE-4FE5-8DEB-B2D20E0988E1}"/>
    <cellStyle name="Calcul 14 7 2" xfId="5350" xr:uid="{2C677746-9BE9-4A05-A554-54323096BAF5}"/>
    <cellStyle name="Calcul 14 8" xfId="5351" xr:uid="{151A32AD-8D7A-402D-AE14-98BC6971FE50}"/>
    <cellStyle name="Calcul 14 8 2" xfId="5352" xr:uid="{1C7FAF2B-4EE6-435B-9BAB-B8F5C5202616}"/>
    <cellStyle name="Calcul 14 9" xfId="5353" xr:uid="{334537A3-98C3-463B-9867-E92DD6A24130}"/>
    <cellStyle name="Calcul 15" xfId="5354" xr:uid="{D236DA94-0B5C-4B3D-917F-8E2D3F253235}"/>
    <cellStyle name="Calcul 15 10" xfId="5355" xr:uid="{0454A49A-8665-4971-9F3E-0DB7F18A0928}"/>
    <cellStyle name="Calcul 15 2" xfId="5356" xr:uid="{66683867-68B8-4CFF-97BE-9E665E0C067C}"/>
    <cellStyle name="Calcul 15 2 2" xfId="5357" xr:uid="{2F5D8669-2B0A-48C8-979F-A2A757B508E9}"/>
    <cellStyle name="Calcul 15 2 2 2" xfId="5358" xr:uid="{BA3C86B1-BDEF-405B-A1A0-A68ED08A36C6}"/>
    <cellStyle name="Calcul 15 2 2 2 2" xfId="5359" xr:uid="{70E2A804-8649-46E7-99A6-9A2A7C95193D}"/>
    <cellStyle name="Calcul 15 2 2 2 3" xfId="5360" xr:uid="{65624868-4DFE-4311-962D-F1CBC16EB6DB}"/>
    <cellStyle name="Calcul 15 2 2 2 4" xfId="5361" xr:uid="{A02210E2-E2B1-4680-82B0-57E69FD9EE24}"/>
    <cellStyle name="Calcul 15 2 2 2 5" xfId="5362" xr:uid="{5DE9801F-A152-4A21-AA72-AC4B6CF001D3}"/>
    <cellStyle name="Calcul 15 2 2 3" xfId="5363" xr:uid="{3A730ABB-25DE-45EB-A1C2-32D1559ECD72}"/>
    <cellStyle name="Calcul 15 2 2 3 2" xfId="5364" xr:uid="{4D154741-8FEE-46DF-9F98-A381928B4DCF}"/>
    <cellStyle name="Calcul 15 2 2 3 3" xfId="5365" xr:uid="{8DAFDA88-7F23-4784-A4C5-738461C3A946}"/>
    <cellStyle name="Calcul 15 2 2 3 4" xfId="5366" xr:uid="{B4E4BD12-61E4-4984-A2DC-010CC4E8E71B}"/>
    <cellStyle name="Calcul 15 2 2 3 5" xfId="5367" xr:uid="{BC7035AE-4156-435E-99B3-CFF75A80C8E8}"/>
    <cellStyle name="Calcul 15 2 2 4" xfId="5368" xr:uid="{6689F7F4-A13C-45BC-89A9-94FE9A2F8924}"/>
    <cellStyle name="Calcul 15 2 2 5" xfId="5369" xr:uid="{65BC7539-FADB-482E-859E-89B0F342E1A1}"/>
    <cellStyle name="Calcul 15 2 2 6" xfId="5370" xr:uid="{85B35B0B-8D48-4B8E-85BD-6197A0D60E52}"/>
    <cellStyle name="Calcul 15 2 2 7" xfId="5371" xr:uid="{1FF38647-2DFF-4724-87E4-CFC0A101DA68}"/>
    <cellStyle name="Calcul 15 2 3" xfId="5372" xr:uid="{7985EBB5-7315-4AEA-8288-804C57417636}"/>
    <cellStyle name="Calcul 15 2 3 2" xfId="5373" xr:uid="{EC86A421-207B-4EF7-9EDF-6A8F569F3143}"/>
    <cellStyle name="Calcul 15 2 3 2 2" xfId="5374" xr:uid="{CFCE7E99-352B-4C2F-8A63-1F69040A292D}"/>
    <cellStyle name="Calcul 15 2 3 2 3" xfId="5375" xr:uid="{0343CD66-DE88-4A16-AD8B-7067DA3A549C}"/>
    <cellStyle name="Calcul 15 2 3 2 4" xfId="5376" xr:uid="{D9FDD953-1598-46F5-ACFE-10EC051E9410}"/>
    <cellStyle name="Calcul 15 2 3 2 5" xfId="5377" xr:uid="{0F840A42-1904-4F57-A9FF-8653DEA42D85}"/>
    <cellStyle name="Calcul 15 2 3 3" xfId="5378" xr:uid="{F8CF9A57-13CE-4114-AB05-02BB1BCE6D95}"/>
    <cellStyle name="Calcul 15 2 3 3 2" xfId="5379" xr:uid="{9AB65B48-28B2-48BF-AE84-E2B0FF012408}"/>
    <cellStyle name="Calcul 15 2 3 3 3" xfId="5380" xr:uid="{7528F44B-A509-4356-AEAE-9FC7AAD3B515}"/>
    <cellStyle name="Calcul 15 2 3 3 4" xfId="5381" xr:uid="{408A13E7-8589-438B-A23E-39C39096E0FA}"/>
    <cellStyle name="Calcul 15 2 3 3 5" xfId="5382" xr:uid="{9945A6EB-5AC0-4959-8184-316654F624E5}"/>
    <cellStyle name="Calcul 15 2 3 4" xfId="5383" xr:uid="{94EA9BC2-2F3D-4082-A1A7-ADE60E1DC217}"/>
    <cellStyle name="Calcul 15 2 3 5" xfId="5384" xr:uid="{48B6C97B-C830-44FE-868A-CF3413DF6B90}"/>
    <cellStyle name="Calcul 15 2 3 6" xfId="5385" xr:uid="{EAC2DE89-BACA-4969-AA5C-8C6647CF6154}"/>
    <cellStyle name="Calcul 15 2 3 7" xfId="5386" xr:uid="{39659BDA-001F-40D5-91C2-EBD8CF6A99D8}"/>
    <cellStyle name="Calcul 15 2 4" xfId="5387" xr:uid="{A3B45CA1-A412-4712-8A3B-3D53BF4EFDD9}"/>
    <cellStyle name="Calcul 15 2 4 2" xfId="5388" xr:uid="{49DD1C81-7C00-4E98-8461-ED0F0C379D3E}"/>
    <cellStyle name="Calcul 15 2 4 3" xfId="5389" xr:uid="{FBAA1876-0AB2-4A6A-8EAE-93CA7D51DCE4}"/>
    <cellStyle name="Calcul 15 2 4 4" xfId="5390" xr:uid="{79745A4A-6B50-4C17-9007-9590369561AF}"/>
    <cellStyle name="Calcul 15 2 4 5" xfId="5391" xr:uid="{61279E92-9C49-4C62-A150-B53F3F3ED726}"/>
    <cellStyle name="Calcul 15 2 5" xfId="5392" xr:uid="{BF10DE1D-C3A9-4835-869C-74B29454B209}"/>
    <cellStyle name="Calcul 15 2 5 2" xfId="5393" xr:uid="{F318BD44-06E8-4FBD-BF4C-E5B17B5A2A85}"/>
    <cellStyle name="Calcul 15 2 5 3" xfId="5394" xr:uid="{61CA9F15-370F-4D8E-8621-BEA13143EE79}"/>
    <cellStyle name="Calcul 15 2 5 4" xfId="5395" xr:uid="{3F177B6E-3E5B-4923-AF7C-16956E42D0B2}"/>
    <cellStyle name="Calcul 15 2 5 5" xfId="5396" xr:uid="{CC284284-E8A3-4CC7-B7D8-EB679918D6C5}"/>
    <cellStyle name="Calcul 15 2 6" xfId="5397" xr:uid="{F7B4DA47-44D7-4AD7-80BC-9D5969EB714E}"/>
    <cellStyle name="Calcul 15 2 7" xfId="5398" xr:uid="{B023D530-C174-49D8-867A-3D03AA400C4C}"/>
    <cellStyle name="Calcul 15 2 8" xfId="5399" xr:uid="{FF55E648-8113-4887-9349-A0D964CE25B7}"/>
    <cellStyle name="Calcul 15 2 9" xfId="5400" xr:uid="{23EBC514-90C0-4B8F-911D-56872F5CBBB1}"/>
    <cellStyle name="Calcul 15 3" xfId="5401" xr:uid="{E0057488-51B1-4130-BA55-EC815DF8D88C}"/>
    <cellStyle name="Calcul 15 3 2" xfId="5402" xr:uid="{4B6F4930-C24A-4816-B8A2-74A8B88A98C7}"/>
    <cellStyle name="Calcul 15 3 2 2" xfId="5403" xr:uid="{9F3F4A3F-C074-4C51-A98E-0BD53D3D686C}"/>
    <cellStyle name="Calcul 15 3 2 3" xfId="5404" xr:uid="{AC625C23-5F3E-40AF-B69C-BD689BA314FC}"/>
    <cellStyle name="Calcul 15 3 2 4" xfId="5405" xr:uid="{F4A5A6E3-BFFC-4C7A-BDE6-CFF930B44716}"/>
    <cellStyle name="Calcul 15 3 2 5" xfId="5406" xr:uid="{77F46BE9-F553-4BC3-9FA3-50717093B9B1}"/>
    <cellStyle name="Calcul 15 3 3" xfId="5407" xr:uid="{0FA7FDC8-B143-429E-A5BD-430C922EF699}"/>
    <cellStyle name="Calcul 15 3 3 2" xfId="5408" xr:uid="{C80C2661-613D-4B35-A23D-177353EAA0C4}"/>
    <cellStyle name="Calcul 15 3 3 3" xfId="5409" xr:uid="{CC000709-C7C4-44AA-9C18-F5A0F6EB7866}"/>
    <cellStyle name="Calcul 15 3 3 4" xfId="5410" xr:uid="{0A311416-E373-4F48-BE9B-00D97D1F4E20}"/>
    <cellStyle name="Calcul 15 3 3 5" xfId="5411" xr:uid="{F40DFEDC-20A5-439A-B69C-ED2DC39C95BF}"/>
    <cellStyle name="Calcul 15 3 4" xfId="5412" xr:uid="{53045554-FED9-4F61-89ED-FDB7172EF0F6}"/>
    <cellStyle name="Calcul 15 3 5" xfId="5413" xr:uid="{2985AA7E-2F0E-45F0-B7D0-3DE71F00FEF0}"/>
    <cellStyle name="Calcul 15 3 6" xfId="5414" xr:uid="{095E5CE7-BC5B-4642-A328-3B48E66A11F3}"/>
    <cellStyle name="Calcul 15 3 7" xfId="5415" xr:uid="{5C53D331-C686-49B3-96AA-2FB8AF9DC5E2}"/>
    <cellStyle name="Calcul 15 4" xfId="5416" xr:uid="{C354E5BE-7354-494F-BADA-DC189DCA534E}"/>
    <cellStyle name="Calcul 15 4 2" xfId="5417" xr:uid="{41AF30E6-33B1-4406-9ABE-5AC4426981BD}"/>
    <cellStyle name="Calcul 15 4 2 2" xfId="5418" xr:uid="{1A6B2C14-1FAC-4520-B6D5-B30001F7AA6A}"/>
    <cellStyle name="Calcul 15 4 2 3" xfId="5419" xr:uid="{1CE49342-5323-4BB5-BC1A-33047A47DACF}"/>
    <cellStyle name="Calcul 15 4 2 4" xfId="5420" xr:uid="{5C5D2F67-FA88-409E-9643-CDEEE4EB0CE2}"/>
    <cellStyle name="Calcul 15 4 2 5" xfId="5421" xr:uid="{1F9AA6D6-B318-429E-A74D-9DA63C789E16}"/>
    <cellStyle name="Calcul 15 4 3" xfId="5422" xr:uid="{C681A5DD-D1A2-4FB9-B43B-82738D74AC4C}"/>
    <cellStyle name="Calcul 15 4 3 2" xfId="5423" xr:uid="{E6F250C1-D810-48D8-B0EA-0262ED17AB6B}"/>
    <cellStyle name="Calcul 15 4 3 3" xfId="5424" xr:uid="{87A7B6FC-DF4B-4045-8D20-33194F376436}"/>
    <cellStyle name="Calcul 15 4 3 4" xfId="5425" xr:uid="{D6DC2633-257A-434F-8466-AB284F05AE94}"/>
    <cellStyle name="Calcul 15 4 3 5" xfId="5426" xr:uid="{510188F0-EF49-43F4-8E47-479612981577}"/>
    <cellStyle name="Calcul 15 4 4" xfId="5427" xr:uid="{A3826D94-76B5-493A-996A-0AFBEB31B62B}"/>
    <cellStyle name="Calcul 15 4 5" xfId="5428" xr:uid="{E7927F70-9782-4383-BC62-C75288702F25}"/>
    <cellStyle name="Calcul 15 4 6" xfId="5429" xr:uid="{A03D994B-46A9-4E05-9268-4AE209A1A138}"/>
    <cellStyle name="Calcul 15 4 7" xfId="5430" xr:uid="{3ABDB547-9B03-4241-9DD6-D0CD6904633C}"/>
    <cellStyle name="Calcul 15 5" xfId="5431" xr:uid="{0229C223-912D-47FB-8F5D-C6E55C12F073}"/>
    <cellStyle name="Calcul 15 5 2" xfId="5432" xr:uid="{441D91C1-43F0-498A-AB34-3D5F5D796350}"/>
    <cellStyle name="Calcul 15 5 2 2" xfId="5433" xr:uid="{D0010D77-5A9D-4FFC-AB58-903E21DD46D4}"/>
    <cellStyle name="Calcul 15 5 2 3" xfId="5434" xr:uid="{CA8A7ADA-F721-48D5-90F8-4EF0B38EA999}"/>
    <cellStyle name="Calcul 15 5 2 4" xfId="5435" xr:uid="{8ECB06DB-F1BE-4960-A334-D40628DC2555}"/>
    <cellStyle name="Calcul 15 5 2 5" xfId="5436" xr:uid="{5AE19C0B-B1E5-47F6-AB26-52FC50997A7B}"/>
    <cellStyle name="Calcul 15 5 3" xfId="5437" xr:uid="{C58ACA53-6C19-476C-826A-8D0DCCCACE0E}"/>
    <cellStyle name="Calcul 15 5 4" xfId="5438" xr:uid="{5E6182D3-C788-4AB0-B1CE-E7A524254EBD}"/>
    <cellStyle name="Calcul 15 5 5" xfId="5439" xr:uid="{0F8659AB-BA4D-436C-832B-F7C4DB3E6EBB}"/>
    <cellStyle name="Calcul 15 5 6" xfId="5440" xr:uid="{7B2BBC2B-F26A-4EF8-A1C2-544F24CB8019}"/>
    <cellStyle name="Calcul 15 6" xfId="5441" xr:uid="{50F8B4CE-07CE-4B4A-BAF5-FB41FED72DF0}"/>
    <cellStyle name="Calcul 15 6 2" xfId="5442" xr:uid="{738894FB-3A21-4933-B911-26585756C6EC}"/>
    <cellStyle name="Calcul 15 6 2 2" xfId="5443" xr:uid="{DDB8942D-6216-4387-9565-7D4A996F22B5}"/>
    <cellStyle name="Calcul 15 6 3" xfId="5444" xr:uid="{5FB2056C-6D09-419A-8A7C-CFE1DDFE2FE4}"/>
    <cellStyle name="Calcul 15 6 4" xfId="5445" xr:uid="{89018660-F521-4E5A-9D28-08D50AAA313B}"/>
    <cellStyle name="Calcul 15 6 5" xfId="5446" xr:uid="{669CB722-72BB-4F60-ADE3-D53ACF2DB584}"/>
    <cellStyle name="Calcul 15 7" xfId="5447" xr:uid="{96C712BB-E940-4F07-9D29-0E1F8F96A01A}"/>
    <cellStyle name="Calcul 15 7 2" xfId="5448" xr:uid="{3F9D1E90-7E25-4A3D-AE58-EDBEB2D9AB6E}"/>
    <cellStyle name="Calcul 15 8" xfId="5449" xr:uid="{35C788FE-AF25-47DC-AACB-03592EB9918D}"/>
    <cellStyle name="Calcul 15 8 2" xfId="5450" xr:uid="{927B5C7B-566F-41D0-A8A8-672EAF6805D1}"/>
    <cellStyle name="Calcul 15 9" xfId="5451" xr:uid="{7A4AD63E-FE4D-403D-AD7B-F3459490FEAB}"/>
    <cellStyle name="Calcul 16" xfId="5452" xr:uid="{D0DA59E6-FBFF-473A-8E86-E56D2E77989B}"/>
    <cellStyle name="Calcul 16 2" xfId="5453" xr:uid="{0344D2D8-7F85-41B2-ADF1-399B50CB469C}"/>
    <cellStyle name="Calcul 16 2 2" xfId="5454" xr:uid="{20C2278E-024C-4C69-A80C-9609061C45F5}"/>
    <cellStyle name="Calcul 16 2 2 2" xfId="5455" xr:uid="{CDCBCD21-5243-49CA-92A5-FC593CF10ECE}"/>
    <cellStyle name="Calcul 16 2 2 3" xfId="5456" xr:uid="{8856D9E0-DD16-4510-8350-7B962828A3DD}"/>
    <cellStyle name="Calcul 16 2 2 4" xfId="5457" xr:uid="{E3C4ED31-5188-43FB-9071-639A9AFE2EBE}"/>
    <cellStyle name="Calcul 16 2 2 5" xfId="5458" xr:uid="{D999695C-4550-4239-8C1F-D73264309C9A}"/>
    <cellStyle name="Calcul 16 2 3" xfId="5459" xr:uid="{46BD20E4-1DEE-4121-B692-493DC76D4AB8}"/>
    <cellStyle name="Calcul 16 2 3 2" xfId="5460" xr:uid="{AB5D16E4-898E-4118-8090-025363D4EA82}"/>
    <cellStyle name="Calcul 16 2 3 3" xfId="5461" xr:uid="{E0AE27DD-E5D1-4236-B120-87E2090D36D3}"/>
    <cellStyle name="Calcul 16 2 3 4" xfId="5462" xr:uid="{D3860398-1677-4183-9FCA-D59730E1B2EB}"/>
    <cellStyle name="Calcul 16 2 3 5" xfId="5463" xr:uid="{490CAA74-4133-428B-AE1A-951521365CF2}"/>
    <cellStyle name="Calcul 16 2 4" xfId="5464" xr:uid="{30062D5A-37F3-4F4D-9E43-58AF1F18D67C}"/>
    <cellStyle name="Calcul 16 2 5" xfId="5465" xr:uid="{67165D77-B127-45D1-95B7-6DBFD14A599A}"/>
    <cellStyle name="Calcul 16 2 6" xfId="5466" xr:uid="{56A86E8E-91F1-403E-ACCE-A096CB1F0698}"/>
    <cellStyle name="Calcul 16 2 7" xfId="5467" xr:uid="{CC2A497A-5B73-4F95-8890-6C1F4E9EEFC9}"/>
    <cellStyle name="Calcul 16 3" xfId="5468" xr:uid="{52F1CE3F-97A1-4810-8C74-FDC752D4F023}"/>
    <cellStyle name="Calcul 16 3 2" xfId="5469" xr:uid="{3886C89F-4C8C-4F51-AD9C-4BCC66E89483}"/>
    <cellStyle name="Calcul 16 3 2 2" xfId="5470" xr:uid="{CF1BC56A-E00A-4241-B73F-3F15DA38D812}"/>
    <cellStyle name="Calcul 16 3 2 3" xfId="5471" xr:uid="{BB37027D-C6A7-4439-A626-D52C07D563F3}"/>
    <cellStyle name="Calcul 16 3 2 4" xfId="5472" xr:uid="{68F6BAEE-1AF9-4216-9725-F2FFEEA0DBC4}"/>
    <cellStyle name="Calcul 16 3 2 5" xfId="5473" xr:uid="{B4A929C1-5B5A-464C-BA25-7A8BB6174B2A}"/>
    <cellStyle name="Calcul 16 3 3" xfId="5474" xr:uid="{E06F9C50-571E-4269-988A-25FF203B4FBE}"/>
    <cellStyle name="Calcul 16 3 3 2" xfId="5475" xr:uid="{61EDE596-31CD-4E3C-99C3-0EC45D17A4A1}"/>
    <cellStyle name="Calcul 16 3 3 3" xfId="5476" xr:uid="{557A3846-D609-481E-B3DA-9FEC76C00BA6}"/>
    <cellStyle name="Calcul 16 3 3 4" xfId="5477" xr:uid="{280FE2CB-654A-417F-BCD3-E64D0185B9F4}"/>
    <cellStyle name="Calcul 16 3 3 5" xfId="5478" xr:uid="{72F31E72-72B2-4701-AD13-0BE9862F510D}"/>
    <cellStyle name="Calcul 16 3 4" xfId="5479" xr:uid="{D5969DC7-FE3B-4711-BFF5-3D79BAC3724E}"/>
    <cellStyle name="Calcul 16 3 5" xfId="5480" xr:uid="{837C35BF-4C3F-4B3B-B4B0-39BBF7675E1A}"/>
    <cellStyle name="Calcul 16 3 6" xfId="5481" xr:uid="{BA71764D-D229-4F38-8DCC-F139F0D09079}"/>
    <cellStyle name="Calcul 16 3 7" xfId="5482" xr:uid="{C5204ACE-D5E2-4FAF-ABCB-B582412C7D6B}"/>
    <cellStyle name="Calcul 16 4" xfId="5483" xr:uid="{9D0CF633-DD63-4251-979F-0777A88F9FBA}"/>
    <cellStyle name="Calcul 16 4 2" xfId="5484" xr:uid="{963712E0-E23F-4668-8995-83C54B45BAB6}"/>
    <cellStyle name="Calcul 16 4 2 2" xfId="5485" xr:uid="{4B0F669B-EFD4-4F9E-83C8-5F98BE7F0EAA}"/>
    <cellStyle name="Calcul 16 4 2 3" xfId="5486" xr:uid="{BF7CD302-3556-4A49-BAEE-BFE80DD3E0E9}"/>
    <cellStyle name="Calcul 16 4 2 4" xfId="5487" xr:uid="{7EE285A4-202C-416F-9EA6-2E038BDF3F08}"/>
    <cellStyle name="Calcul 16 4 2 5" xfId="5488" xr:uid="{EA11C7D3-5429-44D7-8D23-38FFBDCA5D61}"/>
    <cellStyle name="Calcul 16 4 3" xfId="5489" xr:uid="{1C3F63C3-CB5B-4C02-AA17-E55A5C47A529}"/>
    <cellStyle name="Calcul 16 4 4" xfId="5490" xr:uid="{0BBFB363-6C9D-4E84-B668-E108B5D25416}"/>
    <cellStyle name="Calcul 16 4 5" xfId="5491" xr:uid="{914C5466-068A-4912-97AC-B163D6FD4C35}"/>
    <cellStyle name="Calcul 16 4 6" xfId="5492" xr:uid="{A3FC99FE-A5D3-46D1-95F7-5A3420CEDE9B}"/>
    <cellStyle name="Calcul 16 5" xfId="5493" xr:uid="{2D2F8C3D-2C50-4E54-94F2-FEE674672B3C}"/>
    <cellStyle name="Calcul 16 5 2" xfId="5494" xr:uid="{6F4F7374-A3A9-42CF-95B3-844D2B33F644}"/>
    <cellStyle name="Calcul 16 5 3" xfId="5495" xr:uid="{48EF5B6E-F166-4B37-8FF8-80D24922CAC6}"/>
    <cellStyle name="Calcul 16 5 4" xfId="5496" xr:uid="{F0DE51EE-41A4-4AC2-8DC6-58F3100F085C}"/>
    <cellStyle name="Calcul 16 5 5" xfId="5497" xr:uid="{BFD6AD57-C05B-4834-B327-3DB76602F17C}"/>
    <cellStyle name="Calcul 16 6" xfId="5498" xr:uid="{33D0ED4E-2437-4B05-881D-AC924ABA0AC2}"/>
    <cellStyle name="Calcul 16 7" xfId="5499" xr:uid="{BFD62C10-588D-4A7C-BC27-B7831BA2880F}"/>
    <cellStyle name="Calcul 16 8" xfId="5500" xr:uid="{E7FB9B73-DAA6-4F6F-BD70-03B197300EB0}"/>
    <cellStyle name="Calcul 16 9" xfId="5501" xr:uid="{E8FE1936-1876-499E-A2D3-341DC726B3B3}"/>
    <cellStyle name="Calcul 17" xfId="5502" xr:uid="{B68545A8-FFBD-455E-83F3-FC1E78374581}"/>
    <cellStyle name="Calcul 17 2" xfId="5503" xr:uid="{B848E9A3-45EF-444F-B7DD-FE92A4BC7226}"/>
    <cellStyle name="Calcul 17 2 2" xfId="5504" xr:uid="{07FC5C36-E3C3-495E-AA44-DEACEC5C6543}"/>
    <cellStyle name="Calcul 17 3" xfId="5505" xr:uid="{96AE3DA1-1EB2-47CF-8190-854290EF0DD9}"/>
    <cellStyle name="Calcul 18" xfId="5506" xr:uid="{28D220E7-309B-4C99-9294-1A2B1092673D}"/>
    <cellStyle name="Calcul 18 2" xfId="5507" xr:uid="{AC055103-F8E7-45B7-8C25-392E41F6BA76}"/>
    <cellStyle name="Calcul 18 2 2" xfId="5508" xr:uid="{6B961D5D-6042-4A04-8A8C-2B41859865A7}"/>
    <cellStyle name="Calcul 18 3" xfId="5509" xr:uid="{3AD733DF-2CCD-4632-8B1E-9BCAC800C125}"/>
    <cellStyle name="Calcul 19" xfId="5510" xr:uid="{45BDE560-A536-47CA-8C85-DF9DB4F183E3}"/>
    <cellStyle name="Calcul 19 2" xfId="5511" xr:uid="{044D84AA-6C9B-4E00-B050-28EF83C4D3FF}"/>
    <cellStyle name="Calcul 19 2 2" xfId="5512" xr:uid="{11856EAB-3C0B-499E-99BE-9890173540E8}"/>
    <cellStyle name="Calcul 19 3" xfId="5513" xr:uid="{3921736F-0A31-4A61-B0E4-1A207DC01014}"/>
    <cellStyle name="Calcul 2" xfId="5514" xr:uid="{F446551B-68FE-4874-9153-1CFEAD65C664}"/>
    <cellStyle name="Calcul 2 10" xfId="5515" xr:uid="{9361870A-9FE8-421A-B2AD-340B775BA20C}"/>
    <cellStyle name="Calcul 2 10 2" xfId="5516" xr:uid="{90335F84-A22C-4D3F-BA95-3E167C9C65FF}"/>
    <cellStyle name="Calcul 2 10 3" xfId="5517" xr:uid="{F5A7BF27-8FF9-4619-A3BC-6AABB8E83203}"/>
    <cellStyle name="Calcul 2 10 4" xfId="5518" xr:uid="{524A5AFC-E69D-419E-BF22-579EE0D7C9AC}"/>
    <cellStyle name="Calcul 2 10 5" xfId="5519" xr:uid="{FC7CCD05-A80F-4A6A-83D8-5E04F50B0C71}"/>
    <cellStyle name="Calcul 2 11" xfId="5520" xr:uid="{9D071B57-CBED-4FBB-8366-C0BCDC69A30D}"/>
    <cellStyle name="Calcul 2 12" xfId="5521" xr:uid="{4B16F949-4197-41E3-9508-CA623400CB8E}"/>
    <cellStyle name="Calcul 2 13" xfId="5522" xr:uid="{DCB2CBDF-B87E-4DCF-82DF-57C427FB6074}"/>
    <cellStyle name="Calcul 2 14" xfId="5523" xr:uid="{CF6A26C6-0C2C-4011-9AC2-4DB8338141EB}"/>
    <cellStyle name="Calcul 2 2" xfId="5524" xr:uid="{8865D8B6-156C-4F89-AAEC-EAD39270959B}"/>
    <cellStyle name="Calcul 2 2 10" xfId="5525" xr:uid="{82D546C8-27F1-4D6A-9829-8B3A5B913305}"/>
    <cellStyle name="Calcul 2 2 11" xfId="5526" xr:uid="{B8DA4D63-0D21-4CA0-B0DE-94E5270441C7}"/>
    <cellStyle name="Calcul 2 2 12" xfId="5527" xr:uid="{8B1C4FB9-07E4-4BB9-AFB9-BFC3D9CEE84A}"/>
    <cellStyle name="Calcul 2 2 13" xfId="5528" xr:uid="{BE92B92B-D4BD-4DE2-9AEC-64FFDEC4098C}"/>
    <cellStyle name="Calcul 2 2 2" xfId="5529" xr:uid="{8E0DAD82-D26F-4675-96A0-D1A34E957A91}"/>
    <cellStyle name="Calcul 2 2 2 10" xfId="5530" xr:uid="{4CFF8CC3-6838-4298-A94E-6A3962F7086E}"/>
    <cellStyle name="Calcul 2 2 2 11" xfId="5531" xr:uid="{7A5F6858-870C-4A4F-8B83-3CAD1F415E3A}"/>
    <cellStyle name="Calcul 2 2 2 12" xfId="5532" xr:uid="{68862A0C-0719-4BFE-B0BF-8A6666D7299A}"/>
    <cellStyle name="Calcul 2 2 2 2" xfId="5533" xr:uid="{9152642D-CE61-4E78-87A6-E1EEA5CC5C3D}"/>
    <cellStyle name="Calcul 2 2 2 2 10" xfId="5534" xr:uid="{0AC4BE8C-B472-4043-AA2A-F307FB09303D}"/>
    <cellStyle name="Calcul 2 2 2 2 2" xfId="5535" xr:uid="{ECA2DB91-B20B-4FD6-8A3A-1D6DA2465B89}"/>
    <cellStyle name="Calcul 2 2 2 2 2 2" xfId="5536" xr:uid="{9E5285F6-A9A5-4DF1-87B4-DF478BAAD490}"/>
    <cellStyle name="Calcul 2 2 2 2 2 2 2" xfId="5537" xr:uid="{DD0D4359-7383-43C5-B410-F65CEECC5CA7}"/>
    <cellStyle name="Calcul 2 2 2 2 2 2 3" xfId="5538" xr:uid="{BD010ACD-F574-4C6D-80DD-D9D996A32D41}"/>
    <cellStyle name="Calcul 2 2 2 2 2 2 4" xfId="5539" xr:uid="{31024C63-E0BB-420C-8672-12B5FEEF1DD5}"/>
    <cellStyle name="Calcul 2 2 2 2 2 2 5" xfId="5540" xr:uid="{1A444E9F-426E-402D-8673-50EFC2EA25FB}"/>
    <cellStyle name="Calcul 2 2 2 2 2 3" xfId="5541" xr:uid="{73E6C240-9A35-47C3-A5A8-8C685E330C57}"/>
    <cellStyle name="Calcul 2 2 2 2 2 3 2" xfId="5542" xr:uid="{F3CFDE35-73FB-43BD-B2C8-AB8AC8C45B5A}"/>
    <cellStyle name="Calcul 2 2 2 2 2 3 3" xfId="5543" xr:uid="{25804C87-AF5C-4F41-BF7C-D22F57DF6749}"/>
    <cellStyle name="Calcul 2 2 2 2 2 3 4" xfId="5544" xr:uid="{A5D824AB-8D15-4574-B41A-A8D19DF60B93}"/>
    <cellStyle name="Calcul 2 2 2 2 2 3 5" xfId="5545" xr:uid="{E58B750E-F3B3-4EE6-861C-BA15DD19B136}"/>
    <cellStyle name="Calcul 2 2 2 2 2 4" xfId="5546" xr:uid="{6E66C6E1-05DF-40C2-9586-69988D6E422F}"/>
    <cellStyle name="Calcul 2 2 2 2 2 5" xfId="5547" xr:uid="{0425E339-A95C-4B69-B68B-8B4C161A6E7B}"/>
    <cellStyle name="Calcul 2 2 2 2 2 6" xfId="5548" xr:uid="{88FF82A9-348A-43FB-8B69-C913A7CD5157}"/>
    <cellStyle name="Calcul 2 2 2 2 2 7" xfId="5549" xr:uid="{64F00611-6BF9-4D9E-9C4D-CF01332FFA78}"/>
    <cellStyle name="Calcul 2 2 2 2 3" xfId="5550" xr:uid="{C40A2710-597E-4863-A4FF-76BD88AE65CB}"/>
    <cellStyle name="Calcul 2 2 2 2 3 2" xfId="5551" xr:uid="{25E5427B-FFE8-40DE-BB6B-F8734409E099}"/>
    <cellStyle name="Calcul 2 2 2 2 3 2 2" xfId="5552" xr:uid="{2798273A-11AF-466C-ACAC-EA093A943FA0}"/>
    <cellStyle name="Calcul 2 2 2 2 3 2 3" xfId="5553" xr:uid="{BC9E4746-601D-4668-BE4E-4D1D5D91B2DA}"/>
    <cellStyle name="Calcul 2 2 2 2 3 2 4" xfId="5554" xr:uid="{1FEEE356-D3CB-42CA-A587-3820DAA317A1}"/>
    <cellStyle name="Calcul 2 2 2 2 3 2 5" xfId="5555" xr:uid="{22E6664C-E598-4AB3-8761-F2DC7AA8FCCB}"/>
    <cellStyle name="Calcul 2 2 2 2 3 3" xfId="5556" xr:uid="{223DF66C-C6B9-4F7D-A8E6-FB1C67AC68DC}"/>
    <cellStyle name="Calcul 2 2 2 2 3 3 2" xfId="5557" xr:uid="{00E5B710-A516-48F6-B0F6-739C018D3DE4}"/>
    <cellStyle name="Calcul 2 2 2 2 3 3 3" xfId="5558" xr:uid="{B2B30294-2D6B-42D2-8D7E-1F30044E6476}"/>
    <cellStyle name="Calcul 2 2 2 2 3 3 4" xfId="5559" xr:uid="{25E3BCE8-C474-4D94-97EF-3CE7FC9198E8}"/>
    <cellStyle name="Calcul 2 2 2 2 3 3 5" xfId="5560" xr:uid="{166B03D5-7331-4B53-AAF8-FDDDA246F477}"/>
    <cellStyle name="Calcul 2 2 2 2 3 4" xfId="5561" xr:uid="{A9E15A48-5B7B-4527-A1AA-F76BA95E2CD6}"/>
    <cellStyle name="Calcul 2 2 2 2 3 5" xfId="5562" xr:uid="{5BD77E45-81B5-4733-9B2B-E3A6617FB1CE}"/>
    <cellStyle name="Calcul 2 2 2 2 3 6" xfId="5563" xr:uid="{E26B64C9-F149-437D-B602-63C87B3F660A}"/>
    <cellStyle name="Calcul 2 2 2 2 3 7" xfId="5564" xr:uid="{4B4963C3-8175-4B05-8769-A24AC1128FFE}"/>
    <cellStyle name="Calcul 2 2 2 2 4" xfId="5565" xr:uid="{8CDE7172-9FB5-47BB-842E-18C0DA00DC2F}"/>
    <cellStyle name="Calcul 2 2 2 2 4 2" xfId="5566" xr:uid="{5A9797B0-AE6B-44DD-8DF2-F12DA935AB5C}"/>
    <cellStyle name="Calcul 2 2 2 2 4 2 2" xfId="5567" xr:uid="{5454AF1F-F2FA-4453-817D-ACB374ACCAAA}"/>
    <cellStyle name="Calcul 2 2 2 2 4 2 3" xfId="5568" xr:uid="{416503ED-FC12-4A99-A250-122BC6CDB167}"/>
    <cellStyle name="Calcul 2 2 2 2 4 2 4" xfId="5569" xr:uid="{F3844F82-0BAB-4EF7-9273-3E53CFB6B797}"/>
    <cellStyle name="Calcul 2 2 2 2 4 2 5" xfId="5570" xr:uid="{3634B7E4-13E1-4F08-BD37-AE78D0E4E140}"/>
    <cellStyle name="Calcul 2 2 2 2 4 3" xfId="5571" xr:uid="{0B316E38-2F7C-4A38-9040-3D35489D2DF0}"/>
    <cellStyle name="Calcul 2 2 2 2 4 3 2" xfId="5572" xr:uid="{574B2AFE-6C03-4558-9484-C34917C2A0D1}"/>
    <cellStyle name="Calcul 2 2 2 2 4 3 3" xfId="5573" xr:uid="{50BE26EB-78F5-4A16-A25E-4CC76988B3ED}"/>
    <cellStyle name="Calcul 2 2 2 2 4 3 4" xfId="5574" xr:uid="{B68D2E23-18B6-4F56-BA7C-122B7FB40C1B}"/>
    <cellStyle name="Calcul 2 2 2 2 4 3 5" xfId="5575" xr:uid="{B85F436A-B859-4410-8D6B-7C1F3F88237F}"/>
    <cellStyle name="Calcul 2 2 2 2 4 4" xfId="5576" xr:uid="{F895AFEE-6FD6-48E1-8AF2-836FFC4F958F}"/>
    <cellStyle name="Calcul 2 2 2 2 4 5" xfId="5577" xr:uid="{EB1A1526-8981-40EB-BBBE-B2A130F0E8B0}"/>
    <cellStyle name="Calcul 2 2 2 2 4 6" xfId="5578" xr:uid="{1AF08939-C416-405D-8C98-F6AD9AB3DB8C}"/>
    <cellStyle name="Calcul 2 2 2 2 4 7" xfId="5579" xr:uid="{10D9FC49-3154-4BE2-8731-5BE0CFB7C5EB}"/>
    <cellStyle name="Calcul 2 2 2 2 5" xfId="5580" xr:uid="{78651500-7370-496C-938B-165921693388}"/>
    <cellStyle name="Calcul 2 2 2 2 5 2" xfId="5581" xr:uid="{8C9A6776-A6EE-423C-8CB5-B4A3904FD9BF}"/>
    <cellStyle name="Calcul 2 2 2 2 5 3" xfId="5582" xr:uid="{22AF4A85-43AE-4220-8CA5-ADE1D033B8D3}"/>
    <cellStyle name="Calcul 2 2 2 2 5 4" xfId="5583" xr:uid="{9DCCF10F-ECC9-432A-98D2-10C11B6D2F6B}"/>
    <cellStyle name="Calcul 2 2 2 2 5 5" xfId="5584" xr:uid="{83C6716F-F52B-44DB-8061-4AEC45ECBE10}"/>
    <cellStyle name="Calcul 2 2 2 2 6" xfId="5585" xr:uid="{1FACD33F-3F94-4CA8-814B-FB5CFD9925FE}"/>
    <cellStyle name="Calcul 2 2 2 2 6 2" xfId="5586" xr:uid="{53CB1480-F066-4AF0-B486-A2B0EE5CCE4D}"/>
    <cellStyle name="Calcul 2 2 2 2 6 3" xfId="5587" xr:uid="{96F69EA8-F2E2-4D85-9296-F9216804638D}"/>
    <cellStyle name="Calcul 2 2 2 2 6 4" xfId="5588" xr:uid="{23082F03-100A-4B7F-AD81-DD441C273D32}"/>
    <cellStyle name="Calcul 2 2 2 2 6 5" xfId="5589" xr:uid="{C8E4E74D-3CBB-41CF-8038-F40A917B8485}"/>
    <cellStyle name="Calcul 2 2 2 2 7" xfId="5590" xr:uid="{F32A9BD4-4889-43D7-BE9D-218421AA0D8F}"/>
    <cellStyle name="Calcul 2 2 2 2 8" xfId="5591" xr:uid="{F26DC47C-41B4-4F87-9300-A59140F19E6F}"/>
    <cellStyle name="Calcul 2 2 2 2 9" xfId="5592" xr:uid="{8C47D9D9-E435-43EE-92FC-13AE44BB0DAE}"/>
    <cellStyle name="Calcul 2 2 2 3" xfId="5593" xr:uid="{D04471A6-6B3D-4E6B-AD63-24AE92C1E02E}"/>
    <cellStyle name="Calcul 2 2 2 3 2" xfId="5594" xr:uid="{B5D94DAA-0877-4BA4-A0C1-33D96A533E4D}"/>
    <cellStyle name="Calcul 2 2 2 3 2 2" xfId="5595" xr:uid="{D2EFA4B1-386C-453F-B925-5695CB6E8A4F}"/>
    <cellStyle name="Calcul 2 2 2 3 2 3" xfId="5596" xr:uid="{E23A48D5-8C36-4957-A017-561927A5BA0A}"/>
    <cellStyle name="Calcul 2 2 2 3 2 4" xfId="5597" xr:uid="{0673EEC4-3B36-4AD3-AF2F-3616F300C4A6}"/>
    <cellStyle name="Calcul 2 2 2 3 2 5" xfId="5598" xr:uid="{8AE5FFC3-A122-4A9B-A6D7-00CCD5047364}"/>
    <cellStyle name="Calcul 2 2 2 3 3" xfId="5599" xr:uid="{B186EE56-42FA-4F14-861F-3BA77DAC2A54}"/>
    <cellStyle name="Calcul 2 2 2 3 3 2" xfId="5600" xr:uid="{5B4AEFC9-BCC4-4197-B070-9E82A213B71C}"/>
    <cellStyle name="Calcul 2 2 2 3 3 3" xfId="5601" xr:uid="{2D203C49-98C2-4E22-ADBA-41DA688DBF18}"/>
    <cellStyle name="Calcul 2 2 2 3 3 4" xfId="5602" xr:uid="{E035D0A9-768E-499B-95E9-C0E05F03D959}"/>
    <cellStyle name="Calcul 2 2 2 3 3 5" xfId="5603" xr:uid="{F46C8CAB-E29D-4278-95C4-F6253FEC14AD}"/>
    <cellStyle name="Calcul 2 2 2 3 4" xfId="5604" xr:uid="{8F0DB65E-3ADD-43BF-8217-B696FE711F40}"/>
    <cellStyle name="Calcul 2 2 2 3 5" xfId="5605" xr:uid="{40B76B44-FA1A-4DA7-9964-CF8F6D286FCB}"/>
    <cellStyle name="Calcul 2 2 2 3 6" xfId="5606" xr:uid="{670A181D-B621-42E6-AFFF-989062184DA3}"/>
    <cellStyle name="Calcul 2 2 2 3 7" xfId="5607" xr:uid="{F23E5F92-E673-4059-9D91-A875F0EF9755}"/>
    <cellStyle name="Calcul 2 2 2 4" xfId="5608" xr:uid="{6E60BF37-0032-4B5B-A5D1-BDFAE2A19B69}"/>
    <cellStyle name="Calcul 2 2 2 4 2" xfId="5609" xr:uid="{D6260CFC-6DC8-4BA8-9540-0DF257B8A99E}"/>
    <cellStyle name="Calcul 2 2 2 4 2 2" xfId="5610" xr:uid="{18708030-2227-444E-9D44-1772BD449F6B}"/>
    <cellStyle name="Calcul 2 2 2 4 2 3" xfId="5611" xr:uid="{862E8930-352D-4692-9DB4-33029DBF7239}"/>
    <cellStyle name="Calcul 2 2 2 4 2 4" xfId="5612" xr:uid="{9749BCDC-7654-485F-836B-613E8AB32382}"/>
    <cellStyle name="Calcul 2 2 2 4 2 5" xfId="5613" xr:uid="{224E4EBF-D441-4EBF-B9E7-2DE5B5C0C1B9}"/>
    <cellStyle name="Calcul 2 2 2 4 3" xfId="5614" xr:uid="{B07D21A6-A82C-4837-8F44-B0A4B4D8676B}"/>
    <cellStyle name="Calcul 2 2 2 4 3 2" xfId="5615" xr:uid="{4F8010D1-A300-498B-ACDF-44F7546DC216}"/>
    <cellStyle name="Calcul 2 2 2 4 3 3" xfId="5616" xr:uid="{048D97F2-D894-460F-AD47-6FC050C6AE0D}"/>
    <cellStyle name="Calcul 2 2 2 4 3 4" xfId="5617" xr:uid="{5A5AA0D4-1D07-40CE-A28F-1B9B9F9F3E73}"/>
    <cellStyle name="Calcul 2 2 2 4 3 5" xfId="5618" xr:uid="{B8BC5F46-B2D5-450D-8A86-F8ECE296CA4A}"/>
    <cellStyle name="Calcul 2 2 2 4 4" xfId="5619" xr:uid="{903ED52D-71C1-491C-86B3-9AE4CD61C698}"/>
    <cellStyle name="Calcul 2 2 2 4 5" xfId="5620" xr:uid="{9E574805-90AD-49D0-BB2E-DEA9D3466091}"/>
    <cellStyle name="Calcul 2 2 2 4 6" xfId="5621" xr:uid="{AEB0DB65-0D38-4302-8465-9391BCDDD5C4}"/>
    <cellStyle name="Calcul 2 2 2 4 7" xfId="5622" xr:uid="{6B8C551E-F2F9-4F5D-9E98-9EBE2EFE78A6}"/>
    <cellStyle name="Calcul 2 2 2 5" xfId="5623" xr:uid="{626F4879-84DF-4BE8-93BC-EB07CC426A6E}"/>
    <cellStyle name="Calcul 2 2 2 5 2" xfId="5624" xr:uid="{26F36AAD-57A0-4BEC-A29E-37FCA890FCC1}"/>
    <cellStyle name="Calcul 2 2 2 5 2 2" xfId="5625" xr:uid="{A0B18D4A-9804-41E2-ABA6-7DADD74E5633}"/>
    <cellStyle name="Calcul 2 2 2 5 2 3" xfId="5626" xr:uid="{4EF9A2E9-CB95-4C46-8272-D83FD22A843B}"/>
    <cellStyle name="Calcul 2 2 2 5 2 4" xfId="5627" xr:uid="{C053BF49-9E4B-47C9-9E47-25932429E63B}"/>
    <cellStyle name="Calcul 2 2 2 5 2 5" xfId="5628" xr:uid="{DD8C8BED-EBB4-4C11-9A66-6D17037D0E7A}"/>
    <cellStyle name="Calcul 2 2 2 5 3" xfId="5629" xr:uid="{333E1F6B-C40D-4902-B595-4FDAF6F0E0C5}"/>
    <cellStyle name="Calcul 2 2 2 5 3 2" xfId="5630" xr:uid="{1C622470-F3DA-43B7-90FF-D9D37CC94C87}"/>
    <cellStyle name="Calcul 2 2 2 5 3 3" xfId="5631" xr:uid="{E1EEFA17-ED3C-4754-862E-AEBD4DB6CED1}"/>
    <cellStyle name="Calcul 2 2 2 5 3 4" xfId="5632" xr:uid="{1DABB713-B727-410D-A975-A7BEDAEE3531}"/>
    <cellStyle name="Calcul 2 2 2 5 3 5" xfId="5633" xr:uid="{7F53B5CB-A727-4DC7-9F5A-C86FF6494B13}"/>
    <cellStyle name="Calcul 2 2 2 5 4" xfId="5634" xr:uid="{0A74C2C4-52F4-47BC-B247-7A725BE782BF}"/>
    <cellStyle name="Calcul 2 2 2 5 5" xfId="5635" xr:uid="{31F64CE5-B3B9-4CEA-84F0-C097E4D3307F}"/>
    <cellStyle name="Calcul 2 2 2 5 6" xfId="5636" xr:uid="{DBE6BA57-C2D6-4847-B082-2DFC3E7C224C}"/>
    <cellStyle name="Calcul 2 2 2 5 7" xfId="5637" xr:uid="{3E84B77C-61B9-4D65-84A1-B84BFB535305}"/>
    <cellStyle name="Calcul 2 2 2 6" xfId="5638" xr:uid="{A0C1F497-B476-41E5-A387-4A8901F8D038}"/>
    <cellStyle name="Calcul 2 2 2 6 2" xfId="5639" xr:uid="{77CF8E49-8F13-426C-B77F-C299D872882A}"/>
    <cellStyle name="Calcul 2 2 2 6 2 2" xfId="5640" xr:uid="{26FF70AF-1B28-41AA-BD6D-B56AD3588670}"/>
    <cellStyle name="Calcul 2 2 2 6 2 3" xfId="5641" xr:uid="{8CD781DE-054E-4C54-989D-19AC7A43EDD1}"/>
    <cellStyle name="Calcul 2 2 2 6 2 4" xfId="5642" xr:uid="{E7205759-AA64-425E-A51F-34A2BF7BBFC2}"/>
    <cellStyle name="Calcul 2 2 2 6 2 5" xfId="5643" xr:uid="{9047017A-3106-41DC-9B13-DDA481772301}"/>
    <cellStyle name="Calcul 2 2 2 6 3" xfId="5644" xr:uid="{79ABCAF6-07CA-4558-8FA8-D55B9723D112}"/>
    <cellStyle name="Calcul 2 2 2 6 3 2" xfId="5645" xr:uid="{63201C46-1649-4030-8D21-2B9DE6522B2D}"/>
    <cellStyle name="Calcul 2 2 2 6 3 3" xfId="5646" xr:uid="{ECA2FD54-C003-48E7-8506-D972BA2E90BD}"/>
    <cellStyle name="Calcul 2 2 2 6 3 4" xfId="5647" xr:uid="{F89590DE-29AF-4B22-B7E5-9EC565153511}"/>
    <cellStyle name="Calcul 2 2 2 6 3 5" xfId="5648" xr:uid="{A0D16E9E-7390-446F-A45F-1BA69E1BA8DC}"/>
    <cellStyle name="Calcul 2 2 2 6 4" xfId="5649" xr:uid="{D6C7AF37-593C-4AD2-B5B3-1FC312348F6B}"/>
    <cellStyle name="Calcul 2 2 2 6 5" xfId="5650" xr:uid="{60089BDF-56E2-4CDE-8604-5DBE2DCD23EF}"/>
    <cellStyle name="Calcul 2 2 2 6 6" xfId="5651" xr:uid="{75FD25E4-9FA9-4866-A29B-9D4F27E3C040}"/>
    <cellStyle name="Calcul 2 2 2 6 7" xfId="5652" xr:uid="{3D6CF78F-6C8E-46F2-A4DD-A2CFF80C616B}"/>
    <cellStyle name="Calcul 2 2 2 7" xfId="5653" xr:uid="{B968811D-926C-4FC4-BB8A-6B6097368829}"/>
    <cellStyle name="Calcul 2 2 2 7 2" xfId="5654" xr:uid="{FD7A87C4-F443-448B-BF62-E68466B164F8}"/>
    <cellStyle name="Calcul 2 2 2 7 3" xfId="5655" xr:uid="{706EF681-B1A3-4789-B81A-B6805AA75437}"/>
    <cellStyle name="Calcul 2 2 2 7 4" xfId="5656" xr:uid="{9AF99CFD-D036-4581-951A-993EF156D6BC}"/>
    <cellStyle name="Calcul 2 2 2 7 5" xfId="5657" xr:uid="{752BFDDF-7C1D-4B4A-AE55-CFD1FAB93584}"/>
    <cellStyle name="Calcul 2 2 2 8" xfId="5658" xr:uid="{7EE5C9B8-5584-444E-B62E-08FF7654FF10}"/>
    <cellStyle name="Calcul 2 2 2 8 2" xfId="5659" xr:uid="{1853FE12-FD02-41AB-8BF0-DAC083B2EB81}"/>
    <cellStyle name="Calcul 2 2 2 8 3" xfId="5660" xr:uid="{51BB3909-2D6A-4EFF-992C-26AB42D0AA34}"/>
    <cellStyle name="Calcul 2 2 2 8 4" xfId="5661" xr:uid="{6EC99721-83CF-4F2D-9C74-821B235BF8A7}"/>
    <cellStyle name="Calcul 2 2 2 8 5" xfId="5662" xr:uid="{C7FA25B0-4CD6-4A95-9F9A-03580B349890}"/>
    <cellStyle name="Calcul 2 2 2 9" xfId="5663" xr:uid="{DA9DC5FD-22D7-4672-86BE-738C6415A073}"/>
    <cellStyle name="Calcul 2 2 3" xfId="5664" xr:uid="{90992242-DAFA-4908-8CDF-2853892076F8}"/>
    <cellStyle name="Calcul 2 2 3 10" xfId="5665" xr:uid="{91567CFE-7BF6-4963-B5A7-1ED112B2664A}"/>
    <cellStyle name="Calcul 2 2 3 2" xfId="5666" xr:uid="{65A26EDF-B14F-4118-B47F-1B8786709B56}"/>
    <cellStyle name="Calcul 2 2 3 2 2" xfId="5667" xr:uid="{B5113B07-01DE-46A2-8401-CD493DE77361}"/>
    <cellStyle name="Calcul 2 2 3 2 2 2" xfId="5668" xr:uid="{CEDEBAD3-01EA-4AE4-A050-06D298F82613}"/>
    <cellStyle name="Calcul 2 2 3 2 2 3" xfId="5669" xr:uid="{7A4E6A03-DDFD-4F68-A2B1-9BCB129FA953}"/>
    <cellStyle name="Calcul 2 2 3 2 2 4" xfId="5670" xr:uid="{06E357CF-142D-4229-BA19-C161A8EAEB96}"/>
    <cellStyle name="Calcul 2 2 3 2 2 5" xfId="5671" xr:uid="{6BBFE80D-CD4B-45E7-B2BB-8677E8E37051}"/>
    <cellStyle name="Calcul 2 2 3 2 3" xfId="5672" xr:uid="{3D0211BB-D952-4339-9EA3-6943D626FF62}"/>
    <cellStyle name="Calcul 2 2 3 2 3 2" xfId="5673" xr:uid="{5029B9C8-3A54-420F-9922-A6C6DB576D0A}"/>
    <cellStyle name="Calcul 2 2 3 2 3 3" xfId="5674" xr:uid="{B4ED5FE8-E6BC-4181-AF8E-85A1CEAD81FC}"/>
    <cellStyle name="Calcul 2 2 3 2 3 4" xfId="5675" xr:uid="{017BAB00-425F-4A20-AEAC-513FA26681EA}"/>
    <cellStyle name="Calcul 2 2 3 2 3 5" xfId="5676" xr:uid="{927C7BE2-C47C-4B22-A3EE-F60915D0A776}"/>
    <cellStyle name="Calcul 2 2 3 2 4" xfId="5677" xr:uid="{5C486878-738D-45B8-857D-1388DC3AA308}"/>
    <cellStyle name="Calcul 2 2 3 2 5" xfId="5678" xr:uid="{EE997699-8D4E-4EA4-BC0C-2E84780C286E}"/>
    <cellStyle name="Calcul 2 2 3 2 6" xfId="5679" xr:uid="{46D96475-24C7-4E31-844D-D248CF0BB91F}"/>
    <cellStyle name="Calcul 2 2 3 2 7" xfId="5680" xr:uid="{2F06A281-28C1-41CF-AA8F-3FD606595D02}"/>
    <cellStyle name="Calcul 2 2 3 3" xfId="5681" xr:uid="{A69F4DBB-3A5F-4686-B52A-928DF1828D00}"/>
    <cellStyle name="Calcul 2 2 3 3 2" xfId="5682" xr:uid="{0D91C352-F511-4676-A6F1-515ECE543F04}"/>
    <cellStyle name="Calcul 2 2 3 3 2 2" xfId="5683" xr:uid="{728C1B0A-8849-434E-A3F1-8B73323F1450}"/>
    <cellStyle name="Calcul 2 2 3 3 2 3" xfId="5684" xr:uid="{0BB0571B-F3C2-4D87-82B3-4A65D759C239}"/>
    <cellStyle name="Calcul 2 2 3 3 2 4" xfId="5685" xr:uid="{AF720F09-ECC2-4EE9-93BC-45271AFF97E4}"/>
    <cellStyle name="Calcul 2 2 3 3 2 5" xfId="5686" xr:uid="{7DF29A95-A3C1-462C-8B81-B906A8606B1E}"/>
    <cellStyle name="Calcul 2 2 3 3 3" xfId="5687" xr:uid="{9FDF61AF-BDC4-47C6-A489-5AC746423718}"/>
    <cellStyle name="Calcul 2 2 3 3 3 2" xfId="5688" xr:uid="{0EBCDC19-BA04-43AF-9F3A-3EA36626CB5F}"/>
    <cellStyle name="Calcul 2 2 3 3 3 3" xfId="5689" xr:uid="{2E5D9EE2-9475-419E-8711-057DFD5F0422}"/>
    <cellStyle name="Calcul 2 2 3 3 3 4" xfId="5690" xr:uid="{1049AB97-B68B-4E61-BF02-62293A9486DE}"/>
    <cellStyle name="Calcul 2 2 3 3 3 5" xfId="5691" xr:uid="{A3EF7683-6896-41E9-83FD-206B6D944F34}"/>
    <cellStyle name="Calcul 2 2 3 3 4" xfId="5692" xr:uid="{C710AC62-5184-46BA-9826-7F62C75E16D4}"/>
    <cellStyle name="Calcul 2 2 3 3 5" xfId="5693" xr:uid="{266DF4FE-DE98-4771-A8E6-6C725D4E4B9A}"/>
    <cellStyle name="Calcul 2 2 3 3 6" xfId="5694" xr:uid="{A2C2498E-F551-4CFC-A7A4-0F3FB3AE54A3}"/>
    <cellStyle name="Calcul 2 2 3 3 7" xfId="5695" xr:uid="{F869135C-9BA3-4148-944C-C6DA87277DB6}"/>
    <cellStyle name="Calcul 2 2 3 4" xfId="5696" xr:uid="{9297B268-22E1-4814-A5F2-8CBAA7BF139D}"/>
    <cellStyle name="Calcul 2 2 3 4 2" xfId="5697" xr:uid="{ECC7AE92-CE58-4988-ABBA-F567A02B5504}"/>
    <cellStyle name="Calcul 2 2 3 4 2 2" xfId="5698" xr:uid="{2E702938-5973-4103-AB6D-EF2E86E7DF6F}"/>
    <cellStyle name="Calcul 2 2 3 4 2 3" xfId="5699" xr:uid="{7B6C8CF7-BDA6-4ADE-A14D-80B42B700AE4}"/>
    <cellStyle name="Calcul 2 2 3 4 2 4" xfId="5700" xr:uid="{42449B04-E265-41B2-ABCC-613DEB194730}"/>
    <cellStyle name="Calcul 2 2 3 4 2 5" xfId="5701" xr:uid="{8CDFB3D2-608E-4CF0-BB29-23CCA3979BE5}"/>
    <cellStyle name="Calcul 2 2 3 4 3" xfId="5702" xr:uid="{C83C6925-9C4A-407C-A679-AEE24D189D7B}"/>
    <cellStyle name="Calcul 2 2 3 4 3 2" xfId="5703" xr:uid="{0BE8C4BC-5F27-496E-A315-1ADF7250552F}"/>
    <cellStyle name="Calcul 2 2 3 4 3 3" xfId="5704" xr:uid="{A1A73543-2A9F-43C0-B3E3-D2D8A14B7D1B}"/>
    <cellStyle name="Calcul 2 2 3 4 3 4" xfId="5705" xr:uid="{C1A248D6-CC48-41E4-AA19-53164556C71A}"/>
    <cellStyle name="Calcul 2 2 3 4 3 5" xfId="5706" xr:uid="{200FC863-EED9-4E71-B705-491889E32B05}"/>
    <cellStyle name="Calcul 2 2 3 4 4" xfId="5707" xr:uid="{6043BDA8-58E3-4514-BA64-03575C236CFF}"/>
    <cellStyle name="Calcul 2 2 3 4 5" xfId="5708" xr:uid="{F890DC85-ED43-4F31-AFBE-98E51678D8E2}"/>
    <cellStyle name="Calcul 2 2 3 4 6" xfId="5709" xr:uid="{5F57BC77-709D-43CA-92E0-8DF2DF89A8E0}"/>
    <cellStyle name="Calcul 2 2 3 4 7" xfId="5710" xr:uid="{AACEB6A1-0239-48B0-A2A0-A395E605A3FA}"/>
    <cellStyle name="Calcul 2 2 3 5" xfId="5711" xr:uid="{DA8201D8-924E-409F-94C9-6F1E1876FFFB}"/>
    <cellStyle name="Calcul 2 2 3 5 2" xfId="5712" xr:uid="{13FE1FDB-7714-4A7B-950C-11CBFE68E705}"/>
    <cellStyle name="Calcul 2 2 3 5 3" xfId="5713" xr:uid="{2687873D-D13F-4FCC-938D-EC7A88F04E48}"/>
    <cellStyle name="Calcul 2 2 3 5 4" xfId="5714" xr:uid="{386DDBDB-CFC5-4C93-A8B8-B8D532207A60}"/>
    <cellStyle name="Calcul 2 2 3 5 5" xfId="5715" xr:uid="{84F51030-D527-40E4-9F3F-F7FBD2FEDC57}"/>
    <cellStyle name="Calcul 2 2 3 6" xfId="5716" xr:uid="{119DAAD6-B2C9-4323-8786-2EA30E8C30F2}"/>
    <cellStyle name="Calcul 2 2 3 6 2" xfId="5717" xr:uid="{0253A0FF-890F-41F1-A314-F44B28E063A6}"/>
    <cellStyle name="Calcul 2 2 3 6 3" xfId="5718" xr:uid="{7B0BF1B7-81CF-437D-BFC0-D0FC31A38229}"/>
    <cellStyle name="Calcul 2 2 3 6 4" xfId="5719" xr:uid="{DE23A3DC-4E2C-496B-A8FF-A6FDA809A3FC}"/>
    <cellStyle name="Calcul 2 2 3 6 5" xfId="5720" xr:uid="{0026A21C-5DD2-484B-A447-C7F42B1FEFD8}"/>
    <cellStyle name="Calcul 2 2 3 7" xfId="5721" xr:uid="{8B72F28B-A0CC-4584-B94D-0FFFEF5F1D80}"/>
    <cellStyle name="Calcul 2 2 3 8" xfId="5722" xr:uid="{06D27015-C673-4F4E-96E3-C9A4D165C5FA}"/>
    <cellStyle name="Calcul 2 2 3 9" xfId="5723" xr:uid="{91D417AE-AD7D-408D-B17B-7BC6096E40B7}"/>
    <cellStyle name="Calcul 2 2 4" xfId="5724" xr:uid="{BD99F71C-88BD-418C-9264-ACC5E24D64D2}"/>
    <cellStyle name="Calcul 2 2 4 2" xfId="5725" xr:uid="{C71C09FF-3BB5-4BF8-9666-7B0CB5379960}"/>
    <cellStyle name="Calcul 2 2 4 2 2" xfId="5726" xr:uid="{324ED904-B839-4EFD-87A9-D30777DA81EB}"/>
    <cellStyle name="Calcul 2 2 4 2 3" xfId="5727" xr:uid="{566CDA38-23D2-4F65-91AA-336EDE901B4C}"/>
    <cellStyle name="Calcul 2 2 4 2 4" xfId="5728" xr:uid="{C9A39E2A-9DDC-4B46-ABD0-AD6204BAF8B2}"/>
    <cellStyle name="Calcul 2 2 4 2 5" xfId="5729" xr:uid="{9ED7A7AC-2B92-4A12-9CDA-E933D5900223}"/>
    <cellStyle name="Calcul 2 2 4 3" xfId="5730" xr:uid="{55215736-15F3-436C-86BA-711F417E88FE}"/>
    <cellStyle name="Calcul 2 2 4 3 2" xfId="5731" xr:uid="{C98FBB8D-1F4D-4F0B-8552-A74A35E65E90}"/>
    <cellStyle name="Calcul 2 2 4 3 3" xfId="5732" xr:uid="{5358D13E-E836-4D68-A182-4B0136888E6F}"/>
    <cellStyle name="Calcul 2 2 4 3 4" xfId="5733" xr:uid="{884513C1-509E-48CA-BB93-7A5825028B2B}"/>
    <cellStyle name="Calcul 2 2 4 3 5" xfId="5734" xr:uid="{BA4BF1E5-D2EB-4CB4-88EF-8C552FAC652C}"/>
    <cellStyle name="Calcul 2 2 4 4" xfId="5735" xr:uid="{A5DC3AB4-A9AC-432E-861A-A40542781B9E}"/>
    <cellStyle name="Calcul 2 2 4 5" xfId="5736" xr:uid="{73938BD8-C0B3-4F81-BEB3-8BC38575919B}"/>
    <cellStyle name="Calcul 2 2 4 6" xfId="5737" xr:uid="{97793091-4328-4190-A823-835B20E22701}"/>
    <cellStyle name="Calcul 2 2 4 7" xfId="5738" xr:uid="{351C94B8-4B2A-45C0-94F4-48DF5E560BFE}"/>
    <cellStyle name="Calcul 2 2 5" xfId="5739" xr:uid="{76ED4DC5-22BE-4599-B030-A09E30227F0A}"/>
    <cellStyle name="Calcul 2 2 5 2" xfId="5740" xr:uid="{6DED1B3B-9495-44A2-B8FD-09BFEBC0E22C}"/>
    <cellStyle name="Calcul 2 2 5 2 2" xfId="5741" xr:uid="{D10ED00B-879E-4E36-B498-0E0D393AF82F}"/>
    <cellStyle name="Calcul 2 2 5 2 3" xfId="5742" xr:uid="{B8722187-CF40-4048-A0B7-67DE8DEFAE8A}"/>
    <cellStyle name="Calcul 2 2 5 2 4" xfId="5743" xr:uid="{2A51D9FC-4CFB-4F81-A06F-74CC1BEED2DD}"/>
    <cellStyle name="Calcul 2 2 5 2 5" xfId="5744" xr:uid="{7EC0D511-BFDF-4C98-9619-B875EA3C122C}"/>
    <cellStyle name="Calcul 2 2 5 3" xfId="5745" xr:uid="{3242C180-6DA8-4A3D-A49E-8AFDA894572B}"/>
    <cellStyle name="Calcul 2 2 5 3 2" xfId="5746" xr:uid="{113E8167-9ACC-4388-9A46-42B1D2990D27}"/>
    <cellStyle name="Calcul 2 2 5 3 3" xfId="5747" xr:uid="{E4E0654C-B6EA-4CE5-9CD9-65A1CC554E35}"/>
    <cellStyle name="Calcul 2 2 5 3 4" xfId="5748" xr:uid="{54B55620-0ED2-4751-9C4B-8D793AC0B77D}"/>
    <cellStyle name="Calcul 2 2 5 3 5" xfId="5749" xr:uid="{CFD78735-726C-48CE-9205-2350F4090232}"/>
    <cellStyle name="Calcul 2 2 5 4" xfId="5750" xr:uid="{DCE0D767-FDF9-426B-90CD-14127EB5EF71}"/>
    <cellStyle name="Calcul 2 2 5 5" xfId="5751" xr:uid="{1B22D58B-573F-48F8-B6E8-B11361B84176}"/>
    <cellStyle name="Calcul 2 2 5 6" xfId="5752" xr:uid="{4CBF3DC0-C9E5-46BF-8AFF-2FD52456C297}"/>
    <cellStyle name="Calcul 2 2 5 7" xfId="5753" xr:uid="{65935A4C-9C12-4269-8E8A-CAE4C8E7292E}"/>
    <cellStyle name="Calcul 2 2 6" xfId="5754" xr:uid="{44AAAE58-35B2-4D24-B506-E080BCEB411B}"/>
    <cellStyle name="Calcul 2 2 6 2" xfId="5755" xr:uid="{299A2A92-E056-47FA-B84F-6248529DDED3}"/>
    <cellStyle name="Calcul 2 2 6 2 2" xfId="5756" xr:uid="{92705885-A1C5-43C3-8CCA-99C504E3457D}"/>
    <cellStyle name="Calcul 2 2 6 2 3" xfId="5757" xr:uid="{307AF9A4-1C1F-469F-921F-E46276755B5E}"/>
    <cellStyle name="Calcul 2 2 6 2 4" xfId="5758" xr:uid="{87B5E2F3-F985-41BA-8981-691D806FA7B7}"/>
    <cellStyle name="Calcul 2 2 6 2 5" xfId="5759" xr:uid="{65FAC40E-A485-43B0-A4F0-C83C7E5AE01C}"/>
    <cellStyle name="Calcul 2 2 6 3" xfId="5760" xr:uid="{E5F66F9D-0E40-4E05-8E2A-3C32B0ECDBFC}"/>
    <cellStyle name="Calcul 2 2 6 3 2" xfId="5761" xr:uid="{C2634FBC-7233-4A22-8DA8-53D1D6093BB0}"/>
    <cellStyle name="Calcul 2 2 6 3 3" xfId="5762" xr:uid="{FE1B334B-0D1B-409A-B4EB-5AA81F8DAF06}"/>
    <cellStyle name="Calcul 2 2 6 3 4" xfId="5763" xr:uid="{EEF73B28-E385-4A4D-8EF6-9DD75D66CBB6}"/>
    <cellStyle name="Calcul 2 2 6 3 5" xfId="5764" xr:uid="{6D95E35A-21C1-41EB-B057-70C3E480DB36}"/>
    <cellStyle name="Calcul 2 2 6 4" xfId="5765" xr:uid="{3FC3B259-BE08-4E90-9177-41117A2A9F25}"/>
    <cellStyle name="Calcul 2 2 6 5" xfId="5766" xr:uid="{05D1C69E-E23D-42DB-94C4-B9021CC593F9}"/>
    <cellStyle name="Calcul 2 2 6 6" xfId="5767" xr:uid="{AE5EA99B-A55C-42E0-B523-054F6E65C48D}"/>
    <cellStyle name="Calcul 2 2 6 7" xfId="5768" xr:uid="{3FE0C49B-C6C5-43C8-A2DD-13CEE4327040}"/>
    <cellStyle name="Calcul 2 2 7" xfId="5769" xr:uid="{6EA0B88F-DCDB-49CE-BDA8-6C12F9949FAE}"/>
    <cellStyle name="Calcul 2 2 7 2" xfId="5770" xr:uid="{24C7734E-C0E3-4968-8772-4C57C14C5C6D}"/>
    <cellStyle name="Calcul 2 2 7 2 2" xfId="5771" xr:uid="{2E8754B5-A43D-41C7-92FE-B833B2852802}"/>
    <cellStyle name="Calcul 2 2 7 2 3" xfId="5772" xr:uid="{C9DB4844-0446-4B02-ADB4-DDD1EE4B687A}"/>
    <cellStyle name="Calcul 2 2 7 2 4" xfId="5773" xr:uid="{7DE42CF2-65BD-42DB-B273-4CA2FE378BFB}"/>
    <cellStyle name="Calcul 2 2 7 2 5" xfId="5774" xr:uid="{88C96B91-CA69-4211-B3E2-49E458AF87A6}"/>
    <cellStyle name="Calcul 2 2 7 3" xfId="5775" xr:uid="{15E2BF36-6E90-422E-9A36-E089C5FFEFE9}"/>
    <cellStyle name="Calcul 2 2 7 3 2" xfId="5776" xr:uid="{99494064-0838-412F-AF11-2C991C526427}"/>
    <cellStyle name="Calcul 2 2 7 3 3" xfId="5777" xr:uid="{A4747486-40C1-47B1-9C4D-598F3C1DB5E5}"/>
    <cellStyle name="Calcul 2 2 7 3 4" xfId="5778" xr:uid="{D1F2164F-81C3-4786-8B21-58639D0E5075}"/>
    <cellStyle name="Calcul 2 2 7 3 5" xfId="5779" xr:uid="{E7CBA5E9-6A5D-403F-918E-EFA067A4C0D1}"/>
    <cellStyle name="Calcul 2 2 7 4" xfId="5780" xr:uid="{A633D57A-DDF7-424F-8107-2126A6527597}"/>
    <cellStyle name="Calcul 2 2 7 5" xfId="5781" xr:uid="{4FC81729-5DAF-4528-8AC8-5A5C6F5E600E}"/>
    <cellStyle name="Calcul 2 2 7 6" xfId="5782" xr:uid="{9CF78E52-94A7-4BAF-9341-6B6056CF2936}"/>
    <cellStyle name="Calcul 2 2 7 7" xfId="5783" xr:uid="{E878CE38-82EA-4C70-BAF8-3848A5C6B04B}"/>
    <cellStyle name="Calcul 2 2 8" xfId="5784" xr:uid="{6106F4D2-0616-41F0-ADAF-BDB00DD7E898}"/>
    <cellStyle name="Calcul 2 2 8 2" xfId="5785" xr:uid="{AD85189D-E465-4F35-AEFC-6383353D6D03}"/>
    <cellStyle name="Calcul 2 2 8 3" xfId="5786" xr:uid="{6EBEC012-DFE0-49D0-8908-F4F091447684}"/>
    <cellStyle name="Calcul 2 2 8 4" xfId="5787" xr:uid="{30C8C9BA-1E13-460C-8E03-E04D1E67497E}"/>
    <cellStyle name="Calcul 2 2 8 5" xfId="5788" xr:uid="{D1977DF0-74D1-4400-B054-D7A779CD74A3}"/>
    <cellStyle name="Calcul 2 2 9" xfId="5789" xr:uid="{996D75BA-D289-43E3-AFCB-30FA1D4917BC}"/>
    <cellStyle name="Calcul 2 2 9 2" xfId="5790" xr:uid="{CD716BB8-D20D-42EF-8851-711D78BA6B96}"/>
    <cellStyle name="Calcul 2 2 9 3" xfId="5791" xr:uid="{F6D8CEB6-9BD2-48FC-85A5-F073EC5A2F33}"/>
    <cellStyle name="Calcul 2 2 9 4" xfId="5792" xr:uid="{F995D2BF-248C-4980-B001-36F0AD6324E8}"/>
    <cellStyle name="Calcul 2 2 9 5" xfId="5793" xr:uid="{6D41B162-DD16-4445-9964-B16C8440CF5B}"/>
    <cellStyle name="Calcul 2 3" xfId="5794" xr:uid="{16841050-787B-4E3B-9206-B83FD4591B17}"/>
    <cellStyle name="Calcul 2 3 10" xfId="5795" xr:uid="{8F29DF5A-4B01-46F2-9C21-4DB621C0CA55}"/>
    <cellStyle name="Calcul 2 3 11" xfId="5796" xr:uid="{CE9C4CB5-1D22-47C1-A82B-D0DE8E739BED}"/>
    <cellStyle name="Calcul 2 3 12" xfId="5797" xr:uid="{1E0B159F-4E82-4956-9AD3-AAD21EFC6B06}"/>
    <cellStyle name="Calcul 2 3 2" xfId="5798" xr:uid="{6C46A41A-10A4-4F87-96A0-CA55CFE69F18}"/>
    <cellStyle name="Calcul 2 3 2 10" xfId="5799" xr:uid="{FA75E90F-6698-42F6-B0DB-C764F13CD716}"/>
    <cellStyle name="Calcul 2 3 2 2" xfId="5800" xr:uid="{123077E3-C9BC-488B-B8CA-651957562298}"/>
    <cellStyle name="Calcul 2 3 2 2 2" xfId="5801" xr:uid="{1EF4F232-FD86-4628-8782-CFEE81F5C76B}"/>
    <cellStyle name="Calcul 2 3 2 2 2 2" xfId="5802" xr:uid="{2BB20655-3104-49A2-8EA4-7AAA4ABD8D6C}"/>
    <cellStyle name="Calcul 2 3 2 2 2 3" xfId="5803" xr:uid="{9FCE6FA0-03B3-447D-8A2A-630D0BF09330}"/>
    <cellStyle name="Calcul 2 3 2 2 2 4" xfId="5804" xr:uid="{20C4EDF1-A81E-4D5D-AEA6-AF46B7993F0B}"/>
    <cellStyle name="Calcul 2 3 2 2 2 5" xfId="5805" xr:uid="{3DE8F341-31E5-489F-B987-F63020CFD4E1}"/>
    <cellStyle name="Calcul 2 3 2 2 3" xfId="5806" xr:uid="{5FF44186-DEAD-430A-AD7F-B3851CF40C9C}"/>
    <cellStyle name="Calcul 2 3 2 2 3 2" xfId="5807" xr:uid="{2D0A49DC-AEBD-4B07-80B4-8E3A5F7ACA4B}"/>
    <cellStyle name="Calcul 2 3 2 2 3 3" xfId="5808" xr:uid="{5F4D16FF-8E22-4E35-907E-378DB94A0165}"/>
    <cellStyle name="Calcul 2 3 2 2 3 4" xfId="5809" xr:uid="{839EFF6A-0EBC-43FE-AAD0-C62A33BB7301}"/>
    <cellStyle name="Calcul 2 3 2 2 3 5" xfId="5810" xr:uid="{10862D25-74BC-4209-9FB0-FFC824A38E0F}"/>
    <cellStyle name="Calcul 2 3 2 2 4" xfId="5811" xr:uid="{BDD03F55-CFD0-478A-93AB-7438D299B64F}"/>
    <cellStyle name="Calcul 2 3 2 2 5" xfId="5812" xr:uid="{C6455F08-8623-417D-A444-177D9AD87BC2}"/>
    <cellStyle name="Calcul 2 3 2 2 6" xfId="5813" xr:uid="{93B04701-AB63-45EA-A8CD-8EFF132E5891}"/>
    <cellStyle name="Calcul 2 3 2 2 7" xfId="5814" xr:uid="{C4ED5658-4960-41B1-A6AD-4BF827281BE8}"/>
    <cellStyle name="Calcul 2 3 2 3" xfId="5815" xr:uid="{E6091764-2CC6-4F3D-80B6-7AD308777229}"/>
    <cellStyle name="Calcul 2 3 2 3 2" xfId="5816" xr:uid="{71EB02ED-0325-4C21-880D-BB4646EE5A2A}"/>
    <cellStyle name="Calcul 2 3 2 3 2 2" xfId="5817" xr:uid="{E3BEE026-64AF-4516-8982-3C4226AAE43E}"/>
    <cellStyle name="Calcul 2 3 2 3 2 3" xfId="5818" xr:uid="{A3F65535-5906-467B-AF81-2878E48C9A3B}"/>
    <cellStyle name="Calcul 2 3 2 3 2 4" xfId="5819" xr:uid="{64AE7410-FF8C-44D1-8267-BB3933F9F2FD}"/>
    <cellStyle name="Calcul 2 3 2 3 2 5" xfId="5820" xr:uid="{8888EAD4-4393-4410-8B17-8E1A279868C5}"/>
    <cellStyle name="Calcul 2 3 2 3 3" xfId="5821" xr:uid="{9F4C328B-73CF-4FFC-B756-C0DB6E9CACD4}"/>
    <cellStyle name="Calcul 2 3 2 3 3 2" xfId="5822" xr:uid="{3986B031-1AFF-49F8-BCD2-D0D65EEF53B0}"/>
    <cellStyle name="Calcul 2 3 2 3 3 3" xfId="5823" xr:uid="{B88E047E-3E2F-4E2C-95D8-4C0F6B81E58C}"/>
    <cellStyle name="Calcul 2 3 2 3 3 4" xfId="5824" xr:uid="{E096BC1C-CF66-458A-B138-D82D49D76291}"/>
    <cellStyle name="Calcul 2 3 2 3 3 5" xfId="5825" xr:uid="{149341F0-B6CE-42D9-8A85-5A66B9E43919}"/>
    <cellStyle name="Calcul 2 3 2 3 4" xfId="5826" xr:uid="{1DCA62CE-B0DF-4BC0-BB21-67FA5DCCBDB3}"/>
    <cellStyle name="Calcul 2 3 2 3 5" xfId="5827" xr:uid="{A78FA264-1D18-4153-B858-EDDCA1C87A09}"/>
    <cellStyle name="Calcul 2 3 2 3 6" xfId="5828" xr:uid="{E337893E-5E3B-4675-8513-A897F35735AF}"/>
    <cellStyle name="Calcul 2 3 2 3 7" xfId="5829" xr:uid="{6DD806D4-7DE4-4CA7-A080-E54AE2154831}"/>
    <cellStyle name="Calcul 2 3 2 4" xfId="5830" xr:uid="{A8601B1A-07AE-4267-A991-C022CEF36264}"/>
    <cellStyle name="Calcul 2 3 2 4 2" xfId="5831" xr:uid="{EBFF3528-6807-4499-B46D-5F74830D4583}"/>
    <cellStyle name="Calcul 2 3 2 4 2 2" xfId="5832" xr:uid="{D2F7CE34-57BB-4C69-AF91-0AA0C0F6CDB8}"/>
    <cellStyle name="Calcul 2 3 2 4 2 3" xfId="5833" xr:uid="{D7F08E82-63B4-4504-8C8A-BC14806F6F94}"/>
    <cellStyle name="Calcul 2 3 2 4 2 4" xfId="5834" xr:uid="{8E38ADFE-2921-4665-99BA-CC0B7B75DA46}"/>
    <cellStyle name="Calcul 2 3 2 4 2 5" xfId="5835" xr:uid="{F8981CB0-742D-475E-ACD8-8D620FC479FE}"/>
    <cellStyle name="Calcul 2 3 2 4 3" xfId="5836" xr:uid="{3814E71D-884F-4507-839F-6251C15E3287}"/>
    <cellStyle name="Calcul 2 3 2 4 3 2" xfId="5837" xr:uid="{9D617BA4-D05B-4EDE-915B-257336583702}"/>
    <cellStyle name="Calcul 2 3 2 4 3 3" xfId="5838" xr:uid="{F4921157-D67C-414D-942A-036AB3D2F27E}"/>
    <cellStyle name="Calcul 2 3 2 4 3 4" xfId="5839" xr:uid="{2D49712F-3043-4F33-9C77-FE3219216604}"/>
    <cellStyle name="Calcul 2 3 2 4 3 5" xfId="5840" xr:uid="{28E508B4-A397-4610-BF9B-FCD17807508B}"/>
    <cellStyle name="Calcul 2 3 2 4 4" xfId="5841" xr:uid="{D2F48C32-98E6-4E02-8D95-AD178879EFC0}"/>
    <cellStyle name="Calcul 2 3 2 4 5" xfId="5842" xr:uid="{966B4624-49F6-4B7D-9ED0-CB97C33E1ED9}"/>
    <cellStyle name="Calcul 2 3 2 4 6" xfId="5843" xr:uid="{888CF6D2-F6A2-4447-9909-AC31CBE158DB}"/>
    <cellStyle name="Calcul 2 3 2 4 7" xfId="5844" xr:uid="{15063A4A-4D94-4753-91B1-D45422340173}"/>
    <cellStyle name="Calcul 2 3 2 5" xfId="5845" xr:uid="{2816FF9E-DFBD-4B1E-BC6E-1D1AA269D204}"/>
    <cellStyle name="Calcul 2 3 2 5 2" xfId="5846" xr:uid="{F50B4FC0-183C-4846-A57F-09A7413FF787}"/>
    <cellStyle name="Calcul 2 3 2 5 3" xfId="5847" xr:uid="{6BEBD378-8B70-4B45-9545-9A389B0A0DB5}"/>
    <cellStyle name="Calcul 2 3 2 5 4" xfId="5848" xr:uid="{88114016-E2D9-4701-9C01-B111A85DF582}"/>
    <cellStyle name="Calcul 2 3 2 5 5" xfId="5849" xr:uid="{29A7F235-3073-4786-A3AB-7B189C1B09C0}"/>
    <cellStyle name="Calcul 2 3 2 6" xfId="5850" xr:uid="{856003BC-F74B-41E7-948F-5EF28E0A4347}"/>
    <cellStyle name="Calcul 2 3 2 6 2" xfId="5851" xr:uid="{96A701DA-9675-4F57-97B0-3DACB5CAD2CB}"/>
    <cellStyle name="Calcul 2 3 2 6 3" xfId="5852" xr:uid="{B7B63FC5-DA2A-43A8-959C-7B90D2BCFF02}"/>
    <cellStyle name="Calcul 2 3 2 6 4" xfId="5853" xr:uid="{DFBED860-2176-41F5-80EE-9571018E94C6}"/>
    <cellStyle name="Calcul 2 3 2 6 5" xfId="5854" xr:uid="{DA6F5D80-3837-42A5-A598-EC444419DF62}"/>
    <cellStyle name="Calcul 2 3 2 7" xfId="5855" xr:uid="{AB8D8058-2A0C-4336-A699-C19E4FB9D014}"/>
    <cellStyle name="Calcul 2 3 2 8" xfId="5856" xr:uid="{D2CF2C62-5EDA-4B18-9BD9-469D0311AFD7}"/>
    <cellStyle name="Calcul 2 3 2 9" xfId="5857" xr:uid="{9ABCC306-B2C3-4C93-8D72-272E12F6A165}"/>
    <cellStyle name="Calcul 2 3 3" xfId="5858" xr:uid="{4CC9568A-E5F2-4B35-A34E-13F3132E2FCE}"/>
    <cellStyle name="Calcul 2 3 3 2" xfId="5859" xr:uid="{A195E440-28D6-45C3-A072-40BD6AAE1DEE}"/>
    <cellStyle name="Calcul 2 3 3 2 2" xfId="5860" xr:uid="{46E8281E-EC3B-4544-856B-99617A4F2EB9}"/>
    <cellStyle name="Calcul 2 3 3 2 3" xfId="5861" xr:uid="{B2F77F6B-2513-4FD7-B2A2-6A7997EE6C0D}"/>
    <cellStyle name="Calcul 2 3 3 2 4" xfId="5862" xr:uid="{A978493C-EE32-4D9F-B7B3-BAC90E7E74C6}"/>
    <cellStyle name="Calcul 2 3 3 2 5" xfId="5863" xr:uid="{E0FC1536-5C7A-49F3-B6AC-FFC5C45A5912}"/>
    <cellStyle name="Calcul 2 3 3 3" xfId="5864" xr:uid="{66430ADB-6F38-463D-B140-FAEDEE2065AC}"/>
    <cellStyle name="Calcul 2 3 3 3 2" xfId="5865" xr:uid="{C797329A-7F30-4C9C-9F96-D5459BECC422}"/>
    <cellStyle name="Calcul 2 3 3 3 3" xfId="5866" xr:uid="{6413EAF5-F5D3-4682-8DAA-5F4611CC8CC6}"/>
    <cellStyle name="Calcul 2 3 3 3 4" xfId="5867" xr:uid="{1657EFA9-0C7E-45C6-AC7D-B817B3970C18}"/>
    <cellStyle name="Calcul 2 3 3 3 5" xfId="5868" xr:uid="{D0D009F6-3346-498A-BC82-816015D0FD08}"/>
    <cellStyle name="Calcul 2 3 3 4" xfId="5869" xr:uid="{793D86D3-7D9E-4EC7-9677-E82BFFEA957D}"/>
    <cellStyle name="Calcul 2 3 3 5" xfId="5870" xr:uid="{B14EADFE-FED0-4458-8190-B8E5DBD9D025}"/>
    <cellStyle name="Calcul 2 3 3 6" xfId="5871" xr:uid="{93497949-5F41-426D-BF8C-DE4DC34D2E39}"/>
    <cellStyle name="Calcul 2 3 3 7" xfId="5872" xr:uid="{54CDE8FA-E342-417E-9C1C-40CCC8A33E64}"/>
    <cellStyle name="Calcul 2 3 4" xfId="5873" xr:uid="{BA7D956E-3AEC-4402-9B17-05F8AEAF84B5}"/>
    <cellStyle name="Calcul 2 3 4 2" xfId="5874" xr:uid="{0281E764-92DD-4C64-AAEA-549050347946}"/>
    <cellStyle name="Calcul 2 3 4 2 2" xfId="5875" xr:uid="{AA53798F-6501-4E8A-BB68-B43CACB31823}"/>
    <cellStyle name="Calcul 2 3 4 2 3" xfId="5876" xr:uid="{A47BE294-6B95-4E30-A9B9-5F05F2299E49}"/>
    <cellStyle name="Calcul 2 3 4 2 4" xfId="5877" xr:uid="{9204479C-D0AB-4135-9DF5-5927556FBFB9}"/>
    <cellStyle name="Calcul 2 3 4 2 5" xfId="5878" xr:uid="{32AD6DDD-F104-4054-9AE6-F1BC2C82B24F}"/>
    <cellStyle name="Calcul 2 3 4 3" xfId="5879" xr:uid="{39430F76-A823-4890-A840-0BDD88F584DF}"/>
    <cellStyle name="Calcul 2 3 4 3 2" xfId="5880" xr:uid="{5A19DA33-86C5-4844-9005-DAF80B546166}"/>
    <cellStyle name="Calcul 2 3 4 3 3" xfId="5881" xr:uid="{742C7DC7-C3D8-4AD8-B231-33EF7FC71EAD}"/>
    <cellStyle name="Calcul 2 3 4 3 4" xfId="5882" xr:uid="{11823479-0BE6-420D-8512-FD2B3F89472A}"/>
    <cellStyle name="Calcul 2 3 4 3 5" xfId="5883" xr:uid="{67A30FF1-91D5-4194-96F5-0E4CAA0E967F}"/>
    <cellStyle name="Calcul 2 3 4 4" xfId="5884" xr:uid="{F03B35FA-4FB9-4A60-BD3A-5A88FF425F21}"/>
    <cellStyle name="Calcul 2 3 4 5" xfId="5885" xr:uid="{C5A45708-EA7B-428A-87CA-912F454977AF}"/>
    <cellStyle name="Calcul 2 3 4 6" xfId="5886" xr:uid="{10E39626-2E2A-40D5-AE6A-63D2948F98E2}"/>
    <cellStyle name="Calcul 2 3 4 7" xfId="5887" xr:uid="{9D4F1ECB-77A4-4C6E-9AC3-2EE948F90FC1}"/>
    <cellStyle name="Calcul 2 3 5" xfId="5888" xr:uid="{10F72057-9DF5-4B48-9886-BE4B3EBFF047}"/>
    <cellStyle name="Calcul 2 3 5 2" xfId="5889" xr:uid="{B5AB3FBE-359D-4030-BA0B-B62D8EB7DA0C}"/>
    <cellStyle name="Calcul 2 3 5 2 2" xfId="5890" xr:uid="{AEFF23D7-FACD-497B-90FF-37A2A4C0722D}"/>
    <cellStyle name="Calcul 2 3 5 2 3" xfId="5891" xr:uid="{8F118C87-62C0-41B3-9063-74104E976BC2}"/>
    <cellStyle name="Calcul 2 3 5 2 4" xfId="5892" xr:uid="{6FC6FEAC-06AE-4ABB-9ADD-D0C294C8DB1B}"/>
    <cellStyle name="Calcul 2 3 5 2 5" xfId="5893" xr:uid="{36F3CD46-190F-40D2-8CF1-4D6C22253440}"/>
    <cellStyle name="Calcul 2 3 5 3" xfId="5894" xr:uid="{9AE0A7AA-8914-4DFF-BC5D-F359E11082CC}"/>
    <cellStyle name="Calcul 2 3 5 3 2" xfId="5895" xr:uid="{68095207-90C7-4843-8D94-827E2EA92880}"/>
    <cellStyle name="Calcul 2 3 5 3 3" xfId="5896" xr:uid="{9ADE382B-941E-42A2-A892-117915E2550E}"/>
    <cellStyle name="Calcul 2 3 5 3 4" xfId="5897" xr:uid="{6719AC22-61D5-41CF-8B76-AEEDFAF0575A}"/>
    <cellStyle name="Calcul 2 3 5 3 5" xfId="5898" xr:uid="{D8EDD225-2AF2-4775-B9A8-21381EA14C57}"/>
    <cellStyle name="Calcul 2 3 5 4" xfId="5899" xr:uid="{F91A2F27-F3BC-4C20-88FF-C3CE50628E66}"/>
    <cellStyle name="Calcul 2 3 5 5" xfId="5900" xr:uid="{8F72BAFE-0F94-458C-A5E3-D8420D0CA2A0}"/>
    <cellStyle name="Calcul 2 3 5 6" xfId="5901" xr:uid="{6A4CB499-160A-45DA-A0FA-1970618F67A7}"/>
    <cellStyle name="Calcul 2 3 5 7" xfId="5902" xr:uid="{EAB5903D-2017-40FC-8AFE-9DD0861FF216}"/>
    <cellStyle name="Calcul 2 3 6" xfId="5903" xr:uid="{A5891400-F793-40A2-8E44-01871A28B77D}"/>
    <cellStyle name="Calcul 2 3 6 2" xfId="5904" xr:uid="{4136DDFD-629A-4116-A59B-3174A7A9F185}"/>
    <cellStyle name="Calcul 2 3 6 2 2" xfId="5905" xr:uid="{E7515A5A-3C5C-4F0D-A17F-7FD290F9C13F}"/>
    <cellStyle name="Calcul 2 3 6 2 3" xfId="5906" xr:uid="{35F70488-CE87-45E2-8FD3-1FC865C514F3}"/>
    <cellStyle name="Calcul 2 3 6 2 4" xfId="5907" xr:uid="{39C03840-6A6D-42A2-8BFF-3C6C446FDC10}"/>
    <cellStyle name="Calcul 2 3 6 2 5" xfId="5908" xr:uid="{F8837788-6ED8-4B95-8D2F-9D768FE82919}"/>
    <cellStyle name="Calcul 2 3 6 3" xfId="5909" xr:uid="{B0FD10D0-C390-4547-A942-3C7C699C0126}"/>
    <cellStyle name="Calcul 2 3 6 3 2" xfId="5910" xr:uid="{502516C3-15F7-41B0-B3DD-4CCB53E3B80F}"/>
    <cellStyle name="Calcul 2 3 6 3 3" xfId="5911" xr:uid="{0EAE1440-22DA-4F57-9C40-0CB9A3F17CF6}"/>
    <cellStyle name="Calcul 2 3 6 3 4" xfId="5912" xr:uid="{C6C3CC66-1537-4BEE-B64D-1BC1CED4DCD3}"/>
    <cellStyle name="Calcul 2 3 6 3 5" xfId="5913" xr:uid="{7A4B806F-41F9-428B-83EA-9A08DE0F7058}"/>
    <cellStyle name="Calcul 2 3 6 4" xfId="5914" xr:uid="{9681E137-BC68-4BBD-B075-81F85FBD719D}"/>
    <cellStyle name="Calcul 2 3 6 5" xfId="5915" xr:uid="{B8D51FD1-F3F6-4A9C-994B-ED41F81AC3F0}"/>
    <cellStyle name="Calcul 2 3 6 6" xfId="5916" xr:uid="{08FEE616-B4DA-4A45-A63B-986229387E86}"/>
    <cellStyle name="Calcul 2 3 6 7" xfId="5917" xr:uid="{D2B69B04-B5DA-46A0-A9CF-F66B2A4E811E}"/>
    <cellStyle name="Calcul 2 3 7" xfId="5918" xr:uid="{4A7BCD28-0687-4D97-AA1B-E6D4CA3BF8CB}"/>
    <cellStyle name="Calcul 2 3 7 2" xfId="5919" xr:uid="{0ADDCD1A-44BC-4539-B010-DFA2E793CC78}"/>
    <cellStyle name="Calcul 2 3 7 3" xfId="5920" xr:uid="{D30EC527-B256-4F7E-9711-4AE2911A104E}"/>
    <cellStyle name="Calcul 2 3 7 4" xfId="5921" xr:uid="{EBA5C0BC-44BA-442A-ACC0-57242CACB82B}"/>
    <cellStyle name="Calcul 2 3 7 5" xfId="5922" xr:uid="{9EE79B2C-A776-40C2-8FC6-DE67912D2D86}"/>
    <cellStyle name="Calcul 2 3 8" xfId="5923" xr:uid="{D07F6F8B-774E-48B8-9A3D-FEBFE9D66054}"/>
    <cellStyle name="Calcul 2 3 8 2" xfId="5924" xr:uid="{DB980099-E8AD-42DC-8456-B119D9FF7285}"/>
    <cellStyle name="Calcul 2 3 8 3" xfId="5925" xr:uid="{8A200F4F-A85A-456F-952B-1F0415F145F7}"/>
    <cellStyle name="Calcul 2 3 8 4" xfId="5926" xr:uid="{E71DEA8B-3A7E-4E9B-B8E3-C89366C50E7F}"/>
    <cellStyle name="Calcul 2 3 8 5" xfId="5927" xr:uid="{255CD18E-5D80-49B8-9952-7968FAE40098}"/>
    <cellStyle name="Calcul 2 3 9" xfId="5928" xr:uid="{D8406B33-4DFE-4395-AE73-3AC986E2A19F}"/>
    <cellStyle name="Calcul 2 4" xfId="5929" xr:uid="{F21C0DFA-2B27-4DE1-88F2-2472F9573658}"/>
    <cellStyle name="Calcul 2 4 10" xfId="5930" xr:uid="{1A88F2FF-398F-4203-BC1F-564D0CDCF50C}"/>
    <cellStyle name="Calcul 2 4 2" xfId="5931" xr:uid="{24D0D3B2-5727-4B37-9ADF-CBBE410B63FD}"/>
    <cellStyle name="Calcul 2 4 2 2" xfId="5932" xr:uid="{FD59E2D8-8F6D-450D-8303-2E4729B5CD1B}"/>
    <cellStyle name="Calcul 2 4 2 2 2" xfId="5933" xr:uid="{730B9AE4-1674-4B58-9F70-54C3CA454C34}"/>
    <cellStyle name="Calcul 2 4 2 2 3" xfId="5934" xr:uid="{A64B4B7B-53C5-41C1-8956-EC63D2FCFCE1}"/>
    <cellStyle name="Calcul 2 4 2 2 4" xfId="5935" xr:uid="{C4E94DF4-46B1-4426-9B2C-71AA5E1B25AD}"/>
    <cellStyle name="Calcul 2 4 2 2 5" xfId="5936" xr:uid="{AC6A0617-2341-4A0E-821C-74A1BE3FC286}"/>
    <cellStyle name="Calcul 2 4 2 3" xfId="5937" xr:uid="{F9434A91-5FEF-4C64-9633-EC2343AD7636}"/>
    <cellStyle name="Calcul 2 4 2 3 2" xfId="5938" xr:uid="{929A9F84-0134-43AD-82C2-FCB27E60B57F}"/>
    <cellStyle name="Calcul 2 4 2 3 3" xfId="5939" xr:uid="{CEC7C36C-7D8B-4757-9438-22034D3382FB}"/>
    <cellStyle name="Calcul 2 4 2 3 4" xfId="5940" xr:uid="{4653DA6F-EAD7-494B-8853-284775061C3E}"/>
    <cellStyle name="Calcul 2 4 2 3 5" xfId="5941" xr:uid="{42B59751-7C00-419F-AA08-A5ED6E5FEC17}"/>
    <cellStyle name="Calcul 2 4 2 4" xfId="5942" xr:uid="{36085780-4C8C-4D8B-8376-CE4AFC35B835}"/>
    <cellStyle name="Calcul 2 4 2 5" xfId="5943" xr:uid="{5498ED58-4A38-4CEB-A1C8-645144BE4877}"/>
    <cellStyle name="Calcul 2 4 2 6" xfId="5944" xr:uid="{6D90F1DD-5051-4851-89CA-77115D34A592}"/>
    <cellStyle name="Calcul 2 4 2 7" xfId="5945" xr:uid="{34DDA2BB-B3CD-4247-A969-69D3279335C5}"/>
    <cellStyle name="Calcul 2 4 3" xfId="5946" xr:uid="{4F8A4DB3-5648-43E2-850D-5B0C81113C50}"/>
    <cellStyle name="Calcul 2 4 3 2" xfId="5947" xr:uid="{45CF424A-1046-42CC-9436-F278DACDBDBF}"/>
    <cellStyle name="Calcul 2 4 3 2 2" xfId="5948" xr:uid="{4DF02682-72C7-4DB3-B0E6-DA9EE82FC10B}"/>
    <cellStyle name="Calcul 2 4 3 2 3" xfId="5949" xr:uid="{0E9B427E-7F04-4608-B7DC-E179F767F40E}"/>
    <cellStyle name="Calcul 2 4 3 2 4" xfId="5950" xr:uid="{3402C15A-D41D-4FE5-9E82-2939CCE8A1DE}"/>
    <cellStyle name="Calcul 2 4 3 2 5" xfId="5951" xr:uid="{A90A7647-BB45-4017-B32A-5FBBCAA92CA6}"/>
    <cellStyle name="Calcul 2 4 3 3" xfId="5952" xr:uid="{9929FCE1-4E17-4975-84E0-D24AB10C5C19}"/>
    <cellStyle name="Calcul 2 4 3 3 2" xfId="5953" xr:uid="{A2D22093-7E9D-4E1A-92E1-F2A19B47FEA2}"/>
    <cellStyle name="Calcul 2 4 3 3 3" xfId="5954" xr:uid="{7BB2E923-3E25-47DC-A5B7-D78E14DFF72F}"/>
    <cellStyle name="Calcul 2 4 3 3 4" xfId="5955" xr:uid="{9FC68C5E-FA20-4609-A819-440267E6AC14}"/>
    <cellStyle name="Calcul 2 4 3 3 5" xfId="5956" xr:uid="{92A357F3-54BE-4A8A-9AA3-14B69B38B8A5}"/>
    <cellStyle name="Calcul 2 4 3 4" xfId="5957" xr:uid="{8DF59C9A-5772-4B65-867E-8F1B45B8DAB8}"/>
    <cellStyle name="Calcul 2 4 3 5" xfId="5958" xr:uid="{31A51027-163D-4CEA-A6BF-73FA59775BBB}"/>
    <cellStyle name="Calcul 2 4 3 6" xfId="5959" xr:uid="{91F51294-A8FF-448C-8697-37708AC925AE}"/>
    <cellStyle name="Calcul 2 4 3 7" xfId="5960" xr:uid="{14BA5E9B-49CF-4321-AE93-4B3CF365F861}"/>
    <cellStyle name="Calcul 2 4 4" xfId="5961" xr:uid="{D84BDACB-C415-4375-BAEC-385927C20514}"/>
    <cellStyle name="Calcul 2 4 4 2" xfId="5962" xr:uid="{5995E4BC-2CDB-4F70-B5F5-CA328F2FA38A}"/>
    <cellStyle name="Calcul 2 4 4 2 2" xfId="5963" xr:uid="{916C3BA3-B3C6-40FB-9C54-475CE917C515}"/>
    <cellStyle name="Calcul 2 4 4 2 3" xfId="5964" xr:uid="{B84A6A28-87CC-44DC-B73D-F841E1BAB343}"/>
    <cellStyle name="Calcul 2 4 4 2 4" xfId="5965" xr:uid="{8C64C2E8-123A-4E77-A46B-311CD0CD4A25}"/>
    <cellStyle name="Calcul 2 4 4 2 5" xfId="5966" xr:uid="{B54EBB5F-3F34-4C66-956F-752B069BB638}"/>
    <cellStyle name="Calcul 2 4 4 3" xfId="5967" xr:uid="{97B9D4CE-E909-462C-B31D-D1502F1BF28E}"/>
    <cellStyle name="Calcul 2 4 4 3 2" xfId="5968" xr:uid="{D453648C-E7F2-4426-BDB0-E5748A7B2C3C}"/>
    <cellStyle name="Calcul 2 4 4 3 3" xfId="5969" xr:uid="{1095543C-FDB8-4CBC-BAD1-65EEEABA1692}"/>
    <cellStyle name="Calcul 2 4 4 3 4" xfId="5970" xr:uid="{0BC95EE3-13AA-49ED-90B8-33018CEBEED7}"/>
    <cellStyle name="Calcul 2 4 4 3 5" xfId="5971" xr:uid="{56ED01B0-1C7D-47C1-BBC6-AED1A3BA2317}"/>
    <cellStyle name="Calcul 2 4 4 4" xfId="5972" xr:uid="{7A588D75-B9E4-4A27-B55D-058F9FA7BE1E}"/>
    <cellStyle name="Calcul 2 4 4 5" xfId="5973" xr:uid="{472E1237-23F7-4002-9C6D-EB9CC08CFCA5}"/>
    <cellStyle name="Calcul 2 4 4 6" xfId="5974" xr:uid="{E82E2A9D-4EE1-42F0-A07F-0B00FF0E67F6}"/>
    <cellStyle name="Calcul 2 4 4 7" xfId="5975" xr:uid="{78783F66-2CEE-4C3D-8EA0-65CF36ADEE44}"/>
    <cellStyle name="Calcul 2 4 5" xfId="5976" xr:uid="{5D0F472F-3C71-46FA-B220-83E364DE3852}"/>
    <cellStyle name="Calcul 2 4 5 2" xfId="5977" xr:uid="{8845BAFC-AF7C-4CE9-B340-0620925B2AAD}"/>
    <cellStyle name="Calcul 2 4 5 3" xfId="5978" xr:uid="{51572006-3342-4FB2-9984-4CE8ACB680DE}"/>
    <cellStyle name="Calcul 2 4 5 4" xfId="5979" xr:uid="{09546CEE-B77D-489A-A5D0-2E5AE60F254D}"/>
    <cellStyle name="Calcul 2 4 5 5" xfId="5980" xr:uid="{A3A0B2EE-127A-41A8-BC76-C5407A571612}"/>
    <cellStyle name="Calcul 2 4 6" xfId="5981" xr:uid="{372BE9A6-B8FB-44CF-9271-CF0539FE5425}"/>
    <cellStyle name="Calcul 2 4 6 2" xfId="5982" xr:uid="{1883DCA3-5071-4A50-9936-9E8489459801}"/>
    <cellStyle name="Calcul 2 4 6 3" xfId="5983" xr:uid="{A345B004-FA67-47C1-ABB4-893292B2B755}"/>
    <cellStyle name="Calcul 2 4 6 4" xfId="5984" xr:uid="{34A84D21-6BCE-4279-AA11-97354B49077F}"/>
    <cellStyle name="Calcul 2 4 6 5" xfId="5985" xr:uid="{BDE37F0A-21E6-46C4-BCFB-7B520D825F00}"/>
    <cellStyle name="Calcul 2 4 7" xfId="5986" xr:uid="{FED18FC2-94EE-4075-953E-25CD0D1444CF}"/>
    <cellStyle name="Calcul 2 4 8" xfId="5987" xr:uid="{01421583-9F18-4879-833F-9F5FF23BECB3}"/>
    <cellStyle name="Calcul 2 4 9" xfId="5988" xr:uid="{AB598A4D-1990-44EC-8912-7CA7508AACC4}"/>
    <cellStyle name="Calcul 2 5" xfId="5989" xr:uid="{9D4FF564-46C5-4DF3-BA4C-460AB400C8A5}"/>
    <cellStyle name="Calcul 2 5 2" xfId="5990" xr:uid="{C3136F69-4977-47C0-9611-117B2CD385DD}"/>
    <cellStyle name="Calcul 2 5 2 2" xfId="5991" xr:uid="{8320C990-7CE1-40F9-A30B-722E36CFC2BC}"/>
    <cellStyle name="Calcul 2 5 2 3" xfId="5992" xr:uid="{4D7C429E-4B15-4C31-9A3A-BBC578D6D203}"/>
    <cellStyle name="Calcul 2 5 2 4" xfId="5993" xr:uid="{AE3A5CD7-8D85-4CAE-BDC8-F20380DC9890}"/>
    <cellStyle name="Calcul 2 5 2 5" xfId="5994" xr:uid="{A996FEC7-0187-45E1-82B9-B8CA743649F6}"/>
    <cellStyle name="Calcul 2 5 3" xfId="5995" xr:uid="{B61299F9-19C4-4730-8D43-99B852193B48}"/>
    <cellStyle name="Calcul 2 5 3 2" xfId="5996" xr:uid="{634CCA5D-CE5A-4A56-AB5A-EE4AEF6E5D30}"/>
    <cellStyle name="Calcul 2 5 3 3" xfId="5997" xr:uid="{18FB1ECD-959A-4408-AE7B-3921250CDDA4}"/>
    <cellStyle name="Calcul 2 5 3 4" xfId="5998" xr:uid="{1EDCEA46-82F5-474C-95F8-493F636B9E9F}"/>
    <cellStyle name="Calcul 2 5 3 5" xfId="5999" xr:uid="{1035F9FC-5804-40FC-BDFF-05C4F9A07DE0}"/>
    <cellStyle name="Calcul 2 5 4" xfId="6000" xr:uid="{36AE44E8-EE73-42B0-8A0C-609C0C25376D}"/>
    <cellStyle name="Calcul 2 5 5" xfId="6001" xr:uid="{8C6C6DCF-246A-4175-955F-6ECC6DBAB2BF}"/>
    <cellStyle name="Calcul 2 5 6" xfId="6002" xr:uid="{2A20D4F5-DB17-40DC-88CF-C92CCC21A484}"/>
    <cellStyle name="Calcul 2 5 7" xfId="6003" xr:uid="{A14D6AB8-0B30-4A63-8A0A-7F4533B64A07}"/>
    <cellStyle name="Calcul 2 6" xfId="6004" xr:uid="{0B9140C5-9F98-47D4-A28F-3E5BF3D68617}"/>
    <cellStyle name="Calcul 2 6 2" xfId="6005" xr:uid="{90A7C5DD-6636-4DD0-8DD3-2009028767E7}"/>
    <cellStyle name="Calcul 2 6 2 2" xfId="6006" xr:uid="{CF35E5CF-17CA-446F-8641-0C96C1707607}"/>
    <cellStyle name="Calcul 2 6 2 3" xfId="6007" xr:uid="{CE5D9E39-C3C7-49AF-9BBF-C6430AA018E6}"/>
    <cellStyle name="Calcul 2 6 2 4" xfId="6008" xr:uid="{B543BD46-97FB-4AFE-B3E5-44E966093AFE}"/>
    <cellStyle name="Calcul 2 6 2 5" xfId="6009" xr:uid="{F3B0BC21-D0DC-4AAB-ABF7-1DCA29FE8845}"/>
    <cellStyle name="Calcul 2 6 3" xfId="6010" xr:uid="{F5433837-E431-4BC4-926A-DE25985936EC}"/>
    <cellStyle name="Calcul 2 6 3 2" xfId="6011" xr:uid="{80CA8F18-15D7-4160-AFFD-14E25FA0DE4F}"/>
    <cellStyle name="Calcul 2 6 3 3" xfId="6012" xr:uid="{1ADA8ABF-B55C-4384-A248-92C89414D559}"/>
    <cellStyle name="Calcul 2 6 3 4" xfId="6013" xr:uid="{6286C0BA-84FD-4366-A835-76113192303D}"/>
    <cellStyle name="Calcul 2 6 3 5" xfId="6014" xr:uid="{86578725-A870-4C2F-9F25-53B7AE0B7316}"/>
    <cellStyle name="Calcul 2 6 4" xfId="6015" xr:uid="{65D35916-842A-40F4-A51A-7DABA4865B46}"/>
    <cellStyle name="Calcul 2 6 5" xfId="6016" xr:uid="{859260EB-FBC7-48A1-B4A2-D34DFC0D09C4}"/>
    <cellStyle name="Calcul 2 6 6" xfId="6017" xr:uid="{503C71D6-4532-4002-AD4B-352593D23C9B}"/>
    <cellStyle name="Calcul 2 6 7" xfId="6018" xr:uid="{20623C54-6EA3-4110-8ACB-BCBC0E5662AC}"/>
    <cellStyle name="Calcul 2 7" xfId="6019" xr:uid="{5F70531A-9C23-46DD-A844-C8EF0FD4C654}"/>
    <cellStyle name="Calcul 2 7 2" xfId="6020" xr:uid="{348AEBD4-F075-44EF-8780-14A93085E138}"/>
    <cellStyle name="Calcul 2 7 2 2" xfId="6021" xr:uid="{00AEF06B-5A8D-428E-8EC8-F2ECD5001F69}"/>
    <cellStyle name="Calcul 2 7 2 3" xfId="6022" xr:uid="{03D30218-AF8D-4CA3-AC07-998A5DF49C3E}"/>
    <cellStyle name="Calcul 2 7 2 4" xfId="6023" xr:uid="{45DD9D14-7823-42A7-931A-4C115AE83986}"/>
    <cellStyle name="Calcul 2 7 2 5" xfId="6024" xr:uid="{2A0BF188-BF33-48EC-8D38-4A03F2939AB9}"/>
    <cellStyle name="Calcul 2 7 3" xfId="6025" xr:uid="{F10D1963-DF89-4295-BCCF-28F1724829EE}"/>
    <cellStyle name="Calcul 2 7 3 2" xfId="6026" xr:uid="{8A995666-6C1C-4AE5-87D5-DD9D14D507E5}"/>
    <cellStyle name="Calcul 2 7 3 3" xfId="6027" xr:uid="{0BD4EF05-4F55-4436-9052-13294F380BCF}"/>
    <cellStyle name="Calcul 2 7 3 4" xfId="6028" xr:uid="{DA218811-A51B-4822-9CCD-4E7D5ABA3106}"/>
    <cellStyle name="Calcul 2 7 3 5" xfId="6029" xr:uid="{D5BB4515-41EF-4910-9AB3-C829BF4E9317}"/>
    <cellStyle name="Calcul 2 7 4" xfId="6030" xr:uid="{C490F6E5-1C37-45FE-B17F-AD92A752D27C}"/>
    <cellStyle name="Calcul 2 7 5" xfId="6031" xr:uid="{CE07605C-8970-4972-9580-91DC4A7C2D3C}"/>
    <cellStyle name="Calcul 2 7 6" xfId="6032" xr:uid="{D6B2DA42-4933-4FAF-8B59-548419663F01}"/>
    <cellStyle name="Calcul 2 7 7" xfId="6033" xr:uid="{432CA17F-F35B-455B-8FA2-10EEC4CE402D}"/>
    <cellStyle name="Calcul 2 8" xfId="6034" xr:uid="{121CCA33-D153-40F5-B578-F9579C80CD40}"/>
    <cellStyle name="Calcul 2 8 2" xfId="6035" xr:uid="{B3EDAC8A-A669-4503-A433-31A44205C6F3}"/>
    <cellStyle name="Calcul 2 8 2 2" xfId="6036" xr:uid="{8EC02D08-E7FB-4D51-A728-311933FCFF2A}"/>
    <cellStyle name="Calcul 2 8 2 3" xfId="6037" xr:uid="{C7015499-68C5-44AC-8FAF-AFE5830269B6}"/>
    <cellStyle name="Calcul 2 8 2 4" xfId="6038" xr:uid="{D590C7BB-AB2C-439A-BFB3-98EBC0A371C5}"/>
    <cellStyle name="Calcul 2 8 2 5" xfId="6039" xr:uid="{9EF23A3B-5FB8-43F3-8245-59D2CE364411}"/>
    <cellStyle name="Calcul 2 8 3" xfId="6040" xr:uid="{FE518F1A-E71F-49B1-91C9-FF9764391952}"/>
    <cellStyle name="Calcul 2 8 3 2" xfId="6041" xr:uid="{5EC06976-C584-4503-A7F4-6F958F2D5DEC}"/>
    <cellStyle name="Calcul 2 8 3 3" xfId="6042" xr:uid="{ABD57DD0-D2BC-42CF-AA0A-1D3B5F59B266}"/>
    <cellStyle name="Calcul 2 8 3 4" xfId="6043" xr:uid="{FFD72F25-72C2-40DC-B931-410EEFA3AA2C}"/>
    <cellStyle name="Calcul 2 8 3 5" xfId="6044" xr:uid="{337E75D4-9642-494D-A154-61F084B3C5BA}"/>
    <cellStyle name="Calcul 2 8 4" xfId="6045" xr:uid="{9B533D19-E808-4364-B350-D818A6AB01FF}"/>
    <cellStyle name="Calcul 2 8 5" xfId="6046" xr:uid="{40C021BF-6678-469A-A0DD-D65AD9EC105B}"/>
    <cellStyle name="Calcul 2 8 6" xfId="6047" xr:uid="{8DBFD165-9C81-4033-8BEE-7C512F429B79}"/>
    <cellStyle name="Calcul 2 8 7" xfId="6048" xr:uid="{5D3F2FC4-DA87-45DA-A802-F183F4B785DF}"/>
    <cellStyle name="Calcul 2 9" xfId="6049" xr:uid="{3B410CA5-A7F6-41BC-8D46-CE3CDBCCBC4A}"/>
    <cellStyle name="Calcul 2 9 2" xfId="6050" xr:uid="{8802CCF0-D1A0-4E7E-A90E-B8DFF9033525}"/>
    <cellStyle name="Calcul 2 9 2 2" xfId="6051" xr:uid="{36F80F1D-DBAA-4290-8C57-0D2499968EB8}"/>
    <cellStyle name="Calcul 2 9 2 3" xfId="6052" xr:uid="{8228E7A9-44F5-4B2E-82D8-15578F5EE23E}"/>
    <cellStyle name="Calcul 2 9 2 4" xfId="6053" xr:uid="{B0F4D208-2545-49EF-A0CD-EB198EA8DF13}"/>
    <cellStyle name="Calcul 2 9 2 5" xfId="6054" xr:uid="{FEBBDF87-31E5-4620-995F-35A03C77CEF4}"/>
    <cellStyle name="Calcul 2 9 3" xfId="6055" xr:uid="{F970DA8C-30FE-4F5F-AA83-BF098A9CB51E}"/>
    <cellStyle name="Calcul 2 9 4" xfId="6056" xr:uid="{8964E8A9-6994-4EE7-9A08-8775AAA55926}"/>
    <cellStyle name="Calcul 2 9 5" xfId="6057" xr:uid="{D85D2D3F-C744-4FFA-894E-88BB7D85A826}"/>
    <cellStyle name="Calcul 2 9 6" xfId="6058" xr:uid="{E13E29B9-0C0C-43F0-A6BC-41478921FF9A}"/>
    <cellStyle name="Calcul 20" xfId="6059" xr:uid="{41CB63DB-E88B-4513-A5C1-6AE6AF03F478}"/>
    <cellStyle name="Calcul 20 2" xfId="6060" xr:uid="{11DD1CA9-B684-445D-9F7A-A4AEB6D6BE3D}"/>
    <cellStyle name="Calcul 20 2 2" xfId="6061" xr:uid="{74A14A1C-B430-43B2-8F4F-5024B38A4CE7}"/>
    <cellStyle name="Calcul 20 3" xfId="6062" xr:uid="{BA4DC443-DD1A-4F7D-9F0F-7475E5F556C1}"/>
    <cellStyle name="Calcul 21" xfId="6063" xr:uid="{F16687EC-2789-4B8D-84DA-6326DB23D051}"/>
    <cellStyle name="Calcul 21 2" xfId="6064" xr:uid="{DD71BCCA-C22B-4FF8-A289-64B7DE8CBC99}"/>
    <cellStyle name="Calcul 21 2 2" xfId="6065" xr:uid="{DB4CCA01-1A65-4939-97C7-F2375BA87D20}"/>
    <cellStyle name="Calcul 21 3" xfId="6066" xr:uid="{16F4099A-7981-4B01-82F0-0C8FE67292B3}"/>
    <cellStyle name="Calcul 22" xfId="6067" xr:uid="{61CDE54A-D1DC-4BF4-8279-E6B5D3838FA8}"/>
    <cellStyle name="Calcul 22 2" xfId="6068" xr:uid="{6EBB7529-B1F1-4D02-B940-BAFDE860EBAA}"/>
    <cellStyle name="Calcul 22 2 2" xfId="6069" xr:uid="{98724D40-4FB2-44AC-8AC8-2C2499DF6135}"/>
    <cellStyle name="Calcul 22 3" xfId="6070" xr:uid="{631D1820-6F07-488A-B471-481B20F0D991}"/>
    <cellStyle name="Calcul 23" xfId="6071" xr:uid="{5886B297-5B9E-476C-9367-F965448F65FA}"/>
    <cellStyle name="Calcul 23 2" xfId="6072" xr:uid="{EE2AA7B7-6D28-4717-A8BE-D609C1FC370B}"/>
    <cellStyle name="Calcul 23 2 2" xfId="6073" xr:uid="{7BB074AA-81E5-4F63-B047-4CE5D10D0BCD}"/>
    <cellStyle name="Calcul 23 3" xfId="6074" xr:uid="{0E58ED66-4C83-4250-8D5D-66ACEF914173}"/>
    <cellStyle name="Calcul 24" xfId="6075" xr:uid="{119C5FB8-CB77-4906-9C71-807DDAC75168}"/>
    <cellStyle name="Calcul 24 2" xfId="6076" xr:uid="{FA5C1BB5-77B5-43C2-AAA0-814850B17EEF}"/>
    <cellStyle name="Calcul 24 2 2" xfId="6077" xr:uid="{90C6476B-03C6-431E-9B01-642422918F81}"/>
    <cellStyle name="Calcul 24 3" xfId="6078" xr:uid="{9CE653BC-C960-4471-8A22-00CF88FB43DE}"/>
    <cellStyle name="Calcul 25" xfId="6079" xr:uid="{79641CF4-AF68-49AF-B662-73F30B2758F9}"/>
    <cellStyle name="Calcul 25 2" xfId="6080" xr:uid="{95C51E4A-4859-48B8-9A23-F2035F859C3A}"/>
    <cellStyle name="Calcul 25 2 2" xfId="6081" xr:uid="{33E1EC9F-2232-48B7-95FD-EAC9CB56EF7C}"/>
    <cellStyle name="Calcul 25 3" xfId="6082" xr:uid="{CB0F17A8-BD6F-49AF-B27F-73ED05A399C2}"/>
    <cellStyle name="Calcul 26" xfId="6083" xr:uid="{C9B7A81D-E62E-4B72-9508-9187A3134667}"/>
    <cellStyle name="Calcul 26 2" xfId="6084" xr:uid="{9F309CE1-A910-4235-9AEC-58336F58C31D}"/>
    <cellStyle name="Calcul 26 2 2" xfId="6085" xr:uid="{6F05486B-C402-47FE-B26C-DC6EC898405D}"/>
    <cellStyle name="Calcul 26 3" xfId="6086" xr:uid="{6F2316FA-E5EF-46A7-8ABE-1B34445BBFEC}"/>
    <cellStyle name="Calcul 27" xfId="6087" xr:uid="{845C042B-ADFC-4FE9-A260-AA007CEFC33D}"/>
    <cellStyle name="Calcul 27 2" xfId="6088" xr:uid="{C75365FD-0C67-4EA0-ADCC-CC79461EF333}"/>
    <cellStyle name="Calcul 27 2 2" xfId="6089" xr:uid="{88754C6A-ACB2-441D-8747-3EB5E21B5389}"/>
    <cellStyle name="Calcul 27 3" xfId="6090" xr:uid="{64B5D826-32B3-4146-9420-284AF0BE2AF2}"/>
    <cellStyle name="Calcul 28" xfId="6091" xr:uid="{7EC063E5-D36C-41D8-BAB0-826237B6036B}"/>
    <cellStyle name="Calcul 28 2" xfId="6092" xr:uid="{39926ABA-02BC-427B-BBF6-FAC8234AF5AF}"/>
    <cellStyle name="Calcul 28 2 2" xfId="6093" xr:uid="{B4BD81DE-50F7-4EB3-AB39-94FCEA5DC78B}"/>
    <cellStyle name="Calcul 28 3" xfId="6094" xr:uid="{E518C9EE-9054-4E5C-A0C7-70F5A2CB9594}"/>
    <cellStyle name="Calcul 29" xfId="6095" xr:uid="{90A4EE7C-D453-4E23-B4AD-E9781D8CF0D1}"/>
    <cellStyle name="Calcul 29 2" xfId="6096" xr:uid="{0195A76B-119C-42E9-83A7-FC8344ADCDAD}"/>
    <cellStyle name="Calcul 29 2 2" xfId="6097" xr:uid="{B9F6338D-A26B-4A33-B98B-8A246374C1C8}"/>
    <cellStyle name="Calcul 29 3" xfId="6098" xr:uid="{30537E61-74E4-42C9-9C59-6196C6E67009}"/>
    <cellStyle name="Calcul 3" xfId="6099" xr:uid="{B5485030-2825-4A91-93A3-A92889DB7E77}"/>
    <cellStyle name="Calcul 3 10" xfId="6100" xr:uid="{171E68BB-AE2A-40AC-B335-F693C7920A57}"/>
    <cellStyle name="Calcul 3 11" xfId="6101" xr:uid="{365C0697-4D17-4D50-B363-21DB8D96415D}"/>
    <cellStyle name="Calcul 3 12" xfId="6102" xr:uid="{4EF129AC-5D7C-4021-9019-568984EFCB73}"/>
    <cellStyle name="Calcul 3 2" xfId="6103" xr:uid="{9095829C-8753-4451-9B48-A41470737D4F}"/>
    <cellStyle name="Calcul 3 2 10" xfId="6104" xr:uid="{17698082-6807-4DBD-A8AA-50958E2ECA10}"/>
    <cellStyle name="Calcul 3 2 2" xfId="6105" xr:uid="{161B32BE-452B-40ED-917A-6A9377408B04}"/>
    <cellStyle name="Calcul 3 2 2 2" xfId="6106" xr:uid="{D098A47A-175F-434C-9826-A70044CB34BB}"/>
    <cellStyle name="Calcul 3 2 2 2 2" xfId="6107" xr:uid="{E80A1CB2-ED02-450D-B414-8C5E2DFC0379}"/>
    <cellStyle name="Calcul 3 2 2 2 3" xfId="6108" xr:uid="{18814EF0-941F-4489-99E6-FB0A4CEDA152}"/>
    <cellStyle name="Calcul 3 2 2 2 4" xfId="6109" xr:uid="{6D8CF73D-EBCD-4755-A9DE-BDC023F8B78E}"/>
    <cellStyle name="Calcul 3 2 2 2 5" xfId="6110" xr:uid="{F658A59E-772D-4495-B3BD-4D80180366AD}"/>
    <cellStyle name="Calcul 3 2 2 3" xfId="6111" xr:uid="{196BDC4A-7A71-4846-B5BF-1D32E8AD07E0}"/>
    <cellStyle name="Calcul 3 2 2 3 2" xfId="6112" xr:uid="{F74DDED3-7439-48D0-BE3E-E7F60444D550}"/>
    <cellStyle name="Calcul 3 2 2 3 3" xfId="6113" xr:uid="{4759A536-BDB2-4260-A256-04435F18CE6D}"/>
    <cellStyle name="Calcul 3 2 2 3 4" xfId="6114" xr:uid="{24059D56-FC52-4854-BDBE-00D9E95B774E}"/>
    <cellStyle name="Calcul 3 2 2 3 5" xfId="6115" xr:uid="{7DD80213-705C-4637-8D5D-FBABD1619111}"/>
    <cellStyle name="Calcul 3 2 2 4" xfId="6116" xr:uid="{87781648-9D7E-485E-AF45-C27F356483DA}"/>
    <cellStyle name="Calcul 3 2 2 5" xfId="6117" xr:uid="{1F2AC98C-7C88-424C-B210-DE9A3A9295DA}"/>
    <cellStyle name="Calcul 3 2 2 6" xfId="6118" xr:uid="{7CD33EA6-C46E-4D3C-B250-7605FBCEFED8}"/>
    <cellStyle name="Calcul 3 2 2 7" xfId="6119" xr:uid="{301AA273-C4D9-472D-8878-37B30F3BF165}"/>
    <cellStyle name="Calcul 3 2 3" xfId="6120" xr:uid="{F552A462-8631-436C-AABA-F3FAC0F3C4DB}"/>
    <cellStyle name="Calcul 3 2 3 2" xfId="6121" xr:uid="{D622ADF4-2ED3-4CD2-A02E-E81D847264D3}"/>
    <cellStyle name="Calcul 3 2 3 2 2" xfId="6122" xr:uid="{22F0D58E-0588-43F3-867D-BEAEABF6AD4B}"/>
    <cellStyle name="Calcul 3 2 3 2 3" xfId="6123" xr:uid="{FF2F0E3B-929A-4707-82CE-B3C39F9871AA}"/>
    <cellStyle name="Calcul 3 2 3 2 4" xfId="6124" xr:uid="{5733C58E-14F1-45F5-8F32-08D28A1A687F}"/>
    <cellStyle name="Calcul 3 2 3 2 5" xfId="6125" xr:uid="{64E70F50-DE60-4C57-8A26-6C42D5298A6C}"/>
    <cellStyle name="Calcul 3 2 3 3" xfId="6126" xr:uid="{37BBBB6F-4F54-4B3F-AE03-A3B3DF562876}"/>
    <cellStyle name="Calcul 3 2 3 3 2" xfId="6127" xr:uid="{D61C7660-7F97-41CA-9964-FB84310CDAD3}"/>
    <cellStyle name="Calcul 3 2 3 3 3" xfId="6128" xr:uid="{F82CFC9E-6941-4B0F-B183-871E4D8C45F6}"/>
    <cellStyle name="Calcul 3 2 3 3 4" xfId="6129" xr:uid="{FBC0A6BE-3D30-4C5A-8BDC-142EF3A7DFBD}"/>
    <cellStyle name="Calcul 3 2 3 3 5" xfId="6130" xr:uid="{6BC6E0FF-185D-45FD-8400-93BCFF860768}"/>
    <cellStyle name="Calcul 3 2 3 4" xfId="6131" xr:uid="{F8B4F903-1F41-4EC1-BED7-2F257CAFEF69}"/>
    <cellStyle name="Calcul 3 2 3 5" xfId="6132" xr:uid="{95824ADA-B36A-42BF-B5B7-25FD9DF275FF}"/>
    <cellStyle name="Calcul 3 2 3 6" xfId="6133" xr:uid="{61D4DDBD-AC50-4386-84FD-61A3EEC39E34}"/>
    <cellStyle name="Calcul 3 2 3 7" xfId="6134" xr:uid="{35B2D57C-BF7E-494F-AF9A-DD97BA62E660}"/>
    <cellStyle name="Calcul 3 2 4" xfId="6135" xr:uid="{0091E277-EE05-40B4-90FB-5A0F96D25742}"/>
    <cellStyle name="Calcul 3 2 4 2" xfId="6136" xr:uid="{5FB98AF5-2A80-4810-B094-EB6573355266}"/>
    <cellStyle name="Calcul 3 2 4 2 2" xfId="6137" xr:uid="{3FE9AFEE-9409-4C87-A01C-3FFAAAE83668}"/>
    <cellStyle name="Calcul 3 2 4 2 3" xfId="6138" xr:uid="{27B22E13-2785-42FB-85D6-75C809876268}"/>
    <cellStyle name="Calcul 3 2 4 2 4" xfId="6139" xr:uid="{9B60C8EC-B0B2-4666-8E7F-B2FC112F571B}"/>
    <cellStyle name="Calcul 3 2 4 2 5" xfId="6140" xr:uid="{F6F7B027-0FCE-43A6-9C71-60564D0C773C}"/>
    <cellStyle name="Calcul 3 2 4 3" xfId="6141" xr:uid="{D7E35BCC-ABE4-46E4-8924-A02C8D77666C}"/>
    <cellStyle name="Calcul 3 2 4 3 2" xfId="6142" xr:uid="{7A0ABBB5-C75B-4613-A587-B96E00A6BF29}"/>
    <cellStyle name="Calcul 3 2 4 3 3" xfId="6143" xr:uid="{388C96A4-2189-403B-946B-A20621EC5C45}"/>
    <cellStyle name="Calcul 3 2 4 3 4" xfId="6144" xr:uid="{C9BFA0AA-619D-440A-89C7-A26B3C7ECD45}"/>
    <cellStyle name="Calcul 3 2 4 3 5" xfId="6145" xr:uid="{78B35035-5259-469E-A740-1AE3595D23B3}"/>
    <cellStyle name="Calcul 3 2 4 4" xfId="6146" xr:uid="{8D89D3F8-878D-44CF-BA07-4E164762AE25}"/>
    <cellStyle name="Calcul 3 2 4 5" xfId="6147" xr:uid="{28582216-F344-4F6C-8767-D59E1B760000}"/>
    <cellStyle name="Calcul 3 2 4 6" xfId="6148" xr:uid="{48805A12-1E31-4CCC-BD17-2BBBF1CA4C3B}"/>
    <cellStyle name="Calcul 3 2 4 7" xfId="6149" xr:uid="{4BE2B580-2149-49C7-91D2-692ABC2356C6}"/>
    <cellStyle name="Calcul 3 2 5" xfId="6150" xr:uid="{32387410-208D-414A-A558-505C758AC720}"/>
    <cellStyle name="Calcul 3 2 5 2" xfId="6151" xr:uid="{54C3CB67-EBDD-48C7-9FC2-89BEF9F43560}"/>
    <cellStyle name="Calcul 3 2 5 3" xfId="6152" xr:uid="{36819368-A9C9-42BA-BC47-3ECB46E01795}"/>
    <cellStyle name="Calcul 3 2 5 4" xfId="6153" xr:uid="{BD53B801-DB84-46BE-96D1-79E5569BC6D1}"/>
    <cellStyle name="Calcul 3 2 5 5" xfId="6154" xr:uid="{88697B80-A5DC-4496-B9A5-1835CFE2E459}"/>
    <cellStyle name="Calcul 3 2 6" xfId="6155" xr:uid="{0F3568A4-B360-4E8B-B465-2DB6035C5753}"/>
    <cellStyle name="Calcul 3 2 6 2" xfId="6156" xr:uid="{C787BBAE-3321-45B8-BFAD-75AB119202C2}"/>
    <cellStyle name="Calcul 3 2 6 3" xfId="6157" xr:uid="{4383FE72-CC58-4128-A874-221129CD3F7D}"/>
    <cellStyle name="Calcul 3 2 6 4" xfId="6158" xr:uid="{A201098B-ACA3-4102-A6C5-505C7A8F1939}"/>
    <cellStyle name="Calcul 3 2 6 5" xfId="6159" xr:uid="{B7BA9217-3348-4184-A47B-E11716C14F0E}"/>
    <cellStyle name="Calcul 3 2 7" xfId="6160" xr:uid="{41B9C223-21AF-4601-A06A-9BA3999F7EC4}"/>
    <cellStyle name="Calcul 3 2 8" xfId="6161" xr:uid="{7823CA40-6721-470A-9914-FF80186DE21D}"/>
    <cellStyle name="Calcul 3 2 9" xfId="6162" xr:uid="{A80B2910-C1E7-4288-ABEB-EA91B5DEECEF}"/>
    <cellStyle name="Calcul 3 3" xfId="6163" xr:uid="{72A32402-74A8-4A48-AB54-FA232C531572}"/>
    <cellStyle name="Calcul 3 3 2" xfId="6164" xr:uid="{427D137C-5D9E-4E7D-9631-3C645BDCCD6A}"/>
    <cellStyle name="Calcul 3 3 2 2" xfId="6165" xr:uid="{58DFC774-D36D-40F3-9F8F-5E5A4263BA50}"/>
    <cellStyle name="Calcul 3 3 2 3" xfId="6166" xr:uid="{73A8AF04-F0DF-47D8-B6D4-89A72BDF4519}"/>
    <cellStyle name="Calcul 3 3 2 4" xfId="6167" xr:uid="{0EE300CC-EBF2-4EE5-BD2F-4FD0F39AF40F}"/>
    <cellStyle name="Calcul 3 3 2 5" xfId="6168" xr:uid="{A131DC6C-7F9F-42FE-A9D2-1706394DAAE2}"/>
    <cellStyle name="Calcul 3 3 3" xfId="6169" xr:uid="{F3C42945-2074-4E50-9C00-F91CDBBD8B46}"/>
    <cellStyle name="Calcul 3 3 3 2" xfId="6170" xr:uid="{E4891011-D3BA-44FB-B2EA-55620913EFEE}"/>
    <cellStyle name="Calcul 3 3 3 3" xfId="6171" xr:uid="{947210DB-06FA-4201-9627-912C31E88DA5}"/>
    <cellStyle name="Calcul 3 3 3 4" xfId="6172" xr:uid="{FF903A1A-1104-4421-9C37-358D0774F69F}"/>
    <cellStyle name="Calcul 3 3 3 5" xfId="6173" xr:uid="{2FF1B8DA-9476-4366-B0C0-A10F2AB6901C}"/>
    <cellStyle name="Calcul 3 3 4" xfId="6174" xr:uid="{F179E0D6-B71C-4B6D-9457-1FFD517E9351}"/>
    <cellStyle name="Calcul 3 3 5" xfId="6175" xr:uid="{0CCC7674-D5E0-444D-A7AC-A97E30005B5F}"/>
    <cellStyle name="Calcul 3 3 6" xfId="6176" xr:uid="{22C71B40-98DB-4153-AE1A-3F1F15BB05DE}"/>
    <cellStyle name="Calcul 3 3 7" xfId="6177" xr:uid="{5868B215-4D04-455A-9A30-B1014A81CCA5}"/>
    <cellStyle name="Calcul 3 4" xfId="6178" xr:uid="{0E861E37-2D8F-4688-93FA-93C5C3CEE329}"/>
    <cellStyle name="Calcul 3 4 2" xfId="6179" xr:uid="{48F04E96-FDB9-4DFD-A804-019DF2C9EC5B}"/>
    <cellStyle name="Calcul 3 4 2 2" xfId="6180" xr:uid="{F2D3A444-D8DB-420E-8C80-6CA7A3B3BD70}"/>
    <cellStyle name="Calcul 3 4 2 3" xfId="6181" xr:uid="{AD37F581-239B-4947-BAC8-E7A9135A03DF}"/>
    <cellStyle name="Calcul 3 4 2 4" xfId="6182" xr:uid="{A394D186-3113-4041-B9C0-B0E888F7C519}"/>
    <cellStyle name="Calcul 3 4 2 5" xfId="6183" xr:uid="{B6178309-7BDA-48BB-A807-5CA40E711179}"/>
    <cellStyle name="Calcul 3 4 3" xfId="6184" xr:uid="{F1BD5285-EC9E-4B68-A449-CAAABE526738}"/>
    <cellStyle name="Calcul 3 4 3 2" xfId="6185" xr:uid="{5686F316-5142-43CD-A935-9138111DDEAD}"/>
    <cellStyle name="Calcul 3 4 3 3" xfId="6186" xr:uid="{22F83737-791D-453A-8FC1-394ABB05E081}"/>
    <cellStyle name="Calcul 3 4 3 4" xfId="6187" xr:uid="{9BD506CB-CED9-43E8-BDED-A276ABFB67B9}"/>
    <cellStyle name="Calcul 3 4 3 5" xfId="6188" xr:uid="{E51652E4-EA5B-475E-944C-2D5D71E67C4B}"/>
    <cellStyle name="Calcul 3 4 4" xfId="6189" xr:uid="{F46D13B2-4B8A-4A1D-8272-F0366201D32D}"/>
    <cellStyle name="Calcul 3 4 5" xfId="6190" xr:uid="{389E09D1-7AE7-4CC9-AEA2-736D8C739F1D}"/>
    <cellStyle name="Calcul 3 4 6" xfId="6191" xr:uid="{0EB7B8B0-53D5-44A7-B037-EAB09145AB93}"/>
    <cellStyle name="Calcul 3 4 7" xfId="6192" xr:uid="{F373910F-3CCD-4D78-9C37-C4FFB8314F35}"/>
    <cellStyle name="Calcul 3 5" xfId="6193" xr:uid="{EBF5F1EE-B863-4E66-8A3E-CB44CDE09761}"/>
    <cellStyle name="Calcul 3 5 2" xfId="6194" xr:uid="{9FAB17D8-40D0-46F3-8647-1A3F23F0D471}"/>
    <cellStyle name="Calcul 3 5 2 2" xfId="6195" xr:uid="{9D9D471B-DA95-4931-8826-27B3F1DA8CE0}"/>
    <cellStyle name="Calcul 3 5 2 3" xfId="6196" xr:uid="{C1576F8D-C510-48C8-872A-CE80EC2AAFD9}"/>
    <cellStyle name="Calcul 3 5 2 4" xfId="6197" xr:uid="{9B173534-EC9B-4C85-8BE1-FCE388C87AAD}"/>
    <cellStyle name="Calcul 3 5 2 5" xfId="6198" xr:uid="{11B89C2B-D52F-49E5-A1BD-239A99EA0DA3}"/>
    <cellStyle name="Calcul 3 5 3" xfId="6199" xr:uid="{3B3F2F4B-2B96-4C06-BFEB-82DD05F1B696}"/>
    <cellStyle name="Calcul 3 5 3 2" xfId="6200" xr:uid="{9D46DEBC-C723-4230-B532-362821305D0F}"/>
    <cellStyle name="Calcul 3 5 3 3" xfId="6201" xr:uid="{EB871062-280A-4C7A-893C-0E7AB1312070}"/>
    <cellStyle name="Calcul 3 5 3 4" xfId="6202" xr:uid="{7BF86FBB-0E47-4E07-8415-61FFC82C7839}"/>
    <cellStyle name="Calcul 3 5 3 5" xfId="6203" xr:uid="{7FD12F33-02A1-4D9C-A26E-80255BE0D7D5}"/>
    <cellStyle name="Calcul 3 5 4" xfId="6204" xr:uid="{72C334BD-D291-4AD1-A929-EC406B290EEA}"/>
    <cellStyle name="Calcul 3 5 5" xfId="6205" xr:uid="{16F93464-505F-4EDB-832F-3BFC326682DC}"/>
    <cellStyle name="Calcul 3 5 6" xfId="6206" xr:uid="{4145AED0-17CB-4B0E-A1F5-BB6F8E8FF600}"/>
    <cellStyle name="Calcul 3 5 7" xfId="6207" xr:uid="{77DB510A-BC13-4BCE-9D30-6BDB6EC735BD}"/>
    <cellStyle name="Calcul 3 6" xfId="6208" xr:uid="{91B60DF4-36B5-49B4-8AF8-708FAD0DBA06}"/>
    <cellStyle name="Calcul 3 6 2" xfId="6209" xr:uid="{4C422633-437D-44F7-9344-22696832A093}"/>
    <cellStyle name="Calcul 3 6 2 2" xfId="6210" xr:uid="{A9780EF3-B628-4900-B485-F4149E75F42B}"/>
    <cellStyle name="Calcul 3 6 2 3" xfId="6211" xr:uid="{57060709-E8FC-4EFC-9075-E6EECEA47DBA}"/>
    <cellStyle name="Calcul 3 6 2 4" xfId="6212" xr:uid="{68F00D09-BF47-4C9B-BD15-D31C06CC3752}"/>
    <cellStyle name="Calcul 3 6 2 5" xfId="6213" xr:uid="{C9E25049-DC74-4D25-9F1D-CDDC758F3CB5}"/>
    <cellStyle name="Calcul 3 6 3" xfId="6214" xr:uid="{3250CA51-E619-4C24-9995-9DA76F138F6E}"/>
    <cellStyle name="Calcul 3 6 3 2" xfId="6215" xr:uid="{DA1E22C6-3FB8-4931-891E-94AFF2B9B09A}"/>
    <cellStyle name="Calcul 3 6 3 3" xfId="6216" xr:uid="{D4EE3BBB-AEE6-43FF-BF1F-5A843C7B1EB1}"/>
    <cellStyle name="Calcul 3 6 3 4" xfId="6217" xr:uid="{316DD04A-C4E9-46EF-92AF-3B2476F8CC27}"/>
    <cellStyle name="Calcul 3 6 3 5" xfId="6218" xr:uid="{2BE2D460-8AB8-49C9-8D1F-79CDAA9030A3}"/>
    <cellStyle name="Calcul 3 6 4" xfId="6219" xr:uid="{056BF604-FFE0-4A4F-92A1-97AA1584EC24}"/>
    <cellStyle name="Calcul 3 6 5" xfId="6220" xr:uid="{B3F032F2-76F1-4F89-8838-D9E6DC93B862}"/>
    <cellStyle name="Calcul 3 6 6" xfId="6221" xr:uid="{CC7E985C-B85C-4581-84E9-8D18BCFD3D84}"/>
    <cellStyle name="Calcul 3 6 7" xfId="6222" xr:uid="{065BD5FE-A44F-4FF7-A23D-3BC61E392FD6}"/>
    <cellStyle name="Calcul 3 7" xfId="6223" xr:uid="{E75CC417-B4D5-45E2-B084-C9098C19C64B}"/>
    <cellStyle name="Calcul 3 7 2" xfId="6224" xr:uid="{9903E019-C845-4B12-9EC9-1942906AEE54}"/>
    <cellStyle name="Calcul 3 7 2 2" xfId="6225" xr:uid="{6F5B44B2-A5C4-42C4-B7AB-2D6B5F6B0454}"/>
    <cellStyle name="Calcul 3 7 2 3" xfId="6226" xr:uid="{B90AC3EC-8A39-44A6-883A-A84F3607555F}"/>
    <cellStyle name="Calcul 3 7 2 4" xfId="6227" xr:uid="{40F94A3B-FD18-4F1C-8785-9D372AFD604D}"/>
    <cellStyle name="Calcul 3 7 2 5" xfId="6228" xr:uid="{C823E9A7-4932-4A91-83C0-0C12260AE713}"/>
    <cellStyle name="Calcul 3 7 3" xfId="6229" xr:uid="{08B634FD-2A8F-44E5-92EC-FF01868FD3E8}"/>
    <cellStyle name="Calcul 3 7 4" xfId="6230" xr:uid="{16B2B528-2914-4016-BD16-E4AA682ACEC3}"/>
    <cellStyle name="Calcul 3 7 5" xfId="6231" xr:uid="{76A703F6-8BB1-4474-9BE8-E56B1D368808}"/>
    <cellStyle name="Calcul 3 7 6" xfId="6232" xr:uid="{87D13CEF-EDDC-49FA-B303-E0F07A5DB8F2}"/>
    <cellStyle name="Calcul 3 8" xfId="6233" xr:uid="{CB705C72-C0EB-4B95-9680-62288AC0063D}"/>
    <cellStyle name="Calcul 3 8 2" xfId="6234" xr:uid="{A5603AA5-03C0-4BD2-AA9A-83732974D17F}"/>
    <cellStyle name="Calcul 3 8 3" xfId="6235" xr:uid="{9B884D75-D146-4320-ABFA-FDF861C5BA09}"/>
    <cellStyle name="Calcul 3 8 4" xfId="6236" xr:uid="{39EB0376-AD5B-4E5B-8422-E0FC3D856B83}"/>
    <cellStyle name="Calcul 3 8 5" xfId="6237" xr:uid="{4D461B6F-0C32-44C2-9FFE-C44EC41121CE}"/>
    <cellStyle name="Calcul 3 9" xfId="6238" xr:uid="{0D0831F9-DADF-4B81-8FDA-D3E7A91AC7FB}"/>
    <cellStyle name="Calcul 30" xfId="6239" xr:uid="{2ABCBA62-8708-4ADA-B48A-441320DEDF99}"/>
    <cellStyle name="Calcul 30 2" xfId="6240" xr:uid="{51200DE6-EEA8-4677-B186-3B5CC86C4136}"/>
    <cellStyle name="Calcul 31" xfId="6241" xr:uid="{ECC792FD-3E01-4195-9964-EF20C588D4F9}"/>
    <cellStyle name="Calcul 32" xfId="6242" xr:uid="{C54503D8-0519-4B75-9A2C-FC24AD69EA4B}"/>
    <cellStyle name="Calcul 4" xfId="6243" xr:uid="{642E6BA4-9D85-4ABA-A997-D6D5BB7EBE8C}"/>
    <cellStyle name="Calcul 4 10" xfId="6244" xr:uid="{84842972-0581-447C-BCBE-AA614C34914E}"/>
    <cellStyle name="Calcul 4 11" xfId="6245" xr:uid="{FE76CF40-FF38-47B4-9F65-0D4E96F9BBAB}"/>
    <cellStyle name="Calcul 4 12" xfId="6246" xr:uid="{89D633CC-4A71-4B06-A0D6-D869A8847AF7}"/>
    <cellStyle name="Calcul 4 2" xfId="6247" xr:uid="{59D6A1C2-5B81-46D5-BE31-9420A7B2960A}"/>
    <cellStyle name="Calcul 4 2 10" xfId="6248" xr:uid="{C3756986-F90F-4861-9A1B-8DCB035AE886}"/>
    <cellStyle name="Calcul 4 2 2" xfId="6249" xr:uid="{FF205F93-8979-4449-8AF8-647873A5DABF}"/>
    <cellStyle name="Calcul 4 2 2 2" xfId="6250" xr:uid="{6A168B08-3E82-4406-B2EE-3DC991C82B29}"/>
    <cellStyle name="Calcul 4 2 2 2 2" xfId="6251" xr:uid="{DC9CBA27-43FA-4955-A4A8-88F04F8698F7}"/>
    <cellStyle name="Calcul 4 2 2 2 3" xfId="6252" xr:uid="{69511904-DB98-4CB4-8076-4646ED4ADB1D}"/>
    <cellStyle name="Calcul 4 2 2 2 4" xfId="6253" xr:uid="{5D27AA7E-5858-461F-AC09-0AF23B3731A3}"/>
    <cellStyle name="Calcul 4 2 2 2 5" xfId="6254" xr:uid="{8FAD2808-9F12-40F5-BEE5-BEF1410CD394}"/>
    <cellStyle name="Calcul 4 2 2 3" xfId="6255" xr:uid="{3B04F6E6-55FC-437B-9F7F-136A033638BD}"/>
    <cellStyle name="Calcul 4 2 2 3 2" xfId="6256" xr:uid="{B987C83A-8CFE-4E90-96A2-054A7C586A58}"/>
    <cellStyle name="Calcul 4 2 2 3 3" xfId="6257" xr:uid="{88860003-A807-48B5-B027-67A453D9F5C2}"/>
    <cellStyle name="Calcul 4 2 2 3 4" xfId="6258" xr:uid="{4B3DEEC0-D974-4FBE-8CC5-C60F0A64F060}"/>
    <cellStyle name="Calcul 4 2 2 3 5" xfId="6259" xr:uid="{32893D86-35C7-4AD3-AFF8-7B3F670ECFA8}"/>
    <cellStyle name="Calcul 4 2 2 4" xfId="6260" xr:uid="{8B0C8F29-3216-444B-AD6A-1216CD563501}"/>
    <cellStyle name="Calcul 4 2 2 5" xfId="6261" xr:uid="{0977DA64-B7CB-4CE8-AE3C-1A93BD8588CE}"/>
    <cellStyle name="Calcul 4 2 2 6" xfId="6262" xr:uid="{7A41A7C4-F2EC-4844-9A03-F7E630A5E937}"/>
    <cellStyle name="Calcul 4 2 2 7" xfId="6263" xr:uid="{6B6167E6-124B-4241-8376-A945F0578054}"/>
    <cellStyle name="Calcul 4 2 3" xfId="6264" xr:uid="{E93C4C4E-7657-410B-BAAC-12E9A8C9710A}"/>
    <cellStyle name="Calcul 4 2 3 2" xfId="6265" xr:uid="{3C85EAC6-43F5-4BEC-AC01-8F7C7F5022A8}"/>
    <cellStyle name="Calcul 4 2 3 2 2" xfId="6266" xr:uid="{33C5B7B3-68FD-4456-BF52-DE747DE656AF}"/>
    <cellStyle name="Calcul 4 2 3 2 3" xfId="6267" xr:uid="{27F071ED-174E-4047-8C9A-2B3E38DD512B}"/>
    <cellStyle name="Calcul 4 2 3 2 4" xfId="6268" xr:uid="{BC34505A-23CA-4178-8771-F5C53D4021BD}"/>
    <cellStyle name="Calcul 4 2 3 2 5" xfId="6269" xr:uid="{BDC606E1-FD61-4154-9665-98682D0C92B7}"/>
    <cellStyle name="Calcul 4 2 3 3" xfId="6270" xr:uid="{97AF5082-CC6D-44DD-B307-0358F040AFBE}"/>
    <cellStyle name="Calcul 4 2 3 3 2" xfId="6271" xr:uid="{158967C5-4CC7-44E5-BFAE-6102770AEF32}"/>
    <cellStyle name="Calcul 4 2 3 3 3" xfId="6272" xr:uid="{5AB32322-7CC4-4682-9BB5-5166439758F7}"/>
    <cellStyle name="Calcul 4 2 3 3 4" xfId="6273" xr:uid="{8E89B4AB-C61A-4DD7-9F8D-6BEEDE1CA395}"/>
    <cellStyle name="Calcul 4 2 3 3 5" xfId="6274" xr:uid="{A12D4C69-0A56-436C-8767-75F46846CAE4}"/>
    <cellStyle name="Calcul 4 2 3 4" xfId="6275" xr:uid="{9A005F33-A8BC-4CAC-88F4-5F9FFC0952F6}"/>
    <cellStyle name="Calcul 4 2 3 5" xfId="6276" xr:uid="{700EA746-E8C8-432A-ADCE-C21B05480B7B}"/>
    <cellStyle name="Calcul 4 2 3 6" xfId="6277" xr:uid="{BF95A643-3B8D-4EBE-B14A-84D4DB0516EE}"/>
    <cellStyle name="Calcul 4 2 3 7" xfId="6278" xr:uid="{DB37E71F-B0D4-47C6-AF0D-F999DABFCA96}"/>
    <cellStyle name="Calcul 4 2 4" xfId="6279" xr:uid="{D2F19FAB-B712-4CCF-9FA2-4DE94BB5CC67}"/>
    <cellStyle name="Calcul 4 2 4 2" xfId="6280" xr:uid="{52D9FA9C-2B50-4288-96B3-13B200FAE283}"/>
    <cellStyle name="Calcul 4 2 4 2 2" xfId="6281" xr:uid="{41528538-CD48-44C2-808F-4257AECF755E}"/>
    <cellStyle name="Calcul 4 2 4 2 3" xfId="6282" xr:uid="{593A06C6-1B1B-40E0-9632-8976D5211E53}"/>
    <cellStyle name="Calcul 4 2 4 2 4" xfId="6283" xr:uid="{BE697FDD-9A2C-4BFF-BA5A-B0CC226663BF}"/>
    <cellStyle name="Calcul 4 2 4 2 5" xfId="6284" xr:uid="{14E30E6A-D69A-4589-B146-57FBBB3F1720}"/>
    <cellStyle name="Calcul 4 2 4 3" xfId="6285" xr:uid="{A42C59E5-3A76-4D2E-BF8E-A9547B811D9D}"/>
    <cellStyle name="Calcul 4 2 4 3 2" xfId="6286" xr:uid="{47B8E359-4E18-4FE6-B60A-986DC90F4158}"/>
    <cellStyle name="Calcul 4 2 4 3 3" xfId="6287" xr:uid="{0A6032BA-89BF-49D5-8BE9-260996C3C65A}"/>
    <cellStyle name="Calcul 4 2 4 3 4" xfId="6288" xr:uid="{0B51D243-0C95-4730-9E2B-8D994856E929}"/>
    <cellStyle name="Calcul 4 2 4 3 5" xfId="6289" xr:uid="{343C6487-A7D9-4661-AED4-00003A14575D}"/>
    <cellStyle name="Calcul 4 2 4 4" xfId="6290" xr:uid="{C305911C-5FC2-4957-B8DC-E8DC8807A291}"/>
    <cellStyle name="Calcul 4 2 4 5" xfId="6291" xr:uid="{565E4478-5E5C-4A71-9B72-F570DA1C1EDA}"/>
    <cellStyle name="Calcul 4 2 4 6" xfId="6292" xr:uid="{A7FE75D2-903D-47C1-9D53-1FE559A7F6CE}"/>
    <cellStyle name="Calcul 4 2 4 7" xfId="6293" xr:uid="{07852E44-5929-4666-A5B0-590DB3FA09DF}"/>
    <cellStyle name="Calcul 4 2 5" xfId="6294" xr:uid="{4874D15C-FD17-47AB-B27F-74991FEDA1D2}"/>
    <cellStyle name="Calcul 4 2 5 2" xfId="6295" xr:uid="{8C63EE8C-5FFC-48E1-A7B2-08F6250DA6FA}"/>
    <cellStyle name="Calcul 4 2 5 3" xfId="6296" xr:uid="{39CF1F42-5F9E-4C83-9E4F-9ADDAB5BB03A}"/>
    <cellStyle name="Calcul 4 2 5 4" xfId="6297" xr:uid="{B569A646-2F0E-4FD5-A9F8-1BE38B86E18C}"/>
    <cellStyle name="Calcul 4 2 5 5" xfId="6298" xr:uid="{12F8B678-015C-4D46-AFE0-0B5F9FBB4844}"/>
    <cellStyle name="Calcul 4 2 6" xfId="6299" xr:uid="{DBF65963-F46A-48AA-B948-B2037AF943E6}"/>
    <cellStyle name="Calcul 4 2 6 2" xfId="6300" xr:uid="{F5B6F612-75D6-4FFD-9FD9-24D6E5ED043B}"/>
    <cellStyle name="Calcul 4 2 6 3" xfId="6301" xr:uid="{1CE2C7A8-6A0A-4A76-ADA9-0BC73AF9DBC4}"/>
    <cellStyle name="Calcul 4 2 6 4" xfId="6302" xr:uid="{FCF9D061-4FC8-4A81-AECE-661941D539DC}"/>
    <cellStyle name="Calcul 4 2 6 5" xfId="6303" xr:uid="{659E823B-C3E3-4370-AD22-46DD720DCA5F}"/>
    <cellStyle name="Calcul 4 2 7" xfId="6304" xr:uid="{3D6B7790-330D-45F0-A1CE-0AEB0D3F1537}"/>
    <cellStyle name="Calcul 4 2 8" xfId="6305" xr:uid="{CBDBE975-C7D1-414F-8599-96795543A957}"/>
    <cellStyle name="Calcul 4 2 9" xfId="6306" xr:uid="{7E573BE3-DAA4-4221-A65E-3ECEFAF8528B}"/>
    <cellStyle name="Calcul 4 3" xfId="6307" xr:uid="{20D21B43-67B3-47C9-8415-3ADBF7311711}"/>
    <cellStyle name="Calcul 4 3 2" xfId="6308" xr:uid="{BE702B2E-4C17-4546-A9CD-D4AFCB37D86A}"/>
    <cellStyle name="Calcul 4 3 2 2" xfId="6309" xr:uid="{9F4C8EB9-7D90-446D-830E-A419912298E3}"/>
    <cellStyle name="Calcul 4 3 2 3" xfId="6310" xr:uid="{E3148AF7-0119-464F-BFCF-A997834E9977}"/>
    <cellStyle name="Calcul 4 3 2 4" xfId="6311" xr:uid="{3EC34D20-FAAB-4EC4-82BC-DA4DACCEEE51}"/>
    <cellStyle name="Calcul 4 3 2 5" xfId="6312" xr:uid="{0E6531A1-A18A-4811-854D-57FA8FF8563E}"/>
    <cellStyle name="Calcul 4 3 3" xfId="6313" xr:uid="{4250EA1E-3278-4802-9733-730174656FA7}"/>
    <cellStyle name="Calcul 4 3 3 2" xfId="6314" xr:uid="{90AAD484-02CF-4CBD-8BBC-A4C894D9E3C3}"/>
    <cellStyle name="Calcul 4 3 3 3" xfId="6315" xr:uid="{86852515-9350-420B-AE78-91BAAF706795}"/>
    <cellStyle name="Calcul 4 3 3 4" xfId="6316" xr:uid="{3423DD7C-8624-43EA-ADD7-0752000E5761}"/>
    <cellStyle name="Calcul 4 3 3 5" xfId="6317" xr:uid="{893C59A8-5C87-4069-AC47-78099CEECB97}"/>
    <cellStyle name="Calcul 4 3 4" xfId="6318" xr:uid="{15A23980-BDCA-4047-B43C-8A140D614B16}"/>
    <cellStyle name="Calcul 4 3 5" xfId="6319" xr:uid="{D995A12A-FC1A-4EBB-81C0-A6C984DF3291}"/>
    <cellStyle name="Calcul 4 3 6" xfId="6320" xr:uid="{A9BD0D5D-64DF-43B9-AAC6-54194B7E1BD9}"/>
    <cellStyle name="Calcul 4 3 7" xfId="6321" xr:uid="{D7AD5E71-334D-40F5-98F1-2279E3095457}"/>
    <cellStyle name="Calcul 4 4" xfId="6322" xr:uid="{ED32CB1A-2A64-48C3-B96D-3891971C1CFC}"/>
    <cellStyle name="Calcul 4 4 2" xfId="6323" xr:uid="{36EE7B44-B4C6-4A5E-89BE-78AE46B07E81}"/>
    <cellStyle name="Calcul 4 4 2 2" xfId="6324" xr:uid="{C03B7FDA-2AEE-4245-8DB7-AD57E6324776}"/>
    <cellStyle name="Calcul 4 4 2 3" xfId="6325" xr:uid="{BF3592CF-50F7-4FD7-86DB-DA58BA4BAEAB}"/>
    <cellStyle name="Calcul 4 4 2 4" xfId="6326" xr:uid="{D3A058D9-F68B-438D-8501-959A600AE611}"/>
    <cellStyle name="Calcul 4 4 2 5" xfId="6327" xr:uid="{A33BF49C-2554-40C2-9E1E-DD5D36AD5276}"/>
    <cellStyle name="Calcul 4 4 3" xfId="6328" xr:uid="{1CEE491B-503D-4926-AA3E-301D4031137F}"/>
    <cellStyle name="Calcul 4 4 3 2" xfId="6329" xr:uid="{C2780696-6184-4AD2-A8BD-A969120142C6}"/>
    <cellStyle name="Calcul 4 4 3 3" xfId="6330" xr:uid="{3E95C9D9-7589-4E7A-9777-06DDC432BD71}"/>
    <cellStyle name="Calcul 4 4 3 4" xfId="6331" xr:uid="{8630B4A3-06A0-45A4-8D46-BB868EE517A0}"/>
    <cellStyle name="Calcul 4 4 3 5" xfId="6332" xr:uid="{557B59FC-D73D-4D19-948A-A55D330E6677}"/>
    <cellStyle name="Calcul 4 4 4" xfId="6333" xr:uid="{55F87436-339B-4F0C-AE64-E59558D25FE2}"/>
    <cellStyle name="Calcul 4 4 5" xfId="6334" xr:uid="{FB1801A0-183C-4E23-A7BD-29BF80A4A233}"/>
    <cellStyle name="Calcul 4 4 6" xfId="6335" xr:uid="{113F7BF3-8195-4FB3-BB84-AE1B13AEF79D}"/>
    <cellStyle name="Calcul 4 4 7" xfId="6336" xr:uid="{92A768CD-4078-4A00-9FD8-D95A54A4B283}"/>
    <cellStyle name="Calcul 4 5" xfId="6337" xr:uid="{38145E6E-FB98-465A-8FB1-E979D5BF5E4F}"/>
    <cellStyle name="Calcul 4 5 2" xfId="6338" xr:uid="{A1D1CECE-2E2F-470E-8C19-C04054C08F0A}"/>
    <cellStyle name="Calcul 4 5 2 2" xfId="6339" xr:uid="{7852E312-FBF4-44CA-BA07-855A3FA7C37F}"/>
    <cellStyle name="Calcul 4 5 2 3" xfId="6340" xr:uid="{ECB34BC8-E240-42AC-9D5A-0CC3E5B61E6D}"/>
    <cellStyle name="Calcul 4 5 2 4" xfId="6341" xr:uid="{53BA8317-CC4A-42F8-95AE-427A443A29C0}"/>
    <cellStyle name="Calcul 4 5 2 5" xfId="6342" xr:uid="{D8475C0C-B7FD-4387-AA51-77D8596ACC2A}"/>
    <cellStyle name="Calcul 4 5 3" xfId="6343" xr:uid="{3EE1662F-99B4-4935-8EBE-1D19E6BE57DD}"/>
    <cellStyle name="Calcul 4 5 3 2" xfId="6344" xr:uid="{5D0BA9C7-24D0-47FE-9DBC-9D731D2CB937}"/>
    <cellStyle name="Calcul 4 5 3 3" xfId="6345" xr:uid="{854674F2-312D-44EE-8C15-0FB32F06C3DB}"/>
    <cellStyle name="Calcul 4 5 3 4" xfId="6346" xr:uid="{9023887E-C570-471E-8D3E-DEA83A09920D}"/>
    <cellStyle name="Calcul 4 5 3 5" xfId="6347" xr:uid="{B8513EF0-87EF-4FC0-83F9-F2DB7A5177FD}"/>
    <cellStyle name="Calcul 4 5 4" xfId="6348" xr:uid="{03BF1061-A183-4742-AD42-3E18757F7DC3}"/>
    <cellStyle name="Calcul 4 5 5" xfId="6349" xr:uid="{3AF186A1-ABF7-4A5F-B3B0-EE52C9AB55C4}"/>
    <cellStyle name="Calcul 4 5 6" xfId="6350" xr:uid="{A15D7F1C-2BDB-4E14-BCB7-682A381229BD}"/>
    <cellStyle name="Calcul 4 5 7" xfId="6351" xr:uid="{F5C937BB-F616-4827-8495-D452B25D624F}"/>
    <cellStyle name="Calcul 4 6" xfId="6352" xr:uid="{221E9AB8-7AE3-447D-BD5A-0BE3199B57BE}"/>
    <cellStyle name="Calcul 4 6 2" xfId="6353" xr:uid="{767CC078-84F0-4789-A3CB-C9BDF5BADE79}"/>
    <cellStyle name="Calcul 4 6 2 2" xfId="6354" xr:uid="{C9AC1732-9F47-41B0-9B2A-CE9A91B5AC51}"/>
    <cellStyle name="Calcul 4 6 2 3" xfId="6355" xr:uid="{CF0AF65D-6D11-44BE-87C5-2D4F438CA1D8}"/>
    <cellStyle name="Calcul 4 6 2 4" xfId="6356" xr:uid="{FFDA0FD7-F2DA-4B41-8342-734629ECC5C4}"/>
    <cellStyle name="Calcul 4 6 2 5" xfId="6357" xr:uid="{01FFB686-E763-4B1D-B91F-284959D50A95}"/>
    <cellStyle name="Calcul 4 6 3" xfId="6358" xr:uid="{DDD2519C-57F3-45C8-8FA8-576E041BED4A}"/>
    <cellStyle name="Calcul 4 6 3 2" xfId="6359" xr:uid="{A97518F4-F25F-466E-915C-DD4605404B68}"/>
    <cellStyle name="Calcul 4 6 3 3" xfId="6360" xr:uid="{6ADECBC8-8B69-418F-BCD4-C0DC5670CB3D}"/>
    <cellStyle name="Calcul 4 6 3 4" xfId="6361" xr:uid="{C274F64B-6E58-4AD6-B2E0-1D16C30B72A2}"/>
    <cellStyle name="Calcul 4 6 3 5" xfId="6362" xr:uid="{DC251761-795E-4228-8D0D-D7D04FAAC939}"/>
    <cellStyle name="Calcul 4 6 4" xfId="6363" xr:uid="{16221246-994B-4739-A23D-10B304043519}"/>
    <cellStyle name="Calcul 4 6 5" xfId="6364" xr:uid="{91BF0B36-C8FB-4FB0-913D-47EA2D73D136}"/>
    <cellStyle name="Calcul 4 6 6" xfId="6365" xr:uid="{42B3CCA2-2615-467F-BE26-B86934A4F85F}"/>
    <cellStyle name="Calcul 4 6 7" xfId="6366" xr:uid="{33BF9561-9A8F-4971-99B8-62CFE2D43C07}"/>
    <cellStyle name="Calcul 4 7" xfId="6367" xr:uid="{C707E007-92F6-4539-A60C-9A29E6E25A75}"/>
    <cellStyle name="Calcul 4 7 2" xfId="6368" xr:uid="{B8A8AABC-DB9E-4F9E-B828-AA2D849A732E}"/>
    <cellStyle name="Calcul 4 7 2 2" xfId="6369" xr:uid="{00FB9171-A71A-4FEB-94D5-376398EADC46}"/>
    <cellStyle name="Calcul 4 7 2 3" xfId="6370" xr:uid="{2AD46667-163F-4506-AE46-0A677459A14A}"/>
    <cellStyle name="Calcul 4 7 2 4" xfId="6371" xr:uid="{9984F78D-FA05-42E3-A1E3-E2A45597D3D8}"/>
    <cellStyle name="Calcul 4 7 2 5" xfId="6372" xr:uid="{FA16C25F-1F25-423C-8462-2614DA281340}"/>
    <cellStyle name="Calcul 4 7 3" xfId="6373" xr:uid="{523B7220-9669-49CA-A963-7FF2CAF3E35C}"/>
    <cellStyle name="Calcul 4 7 4" xfId="6374" xr:uid="{39AD2E76-D628-4009-A721-EE12D75B13B0}"/>
    <cellStyle name="Calcul 4 7 5" xfId="6375" xr:uid="{1E525F0F-5174-4953-BE1E-546B5C6B195B}"/>
    <cellStyle name="Calcul 4 7 6" xfId="6376" xr:uid="{DFCEE845-0E55-4454-A5A8-AD9EDD157F48}"/>
    <cellStyle name="Calcul 4 8" xfId="6377" xr:uid="{CCB43699-E638-450E-A549-1F90059A2BB2}"/>
    <cellStyle name="Calcul 4 8 2" xfId="6378" xr:uid="{3CD77425-6786-4BED-9DF7-34E6545F510A}"/>
    <cellStyle name="Calcul 4 8 3" xfId="6379" xr:uid="{54F22884-987A-442C-A13F-A77768F2C99E}"/>
    <cellStyle name="Calcul 4 8 4" xfId="6380" xr:uid="{C8F8E965-B5CF-46FC-88B2-1CF95C433AC5}"/>
    <cellStyle name="Calcul 4 8 5" xfId="6381" xr:uid="{E5DA9E7B-F606-465F-AA5A-F674E4D1C79C}"/>
    <cellStyle name="Calcul 4 9" xfId="6382" xr:uid="{58C5A95A-A180-4711-9886-A1E6B584B933}"/>
    <cellStyle name="Calcul 5" xfId="6383" xr:uid="{CFE0FF49-E3B5-4321-98F0-027A78CC7CC5}"/>
    <cellStyle name="Calcul 5 10" xfId="6384" xr:uid="{C10F309B-8696-4A97-A583-4D93BDFD09A5}"/>
    <cellStyle name="Calcul 5 11" xfId="6385" xr:uid="{79E0EEDE-9CBF-48BE-AC81-EB7E6969B3C5}"/>
    <cellStyle name="Calcul 5 12" xfId="6386" xr:uid="{208F4538-C2DB-403A-9E56-F90F2942CEC0}"/>
    <cellStyle name="Calcul 5 2" xfId="6387" xr:uid="{E651518F-666D-4378-9DA6-733BA62D2B4B}"/>
    <cellStyle name="Calcul 5 2 10" xfId="6388" xr:uid="{3FA44BAE-4C0C-41B9-BF9E-49200C4FDCEB}"/>
    <cellStyle name="Calcul 5 2 2" xfId="6389" xr:uid="{5C3B8B5C-77D9-429D-96BB-924B818A7D36}"/>
    <cellStyle name="Calcul 5 2 2 2" xfId="6390" xr:uid="{02EE3C46-1775-4E96-B593-C822E25E0D93}"/>
    <cellStyle name="Calcul 5 2 2 2 2" xfId="6391" xr:uid="{E65905BA-AB70-4329-B7F7-07BCE2F8C580}"/>
    <cellStyle name="Calcul 5 2 2 2 3" xfId="6392" xr:uid="{BE4903CA-370F-4F7C-850E-658A46477AA4}"/>
    <cellStyle name="Calcul 5 2 2 2 4" xfId="6393" xr:uid="{390C1EFA-E44D-4BA6-A4C9-DB88BFC66BC9}"/>
    <cellStyle name="Calcul 5 2 2 2 5" xfId="6394" xr:uid="{AEFA3118-474A-4A7C-B6BE-855ACAD55CD0}"/>
    <cellStyle name="Calcul 5 2 2 3" xfId="6395" xr:uid="{65BBB270-36A6-4CA7-BE35-DE657D0FE70E}"/>
    <cellStyle name="Calcul 5 2 2 3 2" xfId="6396" xr:uid="{4FAF51EC-8CB8-46AE-A068-9021CEEAF0FD}"/>
    <cellStyle name="Calcul 5 2 2 3 3" xfId="6397" xr:uid="{9018D9A6-8754-4B25-B98A-BAAF092F04F7}"/>
    <cellStyle name="Calcul 5 2 2 3 4" xfId="6398" xr:uid="{869E2C4E-59E2-4226-AF2F-F298EB31F4CC}"/>
    <cellStyle name="Calcul 5 2 2 3 5" xfId="6399" xr:uid="{6FE9C9C8-349A-4D61-AECE-9C422497A045}"/>
    <cellStyle name="Calcul 5 2 2 4" xfId="6400" xr:uid="{DF64F3BC-409C-439B-A3C0-37AD0183A644}"/>
    <cellStyle name="Calcul 5 2 2 5" xfId="6401" xr:uid="{B0C50C4E-A0FC-4A7F-98EF-C7D05066A5AA}"/>
    <cellStyle name="Calcul 5 2 2 6" xfId="6402" xr:uid="{8E27B250-B879-4A09-9EAC-151B1D63F787}"/>
    <cellStyle name="Calcul 5 2 2 7" xfId="6403" xr:uid="{F039803E-9A96-452A-AFF3-D54F175F6722}"/>
    <cellStyle name="Calcul 5 2 3" xfId="6404" xr:uid="{6F07A742-7CEC-42B1-9E36-C011C98A4699}"/>
    <cellStyle name="Calcul 5 2 3 2" xfId="6405" xr:uid="{BED3F7C8-C02B-4F51-A329-FA9EA977ABC9}"/>
    <cellStyle name="Calcul 5 2 3 2 2" xfId="6406" xr:uid="{3537F1D0-8D7C-4099-A32A-6D4EAC1E8E15}"/>
    <cellStyle name="Calcul 5 2 3 2 3" xfId="6407" xr:uid="{C9061B9A-52D8-4001-9681-CB5BEB628AEE}"/>
    <cellStyle name="Calcul 5 2 3 2 4" xfId="6408" xr:uid="{26879BA8-0252-47ED-B93D-3BEF4B925236}"/>
    <cellStyle name="Calcul 5 2 3 2 5" xfId="6409" xr:uid="{528C5EA9-71F9-4234-9145-7462B972A1B7}"/>
    <cellStyle name="Calcul 5 2 3 3" xfId="6410" xr:uid="{799FDE53-B3A3-4200-ADD7-2E9535470530}"/>
    <cellStyle name="Calcul 5 2 3 3 2" xfId="6411" xr:uid="{C4DE2082-D564-48A7-B2B2-6FFCFF210C82}"/>
    <cellStyle name="Calcul 5 2 3 3 3" xfId="6412" xr:uid="{4AF5E2D3-E451-46AB-8A42-BFF4A022AE40}"/>
    <cellStyle name="Calcul 5 2 3 3 4" xfId="6413" xr:uid="{795F3F54-21AD-4AD6-94AE-BB8B00E0F9A0}"/>
    <cellStyle name="Calcul 5 2 3 3 5" xfId="6414" xr:uid="{698089E6-C8C3-43AF-BA3D-6A8612BDAE37}"/>
    <cellStyle name="Calcul 5 2 3 4" xfId="6415" xr:uid="{B6B49548-DED0-446F-8678-14D9A2DCA250}"/>
    <cellStyle name="Calcul 5 2 3 5" xfId="6416" xr:uid="{B4D971A5-EED3-40AC-BE89-B8D99F374AB3}"/>
    <cellStyle name="Calcul 5 2 3 6" xfId="6417" xr:uid="{0D5E5266-AB33-4F6A-BB6E-EA3CA5FC51BF}"/>
    <cellStyle name="Calcul 5 2 3 7" xfId="6418" xr:uid="{5A0F3F27-5F1C-4838-913D-078F189E6B33}"/>
    <cellStyle name="Calcul 5 2 4" xfId="6419" xr:uid="{83E09479-3427-4606-8E49-0239EDBB5733}"/>
    <cellStyle name="Calcul 5 2 4 2" xfId="6420" xr:uid="{4BCBC553-A1B4-467B-ACB0-E4034118640B}"/>
    <cellStyle name="Calcul 5 2 4 2 2" xfId="6421" xr:uid="{58D1DE68-7FA5-42AD-828D-DEA49D33BCD8}"/>
    <cellStyle name="Calcul 5 2 4 2 3" xfId="6422" xr:uid="{93BACBE3-B5E3-40B1-9794-98FB0D7FF635}"/>
    <cellStyle name="Calcul 5 2 4 2 4" xfId="6423" xr:uid="{BF708A0D-C130-4F2B-A8DC-B1A1E40E63B0}"/>
    <cellStyle name="Calcul 5 2 4 2 5" xfId="6424" xr:uid="{8E6E0525-0F29-4CF6-9176-08CC2AA38C4D}"/>
    <cellStyle name="Calcul 5 2 4 3" xfId="6425" xr:uid="{1023D62E-ED27-4E28-8910-8EA790000534}"/>
    <cellStyle name="Calcul 5 2 4 3 2" xfId="6426" xr:uid="{3B8DD950-8A07-493C-970F-CD9128851970}"/>
    <cellStyle name="Calcul 5 2 4 3 3" xfId="6427" xr:uid="{96DFBD9C-B244-4AE7-A8DA-C917C04E0070}"/>
    <cellStyle name="Calcul 5 2 4 3 4" xfId="6428" xr:uid="{C4D8FF18-2A25-4E3F-AFC8-BCAF212647A7}"/>
    <cellStyle name="Calcul 5 2 4 3 5" xfId="6429" xr:uid="{CB73CC6F-CEB3-40D5-AE92-061DA1621893}"/>
    <cellStyle name="Calcul 5 2 4 4" xfId="6430" xr:uid="{D1403A9F-9BED-4A1A-AF11-65CE0C65A53F}"/>
    <cellStyle name="Calcul 5 2 4 5" xfId="6431" xr:uid="{71573B80-DB19-49EB-A758-FCDB5EB6BCF6}"/>
    <cellStyle name="Calcul 5 2 4 6" xfId="6432" xr:uid="{63452A34-14A1-436E-832D-B97620628D17}"/>
    <cellStyle name="Calcul 5 2 4 7" xfId="6433" xr:uid="{E2503C1D-F943-4916-BB67-3E9E0B8B772F}"/>
    <cellStyle name="Calcul 5 2 5" xfId="6434" xr:uid="{8367494C-9A5E-4EE3-A923-A39AE5911A8E}"/>
    <cellStyle name="Calcul 5 2 5 2" xfId="6435" xr:uid="{EB209E72-0406-4B57-AA15-60519C0DEFA8}"/>
    <cellStyle name="Calcul 5 2 5 3" xfId="6436" xr:uid="{1F4E1C0E-FB66-4F97-9691-842B667C4177}"/>
    <cellStyle name="Calcul 5 2 5 4" xfId="6437" xr:uid="{D91D1D74-3587-4E7D-9E63-F44FC64602D2}"/>
    <cellStyle name="Calcul 5 2 5 5" xfId="6438" xr:uid="{1DED4554-4836-4BD1-856D-4F67EBC5D3C9}"/>
    <cellStyle name="Calcul 5 2 6" xfId="6439" xr:uid="{44A0CBB9-8CDA-4C7E-B4DA-2F146B2F5EE3}"/>
    <cellStyle name="Calcul 5 2 6 2" xfId="6440" xr:uid="{16343EC6-AEC6-4FD8-A7EC-8E11C424B0C8}"/>
    <cellStyle name="Calcul 5 2 6 3" xfId="6441" xr:uid="{4A123CBB-EDFF-4441-8DFD-32091DFB7667}"/>
    <cellStyle name="Calcul 5 2 6 4" xfId="6442" xr:uid="{B3BDCB03-5385-4EF4-AC36-D487BEEF3E38}"/>
    <cellStyle name="Calcul 5 2 6 5" xfId="6443" xr:uid="{4292CBED-C670-495B-B52A-081B9F3A2988}"/>
    <cellStyle name="Calcul 5 2 7" xfId="6444" xr:uid="{6CBD5F79-073E-4694-9BEC-4A44953A233E}"/>
    <cellStyle name="Calcul 5 2 8" xfId="6445" xr:uid="{EB8BF6A7-6E21-40CD-BA59-4BACB78A35D9}"/>
    <cellStyle name="Calcul 5 2 9" xfId="6446" xr:uid="{D1371630-826F-414D-B277-2F166089ED93}"/>
    <cellStyle name="Calcul 5 3" xfId="6447" xr:uid="{BE9862FF-240F-4131-97E4-DC9BCF972073}"/>
    <cellStyle name="Calcul 5 3 2" xfId="6448" xr:uid="{9BF6A260-FA3F-43AF-B5CC-70E22C32EA26}"/>
    <cellStyle name="Calcul 5 3 2 2" xfId="6449" xr:uid="{804737F4-A222-45DD-848F-52433006B0B6}"/>
    <cellStyle name="Calcul 5 3 2 3" xfId="6450" xr:uid="{87DF350B-113C-44AF-8A82-DC000BD0577D}"/>
    <cellStyle name="Calcul 5 3 2 4" xfId="6451" xr:uid="{B6981DD2-2993-4DA6-8D78-C40E856E2F51}"/>
    <cellStyle name="Calcul 5 3 2 5" xfId="6452" xr:uid="{3B1FF2B9-78B5-47EC-82B7-4D2324338998}"/>
    <cellStyle name="Calcul 5 3 3" xfId="6453" xr:uid="{D58DD5F4-E138-4574-A111-FFF72146B874}"/>
    <cellStyle name="Calcul 5 3 3 2" xfId="6454" xr:uid="{46D7C6D9-90E7-4AF7-8D93-00532C24EAF0}"/>
    <cellStyle name="Calcul 5 3 3 3" xfId="6455" xr:uid="{F23D7CAF-D9A0-4201-8D4B-1205EF4E8906}"/>
    <cellStyle name="Calcul 5 3 3 4" xfId="6456" xr:uid="{330159A3-BE31-4035-B7D5-97653C3F6447}"/>
    <cellStyle name="Calcul 5 3 3 5" xfId="6457" xr:uid="{82A76015-C311-47D8-AB5B-B609B293296D}"/>
    <cellStyle name="Calcul 5 3 4" xfId="6458" xr:uid="{CAA40C45-210C-4896-BF84-1EB77C2784ED}"/>
    <cellStyle name="Calcul 5 3 5" xfId="6459" xr:uid="{25241696-0129-4D2D-8816-61E7BDED1C5F}"/>
    <cellStyle name="Calcul 5 3 6" xfId="6460" xr:uid="{D2B7755F-656E-405F-B099-1519A9401115}"/>
    <cellStyle name="Calcul 5 3 7" xfId="6461" xr:uid="{6D6BD376-FF5A-44F1-BE76-3090B6A8C543}"/>
    <cellStyle name="Calcul 5 4" xfId="6462" xr:uid="{94FE500F-34A2-4431-8BB3-BB1561880CC2}"/>
    <cellStyle name="Calcul 5 4 2" xfId="6463" xr:uid="{DC14F293-E002-46D4-B996-EC3A7F06F4D2}"/>
    <cellStyle name="Calcul 5 4 2 2" xfId="6464" xr:uid="{2EE09824-160D-43E1-A51C-EB971F596650}"/>
    <cellStyle name="Calcul 5 4 2 3" xfId="6465" xr:uid="{50665C95-8EE7-4721-8CEE-8736563D540E}"/>
    <cellStyle name="Calcul 5 4 2 4" xfId="6466" xr:uid="{A29B9973-E2E0-4850-9D32-DC7ED4522F05}"/>
    <cellStyle name="Calcul 5 4 2 5" xfId="6467" xr:uid="{98B37DA1-116A-43DA-9D90-4C6F953B992F}"/>
    <cellStyle name="Calcul 5 4 3" xfId="6468" xr:uid="{A356F4B5-D53A-4652-BDE8-470698161F9C}"/>
    <cellStyle name="Calcul 5 4 3 2" xfId="6469" xr:uid="{840968C3-A284-47F4-8935-310A5BCFCC02}"/>
    <cellStyle name="Calcul 5 4 3 3" xfId="6470" xr:uid="{09D4EAA7-97DC-44F4-ABAE-2813FB3C5626}"/>
    <cellStyle name="Calcul 5 4 3 4" xfId="6471" xr:uid="{DBE4E2C6-082F-4EE9-A538-97FCC011122B}"/>
    <cellStyle name="Calcul 5 4 3 5" xfId="6472" xr:uid="{B918F957-8DF8-4947-8253-015B7ADE3C43}"/>
    <cellStyle name="Calcul 5 4 4" xfId="6473" xr:uid="{4AA79115-70CC-4DEE-BE29-22FED190E1CE}"/>
    <cellStyle name="Calcul 5 4 5" xfId="6474" xr:uid="{1BE3A4E3-AE71-49F5-9BE2-A2295527BC5F}"/>
    <cellStyle name="Calcul 5 4 6" xfId="6475" xr:uid="{59740DCD-D0E8-4448-BDCA-915537FCAE26}"/>
    <cellStyle name="Calcul 5 4 7" xfId="6476" xr:uid="{EC1CF194-17B4-4580-9C62-2219376E5B52}"/>
    <cellStyle name="Calcul 5 5" xfId="6477" xr:uid="{604929E0-29C3-46EF-BAC9-DC163E9F7B63}"/>
    <cellStyle name="Calcul 5 5 2" xfId="6478" xr:uid="{C83B1D5F-41FE-450E-8E26-9C89AA7EB19D}"/>
    <cellStyle name="Calcul 5 5 2 2" xfId="6479" xr:uid="{28D39D42-28E1-48D2-81C9-DAE71D299B4F}"/>
    <cellStyle name="Calcul 5 5 2 3" xfId="6480" xr:uid="{C751159E-2882-48E4-AE50-4ECD30CB933D}"/>
    <cellStyle name="Calcul 5 5 2 4" xfId="6481" xr:uid="{699833B8-3B54-4728-AA81-7D6D810BE4C0}"/>
    <cellStyle name="Calcul 5 5 2 5" xfId="6482" xr:uid="{CC55C57B-1346-414B-B59C-0D1B12793239}"/>
    <cellStyle name="Calcul 5 5 3" xfId="6483" xr:uid="{7DA9CADB-980A-4B88-BFB0-BFCEBC594315}"/>
    <cellStyle name="Calcul 5 5 3 2" xfId="6484" xr:uid="{EA58734B-32CA-415B-B4BA-5E3751F4B51A}"/>
    <cellStyle name="Calcul 5 5 3 3" xfId="6485" xr:uid="{5D1A4FAB-D0B8-44E3-83B3-EA7D3D9186D8}"/>
    <cellStyle name="Calcul 5 5 3 4" xfId="6486" xr:uid="{FAFD006F-1D11-46A7-BFB5-137CD6BEA0DA}"/>
    <cellStyle name="Calcul 5 5 3 5" xfId="6487" xr:uid="{13F5AE5B-498F-4C6E-9D2F-949B31A2374C}"/>
    <cellStyle name="Calcul 5 5 4" xfId="6488" xr:uid="{29D6F76E-6329-454D-940A-4386010CFF10}"/>
    <cellStyle name="Calcul 5 5 5" xfId="6489" xr:uid="{EC6708C5-E830-4092-BA81-03820B4DB3C0}"/>
    <cellStyle name="Calcul 5 5 6" xfId="6490" xr:uid="{DFED16CE-EFC7-4853-B0CD-D6084C42035B}"/>
    <cellStyle name="Calcul 5 5 7" xfId="6491" xr:uid="{10AC4906-A8A8-4840-93BD-0B96E0237DE0}"/>
    <cellStyle name="Calcul 5 6" xfId="6492" xr:uid="{7EC0EDEB-9E8E-4286-87C1-DEEE89BEEE71}"/>
    <cellStyle name="Calcul 5 6 2" xfId="6493" xr:uid="{7D4F755B-36CD-4E84-A92F-E1C84E76F41B}"/>
    <cellStyle name="Calcul 5 6 2 2" xfId="6494" xr:uid="{591DB9BE-3D33-45B9-9824-4BEBFC92E1F6}"/>
    <cellStyle name="Calcul 5 6 2 3" xfId="6495" xr:uid="{623CCD85-18EA-46CE-913F-0233CFF4BF1E}"/>
    <cellStyle name="Calcul 5 6 2 4" xfId="6496" xr:uid="{D096EE0E-2A5F-408F-849F-489BF3BB3D8D}"/>
    <cellStyle name="Calcul 5 6 2 5" xfId="6497" xr:uid="{444D4A97-C09C-422D-8914-D71CBD7AF806}"/>
    <cellStyle name="Calcul 5 6 3" xfId="6498" xr:uid="{B425ED1E-32C9-4C32-818F-07B5694E78FD}"/>
    <cellStyle name="Calcul 5 6 3 2" xfId="6499" xr:uid="{27DDB2A3-3C73-42F5-AA27-20FFCB218C7B}"/>
    <cellStyle name="Calcul 5 6 3 3" xfId="6500" xr:uid="{3B30540D-5D89-433F-AE5A-FD742B430803}"/>
    <cellStyle name="Calcul 5 6 3 4" xfId="6501" xr:uid="{1207C526-A9B0-4E4F-8EA3-B5230A69DD7C}"/>
    <cellStyle name="Calcul 5 6 3 5" xfId="6502" xr:uid="{955FBD7D-67CB-46DA-9996-093E66AD15D0}"/>
    <cellStyle name="Calcul 5 6 4" xfId="6503" xr:uid="{7394B391-2C5E-4204-BA73-AC0D0C8DDCF1}"/>
    <cellStyle name="Calcul 5 6 5" xfId="6504" xr:uid="{FFC6D376-EC73-42F7-B0A7-5D865D93BA8E}"/>
    <cellStyle name="Calcul 5 6 6" xfId="6505" xr:uid="{480F96C7-C301-4072-8E39-E61A379D1DFF}"/>
    <cellStyle name="Calcul 5 6 7" xfId="6506" xr:uid="{E17BFA9D-A208-4695-B557-7433EE814810}"/>
    <cellStyle name="Calcul 5 7" xfId="6507" xr:uid="{81C566B7-D59F-43A8-AB40-7571BFFB5780}"/>
    <cellStyle name="Calcul 5 7 2" xfId="6508" xr:uid="{395C4B41-39C4-4C6A-BCD9-0C45E58652B6}"/>
    <cellStyle name="Calcul 5 7 2 2" xfId="6509" xr:uid="{7ED77BC2-1101-45CF-BB32-41CB9DEC4D5A}"/>
    <cellStyle name="Calcul 5 7 2 3" xfId="6510" xr:uid="{4B746B6C-361D-432B-B886-215D027DE4AB}"/>
    <cellStyle name="Calcul 5 7 2 4" xfId="6511" xr:uid="{ED87CCEF-ABE3-4654-889F-18A3F945B928}"/>
    <cellStyle name="Calcul 5 7 2 5" xfId="6512" xr:uid="{A4B28DA5-338D-47D8-98B9-61C4BEF65A58}"/>
    <cellStyle name="Calcul 5 7 3" xfId="6513" xr:uid="{650B70A8-8B55-44A5-AB5F-093E40250B9F}"/>
    <cellStyle name="Calcul 5 7 4" xfId="6514" xr:uid="{4F0A1E3A-8AE7-4425-9340-04FC8703E7AB}"/>
    <cellStyle name="Calcul 5 7 5" xfId="6515" xr:uid="{EC69B6D9-A6F4-41E9-A277-3EB5DA1966C5}"/>
    <cellStyle name="Calcul 5 7 6" xfId="6516" xr:uid="{FAEB2CC0-0861-4AE8-8F01-875EEA068AE6}"/>
    <cellStyle name="Calcul 5 8" xfId="6517" xr:uid="{CE2C2529-CCD6-43BA-B6DD-BE811B2DB3A6}"/>
    <cellStyle name="Calcul 5 8 2" xfId="6518" xr:uid="{22ACB241-B2D4-4C99-998F-D63CCF2FF294}"/>
    <cellStyle name="Calcul 5 8 3" xfId="6519" xr:uid="{92D99921-1E73-4066-BD0B-B482BA1B806F}"/>
    <cellStyle name="Calcul 5 8 4" xfId="6520" xr:uid="{1482603A-DFB3-4DE4-9A8A-7D38057BFE95}"/>
    <cellStyle name="Calcul 5 8 5" xfId="6521" xr:uid="{44EB52C1-480F-43A6-8916-04F54AC2AE64}"/>
    <cellStyle name="Calcul 5 9" xfId="6522" xr:uid="{6184DBBD-C219-49D2-892D-CE9721F7D249}"/>
    <cellStyle name="Calcul 6" xfId="6523" xr:uid="{D8ABCF48-DE2C-47E0-A0B8-89AC47BBBFF5}"/>
    <cellStyle name="Calcul 6 10" xfId="6524" xr:uid="{F4DD2475-E067-49F4-A5D1-BC2B1A1CF3B2}"/>
    <cellStyle name="Calcul 6 11" xfId="6525" xr:uid="{BE22472C-57F5-4489-8E99-BD650866ED99}"/>
    <cellStyle name="Calcul 6 12" xfId="6526" xr:uid="{0295A820-5311-46A9-959A-2548CE170562}"/>
    <cellStyle name="Calcul 6 2" xfId="6527" xr:uid="{02E0C3C9-2922-4818-9EA2-5562464F9F7B}"/>
    <cellStyle name="Calcul 6 2 10" xfId="6528" xr:uid="{DF0AC79F-2DB3-4C4E-8178-92EB5784EEC5}"/>
    <cellStyle name="Calcul 6 2 2" xfId="6529" xr:uid="{8D3FAA40-203A-4027-8EE8-901A18DFF3DA}"/>
    <cellStyle name="Calcul 6 2 2 2" xfId="6530" xr:uid="{5763AAB1-9573-41F3-B242-5CC736DFEAAB}"/>
    <cellStyle name="Calcul 6 2 2 2 2" xfId="6531" xr:uid="{7893ED54-A6C6-44CE-91E7-91C2374DF49C}"/>
    <cellStyle name="Calcul 6 2 2 2 3" xfId="6532" xr:uid="{7E859743-36B5-4367-97E4-FEBCB0F130DB}"/>
    <cellStyle name="Calcul 6 2 2 2 4" xfId="6533" xr:uid="{7715D837-A799-43E1-A86E-101691822AA0}"/>
    <cellStyle name="Calcul 6 2 2 2 5" xfId="6534" xr:uid="{8E2A0F50-4E76-4663-A6EF-D82FA40473E1}"/>
    <cellStyle name="Calcul 6 2 2 3" xfId="6535" xr:uid="{61F02FF7-3E23-42D4-B081-9C7319E5D671}"/>
    <cellStyle name="Calcul 6 2 2 3 2" xfId="6536" xr:uid="{ACDE9E04-C13D-4BA5-AF72-A40E743BD072}"/>
    <cellStyle name="Calcul 6 2 2 3 3" xfId="6537" xr:uid="{24B8261D-56C7-4CB7-896D-E7DB20A813AD}"/>
    <cellStyle name="Calcul 6 2 2 3 4" xfId="6538" xr:uid="{5EFE26FE-F63D-446C-86D3-40ABA946DE4C}"/>
    <cellStyle name="Calcul 6 2 2 3 5" xfId="6539" xr:uid="{43565B8F-B142-4D04-9857-FC21B84CAAD2}"/>
    <cellStyle name="Calcul 6 2 2 4" xfId="6540" xr:uid="{C89B0517-BACF-434D-B20F-1DD90E2D15BD}"/>
    <cellStyle name="Calcul 6 2 2 5" xfId="6541" xr:uid="{B3B2BB47-AF33-4981-B5A1-E50B381F4BEB}"/>
    <cellStyle name="Calcul 6 2 2 6" xfId="6542" xr:uid="{1A6422DF-B6B1-4AE2-BAE3-88C8E8A80C65}"/>
    <cellStyle name="Calcul 6 2 2 7" xfId="6543" xr:uid="{A8299903-67B8-4212-91D7-6639DFA1E8F1}"/>
    <cellStyle name="Calcul 6 2 3" xfId="6544" xr:uid="{342F2B08-8FC4-43A7-B453-B96238E78EDF}"/>
    <cellStyle name="Calcul 6 2 3 2" xfId="6545" xr:uid="{AC5D8562-7A6D-4833-B72B-C5C16F646626}"/>
    <cellStyle name="Calcul 6 2 3 2 2" xfId="6546" xr:uid="{2EB7B763-DDF6-44C2-97A1-AEC2405EE0D0}"/>
    <cellStyle name="Calcul 6 2 3 2 3" xfId="6547" xr:uid="{E2A8ED00-B067-41DD-9A95-BAB80DC71218}"/>
    <cellStyle name="Calcul 6 2 3 2 4" xfId="6548" xr:uid="{0710340E-E9C3-4C04-96DE-DCEBE48CA1A1}"/>
    <cellStyle name="Calcul 6 2 3 2 5" xfId="6549" xr:uid="{E65F6398-D18A-4333-8BC8-CF157784C384}"/>
    <cellStyle name="Calcul 6 2 3 3" xfId="6550" xr:uid="{AA36FE31-840B-41F1-9370-815A0552D343}"/>
    <cellStyle name="Calcul 6 2 3 3 2" xfId="6551" xr:uid="{923DA7C6-FF4E-4B77-B2DB-119B78E8EA38}"/>
    <cellStyle name="Calcul 6 2 3 3 3" xfId="6552" xr:uid="{00C8023D-8321-46F0-8F8D-2E08043BD00E}"/>
    <cellStyle name="Calcul 6 2 3 3 4" xfId="6553" xr:uid="{B1BA518B-7E0E-4F63-A63C-983C982826F6}"/>
    <cellStyle name="Calcul 6 2 3 3 5" xfId="6554" xr:uid="{030FB74C-A4DA-4A7B-ABED-C20CAB20478E}"/>
    <cellStyle name="Calcul 6 2 3 4" xfId="6555" xr:uid="{8C99731F-1C1E-45A9-A797-ADFCC8442ED7}"/>
    <cellStyle name="Calcul 6 2 3 5" xfId="6556" xr:uid="{A9273267-38A9-42CD-86C9-5F5B73810D4D}"/>
    <cellStyle name="Calcul 6 2 3 6" xfId="6557" xr:uid="{1D7EAACC-28C9-47F5-ABAB-2FC3614EFC49}"/>
    <cellStyle name="Calcul 6 2 3 7" xfId="6558" xr:uid="{47E5158F-AF27-429D-A6A0-290C51303B24}"/>
    <cellStyle name="Calcul 6 2 4" xfId="6559" xr:uid="{0BEBAB02-5F75-4B74-81F3-DDD1F2B8798D}"/>
    <cellStyle name="Calcul 6 2 4 2" xfId="6560" xr:uid="{0E622293-C60C-4D2C-87AF-75088639B26C}"/>
    <cellStyle name="Calcul 6 2 4 2 2" xfId="6561" xr:uid="{8FFDA3C4-0E09-412B-A7CB-8B7D40D7B7E9}"/>
    <cellStyle name="Calcul 6 2 4 2 3" xfId="6562" xr:uid="{D786D88A-2D6E-4B72-B65F-7962A08EEAFE}"/>
    <cellStyle name="Calcul 6 2 4 2 4" xfId="6563" xr:uid="{5A0EFC98-1DCD-4A15-B673-03CE8D72F067}"/>
    <cellStyle name="Calcul 6 2 4 2 5" xfId="6564" xr:uid="{A22C9937-BE4A-45DB-94AD-55F3196D703C}"/>
    <cellStyle name="Calcul 6 2 4 3" xfId="6565" xr:uid="{1F84DD26-0F3C-4ACE-92C4-4514F93BA140}"/>
    <cellStyle name="Calcul 6 2 4 3 2" xfId="6566" xr:uid="{2AFBBEA3-7115-45AA-B071-307177555EBD}"/>
    <cellStyle name="Calcul 6 2 4 3 3" xfId="6567" xr:uid="{EA286707-CDE2-4CED-8F00-F9391C92DA88}"/>
    <cellStyle name="Calcul 6 2 4 3 4" xfId="6568" xr:uid="{6964ACC5-4B8D-45F0-904F-F6C5D6B44A0C}"/>
    <cellStyle name="Calcul 6 2 4 3 5" xfId="6569" xr:uid="{3ABE7456-939A-4485-AC4F-4CE7F63B2598}"/>
    <cellStyle name="Calcul 6 2 4 4" xfId="6570" xr:uid="{A3B1A39D-F8B5-4B31-8462-949D2DDF8B4B}"/>
    <cellStyle name="Calcul 6 2 4 5" xfId="6571" xr:uid="{7A1D991D-19C9-4BB6-83FB-791CF69A2992}"/>
    <cellStyle name="Calcul 6 2 4 6" xfId="6572" xr:uid="{35BAD6A4-A15A-4E3C-BCFD-841A29BA376E}"/>
    <cellStyle name="Calcul 6 2 4 7" xfId="6573" xr:uid="{A273A608-251A-4039-A6E8-D4AA48162194}"/>
    <cellStyle name="Calcul 6 2 5" xfId="6574" xr:uid="{6AC61D1A-19AE-42E9-BDA6-DD781BC715F9}"/>
    <cellStyle name="Calcul 6 2 5 2" xfId="6575" xr:uid="{30E651D8-EFEC-4B5C-9CE6-77EB496D97AC}"/>
    <cellStyle name="Calcul 6 2 5 3" xfId="6576" xr:uid="{7AB3BD47-D85F-4595-AE49-1418520D5D97}"/>
    <cellStyle name="Calcul 6 2 5 4" xfId="6577" xr:uid="{8E2BFA4F-B4CC-450E-9C87-EB243A579EFF}"/>
    <cellStyle name="Calcul 6 2 5 5" xfId="6578" xr:uid="{B723C32D-C603-4E42-9E0E-C05CF61B9F0A}"/>
    <cellStyle name="Calcul 6 2 6" xfId="6579" xr:uid="{CFEF61BE-8ED6-499D-BE38-1C3FC373B5E9}"/>
    <cellStyle name="Calcul 6 2 6 2" xfId="6580" xr:uid="{824813FF-9D1A-42B0-8AA0-9ABC15921357}"/>
    <cellStyle name="Calcul 6 2 6 3" xfId="6581" xr:uid="{520C3FCE-6ED8-4F32-BE7F-979111ADCC11}"/>
    <cellStyle name="Calcul 6 2 6 4" xfId="6582" xr:uid="{8D36AAC8-5464-4442-8F7E-90CDD0582A63}"/>
    <cellStyle name="Calcul 6 2 6 5" xfId="6583" xr:uid="{FB9190FD-2BD4-4A91-BA8F-5F97CAA0BFC8}"/>
    <cellStyle name="Calcul 6 2 7" xfId="6584" xr:uid="{334C9495-4617-4D28-8044-1B87C8A6F729}"/>
    <cellStyle name="Calcul 6 2 8" xfId="6585" xr:uid="{FD4894B8-C62F-42FB-A210-6DCE5A7D0F79}"/>
    <cellStyle name="Calcul 6 2 9" xfId="6586" xr:uid="{277347A9-2153-40C2-88DE-BE420429CE0A}"/>
    <cellStyle name="Calcul 6 3" xfId="6587" xr:uid="{741306D3-EE01-4786-8482-B0B731AA3AAE}"/>
    <cellStyle name="Calcul 6 3 2" xfId="6588" xr:uid="{1E1E8E54-2796-4858-937C-18BC7745E02C}"/>
    <cellStyle name="Calcul 6 3 2 2" xfId="6589" xr:uid="{44BD368A-5C3E-4684-B659-2BF7328557F6}"/>
    <cellStyle name="Calcul 6 3 2 3" xfId="6590" xr:uid="{77E18A18-4974-4529-AF0B-AA8D2B92AF78}"/>
    <cellStyle name="Calcul 6 3 2 4" xfId="6591" xr:uid="{67409AB1-B225-43E7-B82E-486BF2A5A47C}"/>
    <cellStyle name="Calcul 6 3 2 5" xfId="6592" xr:uid="{7C36398C-5F0B-47DF-9FDD-76BF714E4635}"/>
    <cellStyle name="Calcul 6 3 3" xfId="6593" xr:uid="{DBBD231C-F7CA-426F-ABF5-91DE7A953242}"/>
    <cellStyle name="Calcul 6 3 3 2" xfId="6594" xr:uid="{D1515B70-4F85-4174-937D-D40ECC693783}"/>
    <cellStyle name="Calcul 6 3 3 3" xfId="6595" xr:uid="{E9244DD1-82BA-439D-84AC-A834574BFA69}"/>
    <cellStyle name="Calcul 6 3 3 4" xfId="6596" xr:uid="{C1591422-8F24-44CA-87C6-8B7E8B781958}"/>
    <cellStyle name="Calcul 6 3 3 5" xfId="6597" xr:uid="{98B8AAB3-DB7E-444D-8C88-71AE837ED966}"/>
    <cellStyle name="Calcul 6 3 4" xfId="6598" xr:uid="{5D42EE54-329C-4299-BD08-7D8FC68290EA}"/>
    <cellStyle name="Calcul 6 3 5" xfId="6599" xr:uid="{3F6B71B1-0A78-4DE8-8AD2-B5047C7819CC}"/>
    <cellStyle name="Calcul 6 3 6" xfId="6600" xr:uid="{35EBAED4-610D-47E0-9EC3-777B8E7F1CC2}"/>
    <cellStyle name="Calcul 6 3 7" xfId="6601" xr:uid="{DF1489BE-7F28-4381-8894-5DD05178FE15}"/>
    <cellStyle name="Calcul 6 4" xfId="6602" xr:uid="{B9ED1284-E65E-4841-8F46-562BC7B19932}"/>
    <cellStyle name="Calcul 6 4 2" xfId="6603" xr:uid="{815AF553-1633-47B2-8DC4-7E51B74E166D}"/>
    <cellStyle name="Calcul 6 4 2 2" xfId="6604" xr:uid="{245FEC9A-4064-48CF-8358-00E33D288BF5}"/>
    <cellStyle name="Calcul 6 4 2 3" xfId="6605" xr:uid="{0E971757-C622-4EFB-B329-D50902020276}"/>
    <cellStyle name="Calcul 6 4 2 4" xfId="6606" xr:uid="{1AAE7F1F-A96F-4894-989B-73BFCBD08F60}"/>
    <cellStyle name="Calcul 6 4 2 5" xfId="6607" xr:uid="{F4ED4D05-29C9-461E-BE89-E922723C7790}"/>
    <cellStyle name="Calcul 6 4 3" xfId="6608" xr:uid="{8E1A99A8-7143-4FCF-AAFE-44D97B37D202}"/>
    <cellStyle name="Calcul 6 4 3 2" xfId="6609" xr:uid="{6157EB1F-E68E-4E67-9CA5-C121ABEEDC6F}"/>
    <cellStyle name="Calcul 6 4 3 3" xfId="6610" xr:uid="{E486F4BF-CBC4-461E-AC72-6E66C39D912B}"/>
    <cellStyle name="Calcul 6 4 3 4" xfId="6611" xr:uid="{D004D20D-5133-4CA7-A900-52F224298489}"/>
    <cellStyle name="Calcul 6 4 3 5" xfId="6612" xr:uid="{8A422D23-1869-43F6-A73D-342491F5883C}"/>
    <cellStyle name="Calcul 6 4 4" xfId="6613" xr:uid="{1E1EE058-C673-46B3-A918-86ADD65945CB}"/>
    <cellStyle name="Calcul 6 4 5" xfId="6614" xr:uid="{C710A47C-CF12-470B-A27F-9040D4CC5F96}"/>
    <cellStyle name="Calcul 6 4 6" xfId="6615" xr:uid="{152DC207-8F86-4AC7-9ACD-E0A80B8D4703}"/>
    <cellStyle name="Calcul 6 4 7" xfId="6616" xr:uid="{8C611E6D-91CE-4B83-BB78-9ABE536154E5}"/>
    <cellStyle name="Calcul 6 5" xfId="6617" xr:uid="{C63DF7B0-C5F7-4E61-80BA-C34B800F0E01}"/>
    <cellStyle name="Calcul 6 5 2" xfId="6618" xr:uid="{C86E28CE-F6E8-4730-ADDF-9B26F1001D47}"/>
    <cellStyle name="Calcul 6 5 2 2" xfId="6619" xr:uid="{0AA44EE2-2D63-47BA-B803-3A6C21F731E8}"/>
    <cellStyle name="Calcul 6 5 2 3" xfId="6620" xr:uid="{F07A39DD-5556-4777-9434-E33215200024}"/>
    <cellStyle name="Calcul 6 5 2 4" xfId="6621" xr:uid="{16840236-DF4B-4CB3-8E47-4B882145CABE}"/>
    <cellStyle name="Calcul 6 5 2 5" xfId="6622" xr:uid="{A1A9F637-38E0-472E-AA3D-75D0DDF7B577}"/>
    <cellStyle name="Calcul 6 5 3" xfId="6623" xr:uid="{EA3C5A19-FA4C-4151-847C-767BE4D6453E}"/>
    <cellStyle name="Calcul 6 5 3 2" xfId="6624" xr:uid="{7B0795AA-7CB5-461D-8FFD-2C7D0CE348CC}"/>
    <cellStyle name="Calcul 6 5 3 3" xfId="6625" xr:uid="{E3420381-2670-452A-8F8D-36AC93661E3B}"/>
    <cellStyle name="Calcul 6 5 3 4" xfId="6626" xr:uid="{DCC930FB-A68A-494B-886C-EBE963EB7BCD}"/>
    <cellStyle name="Calcul 6 5 3 5" xfId="6627" xr:uid="{C98ED673-FBEB-46F5-8346-65554C601F12}"/>
    <cellStyle name="Calcul 6 5 4" xfId="6628" xr:uid="{3C80547E-DC70-4F77-BEA5-FB4D56617B81}"/>
    <cellStyle name="Calcul 6 5 5" xfId="6629" xr:uid="{6AC936E5-AA30-44A5-83E3-AF58B8BF5F16}"/>
    <cellStyle name="Calcul 6 5 6" xfId="6630" xr:uid="{06ED21C3-CAC5-499F-88FF-4183FC995113}"/>
    <cellStyle name="Calcul 6 5 7" xfId="6631" xr:uid="{AB4E5402-6D8E-481E-96C7-E319939C87A2}"/>
    <cellStyle name="Calcul 6 6" xfId="6632" xr:uid="{C963D254-AADB-49F7-BD5F-6740AC184CFF}"/>
    <cellStyle name="Calcul 6 6 2" xfId="6633" xr:uid="{A6F8501C-7E27-4926-A705-A2DC05AF141D}"/>
    <cellStyle name="Calcul 6 6 2 2" xfId="6634" xr:uid="{B26D3B40-BDF3-4D99-B3EE-14486F151654}"/>
    <cellStyle name="Calcul 6 6 2 3" xfId="6635" xr:uid="{BC5FACD6-9101-4405-851D-D50C77DF1C15}"/>
    <cellStyle name="Calcul 6 6 2 4" xfId="6636" xr:uid="{03B94B5D-0529-48CE-828A-66824E4559AD}"/>
    <cellStyle name="Calcul 6 6 2 5" xfId="6637" xr:uid="{F8F42BE1-9987-4F83-9C68-D707C659393D}"/>
    <cellStyle name="Calcul 6 6 3" xfId="6638" xr:uid="{7E0ABBD7-5BD2-4481-B807-57AB315684C0}"/>
    <cellStyle name="Calcul 6 6 3 2" xfId="6639" xr:uid="{F32795C2-824F-49A8-9C21-6781A7C924E9}"/>
    <cellStyle name="Calcul 6 6 3 3" xfId="6640" xr:uid="{B67E3FB1-8116-4C91-9E3C-D07D3FCE7048}"/>
    <cellStyle name="Calcul 6 6 3 4" xfId="6641" xr:uid="{C8FC9F90-F7C7-41CE-81F9-0568E2A97D8A}"/>
    <cellStyle name="Calcul 6 6 3 5" xfId="6642" xr:uid="{1220B343-48B3-4BBD-B2EF-145A54610DB7}"/>
    <cellStyle name="Calcul 6 6 4" xfId="6643" xr:uid="{80D437DD-39C9-463A-B813-BF652A1DD74A}"/>
    <cellStyle name="Calcul 6 6 5" xfId="6644" xr:uid="{E5D7CD98-1039-4754-B78B-E05A2A7DFEBA}"/>
    <cellStyle name="Calcul 6 6 6" xfId="6645" xr:uid="{241496DE-FEA6-409B-BBF7-3F737306B18E}"/>
    <cellStyle name="Calcul 6 6 7" xfId="6646" xr:uid="{9BD4C1A7-C24D-47D8-AF0B-9B6CC5421EF1}"/>
    <cellStyle name="Calcul 6 7" xfId="6647" xr:uid="{96CECEF9-B649-48A8-81CC-822E96B91224}"/>
    <cellStyle name="Calcul 6 7 2" xfId="6648" xr:uid="{1FEB2659-F0E8-41A9-A706-41C41EBC3A38}"/>
    <cellStyle name="Calcul 6 7 2 2" xfId="6649" xr:uid="{49DCE136-9816-4467-BC9C-71C218703E11}"/>
    <cellStyle name="Calcul 6 7 2 3" xfId="6650" xr:uid="{39E6748D-66FB-41A9-BC2F-2267837524FC}"/>
    <cellStyle name="Calcul 6 7 2 4" xfId="6651" xr:uid="{4080CA7E-2B3B-457E-ADCC-6D697E66C56B}"/>
    <cellStyle name="Calcul 6 7 2 5" xfId="6652" xr:uid="{395DD1E4-F195-45B3-915E-FB141E5C56E5}"/>
    <cellStyle name="Calcul 6 7 3" xfId="6653" xr:uid="{982E7136-D465-413B-9CC8-FA647A9BACFA}"/>
    <cellStyle name="Calcul 6 7 4" xfId="6654" xr:uid="{3D836299-C376-48F5-8B53-5F38439FBD3D}"/>
    <cellStyle name="Calcul 6 7 5" xfId="6655" xr:uid="{6D06629F-6CA1-4971-8497-20CA8083AE52}"/>
    <cellStyle name="Calcul 6 7 6" xfId="6656" xr:uid="{57811B30-5B38-430E-B6F1-224EB3655853}"/>
    <cellStyle name="Calcul 6 8" xfId="6657" xr:uid="{81AA785B-E45A-4928-985B-21C7E9456063}"/>
    <cellStyle name="Calcul 6 8 2" xfId="6658" xr:uid="{AAFED2A8-7EDC-4E67-B0B7-09D0527F1AB5}"/>
    <cellStyle name="Calcul 6 8 3" xfId="6659" xr:uid="{C8321B09-1880-47CD-A1F0-4A5F1F2F3381}"/>
    <cellStyle name="Calcul 6 8 4" xfId="6660" xr:uid="{0AAF972A-2312-464C-8B76-66A64EBBB3A5}"/>
    <cellStyle name="Calcul 6 8 5" xfId="6661" xr:uid="{FC1D40FC-329E-4A03-BDC1-9F822A0C03BF}"/>
    <cellStyle name="Calcul 6 9" xfId="6662" xr:uid="{2C047C5C-F600-49C5-840F-1A43B9EC82C4}"/>
    <cellStyle name="Calcul 7" xfId="6663" xr:uid="{52CC9E8E-DCF6-44C2-B1C5-5BEA807642EC}"/>
    <cellStyle name="Calcul 7 10" xfId="6664" xr:uid="{366BAD78-C096-4ED6-BA3E-4A4B19C405C9}"/>
    <cellStyle name="Calcul 7 11" xfId="6665" xr:uid="{5C63B20B-D98B-465A-A29E-2285DA945B48}"/>
    <cellStyle name="Calcul 7 12" xfId="6666" xr:uid="{36CB69FF-CC17-4B5D-BEBC-BE27EAD664B5}"/>
    <cellStyle name="Calcul 7 2" xfId="6667" xr:uid="{0E46F01A-68E9-4AA1-AC29-874CC3E85ACE}"/>
    <cellStyle name="Calcul 7 2 10" xfId="6668" xr:uid="{D0E241D7-E1BD-4BA1-8291-9C3321BC6AFA}"/>
    <cellStyle name="Calcul 7 2 2" xfId="6669" xr:uid="{0238180D-C66E-4372-9319-2233EA733D24}"/>
    <cellStyle name="Calcul 7 2 2 2" xfId="6670" xr:uid="{094A59CA-9A56-4AE9-87A5-370B3DF186A4}"/>
    <cellStyle name="Calcul 7 2 2 2 2" xfId="6671" xr:uid="{3A1BA8CF-5CFF-4A17-AC38-2EAFCCDACF62}"/>
    <cellStyle name="Calcul 7 2 2 2 3" xfId="6672" xr:uid="{9CF610CF-449A-4407-B8AE-2AE0B1AAD0B9}"/>
    <cellStyle name="Calcul 7 2 2 2 4" xfId="6673" xr:uid="{C16AD726-A6D6-4BDE-885E-8B6AA6D0FCA5}"/>
    <cellStyle name="Calcul 7 2 2 2 5" xfId="6674" xr:uid="{AE89CAC9-6759-4207-B47F-E6642B4E4CE2}"/>
    <cellStyle name="Calcul 7 2 2 3" xfId="6675" xr:uid="{D874397D-0C19-4C4C-9D8F-8BB262427C99}"/>
    <cellStyle name="Calcul 7 2 2 3 2" xfId="6676" xr:uid="{537424C5-5080-4C8F-8993-D5BD925BB99C}"/>
    <cellStyle name="Calcul 7 2 2 3 3" xfId="6677" xr:uid="{32B332AF-0379-42E0-93D7-5771AF3D429F}"/>
    <cellStyle name="Calcul 7 2 2 3 4" xfId="6678" xr:uid="{8F1AAF50-6C90-49AD-935C-AFDCBBD090F5}"/>
    <cellStyle name="Calcul 7 2 2 3 5" xfId="6679" xr:uid="{88FC903F-A08B-4963-AD74-599BE8C10639}"/>
    <cellStyle name="Calcul 7 2 2 4" xfId="6680" xr:uid="{51E39063-BBCE-4313-B3BD-A5CB5286CA51}"/>
    <cellStyle name="Calcul 7 2 2 5" xfId="6681" xr:uid="{82E1EBDC-D667-44D8-BD5C-4CA06EA453ED}"/>
    <cellStyle name="Calcul 7 2 2 6" xfId="6682" xr:uid="{FE58EFBF-579B-4169-8DD7-636947CEBC86}"/>
    <cellStyle name="Calcul 7 2 2 7" xfId="6683" xr:uid="{1EA73217-099C-4682-AC44-AF52B9E93ACD}"/>
    <cellStyle name="Calcul 7 2 3" xfId="6684" xr:uid="{0DA78D39-9092-4022-9EC6-89C708636E25}"/>
    <cellStyle name="Calcul 7 2 3 2" xfId="6685" xr:uid="{F6DE0408-2101-4943-8C8C-680FB2E65BCA}"/>
    <cellStyle name="Calcul 7 2 3 2 2" xfId="6686" xr:uid="{437D552B-5477-4D6A-92D3-4999E5335E96}"/>
    <cellStyle name="Calcul 7 2 3 2 3" xfId="6687" xr:uid="{610F5454-ED6A-463C-BBFA-123B291E480E}"/>
    <cellStyle name="Calcul 7 2 3 2 4" xfId="6688" xr:uid="{01B13AC1-5303-4B99-8F01-0E4ECFDDD3B4}"/>
    <cellStyle name="Calcul 7 2 3 2 5" xfId="6689" xr:uid="{E2CD7D6A-BFF7-4948-A9BF-C2D8D65C7F18}"/>
    <cellStyle name="Calcul 7 2 3 3" xfId="6690" xr:uid="{AC64B725-6E47-46A6-8B52-C512366CCF6E}"/>
    <cellStyle name="Calcul 7 2 3 3 2" xfId="6691" xr:uid="{2D9DE508-B3D5-41F0-B1D4-224EF1E971E0}"/>
    <cellStyle name="Calcul 7 2 3 3 3" xfId="6692" xr:uid="{E242F464-F729-4D66-AFDB-338A63E3B485}"/>
    <cellStyle name="Calcul 7 2 3 3 4" xfId="6693" xr:uid="{639EEBA3-C0B9-4715-9FB3-E1AC2E40BE2F}"/>
    <cellStyle name="Calcul 7 2 3 3 5" xfId="6694" xr:uid="{46F7893E-CC99-4706-AB66-042925C03A6D}"/>
    <cellStyle name="Calcul 7 2 3 4" xfId="6695" xr:uid="{FFC832DE-C795-4278-BBCC-CC165AFA1285}"/>
    <cellStyle name="Calcul 7 2 3 5" xfId="6696" xr:uid="{F10ADF97-DF75-4A64-8B09-37854ADD5F01}"/>
    <cellStyle name="Calcul 7 2 3 6" xfId="6697" xr:uid="{C14A1DF3-C10D-489F-81D2-7A34143DFC91}"/>
    <cellStyle name="Calcul 7 2 3 7" xfId="6698" xr:uid="{6EC262F1-E6E2-4A3B-AF4F-BE201AE45385}"/>
    <cellStyle name="Calcul 7 2 4" xfId="6699" xr:uid="{CBA558CF-8EC7-49B9-AB0D-4A1468ECF274}"/>
    <cellStyle name="Calcul 7 2 4 2" xfId="6700" xr:uid="{68C76ADE-8B7F-478A-AE94-C6E7476DE8D7}"/>
    <cellStyle name="Calcul 7 2 4 2 2" xfId="6701" xr:uid="{651E08B2-E37D-431C-82AA-F7417CB905A7}"/>
    <cellStyle name="Calcul 7 2 4 2 3" xfId="6702" xr:uid="{954B8DF3-88E7-4336-90E7-0340CDB832E7}"/>
    <cellStyle name="Calcul 7 2 4 2 4" xfId="6703" xr:uid="{7ABCA746-887F-46C4-846D-233C4A8699C2}"/>
    <cellStyle name="Calcul 7 2 4 2 5" xfId="6704" xr:uid="{15BF0C98-4F96-4718-ABD0-F6FD6BACF72D}"/>
    <cellStyle name="Calcul 7 2 4 3" xfId="6705" xr:uid="{75FAA961-A543-4132-AF9F-84570B415BA1}"/>
    <cellStyle name="Calcul 7 2 4 3 2" xfId="6706" xr:uid="{0A8632B9-8812-4F86-9CE0-863A293BD8AB}"/>
    <cellStyle name="Calcul 7 2 4 3 3" xfId="6707" xr:uid="{23A487B3-05B8-4C8D-B06B-7FF847339166}"/>
    <cellStyle name="Calcul 7 2 4 3 4" xfId="6708" xr:uid="{1E163602-115D-49D6-A60C-EAA582828EB4}"/>
    <cellStyle name="Calcul 7 2 4 3 5" xfId="6709" xr:uid="{FF2D7D60-D511-44D1-902E-580734535A5D}"/>
    <cellStyle name="Calcul 7 2 4 4" xfId="6710" xr:uid="{E42A8263-8D14-4B2A-93EC-6E1CC15F790C}"/>
    <cellStyle name="Calcul 7 2 4 5" xfId="6711" xr:uid="{DDBE6FEC-D74B-41A3-9E7C-B464F026A989}"/>
    <cellStyle name="Calcul 7 2 4 6" xfId="6712" xr:uid="{38DB0912-FF57-4BCC-AF2F-FE672D76D5A6}"/>
    <cellStyle name="Calcul 7 2 4 7" xfId="6713" xr:uid="{999894DA-DD59-424E-8DA1-EBCF6A05603E}"/>
    <cellStyle name="Calcul 7 2 5" xfId="6714" xr:uid="{E1B33C32-6FA3-411C-B606-C99FAAFF589B}"/>
    <cellStyle name="Calcul 7 2 5 2" xfId="6715" xr:uid="{CC0BADBA-85E4-4EB6-AE11-216B44140E2E}"/>
    <cellStyle name="Calcul 7 2 5 3" xfId="6716" xr:uid="{43D38411-FFC4-4A63-A2AC-658DBADDA736}"/>
    <cellStyle name="Calcul 7 2 5 4" xfId="6717" xr:uid="{9977AAA1-1C53-4597-A288-36D80DB12C76}"/>
    <cellStyle name="Calcul 7 2 5 5" xfId="6718" xr:uid="{3631FAA4-ADFD-4CE3-8EE5-CD47B5B2AF5F}"/>
    <cellStyle name="Calcul 7 2 6" xfId="6719" xr:uid="{2DD91CAF-7EC0-4D32-9CC0-0C9531E480C3}"/>
    <cellStyle name="Calcul 7 2 6 2" xfId="6720" xr:uid="{8952083C-178E-44AD-BFD0-32352348AE9A}"/>
    <cellStyle name="Calcul 7 2 6 3" xfId="6721" xr:uid="{FF484B4E-E26C-421D-A9BE-A8CD6E432A51}"/>
    <cellStyle name="Calcul 7 2 6 4" xfId="6722" xr:uid="{B351E82A-D20A-4892-9F49-F58ED003D234}"/>
    <cellStyle name="Calcul 7 2 6 5" xfId="6723" xr:uid="{216239B3-F960-416E-AC09-33B62614922C}"/>
    <cellStyle name="Calcul 7 2 7" xfId="6724" xr:uid="{53071E0D-58B8-402F-8705-59B648A56BDD}"/>
    <cellStyle name="Calcul 7 2 8" xfId="6725" xr:uid="{48CE0B6E-074A-42BF-B17A-A2C3ED67CA6E}"/>
    <cellStyle name="Calcul 7 2 9" xfId="6726" xr:uid="{77A8BB7D-B556-43B2-A260-CF920059E127}"/>
    <cellStyle name="Calcul 7 3" xfId="6727" xr:uid="{0135C575-837A-4986-A64D-303C64E3BF3E}"/>
    <cellStyle name="Calcul 7 3 2" xfId="6728" xr:uid="{861DC2DC-6ADD-456B-BE0A-725D5DEED5B0}"/>
    <cellStyle name="Calcul 7 3 2 2" xfId="6729" xr:uid="{C59ED11B-B765-4059-BC4C-8D470588F95A}"/>
    <cellStyle name="Calcul 7 3 2 3" xfId="6730" xr:uid="{55892303-2B8C-4219-94D4-9627ED32B964}"/>
    <cellStyle name="Calcul 7 3 2 4" xfId="6731" xr:uid="{7F7863B6-E903-4655-81FA-F01CD273643F}"/>
    <cellStyle name="Calcul 7 3 2 5" xfId="6732" xr:uid="{0B02FA98-1D19-4651-B93D-7D42E3E30FA2}"/>
    <cellStyle name="Calcul 7 3 3" xfId="6733" xr:uid="{E87AE2C7-FD98-471D-8D3D-B804B7DA1FFB}"/>
    <cellStyle name="Calcul 7 3 3 2" xfId="6734" xr:uid="{89A3E991-689D-4447-A67F-E801DB5DED17}"/>
    <cellStyle name="Calcul 7 3 3 3" xfId="6735" xr:uid="{1F2F2ED7-E930-48F4-8EE3-358C032F3E60}"/>
    <cellStyle name="Calcul 7 3 3 4" xfId="6736" xr:uid="{AFE0308E-8597-4990-BCE2-86CFE9246F4F}"/>
    <cellStyle name="Calcul 7 3 3 5" xfId="6737" xr:uid="{3BBA7CF4-97D2-42A3-A978-A805B0009F8C}"/>
    <cellStyle name="Calcul 7 3 4" xfId="6738" xr:uid="{E4DB2674-0E5A-4D35-B1B9-FD51D61ADCCF}"/>
    <cellStyle name="Calcul 7 3 5" xfId="6739" xr:uid="{51713913-E1B8-4E42-B50D-558F3D7D3F25}"/>
    <cellStyle name="Calcul 7 3 6" xfId="6740" xr:uid="{4902C140-14AD-485F-A1AA-B9815B777883}"/>
    <cellStyle name="Calcul 7 3 7" xfId="6741" xr:uid="{20E85B54-472A-4FB0-9989-C88E0C474DAF}"/>
    <cellStyle name="Calcul 7 4" xfId="6742" xr:uid="{5FD064F0-81F0-4EEE-9230-CD82DF484A35}"/>
    <cellStyle name="Calcul 7 4 2" xfId="6743" xr:uid="{5DA9B432-24B6-49FB-8C36-E4F9C31E98E3}"/>
    <cellStyle name="Calcul 7 4 2 2" xfId="6744" xr:uid="{F3DAD789-507F-45F1-A1B6-920BE80545EB}"/>
    <cellStyle name="Calcul 7 4 2 3" xfId="6745" xr:uid="{EAF2999F-778B-40B2-B97A-CAA0160C1695}"/>
    <cellStyle name="Calcul 7 4 2 4" xfId="6746" xr:uid="{C07FA079-969E-4BD6-BD53-5CE00CCF61A1}"/>
    <cellStyle name="Calcul 7 4 2 5" xfId="6747" xr:uid="{F6CFFA05-ADE8-4C87-B81A-5FD071C93CA2}"/>
    <cellStyle name="Calcul 7 4 3" xfId="6748" xr:uid="{9E914607-E7BC-4DC6-85DE-881C8C78E530}"/>
    <cellStyle name="Calcul 7 4 3 2" xfId="6749" xr:uid="{E0A21A7F-B070-4289-B144-C032DEBBEA12}"/>
    <cellStyle name="Calcul 7 4 3 3" xfId="6750" xr:uid="{C0F261DF-79AE-4FDF-B035-6A0DD8502668}"/>
    <cellStyle name="Calcul 7 4 3 4" xfId="6751" xr:uid="{9A24B34B-BF88-4605-A211-973E8678422D}"/>
    <cellStyle name="Calcul 7 4 3 5" xfId="6752" xr:uid="{6C1C8C7C-5E38-4B22-8D9D-31934A867E7A}"/>
    <cellStyle name="Calcul 7 4 4" xfId="6753" xr:uid="{7F74935E-55F0-4CC7-B9FD-F43A6CE8BBD4}"/>
    <cellStyle name="Calcul 7 4 5" xfId="6754" xr:uid="{477F653A-B229-4AC3-B161-551771CC6E4C}"/>
    <cellStyle name="Calcul 7 4 6" xfId="6755" xr:uid="{C40D4947-CE94-4D8A-9FDC-3B621478ACF1}"/>
    <cellStyle name="Calcul 7 4 7" xfId="6756" xr:uid="{2F794315-6BDE-45A2-9B31-FF6EF7751838}"/>
    <cellStyle name="Calcul 7 5" xfId="6757" xr:uid="{368B7CBF-737C-4232-BC19-4C500D723E9B}"/>
    <cellStyle name="Calcul 7 5 2" xfId="6758" xr:uid="{6B67F45A-7E0E-4A34-93CD-C2FA0C4D21B1}"/>
    <cellStyle name="Calcul 7 5 2 2" xfId="6759" xr:uid="{5355A838-0B58-4D36-9AC2-63A928C56341}"/>
    <cellStyle name="Calcul 7 5 2 3" xfId="6760" xr:uid="{ED4778B0-31AB-4468-94C3-9BD9A35C7432}"/>
    <cellStyle name="Calcul 7 5 2 4" xfId="6761" xr:uid="{025AC520-18B3-461D-A4BA-D71F284E47A2}"/>
    <cellStyle name="Calcul 7 5 2 5" xfId="6762" xr:uid="{947A301D-C074-4740-8FCE-0ECD7D21EC21}"/>
    <cellStyle name="Calcul 7 5 3" xfId="6763" xr:uid="{61553D57-E89E-47DF-BCD5-8CCD5B7CD8DC}"/>
    <cellStyle name="Calcul 7 5 3 2" xfId="6764" xr:uid="{72E3BA67-CABB-495A-9BF7-D343D91BF8F6}"/>
    <cellStyle name="Calcul 7 5 3 3" xfId="6765" xr:uid="{406C6901-802F-4292-B393-02917B55CA88}"/>
    <cellStyle name="Calcul 7 5 3 4" xfId="6766" xr:uid="{F7DDEB40-9A2B-4F6F-A0B4-1291B349C828}"/>
    <cellStyle name="Calcul 7 5 3 5" xfId="6767" xr:uid="{2DB85606-F707-424E-9F21-E8A953C3DFD7}"/>
    <cellStyle name="Calcul 7 5 4" xfId="6768" xr:uid="{070155FB-08B5-4411-A3A4-A7EF483E4301}"/>
    <cellStyle name="Calcul 7 5 5" xfId="6769" xr:uid="{FFD4B629-93EA-422F-AE7C-76BEC8C941D8}"/>
    <cellStyle name="Calcul 7 5 6" xfId="6770" xr:uid="{7BD83A52-47ED-48DB-AEA9-97C465EF0FF3}"/>
    <cellStyle name="Calcul 7 5 7" xfId="6771" xr:uid="{D9B816B8-F90F-467E-ABED-296959D114F9}"/>
    <cellStyle name="Calcul 7 6" xfId="6772" xr:uid="{8D747D4A-78B4-45A8-89AA-BD9429216259}"/>
    <cellStyle name="Calcul 7 6 2" xfId="6773" xr:uid="{AC06EC1D-F939-4345-A288-D04D814539FA}"/>
    <cellStyle name="Calcul 7 6 2 2" xfId="6774" xr:uid="{62C10C81-F8E3-4790-8470-C21BF0DE4633}"/>
    <cellStyle name="Calcul 7 6 2 3" xfId="6775" xr:uid="{85556FFB-2A0A-4F59-B6D1-1169051E9A00}"/>
    <cellStyle name="Calcul 7 6 2 4" xfId="6776" xr:uid="{FA1C0634-8A9C-41B6-9CAA-D40692BC0A0D}"/>
    <cellStyle name="Calcul 7 6 2 5" xfId="6777" xr:uid="{CA1F06FA-A01E-42B7-A5CF-ACD72557304B}"/>
    <cellStyle name="Calcul 7 6 3" xfId="6778" xr:uid="{96F6CACF-CE01-4FBF-B955-0A061D12A799}"/>
    <cellStyle name="Calcul 7 6 3 2" xfId="6779" xr:uid="{87DAAC00-42DE-4BF6-A90B-220F3D5038B6}"/>
    <cellStyle name="Calcul 7 6 3 3" xfId="6780" xr:uid="{56EB44B6-63E0-4CD3-A4F0-7A19D3787435}"/>
    <cellStyle name="Calcul 7 6 3 4" xfId="6781" xr:uid="{936C792B-13AD-466D-AB54-B7A2016F87A8}"/>
    <cellStyle name="Calcul 7 6 3 5" xfId="6782" xr:uid="{1EA8BEB6-F500-426F-9D6A-B6C926E26E93}"/>
    <cellStyle name="Calcul 7 6 4" xfId="6783" xr:uid="{3A9AA6B4-D031-4DEB-9997-2B106B486F43}"/>
    <cellStyle name="Calcul 7 6 5" xfId="6784" xr:uid="{A5DE53C7-9457-4775-8B49-0ABABEC580D7}"/>
    <cellStyle name="Calcul 7 6 6" xfId="6785" xr:uid="{DD97B33F-D6A8-4849-913E-4BB051482948}"/>
    <cellStyle name="Calcul 7 6 7" xfId="6786" xr:uid="{60FE2B15-4B9D-4D1A-8D31-987F5C14B1BC}"/>
    <cellStyle name="Calcul 7 7" xfId="6787" xr:uid="{163C92ED-7E8B-4FD2-955B-6B48C2DC8301}"/>
    <cellStyle name="Calcul 7 7 2" xfId="6788" xr:uid="{1C1831CD-8C37-42E4-BAD7-E2173D94EB44}"/>
    <cellStyle name="Calcul 7 7 2 2" xfId="6789" xr:uid="{F0DFBBCD-8B6C-4DE1-AF10-9917B894E383}"/>
    <cellStyle name="Calcul 7 7 2 3" xfId="6790" xr:uid="{EFE5B51D-44AD-42B4-B0A5-5F717558FF6B}"/>
    <cellStyle name="Calcul 7 7 2 4" xfId="6791" xr:uid="{4B7B08B4-59C1-4E99-8A61-3B03ED694B79}"/>
    <cellStyle name="Calcul 7 7 2 5" xfId="6792" xr:uid="{0EA33BB0-0FCC-425A-91B0-A700FACB7F5E}"/>
    <cellStyle name="Calcul 7 7 3" xfId="6793" xr:uid="{7A78EDA4-DD23-482E-97FB-B784A3E76765}"/>
    <cellStyle name="Calcul 7 7 4" xfId="6794" xr:uid="{71B5F4C1-B535-4476-8C8B-AFAD8FF950CA}"/>
    <cellStyle name="Calcul 7 7 5" xfId="6795" xr:uid="{1FFE143A-1E4C-4626-A3E8-BAF1FEBFB1EF}"/>
    <cellStyle name="Calcul 7 7 6" xfId="6796" xr:uid="{85E4E758-D038-481F-A6C4-8BE4F2DB871C}"/>
    <cellStyle name="Calcul 7 8" xfId="6797" xr:uid="{610DD26E-248E-41ED-9EC2-717FFCED9840}"/>
    <cellStyle name="Calcul 7 8 2" xfId="6798" xr:uid="{3BABED4D-5B58-414C-8B90-BC6202428FF7}"/>
    <cellStyle name="Calcul 7 8 3" xfId="6799" xr:uid="{D2A1B5B3-ADB6-4865-B79C-943942F6082A}"/>
    <cellStyle name="Calcul 7 8 4" xfId="6800" xr:uid="{04342752-D76A-49F1-96A0-FDC9B1D9FB70}"/>
    <cellStyle name="Calcul 7 8 5" xfId="6801" xr:uid="{B64CB936-51DF-4332-8625-416D6C9F7B9F}"/>
    <cellStyle name="Calcul 7 9" xfId="6802" xr:uid="{86618AB2-DFE4-4D25-89C2-76510A46908F}"/>
    <cellStyle name="Calcul 8" xfId="6803" xr:uid="{43188090-8934-478D-AD09-C46B8B40AC4F}"/>
    <cellStyle name="Calcul 8 10" xfId="6804" xr:uid="{0AEC253D-89D1-4319-A965-238EC85658D7}"/>
    <cellStyle name="Calcul 8 11" xfId="6805" xr:uid="{B3839BA8-8DAA-4CBB-9BFB-0B986D67B3E0}"/>
    <cellStyle name="Calcul 8 12" xfId="6806" xr:uid="{13E65450-8E1E-4D52-8BA0-95191CAD5FEB}"/>
    <cellStyle name="Calcul 8 2" xfId="6807" xr:uid="{B103F22A-6C98-4120-8305-43CF5553BEBF}"/>
    <cellStyle name="Calcul 8 2 10" xfId="6808" xr:uid="{3B5218D9-1A20-48DC-AA45-3F7A446C8450}"/>
    <cellStyle name="Calcul 8 2 2" xfId="6809" xr:uid="{316BE799-6157-4C1D-8751-5D84BACE4C31}"/>
    <cellStyle name="Calcul 8 2 2 2" xfId="6810" xr:uid="{C9BDADB5-4CE6-48DE-BDA8-D66C1016D9A3}"/>
    <cellStyle name="Calcul 8 2 2 2 2" xfId="6811" xr:uid="{A225133D-FB82-4F39-91D9-0C11F4D243A3}"/>
    <cellStyle name="Calcul 8 2 2 2 3" xfId="6812" xr:uid="{A63463BD-22C5-443B-896E-F662B13C3DC9}"/>
    <cellStyle name="Calcul 8 2 2 2 4" xfId="6813" xr:uid="{D396B631-2D62-467D-882B-B65238DEB53E}"/>
    <cellStyle name="Calcul 8 2 2 2 5" xfId="6814" xr:uid="{05B4B3B6-878F-487C-A6B9-E56E51F02657}"/>
    <cellStyle name="Calcul 8 2 2 3" xfId="6815" xr:uid="{D628E9BB-1EE5-436D-9D59-96AA506C4568}"/>
    <cellStyle name="Calcul 8 2 2 3 2" xfId="6816" xr:uid="{6A63D91F-205A-4ADD-B7CD-181C330D7A05}"/>
    <cellStyle name="Calcul 8 2 2 3 3" xfId="6817" xr:uid="{309C132E-0038-482D-B0D1-79AC797805B5}"/>
    <cellStyle name="Calcul 8 2 2 3 4" xfId="6818" xr:uid="{ABFC3C37-DC5D-4F20-ADEF-00F5C1029E67}"/>
    <cellStyle name="Calcul 8 2 2 3 5" xfId="6819" xr:uid="{6504B14F-40CC-49EA-9EEB-E7510E50D11D}"/>
    <cellStyle name="Calcul 8 2 2 4" xfId="6820" xr:uid="{3A401738-1E14-46CF-9191-0C448BB60EC1}"/>
    <cellStyle name="Calcul 8 2 2 5" xfId="6821" xr:uid="{CACD6358-D77F-4ED4-BBD1-9AE0B0DDBCAA}"/>
    <cellStyle name="Calcul 8 2 2 6" xfId="6822" xr:uid="{7BADCC28-7CB0-44F6-8924-7E299AEECFAC}"/>
    <cellStyle name="Calcul 8 2 2 7" xfId="6823" xr:uid="{555A92C3-6B5B-4027-9F0D-870CB155E51B}"/>
    <cellStyle name="Calcul 8 2 3" xfId="6824" xr:uid="{2B7C6773-ADF3-4752-92A1-1A74D64F61B7}"/>
    <cellStyle name="Calcul 8 2 3 2" xfId="6825" xr:uid="{3FF373A5-A091-4119-8F68-A8DA28524BF6}"/>
    <cellStyle name="Calcul 8 2 3 2 2" xfId="6826" xr:uid="{67641467-E7B4-4904-9809-3EC6A168869C}"/>
    <cellStyle name="Calcul 8 2 3 2 3" xfId="6827" xr:uid="{104867F4-3091-4022-AA00-A3F5CBD9CFCB}"/>
    <cellStyle name="Calcul 8 2 3 2 4" xfId="6828" xr:uid="{742FF936-FE7D-4252-B459-4F1D14AE3CB4}"/>
    <cellStyle name="Calcul 8 2 3 2 5" xfId="6829" xr:uid="{ABFD1382-5729-4B00-8E11-50CD802AC3E2}"/>
    <cellStyle name="Calcul 8 2 3 3" xfId="6830" xr:uid="{725629B5-8924-4902-B136-D67C437ACF95}"/>
    <cellStyle name="Calcul 8 2 3 3 2" xfId="6831" xr:uid="{0D554815-AE01-45CC-9444-7DA391DA76F1}"/>
    <cellStyle name="Calcul 8 2 3 3 3" xfId="6832" xr:uid="{C62E0B4B-5181-4B8C-BEB0-982FB918AC37}"/>
    <cellStyle name="Calcul 8 2 3 3 4" xfId="6833" xr:uid="{925C2D13-5E50-4C40-9684-995294B5951B}"/>
    <cellStyle name="Calcul 8 2 3 3 5" xfId="6834" xr:uid="{C917085D-B0BE-4477-9D1F-3378EFFF30BC}"/>
    <cellStyle name="Calcul 8 2 3 4" xfId="6835" xr:uid="{C64014BC-86F3-4658-970A-6A7044EEE6B1}"/>
    <cellStyle name="Calcul 8 2 3 5" xfId="6836" xr:uid="{82003553-8057-4C47-B70B-F60364CEBB9A}"/>
    <cellStyle name="Calcul 8 2 3 6" xfId="6837" xr:uid="{45093019-D1CC-4193-BA8D-6D548D112D7B}"/>
    <cellStyle name="Calcul 8 2 3 7" xfId="6838" xr:uid="{4009E593-3BD6-4F27-968A-F49ECCF1EF4F}"/>
    <cellStyle name="Calcul 8 2 4" xfId="6839" xr:uid="{86AB78DB-9E5B-4901-A0B1-39477129113A}"/>
    <cellStyle name="Calcul 8 2 4 2" xfId="6840" xr:uid="{DBEFB3C2-A5C9-49C8-A6F1-86BD0E189A30}"/>
    <cellStyle name="Calcul 8 2 4 2 2" xfId="6841" xr:uid="{45B6AA08-066C-476A-B1AC-084BFE11F999}"/>
    <cellStyle name="Calcul 8 2 4 2 3" xfId="6842" xr:uid="{42125018-E291-4000-A42D-DE835AAD0AC7}"/>
    <cellStyle name="Calcul 8 2 4 2 4" xfId="6843" xr:uid="{F87EF786-3B3B-4485-852A-5223FBAB62EC}"/>
    <cellStyle name="Calcul 8 2 4 2 5" xfId="6844" xr:uid="{48C5670C-6042-4BB9-8CBF-6321E06CA106}"/>
    <cellStyle name="Calcul 8 2 4 3" xfId="6845" xr:uid="{36199808-7295-41F7-9F30-46B5E239C44E}"/>
    <cellStyle name="Calcul 8 2 4 3 2" xfId="6846" xr:uid="{927B692B-A7B4-4842-82C2-61BE61FF4BAD}"/>
    <cellStyle name="Calcul 8 2 4 3 3" xfId="6847" xr:uid="{91B976C6-63B3-4C09-85D4-A3C8A6FF3FAC}"/>
    <cellStyle name="Calcul 8 2 4 3 4" xfId="6848" xr:uid="{D093182D-FABC-432D-BA72-18B2AFC3182E}"/>
    <cellStyle name="Calcul 8 2 4 3 5" xfId="6849" xr:uid="{2CFD08AC-0769-4099-B5BD-06DD182393AA}"/>
    <cellStyle name="Calcul 8 2 4 4" xfId="6850" xr:uid="{6D2DF4AC-198E-444A-8E37-5064D5D8ED08}"/>
    <cellStyle name="Calcul 8 2 4 5" xfId="6851" xr:uid="{73D37B0F-A408-40C7-B080-920A82349BB1}"/>
    <cellStyle name="Calcul 8 2 4 6" xfId="6852" xr:uid="{72FC41D5-5936-451F-B4BD-650221C21204}"/>
    <cellStyle name="Calcul 8 2 4 7" xfId="6853" xr:uid="{B1C7DE05-AFBD-4171-888E-01E9D8595BCA}"/>
    <cellStyle name="Calcul 8 2 5" xfId="6854" xr:uid="{593702F5-A952-433D-9F72-A997BC7A148B}"/>
    <cellStyle name="Calcul 8 2 5 2" xfId="6855" xr:uid="{D156EE48-DE45-4E0D-BBB6-5EB83A6423AC}"/>
    <cellStyle name="Calcul 8 2 5 3" xfId="6856" xr:uid="{02922D75-9A25-47C8-B15A-1202F38AE6D3}"/>
    <cellStyle name="Calcul 8 2 5 4" xfId="6857" xr:uid="{FFEBC3F2-DF83-4DE0-9170-82B716889EC5}"/>
    <cellStyle name="Calcul 8 2 5 5" xfId="6858" xr:uid="{66B88127-4E11-45B6-9252-AE0523364BEA}"/>
    <cellStyle name="Calcul 8 2 6" xfId="6859" xr:uid="{1987FD81-6216-4762-B49C-43BB363A744F}"/>
    <cellStyle name="Calcul 8 2 6 2" xfId="6860" xr:uid="{95F3493B-5B3D-444E-A165-DB6AECF5D9A3}"/>
    <cellStyle name="Calcul 8 2 6 3" xfId="6861" xr:uid="{8AA3EE6F-AD8B-4249-93B8-6E1514FB90F4}"/>
    <cellStyle name="Calcul 8 2 6 4" xfId="6862" xr:uid="{2C67F4B0-F306-4164-B2CF-1F57885A9805}"/>
    <cellStyle name="Calcul 8 2 6 5" xfId="6863" xr:uid="{122FFBFC-BA83-48F3-81F1-663298708247}"/>
    <cellStyle name="Calcul 8 2 7" xfId="6864" xr:uid="{31936428-9458-4ED6-ACD9-3A2AF00D780D}"/>
    <cellStyle name="Calcul 8 2 8" xfId="6865" xr:uid="{BBDF1E1E-427E-4ABD-B272-A38933BD2BB0}"/>
    <cellStyle name="Calcul 8 2 9" xfId="6866" xr:uid="{ACAB67BC-9B28-44A3-A130-3DF20E4B5963}"/>
    <cellStyle name="Calcul 8 3" xfId="6867" xr:uid="{0F9437C3-5EDA-4E69-8CD3-3606A1FBC082}"/>
    <cellStyle name="Calcul 8 3 2" xfId="6868" xr:uid="{FB82EF91-8654-4534-8731-DB499DA1F17D}"/>
    <cellStyle name="Calcul 8 3 2 2" xfId="6869" xr:uid="{AF04AC0C-0B2A-47D1-9972-91D22268270E}"/>
    <cellStyle name="Calcul 8 3 2 3" xfId="6870" xr:uid="{676F70AE-AE1F-4546-A517-48FFDE8B8003}"/>
    <cellStyle name="Calcul 8 3 2 4" xfId="6871" xr:uid="{AA56FAC2-3809-4E12-82A9-442DDF019EF6}"/>
    <cellStyle name="Calcul 8 3 2 5" xfId="6872" xr:uid="{7511A060-B530-48CC-86DB-95AF4A608140}"/>
    <cellStyle name="Calcul 8 3 3" xfId="6873" xr:uid="{92FCE969-7C6C-41EA-A2BA-6A6DDDDAAF06}"/>
    <cellStyle name="Calcul 8 3 3 2" xfId="6874" xr:uid="{6715AA6E-2CB8-495A-BA99-4D43C3773DC7}"/>
    <cellStyle name="Calcul 8 3 3 3" xfId="6875" xr:uid="{ECBD02ED-4450-42AB-B28C-B618B633AC44}"/>
    <cellStyle name="Calcul 8 3 3 4" xfId="6876" xr:uid="{9638D2F3-21CE-4E37-B560-C46D310E8D4D}"/>
    <cellStyle name="Calcul 8 3 3 5" xfId="6877" xr:uid="{02E53946-F71D-4050-8E20-178486AD5340}"/>
    <cellStyle name="Calcul 8 3 4" xfId="6878" xr:uid="{B8F47728-47B1-4968-A2A8-D7C2304E7F0F}"/>
    <cellStyle name="Calcul 8 3 5" xfId="6879" xr:uid="{2E93927C-0672-470C-B9D4-DF72D55C9963}"/>
    <cellStyle name="Calcul 8 3 6" xfId="6880" xr:uid="{1C2A1BFF-2EBD-4093-A3FC-7F82C6E4E2EF}"/>
    <cellStyle name="Calcul 8 3 7" xfId="6881" xr:uid="{A0754F25-B6D8-447F-8296-2FF998918BF0}"/>
    <cellStyle name="Calcul 8 4" xfId="6882" xr:uid="{846E58F3-853A-4033-9301-4338DECF8197}"/>
    <cellStyle name="Calcul 8 4 2" xfId="6883" xr:uid="{281D4CE8-3FDB-4337-AF45-6F5C43812616}"/>
    <cellStyle name="Calcul 8 4 2 2" xfId="6884" xr:uid="{3FD183A6-0522-46B1-A86F-913DA060533E}"/>
    <cellStyle name="Calcul 8 4 2 3" xfId="6885" xr:uid="{700D3190-DAD6-4C3A-855C-B2E816AEFDB9}"/>
    <cellStyle name="Calcul 8 4 2 4" xfId="6886" xr:uid="{17644650-6086-4AD9-9039-D65371C9EF8E}"/>
    <cellStyle name="Calcul 8 4 2 5" xfId="6887" xr:uid="{1E906742-8DD3-45B9-8048-4932ACB1B622}"/>
    <cellStyle name="Calcul 8 4 3" xfId="6888" xr:uid="{3FC9DDBD-9E91-4164-B2B7-0A6EFB8CD837}"/>
    <cellStyle name="Calcul 8 4 3 2" xfId="6889" xr:uid="{5BF6C971-6699-4816-9427-8F9CDCD29B53}"/>
    <cellStyle name="Calcul 8 4 3 3" xfId="6890" xr:uid="{1F1712A5-CAA2-4C04-B1BE-40D7D9E03540}"/>
    <cellStyle name="Calcul 8 4 3 4" xfId="6891" xr:uid="{E62497C0-5A27-44C4-93CD-9152338A13E0}"/>
    <cellStyle name="Calcul 8 4 3 5" xfId="6892" xr:uid="{4EDAD817-C4AB-4DEE-8097-AEE3B435E19F}"/>
    <cellStyle name="Calcul 8 4 4" xfId="6893" xr:uid="{05A1849B-DFE7-4BDA-BB80-9C544FE25109}"/>
    <cellStyle name="Calcul 8 4 5" xfId="6894" xr:uid="{E3C5EA66-E097-4B23-914C-320C7C18A833}"/>
    <cellStyle name="Calcul 8 4 6" xfId="6895" xr:uid="{F43EDE5A-86E0-49A1-95A2-FBC7DC0A6F59}"/>
    <cellStyle name="Calcul 8 4 7" xfId="6896" xr:uid="{3209E72F-1B72-498A-8210-4D0790E06A79}"/>
    <cellStyle name="Calcul 8 5" xfId="6897" xr:uid="{42985DCE-F422-4A5F-BB39-DF1120033E9E}"/>
    <cellStyle name="Calcul 8 5 2" xfId="6898" xr:uid="{FCC73B97-4EF6-4A8E-BFA4-39B72C2A7ECB}"/>
    <cellStyle name="Calcul 8 5 2 2" xfId="6899" xr:uid="{7D79889F-116E-4A8E-AD2E-5E5356B723FB}"/>
    <cellStyle name="Calcul 8 5 2 3" xfId="6900" xr:uid="{AB5CC96E-95EF-4FFF-9570-EAF5452FF680}"/>
    <cellStyle name="Calcul 8 5 2 4" xfId="6901" xr:uid="{2D9731D2-4948-48BB-A8BC-E8BC1AE02767}"/>
    <cellStyle name="Calcul 8 5 2 5" xfId="6902" xr:uid="{143E4B48-E440-4A92-8298-29A3BF3818CF}"/>
    <cellStyle name="Calcul 8 5 3" xfId="6903" xr:uid="{296FA4D8-7027-4960-AFD3-FF515A7D88C5}"/>
    <cellStyle name="Calcul 8 5 3 2" xfId="6904" xr:uid="{4DFACD27-A968-4FB2-BC1E-A27BBD7B3833}"/>
    <cellStyle name="Calcul 8 5 3 3" xfId="6905" xr:uid="{290DFE70-A13E-4946-93CC-303A9878D687}"/>
    <cellStyle name="Calcul 8 5 3 4" xfId="6906" xr:uid="{2FF29987-5B38-403D-91E1-F71FEE8D1576}"/>
    <cellStyle name="Calcul 8 5 3 5" xfId="6907" xr:uid="{86D50607-75F0-4ABF-9E1D-8D6465A5240D}"/>
    <cellStyle name="Calcul 8 5 4" xfId="6908" xr:uid="{41C899DD-09B6-44F1-AA13-5924A455103D}"/>
    <cellStyle name="Calcul 8 5 5" xfId="6909" xr:uid="{6C70C348-9BA3-43D2-B327-EAD844790DAE}"/>
    <cellStyle name="Calcul 8 5 6" xfId="6910" xr:uid="{23044190-005A-446F-8CC6-1DCD07D546ED}"/>
    <cellStyle name="Calcul 8 5 7" xfId="6911" xr:uid="{B63D9035-5D64-4D21-AC5E-0C66BF30E4FE}"/>
    <cellStyle name="Calcul 8 6" xfId="6912" xr:uid="{A4050492-F02C-4653-8BDF-D8261DA88218}"/>
    <cellStyle name="Calcul 8 6 2" xfId="6913" xr:uid="{F782A0AC-891A-4E5F-B0D3-98AA2BDDDB86}"/>
    <cellStyle name="Calcul 8 6 2 2" xfId="6914" xr:uid="{008490D6-0F0E-4073-A408-89BE56FC6053}"/>
    <cellStyle name="Calcul 8 6 2 3" xfId="6915" xr:uid="{04581269-D881-42F2-BBAC-E0E5F352FFE5}"/>
    <cellStyle name="Calcul 8 6 2 4" xfId="6916" xr:uid="{F3F1053E-A040-4D3A-8F04-4A464F65AB30}"/>
    <cellStyle name="Calcul 8 6 2 5" xfId="6917" xr:uid="{F29EA848-A08E-46F5-858B-0989DA3B82FF}"/>
    <cellStyle name="Calcul 8 6 3" xfId="6918" xr:uid="{FBBF7C3E-41CC-46FC-A9A6-924BBA77939A}"/>
    <cellStyle name="Calcul 8 6 3 2" xfId="6919" xr:uid="{E10BFFC3-612E-40C7-A7BE-36BC64099190}"/>
    <cellStyle name="Calcul 8 6 3 3" xfId="6920" xr:uid="{BC127E38-22B2-4898-8915-617EE6B9342C}"/>
    <cellStyle name="Calcul 8 6 3 4" xfId="6921" xr:uid="{3ACC5BD2-16AD-43B9-A140-0F6969AF33E2}"/>
    <cellStyle name="Calcul 8 6 3 5" xfId="6922" xr:uid="{596661C3-4BF4-4C47-8D06-83A7D769E21E}"/>
    <cellStyle name="Calcul 8 6 4" xfId="6923" xr:uid="{D64CB581-E2E5-4964-A153-A5085A2395CE}"/>
    <cellStyle name="Calcul 8 6 5" xfId="6924" xr:uid="{EBDD3D9B-BC8A-47A3-B6B2-6B3FEEA540CD}"/>
    <cellStyle name="Calcul 8 6 6" xfId="6925" xr:uid="{A78EC2D9-5F00-458E-808C-C4C6D7801D5A}"/>
    <cellStyle name="Calcul 8 6 7" xfId="6926" xr:uid="{94657515-C332-488C-988B-9AB02E49FDDA}"/>
    <cellStyle name="Calcul 8 7" xfId="6927" xr:uid="{70663531-584C-4E5F-B9FC-A10DB18E0408}"/>
    <cellStyle name="Calcul 8 7 2" xfId="6928" xr:uid="{92DF2418-BDAC-442E-A462-90BD40D31F9A}"/>
    <cellStyle name="Calcul 8 7 2 2" xfId="6929" xr:uid="{684159C6-4E4D-4BAD-B7F8-E88D9716C670}"/>
    <cellStyle name="Calcul 8 7 2 3" xfId="6930" xr:uid="{9581AFCB-9222-4CB6-AF0D-DFC338F5E910}"/>
    <cellStyle name="Calcul 8 7 2 4" xfId="6931" xr:uid="{5D8896D2-71EF-4E87-A137-636B57137C1C}"/>
    <cellStyle name="Calcul 8 7 2 5" xfId="6932" xr:uid="{FE6B9B61-113F-4B5D-AAAD-785CBA0F7912}"/>
    <cellStyle name="Calcul 8 7 3" xfId="6933" xr:uid="{74F29B42-E95F-4EFF-A2BD-C2F3996FC515}"/>
    <cellStyle name="Calcul 8 7 4" xfId="6934" xr:uid="{E70C0804-E0F4-4A15-AF44-3C7E10DD95A5}"/>
    <cellStyle name="Calcul 8 7 5" xfId="6935" xr:uid="{6B483C25-11D8-4FFE-A9B9-631FDF313DB9}"/>
    <cellStyle name="Calcul 8 7 6" xfId="6936" xr:uid="{D7A41A8A-D5B3-44D1-9064-28BFC40C3ADB}"/>
    <cellStyle name="Calcul 8 8" xfId="6937" xr:uid="{4F97AC1F-21E7-42F4-A97A-72CFCC34AA8C}"/>
    <cellStyle name="Calcul 8 8 2" xfId="6938" xr:uid="{FCF70179-374D-4979-AF8E-C791A8D427F8}"/>
    <cellStyle name="Calcul 8 8 3" xfId="6939" xr:uid="{4CE114FA-C7C2-4F47-9F85-6CBB31BD07FE}"/>
    <cellStyle name="Calcul 8 8 4" xfId="6940" xr:uid="{0912138D-6433-43B7-A9B5-09AD94565316}"/>
    <cellStyle name="Calcul 8 8 5" xfId="6941" xr:uid="{23590620-34AA-4E84-8D13-CEFDAAED0CC7}"/>
    <cellStyle name="Calcul 8 9" xfId="6942" xr:uid="{5721A9D1-1FB6-4F46-9D55-575AED5C38FB}"/>
    <cellStyle name="Calcul 9" xfId="6943" xr:uid="{57921411-C93B-4F59-8125-71296E4E7E9A}"/>
    <cellStyle name="Calcul 9 10" xfId="6944" xr:uid="{72AF9FA0-2275-4C15-9350-D3DF25B50F0C}"/>
    <cellStyle name="Calcul 9 11" xfId="6945" xr:uid="{7C97F4B9-C3FE-428A-B9EF-2D6C581AF432}"/>
    <cellStyle name="Calcul 9 12" xfId="6946" xr:uid="{ACCCD7D5-FBC1-4933-B3D9-C77F2B35BE4B}"/>
    <cellStyle name="Calcul 9 2" xfId="6947" xr:uid="{4BF9B055-85DC-4386-8210-4B0E009FE86A}"/>
    <cellStyle name="Calcul 9 2 10" xfId="6948" xr:uid="{9B64F312-E90E-4E1E-9FA7-05B8E270612B}"/>
    <cellStyle name="Calcul 9 2 2" xfId="6949" xr:uid="{EE6DEF5A-4CFB-4BEA-B916-834F0DDF6083}"/>
    <cellStyle name="Calcul 9 2 2 2" xfId="6950" xr:uid="{29396032-E642-44C1-A466-4D6B3E18A2EC}"/>
    <cellStyle name="Calcul 9 2 2 2 2" xfId="6951" xr:uid="{A0B2AC71-1007-445E-8653-31FFE0554F3F}"/>
    <cellStyle name="Calcul 9 2 2 2 3" xfId="6952" xr:uid="{3E286C93-2F4A-46E1-BA73-C6DFA9B05A5F}"/>
    <cellStyle name="Calcul 9 2 2 2 4" xfId="6953" xr:uid="{F9ED750F-395F-434C-A5EB-C88F041B606F}"/>
    <cellStyle name="Calcul 9 2 2 2 5" xfId="6954" xr:uid="{10CF151C-257E-429A-9356-7E4B157431C0}"/>
    <cellStyle name="Calcul 9 2 2 3" xfId="6955" xr:uid="{C9543EB8-C6A1-445B-9DC6-F7982EEFBA66}"/>
    <cellStyle name="Calcul 9 2 2 3 2" xfId="6956" xr:uid="{A9FB0918-6783-456C-858B-E3E96A2B3FA2}"/>
    <cellStyle name="Calcul 9 2 2 3 3" xfId="6957" xr:uid="{3580B531-925B-4062-8341-5C0A3C64AD87}"/>
    <cellStyle name="Calcul 9 2 2 3 4" xfId="6958" xr:uid="{75E41620-9CEF-4B61-AE08-DE602F21AD5D}"/>
    <cellStyle name="Calcul 9 2 2 3 5" xfId="6959" xr:uid="{F488659A-5086-4FA8-A41D-D514DD599428}"/>
    <cellStyle name="Calcul 9 2 2 4" xfId="6960" xr:uid="{099791B1-7EC0-4C67-B40F-3FEE2D441947}"/>
    <cellStyle name="Calcul 9 2 2 5" xfId="6961" xr:uid="{3A65889B-6762-49D1-8F74-2CDBECE1139E}"/>
    <cellStyle name="Calcul 9 2 2 6" xfId="6962" xr:uid="{36FEBE0B-96D2-4C2F-A859-77B7B94007C9}"/>
    <cellStyle name="Calcul 9 2 2 7" xfId="6963" xr:uid="{E5F6B0CE-96E7-41CF-BDE3-4E150B6B0A1A}"/>
    <cellStyle name="Calcul 9 2 3" xfId="6964" xr:uid="{253A1099-70ED-43C9-8724-88FBD0CA83D1}"/>
    <cellStyle name="Calcul 9 2 3 2" xfId="6965" xr:uid="{41858C53-F8F2-4AFE-B6D5-55CDE8196B1C}"/>
    <cellStyle name="Calcul 9 2 3 2 2" xfId="6966" xr:uid="{746BF276-D94A-4C5C-91BA-12759BC4D341}"/>
    <cellStyle name="Calcul 9 2 3 2 3" xfId="6967" xr:uid="{A092015A-9E31-4750-9188-65A02C4BCFD9}"/>
    <cellStyle name="Calcul 9 2 3 2 4" xfId="6968" xr:uid="{A9479597-1771-484B-8B19-80022B393341}"/>
    <cellStyle name="Calcul 9 2 3 2 5" xfId="6969" xr:uid="{2502F3C8-30E2-469D-A146-1394FAA5CD53}"/>
    <cellStyle name="Calcul 9 2 3 3" xfId="6970" xr:uid="{D3831207-38A7-4DE4-B49C-E05395BBA915}"/>
    <cellStyle name="Calcul 9 2 3 3 2" xfId="6971" xr:uid="{CE89AE3D-61EF-40A0-8BBE-3E61D0D7AE63}"/>
    <cellStyle name="Calcul 9 2 3 3 3" xfId="6972" xr:uid="{E64A703F-1D47-497F-BEF4-E47366731844}"/>
    <cellStyle name="Calcul 9 2 3 3 4" xfId="6973" xr:uid="{6CB04EA2-49C1-42DF-815C-0F31752D48AF}"/>
    <cellStyle name="Calcul 9 2 3 3 5" xfId="6974" xr:uid="{E3BA6A91-FCE4-4177-AB0E-1BD5D8737318}"/>
    <cellStyle name="Calcul 9 2 3 4" xfId="6975" xr:uid="{BBC22B71-D198-4F6E-BDFC-F3194787B00D}"/>
    <cellStyle name="Calcul 9 2 3 5" xfId="6976" xr:uid="{1CE4E821-4B2F-4A1E-BD00-DEAB2BD0F4DB}"/>
    <cellStyle name="Calcul 9 2 3 6" xfId="6977" xr:uid="{A8D05989-3332-4D2C-BF08-71B4F2A94A6B}"/>
    <cellStyle name="Calcul 9 2 3 7" xfId="6978" xr:uid="{F5F71A10-8EDC-43CA-9B9E-C6FE558A1B39}"/>
    <cellStyle name="Calcul 9 2 4" xfId="6979" xr:uid="{0270F8A6-995B-4678-AF08-1EB51DE3103C}"/>
    <cellStyle name="Calcul 9 2 4 2" xfId="6980" xr:uid="{C08571D5-1045-42D0-A0B8-67DB000F271B}"/>
    <cellStyle name="Calcul 9 2 4 2 2" xfId="6981" xr:uid="{03E0C7DF-E04E-4ED1-908F-8F2BD3C02007}"/>
    <cellStyle name="Calcul 9 2 4 2 3" xfId="6982" xr:uid="{6D530851-14A6-4FA4-8FBB-847FB15E5BFE}"/>
    <cellStyle name="Calcul 9 2 4 2 4" xfId="6983" xr:uid="{4CB4EFB9-D262-4767-9D0C-3AA5B5C07632}"/>
    <cellStyle name="Calcul 9 2 4 2 5" xfId="6984" xr:uid="{F5A5B413-E29C-485D-AC6C-BB2C0C296338}"/>
    <cellStyle name="Calcul 9 2 4 3" xfId="6985" xr:uid="{E393E7A1-4ACB-4C9E-BBAD-7E03068386CD}"/>
    <cellStyle name="Calcul 9 2 4 3 2" xfId="6986" xr:uid="{6156E2FB-B2D1-4916-AD69-438AB2CE1186}"/>
    <cellStyle name="Calcul 9 2 4 3 3" xfId="6987" xr:uid="{CFDEDB8A-A79C-47F0-87FB-650CF986EAC4}"/>
    <cellStyle name="Calcul 9 2 4 3 4" xfId="6988" xr:uid="{7B3EC130-0826-481D-86BB-0F031244ED02}"/>
    <cellStyle name="Calcul 9 2 4 3 5" xfId="6989" xr:uid="{B2D2B64D-1F06-4D7D-9DF5-3BB1973C627F}"/>
    <cellStyle name="Calcul 9 2 4 4" xfId="6990" xr:uid="{54342E4B-7762-4A3D-81D6-62365CB8C376}"/>
    <cellStyle name="Calcul 9 2 4 5" xfId="6991" xr:uid="{F51BE355-32B4-47B4-B9D6-3C8B6FA79EB1}"/>
    <cellStyle name="Calcul 9 2 4 6" xfId="6992" xr:uid="{27894958-4E3A-441D-889F-F262C8EAFA85}"/>
    <cellStyle name="Calcul 9 2 4 7" xfId="6993" xr:uid="{6526035B-73E4-4D47-85AF-FA0A543700C2}"/>
    <cellStyle name="Calcul 9 2 5" xfId="6994" xr:uid="{08219C32-EE3E-415A-89D7-0D7247556385}"/>
    <cellStyle name="Calcul 9 2 5 2" xfId="6995" xr:uid="{46DDF79C-7920-43BF-9C77-3EA0A246B8A3}"/>
    <cellStyle name="Calcul 9 2 5 3" xfId="6996" xr:uid="{6D35E14D-6FCA-4184-AB03-EF8FBFE2FD79}"/>
    <cellStyle name="Calcul 9 2 5 4" xfId="6997" xr:uid="{BA2F71CB-CE35-4C57-B87E-95894367842F}"/>
    <cellStyle name="Calcul 9 2 5 5" xfId="6998" xr:uid="{7B5A179E-5112-4F92-9AF9-B956657B8C99}"/>
    <cellStyle name="Calcul 9 2 6" xfId="6999" xr:uid="{8EA4FE9A-12C7-4E31-A90C-1402D7D98D98}"/>
    <cellStyle name="Calcul 9 2 6 2" xfId="7000" xr:uid="{74C4B25B-C494-4326-891D-69C8B3A718D5}"/>
    <cellStyle name="Calcul 9 2 6 3" xfId="7001" xr:uid="{DAEC3D99-E946-4274-9591-0CD54D6C9B63}"/>
    <cellStyle name="Calcul 9 2 6 4" xfId="7002" xr:uid="{FCFF1502-6F9F-4B74-8D24-4FC858C7AD01}"/>
    <cellStyle name="Calcul 9 2 6 5" xfId="7003" xr:uid="{69F129F8-699C-439F-8120-1E142E12E6BD}"/>
    <cellStyle name="Calcul 9 2 7" xfId="7004" xr:uid="{7FF7967D-9676-42C9-8968-77EC5C078ADD}"/>
    <cellStyle name="Calcul 9 2 8" xfId="7005" xr:uid="{10738F89-09E8-4076-8843-80BD3FB56E61}"/>
    <cellStyle name="Calcul 9 2 9" xfId="7006" xr:uid="{84A7B0F9-C119-4492-89B7-D2DC1E884042}"/>
    <cellStyle name="Calcul 9 3" xfId="7007" xr:uid="{37F99817-32BD-4423-8F62-92E6D78BFDB6}"/>
    <cellStyle name="Calcul 9 3 2" xfId="7008" xr:uid="{F9D0A1FB-B934-4DF3-A91E-DDFA03A47A7F}"/>
    <cellStyle name="Calcul 9 3 2 2" xfId="7009" xr:uid="{B8836025-20F4-4D91-B0AE-837FACD6EA64}"/>
    <cellStyle name="Calcul 9 3 2 3" xfId="7010" xr:uid="{2256BB94-1A0B-4DE0-9708-20163F44396D}"/>
    <cellStyle name="Calcul 9 3 2 4" xfId="7011" xr:uid="{644F5853-02C6-4058-A498-ADB8E8697B06}"/>
    <cellStyle name="Calcul 9 3 2 5" xfId="7012" xr:uid="{A228DC51-5C0E-4F93-A87B-81F0508970EE}"/>
    <cellStyle name="Calcul 9 3 3" xfId="7013" xr:uid="{56CD8DCE-F09E-4CD9-8980-9FBE5871494C}"/>
    <cellStyle name="Calcul 9 3 3 2" xfId="7014" xr:uid="{AA55CDF0-A27D-4030-8590-A6123DC5C334}"/>
    <cellStyle name="Calcul 9 3 3 3" xfId="7015" xr:uid="{F9592C5C-1100-4215-B3E0-19EB3CA794FF}"/>
    <cellStyle name="Calcul 9 3 3 4" xfId="7016" xr:uid="{31F7D414-D697-42B0-886E-FCF75E4BCBEC}"/>
    <cellStyle name="Calcul 9 3 3 5" xfId="7017" xr:uid="{D75952A1-2BA7-4A97-9E59-7AC20F6139C4}"/>
    <cellStyle name="Calcul 9 3 4" xfId="7018" xr:uid="{2BE30D54-6113-436B-B5FD-7ECFF9C790C8}"/>
    <cellStyle name="Calcul 9 3 5" xfId="7019" xr:uid="{861C9808-9CD1-4824-BFC2-0D16BC99EBF1}"/>
    <cellStyle name="Calcul 9 3 6" xfId="7020" xr:uid="{7B313F69-348D-4CE9-9EBE-70F7B789D398}"/>
    <cellStyle name="Calcul 9 3 7" xfId="7021" xr:uid="{17B5CE34-6668-4055-820D-18E434BA767F}"/>
    <cellStyle name="Calcul 9 4" xfId="7022" xr:uid="{F88FD609-4321-465D-AA1A-754621CA6647}"/>
    <cellStyle name="Calcul 9 4 2" xfId="7023" xr:uid="{DDBCA594-11A7-4500-A85E-60A9E5D8FAE6}"/>
    <cellStyle name="Calcul 9 4 2 2" xfId="7024" xr:uid="{D949DC71-76E2-4BAB-8D9D-C4376A611181}"/>
    <cellStyle name="Calcul 9 4 2 3" xfId="7025" xr:uid="{92A1BEC7-BBF3-47A6-A908-B79353635160}"/>
    <cellStyle name="Calcul 9 4 2 4" xfId="7026" xr:uid="{D15BD86F-6074-4200-A3E3-1EA76A0FF4FD}"/>
    <cellStyle name="Calcul 9 4 2 5" xfId="7027" xr:uid="{C074ED72-81AB-4080-BD84-3BF5E1BA1A2E}"/>
    <cellStyle name="Calcul 9 4 3" xfId="7028" xr:uid="{456F19F4-FC1C-4488-B183-395A8EF65701}"/>
    <cellStyle name="Calcul 9 4 3 2" xfId="7029" xr:uid="{A845F01F-1079-4831-AAB5-60F231313F94}"/>
    <cellStyle name="Calcul 9 4 3 3" xfId="7030" xr:uid="{0831ED36-A958-4990-A20F-80559B884F0A}"/>
    <cellStyle name="Calcul 9 4 3 4" xfId="7031" xr:uid="{48743094-E70D-49A3-B3AF-31B590DC3452}"/>
    <cellStyle name="Calcul 9 4 3 5" xfId="7032" xr:uid="{A831DC3F-7F9D-49B3-89AB-362C1934DBA0}"/>
    <cellStyle name="Calcul 9 4 4" xfId="7033" xr:uid="{FD892337-0258-4A9E-B7A9-AE5F6CC984AC}"/>
    <cellStyle name="Calcul 9 4 5" xfId="7034" xr:uid="{A8F536EC-57E8-41E6-9059-53F34F2879D3}"/>
    <cellStyle name="Calcul 9 4 6" xfId="7035" xr:uid="{DE112ED5-CEDA-4FC9-8902-215D7B8204F6}"/>
    <cellStyle name="Calcul 9 4 7" xfId="7036" xr:uid="{6BF2C275-B34A-41D5-A5AA-27CA153223E7}"/>
    <cellStyle name="Calcul 9 5" xfId="7037" xr:uid="{5C5F9E28-0735-472F-8476-B6ADF33A16EB}"/>
    <cellStyle name="Calcul 9 5 2" xfId="7038" xr:uid="{D8104AB5-E40D-40FA-9FBB-ADEA6DA0D919}"/>
    <cellStyle name="Calcul 9 5 2 2" xfId="7039" xr:uid="{80BA757E-806A-4428-A992-C1CA4D9B94C8}"/>
    <cellStyle name="Calcul 9 5 2 3" xfId="7040" xr:uid="{F4132F3C-8E53-4E5A-BBD2-1E24E42971FA}"/>
    <cellStyle name="Calcul 9 5 2 4" xfId="7041" xr:uid="{45145363-67F8-4970-B04C-568D953D2D1B}"/>
    <cellStyle name="Calcul 9 5 2 5" xfId="7042" xr:uid="{628F14DA-517F-4CF5-80B2-C71D7A3B4527}"/>
    <cellStyle name="Calcul 9 5 3" xfId="7043" xr:uid="{88D35D2C-3F8E-4179-97AA-1AC05950CC36}"/>
    <cellStyle name="Calcul 9 5 3 2" xfId="7044" xr:uid="{05A2CA4F-BF42-4623-96C4-313598494640}"/>
    <cellStyle name="Calcul 9 5 3 3" xfId="7045" xr:uid="{7D9F2549-9C88-4222-8FF0-50D5E99EF79B}"/>
    <cellStyle name="Calcul 9 5 3 4" xfId="7046" xr:uid="{575BB5DB-A456-447D-BCED-1CBED5F69451}"/>
    <cellStyle name="Calcul 9 5 3 5" xfId="7047" xr:uid="{98D358CD-9EEC-4724-A4DF-666BD2A371F8}"/>
    <cellStyle name="Calcul 9 5 4" xfId="7048" xr:uid="{156B2AEF-48FF-4954-99F7-A3CD6A0D4D4F}"/>
    <cellStyle name="Calcul 9 5 5" xfId="7049" xr:uid="{2CCE6797-5F09-4136-90BF-FC201E2FA810}"/>
    <cellStyle name="Calcul 9 5 6" xfId="7050" xr:uid="{A3AFBEF4-FAFF-47FB-9F05-7C6DC6F2511B}"/>
    <cellStyle name="Calcul 9 5 7" xfId="7051" xr:uid="{AF03BC43-0E4C-4967-82AD-5EAC83B0F454}"/>
    <cellStyle name="Calcul 9 6" xfId="7052" xr:uid="{2943D602-ACDE-4A71-8219-562F5116CD21}"/>
    <cellStyle name="Calcul 9 6 2" xfId="7053" xr:uid="{E558ADA1-CEE9-496A-8E47-11B507074DC6}"/>
    <cellStyle name="Calcul 9 6 2 2" xfId="7054" xr:uid="{E846AD62-B1B9-4113-BF35-7BAB62DE7F71}"/>
    <cellStyle name="Calcul 9 6 2 3" xfId="7055" xr:uid="{E0D4B7A1-C743-42CF-BA7D-AF4211ADECEE}"/>
    <cellStyle name="Calcul 9 6 2 4" xfId="7056" xr:uid="{B38914A9-D6BC-4AA7-84CD-CB52A72C49CB}"/>
    <cellStyle name="Calcul 9 6 2 5" xfId="7057" xr:uid="{3F5D771F-3ECD-497F-BCB0-099DC730FB59}"/>
    <cellStyle name="Calcul 9 6 3" xfId="7058" xr:uid="{B4949D0A-5C79-48B6-B2A4-F9A4CE651B02}"/>
    <cellStyle name="Calcul 9 6 3 2" xfId="7059" xr:uid="{74067AF5-ECCB-4CBA-BFBF-728A34F37FB4}"/>
    <cellStyle name="Calcul 9 6 3 3" xfId="7060" xr:uid="{BC7F9EAC-EB63-412D-977F-9F2A8D828041}"/>
    <cellStyle name="Calcul 9 6 3 4" xfId="7061" xr:uid="{B6DBEE4C-59A1-418F-BE26-059CC041A391}"/>
    <cellStyle name="Calcul 9 6 3 5" xfId="7062" xr:uid="{36F0E1CD-8333-42CC-A9E2-8004461B487F}"/>
    <cellStyle name="Calcul 9 6 4" xfId="7063" xr:uid="{D98385E7-CEB2-4C60-A1B6-6F1B7CC07852}"/>
    <cellStyle name="Calcul 9 6 5" xfId="7064" xr:uid="{2FE910DE-0FA1-4B22-AE4A-971FBD41BDFF}"/>
    <cellStyle name="Calcul 9 6 6" xfId="7065" xr:uid="{0191AC8E-B1CE-43DF-98C4-6643E968A73F}"/>
    <cellStyle name="Calcul 9 6 7" xfId="7066" xr:uid="{71A4F891-7712-4904-9FCB-CA6E29786BE9}"/>
    <cellStyle name="Calcul 9 7" xfId="7067" xr:uid="{FFF728F6-2926-4506-B310-13028FA34556}"/>
    <cellStyle name="Calcul 9 7 2" xfId="7068" xr:uid="{ED4F588B-85A7-44DD-8DFD-4A986812711E}"/>
    <cellStyle name="Calcul 9 7 2 2" xfId="7069" xr:uid="{03014A2B-0985-407D-93FC-EB71A51CEC97}"/>
    <cellStyle name="Calcul 9 7 2 3" xfId="7070" xr:uid="{44728BB9-BDB7-438B-B8D8-B08C871940D1}"/>
    <cellStyle name="Calcul 9 7 2 4" xfId="7071" xr:uid="{B4940E66-6E2D-4666-8285-ED088100638D}"/>
    <cellStyle name="Calcul 9 7 2 5" xfId="7072" xr:uid="{3417844D-8F2B-43BA-A9CA-2F94E11A3DB9}"/>
    <cellStyle name="Calcul 9 7 3" xfId="7073" xr:uid="{D0E57275-639E-4D32-9E3F-41766983069F}"/>
    <cellStyle name="Calcul 9 7 4" xfId="7074" xr:uid="{D89FDE23-F172-4718-852D-B9FF40757E53}"/>
    <cellStyle name="Calcul 9 7 5" xfId="7075" xr:uid="{49A32F45-F1F9-4376-8D55-74555525C428}"/>
    <cellStyle name="Calcul 9 7 6" xfId="7076" xr:uid="{552BAECE-9866-4E5E-B2A9-6D947B695D8E}"/>
    <cellStyle name="Calcul 9 8" xfId="7077" xr:uid="{C7C83055-F4DF-40C3-AE12-F5164D26E862}"/>
    <cellStyle name="Calcul 9 8 2" xfId="7078" xr:uid="{BC3C6E0E-E0AB-4E46-B4FB-5BA62BC73A88}"/>
    <cellStyle name="Calcul 9 8 3" xfId="7079" xr:uid="{6C934C1A-F838-4488-B72A-F81815119058}"/>
    <cellStyle name="Calcul 9 8 4" xfId="7080" xr:uid="{423ACC43-B250-403E-ADDE-F373E05B4133}"/>
    <cellStyle name="Calcul 9 8 5" xfId="7081" xr:uid="{0095F240-9833-45D8-855D-4FD798160E47}"/>
    <cellStyle name="Calcul 9 9" xfId="7082" xr:uid="{A254629C-5203-4352-B2A5-390D28B8B65A}"/>
    <cellStyle name="Calculation" xfId="7083" xr:uid="{D1ADF79F-8676-4F1C-A3DE-B9A748EF0B68}"/>
    <cellStyle name="Calculation 10" xfId="7084" xr:uid="{CE7EDA08-B6CF-4B25-B189-9BE28AB6EBB2}"/>
    <cellStyle name="Calculation 10 10" xfId="7085" xr:uid="{E149336D-8167-4193-9FF5-86C898C6CFD0}"/>
    <cellStyle name="Calculation 10 11" xfId="7086" xr:uid="{87008141-A4B2-4A2A-BD16-87A2487FC157}"/>
    <cellStyle name="Calculation 10 2" xfId="7087" xr:uid="{21F900B7-D3A9-4F52-812F-C2702EEEA422}"/>
    <cellStyle name="Calculation 10 2 2" xfId="7088" xr:uid="{274522FD-62B1-463D-87BD-15CD4CF3929A}"/>
    <cellStyle name="Calculation 10 2 2 2" xfId="7089" xr:uid="{AB8CCEC6-834C-456E-813B-726F8CAD9278}"/>
    <cellStyle name="Calculation 10 2 2 2 2" xfId="7090" xr:uid="{20EBDB37-A53B-45CB-A57C-78254AF0043B}"/>
    <cellStyle name="Calculation 10 2 2 2 3" xfId="7091" xr:uid="{6DC157FA-B941-4E79-9E8A-425B41E9BF27}"/>
    <cellStyle name="Calculation 10 2 2 2 4" xfId="7092" xr:uid="{97F9C7B9-AFAA-41AA-A911-45FC9A686E29}"/>
    <cellStyle name="Calculation 10 2 2 2 5" xfId="7093" xr:uid="{1438C94C-A007-4F85-977E-648D5CB66616}"/>
    <cellStyle name="Calculation 10 2 2 3" xfId="7094" xr:uid="{36318F21-E1D8-4293-BFF1-CBA7FDCAA51F}"/>
    <cellStyle name="Calculation 10 2 2 3 2" xfId="7095" xr:uid="{4599AFD0-A735-49E4-B290-5981A2C6F1EF}"/>
    <cellStyle name="Calculation 10 2 2 3 3" xfId="7096" xr:uid="{DF1135D6-C26B-43FA-9AB1-1DB50019C0DE}"/>
    <cellStyle name="Calculation 10 2 2 3 4" xfId="7097" xr:uid="{5E3FFEED-D1EA-4337-B5CF-EC9E91D1C953}"/>
    <cellStyle name="Calculation 10 2 2 3 5" xfId="7098" xr:uid="{E971149F-A4B1-4A6F-8F0A-9BF51B07F050}"/>
    <cellStyle name="Calculation 10 2 2 4" xfId="7099" xr:uid="{072BC39F-C40B-41AA-B52A-DC81288EDC82}"/>
    <cellStyle name="Calculation 10 2 2 5" xfId="7100" xr:uid="{3A78A145-0EC7-4025-8B74-E102C8135D60}"/>
    <cellStyle name="Calculation 10 2 2 6" xfId="7101" xr:uid="{5F490324-868A-4DC4-85F0-57C6E66F1EB6}"/>
    <cellStyle name="Calculation 10 2 2 7" xfId="7102" xr:uid="{ED1852FE-E24D-4905-8A17-2CF2117C8A0A}"/>
    <cellStyle name="Calculation 10 2 3" xfId="7103" xr:uid="{F120AC59-0549-4485-B8BB-5E43D3A0E6FE}"/>
    <cellStyle name="Calculation 10 2 3 2" xfId="7104" xr:uid="{610A0914-7B4A-487A-B80D-B44B3E4456E9}"/>
    <cellStyle name="Calculation 10 2 3 2 2" xfId="7105" xr:uid="{F65D197B-5B1B-4CBF-BC56-406655521ED4}"/>
    <cellStyle name="Calculation 10 2 3 2 3" xfId="7106" xr:uid="{1062636F-E0A3-42A9-A1C4-16B5E5907F11}"/>
    <cellStyle name="Calculation 10 2 3 2 4" xfId="7107" xr:uid="{D91B56B3-AFF8-437B-8A5E-3D5F6C9CE08B}"/>
    <cellStyle name="Calculation 10 2 3 2 5" xfId="7108" xr:uid="{DFDEEE6D-80CC-463C-B32D-0095605411CE}"/>
    <cellStyle name="Calculation 10 2 3 3" xfId="7109" xr:uid="{FF28389B-9FB0-41A3-BE58-8C1799D58FEF}"/>
    <cellStyle name="Calculation 10 2 3 3 2" xfId="7110" xr:uid="{956BB290-F930-4FBB-9781-21339AE635A5}"/>
    <cellStyle name="Calculation 10 2 3 3 3" xfId="7111" xr:uid="{40622CC1-E7B4-4C80-9E41-7317077C7E3E}"/>
    <cellStyle name="Calculation 10 2 3 3 4" xfId="7112" xr:uid="{CC072C83-5AA2-418A-9F86-D6ED3DA0CF87}"/>
    <cellStyle name="Calculation 10 2 3 3 5" xfId="7113" xr:uid="{BB3B7161-2F38-4F69-AB32-2208193CEC33}"/>
    <cellStyle name="Calculation 10 2 3 4" xfId="7114" xr:uid="{CA4E97AD-449E-4379-984E-45DF430AEEFC}"/>
    <cellStyle name="Calculation 10 2 3 5" xfId="7115" xr:uid="{A11B73BD-8624-41DC-80B3-5B0A63D16AF7}"/>
    <cellStyle name="Calculation 10 2 3 6" xfId="7116" xr:uid="{930F9977-B9A0-4CE4-946F-8CA363AB207B}"/>
    <cellStyle name="Calculation 10 2 3 7" xfId="7117" xr:uid="{406E3928-B032-4E96-AC71-E1AF308C3BD8}"/>
    <cellStyle name="Calculation 10 2 4" xfId="7118" xr:uid="{21886254-614B-4F21-BE44-C4DAFE345384}"/>
    <cellStyle name="Calculation 10 2 4 2" xfId="7119" xr:uid="{7F493E30-024A-4BC3-A4F1-688B88A93355}"/>
    <cellStyle name="Calculation 10 2 4 3" xfId="7120" xr:uid="{83277B94-2549-4E47-8457-EB51DE282E72}"/>
    <cellStyle name="Calculation 10 2 4 4" xfId="7121" xr:uid="{7B3EC656-5D50-4BD4-B1EE-46F62C06E078}"/>
    <cellStyle name="Calculation 10 2 4 5" xfId="7122" xr:uid="{005A929E-8C09-425A-8C54-9F8BCBB239B2}"/>
    <cellStyle name="Calculation 10 2 5" xfId="7123" xr:uid="{5F42DC8B-CCE3-4BBB-8620-2442922CD565}"/>
    <cellStyle name="Calculation 10 2 5 2" xfId="7124" xr:uid="{6E959EED-6CDC-41B8-857B-C87570BCF431}"/>
    <cellStyle name="Calculation 10 2 5 3" xfId="7125" xr:uid="{55E8A65A-B557-4418-AA66-5D07F3DC9D09}"/>
    <cellStyle name="Calculation 10 2 5 4" xfId="7126" xr:uid="{3E35CB03-E8B9-4ADC-8BB4-79D88AC97A92}"/>
    <cellStyle name="Calculation 10 2 5 5" xfId="7127" xr:uid="{26D4CA63-B5A2-4508-8555-6204672CEAF3}"/>
    <cellStyle name="Calculation 10 2 6" xfId="7128" xr:uid="{82D926C9-E1DD-416D-A329-3CF33D4F50C5}"/>
    <cellStyle name="Calculation 10 2 7" xfId="7129" xr:uid="{47F4E03F-BE09-4EAC-B799-9C90475A6C70}"/>
    <cellStyle name="Calculation 10 2 8" xfId="7130" xr:uid="{5A7BEEA1-C5D4-4897-AA33-3B9AA2BF41A8}"/>
    <cellStyle name="Calculation 10 2 9" xfId="7131" xr:uid="{1E9FFCE2-4F7A-48EA-9CFF-D5483DC2A446}"/>
    <cellStyle name="Calculation 10 3" xfId="7132" xr:uid="{3D2F27F4-8F7F-43BA-AD76-091D6D6D7151}"/>
    <cellStyle name="Calculation 10 3 2" xfId="7133" xr:uid="{EFE59C3D-AE74-470B-BED6-9C1B16BFC6FE}"/>
    <cellStyle name="Calculation 10 3 2 2" xfId="7134" xr:uid="{4DD7CD68-10DA-497D-89EA-00A7A4AA3126}"/>
    <cellStyle name="Calculation 10 3 2 3" xfId="7135" xr:uid="{8AF799DB-AA35-491E-B260-E4F945DEA537}"/>
    <cellStyle name="Calculation 10 3 2 4" xfId="7136" xr:uid="{3E1CBEE4-C8DC-4E99-95DA-6F5A7611104D}"/>
    <cellStyle name="Calculation 10 3 2 5" xfId="7137" xr:uid="{954E4AA5-0240-424F-B677-19143AA18ABF}"/>
    <cellStyle name="Calculation 10 3 3" xfId="7138" xr:uid="{135989C1-48EC-41E3-AA1F-26B9CB404902}"/>
    <cellStyle name="Calculation 10 3 3 2" xfId="7139" xr:uid="{7505AF15-7D82-404B-9FB3-52B31F2633EA}"/>
    <cellStyle name="Calculation 10 3 3 3" xfId="7140" xr:uid="{588C3F40-36E9-4A6E-A588-54831639140C}"/>
    <cellStyle name="Calculation 10 3 3 4" xfId="7141" xr:uid="{6EB012A8-5553-4C62-841D-D04E62CDCFEC}"/>
    <cellStyle name="Calculation 10 3 3 5" xfId="7142" xr:uid="{3454886E-5A88-495E-85D6-F511CF8FBF9B}"/>
    <cellStyle name="Calculation 10 3 4" xfId="7143" xr:uid="{7F6D8424-0CA8-4632-86CB-A0D82657A186}"/>
    <cellStyle name="Calculation 10 3 5" xfId="7144" xr:uid="{78B59D7B-EB61-44C8-9602-0200044FE2E5}"/>
    <cellStyle name="Calculation 10 3 6" xfId="7145" xr:uid="{FD30BD99-46C8-4875-88E9-16E1A91702BA}"/>
    <cellStyle name="Calculation 10 3 7" xfId="7146" xr:uid="{A0DAEF2F-68B9-4F3F-9058-019F89F20E95}"/>
    <cellStyle name="Calculation 10 4" xfId="7147" xr:uid="{E3814B5B-1CD4-4D7E-8E63-A2B5B10CC296}"/>
    <cellStyle name="Calculation 10 4 2" xfId="7148" xr:uid="{E9234F39-422D-49FD-A39A-8CA5A20B557C}"/>
    <cellStyle name="Calculation 10 4 2 2" xfId="7149" xr:uid="{F3E7105A-6359-44E0-A37E-FF9E62160756}"/>
    <cellStyle name="Calculation 10 4 2 3" xfId="7150" xr:uid="{EF85755B-8E3B-450D-AA04-1DB2B1568093}"/>
    <cellStyle name="Calculation 10 4 2 4" xfId="7151" xr:uid="{C8DFF610-FB12-4FE6-9342-410F146328B2}"/>
    <cellStyle name="Calculation 10 4 2 5" xfId="7152" xr:uid="{63C1C39A-3F94-4328-83A7-05AC4673C289}"/>
    <cellStyle name="Calculation 10 4 3" xfId="7153" xr:uid="{1DEDBB98-2F6A-4811-9A3E-3DE917442844}"/>
    <cellStyle name="Calculation 10 4 3 2" xfId="7154" xr:uid="{1A455C0D-E7C3-4D78-82ED-E3A6666DCAB3}"/>
    <cellStyle name="Calculation 10 4 3 3" xfId="7155" xr:uid="{5F666940-ECCF-46F1-B57C-7E3706F395E0}"/>
    <cellStyle name="Calculation 10 4 3 4" xfId="7156" xr:uid="{1422630D-24FB-4C6C-AA0F-B012031F41CA}"/>
    <cellStyle name="Calculation 10 4 3 5" xfId="7157" xr:uid="{3E0508F0-56C5-4433-99D3-A13BF71AFA3A}"/>
    <cellStyle name="Calculation 10 4 4" xfId="7158" xr:uid="{17FCCB9B-BEE4-4061-A96E-077D1339BCEE}"/>
    <cellStyle name="Calculation 10 4 5" xfId="7159" xr:uid="{21F6063E-D5A2-47B3-80A2-86097007CE35}"/>
    <cellStyle name="Calculation 10 4 6" xfId="7160" xr:uid="{7B22D94D-CE85-4F62-ACAB-31F144486291}"/>
    <cellStyle name="Calculation 10 4 7" xfId="7161" xr:uid="{4CD12D86-EC60-4F6E-8E37-765A5DDCB0DB}"/>
    <cellStyle name="Calculation 10 5" xfId="7162" xr:uid="{941BA3A7-05B1-44A4-A6E1-68B1A0962260}"/>
    <cellStyle name="Calculation 10 5 2" xfId="7163" xr:uid="{50876AE5-5570-476E-97DA-853906CAFE36}"/>
    <cellStyle name="Calculation 10 5 2 2" xfId="7164" xr:uid="{A7F02762-0109-4C0F-863E-70FAFDE20D2C}"/>
    <cellStyle name="Calculation 10 5 2 3" xfId="7165" xr:uid="{6C7002FB-1D33-4131-BCA3-0BD7CB386540}"/>
    <cellStyle name="Calculation 10 5 2 4" xfId="7166" xr:uid="{2E4ADDD3-87DE-462D-A590-7C6697A54075}"/>
    <cellStyle name="Calculation 10 5 2 5" xfId="7167" xr:uid="{128602EF-98AB-4E99-BDE3-76CE668C0163}"/>
    <cellStyle name="Calculation 10 5 3" xfId="7168" xr:uid="{7ABD2D7B-4C57-4FBB-BE80-110AE6EEB3D0}"/>
    <cellStyle name="Calculation 10 5 3 2" xfId="7169" xr:uid="{14228D69-3CD7-4D19-A33C-ED0D74908D56}"/>
    <cellStyle name="Calculation 10 5 3 3" xfId="7170" xr:uid="{E4F9EDA6-9D3D-45B3-A870-080A112AB898}"/>
    <cellStyle name="Calculation 10 5 3 4" xfId="7171" xr:uid="{BB0C13D2-72CC-497E-994C-785D87132E35}"/>
    <cellStyle name="Calculation 10 5 3 5" xfId="7172" xr:uid="{1A922A47-212D-408F-877E-D5824FCCC0D1}"/>
    <cellStyle name="Calculation 10 5 4" xfId="7173" xr:uid="{C4684AC0-6C1A-4BA6-9FB6-DF938DD10D8E}"/>
    <cellStyle name="Calculation 10 5 5" xfId="7174" xr:uid="{27FF5287-EB26-4CE3-938A-D187B65A9669}"/>
    <cellStyle name="Calculation 10 5 6" xfId="7175" xr:uid="{467FC53E-974F-4636-9A4E-41CE8A57E83C}"/>
    <cellStyle name="Calculation 10 5 7" xfId="7176" xr:uid="{E7B92016-B794-448A-AABD-9FDA4BFED597}"/>
    <cellStyle name="Calculation 10 6" xfId="7177" xr:uid="{52F991FC-9D4E-411F-B8C2-DAE2A123F964}"/>
    <cellStyle name="Calculation 10 6 2" xfId="7178" xr:uid="{255CDA84-450D-4223-AAFD-A29365274074}"/>
    <cellStyle name="Calculation 10 6 2 2" xfId="7179" xr:uid="{544B6FF6-6EA6-4639-8D55-62539E795E0D}"/>
    <cellStyle name="Calculation 10 6 2 3" xfId="7180" xr:uid="{83DBECC7-2C5E-44ED-B1F6-E3A494BD575A}"/>
    <cellStyle name="Calculation 10 6 2 4" xfId="7181" xr:uid="{E4406942-4257-4CC7-B992-0A49C19A302D}"/>
    <cellStyle name="Calculation 10 6 2 5" xfId="7182" xr:uid="{595FBF76-E1DD-4820-BD60-DB0F16FBDA63}"/>
    <cellStyle name="Calculation 10 6 3" xfId="7183" xr:uid="{2C1815B9-E368-44ED-B19A-9B90E9B6CA0A}"/>
    <cellStyle name="Calculation 10 6 4" xfId="7184" xr:uid="{A9054EC5-0869-45DA-8436-0A455D8F3E40}"/>
    <cellStyle name="Calculation 10 6 5" xfId="7185" xr:uid="{41E3BDF8-9810-46C4-B5F2-A92E05D08999}"/>
    <cellStyle name="Calculation 10 6 6" xfId="7186" xr:uid="{58E3F2FE-42BD-432E-A904-DFB329F11C59}"/>
    <cellStyle name="Calculation 10 7" xfId="7187" xr:uid="{27894207-7CE8-4252-A46C-2A79546F2E7E}"/>
    <cellStyle name="Calculation 10 7 2" xfId="7188" xr:uid="{2E81F2F2-4180-4808-BA6A-7DE0C6FFFC30}"/>
    <cellStyle name="Calculation 10 7 3" xfId="7189" xr:uid="{83C83BEB-ECA2-40F3-BA04-EC393F2BA353}"/>
    <cellStyle name="Calculation 10 7 4" xfId="7190" xr:uid="{0A5ADB44-1A90-45D5-B2B0-471E00C09BCC}"/>
    <cellStyle name="Calculation 10 7 5" xfId="7191" xr:uid="{B967B022-5B98-43AD-8A68-D610A60C4874}"/>
    <cellStyle name="Calculation 10 8" xfId="7192" xr:uid="{14504BD1-2373-4A25-B840-09E2E5D0EAF8}"/>
    <cellStyle name="Calculation 10 8 2" xfId="7193" xr:uid="{BB878424-9181-42D9-80F9-4E44EF0946B7}"/>
    <cellStyle name="Calculation 10 9" xfId="7194" xr:uid="{70AEAC9E-7A15-4618-92CC-4F04721D6CAA}"/>
    <cellStyle name="Calculation 10 9 2" xfId="7195" xr:uid="{05196DD3-3573-48E2-B8AF-766E0F5475B8}"/>
    <cellStyle name="Calculation 11" xfId="7196" xr:uid="{EA05697E-E8D9-40E8-85C7-178410C9C37E}"/>
    <cellStyle name="Calculation 11 10" xfId="7197" xr:uid="{9BF6018A-1913-445D-A7EB-5F40C81FB5D2}"/>
    <cellStyle name="Calculation 11 11" xfId="7198" xr:uid="{D5E05D4A-DC14-4622-99BC-075B7C92B12E}"/>
    <cellStyle name="Calculation 11 2" xfId="7199" xr:uid="{49E529CB-7C89-42B1-BAE9-838DF1B0E435}"/>
    <cellStyle name="Calculation 11 2 2" xfId="7200" xr:uid="{C89F15DC-069B-4BB5-8117-DA353C23B2C5}"/>
    <cellStyle name="Calculation 11 2 2 2" xfId="7201" xr:uid="{6BDEC1A1-447B-416C-847F-6EFF3520B48E}"/>
    <cellStyle name="Calculation 11 2 2 2 2" xfId="7202" xr:uid="{58D26BAE-4AF8-4F19-8570-CFD3585BC68B}"/>
    <cellStyle name="Calculation 11 2 2 2 3" xfId="7203" xr:uid="{4038EDAD-B1B3-4120-86E2-A4C02BF3F4F0}"/>
    <cellStyle name="Calculation 11 2 2 2 4" xfId="7204" xr:uid="{4C3E9EC7-E52F-49A4-8FA6-F91D90F5D16F}"/>
    <cellStyle name="Calculation 11 2 2 2 5" xfId="7205" xr:uid="{DEA77D43-2B11-471C-8C0D-8A34209B813E}"/>
    <cellStyle name="Calculation 11 2 2 3" xfId="7206" xr:uid="{1A43B90C-01C4-4376-8802-0F053FB1AB0B}"/>
    <cellStyle name="Calculation 11 2 2 3 2" xfId="7207" xr:uid="{B731D74C-829A-496B-9D2E-D6F5331D6CBD}"/>
    <cellStyle name="Calculation 11 2 2 3 3" xfId="7208" xr:uid="{38CDC630-9154-4B0F-9621-543C6EC0FFA9}"/>
    <cellStyle name="Calculation 11 2 2 3 4" xfId="7209" xr:uid="{CAD5C672-ED99-4872-BD95-C5DD57CA6465}"/>
    <cellStyle name="Calculation 11 2 2 3 5" xfId="7210" xr:uid="{6CE106FB-8D9B-41B2-9EBB-14AB22BAB683}"/>
    <cellStyle name="Calculation 11 2 2 4" xfId="7211" xr:uid="{A0A0D3F0-01E0-4E56-9A92-36C70A089509}"/>
    <cellStyle name="Calculation 11 2 2 5" xfId="7212" xr:uid="{08E157D5-B86D-48F3-A6AB-413A73FE49B4}"/>
    <cellStyle name="Calculation 11 2 2 6" xfId="7213" xr:uid="{BEB66999-91C9-4843-B588-F60F875F58F3}"/>
    <cellStyle name="Calculation 11 2 2 7" xfId="7214" xr:uid="{38263CDC-B773-4CD3-B504-CD29E60B88E4}"/>
    <cellStyle name="Calculation 11 2 3" xfId="7215" xr:uid="{1CB3DB37-5649-41D8-BEA8-9DE6A7C96488}"/>
    <cellStyle name="Calculation 11 2 3 2" xfId="7216" xr:uid="{007C1FFA-C589-4713-BE7A-24EE48D07DA3}"/>
    <cellStyle name="Calculation 11 2 3 2 2" xfId="7217" xr:uid="{2BDC039E-8AEE-4308-81DE-C208398140E4}"/>
    <cellStyle name="Calculation 11 2 3 2 3" xfId="7218" xr:uid="{DFFC1BCA-F1E9-4EB8-9B2B-72B63383C756}"/>
    <cellStyle name="Calculation 11 2 3 2 4" xfId="7219" xr:uid="{3136BBF8-8C43-4488-98A1-29CCA80FFC2B}"/>
    <cellStyle name="Calculation 11 2 3 2 5" xfId="7220" xr:uid="{9287B513-45EF-490D-9E28-37613B23A4CA}"/>
    <cellStyle name="Calculation 11 2 3 3" xfId="7221" xr:uid="{D88B99F6-06B1-426E-816F-AD0684503D46}"/>
    <cellStyle name="Calculation 11 2 3 3 2" xfId="7222" xr:uid="{EBEDD1DB-48AC-44C2-A7B6-E42C61FD0A3E}"/>
    <cellStyle name="Calculation 11 2 3 3 3" xfId="7223" xr:uid="{3489E104-DB7D-4057-8920-0884955E5E21}"/>
    <cellStyle name="Calculation 11 2 3 3 4" xfId="7224" xr:uid="{AAB79204-A60B-4CBD-B306-8D703A19534D}"/>
    <cellStyle name="Calculation 11 2 3 3 5" xfId="7225" xr:uid="{AEE6A6F6-27FA-4988-9B0B-D08A58EE5FCD}"/>
    <cellStyle name="Calculation 11 2 3 4" xfId="7226" xr:uid="{77B03A82-79D8-4893-B598-476015F2F986}"/>
    <cellStyle name="Calculation 11 2 3 5" xfId="7227" xr:uid="{F47C00A0-0268-4631-8B63-A9BE98B95416}"/>
    <cellStyle name="Calculation 11 2 3 6" xfId="7228" xr:uid="{9C68CB25-2FFB-4D7E-BA31-F04FC24D20E9}"/>
    <cellStyle name="Calculation 11 2 3 7" xfId="7229" xr:uid="{7C4632AC-72D1-4106-90C3-7B3DD92C3EC9}"/>
    <cellStyle name="Calculation 11 2 4" xfId="7230" xr:uid="{38465769-498F-4ECB-BBDA-7BA969D52F23}"/>
    <cellStyle name="Calculation 11 2 4 2" xfId="7231" xr:uid="{0873F6FE-2AA7-4911-A3E1-8047580608BE}"/>
    <cellStyle name="Calculation 11 2 4 3" xfId="7232" xr:uid="{B7AAEAF2-9F6A-4B6A-B477-57A826B455BE}"/>
    <cellStyle name="Calculation 11 2 4 4" xfId="7233" xr:uid="{F370E01F-1088-4965-A36C-C1821E05BD25}"/>
    <cellStyle name="Calculation 11 2 4 5" xfId="7234" xr:uid="{1ED88A50-715E-4073-BD6A-483A10EB264D}"/>
    <cellStyle name="Calculation 11 2 5" xfId="7235" xr:uid="{628F8C5D-7429-4A60-B44F-5EB5A8E677EA}"/>
    <cellStyle name="Calculation 11 2 5 2" xfId="7236" xr:uid="{20F0C177-7079-424B-8EE4-E54AD200C6F3}"/>
    <cellStyle name="Calculation 11 2 5 3" xfId="7237" xr:uid="{A017BC22-135A-4C33-A2A6-461F5BA3E864}"/>
    <cellStyle name="Calculation 11 2 5 4" xfId="7238" xr:uid="{61F8BE32-CE0A-4E85-8301-F48A07CCA5C7}"/>
    <cellStyle name="Calculation 11 2 5 5" xfId="7239" xr:uid="{5E4C5901-70C1-41BB-918B-1CB9E3539436}"/>
    <cellStyle name="Calculation 11 2 6" xfId="7240" xr:uid="{CC100223-A2FE-4054-9D33-D1EDABB69491}"/>
    <cellStyle name="Calculation 11 2 7" xfId="7241" xr:uid="{72020D92-EA43-4AAD-83C6-F494B778D734}"/>
    <cellStyle name="Calculation 11 2 8" xfId="7242" xr:uid="{93106BA7-D281-44FB-9C52-292D00C31569}"/>
    <cellStyle name="Calculation 11 2 9" xfId="7243" xr:uid="{C57FA4CB-D9B7-4E9A-8F8F-10421B665731}"/>
    <cellStyle name="Calculation 11 3" xfId="7244" xr:uid="{0FB70B36-4967-41E9-9F9B-3CAED112CF9C}"/>
    <cellStyle name="Calculation 11 3 2" xfId="7245" xr:uid="{3D949A84-BD72-4B79-B1D7-D211279B22C8}"/>
    <cellStyle name="Calculation 11 3 2 2" xfId="7246" xr:uid="{C50B7180-9D5C-4DA7-BF24-11A3839961C5}"/>
    <cellStyle name="Calculation 11 3 2 3" xfId="7247" xr:uid="{5A6D9585-2FE9-4BAB-8FC9-B7649A208283}"/>
    <cellStyle name="Calculation 11 3 2 4" xfId="7248" xr:uid="{4198E223-5D99-4B35-BFF6-A4E22E061F45}"/>
    <cellStyle name="Calculation 11 3 2 5" xfId="7249" xr:uid="{56872754-688E-4951-8CF7-ED4EE3A278DF}"/>
    <cellStyle name="Calculation 11 3 3" xfId="7250" xr:uid="{B102E83C-C6FA-4BA9-816B-9702B9BA8A64}"/>
    <cellStyle name="Calculation 11 3 3 2" xfId="7251" xr:uid="{B5CE405C-729A-489B-BC81-87ACF22CDF1C}"/>
    <cellStyle name="Calculation 11 3 3 3" xfId="7252" xr:uid="{820312C2-F45A-4595-B72B-25FAB9B8FA71}"/>
    <cellStyle name="Calculation 11 3 3 4" xfId="7253" xr:uid="{A42A902C-74B7-4AF6-83AF-6EC87BD4257C}"/>
    <cellStyle name="Calculation 11 3 3 5" xfId="7254" xr:uid="{AA32F140-8D69-4603-9369-14F06E16A3C7}"/>
    <cellStyle name="Calculation 11 3 4" xfId="7255" xr:uid="{E4B234C9-9B9D-4AFF-B55A-D16BE4A0C25F}"/>
    <cellStyle name="Calculation 11 3 5" xfId="7256" xr:uid="{27E23035-BAD0-4B1E-AF6E-6EB3AAAE1B18}"/>
    <cellStyle name="Calculation 11 3 6" xfId="7257" xr:uid="{7DF42F0B-079F-48C3-8984-8C339E4A7941}"/>
    <cellStyle name="Calculation 11 3 7" xfId="7258" xr:uid="{A470EEA7-578A-4169-ABF7-97AD5ABB2665}"/>
    <cellStyle name="Calculation 11 4" xfId="7259" xr:uid="{58EDD7AB-901C-47A5-ABDD-D7EC9AAA9352}"/>
    <cellStyle name="Calculation 11 4 2" xfId="7260" xr:uid="{74B26F28-946B-4129-BF22-79E34D573A8A}"/>
    <cellStyle name="Calculation 11 4 2 2" xfId="7261" xr:uid="{6F4DD94E-3410-4A55-A8F0-FE47B950A8F1}"/>
    <cellStyle name="Calculation 11 4 2 3" xfId="7262" xr:uid="{7E123E45-78BA-4A0B-ADEA-35741DFFD3C5}"/>
    <cellStyle name="Calculation 11 4 2 4" xfId="7263" xr:uid="{9EA2B7B1-6E43-46B7-A6FA-C65C1A9A14C1}"/>
    <cellStyle name="Calculation 11 4 2 5" xfId="7264" xr:uid="{B176A048-0BD6-45E2-AFE8-0DEBA1B30B50}"/>
    <cellStyle name="Calculation 11 4 3" xfId="7265" xr:uid="{E0DA5F3D-D3D1-4D98-B74E-036C33FBE8FE}"/>
    <cellStyle name="Calculation 11 4 3 2" xfId="7266" xr:uid="{3BA234B7-D671-4DFE-B4E8-F185D71DAAFC}"/>
    <cellStyle name="Calculation 11 4 3 3" xfId="7267" xr:uid="{295BB219-3AEF-4C3E-B3ED-7D1DB07CBD00}"/>
    <cellStyle name="Calculation 11 4 3 4" xfId="7268" xr:uid="{C8A231F4-6BDB-4AB7-9C70-2DFC56129EE8}"/>
    <cellStyle name="Calculation 11 4 3 5" xfId="7269" xr:uid="{C3679365-3894-402A-838D-9772A607FC00}"/>
    <cellStyle name="Calculation 11 4 4" xfId="7270" xr:uid="{40FBFC69-CC50-4E33-BB21-88D3C240F0AD}"/>
    <cellStyle name="Calculation 11 4 5" xfId="7271" xr:uid="{AB569625-6EE3-4335-82EC-585DC6030971}"/>
    <cellStyle name="Calculation 11 4 6" xfId="7272" xr:uid="{5C9EDA7E-E532-4688-82D3-D85BC050BC74}"/>
    <cellStyle name="Calculation 11 4 7" xfId="7273" xr:uid="{143D183F-0B04-43CC-82A4-02056C86945A}"/>
    <cellStyle name="Calculation 11 5" xfId="7274" xr:uid="{0A2AF2E1-B933-4FDA-8703-762360796EE9}"/>
    <cellStyle name="Calculation 11 5 2" xfId="7275" xr:uid="{9F541177-0B44-4099-B9B4-DFF191DF3EE9}"/>
    <cellStyle name="Calculation 11 5 2 2" xfId="7276" xr:uid="{E367002F-9575-4F0A-9924-690D53957EF9}"/>
    <cellStyle name="Calculation 11 5 2 3" xfId="7277" xr:uid="{9DEAD9A8-C265-4524-80D1-0B75D4310ECB}"/>
    <cellStyle name="Calculation 11 5 2 4" xfId="7278" xr:uid="{1C8E96BB-B175-4C88-BA90-5A82FD80A6DC}"/>
    <cellStyle name="Calculation 11 5 2 5" xfId="7279" xr:uid="{0FF2ED97-2FF5-4D3B-A00C-423C2A586AD7}"/>
    <cellStyle name="Calculation 11 5 3" xfId="7280" xr:uid="{2520538C-EF51-4FFF-9D79-FF9857F8514C}"/>
    <cellStyle name="Calculation 11 5 3 2" xfId="7281" xr:uid="{91DDAE8C-9489-47AF-8A30-B08FDDA28C6E}"/>
    <cellStyle name="Calculation 11 5 3 3" xfId="7282" xr:uid="{C1395E9C-6DAA-4105-890A-6DE4AF407854}"/>
    <cellStyle name="Calculation 11 5 3 4" xfId="7283" xr:uid="{C5F15C7F-331E-4F5F-A782-264708C94E0C}"/>
    <cellStyle name="Calculation 11 5 3 5" xfId="7284" xr:uid="{6EA05BC6-9E0F-40CE-A6A2-EE9DDD33A2D7}"/>
    <cellStyle name="Calculation 11 5 4" xfId="7285" xr:uid="{1A1DC4C6-A7C1-408E-B1A9-2143C37FE9D4}"/>
    <cellStyle name="Calculation 11 5 5" xfId="7286" xr:uid="{0B7AF7F8-C3F2-43FE-A717-A10CFA9C6468}"/>
    <cellStyle name="Calculation 11 5 6" xfId="7287" xr:uid="{145F3E96-2A8C-41E6-8EB0-37047CC60657}"/>
    <cellStyle name="Calculation 11 5 7" xfId="7288" xr:uid="{0611EC0C-FA83-4EFC-A684-F841953A0F6F}"/>
    <cellStyle name="Calculation 11 6" xfId="7289" xr:uid="{7FCA1335-41D4-4391-A798-1BD93B8893A8}"/>
    <cellStyle name="Calculation 11 6 2" xfId="7290" xr:uid="{A5490473-789D-4A24-AE9C-E6D1D1EE589C}"/>
    <cellStyle name="Calculation 11 6 2 2" xfId="7291" xr:uid="{92163956-22E9-493E-8E4E-27F5296156DD}"/>
    <cellStyle name="Calculation 11 6 2 3" xfId="7292" xr:uid="{A4CBDA44-F7A0-47E1-99E0-584D5F338E05}"/>
    <cellStyle name="Calculation 11 6 2 4" xfId="7293" xr:uid="{0320982F-07CA-4326-859C-67AE1A9AA62C}"/>
    <cellStyle name="Calculation 11 6 2 5" xfId="7294" xr:uid="{E39AF362-1FD6-4C8B-9B91-15B68740DC5D}"/>
    <cellStyle name="Calculation 11 6 3" xfId="7295" xr:uid="{3EABFB2C-249C-4790-987F-C8480F3FBF43}"/>
    <cellStyle name="Calculation 11 6 4" xfId="7296" xr:uid="{6CB5D5A0-DDD5-4852-A4C1-E035B42C1AC4}"/>
    <cellStyle name="Calculation 11 6 5" xfId="7297" xr:uid="{0E7E7551-2AD2-4370-AE1E-D6273BC6B955}"/>
    <cellStyle name="Calculation 11 6 6" xfId="7298" xr:uid="{5968BB4F-9E32-4D78-91BE-101DBF079631}"/>
    <cellStyle name="Calculation 11 7" xfId="7299" xr:uid="{2E5CB82E-6F40-4C45-A18B-5D02AB3CB494}"/>
    <cellStyle name="Calculation 11 7 2" xfId="7300" xr:uid="{B4583046-80BB-4D81-A276-912C6F585CC4}"/>
    <cellStyle name="Calculation 11 7 3" xfId="7301" xr:uid="{D97F8BF2-6E7C-4639-A02D-6E8AECF32696}"/>
    <cellStyle name="Calculation 11 7 4" xfId="7302" xr:uid="{EFFE015A-0162-436E-9680-51645E90972F}"/>
    <cellStyle name="Calculation 11 7 5" xfId="7303" xr:uid="{DBD303E3-35A8-4FF0-BA45-AB1192593995}"/>
    <cellStyle name="Calculation 11 8" xfId="7304" xr:uid="{475678D4-2DC5-43F4-B147-6A11996A5D0F}"/>
    <cellStyle name="Calculation 11 8 2" xfId="7305" xr:uid="{9EE492BD-B5D5-4A78-BEE9-6ED313C0E5F9}"/>
    <cellStyle name="Calculation 11 9" xfId="7306" xr:uid="{13C3CE28-D706-4C7B-916A-1D3673FDC6A8}"/>
    <cellStyle name="Calculation 12" xfId="7307" xr:uid="{2C396F7E-CD30-4EB6-B7F0-B65F3DD89FC3}"/>
    <cellStyle name="Calculation 12 10" xfId="7308" xr:uid="{AD70FAE4-8EAA-4087-8100-0970FB38A43F}"/>
    <cellStyle name="Calculation 12 2" xfId="7309" xr:uid="{BF644729-3232-4D4E-AB87-52DD58FEC5BB}"/>
    <cellStyle name="Calculation 12 2 2" xfId="7310" xr:uid="{02580918-4BDA-410A-A4DB-838EA338DE2C}"/>
    <cellStyle name="Calculation 12 2 2 2" xfId="7311" xr:uid="{07822C4A-E85F-4005-975F-09674E6398B0}"/>
    <cellStyle name="Calculation 12 2 2 2 2" xfId="7312" xr:uid="{2E64AA2A-B2BA-4B34-ACDD-6500DA4E3073}"/>
    <cellStyle name="Calculation 12 2 2 2 3" xfId="7313" xr:uid="{FBAF3758-1C80-4851-9B52-783E06EA53A6}"/>
    <cellStyle name="Calculation 12 2 2 2 4" xfId="7314" xr:uid="{70049AB9-76EE-4B75-BF6F-60B6E7DCCDCE}"/>
    <cellStyle name="Calculation 12 2 2 2 5" xfId="7315" xr:uid="{7D44E613-394C-4268-A4EB-34455B44E22B}"/>
    <cellStyle name="Calculation 12 2 2 3" xfId="7316" xr:uid="{6FAD39A2-C78B-4FDD-A2AB-EE84DAC7F4D1}"/>
    <cellStyle name="Calculation 12 2 2 3 2" xfId="7317" xr:uid="{044C2F56-405A-47D3-82AF-F8122F5E5A2C}"/>
    <cellStyle name="Calculation 12 2 2 3 3" xfId="7318" xr:uid="{73742A15-E82B-4585-B601-B30591BEF69A}"/>
    <cellStyle name="Calculation 12 2 2 3 4" xfId="7319" xr:uid="{9D68DF93-77B2-41CF-B6B4-0926A94B3044}"/>
    <cellStyle name="Calculation 12 2 2 3 5" xfId="7320" xr:uid="{F7825DFD-3D45-48B1-8036-2EEA8747C960}"/>
    <cellStyle name="Calculation 12 2 2 4" xfId="7321" xr:uid="{8B88148D-E703-45EA-A882-ACE9900A27D7}"/>
    <cellStyle name="Calculation 12 2 2 5" xfId="7322" xr:uid="{EC23C12D-CA6A-4451-B637-2E0626DCF81B}"/>
    <cellStyle name="Calculation 12 2 2 6" xfId="7323" xr:uid="{9AEF094E-695A-4B00-AACE-9EFB7D6066AF}"/>
    <cellStyle name="Calculation 12 2 2 7" xfId="7324" xr:uid="{9E19C68C-F145-4D87-BC7F-88029394501E}"/>
    <cellStyle name="Calculation 12 2 3" xfId="7325" xr:uid="{0542D159-B5E6-40FB-89B1-108A963422DE}"/>
    <cellStyle name="Calculation 12 2 3 2" xfId="7326" xr:uid="{53DA536C-85FC-42B6-899F-7C8427CAFCE1}"/>
    <cellStyle name="Calculation 12 2 3 2 2" xfId="7327" xr:uid="{0D5A9BF6-E16E-4654-9BDB-4704FA2D6DE2}"/>
    <cellStyle name="Calculation 12 2 3 2 3" xfId="7328" xr:uid="{AA8C29B8-EFDA-4891-B704-57206B13F4FF}"/>
    <cellStyle name="Calculation 12 2 3 2 4" xfId="7329" xr:uid="{506AFF39-914B-4499-9DC7-EF13CF94893B}"/>
    <cellStyle name="Calculation 12 2 3 2 5" xfId="7330" xr:uid="{E55509CD-7509-4FDE-98D7-9660AB4C103A}"/>
    <cellStyle name="Calculation 12 2 3 3" xfId="7331" xr:uid="{A766FF54-46F7-4A98-B0FD-D136D4384F10}"/>
    <cellStyle name="Calculation 12 2 3 3 2" xfId="7332" xr:uid="{9E427E0F-536C-443A-944C-638A8E1E2E21}"/>
    <cellStyle name="Calculation 12 2 3 3 3" xfId="7333" xr:uid="{B3CD643B-2CC6-4FB3-B5D1-AF3CEF1574E8}"/>
    <cellStyle name="Calculation 12 2 3 3 4" xfId="7334" xr:uid="{40FABE06-811D-4AD4-A51C-702FC57D714C}"/>
    <cellStyle name="Calculation 12 2 3 3 5" xfId="7335" xr:uid="{E52B4AE4-D8EF-49AF-9041-F1A637F9CADF}"/>
    <cellStyle name="Calculation 12 2 3 4" xfId="7336" xr:uid="{8CA79293-F0EE-42AC-82AF-FB8FC1D4408B}"/>
    <cellStyle name="Calculation 12 2 3 5" xfId="7337" xr:uid="{5DC01BF6-AA39-41D2-B17E-51C889CAAA0C}"/>
    <cellStyle name="Calculation 12 2 3 6" xfId="7338" xr:uid="{59038B0F-3CF6-4951-AD59-22A4E2E89221}"/>
    <cellStyle name="Calculation 12 2 3 7" xfId="7339" xr:uid="{BEA266BB-8A8E-4355-9FE4-592353DADDF5}"/>
    <cellStyle name="Calculation 12 2 4" xfId="7340" xr:uid="{0503AC7D-830E-4885-BF09-40053834BD5F}"/>
    <cellStyle name="Calculation 12 2 4 2" xfId="7341" xr:uid="{C079F2B9-0DBC-49FF-9A5F-E30B4B518D9F}"/>
    <cellStyle name="Calculation 12 2 4 3" xfId="7342" xr:uid="{809FDE61-9EA2-49D5-A86D-F064765EE9F4}"/>
    <cellStyle name="Calculation 12 2 4 4" xfId="7343" xr:uid="{27F35035-1C01-419E-A429-87BF4B04561C}"/>
    <cellStyle name="Calculation 12 2 4 5" xfId="7344" xr:uid="{99116C1D-4D35-4F09-BA3E-1BC34DD1DCBA}"/>
    <cellStyle name="Calculation 12 2 5" xfId="7345" xr:uid="{1F3936BF-329A-45E7-BE23-45EF2F22D24B}"/>
    <cellStyle name="Calculation 12 2 5 2" xfId="7346" xr:uid="{60F07699-125B-4875-9FB0-B2F4CC8DAD60}"/>
    <cellStyle name="Calculation 12 2 5 3" xfId="7347" xr:uid="{F0BCE248-5AD3-49BA-84D1-11F4FA9FA602}"/>
    <cellStyle name="Calculation 12 2 5 4" xfId="7348" xr:uid="{0932F7F5-083C-4D2C-97E7-E0329878CB33}"/>
    <cellStyle name="Calculation 12 2 5 5" xfId="7349" xr:uid="{8397AAD7-DF16-4FF3-9B10-24B66935F3CF}"/>
    <cellStyle name="Calculation 12 2 6" xfId="7350" xr:uid="{E8791604-CC8A-483F-B6CE-8C44B1C2CA2A}"/>
    <cellStyle name="Calculation 12 2 7" xfId="7351" xr:uid="{57C68B45-3F2D-485E-A19F-BD8A0EB2BA7A}"/>
    <cellStyle name="Calculation 12 2 8" xfId="7352" xr:uid="{7CF44992-B716-4F39-8A43-DE586FA3D16F}"/>
    <cellStyle name="Calculation 12 2 9" xfId="7353" xr:uid="{EC5ADB23-C076-4C2A-AEB6-DE2C9160794B}"/>
    <cellStyle name="Calculation 12 3" xfId="7354" xr:uid="{AD077987-3DC5-4A43-96C6-2864A59F0B65}"/>
    <cellStyle name="Calculation 12 3 2" xfId="7355" xr:uid="{E630E211-B2B2-4F5C-BEF6-7B66DBF4C434}"/>
    <cellStyle name="Calculation 12 3 2 2" xfId="7356" xr:uid="{A6FC28D6-B38B-4C32-9D69-099FDE52A4E6}"/>
    <cellStyle name="Calculation 12 3 2 3" xfId="7357" xr:uid="{4CA2ACC4-0FA4-4DA5-9AB1-4A8EBB1AE1EF}"/>
    <cellStyle name="Calculation 12 3 2 4" xfId="7358" xr:uid="{C6E8B77E-1717-44B5-BC1E-257CA4C943FC}"/>
    <cellStyle name="Calculation 12 3 2 5" xfId="7359" xr:uid="{99FE2B2D-F30E-4C30-9D05-41C62096463A}"/>
    <cellStyle name="Calculation 12 3 3" xfId="7360" xr:uid="{C9C44814-BF62-4A8B-9E27-C2B5B609057A}"/>
    <cellStyle name="Calculation 12 3 3 2" xfId="7361" xr:uid="{C1548EAF-AFCA-4B7B-ABD7-9DE14155E9A5}"/>
    <cellStyle name="Calculation 12 3 3 3" xfId="7362" xr:uid="{615B0421-C322-4493-A840-F5AC649DE6C2}"/>
    <cellStyle name="Calculation 12 3 3 4" xfId="7363" xr:uid="{B9028F49-80A7-4A7E-BBB5-AAF940C5E822}"/>
    <cellStyle name="Calculation 12 3 3 5" xfId="7364" xr:uid="{D06C5033-DED5-460A-BFEA-24E3E22E963D}"/>
    <cellStyle name="Calculation 12 3 4" xfId="7365" xr:uid="{69A3BC0D-2280-4C99-B7E1-26DE9172ABE9}"/>
    <cellStyle name="Calculation 12 3 5" xfId="7366" xr:uid="{C918ACD8-1B5D-44E1-864A-44FD8CF628D8}"/>
    <cellStyle name="Calculation 12 3 6" xfId="7367" xr:uid="{0AA2AB26-A661-4377-B0D0-3A3EBD6093E1}"/>
    <cellStyle name="Calculation 12 3 7" xfId="7368" xr:uid="{B22B6FDF-1309-4651-9D79-B0307EDB7B90}"/>
    <cellStyle name="Calculation 12 4" xfId="7369" xr:uid="{7269D31B-A600-4461-9548-A24C1995E46F}"/>
    <cellStyle name="Calculation 12 4 2" xfId="7370" xr:uid="{C0F8CCC0-7810-4EA8-BC3C-0872EA19B26C}"/>
    <cellStyle name="Calculation 12 4 2 2" xfId="7371" xr:uid="{B9EC6F17-9888-4D29-9011-F245CE0D0CC4}"/>
    <cellStyle name="Calculation 12 4 2 3" xfId="7372" xr:uid="{7EEEE737-BE15-4728-A0BD-0E937190C4E0}"/>
    <cellStyle name="Calculation 12 4 2 4" xfId="7373" xr:uid="{AB96F368-4F80-4FB6-A58D-E23185D94462}"/>
    <cellStyle name="Calculation 12 4 2 5" xfId="7374" xr:uid="{F87DABE6-EB6B-49D4-B857-3AECC48A666D}"/>
    <cellStyle name="Calculation 12 4 3" xfId="7375" xr:uid="{ED33E59B-9799-4572-A89A-366AA2FC80BC}"/>
    <cellStyle name="Calculation 12 4 3 2" xfId="7376" xr:uid="{F0B2EB35-88F4-4EAA-B7B3-3E9417FAB3AD}"/>
    <cellStyle name="Calculation 12 4 3 3" xfId="7377" xr:uid="{EB43B9B8-CEC4-4686-9172-501CCE91AEF1}"/>
    <cellStyle name="Calculation 12 4 3 4" xfId="7378" xr:uid="{03A5D0C4-2C12-42D3-A306-6FB3634AE490}"/>
    <cellStyle name="Calculation 12 4 3 5" xfId="7379" xr:uid="{3636F592-2106-4ECB-8E41-DCB9F7DD0AC5}"/>
    <cellStyle name="Calculation 12 4 4" xfId="7380" xr:uid="{5208640E-1FFB-4663-8F02-2DDDC839BD33}"/>
    <cellStyle name="Calculation 12 4 5" xfId="7381" xr:uid="{BCB5D363-C76F-4BF9-9F2B-F149342C0EF5}"/>
    <cellStyle name="Calculation 12 4 6" xfId="7382" xr:uid="{9788CD02-193C-481F-89CB-9FC138979137}"/>
    <cellStyle name="Calculation 12 4 7" xfId="7383" xr:uid="{E82011AD-2388-426D-8421-AB89BD9FA1B6}"/>
    <cellStyle name="Calculation 12 5" xfId="7384" xr:uid="{20921A74-2445-44D0-9414-FFD2EB830B5F}"/>
    <cellStyle name="Calculation 12 5 2" xfId="7385" xr:uid="{4CD164E7-8A30-4AEC-BDB2-AD7D85FF3E6C}"/>
    <cellStyle name="Calculation 12 5 2 2" xfId="7386" xr:uid="{7C1571D5-DF09-4F02-88F4-4B87B15E66FC}"/>
    <cellStyle name="Calculation 12 5 2 3" xfId="7387" xr:uid="{8C477738-361A-47D7-8D8C-B3B6B0D57B0F}"/>
    <cellStyle name="Calculation 12 5 2 4" xfId="7388" xr:uid="{5F2BF0FA-A957-4D50-B7AE-4D2E5CFE8F03}"/>
    <cellStyle name="Calculation 12 5 2 5" xfId="7389" xr:uid="{0072A1D2-96A5-4F9B-9645-74CC01CB9001}"/>
    <cellStyle name="Calculation 12 5 3" xfId="7390" xr:uid="{BBF2BD9E-65FB-4D2B-B8A2-622762FE0560}"/>
    <cellStyle name="Calculation 12 5 4" xfId="7391" xr:uid="{4E21012B-06AA-4FD1-AB23-E3FDE54CC85B}"/>
    <cellStyle name="Calculation 12 5 5" xfId="7392" xr:uid="{5490E01B-D344-41CA-9D09-BDE773CF4AB9}"/>
    <cellStyle name="Calculation 12 5 6" xfId="7393" xr:uid="{514B0565-398D-492F-ABB3-32B09704F980}"/>
    <cellStyle name="Calculation 12 6" xfId="7394" xr:uid="{94F52768-83B2-479D-A05E-A85D86CD2C87}"/>
    <cellStyle name="Calculation 12 6 2" xfId="7395" xr:uid="{CA40B1AD-EA1B-43BD-ADE1-26A3EDBACAE0}"/>
    <cellStyle name="Calculation 12 6 2 2" xfId="7396" xr:uid="{151ED82B-2AB2-4BA7-A2BA-896119AFD29E}"/>
    <cellStyle name="Calculation 12 6 3" xfId="7397" xr:uid="{D0CEAD4C-67DE-475A-BBEB-D764612631DF}"/>
    <cellStyle name="Calculation 12 6 4" xfId="7398" xr:uid="{A3D19C9F-CEE2-4FF0-8DA5-ACA976BB80A2}"/>
    <cellStyle name="Calculation 12 6 5" xfId="7399" xr:uid="{6D4F534A-5799-44A6-9CA8-EC9F13D22E11}"/>
    <cellStyle name="Calculation 12 7" xfId="7400" xr:uid="{25358342-AEA2-4019-921C-F3E0C4151E78}"/>
    <cellStyle name="Calculation 12 7 2" xfId="7401" xr:uid="{53522AF8-D5B2-4C42-919F-267E873BE649}"/>
    <cellStyle name="Calculation 12 8" xfId="7402" xr:uid="{29340DD4-5E5B-4F87-8435-B3E25F9B71D9}"/>
    <cellStyle name="Calculation 12 8 2" xfId="7403" xr:uid="{03C0720E-8108-4534-9161-85A0634385F8}"/>
    <cellStyle name="Calculation 12 9" xfId="7404" xr:uid="{7F511131-50CC-4B96-BFD6-1C4DA11DED6E}"/>
    <cellStyle name="Calculation 13" xfId="7405" xr:uid="{5B0181DF-5F1A-4D98-8121-D2629FE824D1}"/>
    <cellStyle name="Calculation 13 10" xfId="7406" xr:uid="{E3311BEF-FC63-417F-9211-6ECCE3D69B0E}"/>
    <cellStyle name="Calculation 13 2" xfId="7407" xr:uid="{E1A2ACE4-181E-4801-8F86-EA7354FFACD4}"/>
    <cellStyle name="Calculation 13 2 2" xfId="7408" xr:uid="{12B4E3E2-9780-4778-8C34-A7EC74B748F0}"/>
    <cellStyle name="Calculation 13 2 2 2" xfId="7409" xr:uid="{A1E79999-62BF-46B5-B4CA-0842D5C175BC}"/>
    <cellStyle name="Calculation 13 2 2 2 2" xfId="7410" xr:uid="{25D7DC8E-9482-4F0C-9C8B-62A4B817CF5C}"/>
    <cellStyle name="Calculation 13 2 2 2 3" xfId="7411" xr:uid="{F400EC21-0328-4148-BC16-AE3FF1FEB94C}"/>
    <cellStyle name="Calculation 13 2 2 2 4" xfId="7412" xr:uid="{E6D421DE-6D31-47F2-8705-DA7AF035DF18}"/>
    <cellStyle name="Calculation 13 2 2 2 5" xfId="7413" xr:uid="{2D2327A0-DB2A-4AD4-AC76-1073F02EEFB8}"/>
    <cellStyle name="Calculation 13 2 2 3" xfId="7414" xr:uid="{1374247F-73E8-40B6-B219-FF6C2113D14A}"/>
    <cellStyle name="Calculation 13 2 2 3 2" xfId="7415" xr:uid="{A7345E6A-C890-4132-BD09-9F1DDC6207F5}"/>
    <cellStyle name="Calculation 13 2 2 3 3" xfId="7416" xr:uid="{339FA643-149D-4346-93EC-6F2B0C512C58}"/>
    <cellStyle name="Calculation 13 2 2 3 4" xfId="7417" xr:uid="{4E16339A-A425-4AD5-B9DA-B404AE62E277}"/>
    <cellStyle name="Calculation 13 2 2 3 5" xfId="7418" xr:uid="{B0B8AADC-09A9-4D19-99C8-B9E05A56FB17}"/>
    <cellStyle name="Calculation 13 2 2 4" xfId="7419" xr:uid="{5D2912C2-832D-40DE-AFB0-D29069747955}"/>
    <cellStyle name="Calculation 13 2 2 5" xfId="7420" xr:uid="{4D078F6B-2EA8-4DBF-A48C-997D7B9E6E5B}"/>
    <cellStyle name="Calculation 13 2 2 6" xfId="7421" xr:uid="{6B3291B6-490D-4F22-AFBA-80703B07B86E}"/>
    <cellStyle name="Calculation 13 2 2 7" xfId="7422" xr:uid="{D989252C-9F3F-4620-8813-F8BA4590934E}"/>
    <cellStyle name="Calculation 13 2 3" xfId="7423" xr:uid="{63C2C692-BBBC-4655-9DAD-3AAF0796A994}"/>
    <cellStyle name="Calculation 13 2 3 2" xfId="7424" xr:uid="{82135844-5E6F-4FC0-AF35-898A27E548D6}"/>
    <cellStyle name="Calculation 13 2 3 2 2" xfId="7425" xr:uid="{8D8E69A6-7931-4615-8B97-9CE22C0D27BA}"/>
    <cellStyle name="Calculation 13 2 3 2 3" xfId="7426" xr:uid="{D2A75A7E-DB2F-496B-BD11-607E59BABBD3}"/>
    <cellStyle name="Calculation 13 2 3 2 4" xfId="7427" xr:uid="{8CA9722E-F7F9-4338-9F4F-B7DA89B3B1BE}"/>
    <cellStyle name="Calculation 13 2 3 2 5" xfId="7428" xr:uid="{71421C73-9FC7-4E21-9432-FA3E90D25BD6}"/>
    <cellStyle name="Calculation 13 2 3 3" xfId="7429" xr:uid="{35F3E132-5803-4D59-9D45-571C9FEFE74B}"/>
    <cellStyle name="Calculation 13 2 3 3 2" xfId="7430" xr:uid="{7120EB45-AC10-4C78-9501-2A47762A78ED}"/>
    <cellStyle name="Calculation 13 2 3 3 3" xfId="7431" xr:uid="{F1A033C0-AD4C-4801-9C71-0B3001015913}"/>
    <cellStyle name="Calculation 13 2 3 3 4" xfId="7432" xr:uid="{E3DC3AB8-082A-426F-894F-FE8D39CE627B}"/>
    <cellStyle name="Calculation 13 2 3 3 5" xfId="7433" xr:uid="{38F68949-4799-4E73-AA87-A3E52323D7D0}"/>
    <cellStyle name="Calculation 13 2 3 4" xfId="7434" xr:uid="{7DB9AAE6-5941-445E-8842-AEDEC7541072}"/>
    <cellStyle name="Calculation 13 2 3 5" xfId="7435" xr:uid="{81B695DC-3764-431E-9E16-0B5C0DF45C7F}"/>
    <cellStyle name="Calculation 13 2 3 6" xfId="7436" xr:uid="{5B87D9FB-0080-4806-B235-A114D8D80896}"/>
    <cellStyle name="Calculation 13 2 3 7" xfId="7437" xr:uid="{620B6C51-92B7-4CBA-A453-8EAB2188EAAA}"/>
    <cellStyle name="Calculation 13 2 4" xfId="7438" xr:uid="{D7DAC580-F9F9-46A5-BBFE-186CDB2D95F6}"/>
    <cellStyle name="Calculation 13 2 4 2" xfId="7439" xr:uid="{E8A67B61-3D1E-4772-B835-22FA82E4B812}"/>
    <cellStyle name="Calculation 13 2 4 3" xfId="7440" xr:uid="{B0FFBBE4-2F07-4AED-8C69-B571FC0A49F0}"/>
    <cellStyle name="Calculation 13 2 4 4" xfId="7441" xr:uid="{0A8457D3-6D73-4451-8686-EA9FC174548B}"/>
    <cellStyle name="Calculation 13 2 4 5" xfId="7442" xr:uid="{7C8C8B42-EA91-4CAC-9CD1-E9E733588397}"/>
    <cellStyle name="Calculation 13 2 5" xfId="7443" xr:uid="{99BF76A7-C9A5-4137-9E3F-1E9C893F13F5}"/>
    <cellStyle name="Calculation 13 2 5 2" xfId="7444" xr:uid="{7C14D1B2-6677-4243-8A90-F88E3D7BB383}"/>
    <cellStyle name="Calculation 13 2 5 3" xfId="7445" xr:uid="{6D31DB27-F5AF-4E50-96C3-AC22E181F695}"/>
    <cellStyle name="Calculation 13 2 5 4" xfId="7446" xr:uid="{E7E8650B-B86E-48BC-95A4-F7949ED799CE}"/>
    <cellStyle name="Calculation 13 2 5 5" xfId="7447" xr:uid="{914C2125-CAEF-4246-B5B1-CCA7038632B0}"/>
    <cellStyle name="Calculation 13 2 6" xfId="7448" xr:uid="{098FF768-B344-4DD2-8818-37A9D04E479E}"/>
    <cellStyle name="Calculation 13 2 7" xfId="7449" xr:uid="{DC6631B8-1CA7-4B60-B8C4-C32C1702AEC9}"/>
    <cellStyle name="Calculation 13 2 8" xfId="7450" xr:uid="{79483F53-D920-4DF8-9412-07BFE71E3EC3}"/>
    <cellStyle name="Calculation 13 2 9" xfId="7451" xr:uid="{28330E7B-3132-4A1F-B5F3-8F4B032DFB2B}"/>
    <cellStyle name="Calculation 13 3" xfId="7452" xr:uid="{3BD4AB39-7B35-4BDB-A1A6-8EA0AFC95A41}"/>
    <cellStyle name="Calculation 13 3 2" xfId="7453" xr:uid="{09E3B7A4-4DBD-4FD4-B410-0D39838D5B8D}"/>
    <cellStyle name="Calculation 13 3 2 2" xfId="7454" xr:uid="{A229DB33-C0CD-4C69-B931-42B96079E3D5}"/>
    <cellStyle name="Calculation 13 3 2 3" xfId="7455" xr:uid="{A231BFAD-2271-43E0-97BF-A2308D3621A5}"/>
    <cellStyle name="Calculation 13 3 2 4" xfId="7456" xr:uid="{24281655-F072-4B91-B677-1F14CD17F554}"/>
    <cellStyle name="Calculation 13 3 2 5" xfId="7457" xr:uid="{07243777-00DE-4E65-8543-23006D2543CA}"/>
    <cellStyle name="Calculation 13 3 3" xfId="7458" xr:uid="{99045809-5445-49D3-A1BC-1172CCF4B8B6}"/>
    <cellStyle name="Calculation 13 3 3 2" xfId="7459" xr:uid="{9A5349FD-D771-4ACF-AAAE-584358D941D2}"/>
    <cellStyle name="Calculation 13 3 3 3" xfId="7460" xr:uid="{22E31A5B-FC7F-4697-9C5B-E019F738F7FB}"/>
    <cellStyle name="Calculation 13 3 3 4" xfId="7461" xr:uid="{EBEAC670-C915-4C39-8E08-52D6E74D8973}"/>
    <cellStyle name="Calculation 13 3 3 5" xfId="7462" xr:uid="{DE993F32-1429-446A-8979-DA692AC0F6C4}"/>
    <cellStyle name="Calculation 13 3 4" xfId="7463" xr:uid="{98A78FE9-AE2E-4129-B7DE-3514B13C877C}"/>
    <cellStyle name="Calculation 13 3 5" xfId="7464" xr:uid="{4C8BAF00-473D-4B49-9D3A-57428A5B1CEA}"/>
    <cellStyle name="Calculation 13 3 6" xfId="7465" xr:uid="{ED1B634E-D749-4DE3-A364-45EDF97CEED4}"/>
    <cellStyle name="Calculation 13 3 7" xfId="7466" xr:uid="{10D9CC5A-243E-4575-8F9D-C985B7C84D35}"/>
    <cellStyle name="Calculation 13 4" xfId="7467" xr:uid="{3B07AE51-BDC5-4E35-A987-20FE03A6BC9B}"/>
    <cellStyle name="Calculation 13 4 2" xfId="7468" xr:uid="{FB72E900-17DA-419B-82BC-737B090EFA47}"/>
    <cellStyle name="Calculation 13 4 2 2" xfId="7469" xr:uid="{4EDF4116-CE8C-4722-9EED-2DC95F32704E}"/>
    <cellStyle name="Calculation 13 4 2 3" xfId="7470" xr:uid="{B75DDC9A-E84C-48D3-BACF-BF55BF998739}"/>
    <cellStyle name="Calculation 13 4 2 4" xfId="7471" xr:uid="{5A34BC78-ADA5-4772-8998-F355345989A6}"/>
    <cellStyle name="Calculation 13 4 2 5" xfId="7472" xr:uid="{A53658EF-72A1-45C1-9AE6-F25B5F350894}"/>
    <cellStyle name="Calculation 13 4 3" xfId="7473" xr:uid="{FE13D74C-0087-4ABE-AAE4-C51630211B1C}"/>
    <cellStyle name="Calculation 13 4 3 2" xfId="7474" xr:uid="{65A57508-94C4-495B-9A2B-ED2A6F15C135}"/>
    <cellStyle name="Calculation 13 4 3 3" xfId="7475" xr:uid="{932EFF78-98FE-454F-8EDF-384E352CF82D}"/>
    <cellStyle name="Calculation 13 4 3 4" xfId="7476" xr:uid="{74C85F94-4470-4949-B0BA-28E835F387B1}"/>
    <cellStyle name="Calculation 13 4 3 5" xfId="7477" xr:uid="{D1E73D47-70B7-4426-B003-AF75F896D9FD}"/>
    <cellStyle name="Calculation 13 4 4" xfId="7478" xr:uid="{1BE80C17-A38D-4BD8-9AB1-F8D86C1A64FC}"/>
    <cellStyle name="Calculation 13 4 5" xfId="7479" xr:uid="{83F6FE28-C9C7-4542-8B04-5D2B93FA5939}"/>
    <cellStyle name="Calculation 13 4 6" xfId="7480" xr:uid="{C943A049-6442-4EFC-BD70-7CDF865CC3E1}"/>
    <cellStyle name="Calculation 13 4 7" xfId="7481" xr:uid="{9AAE7408-88C7-4592-9F71-2654C04A4039}"/>
    <cellStyle name="Calculation 13 5" xfId="7482" xr:uid="{BC014F70-2D23-4A3E-87C6-D9CA1AAEA065}"/>
    <cellStyle name="Calculation 13 5 2" xfId="7483" xr:uid="{C4746DA4-C821-4193-8FAF-7A1A16DA453F}"/>
    <cellStyle name="Calculation 13 5 2 2" xfId="7484" xr:uid="{5FE3B3CB-BDA5-4C56-B4C8-81334E47FBDD}"/>
    <cellStyle name="Calculation 13 5 2 3" xfId="7485" xr:uid="{801DC259-2608-467A-BF8C-94E2C1F7CAF8}"/>
    <cellStyle name="Calculation 13 5 2 4" xfId="7486" xr:uid="{CF4EDEE0-C9E7-46AA-BA6F-8695C0F4C7FD}"/>
    <cellStyle name="Calculation 13 5 2 5" xfId="7487" xr:uid="{4DD9A208-6767-4C10-8791-B6BE4D106FF3}"/>
    <cellStyle name="Calculation 13 5 3" xfId="7488" xr:uid="{6A812C75-2C2B-4F2A-BB7D-2C92F1D1EBAA}"/>
    <cellStyle name="Calculation 13 5 4" xfId="7489" xr:uid="{3D50D446-398D-4D90-90A8-D6F90DED17DE}"/>
    <cellStyle name="Calculation 13 5 5" xfId="7490" xr:uid="{68415EA5-5BF5-40BF-BD49-3DC6895F38E9}"/>
    <cellStyle name="Calculation 13 5 6" xfId="7491" xr:uid="{9F83B2C1-4330-4A97-A45E-D2E6BD27C1CB}"/>
    <cellStyle name="Calculation 13 6" xfId="7492" xr:uid="{AE056212-577D-409A-AC7F-1DD1F4DF8C0F}"/>
    <cellStyle name="Calculation 13 6 2" xfId="7493" xr:uid="{7611C4E4-4CAA-4B5A-844A-0CAA8D17D0CB}"/>
    <cellStyle name="Calculation 13 6 2 2" xfId="7494" xr:uid="{25E9E7C7-DC43-4922-BF8B-00570F9434B3}"/>
    <cellStyle name="Calculation 13 6 3" xfId="7495" xr:uid="{94D8FD0B-CF83-4944-A2E6-0DA642F118A2}"/>
    <cellStyle name="Calculation 13 6 4" xfId="7496" xr:uid="{DF69B24B-070D-49C6-BDF8-EAA44B6FAA4E}"/>
    <cellStyle name="Calculation 13 6 5" xfId="7497" xr:uid="{20D5A794-1416-4962-BE3A-84A9A0254E0D}"/>
    <cellStyle name="Calculation 13 7" xfId="7498" xr:uid="{6C436A49-793F-47DF-BBDC-F22791628224}"/>
    <cellStyle name="Calculation 13 7 2" xfId="7499" xr:uid="{9B3BE63F-CC4A-4E6E-9D89-1EB710A7651C}"/>
    <cellStyle name="Calculation 13 8" xfId="7500" xr:uid="{5A10AAA4-21A6-4363-8DFB-206471E2E751}"/>
    <cellStyle name="Calculation 13 8 2" xfId="7501" xr:uid="{8C326A35-8F4C-4B0F-ACE8-B25AAC874DA2}"/>
    <cellStyle name="Calculation 13 9" xfId="7502" xr:uid="{EECB08F4-7346-42D2-ACAF-8E6CAF829451}"/>
    <cellStyle name="Calculation 14" xfId="7503" xr:uid="{BDC1DD06-86AD-4845-A834-130079B76BD2}"/>
    <cellStyle name="Calculation 14 10" xfId="7504" xr:uid="{85664B62-3CB3-485C-8B47-5818C587D610}"/>
    <cellStyle name="Calculation 14 2" xfId="7505" xr:uid="{773E41B9-C91E-43B8-A7CC-EA72DCFA6220}"/>
    <cellStyle name="Calculation 14 2 2" xfId="7506" xr:uid="{8F5A6804-E25B-4A31-938C-2B7E586C9092}"/>
    <cellStyle name="Calculation 14 2 2 2" xfId="7507" xr:uid="{6E982269-D30B-438C-A9CB-00612C8C54AC}"/>
    <cellStyle name="Calculation 14 2 2 2 2" xfId="7508" xr:uid="{0D009C07-B158-4C35-90C9-B355892D051E}"/>
    <cellStyle name="Calculation 14 2 2 2 3" xfId="7509" xr:uid="{CC166C9E-733E-4FAC-92D7-5EA4F37199EB}"/>
    <cellStyle name="Calculation 14 2 2 2 4" xfId="7510" xr:uid="{8FF04BBB-C06F-476B-BC52-49202208DCFE}"/>
    <cellStyle name="Calculation 14 2 2 2 5" xfId="7511" xr:uid="{FB1D1F05-C2A1-4FC3-B11B-2F7BB2770F69}"/>
    <cellStyle name="Calculation 14 2 2 3" xfId="7512" xr:uid="{361D3E64-4400-41F9-B39D-51EC8424194C}"/>
    <cellStyle name="Calculation 14 2 2 3 2" xfId="7513" xr:uid="{E6C45C18-2F65-4029-9052-41A1E2FF874C}"/>
    <cellStyle name="Calculation 14 2 2 3 3" xfId="7514" xr:uid="{5C4B4535-65B7-47D8-9EF8-8B13C9C4B18A}"/>
    <cellStyle name="Calculation 14 2 2 3 4" xfId="7515" xr:uid="{6B7C8CB8-D2D3-44AE-A8C2-0E422CA2ED6C}"/>
    <cellStyle name="Calculation 14 2 2 3 5" xfId="7516" xr:uid="{7701EF17-237C-46FB-8C0A-F02636DC5084}"/>
    <cellStyle name="Calculation 14 2 2 4" xfId="7517" xr:uid="{5F7AA9E1-18C4-45BF-B002-BB0E1EE549AD}"/>
    <cellStyle name="Calculation 14 2 2 5" xfId="7518" xr:uid="{E90E5995-B487-48EB-A43E-B6B9D96D579B}"/>
    <cellStyle name="Calculation 14 2 2 6" xfId="7519" xr:uid="{47D1CFC8-EDB2-416B-9A45-2E0222ABED33}"/>
    <cellStyle name="Calculation 14 2 2 7" xfId="7520" xr:uid="{6FDC3BB4-645B-4AFF-908D-652294C15E07}"/>
    <cellStyle name="Calculation 14 2 3" xfId="7521" xr:uid="{D5E5D4DE-6CF8-40DC-B7E5-01D6D83234FD}"/>
    <cellStyle name="Calculation 14 2 3 2" xfId="7522" xr:uid="{A270327F-FB51-4513-9542-C21AADA32072}"/>
    <cellStyle name="Calculation 14 2 3 2 2" xfId="7523" xr:uid="{5C2C1CC1-6FDC-4737-BE94-6801822813F6}"/>
    <cellStyle name="Calculation 14 2 3 2 3" xfId="7524" xr:uid="{63E33986-AE51-4314-898B-590162A7FA82}"/>
    <cellStyle name="Calculation 14 2 3 2 4" xfId="7525" xr:uid="{5A6DE2EC-E4DC-4030-9999-372469FAB5E4}"/>
    <cellStyle name="Calculation 14 2 3 2 5" xfId="7526" xr:uid="{44826BEF-8C99-400E-A5C0-4FC644145E7E}"/>
    <cellStyle name="Calculation 14 2 3 3" xfId="7527" xr:uid="{288290B8-4D25-481A-B358-FA89666885D7}"/>
    <cellStyle name="Calculation 14 2 3 3 2" xfId="7528" xr:uid="{D51D32DD-8D3D-4C90-B0F8-0C82C3B7EF24}"/>
    <cellStyle name="Calculation 14 2 3 3 3" xfId="7529" xr:uid="{0572D94E-94AB-4611-947D-AAB8992FB31C}"/>
    <cellStyle name="Calculation 14 2 3 3 4" xfId="7530" xr:uid="{9C6054CE-9A1D-4EEE-96EE-0AF626EB8BAE}"/>
    <cellStyle name="Calculation 14 2 3 3 5" xfId="7531" xr:uid="{61B19F99-B9B5-4D56-8C92-B96A080396B0}"/>
    <cellStyle name="Calculation 14 2 3 4" xfId="7532" xr:uid="{078A24B0-27EC-412B-A7D9-942B3DC72467}"/>
    <cellStyle name="Calculation 14 2 3 5" xfId="7533" xr:uid="{A4E71344-27F6-439E-B2CC-88E582B1B5D6}"/>
    <cellStyle name="Calculation 14 2 3 6" xfId="7534" xr:uid="{CB2BA28E-4067-4914-81AF-B7F601251674}"/>
    <cellStyle name="Calculation 14 2 3 7" xfId="7535" xr:uid="{8D337BE4-E842-4E0E-B6AA-C0C2527AB487}"/>
    <cellStyle name="Calculation 14 2 4" xfId="7536" xr:uid="{1055711E-67E7-4D09-8676-2D3AE5DD87DA}"/>
    <cellStyle name="Calculation 14 2 4 2" xfId="7537" xr:uid="{4ED6B733-4398-4F78-BDB4-D13CB091397D}"/>
    <cellStyle name="Calculation 14 2 4 3" xfId="7538" xr:uid="{DE686EA5-E9D3-472B-AFF0-7ED5CE29B379}"/>
    <cellStyle name="Calculation 14 2 4 4" xfId="7539" xr:uid="{CDD45982-AD34-4193-83EE-4E715ECC6D32}"/>
    <cellStyle name="Calculation 14 2 4 5" xfId="7540" xr:uid="{34F9A3BF-51D2-478A-9F2E-2AFD3027B670}"/>
    <cellStyle name="Calculation 14 2 5" xfId="7541" xr:uid="{4AFA2746-DCDC-4333-96F2-6E5182DAD74B}"/>
    <cellStyle name="Calculation 14 2 5 2" xfId="7542" xr:uid="{0EA578C8-27DF-4003-9405-3998727FACA4}"/>
    <cellStyle name="Calculation 14 2 5 3" xfId="7543" xr:uid="{356C4D44-6EDD-4C45-BE2C-33B393766EA5}"/>
    <cellStyle name="Calculation 14 2 5 4" xfId="7544" xr:uid="{0441F557-5ADB-4695-822C-795995D18896}"/>
    <cellStyle name="Calculation 14 2 5 5" xfId="7545" xr:uid="{A105839E-DC19-4B77-A1D8-B39E00B4D909}"/>
    <cellStyle name="Calculation 14 2 6" xfId="7546" xr:uid="{95DB9796-2773-449E-AFA4-612E884B1079}"/>
    <cellStyle name="Calculation 14 2 7" xfId="7547" xr:uid="{1F140E46-E495-4422-BF4D-068EB8CFB9D7}"/>
    <cellStyle name="Calculation 14 2 8" xfId="7548" xr:uid="{15993466-45E8-4234-B2DF-AA5694E097B5}"/>
    <cellStyle name="Calculation 14 2 9" xfId="7549" xr:uid="{455273E3-8082-475F-B393-C9051BF288E5}"/>
    <cellStyle name="Calculation 14 3" xfId="7550" xr:uid="{AB11E34F-E8A4-4C39-B289-DCAC213D8CCC}"/>
    <cellStyle name="Calculation 14 3 2" xfId="7551" xr:uid="{3F83F9F2-F976-4571-A9B4-75A500054FB0}"/>
    <cellStyle name="Calculation 14 3 2 2" xfId="7552" xr:uid="{5BA56017-B55A-4483-9F22-2092DC55BE74}"/>
    <cellStyle name="Calculation 14 3 2 3" xfId="7553" xr:uid="{45A7D6C1-994C-456A-8F28-1969555FF186}"/>
    <cellStyle name="Calculation 14 3 2 4" xfId="7554" xr:uid="{D11A6B00-C008-45BB-BD09-667F7BFE585E}"/>
    <cellStyle name="Calculation 14 3 2 5" xfId="7555" xr:uid="{E2C09A34-6466-419A-901E-9F8976C54420}"/>
    <cellStyle name="Calculation 14 3 3" xfId="7556" xr:uid="{74716EA7-7E7F-455E-8CE7-6B94E9BBDA9D}"/>
    <cellStyle name="Calculation 14 3 3 2" xfId="7557" xr:uid="{5C8C2FA1-31E2-4982-85F7-63D2A0BDCCE5}"/>
    <cellStyle name="Calculation 14 3 3 3" xfId="7558" xr:uid="{4FE96E61-959A-4F4D-B4F8-E5DE9B881E02}"/>
    <cellStyle name="Calculation 14 3 3 4" xfId="7559" xr:uid="{1C172D2F-4FD2-49E7-81F1-162E5A198CB2}"/>
    <cellStyle name="Calculation 14 3 3 5" xfId="7560" xr:uid="{7BE3F92D-DF04-4D5A-9A6C-73E7CE3C19D4}"/>
    <cellStyle name="Calculation 14 3 4" xfId="7561" xr:uid="{AB052496-332B-4706-A7A7-D8D2A97C1FCA}"/>
    <cellStyle name="Calculation 14 3 5" xfId="7562" xr:uid="{82CC22A8-07FD-430F-A628-4E042226790B}"/>
    <cellStyle name="Calculation 14 3 6" xfId="7563" xr:uid="{6115F304-48E7-44BC-B758-AFF30FBAFCFF}"/>
    <cellStyle name="Calculation 14 3 7" xfId="7564" xr:uid="{26E62139-0075-4185-B385-73D49CF5D5AD}"/>
    <cellStyle name="Calculation 14 4" xfId="7565" xr:uid="{4B4086FE-D60B-49EB-9E38-FFC5CE38935A}"/>
    <cellStyle name="Calculation 14 4 2" xfId="7566" xr:uid="{2026C916-28E8-4A95-B1FB-37C555094B29}"/>
    <cellStyle name="Calculation 14 4 2 2" xfId="7567" xr:uid="{5FD4ACAD-6C05-4E3A-86F2-435639731AC4}"/>
    <cellStyle name="Calculation 14 4 2 3" xfId="7568" xr:uid="{48EBE1C1-7000-4182-BAD5-95BA7D64B6AF}"/>
    <cellStyle name="Calculation 14 4 2 4" xfId="7569" xr:uid="{2A2C0B2A-96C2-418D-AB7E-33D79CA97F44}"/>
    <cellStyle name="Calculation 14 4 2 5" xfId="7570" xr:uid="{CD7D9DEC-A62F-42A7-8156-F8371AA5C512}"/>
    <cellStyle name="Calculation 14 4 3" xfId="7571" xr:uid="{53D2B4FA-4CC7-44B9-AAB3-A3CF43123FD4}"/>
    <cellStyle name="Calculation 14 4 3 2" xfId="7572" xr:uid="{91CB5F69-1ACB-4AAB-93C7-15CF0C1F7D0A}"/>
    <cellStyle name="Calculation 14 4 3 3" xfId="7573" xr:uid="{2C311E9A-07B6-4DCD-9798-CBDDB0D7E10A}"/>
    <cellStyle name="Calculation 14 4 3 4" xfId="7574" xr:uid="{374BF77F-00DC-46DD-9ED0-1A7E8A331D26}"/>
    <cellStyle name="Calculation 14 4 3 5" xfId="7575" xr:uid="{678B5106-C40F-455A-AE09-1A68484917CD}"/>
    <cellStyle name="Calculation 14 4 4" xfId="7576" xr:uid="{F6869086-75E2-4728-889C-EC12E9A0D1CC}"/>
    <cellStyle name="Calculation 14 4 5" xfId="7577" xr:uid="{CE2D5F00-3FAF-4637-86A8-B73A4D11DF06}"/>
    <cellStyle name="Calculation 14 4 6" xfId="7578" xr:uid="{840B4A81-B5AA-4E86-81DF-22842044625F}"/>
    <cellStyle name="Calculation 14 4 7" xfId="7579" xr:uid="{C33BB273-A2A1-4395-A260-1D9E765A91E3}"/>
    <cellStyle name="Calculation 14 5" xfId="7580" xr:uid="{D3FD532F-2FB5-4EFE-902D-E5B5B7EA07BA}"/>
    <cellStyle name="Calculation 14 5 2" xfId="7581" xr:uid="{53BE0893-F224-45AC-9FE1-FEE0683984E3}"/>
    <cellStyle name="Calculation 14 5 2 2" xfId="7582" xr:uid="{85FDF3DB-3102-40E6-99AD-CF09A88CBEF1}"/>
    <cellStyle name="Calculation 14 5 2 3" xfId="7583" xr:uid="{E00D4291-9EF6-40B2-8EE4-F24BA62662A2}"/>
    <cellStyle name="Calculation 14 5 2 4" xfId="7584" xr:uid="{6C9C51C0-DD7A-4633-9234-5A8174A247A9}"/>
    <cellStyle name="Calculation 14 5 2 5" xfId="7585" xr:uid="{7F9DABE6-B83B-4FF0-BD40-525FA74BD10B}"/>
    <cellStyle name="Calculation 14 5 3" xfId="7586" xr:uid="{2B21E00E-4E35-495A-9941-22C03EB3AF22}"/>
    <cellStyle name="Calculation 14 5 4" xfId="7587" xr:uid="{BBB94560-EFD8-4A05-914D-FE874758D0E1}"/>
    <cellStyle name="Calculation 14 5 5" xfId="7588" xr:uid="{E21FAC46-9C77-4C03-B9E7-7395DAB7F5DB}"/>
    <cellStyle name="Calculation 14 5 6" xfId="7589" xr:uid="{72E29A26-88BE-4D72-8FD8-75F034079CCE}"/>
    <cellStyle name="Calculation 14 6" xfId="7590" xr:uid="{3575D191-5473-469D-B872-C92A1D0F6291}"/>
    <cellStyle name="Calculation 14 6 2" xfId="7591" xr:uid="{AF9B711B-34B1-45E0-804A-6546C2F2C82C}"/>
    <cellStyle name="Calculation 14 6 2 2" xfId="7592" xr:uid="{F6124A13-3E9B-4BB8-A644-6BDD07810D2F}"/>
    <cellStyle name="Calculation 14 6 3" xfId="7593" xr:uid="{6850EB82-BD85-4F87-B4CD-BE7E9F7ED19D}"/>
    <cellStyle name="Calculation 14 6 4" xfId="7594" xr:uid="{56BC2A60-6B5F-481D-9AE6-E54937C58F8D}"/>
    <cellStyle name="Calculation 14 6 5" xfId="7595" xr:uid="{E4877939-C5E2-4EEB-A376-BA25FF84E568}"/>
    <cellStyle name="Calculation 14 7" xfId="7596" xr:uid="{CCDEE629-3B24-44D8-96B5-07DCB319168D}"/>
    <cellStyle name="Calculation 14 7 2" xfId="7597" xr:uid="{D4E867F4-4478-4CB3-8E5F-6B86921534F4}"/>
    <cellStyle name="Calculation 14 8" xfId="7598" xr:uid="{B2B586BE-D980-4465-B829-8F1E63F262A1}"/>
    <cellStyle name="Calculation 14 8 2" xfId="7599" xr:uid="{3026C0FF-C845-4800-BB81-CDBF293A4068}"/>
    <cellStyle name="Calculation 14 9" xfId="7600" xr:uid="{4CF98185-C9BF-4E65-B344-3812686B22A0}"/>
    <cellStyle name="Calculation 15" xfId="7601" xr:uid="{C5DCD404-5E94-4A60-8A29-4F09A92FD058}"/>
    <cellStyle name="Calculation 15 2" xfId="7602" xr:uid="{97F54FF4-8DFC-4D18-8EBD-314FA9927EC0}"/>
    <cellStyle name="Calculation 15 2 2" xfId="7603" xr:uid="{7EB9AAD5-36BC-479F-A9F5-407FD7603A81}"/>
    <cellStyle name="Calculation 15 2 2 2" xfId="7604" xr:uid="{BC377D98-BAED-4495-B0F8-7C18ACBF3583}"/>
    <cellStyle name="Calculation 15 2 2 3" xfId="7605" xr:uid="{3AC88125-2975-4557-AF87-CCE33E16F53A}"/>
    <cellStyle name="Calculation 15 2 2 4" xfId="7606" xr:uid="{3916ADCA-D838-457C-8B92-70D52D22CA8A}"/>
    <cellStyle name="Calculation 15 2 2 5" xfId="7607" xr:uid="{8FC423F7-72D6-465E-BAB0-504B097AE9F3}"/>
    <cellStyle name="Calculation 15 2 3" xfId="7608" xr:uid="{A49F97BD-85BE-4FFE-9E3A-874370626885}"/>
    <cellStyle name="Calculation 15 2 3 2" xfId="7609" xr:uid="{B9E570B7-2668-4863-B1B0-733C573BA0A7}"/>
    <cellStyle name="Calculation 15 2 3 3" xfId="7610" xr:uid="{46D39606-EA95-41FA-A762-FCA0968D884F}"/>
    <cellStyle name="Calculation 15 2 3 4" xfId="7611" xr:uid="{75B9A5E6-16A5-4FD2-BE6C-9FE150070CEE}"/>
    <cellStyle name="Calculation 15 2 3 5" xfId="7612" xr:uid="{D3FD4CFC-AA73-4745-BDA8-40C7028F0F7E}"/>
    <cellStyle name="Calculation 15 2 4" xfId="7613" xr:uid="{A862B990-CA55-496F-BDC6-CC422BE8EAA7}"/>
    <cellStyle name="Calculation 15 2 5" xfId="7614" xr:uid="{D692E57C-7B87-4E7A-AB5E-C2E5D6E1D35A}"/>
    <cellStyle name="Calculation 15 2 6" xfId="7615" xr:uid="{734DA134-C6D1-4D72-ABCC-0C4179F31B37}"/>
    <cellStyle name="Calculation 15 2 7" xfId="7616" xr:uid="{78841075-56BB-42CE-8BD8-A76559F15EEE}"/>
    <cellStyle name="Calculation 15 3" xfId="7617" xr:uid="{1D09D996-7A66-40FF-B92B-2BB4E25B1D02}"/>
    <cellStyle name="Calculation 15 3 2" xfId="7618" xr:uid="{2B675D2B-D743-4EB0-82D7-37F837B29319}"/>
    <cellStyle name="Calculation 15 3 2 2" xfId="7619" xr:uid="{A581919A-9965-4078-94C7-354DF52609C7}"/>
    <cellStyle name="Calculation 15 3 2 3" xfId="7620" xr:uid="{477BF8B4-32DF-483B-B317-A1FF5C114239}"/>
    <cellStyle name="Calculation 15 3 2 4" xfId="7621" xr:uid="{D1BDE6CE-6B86-4697-9F3E-D8C63ACF5316}"/>
    <cellStyle name="Calculation 15 3 2 5" xfId="7622" xr:uid="{C8DE2E9D-DED7-467F-BCC2-E91B0B4850D9}"/>
    <cellStyle name="Calculation 15 3 3" xfId="7623" xr:uid="{DA3A2675-874D-4D71-ADA2-97E9160AD9A4}"/>
    <cellStyle name="Calculation 15 3 3 2" xfId="7624" xr:uid="{369979CE-510C-4F25-A95D-476DDD30142E}"/>
    <cellStyle name="Calculation 15 3 3 3" xfId="7625" xr:uid="{5D72F852-B1C1-42CF-9346-B96B0AD0ADAB}"/>
    <cellStyle name="Calculation 15 3 3 4" xfId="7626" xr:uid="{081C8B75-206D-491A-9165-6BEA1FE59011}"/>
    <cellStyle name="Calculation 15 3 3 5" xfId="7627" xr:uid="{169BDC63-8C3C-4A3A-B83B-FB5F6A833EA0}"/>
    <cellStyle name="Calculation 15 3 4" xfId="7628" xr:uid="{265C7662-C94A-4911-946F-910BC21E7816}"/>
    <cellStyle name="Calculation 15 3 5" xfId="7629" xr:uid="{A024B9D3-F015-48D5-BB03-460B10960BE2}"/>
    <cellStyle name="Calculation 15 3 6" xfId="7630" xr:uid="{0BE25735-2AC3-4E52-9E44-B5C191D4012A}"/>
    <cellStyle name="Calculation 15 3 7" xfId="7631" xr:uid="{D498C8A0-6FAC-4461-83A5-D4C9C7168B57}"/>
    <cellStyle name="Calculation 15 4" xfId="7632" xr:uid="{53ADBD4E-FBE0-416A-924D-9CD0D00478AC}"/>
    <cellStyle name="Calculation 15 4 2" xfId="7633" xr:uid="{AF34FDB7-61A0-413F-A740-3B683675368D}"/>
    <cellStyle name="Calculation 15 4 3" xfId="7634" xr:uid="{CF4C2765-5C4D-417C-9C5B-0B54DDD95437}"/>
    <cellStyle name="Calculation 15 4 4" xfId="7635" xr:uid="{3420CC97-66E3-45DA-9AAE-AEA7B0D5CFCA}"/>
    <cellStyle name="Calculation 15 4 5" xfId="7636" xr:uid="{CF7EEA55-47C3-4704-84B3-A8785FE198F7}"/>
    <cellStyle name="Calculation 15 5" xfId="7637" xr:uid="{9F1897FD-CC12-4761-AD0A-F3698AC4A0F7}"/>
    <cellStyle name="Calculation 15 5 2" xfId="7638" xr:uid="{1D7EBAE6-1A0A-421D-9449-A132C6731F74}"/>
    <cellStyle name="Calculation 15 5 3" xfId="7639" xr:uid="{16048A20-5273-497A-B3E3-F96291D1481C}"/>
    <cellStyle name="Calculation 15 5 4" xfId="7640" xr:uid="{38104EFD-F97E-486B-B362-307EB665894C}"/>
    <cellStyle name="Calculation 15 5 5" xfId="7641" xr:uid="{32FB1329-2258-4DEB-9971-C7E82FC4FBE7}"/>
    <cellStyle name="Calculation 15 6" xfId="7642" xr:uid="{1F954EC5-562B-42B9-A7E2-196956E5AE18}"/>
    <cellStyle name="Calculation 15 7" xfId="7643" xr:uid="{3B6E7A42-29B8-4375-B9B1-1D99543131F9}"/>
    <cellStyle name="Calculation 15 8" xfId="7644" xr:uid="{728ADD52-ED53-4BE4-8C43-968C1609F382}"/>
    <cellStyle name="Calculation 15 9" xfId="7645" xr:uid="{21947B2B-CD84-4252-A16E-82BA930A8339}"/>
    <cellStyle name="Calculation 16" xfId="7646" xr:uid="{C30E760D-D584-4733-B711-4086844587EE}"/>
    <cellStyle name="Calculation 16 2" xfId="7647" xr:uid="{CFE5A779-EF36-4B96-A06C-A2DF85A694D8}"/>
    <cellStyle name="Calculation 16 2 2" xfId="7648" xr:uid="{637CA0AD-0814-4B08-BACF-C975D9B02FB1}"/>
    <cellStyle name="Calculation 16 2 3" xfId="7649" xr:uid="{2E170667-55B2-407C-BDAD-1928E7E684CD}"/>
    <cellStyle name="Calculation 16 2 4" xfId="7650" xr:uid="{9065D7FD-6DC5-41BB-A43D-30D391845AF7}"/>
    <cellStyle name="Calculation 16 2 5" xfId="7651" xr:uid="{C180C287-3FBF-4DB9-9F49-33A6A67B1E12}"/>
    <cellStyle name="Calculation 16 3" xfId="7652" xr:uid="{34CD7C77-9B37-466D-9BE5-0237BE76AD80}"/>
    <cellStyle name="Calculation 16 3 2" xfId="7653" xr:uid="{DE8D6E41-5D88-4D1D-B898-26A78D5F0F7A}"/>
    <cellStyle name="Calculation 16 3 3" xfId="7654" xr:uid="{F2656C05-1423-400F-8181-4B3A23FB0983}"/>
    <cellStyle name="Calculation 16 3 4" xfId="7655" xr:uid="{06FAAAF6-5751-4EE5-89F8-1526C64AC514}"/>
    <cellStyle name="Calculation 16 3 5" xfId="7656" xr:uid="{572A0784-13CB-4B8F-AD4E-306ECB85354F}"/>
    <cellStyle name="Calculation 16 4" xfId="7657" xr:uid="{9AAABFB2-2C13-4025-A7C2-F828C80FDD11}"/>
    <cellStyle name="Calculation 16 5" xfId="7658" xr:uid="{7AB9E6D2-A6F0-4A65-B991-F151D0FCEDF4}"/>
    <cellStyle name="Calculation 16 6" xfId="7659" xr:uid="{2C463B96-4F06-41B1-BCA3-816FF96A1638}"/>
    <cellStyle name="Calculation 16 7" xfId="7660" xr:uid="{E955756C-4C6A-43B8-9053-1AEF4D18E59A}"/>
    <cellStyle name="Calculation 17" xfId="7661" xr:uid="{86225778-AC3F-4EF4-A1F7-2DD0F7F9BEAB}"/>
    <cellStyle name="Calculation 17 2" xfId="7662" xr:uid="{812D1C75-AA23-4765-8817-0ABBE6E97719}"/>
    <cellStyle name="Calculation 17 2 2" xfId="7663" xr:uid="{18EC5343-8691-4C2A-8652-8BC97FAB3EA9}"/>
    <cellStyle name="Calculation 17 2 3" xfId="7664" xr:uid="{FCAAC654-83EE-47A4-B3FB-C10BB4251445}"/>
    <cellStyle name="Calculation 17 2 4" xfId="7665" xr:uid="{E9EBD8D8-38F3-4066-A419-843C51E03201}"/>
    <cellStyle name="Calculation 17 2 5" xfId="7666" xr:uid="{231577EE-401B-40BF-8366-D0D335C4E189}"/>
    <cellStyle name="Calculation 17 3" xfId="7667" xr:uid="{6504FC88-ECB8-48BB-8064-D64964DF2473}"/>
    <cellStyle name="Calculation 17 3 2" xfId="7668" xr:uid="{3AC2B18A-1BC3-43CE-9B0A-F184C327BA6F}"/>
    <cellStyle name="Calculation 17 3 3" xfId="7669" xr:uid="{899BF5CE-CF5A-4159-B5A0-32C3A70B5299}"/>
    <cellStyle name="Calculation 17 3 4" xfId="7670" xr:uid="{814DCB06-1362-46D2-916C-EBCED21C78FD}"/>
    <cellStyle name="Calculation 17 3 5" xfId="7671" xr:uid="{7372AB28-479D-4078-89D7-74F40DE4F61E}"/>
    <cellStyle name="Calculation 17 4" xfId="7672" xr:uid="{55E18636-93AE-46E9-BCA5-84C710BF87ED}"/>
    <cellStyle name="Calculation 17 5" xfId="7673" xr:uid="{D4B327C3-95F8-491B-AA01-7A9A5101E228}"/>
    <cellStyle name="Calculation 17 6" xfId="7674" xr:uid="{FAC8D4CC-77B9-4051-9745-3DED5051EC5C}"/>
    <cellStyle name="Calculation 17 7" xfId="7675" xr:uid="{60C16150-C0AC-4420-BAAC-6239404CD69F}"/>
    <cellStyle name="Calculation 18" xfId="7676" xr:uid="{F81C6BFB-3E47-4C22-BBA6-0E48F67E948E}"/>
    <cellStyle name="Calculation 18 2" xfId="7677" xr:uid="{DAB24508-47AF-4D66-9AFF-2436A684A629}"/>
    <cellStyle name="Calculation 18 2 2" xfId="7678" xr:uid="{528CFCE9-9FBD-4796-92B9-C26207CDFC47}"/>
    <cellStyle name="Calculation 18 2 3" xfId="7679" xr:uid="{0A80057C-33F1-4F55-B190-F0E68E60E20D}"/>
    <cellStyle name="Calculation 18 2 4" xfId="7680" xr:uid="{0A40C50F-AD8A-451C-A64C-501159F3AD76}"/>
    <cellStyle name="Calculation 18 2 5" xfId="7681" xr:uid="{E6DA4F5D-0B8D-46D5-BB06-21DEC311F2F6}"/>
    <cellStyle name="Calculation 18 3" xfId="7682" xr:uid="{0F18F2B9-E263-4519-9194-ED924B2501DB}"/>
    <cellStyle name="Calculation 18 3 2" xfId="7683" xr:uid="{52390A41-32C1-40D8-B0FF-042E6C679CC5}"/>
    <cellStyle name="Calculation 18 3 3" xfId="7684" xr:uid="{33E135DA-82B9-4623-972F-C9F065700F44}"/>
    <cellStyle name="Calculation 18 3 4" xfId="7685" xr:uid="{76097BD2-C597-4A41-85C4-29601EC7161D}"/>
    <cellStyle name="Calculation 18 3 5" xfId="7686" xr:uid="{AD7182E0-C91C-44E1-9BCA-AA5AF7DC2831}"/>
    <cellStyle name="Calculation 18 4" xfId="7687" xr:uid="{0B5C919B-3E17-4C44-89E6-55DA0E098B98}"/>
    <cellStyle name="Calculation 18 5" xfId="7688" xr:uid="{E846844E-F2B6-42FB-AD03-D8E273B13F02}"/>
    <cellStyle name="Calculation 18 6" xfId="7689" xr:uid="{D7E2C700-E497-494E-A7AB-352A367B687B}"/>
    <cellStyle name="Calculation 18 7" xfId="7690" xr:uid="{79690E6F-A2DE-446C-8709-23CD78A6CCF2}"/>
    <cellStyle name="Calculation 19" xfId="7691" xr:uid="{DD7D0135-7514-4F3C-944E-DB252FABFC90}"/>
    <cellStyle name="Calculation 19 2" xfId="7692" xr:uid="{024CC575-D95A-4280-A56A-CC2CE0399126}"/>
    <cellStyle name="Calculation 19 2 2" xfId="7693" xr:uid="{5499C53B-4644-4973-91DB-A89F1C9DD0CD}"/>
    <cellStyle name="Calculation 19 2 3" xfId="7694" xr:uid="{24852066-9754-4FC1-99B1-F2B9D074CBEC}"/>
    <cellStyle name="Calculation 19 2 4" xfId="7695" xr:uid="{CA4681A3-5054-4755-A0EB-64B5E66A9F1E}"/>
    <cellStyle name="Calculation 19 2 5" xfId="7696" xr:uid="{BFEBE147-5716-4F8B-B518-18EA11540B7D}"/>
    <cellStyle name="Calculation 19 3" xfId="7697" xr:uid="{20E3BC4A-6132-45F4-B769-394D3727BB22}"/>
    <cellStyle name="Calculation 19 3 2" xfId="7698" xr:uid="{975C5A49-5865-4F55-A01A-844F8B433F84}"/>
    <cellStyle name="Calculation 19 3 3" xfId="7699" xr:uid="{551038EF-ABD9-4321-AAB2-69BCF569B477}"/>
    <cellStyle name="Calculation 19 3 4" xfId="7700" xr:uid="{7C03D1A6-F323-424E-822A-B155487382DA}"/>
    <cellStyle name="Calculation 19 3 5" xfId="7701" xr:uid="{5350C565-FCB5-4AF2-AEAD-D0F678D3DCA8}"/>
    <cellStyle name="Calculation 19 4" xfId="7702" xr:uid="{7E21C5BD-A3D4-4ED9-BD72-F1A6B7B9BEC1}"/>
    <cellStyle name="Calculation 19 5" xfId="7703" xr:uid="{7524E5D3-A74F-427F-B72A-9D3006B320B2}"/>
    <cellStyle name="Calculation 19 6" xfId="7704" xr:uid="{835E61B8-7B39-4279-AEA0-E8208D8C41C3}"/>
    <cellStyle name="Calculation 19 7" xfId="7705" xr:uid="{5F162BCC-3DAC-464B-9762-F1EC9AFA74E3}"/>
    <cellStyle name="Calculation 2" xfId="7706" xr:uid="{3785742F-DD13-418F-A7A7-8BBD78BF8959}"/>
    <cellStyle name="Calculation 2 10" xfId="7707" xr:uid="{06805D19-B4FA-452F-A5B1-E25B7FCB888F}"/>
    <cellStyle name="Calculation 2 11" xfId="7708" xr:uid="{1E2CB51D-CCF1-4843-91D1-6ED5DE715FF6}"/>
    <cellStyle name="Calculation 2 12" xfId="7709" xr:uid="{C56B25AF-CEE1-46B8-A7C9-273AD0203691}"/>
    <cellStyle name="Calculation 2 13" xfId="7710" xr:uid="{8907A696-E08C-486F-830D-EF07B0B658C8}"/>
    <cellStyle name="Calculation 2 2" xfId="7711" xr:uid="{3B812092-68E0-40E6-8CBB-56DB10FA2DDD}"/>
    <cellStyle name="Calculation 2 2 10" xfId="7712" xr:uid="{D95C3AAB-D1F5-479E-99DA-B65A9F490ED3}"/>
    <cellStyle name="Calculation 2 2 11" xfId="7713" xr:uid="{D0C7D171-8715-41B8-83F6-61A7E839F904}"/>
    <cellStyle name="Calculation 2 2 12" xfId="7714" xr:uid="{6F011B65-9E50-404F-B063-CFCA1F7BA37A}"/>
    <cellStyle name="Calculation 2 2 2" xfId="7715" xr:uid="{3382D99B-38CD-4668-881C-153555C03D94}"/>
    <cellStyle name="Calculation 2 2 2 10" xfId="7716" xr:uid="{4EECF7F5-4864-4A46-B2C2-38F5F1DCA2A0}"/>
    <cellStyle name="Calculation 2 2 2 2" xfId="7717" xr:uid="{5E7DD36E-CA96-4EB9-86B0-E88257C082B3}"/>
    <cellStyle name="Calculation 2 2 2 2 2" xfId="7718" xr:uid="{86E42D1F-E8CA-4AA0-8FEB-C3730B0191F4}"/>
    <cellStyle name="Calculation 2 2 2 2 2 2" xfId="7719" xr:uid="{675F6ED3-E086-4E26-8297-A77F07AF6F5C}"/>
    <cellStyle name="Calculation 2 2 2 2 2 3" xfId="7720" xr:uid="{8DA5F6F6-098B-42D6-9E0E-8DB28DC94DAA}"/>
    <cellStyle name="Calculation 2 2 2 2 2 4" xfId="7721" xr:uid="{6A1C7895-9E18-4CDC-8D53-AA85029AB058}"/>
    <cellStyle name="Calculation 2 2 2 2 2 5" xfId="7722" xr:uid="{D34F3EAD-002C-4FB5-847D-5C5DD7C7905F}"/>
    <cellStyle name="Calculation 2 2 2 2 3" xfId="7723" xr:uid="{C60506FE-C047-496D-AB66-052F49C68117}"/>
    <cellStyle name="Calculation 2 2 2 2 3 2" xfId="7724" xr:uid="{74ADFA7E-96C7-45E9-8EC2-F0EB2A3BBBEE}"/>
    <cellStyle name="Calculation 2 2 2 2 3 3" xfId="7725" xr:uid="{675C04ED-B26B-46B0-8BAC-77A1C2012DD0}"/>
    <cellStyle name="Calculation 2 2 2 2 3 4" xfId="7726" xr:uid="{B5EB5849-81F8-4844-99F4-19D5B385B626}"/>
    <cellStyle name="Calculation 2 2 2 2 3 5" xfId="7727" xr:uid="{247E0F9D-1EFC-403A-88D3-91DB1681920B}"/>
    <cellStyle name="Calculation 2 2 2 2 4" xfId="7728" xr:uid="{57F28F11-DAF7-4FC2-ACE7-7E9546C00302}"/>
    <cellStyle name="Calculation 2 2 2 2 5" xfId="7729" xr:uid="{384FACA2-95F0-473E-A84E-8ADA4835F17B}"/>
    <cellStyle name="Calculation 2 2 2 2 6" xfId="7730" xr:uid="{3DB83140-34C4-4D2B-9118-88A3B4A0008F}"/>
    <cellStyle name="Calculation 2 2 2 2 7" xfId="7731" xr:uid="{281D3AB5-EA68-46A1-93C2-CB16BE20342A}"/>
    <cellStyle name="Calculation 2 2 2 3" xfId="7732" xr:uid="{FEB15F23-1F8D-48D1-A30F-2ED8D5F3EA87}"/>
    <cellStyle name="Calculation 2 2 2 3 2" xfId="7733" xr:uid="{F4538847-2FDB-427C-AB01-00FFB5D12CF4}"/>
    <cellStyle name="Calculation 2 2 2 3 2 2" xfId="7734" xr:uid="{1EB21764-CE6F-4C1E-833F-BAB87F6A8631}"/>
    <cellStyle name="Calculation 2 2 2 3 2 3" xfId="7735" xr:uid="{09F27919-DF49-46C9-8FBD-97AB80B024B1}"/>
    <cellStyle name="Calculation 2 2 2 3 2 4" xfId="7736" xr:uid="{B3747ED2-44C4-465A-BB5C-7EA4CBB08ED4}"/>
    <cellStyle name="Calculation 2 2 2 3 2 5" xfId="7737" xr:uid="{4BB61C43-D7A9-44EF-96FA-0BFA5EAF1157}"/>
    <cellStyle name="Calculation 2 2 2 3 3" xfId="7738" xr:uid="{07D4BC76-1E94-4EEA-9248-5397A8A5260C}"/>
    <cellStyle name="Calculation 2 2 2 3 3 2" xfId="7739" xr:uid="{8E08F279-4F24-42BD-9E16-5E0E16C481B3}"/>
    <cellStyle name="Calculation 2 2 2 3 3 3" xfId="7740" xr:uid="{CE45E2CC-8716-4CB4-BE71-C20FC618EC2B}"/>
    <cellStyle name="Calculation 2 2 2 3 3 4" xfId="7741" xr:uid="{4049FEE1-E1DA-4A0F-A480-DA54A0424178}"/>
    <cellStyle name="Calculation 2 2 2 3 3 5" xfId="7742" xr:uid="{7D44BF54-77D1-45C4-95CC-4FE85E72BFFC}"/>
    <cellStyle name="Calculation 2 2 2 3 4" xfId="7743" xr:uid="{0E6EC2F9-4BA8-4C6E-9AC1-05DD32E75F38}"/>
    <cellStyle name="Calculation 2 2 2 3 5" xfId="7744" xr:uid="{6A174F2F-E758-4ABF-A6FC-C86335BBD46B}"/>
    <cellStyle name="Calculation 2 2 2 3 6" xfId="7745" xr:uid="{3B5496D5-E844-4995-B737-981FD86482EE}"/>
    <cellStyle name="Calculation 2 2 2 3 7" xfId="7746" xr:uid="{AEC2CD9A-3E8C-4609-85D7-64D1823678B5}"/>
    <cellStyle name="Calculation 2 2 2 4" xfId="7747" xr:uid="{1C3818CC-6C42-4B23-9D32-104EDB5E0A0A}"/>
    <cellStyle name="Calculation 2 2 2 4 2" xfId="7748" xr:uid="{D74EFCED-8423-4ACA-891C-690CA34AD04E}"/>
    <cellStyle name="Calculation 2 2 2 4 2 2" xfId="7749" xr:uid="{593B4EB1-0E90-45B9-80BC-F83F92D33052}"/>
    <cellStyle name="Calculation 2 2 2 4 2 3" xfId="7750" xr:uid="{79B91434-2CDA-4C8B-8E36-22F89BCF1E71}"/>
    <cellStyle name="Calculation 2 2 2 4 2 4" xfId="7751" xr:uid="{E7F8C5FB-D4DD-4B65-BBCE-7746F4AC3D84}"/>
    <cellStyle name="Calculation 2 2 2 4 2 5" xfId="7752" xr:uid="{08EA3017-3145-4D1E-9E80-777F9CB15645}"/>
    <cellStyle name="Calculation 2 2 2 4 3" xfId="7753" xr:uid="{43CEC602-2D62-4B67-A6CD-62CBE67D8269}"/>
    <cellStyle name="Calculation 2 2 2 4 3 2" xfId="7754" xr:uid="{E318749E-D4C9-435E-B24E-678EF431EDA0}"/>
    <cellStyle name="Calculation 2 2 2 4 3 3" xfId="7755" xr:uid="{97C6CA96-6838-4B75-BAC3-5F214E351479}"/>
    <cellStyle name="Calculation 2 2 2 4 3 4" xfId="7756" xr:uid="{13A3639A-AB65-47B0-AE58-E1116C3B298D}"/>
    <cellStyle name="Calculation 2 2 2 4 3 5" xfId="7757" xr:uid="{B9476515-3B31-4861-AAE5-C29F75B66F6E}"/>
    <cellStyle name="Calculation 2 2 2 4 4" xfId="7758" xr:uid="{81242ABC-4FBE-4143-AA93-8F8AFE246F0D}"/>
    <cellStyle name="Calculation 2 2 2 4 5" xfId="7759" xr:uid="{191859DC-8DED-4FD6-95D5-42F6D02832B1}"/>
    <cellStyle name="Calculation 2 2 2 4 6" xfId="7760" xr:uid="{4E0ACA16-7E75-4B13-BCD1-DE2B2DB58104}"/>
    <cellStyle name="Calculation 2 2 2 4 7" xfId="7761" xr:uid="{F354AE31-E148-4376-8C3B-A67BEB81B22F}"/>
    <cellStyle name="Calculation 2 2 2 5" xfId="7762" xr:uid="{C9E732A3-233D-4376-AD42-60CEEE8B167E}"/>
    <cellStyle name="Calculation 2 2 2 5 2" xfId="7763" xr:uid="{29B525E0-78D8-4EB8-AD56-E7582905F826}"/>
    <cellStyle name="Calculation 2 2 2 5 3" xfId="7764" xr:uid="{837FE388-E068-4AE4-8DE3-8F4C973FE270}"/>
    <cellStyle name="Calculation 2 2 2 5 4" xfId="7765" xr:uid="{C6329ECB-5DDB-42EF-BBB0-88E2EC4B02BB}"/>
    <cellStyle name="Calculation 2 2 2 5 5" xfId="7766" xr:uid="{C5B8F3F4-8D64-473C-97FB-F7A4624BCD19}"/>
    <cellStyle name="Calculation 2 2 2 6" xfId="7767" xr:uid="{3EFFCC93-93A5-4608-A468-F08A080EDF4D}"/>
    <cellStyle name="Calculation 2 2 2 6 2" xfId="7768" xr:uid="{B0E203E0-E89A-48A9-8414-933BFB0DC0A3}"/>
    <cellStyle name="Calculation 2 2 2 6 3" xfId="7769" xr:uid="{2A45B5D7-5271-491C-A7B6-D04E4853F50F}"/>
    <cellStyle name="Calculation 2 2 2 6 4" xfId="7770" xr:uid="{9039C6AE-78FF-4FA5-962F-D8511F9E5632}"/>
    <cellStyle name="Calculation 2 2 2 6 5" xfId="7771" xr:uid="{332CC355-CF0C-4E1C-8657-945DB7EF544F}"/>
    <cellStyle name="Calculation 2 2 2 7" xfId="7772" xr:uid="{DD034F45-9333-4017-A378-19EF88ED8DC4}"/>
    <cellStyle name="Calculation 2 2 2 8" xfId="7773" xr:uid="{4C73F419-D8B6-40A7-B36B-C238D51D75BA}"/>
    <cellStyle name="Calculation 2 2 2 9" xfId="7774" xr:uid="{35B7AB14-3E4D-43B2-A1EF-D6CDEC9FFA15}"/>
    <cellStyle name="Calculation 2 2 3" xfId="7775" xr:uid="{DACB1295-665C-4065-8748-CF05E8EE5D63}"/>
    <cellStyle name="Calculation 2 2 3 2" xfId="7776" xr:uid="{D2A88485-2C2C-4346-9B47-CCDDC53783F6}"/>
    <cellStyle name="Calculation 2 2 3 2 2" xfId="7777" xr:uid="{929A5B80-648E-4421-AB17-58702E61AC55}"/>
    <cellStyle name="Calculation 2 2 3 2 3" xfId="7778" xr:uid="{0B1FC5C8-CC0C-4C6D-B294-E8596C132D51}"/>
    <cellStyle name="Calculation 2 2 3 2 4" xfId="7779" xr:uid="{62ECC810-8470-4487-A484-286F33907E83}"/>
    <cellStyle name="Calculation 2 2 3 2 5" xfId="7780" xr:uid="{234456D9-9052-44E8-B1EE-2BFBD4F70CA7}"/>
    <cellStyle name="Calculation 2 2 3 3" xfId="7781" xr:uid="{6F18DF10-55DC-4396-9EC8-D1ABAA95C05B}"/>
    <cellStyle name="Calculation 2 2 3 3 2" xfId="7782" xr:uid="{D986F681-EE04-42A5-8894-36800D82F73F}"/>
    <cellStyle name="Calculation 2 2 3 3 3" xfId="7783" xr:uid="{BC053727-1B1C-4601-9083-658108FFE5C0}"/>
    <cellStyle name="Calculation 2 2 3 3 4" xfId="7784" xr:uid="{11EE54BF-CFCB-412A-ABD1-B91362C42C2C}"/>
    <cellStyle name="Calculation 2 2 3 3 5" xfId="7785" xr:uid="{0E982600-000D-438E-B654-13FC0182A7E9}"/>
    <cellStyle name="Calculation 2 2 3 4" xfId="7786" xr:uid="{F5804159-A39B-4862-8124-3FE65058EA3B}"/>
    <cellStyle name="Calculation 2 2 3 5" xfId="7787" xr:uid="{DEF2656F-A74C-4EB0-9784-C42EA95755BF}"/>
    <cellStyle name="Calculation 2 2 3 6" xfId="7788" xr:uid="{31C35429-1274-4FE5-9BFE-F6AF95734505}"/>
    <cellStyle name="Calculation 2 2 3 7" xfId="7789" xr:uid="{815963F9-560E-4350-BB56-B84D0F90FC59}"/>
    <cellStyle name="Calculation 2 2 4" xfId="7790" xr:uid="{31EEAB63-39DF-4581-AA8A-655F6AC68E76}"/>
    <cellStyle name="Calculation 2 2 4 2" xfId="7791" xr:uid="{B1A3FEDF-F68F-4784-B4AD-9DDFF3FBB76E}"/>
    <cellStyle name="Calculation 2 2 4 2 2" xfId="7792" xr:uid="{FD3E2561-FFA4-47CE-BA78-1D3C15F848D4}"/>
    <cellStyle name="Calculation 2 2 4 2 3" xfId="7793" xr:uid="{343EC9C5-140C-481D-A07A-B85CB869A248}"/>
    <cellStyle name="Calculation 2 2 4 2 4" xfId="7794" xr:uid="{326C406A-B303-4B68-B1D3-AAFCD0DAF48D}"/>
    <cellStyle name="Calculation 2 2 4 2 5" xfId="7795" xr:uid="{87505BD1-5B6A-461F-9654-738FC0B8B1D4}"/>
    <cellStyle name="Calculation 2 2 4 3" xfId="7796" xr:uid="{5614F38D-80F8-429E-A0E6-79A36AE50D48}"/>
    <cellStyle name="Calculation 2 2 4 3 2" xfId="7797" xr:uid="{4647633D-D3F3-47F8-A4D0-6CF71BCB98CE}"/>
    <cellStyle name="Calculation 2 2 4 3 3" xfId="7798" xr:uid="{8808CF35-270C-4101-8406-B44707442755}"/>
    <cellStyle name="Calculation 2 2 4 3 4" xfId="7799" xr:uid="{B5F3D76D-B7C3-4FC4-A7DB-DC18AFC2DCD3}"/>
    <cellStyle name="Calculation 2 2 4 3 5" xfId="7800" xr:uid="{95D77BB5-8189-432E-8469-63FDC2F705DC}"/>
    <cellStyle name="Calculation 2 2 4 4" xfId="7801" xr:uid="{0F6086B7-48EC-49DF-BC19-06483D26DEF9}"/>
    <cellStyle name="Calculation 2 2 4 5" xfId="7802" xr:uid="{9EEB56AC-5847-4152-8195-8158C00BAA73}"/>
    <cellStyle name="Calculation 2 2 4 6" xfId="7803" xr:uid="{F0EE7B26-BB08-41DD-9DA8-A088078398C4}"/>
    <cellStyle name="Calculation 2 2 4 7" xfId="7804" xr:uid="{7DA74345-CE35-4D80-A27C-F8F6BFE85AA8}"/>
    <cellStyle name="Calculation 2 2 5" xfId="7805" xr:uid="{2DBF89B3-72CB-4270-80FF-C17E22DA5D3E}"/>
    <cellStyle name="Calculation 2 2 5 2" xfId="7806" xr:uid="{EAA5D47C-3335-458B-BBC7-0FEDFFA958FE}"/>
    <cellStyle name="Calculation 2 2 5 2 2" xfId="7807" xr:uid="{C09346F6-57AA-44BF-B171-0608E88B4740}"/>
    <cellStyle name="Calculation 2 2 5 2 3" xfId="7808" xr:uid="{03529BCF-4AFB-485A-B427-21DC1B772056}"/>
    <cellStyle name="Calculation 2 2 5 2 4" xfId="7809" xr:uid="{3744D92F-60A0-4964-9B83-AA4499A60720}"/>
    <cellStyle name="Calculation 2 2 5 2 5" xfId="7810" xr:uid="{9E396029-0C75-42CB-B50F-3F896F8C2D02}"/>
    <cellStyle name="Calculation 2 2 5 3" xfId="7811" xr:uid="{B596DB52-9165-4FAA-8B4D-8E319805227E}"/>
    <cellStyle name="Calculation 2 2 5 3 2" xfId="7812" xr:uid="{3CD53DC8-4149-4DF8-9C18-EB6EAB9DD4D0}"/>
    <cellStyle name="Calculation 2 2 5 3 3" xfId="7813" xr:uid="{645EDC47-9570-4D73-BDF7-2A1D702DAC77}"/>
    <cellStyle name="Calculation 2 2 5 3 4" xfId="7814" xr:uid="{3515123B-C58F-4DD6-ABFE-B25CF4AEC26A}"/>
    <cellStyle name="Calculation 2 2 5 3 5" xfId="7815" xr:uid="{967B0A0E-3E13-4857-85CB-2EBB055F1128}"/>
    <cellStyle name="Calculation 2 2 5 4" xfId="7816" xr:uid="{4055EC6E-00C8-4691-97DA-4EE7DF161D5F}"/>
    <cellStyle name="Calculation 2 2 5 5" xfId="7817" xr:uid="{052F9F32-4073-41F2-A3CB-6335E85A01A0}"/>
    <cellStyle name="Calculation 2 2 5 6" xfId="7818" xr:uid="{A01BC721-5916-4BE6-AC82-8C809B35F22D}"/>
    <cellStyle name="Calculation 2 2 5 7" xfId="7819" xr:uid="{586BD231-9293-405F-81F2-076D182134A4}"/>
    <cellStyle name="Calculation 2 2 6" xfId="7820" xr:uid="{C4827198-5729-4EAA-B15F-15CAFAC36279}"/>
    <cellStyle name="Calculation 2 2 6 2" xfId="7821" xr:uid="{5D792A00-1F24-48E7-AF34-51433E6494C0}"/>
    <cellStyle name="Calculation 2 2 6 2 2" xfId="7822" xr:uid="{57AD033D-C940-4733-8459-51DE2E8BA9B6}"/>
    <cellStyle name="Calculation 2 2 6 2 3" xfId="7823" xr:uid="{C36E0713-528C-464D-B701-37F6D3EB733B}"/>
    <cellStyle name="Calculation 2 2 6 2 4" xfId="7824" xr:uid="{B05BBB80-DAFB-4E02-937D-70198E7363C3}"/>
    <cellStyle name="Calculation 2 2 6 2 5" xfId="7825" xr:uid="{F2AEFAE0-12F5-4352-A5D3-CDA5FC3507FE}"/>
    <cellStyle name="Calculation 2 2 6 3" xfId="7826" xr:uid="{4B767F13-A4A3-4249-B799-CFFBE9BB5137}"/>
    <cellStyle name="Calculation 2 2 6 3 2" xfId="7827" xr:uid="{427F4A89-619D-46EE-9640-BECB94B54AE9}"/>
    <cellStyle name="Calculation 2 2 6 3 3" xfId="7828" xr:uid="{E53F3559-C35F-4436-A20A-66D73E86F84C}"/>
    <cellStyle name="Calculation 2 2 6 3 4" xfId="7829" xr:uid="{6561A28A-B5AC-4E19-8AE2-D7EDB5CF1C6A}"/>
    <cellStyle name="Calculation 2 2 6 3 5" xfId="7830" xr:uid="{BC21C7FB-4FAA-4555-A911-F57B9FFA5F3A}"/>
    <cellStyle name="Calculation 2 2 6 4" xfId="7831" xr:uid="{17720D12-28FD-4113-96F4-68D8E833219A}"/>
    <cellStyle name="Calculation 2 2 6 5" xfId="7832" xr:uid="{66702849-A01E-41E7-8B2F-60194FF29BDF}"/>
    <cellStyle name="Calculation 2 2 6 6" xfId="7833" xr:uid="{D4A8D067-9F03-4318-844B-632A7278CC94}"/>
    <cellStyle name="Calculation 2 2 6 7" xfId="7834" xr:uid="{AFD7FE43-8799-4637-91CC-71050AA15E5E}"/>
    <cellStyle name="Calculation 2 2 7" xfId="7835" xr:uid="{5A4CD477-AAB7-45EF-B7F2-2F7539D78EC9}"/>
    <cellStyle name="Calculation 2 2 7 2" xfId="7836" xr:uid="{62885CA3-696F-4FFC-98B5-3721487D4821}"/>
    <cellStyle name="Calculation 2 2 7 3" xfId="7837" xr:uid="{916FBA0E-0417-4E79-936B-057303FA71D5}"/>
    <cellStyle name="Calculation 2 2 7 4" xfId="7838" xr:uid="{7D890294-8321-4655-BA38-0DBEDA7D19B6}"/>
    <cellStyle name="Calculation 2 2 7 5" xfId="7839" xr:uid="{4D2110CE-B682-4B34-BEE2-17F3C4F920A6}"/>
    <cellStyle name="Calculation 2 2 8" xfId="7840" xr:uid="{2CD83B01-902A-4A68-93EC-D54E964B8EFB}"/>
    <cellStyle name="Calculation 2 2 8 2" xfId="7841" xr:uid="{1F160735-9BCD-4FA8-AD1B-943EE0E6C82E}"/>
    <cellStyle name="Calculation 2 2 8 3" xfId="7842" xr:uid="{67B5CAFD-AC5E-4B4F-A1E9-F3BDC4EF1EEC}"/>
    <cellStyle name="Calculation 2 2 8 4" xfId="7843" xr:uid="{9AEC5E0C-883C-4EFA-BB88-842CF4DE43BC}"/>
    <cellStyle name="Calculation 2 2 8 5" xfId="7844" xr:uid="{FB844B60-35B1-40F0-8A85-775B3AEEFE0A}"/>
    <cellStyle name="Calculation 2 2 9" xfId="7845" xr:uid="{F5224611-D8EC-4236-B641-F7C6F934DE1B}"/>
    <cellStyle name="Calculation 2 3" xfId="7846" xr:uid="{74157D0B-E9D5-44FC-8F0C-58C67B8A8130}"/>
    <cellStyle name="Calculation 2 3 10" xfId="7847" xr:uid="{09498F72-5506-4295-9356-3549DFFFFF4B}"/>
    <cellStyle name="Calculation 2 3 2" xfId="7848" xr:uid="{AD9E9AD9-BEA6-4A8C-BD4B-896581803A13}"/>
    <cellStyle name="Calculation 2 3 2 2" xfId="7849" xr:uid="{13821C3A-FA10-47F7-A1FA-25E530EF7198}"/>
    <cellStyle name="Calculation 2 3 2 2 2" xfId="7850" xr:uid="{DC66D611-B12C-4040-9EB5-F7730B4CED89}"/>
    <cellStyle name="Calculation 2 3 2 2 3" xfId="7851" xr:uid="{0EBDC0E6-8145-4E8F-B127-FA925EDCE1FD}"/>
    <cellStyle name="Calculation 2 3 2 2 4" xfId="7852" xr:uid="{09A90055-C711-45CD-B07C-679919D11EA4}"/>
    <cellStyle name="Calculation 2 3 2 2 5" xfId="7853" xr:uid="{78F5F0F4-D882-426C-8B06-7B84844BBCE5}"/>
    <cellStyle name="Calculation 2 3 2 3" xfId="7854" xr:uid="{99C6302B-3B6A-45DA-B846-ED393951ECAF}"/>
    <cellStyle name="Calculation 2 3 2 3 2" xfId="7855" xr:uid="{A6C932BC-8C31-41E5-BCDF-19475AC50433}"/>
    <cellStyle name="Calculation 2 3 2 3 3" xfId="7856" xr:uid="{7BDB7986-C838-4286-ACEC-7AEB923BA835}"/>
    <cellStyle name="Calculation 2 3 2 3 4" xfId="7857" xr:uid="{59401A59-6908-460D-A24F-E648B296601D}"/>
    <cellStyle name="Calculation 2 3 2 3 5" xfId="7858" xr:uid="{CC1722D0-D084-43A8-864F-3562E399FADC}"/>
    <cellStyle name="Calculation 2 3 2 4" xfId="7859" xr:uid="{2A47B8AF-ECEB-4F5F-ACC5-57F9DF825DEC}"/>
    <cellStyle name="Calculation 2 3 2 5" xfId="7860" xr:uid="{7038914B-0115-48A7-9714-867E390745FF}"/>
    <cellStyle name="Calculation 2 3 2 6" xfId="7861" xr:uid="{9AFD09E7-76E7-4660-9967-F66286F9C02F}"/>
    <cellStyle name="Calculation 2 3 2 7" xfId="7862" xr:uid="{903A064F-882B-49E5-9BAE-C46B39C17884}"/>
    <cellStyle name="Calculation 2 3 3" xfId="7863" xr:uid="{04FAD030-23FC-4C83-BC09-F0CE2F04D138}"/>
    <cellStyle name="Calculation 2 3 3 2" xfId="7864" xr:uid="{3BEF9F9C-5D08-4A75-8017-6629FAF2D426}"/>
    <cellStyle name="Calculation 2 3 3 2 2" xfId="7865" xr:uid="{29FC1B6C-F182-4242-AE74-596E32EECC7C}"/>
    <cellStyle name="Calculation 2 3 3 2 3" xfId="7866" xr:uid="{A9F4CDAB-97ED-46AE-B254-BACCA4DEC1D6}"/>
    <cellStyle name="Calculation 2 3 3 2 4" xfId="7867" xr:uid="{DC084515-E6EF-4373-93C8-18BDA1BB7759}"/>
    <cellStyle name="Calculation 2 3 3 2 5" xfId="7868" xr:uid="{4C00E227-89B6-4AB6-ACB5-FAD37E849A6F}"/>
    <cellStyle name="Calculation 2 3 3 3" xfId="7869" xr:uid="{85969240-32C9-44D6-9921-A425469FA913}"/>
    <cellStyle name="Calculation 2 3 3 3 2" xfId="7870" xr:uid="{09E4E4F3-C527-4DA2-A03E-E828BAA0BA8D}"/>
    <cellStyle name="Calculation 2 3 3 3 3" xfId="7871" xr:uid="{DC09C632-A430-4F99-A3E9-AB2A43CF1D90}"/>
    <cellStyle name="Calculation 2 3 3 3 4" xfId="7872" xr:uid="{B97AFD59-6316-47AD-9F70-CD27F063DAF7}"/>
    <cellStyle name="Calculation 2 3 3 3 5" xfId="7873" xr:uid="{41207082-7409-447D-BA16-FF1D7CB50CA0}"/>
    <cellStyle name="Calculation 2 3 3 4" xfId="7874" xr:uid="{79D372C6-FF1A-4246-89BA-837E83C5893A}"/>
    <cellStyle name="Calculation 2 3 3 5" xfId="7875" xr:uid="{B958665D-A9C0-4BDF-B2CA-0853DD0E39D2}"/>
    <cellStyle name="Calculation 2 3 3 6" xfId="7876" xr:uid="{A0FF9D25-DE9C-4B9A-8ECC-6602DF6F891E}"/>
    <cellStyle name="Calculation 2 3 3 7" xfId="7877" xr:uid="{0AD549FB-00E8-4839-BA34-8BD8285E8CED}"/>
    <cellStyle name="Calculation 2 3 4" xfId="7878" xr:uid="{D9C91105-7562-42E3-AB38-D5D7BD00C232}"/>
    <cellStyle name="Calculation 2 3 4 2" xfId="7879" xr:uid="{A4D9F164-3137-4F03-A6B4-B038F4B0976D}"/>
    <cellStyle name="Calculation 2 3 4 2 2" xfId="7880" xr:uid="{C1040293-1A97-45D4-9FE0-1385F6F3CAB7}"/>
    <cellStyle name="Calculation 2 3 4 2 3" xfId="7881" xr:uid="{001711C8-742D-47FF-BF17-F8C373A4DD97}"/>
    <cellStyle name="Calculation 2 3 4 2 4" xfId="7882" xr:uid="{0015DF97-F652-455A-B95B-CC3C118DEBAA}"/>
    <cellStyle name="Calculation 2 3 4 2 5" xfId="7883" xr:uid="{1A6A0985-8287-4DE8-9A66-CCE4A5868CDE}"/>
    <cellStyle name="Calculation 2 3 4 3" xfId="7884" xr:uid="{00A03299-52B6-472C-BE90-D61E3CC60515}"/>
    <cellStyle name="Calculation 2 3 4 3 2" xfId="7885" xr:uid="{0BD6AF3C-1E7E-49B4-AC2E-FAAF11D5D7EA}"/>
    <cellStyle name="Calculation 2 3 4 3 3" xfId="7886" xr:uid="{77734940-3E25-42A7-A824-43B3D55C4102}"/>
    <cellStyle name="Calculation 2 3 4 3 4" xfId="7887" xr:uid="{7F3622BC-3C12-4683-A451-24F9AA32D77D}"/>
    <cellStyle name="Calculation 2 3 4 3 5" xfId="7888" xr:uid="{B3DB9E19-341D-422F-9512-1E974AFBD2C9}"/>
    <cellStyle name="Calculation 2 3 4 4" xfId="7889" xr:uid="{68948DA3-23EE-4ACA-8003-23AB07433149}"/>
    <cellStyle name="Calculation 2 3 4 5" xfId="7890" xr:uid="{38B45CDA-0032-478A-BE81-34E32ABEBFE0}"/>
    <cellStyle name="Calculation 2 3 4 6" xfId="7891" xr:uid="{9F64AE21-BEBA-4A3D-881A-F6CE5DA8E705}"/>
    <cellStyle name="Calculation 2 3 4 7" xfId="7892" xr:uid="{ECBE17D0-7EB8-4361-BCD1-9BC98AE872BF}"/>
    <cellStyle name="Calculation 2 3 5" xfId="7893" xr:uid="{4E7A964F-7E0D-4D46-A562-82803CB71AFC}"/>
    <cellStyle name="Calculation 2 3 5 2" xfId="7894" xr:uid="{03D05455-BD36-45B1-BB87-4D221C9B3581}"/>
    <cellStyle name="Calculation 2 3 5 3" xfId="7895" xr:uid="{EDF3CB48-D084-4993-A4B6-E2495C183759}"/>
    <cellStyle name="Calculation 2 3 5 4" xfId="7896" xr:uid="{E59C25FC-07FF-49DE-964B-C9648492CEC9}"/>
    <cellStyle name="Calculation 2 3 5 5" xfId="7897" xr:uid="{02FECE5F-364B-43AD-8B1E-CF594401CAFC}"/>
    <cellStyle name="Calculation 2 3 6" xfId="7898" xr:uid="{81BD182B-152C-451D-B21C-7F6752E323EA}"/>
    <cellStyle name="Calculation 2 3 6 2" xfId="7899" xr:uid="{E50D67CB-F855-4981-8927-BA73D4E0FAED}"/>
    <cellStyle name="Calculation 2 3 6 3" xfId="7900" xr:uid="{08E23E54-559E-40AB-A5CB-FF5D7E1139FC}"/>
    <cellStyle name="Calculation 2 3 6 4" xfId="7901" xr:uid="{C4D54D09-CAAB-44A3-B1A2-01463D439DF2}"/>
    <cellStyle name="Calculation 2 3 6 5" xfId="7902" xr:uid="{3A20EF91-72D5-4776-83A5-68DC4D2D4838}"/>
    <cellStyle name="Calculation 2 3 7" xfId="7903" xr:uid="{9DB09CBB-E0A6-47CE-807F-CE274037DFB2}"/>
    <cellStyle name="Calculation 2 3 8" xfId="7904" xr:uid="{6BEE7E8B-D6FF-4098-88B7-8AAC6E4CEDA7}"/>
    <cellStyle name="Calculation 2 3 9" xfId="7905" xr:uid="{EB632C3D-E82E-402B-90A8-6ACC329D9EEF}"/>
    <cellStyle name="Calculation 2 4" xfId="7906" xr:uid="{64854EB5-8400-4877-8B51-875564D3DED5}"/>
    <cellStyle name="Calculation 2 4 2" xfId="7907" xr:uid="{EFAA8A85-3E9C-4F5F-83EB-C05B9CC25A03}"/>
    <cellStyle name="Calculation 2 4 2 2" xfId="7908" xr:uid="{0ED1B7FD-C1EE-4417-929C-FE1F9D56F870}"/>
    <cellStyle name="Calculation 2 4 2 3" xfId="7909" xr:uid="{35EE56DA-F22F-44ED-8AE5-1BE67DFE6D12}"/>
    <cellStyle name="Calculation 2 4 2 4" xfId="7910" xr:uid="{9E605377-E30D-4F15-B0AD-49AA7AD70579}"/>
    <cellStyle name="Calculation 2 4 2 5" xfId="7911" xr:uid="{DD7C24A3-4B33-4DA9-B706-3E90EB65BE47}"/>
    <cellStyle name="Calculation 2 4 3" xfId="7912" xr:uid="{E3374D27-F1EC-4488-B80C-69DB453B65DF}"/>
    <cellStyle name="Calculation 2 4 3 2" xfId="7913" xr:uid="{5841FE79-FE7D-477E-9BFE-AFA82C1C8FF6}"/>
    <cellStyle name="Calculation 2 4 3 3" xfId="7914" xr:uid="{EEC6C9BE-97E8-48A2-83D6-195D94E5D500}"/>
    <cellStyle name="Calculation 2 4 3 4" xfId="7915" xr:uid="{2CAE586F-8B86-4109-BC1C-A152403076E0}"/>
    <cellStyle name="Calculation 2 4 3 5" xfId="7916" xr:uid="{6338CFEF-052F-4F0E-83D2-247C8509E078}"/>
    <cellStyle name="Calculation 2 4 4" xfId="7917" xr:uid="{FB9DF7C3-E4F9-4C2E-A97C-7B046B11C1AC}"/>
    <cellStyle name="Calculation 2 4 5" xfId="7918" xr:uid="{04F4A9D4-20EA-4DCD-A25E-90304AE222FF}"/>
    <cellStyle name="Calculation 2 4 6" xfId="7919" xr:uid="{2F459A31-84F8-4F84-B901-DD2789E6AC93}"/>
    <cellStyle name="Calculation 2 4 7" xfId="7920" xr:uid="{3071FC21-E59D-4280-B9C1-67FF2FBDE6B7}"/>
    <cellStyle name="Calculation 2 5" xfId="7921" xr:uid="{37FB41E3-FD50-4F23-BB28-3C5DC1B722EB}"/>
    <cellStyle name="Calculation 2 5 2" xfId="7922" xr:uid="{55F9DC03-9F9E-4F58-A84E-BF5288C516B9}"/>
    <cellStyle name="Calculation 2 5 2 2" xfId="7923" xr:uid="{DB505132-AAF5-440D-A410-DEEAE1A58114}"/>
    <cellStyle name="Calculation 2 5 2 3" xfId="7924" xr:uid="{64D158FA-5690-4F3A-A89F-79EB96E00981}"/>
    <cellStyle name="Calculation 2 5 2 4" xfId="7925" xr:uid="{4E4C9F73-CB42-4DB1-8259-6194DB9B7187}"/>
    <cellStyle name="Calculation 2 5 2 5" xfId="7926" xr:uid="{B74E968E-9CBD-4343-B84E-3EA96DA7E5FE}"/>
    <cellStyle name="Calculation 2 5 3" xfId="7927" xr:uid="{1DF1B415-9B3D-4848-B14F-247DCBB18F9F}"/>
    <cellStyle name="Calculation 2 5 3 2" xfId="7928" xr:uid="{D5BECF83-7E7D-45D2-9E5F-10084BB161C4}"/>
    <cellStyle name="Calculation 2 5 3 3" xfId="7929" xr:uid="{3C234BED-6F32-40CA-BA00-9D49523A68CB}"/>
    <cellStyle name="Calculation 2 5 3 4" xfId="7930" xr:uid="{72C74F8D-FA32-417C-81C2-83CDE3EF36D2}"/>
    <cellStyle name="Calculation 2 5 3 5" xfId="7931" xr:uid="{FA625162-8396-4F0B-88A4-8C283C121D79}"/>
    <cellStyle name="Calculation 2 5 4" xfId="7932" xr:uid="{22BFF703-3B20-4079-AF07-5C0A10B7944D}"/>
    <cellStyle name="Calculation 2 5 5" xfId="7933" xr:uid="{3C9C8432-7918-4159-AF80-190C6809DABF}"/>
    <cellStyle name="Calculation 2 5 6" xfId="7934" xr:uid="{9846C34A-1440-415C-97A2-91EA37D63CF8}"/>
    <cellStyle name="Calculation 2 5 7" xfId="7935" xr:uid="{BCA302E9-BAA6-4FF3-BC6D-EAD1BE4E9797}"/>
    <cellStyle name="Calculation 2 6" xfId="7936" xr:uid="{C6A75DD7-F433-4CC2-A17F-040A7A318E2D}"/>
    <cellStyle name="Calculation 2 6 2" xfId="7937" xr:uid="{857E82AE-7F6A-476F-9882-90BEE01F073F}"/>
    <cellStyle name="Calculation 2 6 2 2" xfId="7938" xr:uid="{DD266B4E-2AE8-43B4-A5E2-363E2745124C}"/>
    <cellStyle name="Calculation 2 6 2 3" xfId="7939" xr:uid="{36BE2DE5-CA85-4FB3-8196-FAFFA6F8BE88}"/>
    <cellStyle name="Calculation 2 6 2 4" xfId="7940" xr:uid="{5D571E50-01F0-4429-BE84-E62D8B39863C}"/>
    <cellStyle name="Calculation 2 6 2 5" xfId="7941" xr:uid="{C26895A1-193D-4C2F-9C3E-664010F88F76}"/>
    <cellStyle name="Calculation 2 6 3" xfId="7942" xr:uid="{8715C7FB-7C3F-4800-BCF0-A50D554AFA02}"/>
    <cellStyle name="Calculation 2 6 3 2" xfId="7943" xr:uid="{E6CBB8AC-268F-4170-BF05-2F70CD4D21D4}"/>
    <cellStyle name="Calculation 2 6 3 3" xfId="7944" xr:uid="{8DEAEB2E-2690-4BFE-97CD-98F02DB6A56B}"/>
    <cellStyle name="Calculation 2 6 3 4" xfId="7945" xr:uid="{CDD525AC-25B5-4AE3-A16F-25180B9DEE1C}"/>
    <cellStyle name="Calculation 2 6 3 5" xfId="7946" xr:uid="{7EE8A55E-C039-47A8-9CF4-ECEE1E258846}"/>
    <cellStyle name="Calculation 2 6 4" xfId="7947" xr:uid="{193DF74B-4C7B-45E6-8941-73D9B9AEF66D}"/>
    <cellStyle name="Calculation 2 6 5" xfId="7948" xr:uid="{5701830C-C9B0-401F-88BB-3A11D8D612A7}"/>
    <cellStyle name="Calculation 2 6 6" xfId="7949" xr:uid="{7E1C683C-CF1E-481E-BC08-471CB3B0CD65}"/>
    <cellStyle name="Calculation 2 6 7" xfId="7950" xr:uid="{61BB333D-2782-4BB7-997A-3B191031851B}"/>
    <cellStyle name="Calculation 2 7" xfId="7951" xr:uid="{663C556B-AE03-4043-942F-7ABC9B38B97E}"/>
    <cellStyle name="Calculation 2 7 2" xfId="7952" xr:uid="{A96A9324-F6B9-4A64-9997-CD907140F68C}"/>
    <cellStyle name="Calculation 2 7 2 2" xfId="7953" xr:uid="{54888975-F823-4087-B3BA-D986FFAE20AA}"/>
    <cellStyle name="Calculation 2 7 2 3" xfId="7954" xr:uid="{7F450B4F-21F3-4469-A04B-89009F256BCD}"/>
    <cellStyle name="Calculation 2 7 2 4" xfId="7955" xr:uid="{7FF48FD1-44A6-445F-A886-866A420F637F}"/>
    <cellStyle name="Calculation 2 7 2 5" xfId="7956" xr:uid="{F16019DB-EA82-4CC8-A7DE-B4B729077A73}"/>
    <cellStyle name="Calculation 2 7 3" xfId="7957" xr:uid="{6AC24C31-6B7D-4B9A-8C96-2D7BF067192E}"/>
    <cellStyle name="Calculation 2 7 3 2" xfId="7958" xr:uid="{982DD945-FC58-4438-BD6F-7B9E515D2415}"/>
    <cellStyle name="Calculation 2 7 3 3" xfId="7959" xr:uid="{4C141135-79B7-4549-9AA9-0AD17C5E03F4}"/>
    <cellStyle name="Calculation 2 7 3 4" xfId="7960" xr:uid="{D39D7C69-A111-4677-9E53-5D014008565B}"/>
    <cellStyle name="Calculation 2 7 3 5" xfId="7961" xr:uid="{89C4A167-4BE1-412B-ABC4-2C145B1204FA}"/>
    <cellStyle name="Calculation 2 7 4" xfId="7962" xr:uid="{F41F492D-2AE6-4EB0-BD66-679DBF9A6C66}"/>
    <cellStyle name="Calculation 2 7 5" xfId="7963" xr:uid="{5DADE857-9A3F-4217-9535-21170B4D5175}"/>
    <cellStyle name="Calculation 2 7 6" xfId="7964" xr:uid="{69776F5C-8F20-4D4D-BD62-8D6F7F3257B2}"/>
    <cellStyle name="Calculation 2 7 7" xfId="7965" xr:uid="{A32C7185-D487-41BC-9D79-A6DE19D30E2C}"/>
    <cellStyle name="Calculation 2 8" xfId="7966" xr:uid="{775AAD49-F75C-407E-924C-239B4B30D686}"/>
    <cellStyle name="Calculation 2 8 2" xfId="7967" xr:uid="{9504FB52-CF19-48D6-92A1-E082F4F7150D}"/>
    <cellStyle name="Calculation 2 8 2 2" xfId="7968" xr:uid="{F8DDE58D-CF8B-4B13-A273-B529279DEFD8}"/>
    <cellStyle name="Calculation 2 8 2 3" xfId="7969" xr:uid="{69E7F5A2-3F6E-4E2F-9EA6-88928398C67F}"/>
    <cellStyle name="Calculation 2 8 2 4" xfId="7970" xr:uid="{AE94E079-2F1D-4D0F-BC7F-292298EE3083}"/>
    <cellStyle name="Calculation 2 8 2 5" xfId="7971" xr:uid="{8A0D2C77-C6CE-4150-BC8D-BADB17BE52D3}"/>
    <cellStyle name="Calculation 2 8 3" xfId="7972" xr:uid="{24FBA513-EA0E-406E-AC62-5E346C1CE8F1}"/>
    <cellStyle name="Calculation 2 8 4" xfId="7973" xr:uid="{8DB6B60F-6C82-4793-9653-38EB98991718}"/>
    <cellStyle name="Calculation 2 8 5" xfId="7974" xr:uid="{B54B9F22-A3A0-489F-BFF7-2FC35C45CED9}"/>
    <cellStyle name="Calculation 2 8 6" xfId="7975" xr:uid="{C99B76D5-78F1-46C5-BE71-A036D38AED71}"/>
    <cellStyle name="Calculation 2 9" xfId="7976" xr:uid="{653047A8-B89E-47ED-96DC-B8DDD8D8E605}"/>
    <cellStyle name="Calculation 2 9 2" xfId="7977" xr:uid="{23549B12-D570-4B1F-9F07-A0BA5B7C5BA9}"/>
    <cellStyle name="Calculation 2 9 3" xfId="7978" xr:uid="{A8BBFC85-3D0B-418E-9C85-342F222CC929}"/>
    <cellStyle name="Calculation 2 9 4" xfId="7979" xr:uid="{90836B13-65A0-4A41-86B4-1F725BE0343D}"/>
    <cellStyle name="Calculation 2 9 5" xfId="7980" xr:uid="{1A6F5993-957B-4A2F-93F1-95CD539A185E}"/>
    <cellStyle name="Calculation 20" xfId="7981" xr:uid="{B8A99DDE-944D-43A6-9610-F9FFB546BF0B}"/>
    <cellStyle name="Calculation 20 2" xfId="7982" xr:uid="{A1E64C0B-448D-4EB7-B296-0F0A8DEF1F14}"/>
    <cellStyle name="Calculation 20 2 2" xfId="7983" xr:uid="{A2F7BE30-0256-4D3F-BC3F-6C83980FC77A}"/>
    <cellStyle name="Calculation 20 2 3" xfId="7984" xr:uid="{02088885-E194-4D86-9616-EF1180AF318D}"/>
    <cellStyle name="Calculation 20 2 4" xfId="7985" xr:uid="{3E4B96C9-A828-4912-9D3C-7DA058F9BA6B}"/>
    <cellStyle name="Calculation 20 2 5" xfId="7986" xr:uid="{B0C5B038-E271-451C-9B7D-C071ED4118B6}"/>
    <cellStyle name="Calculation 20 3" xfId="7987" xr:uid="{E2E84EC7-D5B2-4B35-8D3C-58CAFA9C486C}"/>
    <cellStyle name="Calculation 20 3 2" xfId="7988" xr:uid="{132CEC83-0DDA-48EB-817F-E8B27F0016C7}"/>
    <cellStyle name="Calculation 20 3 3" xfId="7989" xr:uid="{D0BFE71A-C55C-4C06-A7D6-BDEB57F99E6B}"/>
    <cellStyle name="Calculation 20 3 4" xfId="7990" xr:uid="{89CA0CC0-187B-4352-930A-69E64DA68508}"/>
    <cellStyle name="Calculation 20 3 5" xfId="7991" xr:uid="{C9A538F7-E80B-4D69-8392-5581CC0A319C}"/>
    <cellStyle name="Calculation 20 4" xfId="7992" xr:uid="{9A420291-C33B-42A5-9593-B17534118CAA}"/>
    <cellStyle name="Calculation 20 5" xfId="7993" xr:uid="{C3BCFDE9-A41E-4F27-AE18-28ABCB4B000C}"/>
    <cellStyle name="Calculation 20 6" xfId="7994" xr:uid="{BF39CDED-C2C9-4DE3-A1FE-BB34822839D3}"/>
    <cellStyle name="Calculation 20 7" xfId="7995" xr:uid="{93FB3A37-9C67-4E57-951A-2ACD68389463}"/>
    <cellStyle name="Calculation 21" xfId="7996" xr:uid="{5EBF5AA6-2C6F-4DD1-A1D1-BAD2F4B3BA0D}"/>
    <cellStyle name="Calculation 21 2" xfId="7997" xr:uid="{05CF5FEC-8E33-4B9F-B423-7EBD61DD6C63}"/>
    <cellStyle name="Calculation 21 2 2" xfId="7998" xr:uid="{63F7BDE9-E0E4-4027-B5A8-98D733A2C70C}"/>
    <cellStyle name="Calculation 21 2 3" xfId="7999" xr:uid="{BEEBA67D-CE69-45C7-8201-8AE1F474FA32}"/>
    <cellStyle name="Calculation 21 2 4" xfId="8000" xr:uid="{78048136-4A95-4330-BDC1-276E06E7D202}"/>
    <cellStyle name="Calculation 21 2 5" xfId="8001" xr:uid="{BDFE445E-28D8-4AC8-9373-1CC55D6B3641}"/>
    <cellStyle name="Calculation 21 3" xfId="8002" xr:uid="{352DF500-A939-4BA0-A20D-F4584FCCD506}"/>
    <cellStyle name="Calculation 21 3 2" xfId="8003" xr:uid="{7E800105-A320-460A-8071-237E6F75F8C4}"/>
    <cellStyle name="Calculation 21 3 3" xfId="8004" xr:uid="{0C5B1F23-BE16-49A6-9270-10EC2338280A}"/>
    <cellStyle name="Calculation 21 3 4" xfId="8005" xr:uid="{A73D091D-D515-4255-8477-82509D200B4B}"/>
    <cellStyle name="Calculation 21 3 5" xfId="8006" xr:uid="{C85A9189-3C0D-4C7C-A4F0-9F73CBF2EB81}"/>
    <cellStyle name="Calculation 21 4" xfId="8007" xr:uid="{FB4C0483-79D8-41D5-BBAE-D6C5B63DAB89}"/>
    <cellStyle name="Calculation 21 5" xfId="8008" xr:uid="{C5A92866-0D82-4C19-8E2F-8FB678E0F956}"/>
    <cellStyle name="Calculation 21 6" xfId="8009" xr:uid="{68B436A6-A4C6-453E-9CA1-F3333E122A65}"/>
    <cellStyle name="Calculation 21 7" xfId="8010" xr:uid="{4AF4170D-4F89-4D90-9E25-DF0378DE6E73}"/>
    <cellStyle name="Calculation 22" xfId="8011" xr:uid="{F82CE1A7-5199-4578-B8A0-84B2D4F22AC8}"/>
    <cellStyle name="Calculation 22 2" xfId="8012" xr:uid="{BF88C89E-25B8-43DD-B935-8BF1937266D9}"/>
    <cellStyle name="Calculation 22 2 2" xfId="8013" xr:uid="{94E61AAD-7D0E-4844-A5ED-7441EA7EF33B}"/>
    <cellStyle name="Calculation 22 2 3" xfId="8014" xr:uid="{4385D5C3-F81B-4929-B9A6-79EB21563ABF}"/>
    <cellStyle name="Calculation 22 2 4" xfId="8015" xr:uid="{B9140EF0-0958-45BE-AAE2-99135523C6BA}"/>
    <cellStyle name="Calculation 22 2 5" xfId="8016" xr:uid="{0E0F5C53-76DC-43D0-9BEE-48D6BFE3043C}"/>
    <cellStyle name="Calculation 22 3" xfId="8017" xr:uid="{7175A2E9-CE60-4262-819F-2EA8E3DD043D}"/>
    <cellStyle name="Calculation 22 4" xfId="8018" xr:uid="{20FAD9CC-EB05-4230-A56C-94484EF386D1}"/>
    <cellStyle name="Calculation 22 5" xfId="8019" xr:uid="{99AE7589-2AF6-43C8-A1AA-8C5B88FE8964}"/>
    <cellStyle name="Calculation 22 6" xfId="8020" xr:uid="{E6BAC7CA-81F8-442E-A847-2EB43D6FAB60}"/>
    <cellStyle name="Calculation 23" xfId="8021" xr:uid="{1AE73576-590F-455D-979A-2518E2CC1616}"/>
    <cellStyle name="Calculation 23 2" xfId="8022" xr:uid="{7BFE32A6-F397-4B78-BA53-60BFAA04769D}"/>
    <cellStyle name="Calculation 23 2 2" xfId="8023" xr:uid="{D6318800-E559-4CFB-A4CA-42B2226AF403}"/>
    <cellStyle name="Calculation 23 3" xfId="8024" xr:uid="{6B728397-7E26-4146-9F39-4D6952AD3F5E}"/>
    <cellStyle name="Calculation 23 4" xfId="8025" xr:uid="{2DDB85E1-53CA-4EDF-9BEA-21DBB2FA096A}"/>
    <cellStyle name="Calculation 23 5" xfId="8026" xr:uid="{B4AA2F83-E392-4364-8A84-40B963D34805}"/>
    <cellStyle name="Calculation 24" xfId="8027" xr:uid="{627BD390-8777-4323-8631-3D84194ED2B3}"/>
    <cellStyle name="Calculation 24 2" xfId="8028" xr:uid="{CDE51EFF-B029-4E38-8FEE-F35A94733E55}"/>
    <cellStyle name="Calculation 24 2 2" xfId="8029" xr:uid="{30B7C3B2-E59D-459C-8F21-028DE30435BB}"/>
    <cellStyle name="Calculation 24 3" xfId="8030" xr:uid="{4B57A6B6-D45B-4A04-BAB6-AC8301A8A159}"/>
    <cellStyle name="Calculation 25" xfId="8031" xr:uid="{CFCAFE0F-8934-4794-A26E-798E24F1C5EA}"/>
    <cellStyle name="Calculation 25 2" xfId="8032" xr:uid="{8404BA8B-182E-4AF8-9F28-97DBE7A4A76A}"/>
    <cellStyle name="Calculation 25 2 2" xfId="8033" xr:uid="{54133F5A-E3F6-472B-A800-606922AD16EB}"/>
    <cellStyle name="Calculation 25 3" xfId="8034" xr:uid="{A67FEAD2-745A-4D64-B83B-089D4A1D122B}"/>
    <cellStyle name="Calculation 26" xfId="8035" xr:uid="{9E1079FC-245E-44FD-8BD7-E13B7703968F}"/>
    <cellStyle name="Calculation 26 2" xfId="8036" xr:uid="{E7348ED6-BD0A-48E9-8691-24A7CC80EA6C}"/>
    <cellStyle name="Calculation 26 2 2" xfId="8037" xr:uid="{06878857-4555-4EC4-B968-60CCF3756ED9}"/>
    <cellStyle name="Calculation 26 3" xfId="8038" xr:uid="{40A0B247-1900-4C1A-91DE-3A1097094BCB}"/>
    <cellStyle name="Calculation 27" xfId="8039" xr:uid="{C4331B7D-A2B6-467F-9B57-6A26F429552F}"/>
    <cellStyle name="Calculation 27 2" xfId="8040" xr:uid="{9B4980AD-2AFD-4608-8693-65CF44456367}"/>
    <cellStyle name="Calculation 27 2 2" xfId="8041" xr:uid="{1AC1CC70-E2D5-4218-BB9A-1BA5A60D7065}"/>
    <cellStyle name="Calculation 27 3" xfId="8042" xr:uid="{69A92623-F269-4690-95E8-346AD715AD3D}"/>
    <cellStyle name="Calculation 28" xfId="8043" xr:uid="{F44365CB-7535-4DD1-B8BC-7CAE2BA120FB}"/>
    <cellStyle name="Calculation 28 2" xfId="8044" xr:uid="{D85C5DBE-B0ED-4CB2-A8BD-376BE94394AB}"/>
    <cellStyle name="Calculation 28 2 2" xfId="8045" xr:uid="{C492160A-E4C8-4498-B315-43B175C0967F}"/>
    <cellStyle name="Calculation 28 3" xfId="8046" xr:uid="{3C781CEC-20FD-4812-AF70-729480C29A3F}"/>
    <cellStyle name="Calculation 29" xfId="8047" xr:uid="{045D6CF8-24F8-474D-95FC-E6771F93F2B6}"/>
    <cellStyle name="Calculation 29 2" xfId="8048" xr:uid="{2220F61F-9246-40BA-A923-231FCE267AF5}"/>
    <cellStyle name="Calculation 29 2 2" xfId="8049" xr:uid="{AAB83015-3E92-4ADE-BCAC-3496269E7415}"/>
    <cellStyle name="Calculation 29 3" xfId="8050" xr:uid="{420F28CF-3172-4EF7-8CD2-716720BC0E77}"/>
    <cellStyle name="Calculation 3" xfId="8051" xr:uid="{2D08B682-D11F-4AE9-A4B4-F6CF9BF050C7}"/>
    <cellStyle name="Calculation 3 10" xfId="8052" xr:uid="{4A96F41A-FE86-47CE-AB45-3F48861484E5}"/>
    <cellStyle name="Calculation 3 11" xfId="8053" xr:uid="{1C165BE9-D41E-40A6-A9F3-E77529CA5F0F}"/>
    <cellStyle name="Calculation 3 12" xfId="8054" xr:uid="{B94D1A9E-1603-4D49-A444-4F7BA5A8439C}"/>
    <cellStyle name="Calculation 3 2" xfId="8055" xr:uid="{7CC4AB32-321C-4FB4-B2C7-B584E2B74BAB}"/>
    <cellStyle name="Calculation 3 2 10" xfId="8056" xr:uid="{C7F79803-DD6E-4C31-92BE-B4BAFC484738}"/>
    <cellStyle name="Calculation 3 2 2" xfId="8057" xr:uid="{E27C30A7-08BA-4E78-926C-1D8BF8CB1926}"/>
    <cellStyle name="Calculation 3 2 2 2" xfId="8058" xr:uid="{4CE7EB4B-B279-469E-8A21-B42E3C6BA91D}"/>
    <cellStyle name="Calculation 3 2 2 2 2" xfId="8059" xr:uid="{4CD40B5E-D94B-4F36-9FE8-4ED9C94ADFD9}"/>
    <cellStyle name="Calculation 3 2 2 2 3" xfId="8060" xr:uid="{394AD9C3-D4DE-404A-8108-1DB6646798AE}"/>
    <cellStyle name="Calculation 3 2 2 2 4" xfId="8061" xr:uid="{BA4046FA-6B1A-4FFC-9B6C-6F8CBBDA1CFF}"/>
    <cellStyle name="Calculation 3 2 2 2 5" xfId="8062" xr:uid="{17B28F91-A189-489B-BCFE-CD778F845816}"/>
    <cellStyle name="Calculation 3 2 2 3" xfId="8063" xr:uid="{4165FE98-69C9-4B0F-AC97-9344EC669CC2}"/>
    <cellStyle name="Calculation 3 2 2 3 2" xfId="8064" xr:uid="{AA6B8CE0-1D2F-4594-BB37-82E23DEE9DA0}"/>
    <cellStyle name="Calculation 3 2 2 3 3" xfId="8065" xr:uid="{D59AAFE5-EBCD-4AF9-B460-EE66039B2CEC}"/>
    <cellStyle name="Calculation 3 2 2 3 4" xfId="8066" xr:uid="{F8654445-2426-4FC0-ABA7-3A82297E9016}"/>
    <cellStyle name="Calculation 3 2 2 3 5" xfId="8067" xr:uid="{59C69530-3DB2-43B7-B034-9955EDFD97D7}"/>
    <cellStyle name="Calculation 3 2 2 4" xfId="8068" xr:uid="{B32BCFC8-1417-4199-8488-4C6BDD4B8240}"/>
    <cellStyle name="Calculation 3 2 2 5" xfId="8069" xr:uid="{7B520A68-885C-442E-BE2B-76081DB9EE1D}"/>
    <cellStyle name="Calculation 3 2 2 6" xfId="8070" xr:uid="{FF83EF0D-70E2-461B-9409-6DCF4D30CEC8}"/>
    <cellStyle name="Calculation 3 2 2 7" xfId="8071" xr:uid="{779AEF9A-017C-458B-B3CD-E8F8093F349D}"/>
    <cellStyle name="Calculation 3 2 3" xfId="8072" xr:uid="{2276726C-6E1D-4FBC-A8CB-61ED1FB7B1A9}"/>
    <cellStyle name="Calculation 3 2 3 2" xfId="8073" xr:uid="{CBD7D46F-0536-4CD9-833A-99D447E936BE}"/>
    <cellStyle name="Calculation 3 2 3 2 2" xfId="8074" xr:uid="{CA8BFF08-0604-4ECB-AF77-78F78AD4A087}"/>
    <cellStyle name="Calculation 3 2 3 2 3" xfId="8075" xr:uid="{B304C05A-9ADF-4274-BF9B-BF5A3576AEE9}"/>
    <cellStyle name="Calculation 3 2 3 2 4" xfId="8076" xr:uid="{59D8361D-6C4F-4994-BFDD-7A9CCCE4BA6F}"/>
    <cellStyle name="Calculation 3 2 3 2 5" xfId="8077" xr:uid="{2E479F3E-5E97-4FD5-95E6-AF54D16E2BFC}"/>
    <cellStyle name="Calculation 3 2 3 3" xfId="8078" xr:uid="{161C8DD4-2983-4273-95A0-D11DF8E80830}"/>
    <cellStyle name="Calculation 3 2 3 3 2" xfId="8079" xr:uid="{4BA42FCB-E3CE-4BE8-8F39-8F772B4E00FE}"/>
    <cellStyle name="Calculation 3 2 3 3 3" xfId="8080" xr:uid="{1FF3ED5F-B978-4573-BDD6-C0B532D971B1}"/>
    <cellStyle name="Calculation 3 2 3 3 4" xfId="8081" xr:uid="{2B45EBB8-D522-4C0F-A41D-DD12574680F9}"/>
    <cellStyle name="Calculation 3 2 3 3 5" xfId="8082" xr:uid="{85921998-4365-4CFF-9F1D-7E29D97A8D27}"/>
    <cellStyle name="Calculation 3 2 3 4" xfId="8083" xr:uid="{08A647F8-3CBD-4129-B69D-4BCBDF489B35}"/>
    <cellStyle name="Calculation 3 2 3 5" xfId="8084" xr:uid="{F309A9B0-EB34-4B99-9712-E11EF1053283}"/>
    <cellStyle name="Calculation 3 2 3 6" xfId="8085" xr:uid="{D632A750-6B4F-4BC0-830F-F1D6920C2C40}"/>
    <cellStyle name="Calculation 3 2 3 7" xfId="8086" xr:uid="{181B2639-0972-4B10-9641-A89180B4D124}"/>
    <cellStyle name="Calculation 3 2 4" xfId="8087" xr:uid="{2D8E6C5A-2312-4E57-B830-AF81038BF085}"/>
    <cellStyle name="Calculation 3 2 4 2" xfId="8088" xr:uid="{15431B19-EB41-4062-B2A8-22C42A2586C0}"/>
    <cellStyle name="Calculation 3 2 4 2 2" xfId="8089" xr:uid="{25C58814-9F32-4E9C-86DB-B770873673B3}"/>
    <cellStyle name="Calculation 3 2 4 2 3" xfId="8090" xr:uid="{BB7087E2-E3C3-4319-B540-9CE75EDD95EB}"/>
    <cellStyle name="Calculation 3 2 4 2 4" xfId="8091" xr:uid="{881C9EB3-797B-4DD6-8493-D2D41CC962B4}"/>
    <cellStyle name="Calculation 3 2 4 2 5" xfId="8092" xr:uid="{8E24AE7C-3EAC-421B-9B6E-F96554DBDF59}"/>
    <cellStyle name="Calculation 3 2 4 3" xfId="8093" xr:uid="{2BC21D8C-0647-43EB-9AD2-9586827CBCB2}"/>
    <cellStyle name="Calculation 3 2 4 3 2" xfId="8094" xr:uid="{E61047FA-9D11-45BF-BE05-2248AB5A9B57}"/>
    <cellStyle name="Calculation 3 2 4 3 3" xfId="8095" xr:uid="{8D0B2193-64F5-42C9-8F96-9734C2B2417A}"/>
    <cellStyle name="Calculation 3 2 4 3 4" xfId="8096" xr:uid="{A814A776-572A-4E97-9677-0F7F63E14DC9}"/>
    <cellStyle name="Calculation 3 2 4 3 5" xfId="8097" xr:uid="{AD66FEB4-8C52-4D53-977A-3BCA78C2C9AE}"/>
    <cellStyle name="Calculation 3 2 4 4" xfId="8098" xr:uid="{20CC1915-F665-4E07-A3E4-0CAEC7715B69}"/>
    <cellStyle name="Calculation 3 2 4 5" xfId="8099" xr:uid="{B38DFC7E-8E03-44C8-8461-7E14E773F43A}"/>
    <cellStyle name="Calculation 3 2 4 6" xfId="8100" xr:uid="{7AF34EE8-116A-4DFD-AE5B-7B94EAB7E28C}"/>
    <cellStyle name="Calculation 3 2 4 7" xfId="8101" xr:uid="{0FC308D6-E269-4AF0-8275-82EE5BC6B839}"/>
    <cellStyle name="Calculation 3 2 5" xfId="8102" xr:uid="{26511FFA-B062-46EA-8271-6CBA48F11B82}"/>
    <cellStyle name="Calculation 3 2 5 2" xfId="8103" xr:uid="{81766820-F21C-48E6-8816-55C8779BA16D}"/>
    <cellStyle name="Calculation 3 2 5 3" xfId="8104" xr:uid="{1BB4D96A-D681-415B-8467-A90CC9AC6F75}"/>
    <cellStyle name="Calculation 3 2 5 4" xfId="8105" xr:uid="{DC5D2A20-AFAE-4C35-8FD6-D01A754CFAF3}"/>
    <cellStyle name="Calculation 3 2 5 5" xfId="8106" xr:uid="{CC22087C-F4B3-42E6-9566-5CCD63684C0A}"/>
    <cellStyle name="Calculation 3 2 6" xfId="8107" xr:uid="{A4249A61-3D62-4766-9B15-AFB8859E8F47}"/>
    <cellStyle name="Calculation 3 2 6 2" xfId="8108" xr:uid="{4A33CB83-875F-4EF4-A201-C08EC7F612ED}"/>
    <cellStyle name="Calculation 3 2 6 3" xfId="8109" xr:uid="{5F3A3054-839F-4CB7-91E7-E2660E6EA61F}"/>
    <cellStyle name="Calculation 3 2 6 4" xfId="8110" xr:uid="{4759483A-A148-4E41-B789-D2538F523942}"/>
    <cellStyle name="Calculation 3 2 6 5" xfId="8111" xr:uid="{31556E03-D32C-4601-8028-195D4416C1FF}"/>
    <cellStyle name="Calculation 3 2 7" xfId="8112" xr:uid="{59A783CC-73B3-4F88-AB83-F02200355CB8}"/>
    <cellStyle name="Calculation 3 2 8" xfId="8113" xr:uid="{6CE8B154-4EEC-44AB-A84E-77E85F0C9E6E}"/>
    <cellStyle name="Calculation 3 2 9" xfId="8114" xr:uid="{8C4E1AA8-44FC-4A4D-9379-1051E4C15CA5}"/>
    <cellStyle name="Calculation 3 3" xfId="8115" xr:uid="{584DD4F5-240D-406B-AFC8-33B4571A4F4C}"/>
    <cellStyle name="Calculation 3 3 2" xfId="8116" xr:uid="{0BCF4E13-D534-4910-A3B8-BB6016B8899F}"/>
    <cellStyle name="Calculation 3 3 2 2" xfId="8117" xr:uid="{EACAE69B-D66D-4A2C-8ECA-1FB80205C813}"/>
    <cellStyle name="Calculation 3 3 2 3" xfId="8118" xr:uid="{E3ED8828-BC85-4461-BE47-6D075562AAB8}"/>
    <cellStyle name="Calculation 3 3 2 4" xfId="8119" xr:uid="{26C2C462-12A5-432E-BC8E-309D13A7C4E2}"/>
    <cellStyle name="Calculation 3 3 2 5" xfId="8120" xr:uid="{A708283D-7E24-4875-B725-3789B50711EB}"/>
    <cellStyle name="Calculation 3 3 3" xfId="8121" xr:uid="{E23C6AD7-31AC-4297-BCE3-556F34AAC994}"/>
    <cellStyle name="Calculation 3 3 3 2" xfId="8122" xr:uid="{BBC6A8E1-71EC-4F2E-ACBD-F4136C1134A7}"/>
    <cellStyle name="Calculation 3 3 3 3" xfId="8123" xr:uid="{2F83D7E1-8FA8-4541-A3AA-0C71AC9718C8}"/>
    <cellStyle name="Calculation 3 3 3 4" xfId="8124" xr:uid="{3C095CEA-7C87-4C38-868C-ABC04154D2C3}"/>
    <cellStyle name="Calculation 3 3 3 5" xfId="8125" xr:uid="{C125E490-2E1E-4051-9385-C0C9901625EC}"/>
    <cellStyle name="Calculation 3 3 4" xfId="8126" xr:uid="{D54B218A-1EAF-4F55-B2AE-6403A5CC15DE}"/>
    <cellStyle name="Calculation 3 3 5" xfId="8127" xr:uid="{DF903C4C-139C-4E0B-8481-8D473D043C0E}"/>
    <cellStyle name="Calculation 3 3 6" xfId="8128" xr:uid="{B6DE1A3D-8935-4C9A-B7A0-5503E3DF818B}"/>
    <cellStyle name="Calculation 3 3 7" xfId="8129" xr:uid="{2C8AADDA-F4C1-4FCC-8DB5-9D0FA172430A}"/>
    <cellStyle name="Calculation 3 4" xfId="8130" xr:uid="{B324FEC1-4C23-4D18-A981-18EF22C259B4}"/>
    <cellStyle name="Calculation 3 4 2" xfId="8131" xr:uid="{2DD72E55-97F3-4F42-940B-1574DFF780B6}"/>
    <cellStyle name="Calculation 3 4 2 2" xfId="8132" xr:uid="{93A4846E-4F9A-4D10-B525-0AB0912A3241}"/>
    <cellStyle name="Calculation 3 4 2 3" xfId="8133" xr:uid="{D0D8C8DC-36D0-4743-9AFF-273FAD46B1F5}"/>
    <cellStyle name="Calculation 3 4 2 4" xfId="8134" xr:uid="{B88BC307-260C-42F3-83C4-7450A2ABCB1A}"/>
    <cellStyle name="Calculation 3 4 2 5" xfId="8135" xr:uid="{40073844-D29C-4E0D-B21E-3258061BAA2B}"/>
    <cellStyle name="Calculation 3 4 3" xfId="8136" xr:uid="{53D310A5-DE93-463A-9C0E-2F61722D43E9}"/>
    <cellStyle name="Calculation 3 4 3 2" xfId="8137" xr:uid="{872782CF-5C78-4C3F-98EC-F1CBFC807144}"/>
    <cellStyle name="Calculation 3 4 3 3" xfId="8138" xr:uid="{FEBA2BCF-80EE-4253-865C-0EC93F18D886}"/>
    <cellStyle name="Calculation 3 4 3 4" xfId="8139" xr:uid="{6CC4BE77-8400-4DFC-8883-85D76DFDB1EE}"/>
    <cellStyle name="Calculation 3 4 3 5" xfId="8140" xr:uid="{74AF3E3D-AACC-45AD-813D-C7E3B7537ACE}"/>
    <cellStyle name="Calculation 3 4 4" xfId="8141" xr:uid="{11EE6049-B387-44FD-972B-B4D25EB5A31A}"/>
    <cellStyle name="Calculation 3 4 5" xfId="8142" xr:uid="{FA13B71E-DEF6-497D-875B-9F0B09F26790}"/>
    <cellStyle name="Calculation 3 4 6" xfId="8143" xr:uid="{40EFA2CF-D9E0-4183-90EE-7F67E16861E6}"/>
    <cellStyle name="Calculation 3 4 7" xfId="8144" xr:uid="{F0A0F300-B544-439B-A031-17B8ED014D98}"/>
    <cellStyle name="Calculation 3 5" xfId="8145" xr:uid="{2187FE3C-0C84-4A45-9150-4D49A5F255D6}"/>
    <cellStyle name="Calculation 3 5 2" xfId="8146" xr:uid="{D751437B-18AD-430C-B1E6-98BF3E3D7904}"/>
    <cellStyle name="Calculation 3 5 2 2" xfId="8147" xr:uid="{67DD79C8-1AA8-44EB-9E9F-8FB02F1E3940}"/>
    <cellStyle name="Calculation 3 5 2 3" xfId="8148" xr:uid="{F246B00D-8D28-4FE3-AB38-C000762B5674}"/>
    <cellStyle name="Calculation 3 5 2 4" xfId="8149" xr:uid="{DD1AB656-45DA-46F7-BB4D-286A6ECDFBC9}"/>
    <cellStyle name="Calculation 3 5 2 5" xfId="8150" xr:uid="{F53F7755-A46E-4FD2-A805-C17F5D5CC855}"/>
    <cellStyle name="Calculation 3 5 3" xfId="8151" xr:uid="{AD44B177-CAD6-4AFB-9D71-B60448C1D4F2}"/>
    <cellStyle name="Calculation 3 5 3 2" xfId="8152" xr:uid="{7521A92F-1038-4CB7-A8CD-2DC2D4E1D785}"/>
    <cellStyle name="Calculation 3 5 3 3" xfId="8153" xr:uid="{CE039AE2-F292-40AB-B316-F80A660AE290}"/>
    <cellStyle name="Calculation 3 5 3 4" xfId="8154" xr:uid="{4579BB2E-8AD9-4FC8-88E1-A066F7825B73}"/>
    <cellStyle name="Calculation 3 5 3 5" xfId="8155" xr:uid="{173EB023-B892-4BA9-95DC-E7CD6AD91EA2}"/>
    <cellStyle name="Calculation 3 5 4" xfId="8156" xr:uid="{63D2B2B6-0001-4317-B900-B46B38058D47}"/>
    <cellStyle name="Calculation 3 5 5" xfId="8157" xr:uid="{A8763F58-A215-47DF-B207-2D982B1FE426}"/>
    <cellStyle name="Calculation 3 5 6" xfId="8158" xr:uid="{3310B1A7-D269-4C0C-816F-E1333CB6327E}"/>
    <cellStyle name="Calculation 3 5 7" xfId="8159" xr:uid="{9163B6F0-13B4-474C-A139-94531A9A813C}"/>
    <cellStyle name="Calculation 3 6" xfId="8160" xr:uid="{232578B1-4A51-463E-9D40-45546DF3A23E}"/>
    <cellStyle name="Calculation 3 6 2" xfId="8161" xr:uid="{F2561F4C-CCB5-4200-B266-AADCD5721A43}"/>
    <cellStyle name="Calculation 3 6 2 2" xfId="8162" xr:uid="{3C06B1F3-FB27-43EB-88BD-41AF4EBAD98C}"/>
    <cellStyle name="Calculation 3 6 2 3" xfId="8163" xr:uid="{9F650AC1-BD21-4300-A07F-BD0C811FD477}"/>
    <cellStyle name="Calculation 3 6 2 4" xfId="8164" xr:uid="{F86A9B7D-1E15-4B52-ABAB-23E016285447}"/>
    <cellStyle name="Calculation 3 6 2 5" xfId="8165" xr:uid="{89A95F15-8D3D-43DD-AEF6-735D5CB4326F}"/>
    <cellStyle name="Calculation 3 6 3" xfId="8166" xr:uid="{7E071A82-FF3D-4715-8E1A-C96BD53BA639}"/>
    <cellStyle name="Calculation 3 6 3 2" xfId="8167" xr:uid="{DE4AB31D-0DAE-422D-A249-C1C0B84FE1F1}"/>
    <cellStyle name="Calculation 3 6 3 3" xfId="8168" xr:uid="{78E44D67-C500-4FFD-AC30-ABF12E327469}"/>
    <cellStyle name="Calculation 3 6 3 4" xfId="8169" xr:uid="{292D1DA6-5DE2-424B-9BBC-85F7AA60D202}"/>
    <cellStyle name="Calculation 3 6 3 5" xfId="8170" xr:uid="{DA521175-5A50-4DA7-92F6-5EAE9381B66A}"/>
    <cellStyle name="Calculation 3 6 4" xfId="8171" xr:uid="{B58E9358-EB6F-4254-AAAA-28F1A9A1A1FE}"/>
    <cellStyle name="Calculation 3 6 5" xfId="8172" xr:uid="{45A38752-FF38-41E9-B882-9458FD30F85D}"/>
    <cellStyle name="Calculation 3 6 6" xfId="8173" xr:uid="{9C4EE6C8-0703-4DDB-BDEC-DD5A7984D840}"/>
    <cellStyle name="Calculation 3 6 7" xfId="8174" xr:uid="{CCB57EEB-E1E9-4692-83D0-B505F811C7A1}"/>
    <cellStyle name="Calculation 3 7" xfId="8175" xr:uid="{A5BDF04D-91B7-4639-933F-B8D7488FF769}"/>
    <cellStyle name="Calculation 3 7 2" xfId="8176" xr:uid="{AAF1E6A9-0375-4FEA-9A8B-CC84F0CD9E85}"/>
    <cellStyle name="Calculation 3 7 2 2" xfId="8177" xr:uid="{DF4DE0BF-2132-4A62-A115-E3B4F31CC218}"/>
    <cellStyle name="Calculation 3 7 2 3" xfId="8178" xr:uid="{42187DEF-2AB7-4DAC-A051-AB7C2C134E64}"/>
    <cellStyle name="Calculation 3 7 2 4" xfId="8179" xr:uid="{0F823684-5066-4378-9276-463ED464E854}"/>
    <cellStyle name="Calculation 3 7 2 5" xfId="8180" xr:uid="{C233A2A0-32F5-4EBD-9FB7-0B400F903E47}"/>
    <cellStyle name="Calculation 3 7 3" xfId="8181" xr:uid="{4C094E21-3EC3-41E7-B8DC-ECD0F26988CD}"/>
    <cellStyle name="Calculation 3 7 4" xfId="8182" xr:uid="{CB6BEACB-4CFA-42C8-9844-A5114F5084A3}"/>
    <cellStyle name="Calculation 3 7 5" xfId="8183" xr:uid="{024BCBF6-7F5C-4307-AB5F-4226C9404165}"/>
    <cellStyle name="Calculation 3 7 6" xfId="8184" xr:uid="{BC614110-71B1-4EEF-B103-90977661FCB5}"/>
    <cellStyle name="Calculation 3 8" xfId="8185" xr:uid="{FE7A75E4-062D-462A-91B2-31A3AAF0AD53}"/>
    <cellStyle name="Calculation 3 8 2" xfId="8186" xr:uid="{03304F51-334C-41C6-A6E5-BFEA4BE86A4C}"/>
    <cellStyle name="Calculation 3 8 3" xfId="8187" xr:uid="{D7933A43-DF8D-4984-BDF1-CE20F02C5554}"/>
    <cellStyle name="Calculation 3 8 4" xfId="8188" xr:uid="{5CB64075-B3F8-45EE-AF25-06EC1228B201}"/>
    <cellStyle name="Calculation 3 8 5" xfId="8189" xr:uid="{74B5A2F8-7125-490C-80C0-709DFA8AA49A}"/>
    <cellStyle name="Calculation 3 9" xfId="8190" xr:uid="{BCCD4941-B0CB-4CF1-A3BC-A0CD55498C5F}"/>
    <cellStyle name="Calculation 30" xfId="8191" xr:uid="{B191BDCF-9DA4-44C5-9471-C1CCB8352081}"/>
    <cellStyle name="Calculation 30 2" xfId="8192" xr:uid="{39957730-11E5-42BB-BAF8-174E1CD5C18E}"/>
    <cellStyle name="Calculation 30 2 2" xfId="8193" xr:uid="{3C150FBB-27A5-4226-817B-8CC2B305785A}"/>
    <cellStyle name="Calculation 30 3" xfId="8194" xr:uid="{D73C91CA-BF12-4766-879B-22B52B90EB10}"/>
    <cellStyle name="Calculation 31" xfId="8195" xr:uid="{8DB85D1B-9011-4CDD-83F2-4909013A28A6}"/>
    <cellStyle name="Calculation 31 2" xfId="8196" xr:uid="{A7E625B4-6B48-42EC-B0B7-371EC01C539D}"/>
    <cellStyle name="Calculation 31 2 2" xfId="8197" xr:uid="{ACA3B958-1747-4C96-B409-E01F9BEA2654}"/>
    <cellStyle name="Calculation 31 3" xfId="8198" xr:uid="{F0B89686-2BF4-479E-9D2A-70B9ACE959B3}"/>
    <cellStyle name="Calculation 32" xfId="8199" xr:uid="{FBB8405F-B5C6-4FB3-8753-A54E407307D5}"/>
    <cellStyle name="Calculation 32 2" xfId="8200" xr:uid="{15AAC5E6-7566-4300-823C-18D641CF5110}"/>
    <cellStyle name="Calculation 33" xfId="8201" xr:uid="{DF2C862B-E37D-4BEE-BCBF-E7BF8FE90DE4}"/>
    <cellStyle name="Calculation 33 2" xfId="8202" xr:uid="{1A3C04F6-EE13-4BD5-974F-F5E951D52739}"/>
    <cellStyle name="Calculation 34" xfId="8203" xr:uid="{75A8A12A-22BE-4AE8-8F7F-F1C79AC54B71}"/>
    <cellStyle name="Calculation 4" xfId="8204" xr:uid="{92CE1280-4FE3-49F2-ACD5-9AEDA990242F}"/>
    <cellStyle name="Calculation 4 10" xfId="8205" xr:uid="{7840E4D1-3E42-43D4-A410-04FCB01FDB94}"/>
    <cellStyle name="Calculation 4 11" xfId="8206" xr:uid="{35B405B2-704F-482F-81D3-0B4144F51A46}"/>
    <cellStyle name="Calculation 4 12" xfId="8207" xr:uid="{D201FFDD-867A-462F-918E-3130D9DBB382}"/>
    <cellStyle name="Calculation 4 2" xfId="8208" xr:uid="{9E5D7F57-EADC-4968-B684-E0B594805615}"/>
    <cellStyle name="Calculation 4 2 10" xfId="8209" xr:uid="{1D5483C2-4E67-4F00-87BE-98528E0B715D}"/>
    <cellStyle name="Calculation 4 2 2" xfId="8210" xr:uid="{C2E27234-F931-4D89-87A9-B54E5406C2D4}"/>
    <cellStyle name="Calculation 4 2 2 2" xfId="8211" xr:uid="{76BBB4AC-5C6F-482D-A734-D5F8B1AE8A4E}"/>
    <cellStyle name="Calculation 4 2 2 2 2" xfId="8212" xr:uid="{D2294DC6-7168-45F1-AE47-C3EF527A6D18}"/>
    <cellStyle name="Calculation 4 2 2 2 3" xfId="8213" xr:uid="{949F4A4A-229C-4BCE-BEF3-4420866D33D8}"/>
    <cellStyle name="Calculation 4 2 2 2 4" xfId="8214" xr:uid="{D8158B6D-21CC-4288-B3D9-7726FE730965}"/>
    <cellStyle name="Calculation 4 2 2 2 5" xfId="8215" xr:uid="{23095B42-EB8F-4F46-9C19-0E90364D6C3C}"/>
    <cellStyle name="Calculation 4 2 2 3" xfId="8216" xr:uid="{460BC3C7-B1D0-4A63-B268-0E4F8F760282}"/>
    <cellStyle name="Calculation 4 2 2 3 2" xfId="8217" xr:uid="{5C2F38BB-7094-4D65-B250-7877C19F77DC}"/>
    <cellStyle name="Calculation 4 2 2 3 3" xfId="8218" xr:uid="{E351F10E-E5C8-4A2B-9550-C1C9122F72F2}"/>
    <cellStyle name="Calculation 4 2 2 3 4" xfId="8219" xr:uid="{7500728E-B4C7-49CB-A28C-A408A447C8D3}"/>
    <cellStyle name="Calculation 4 2 2 3 5" xfId="8220" xr:uid="{A052043A-6A66-4EBA-BAB8-680514C9348D}"/>
    <cellStyle name="Calculation 4 2 2 4" xfId="8221" xr:uid="{75CCB1EB-9EEA-49EB-8E6A-65686C7118C4}"/>
    <cellStyle name="Calculation 4 2 2 5" xfId="8222" xr:uid="{297DA723-09FE-4074-8A74-E1B1F5F13910}"/>
    <cellStyle name="Calculation 4 2 2 6" xfId="8223" xr:uid="{3DDA652F-949F-4B28-B13F-C07993EF96D0}"/>
    <cellStyle name="Calculation 4 2 2 7" xfId="8224" xr:uid="{EEEB110A-EEB0-49F1-A434-52CA3AC841B3}"/>
    <cellStyle name="Calculation 4 2 3" xfId="8225" xr:uid="{008B8BAB-B274-4292-A6B2-B8A973245557}"/>
    <cellStyle name="Calculation 4 2 3 2" xfId="8226" xr:uid="{2B47005A-4DD4-4B1B-B132-EAC78C5EDE5B}"/>
    <cellStyle name="Calculation 4 2 3 2 2" xfId="8227" xr:uid="{C6EC21EC-5E79-4768-978F-86A014F80641}"/>
    <cellStyle name="Calculation 4 2 3 2 3" xfId="8228" xr:uid="{F8642B04-9DE4-41FD-A585-A9B5A1718555}"/>
    <cellStyle name="Calculation 4 2 3 2 4" xfId="8229" xr:uid="{6DE3DD63-02D7-4843-B31A-D3CB279B52FA}"/>
    <cellStyle name="Calculation 4 2 3 2 5" xfId="8230" xr:uid="{E855A2A5-E8BF-4003-B52D-ACA6D16EEEA3}"/>
    <cellStyle name="Calculation 4 2 3 3" xfId="8231" xr:uid="{227F7426-B7B6-4992-8C96-204ABE1B2987}"/>
    <cellStyle name="Calculation 4 2 3 3 2" xfId="8232" xr:uid="{021615B4-DA74-49B0-9359-DC789E88E955}"/>
    <cellStyle name="Calculation 4 2 3 3 3" xfId="8233" xr:uid="{8F2CF212-B437-4773-9C02-E0D03B01EE56}"/>
    <cellStyle name="Calculation 4 2 3 3 4" xfId="8234" xr:uid="{EDDB993A-5859-45E7-8AC3-2D5D8B60F692}"/>
    <cellStyle name="Calculation 4 2 3 3 5" xfId="8235" xr:uid="{F2CB9BD3-FC68-42C7-859E-1F1FAB160F38}"/>
    <cellStyle name="Calculation 4 2 3 4" xfId="8236" xr:uid="{67FA9C90-1B20-473A-8535-A174D13E5EFA}"/>
    <cellStyle name="Calculation 4 2 3 5" xfId="8237" xr:uid="{7694E6CC-0C1C-4A4F-99F0-EE1430FCC124}"/>
    <cellStyle name="Calculation 4 2 3 6" xfId="8238" xr:uid="{DF809510-EE4B-4B9C-A7C3-B92255484318}"/>
    <cellStyle name="Calculation 4 2 3 7" xfId="8239" xr:uid="{E1C22D6B-2D65-4760-9084-620CCBDDBFFC}"/>
    <cellStyle name="Calculation 4 2 4" xfId="8240" xr:uid="{2068D44C-3FFE-4973-AEC2-9F3DABCFF2A1}"/>
    <cellStyle name="Calculation 4 2 4 2" xfId="8241" xr:uid="{42D9C77B-3C09-4954-B70D-FE10FAE7EC2F}"/>
    <cellStyle name="Calculation 4 2 4 2 2" xfId="8242" xr:uid="{4462B01F-4513-4F46-8B1D-1AD83BA24C27}"/>
    <cellStyle name="Calculation 4 2 4 2 3" xfId="8243" xr:uid="{BE284424-DD20-4441-B3A8-A8D7FD6BD432}"/>
    <cellStyle name="Calculation 4 2 4 2 4" xfId="8244" xr:uid="{65133456-D6AE-437E-8B49-6E69FA720620}"/>
    <cellStyle name="Calculation 4 2 4 2 5" xfId="8245" xr:uid="{BC9162DA-58E2-43FB-B69C-5F5CE253F28F}"/>
    <cellStyle name="Calculation 4 2 4 3" xfId="8246" xr:uid="{436A2975-B2FB-49A9-BB4B-099E0279C6D4}"/>
    <cellStyle name="Calculation 4 2 4 3 2" xfId="8247" xr:uid="{3216261D-B8A7-41B6-AB67-457FB6322168}"/>
    <cellStyle name="Calculation 4 2 4 3 3" xfId="8248" xr:uid="{DE0959E9-74C1-4E98-83AA-7BE8B0C23650}"/>
    <cellStyle name="Calculation 4 2 4 3 4" xfId="8249" xr:uid="{3A79D8F0-23F2-43C5-991C-2B1AF70FB56C}"/>
    <cellStyle name="Calculation 4 2 4 3 5" xfId="8250" xr:uid="{D2660B07-27A5-48F4-AF2E-98596B0C2C0A}"/>
    <cellStyle name="Calculation 4 2 4 4" xfId="8251" xr:uid="{8ACB4D59-FE66-4304-B6B9-51C6B9FD0AB4}"/>
    <cellStyle name="Calculation 4 2 4 5" xfId="8252" xr:uid="{012B459D-30C5-46B7-9B92-1684101BD815}"/>
    <cellStyle name="Calculation 4 2 4 6" xfId="8253" xr:uid="{4E83618D-8645-40FF-9C6B-3886FC215489}"/>
    <cellStyle name="Calculation 4 2 4 7" xfId="8254" xr:uid="{7F6F87DC-D84A-4A39-87B3-A14FEBD503A1}"/>
    <cellStyle name="Calculation 4 2 5" xfId="8255" xr:uid="{5770DA73-5693-4CA4-BA8F-160A5FDA360B}"/>
    <cellStyle name="Calculation 4 2 5 2" xfId="8256" xr:uid="{B3D95020-180F-42DA-A18C-1884A18B5993}"/>
    <cellStyle name="Calculation 4 2 5 3" xfId="8257" xr:uid="{71FFE98A-2337-4E5F-9FB9-97C3A1ADD611}"/>
    <cellStyle name="Calculation 4 2 5 4" xfId="8258" xr:uid="{F1B1EB25-5905-4605-B9EF-3B06429A8408}"/>
    <cellStyle name="Calculation 4 2 5 5" xfId="8259" xr:uid="{CD41DAF0-62B8-4128-BB94-47DEF02A5B4D}"/>
    <cellStyle name="Calculation 4 2 6" xfId="8260" xr:uid="{65C89A76-D5E6-4BF5-ABCA-D39D281DE139}"/>
    <cellStyle name="Calculation 4 2 6 2" xfId="8261" xr:uid="{40509327-6024-4FF2-B381-ED13CEC455F7}"/>
    <cellStyle name="Calculation 4 2 6 3" xfId="8262" xr:uid="{9AF36796-089A-42A8-BA3D-3BC6DFF95F8F}"/>
    <cellStyle name="Calculation 4 2 6 4" xfId="8263" xr:uid="{A6C6211E-4B0D-4969-B6CF-EB4EDBA5C57A}"/>
    <cellStyle name="Calculation 4 2 6 5" xfId="8264" xr:uid="{C19B85B8-E9D0-492D-A40A-781151EC9D1C}"/>
    <cellStyle name="Calculation 4 2 7" xfId="8265" xr:uid="{3878F5FE-883B-490C-B869-13B230C358CC}"/>
    <cellStyle name="Calculation 4 2 8" xfId="8266" xr:uid="{3D2A45FC-D54C-41F7-9359-EEED48C37B16}"/>
    <cellStyle name="Calculation 4 2 9" xfId="8267" xr:uid="{C7B3A3E9-1E02-4B2A-A448-58E015057691}"/>
    <cellStyle name="Calculation 4 3" xfId="8268" xr:uid="{4A4421EB-781D-49CA-B6EA-CC5CB6D27C96}"/>
    <cellStyle name="Calculation 4 3 2" xfId="8269" xr:uid="{74B2E70F-4676-42E0-ACAF-65BB683A4C52}"/>
    <cellStyle name="Calculation 4 3 2 2" xfId="8270" xr:uid="{26A1F419-DE9D-4F26-A170-4438917CDA0B}"/>
    <cellStyle name="Calculation 4 3 2 3" xfId="8271" xr:uid="{F854D951-BE90-4902-913F-C2DA0D55C976}"/>
    <cellStyle name="Calculation 4 3 2 4" xfId="8272" xr:uid="{B4E0C949-E037-4D58-92D0-D93BC1718A54}"/>
    <cellStyle name="Calculation 4 3 2 5" xfId="8273" xr:uid="{6F6B954C-0A76-46AD-9231-1860D1C3F20A}"/>
    <cellStyle name="Calculation 4 3 3" xfId="8274" xr:uid="{0623EBD6-74AF-4B1C-92EA-65FADBB67731}"/>
    <cellStyle name="Calculation 4 3 3 2" xfId="8275" xr:uid="{BC686D8F-722E-408D-BBDB-305C77575178}"/>
    <cellStyle name="Calculation 4 3 3 3" xfId="8276" xr:uid="{10E96DDB-4058-454F-ACFF-E183C41B82AC}"/>
    <cellStyle name="Calculation 4 3 3 4" xfId="8277" xr:uid="{64020A71-B9E4-4133-B9BA-9BAC7B21CD89}"/>
    <cellStyle name="Calculation 4 3 3 5" xfId="8278" xr:uid="{68963EEF-456B-450F-B8E2-CB002079024A}"/>
    <cellStyle name="Calculation 4 3 4" xfId="8279" xr:uid="{42608858-27CC-4469-8530-386BFC09C4A6}"/>
    <cellStyle name="Calculation 4 3 5" xfId="8280" xr:uid="{C7DC437C-7B79-4D99-B410-B2084613E14B}"/>
    <cellStyle name="Calculation 4 3 6" xfId="8281" xr:uid="{EA6C2D55-FBB2-4030-AC41-353302275C9A}"/>
    <cellStyle name="Calculation 4 3 7" xfId="8282" xr:uid="{8C0A3551-946D-40E8-99C0-14D4A853A09C}"/>
    <cellStyle name="Calculation 4 4" xfId="8283" xr:uid="{00D7743A-3BB7-471B-AF33-D978A2DE1E83}"/>
    <cellStyle name="Calculation 4 4 2" xfId="8284" xr:uid="{6FE61954-99CF-4189-9F8B-4F1BA6B6A9B8}"/>
    <cellStyle name="Calculation 4 4 2 2" xfId="8285" xr:uid="{2B3F60CA-8070-4367-BBDE-9106532015F4}"/>
    <cellStyle name="Calculation 4 4 2 3" xfId="8286" xr:uid="{D385A741-077A-4D7C-8726-C53748749F9F}"/>
    <cellStyle name="Calculation 4 4 2 4" xfId="8287" xr:uid="{7760E976-5561-4A05-9D0B-050B1F9E66C2}"/>
    <cellStyle name="Calculation 4 4 2 5" xfId="8288" xr:uid="{1838B1EC-7027-459F-A5F3-5AF9C93A9215}"/>
    <cellStyle name="Calculation 4 4 3" xfId="8289" xr:uid="{5388BB42-247B-4A6A-B93D-FB1BC2299751}"/>
    <cellStyle name="Calculation 4 4 3 2" xfId="8290" xr:uid="{22ABEFB9-47D6-42F7-ABBF-4B4A1CB8BDCC}"/>
    <cellStyle name="Calculation 4 4 3 3" xfId="8291" xr:uid="{BAB72342-FBE8-4925-94FF-17158B7E5F63}"/>
    <cellStyle name="Calculation 4 4 3 4" xfId="8292" xr:uid="{2A8B1FF5-6577-4D4C-9E9A-FA4998C4959A}"/>
    <cellStyle name="Calculation 4 4 3 5" xfId="8293" xr:uid="{B1738FF6-E7CA-4F3E-A33B-F1002D531CE6}"/>
    <cellStyle name="Calculation 4 4 4" xfId="8294" xr:uid="{47A7EED9-08AC-4B89-B777-7DBC78967B99}"/>
    <cellStyle name="Calculation 4 4 5" xfId="8295" xr:uid="{921949FC-9643-4BB6-9CA1-9E734B773AF4}"/>
    <cellStyle name="Calculation 4 4 6" xfId="8296" xr:uid="{59237AD7-A1DE-4CD6-BE4B-0D7B23F74DB2}"/>
    <cellStyle name="Calculation 4 4 7" xfId="8297" xr:uid="{34FE437F-43A1-4714-B9A5-82AC8FC16342}"/>
    <cellStyle name="Calculation 4 5" xfId="8298" xr:uid="{0C79DC65-9202-4AF8-8735-CDC57A2FD46F}"/>
    <cellStyle name="Calculation 4 5 2" xfId="8299" xr:uid="{12060C75-E846-49BA-8CF0-21CD2EB1FFC3}"/>
    <cellStyle name="Calculation 4 5 2 2" xfId="8300" xr:uid="{2BF3C003-2E66-4519-BA44-468D4C92459B}"/>
    <cellStyle name="Calculation 4 5 2 3" xfId="8301" xr:uid="{673041CC-7D5F-4799-88A1-9DD8FCB3F0FF}"/>
    <cellStyle name="Calculation 4 5 2 4" xfId="8302" xr:uid="{8F870964-7457-43B1-A2C4-88ACF34ACBD2}"/>
    <cellStyle name="Calculation 4 5 2 5" xfId="8303" xr:uid="{01A2DF07-0A45-4A75-BC55-71D45C1F05CA}"/>
    <cellStyle name="Calculation 4 5 3" xfId="8304" xr:uid="{470F290F-88D9-4A71-AEC2-945EBD16F32C}"/>
    <cellStyle name="Calculation 4 5 3 2" xfId="8305" xr:uid="{01384863-0A1D-4FA3-8F54-CC43C6F4F0A6}"/>
    <cellStyle name="Calculation 4 5 3 3" xfId="8306" xr:uid="{961D92CB-8E1E-45AD-941E-9690E7C685EA}"/>
    <cellStyle name="Calculation 4 5 3 4" xfId="8307" xr:uid="{C5BD8FDB-CDE4-49CE-967A-B3F13AFADA97}"/>
    <cellStyle name="Calculation 4 5 3 5" xfId="8308" xr:uid="{421DD436-75C0-47A1-899E-702FBDA77625}"/>
    <cellStyle name="Calculation 4 5 4" xfId="8309" xr:uid="{155FB358-2F3A-4897-B8C4-F64055F2E054}"/>
    <cellStyle name="Calculation 4 5 5" xfId="8310" xr:uid="{AA4A271D-BECF-4119-85AB-AEEAA93FF46F}"/>
    <cellStyle name="Calculation 4 5 6" xfId="8311" xr:uid="{2FA3C9AB-3929-4BEB-A4A9-6FDB5DC43F58}"/>
    <cellStyle name="Calculation 4 5 7" xfId="8312" xr:uid="{48F5EE20-03DA-456C-8F01-B873623212D9}"/>
    <cellStyle name="Calculation 4 6" xfId="8313" xr:uid="{CD7D562D-3216-4777-B935-59031E3DBC0F}"/>
    <cellStyle name="Calculation 4 6 2" xfId="8314" xr:uid="{87EE7614-4FE5-42FE-BE88-BF6873C9CC95}"/>
    <cellStyle name="Calculation 4 6 2 2" xfId="8315" xr:uid="{AF4F5D85-52A8-49C0-B7E3-0672A980784E}"/>
    <cellStyle name="Calculation 4 6 2 3" xfId="8316" xr:uid="{AC3D9536-B858-447E-9B13-CE9702761CE3}"/>
    <cellStyle name="Calculation 4 6 2 4" xfId="8317" xr:uid="{3F89F32C-6D17-41F1-AA9A-60CA4FE41196}"/>
    <cellStyle name="Calculation 4 6 2 5" xfId="8318" xr:uid="{77520805-C31A-46C4-B457-7F034EC0E553}"/>
    <cellStyle name="Calculation 4 6 3" xfId="8319" xr:uid="{746866D2-F1BC-43EA-A0C0-FBB7832F6E71}"/>
    <cellStyle name="Calculation 4 6 3 2" xfId="8320" xr:uid="{55524DE1-71BF-469E-9405-AB5E9F290855}"/>
    <cellStyle name="Calculation 4 6 3 3" xfId="8321" xr:uid="{BD719D55-3031-403C-B8B0-A0DD5A2C4126}"/>
    <cellStyle name="Calculation 4 6 3 4" xfId="8322" xr:uid="{8304C1AD-E8CE-43AA-8933-1FAE05C8C4BC}"/>
    <cellStyle name="Calculation 4 6 3 5" xfId="8323" xr:uid="{114F55D7-1CC9-4A8C-A083-5DDC09F8E10A}"/>
    <cellStyle name="Calculation 4 6 4" xfId="8324" xr:uid="{C7410779-7BAC-4440-A5CD-6FABFE9EC3AC}"/>
    <cellStyle name="Calculation 4 6 5" xfId="8325" xr:uid="{5E6F79D4-3D0C-435F-9B28-66F298B10CB9}"/>
    <cellStyle name="Calculation 4 6 6" xfId="8326" xr:uid="{EDD52132-C989-403A-9000-DB181B98FC5E}"/>
    <cellStyle name="Calculation 4 6 7" xfId="8327" xr:uid="{A10EB56B-E824-45E2-A2B3-5CCB02E31B43}"/>
    <cellStyle name="Calculation 4 7" xfId="8328" xr:uid="{735BD897-6B6B-4145-9AAA-47863E7A3655}"/>
    <cellStyle name="Calculation 4 7 2" xfId="8329" xr:uid="{B27CE850-0DCD-49C7-84CD-907C0B0FE02F}"/>
    <cellStyle name="Calculation 4 7 2 2" xfId="8330" xr:uid="{0E77D6B8-73C0-41D6-A6B5-509B9E2044A6}"/>
    <cellStyle name="Calculation 4 7 2 3" xfId="8331" xr:uid="{903EF9A3-0CA6-4DD4-979B-01CF08BF2752}"/>
    <cellStyle name="Calculation 4 7 2 4" xfId="8332" xr:uid="{88BB710A-3173-48D9-A979-3BE6BEF15D6B}"/>
    <cellStyle name="Calculation 4 7 2 5" xfId="8333" xr:uid="{2DFBDCE9-A51E-4BB4-84E4-52BC6DB40E00}"/>
    <cellStyle name="Calculation 4 7 3" xfId="8334" xr:uid="{9FBA72DE-79CF-4739-B552-18FE677589B7}"/>
    <cellStyle name="Calculation 4 7 4" xfId="8335" xr:uid="{2C53C8E8-0513-4567-95CF-2D23DBCB2DD0}"/>
    <cellStyle name="Calculation 4 7 5" xfId="8336" xr:uid="{2B799ECA-C355-4885-8A4E-20F6BB5FA339}"/>
    <cellStyle name="Calculation 4 7 6" xfId="8337" xr:uid="{16CA2789-8A4F-47BA-B027-5AB68497DAB3}"/>
    <cellStyle name="Calculation 4 8" xfId="8338" xr:uid="{C95F56DB-739C-462C-90CA-88A33E2867E3}"/>
    <cellStyle name="Calculation 4 8 2" xfId="8339" xr:uid="{70BF9FF7-4802-472F-BC7E-78FE9358F76E}"/>
    <cellStyle name="Calculation 4 8 3" xfId="8340" xr:uid="{BE31193E-AAFF-418E-BDD6-721EE4CC9304}"/>
    <cellStyle name="Calculation 4 8 4" xfId="8341" xr:uid="{4731A499-BC8B-41E4-90A1-5062B7D51CE6}"/>
    <cellStyle name="Calculation 4 8 5" xfId="8342" xr:uid="{EBB2AD4B-77B2-400D-BBF2-BDAC4EEF271C}"/>
    <cellStyle name="Calculation 4 9" xfId="8343" xr:uid="{C5301594-0A1D-4362-9D53-701FF37FDC02}"/>
    <cellStyle name="Calculation 5" xfId="8344" xr:uid="{08F2CF35-7FB6-45F0-9A2C-94126A5712B4}"/>
    <cellStyle name="Calculation 5 10" xfId="8345" xr:uid="{150D5A4A-00CA-4D48-B8A9-9765BAB1763D}"/>
    <cellStyle name="Calculation 5 11" xfId="8346" xr:uid="{785E5C90-F18E-4C54-BBEF-D95DFA45D04E}"/>
    <cellStyle name="Calculation 5 12" xfId="8347" xr:uid="{5FD8CF0C-84FE-4B39-928C-3CBF32F75C3A}"/>
    <cellStyle name="Calculation 5 2" xfId="8348" xr:uid="{2CC5EA63-A401-42BC-B653-28D676353F3A}"/>
    <cellStyle name="Calculation 5 2 10" xfId="8349" xr:uid="{5A991788-2007-4739-8F4E-B92F5B05F5FD}"/>
    <cellStyle name="Calculation 5 2 2" xfId="8350" xr:uid="{5F4BBDF4-7F0C-4C4F-95EB-041553A667DB}"/>
    <cellStyle name="Calculation 5 2 2 2" xfId="8351" xr:uid="{3F2F83AB-F8A9-469F-A287-986D63454FB4}"/>
    <cellStyle name="Calculation 5 2 2 2 2" xfId="8352" xr:uid="{F365446E-1B25-4803-9084-29CC4887B4B9}"/>
    <cellStyle name="Calculation 5 2 2 2 3" xfId="8353" xr:uid="{A7F6C856-45FD-423A-A5AB-FF86728FDE21}"/>
    <cellStyle name="Calculation 5 2 2 2 4" xfId="8354" xr:uid="{B463CA0C-48C3-4DA8-88CB-D82A964D32C5}"/>
    <cellStyle name="Calculation 5 2 2 2 5" xfId="8355" xr:uid="{191FC001-97DC-47A1-A0C4-8503B5084B13}"/>
    <cellStyle name="Calculation 5 2 2 3" xfId="8356" xr:uid="{240DD960-9774-463B-89ED-AEB1BFFA5464}"/>
    <cellStyle name="Calculation 5 2 2 3 2" xfId="8357" xr:uid="{7CB0986B-837C-4D2A-95A3-42AD08843111}"/>
    <cellStyle name="Calculation 5 2 2 3 3" xfId="8358" xr:uid="{A4B037AC-EF39-48AE-BFED-E1F586F360BA}"/>
    <cellStyle name="Calculation 5 2 2 3 4" xfId="8359" xr:uid="{29307524-C151-4760-A322-E7141E47E43C}"/>
    <cellStyle name="Calculation 5 2 2 3 5" xfId="8360" xr:uid="{0EF37A34-4F6F-414E-8045-96D2242F4B20}"/>
    <cellStyle name="Calculation 5 2 2 4" xfId="8361" xr:uid="{CF1A0987-FFA8-45C7-9900-C8E02FBCAD11}"/>
    <cellStyle name="Calculation 5 2 2 5" xfId="8362" xr:uid="{577CECE9-EF4A-4A6F-AC35-A3F02EFC76A3}"/>
    <cellStyle name="Calculation 5 2 2 6" xfId="8363" xr:uid="{878A41B9-209F-4AB1-898F-7FC340A0A888}"/>
    <cellStyle name="Calculation 5 2 2 7" xfId="8364" xr:uid="{1AE67712-7FB4-4118-968F-8C4F531AC351}"/>
    <cellStyle name="Calculation 5 2 3" xfId="8365" xr:uid="{0E3AFC6C-854D-4516-910B-AC41F25BBB37}"/>
    <cellStyle name="Calculation 5 2 3 2" xfId="8366" xr:uid="{58432AF8-8C93-4E85-9D02-A2A8833155A1}"/>
    <cellStyle name="Calculation 5 2 3 2 2" xfId="8367" xr:uid="{2AC4B261-A767-4EB8-94D1-A8B0D215D13D}"/>
    <cellStyle name="Calculation 5 2 3 2 3" xfId="8368" xr:uid="{C00A4344-BBDA-4FBF-82D6-D983876469E7}"/>
    <cellStyle name="Calculation 5 2 3 2 4" xfId="8369" xr:uid="{DD0F7C8D-B99A-4AAC-9722-37F0C0ADA794}"/>
    <cellStyle name="Calculation 5 2 3 2 5" xfId="8370" xr:uid="{8A3449A0-237F-4C1F-BCA5-6CFA4FC426DA}"/>
    <cellStyle name="Calculation 5 2 3 3" xfId="8371" xr:uid="{57813F0B-2500-4D4D-AAD7-7F0E6DC16C37}"/>
    <cellStyle name="Calculation 5 2 3 3 2" xfId="8372" xr:uid="{AD4A0EB9-AE35-4D4A-ADA0-FD899A3ED757}"/>
    <cellStyle name="Calculation 5 2 3 3 3" xfId="8373" xr:uid="{06CD82DF-92A9-4C03-8C9C-6BC8B1FDAD0E}"/>
    <cellStyle name="Calculation 5 2 3 3 4" xfId="8374" xr:uid="{76CD1034-978B-4FF1-A18D-AFB957832088}"/>
    <cellStyle name="Calculation 5 2 3 3 5" xfId="8375" xr:uid="{BB523BA1-98CB-4237-AE75-42B0254334B7}"/>
    <cellStyle name="Calculation 5 2 3 4" xfId="8376" xr:uid="{5E9BC743-D682-488F-8653-F11E02D8D93D}"/>
    <cellStyle name="Calculation 5 2 3 5" xfId="8377" xr:uid="{0EFADE81-BBCC-41C6-ACEB-E458A73FB75C}"/>
    <cellStyle name="Calculation 5 2 3 6" xfId="8378" xr:uid="{36C73B5D-06FE-4DEC-90D9-3FF1E7B72FA5}"/>
    <cellStyle name="Calculation 5 2 3 7" xfId="8379" xr:uid="{B81613CD-98C2-4900-8A3E-4EFD9C8CFB93}"/>
    <cellStyle name="Calculation 5 2 4" xfId="8380" xr:uid="{C6232CE0-F6F1-4336-8B2E-79A799A83F09}"/>
    <cellStyle name="Calculation 5 2 4 2" xfId="8381" xr:uid="{1B3C89A0-4B1D-4646-A199-D7A49D60C0C9}"/>
    <cellStyle name="Calculation 5 2 4 2 2" xfId="8382" xr:uid="{3DBF3A32-CD96-4785-B6CD-E1B89BDA63B2}"/>
    <cellStyle name="Calculation 5 2 4 2 3" xfId="8383" xr:uid="{EB556C89-1C0B-46D5-8905-17FC60B3803C}"/>
    <cellStyle name="Calculation 5 2 4 2 4" xfId="8384" xr:uid="{C18C456C-6B41-420E-9061-89E404FF5E0C}"/>
    <cellStyle name="Calculation 5 2 4 2 5" xfId="8385" xr:uid="{5050352D-F45A-4439-B7A9-FE8459BAA81D}"/>
    <cellStyle name="Calculation 5 2 4 3" xfId="8386" xr:uid="{47F2B0E4-08FE-4ECD-98E0-07B2C05B0ABA}"/>
    <cellStyle name="Calculation 5 2 4 3 2" xfId="8387" xr:uid="{A2E03D1B-754D-4081-9122-C370803A1098}"/>
    <cellStyle name="Calculation 5 2 4 3 3" xfId="8388" xr:uid="{E742C41B-7AA9-40C3-85FE-88EBDDC58709}"/>
    <cellStyle name="Calculation 5 2 4 3 4" xfId="8389" xr:uid="{780EACF2-FB26-40AE-8815-BC84273BA21F}"/>
    <cellStyle name="Calculation 5 2 4 3 5" xfId="8390" xr:uid="{3E853F36-DE15-4F2E-9D47-8DA122D3628F}"/>
    <cellStyle name="Calculation 5 2 4 4" xfId="8391" xr:uid="{503633AB-2862-4913-BDB6-4577B3AEFA2F}"/>
    <cellStyle name="Calculation 5 2 4 5" xfId="8392" xr:uid="{D616919A-A387-49EB-8869-AB7AB7BAF012}"/>
    <cellStyle name="Calculation 5 2 4 6" xfId="8393" xr:uid="{0F291A4B-E237-4BAF-BB01-54DC8274A067}"/>
    <cellStyle name="Calculation 5 2 4 7" xfId="8394" xr:uid="{99261865-F43B-4092-8CF5-97E9E4DAAFF3}"/>
    <cellStyle name="Calculation 5 2 5" xfId="8395" xr:uid="{D15FC05F-E418-45EB-B5D9-B808B67C84CD}"/>
    <cellStyle name="Calculation 5 2 5 2" xfId="8396" xr:uid="{982E39DD-27D6-46D1-9840-C2029BF99C33}"/>
    <cellStyle name="Calculation 5 2 5 3" xfId="8397" xr:uid="{F052157B-9D25-40A8-8736-0D95645B9916}"/>
    <cellStyle name="Calculation 5 2 5 4" xfId="8398" xr:uid="{DEA10C74-CA06-4815-AA20-6A3A9ABAA293}"/>
    <cellStyle name="Calculation 5 2 5 5" xfId="8399" xr:uid="{E0B427C1-BC5C-4E14-943A-8E8C0CC051D3}"/>
    <cellStyle name="Calculation 5 2 6" xfId="8400" xr:uid="{BFFCD123-4D8C-476E-86F2-AD0F00A77026}"/>
    <cellStyle name="Calculation 5 2 6 2" xfId="8401" xr:uid="{94C64E62-B49B-470C-A835-B8AC03276EBE}"/>
    <cellStyle name="Calculation 5 2 6 3" xfId="8402" xr:uid="{BFE7BF09-521F-4AE4-8D07-5BAC36EA494B}"/>
    <cellStyle name="Calculation 5 2 6 4" xfId="8403" xr:uid="{D297AA3C-4369-4362-9A54-CD42BE44DEB0}"/>
    <cellStyle name="Calculation 5 2 6 5" xfId="8404" xr:uid="{CA0A80B2-D47D-43F3-BFA8-3AF5BF30505F}"/>
    <cellStyle name="Calculation 5 2 7" xfId="8405" xr:uid="{FF5950C3-1E2D-4B62-8F5E-AD8041538C80}"/>
    <cellStyle name="Calculation 5 2 8" xfId="8406" xr:uid="{4EB02F1B-F3D2-4EEC-BD80-D384EA0AE236}"/>
    <cellStyle name="Calculation 5 2 9" xfId="8407" xr:uid="{7549AF7B-2D7C-43E2-91F7-A0DCC7146680}"/>
    <cellStyle name="Calculation 5 3" xfId="8408" xr:uid="{01D7AE69-A2F4-4591-90BA-FD9AFA8ACA46}"/>
    <cellStyle name="Calculation 5 3 2" xfId="8409" xr:uid="{80A83B95-C187-44D6-B80B-66CB02FF14DB}"/>
    <cellStyle name="Calculation 5 3 2 2" xfId="8410" xr:uid="{4AAECBF5-FB1B-405D-A80E-35AFD5B72CA4}"/>
    <cellStyle name="Calculation 5 3 2 3" xfId="8411" xr:uid="{78AAEA2F-70B6-4116-9EB6-B0F061953A32}"/>
    <cellStyle name="Calculation 5 3 2 4" xfId="8412" xr:uid="{04D90AC1-687C-4DCD-8EC5-5DFAD518494B}"/>
    <cellStyle name="Calculation 5 3 2 5" xfId="8413" xr:uid="{9878006E-EAAA-41A5-84C7-718368320F0B}"/>
    <cellStyle name="Calculation 5 3 3" xfId="8414" xr:uid="{B22F225E-3D92-4C0F-B9A7-781288F2694F}"/>
    <cellStyle name="Calculation 5 3 3 2" xfId="8415" xr:uid="{E58561EA-7982-4F4F-BA02-55C4A90AF09B}"/>
    <cellStyle name="Calculation 5 3 3 3" xfId="8416" xr:uid="{A935AD66-C92E-49AC-A6F2-D21BFC8531BB}"/>
    <cellStyle name="Calculation 5 3 3 4" xfId="8417" xr:uid="{9476E353-C2DC-45C5-929B-4264FF741DDB}"/>
    <cellStyle name="Calculation 5 3 3 5" xfId="8418" xr:uid="{16C25E0B-D6C7-4475-BFD6-19AA356F35F0}"/>
    <cellStyle name="Calculation 5 3 4" xfId="8419" xr:uid="{01C8538B-000D-4CF6-9FEC-CBC44A73EFFD}"/>
    <cellStyle name="Calculation 5 3 5" xfId="8420" xr:uid="{3A2082D7-F05E-4A7F-9557-C4BF6EB0D190}"/>
    <cellStyle name="Calculation 5 3 6" xfId="8421" xr:uid="{ECCE9CCA-07A0-4F69-8214-727457027642}"/>
    <cellStyle name="Calculation 5 3 7" xfId="8422" xr:uid="{4ECCA234-DF5F-4424-9AF8-678AD3AFC007}"/>
    <cellStyle name="Calculation 5 4" xfId="8423" xr:uid="{13D97825-4B34-40C2-8416-BF5FA0052E7F}"/>
    <cellStyle name="Calculation 5 4 2" xfId="8424" xr:uid="{C3D2A536-402A-468E-9B52-C05C3BFC4FEE}"/>
    <cellStyle name="Calculation 5 4 2 2" xfId="8425" xr:uid="{4C0F3797-FD89-482A-86FA-B1A8390D92AB}"/>
    <cellStyle name="Calculation 5 4 2 3" xfId="8426" xr:uid="{1A8393E7-E158-4C73-9E5A-35A422F7AFAC}"/>
    <cellStyle name="Calculation 5 4 2 4" xfId="8427" xr:uid="{AD17DAB5-F625-4314-9CC1-EE6E106A9522}"/>
    <cellStyle name="Calculation 5 4 2 5" xfId="8428" xr:uid="{CA7CB47F-A021-4AB7-8C30-7DA6B697EB53}"/>
    <cellStyle name="Calculation 5 4 3" xfId="8429" xr:uid="{42B8F764-A854-472D-88F7-3CA716743383}"/>
    <cellStyle name="Calculation 5 4 3 2" xfId="8430" xr:uid="{AC2A1C81-3252-4F79-A28F-4ACC5F48170F}"/>
    <cellStyle name="Calculation 5 4 3 3" xfId="8431" xr:uid="{A74283BC-2AC6-4C93-94EE-63607FD46020}"/>
    <cellStyle name="Calculation 5 4 3 4" xfId="8432" xr:uid="{B2BBC188-79F3-4860-95F2-20816C9AE443}"/>
    <cellStyle name="Calculation 5 4 3 5" xfId="8433" xr:uid="{4CDEF661-8F21-4970-A685-441770D1252E}"/>
    <cellStyle name="Calculation 5 4 4" xfId="8434" xr:uid="{CB279C2D-111D-486E-A0C0-5B63C38656CB}"/>
    <cellStyle name="Calculation 5 4 5" xfId="8435" xr:uid="{D95BFFF5-2CF2-4FD0-8BFA-C7C04036360A}"/>
    <cellStyle name="Calculation 5 4 6" xfId="8436" xr:uid="{7FDBF449-C9A2-41DC-9998-1EF032314E9E}"/>
    <cellStyle name="Calculation 5 4 7" xfId="8437" xr:uid="{30DCFFF1-0E61-4075-AA0F-577319B84360}"/>
    <cellStyle name="Calculation 5 5" xfId="8438" xr:uid="{C5E1D642-FE5B-4239-9F2D-1CF323D6C0E8}"/>
    <cellStyle name="Calculation 5 5 2" xfId="8439" xr:uid="{1D66BF5C-0183-47CB-AC78-9C1FD950204A}"/>
    <cellStyle name="Calculation 5 5 2 2" xfId="8440" xr:uid="{324F0911-D664-4195-8D95-ECE592F2EC64}"/>
    <cellStyle name="Calculation 5 5 2 3" xfId="8441" xr:uid="{5F45FB62-EF6A-4522-9C8E-BC25D4D3AD56}"/>
    <cellStyle name="Calculation 5 5 2 4" xfId="8442" xr:uid="{74538998-29C1-4330-9845-D455B14840AC}"/>
    <cellStyle name="Calculation 5 5 2 5" xfId="8443" xr:uid="{5265C526-B4BB-4E5A-AEE3-683AD27698BE}"/>
    <cellStyle name="Calculation 5 5 3" xfId="8444" xr:uid="{A1692BA8-E949-49C8-A3F2-B8719D2DDB4F}"/>
    <cellStyle name="Calculation 5 5 3 2" xfId="8445" xr:uid="{D4FB12D7-7BAC-4268-9669-4E6D71F6A8BC}"/>
    <cellStyle name="Calculation 5 5 3 3" xfId="8446" xr:uid="{01AFD92C-9540-41DF-BDC5-72BC19ADFCB9}"/>
    <cellStyle name="Calculation 5 5 3 4" xfId="8447" xr:uid="{DCC99514-F039-4B89-B7A9-EEFC638573B8}"/>
    <cellStyle name="Calculation 5 5 3 5" xfId="8448" xr:uid="{0B67F2A0-0D66-48C4-B0CC-A0BF6344959F}"/>
    <cellStyle name="Calculation 5 5 4" xfId="8449" xr:uid="{D78C3ACE-F1AE-4028-AB43-AF745DC104D5}"/>
    <cellStyle name="Calculation 5 5 5" xfId="8450" xr:uid="{CF32893F-CF2C-4722-A5EF-18EDD14D2231}"/>
    <cellStyle name="Calculation 5 5 6" xfId="8451" xr:uid="{69D4B389-30AA-49D5-ACB4-5E0D488809A9}"/>
    <cellStyle name="Calculation 5 5 7" xfId="8452" xr:uid="{DD3EDEBC-5625-478E-B434-5FAE470304E6}"/>
    <cellStyle name="Calculation 5 6" xfId="8453" xr:uid="{DC1E074B-C7C7-4997-94D2-5203E67B8C91}"/>
    <cellStyle name="Calculation 5 6 2" xfId="8454" xr:uid="{810986ED-E00E-4FEB-9887-E94B193FEB0B}"/>
    <cellStyle name="Calculation 5 6 2 2" xfId="8455" xr:uid="{4036EC65-B222-4845-8B0A-DE228227E52D}"/>
    <cellStyle name="Calculation 5 6 2 3" xfId="8456" xr:uid="{E6ECBF43-5277-4BBD-B2CF-FA50092324F0}"/>
    <cellStyle name="Calculation 5 6 2 4" xfId="8457" xr:uid="{08DBA6A4-D130-4003-A3B6-905E07D98A94}"/>
    <cellStyle name="Calculation 5 6 2 5" xfId="8458" xr:uid="{F72576E2-DC43-4F41-A274-A6C78D8D038E}"/>
    <cellStyle name="Calculation 5 6 3" xfId="8459" xr:uid="{77172DC2-AD4D-4252-A7CC-7F2F22CE4E73}"/>
    <cellStyle name="Calculation 5 6 3 2" xfId="8460" xr:uid="{389D23FD-205A-4E6B-9104-C89A4A6258E3}"/>
    <cellStyle name="Calculation 5 6 3 3" xfId="8461" xr:uid="{2B1AB87F-2B70-48F6-BF94-47C1DBA25DCD}"/>
    <cellStyle name="Calculation 5 6 3 4" xfId="8462" xr:uid="{8415A48B-E072-4274-86EC-F4D306AA171F}"/>
    <cellStyle name="Calculation 5 6 3 5" xfId="8463" xr:uid="{408615D0-6CBC-417E-9CD5-B4062ABACED0}"/>
    <cellStyle name="Calculation 5 6 4" xfId="8464" xr:uid="{17DB9004-5A10-44A5-B9E4-2BD6FAB31ECF}"/>
    <cellStyle name="Calculation 5 6 5" xfId="8465" xr:uid="{81008987-7C86-4A66-BF3E-5B69D989D5B2}"/>
    <cellStyle name="Calculation 5 6 6" xfId="8466" xr:uid="{3300EF6A-F6EE-4997-9717-2DB4E65D4C63}"/>
    <cellStyle name="Calculation 5 6 7" xfId="8467" xr:uid="{A8B3048E-B43E-4871-8915-C7443C0D27B0}"/>
    <cellStyle name="Calculation 5 7" xfId="8468" xr:uid="{9AC76188-7A08-4C86-9978-61ED56AD69FE}"/>
    <cellStyle name="Calculation 5 7 2" xfId="8469" xr:uid="{8D48553F-ECB2-4594-A8D4-FF31A30BBFE6}"/>
    <cellStyle name="Calculation 5 7 2 2" xfId="8470" xr:uid="{67EE970C-37B5-4132-A408-7556EDDF1DB0}"/>
    <cellStyle name="Calculation 5 7 2 3" xfId="8471" xr:uid="{77513A57-977B-4550-BBDE-73A2A2888138}"/>
    <cellStyle name="Calculation 5 7 2 4" xfId="8472" xr:uid="{45F224D5-F7E8-408B-AF40-F436256206AD}"/>
    <cellStyle name="Calculation 5 7 2 5" xfId="8473" xr:uid="{A88B525F-448D-456A-ACE6-4AECA4F57C31}"/>
    <cellStyle name="Calculation 5 7 3" xfId="8474" xr:uid="{0E1416A0-2391-4F17-91FD-EF09F98C4A42}"/>
    <cellStyle name="Calculation 5 7 4" xfId="8475" xr:uid="{1A46C44B-26FF-400D-9955-014CBC817F40}"/>
    <cellStyle name="Calculation 5 7 5" xfId="8476" xr:uid="{3CA1791A-D0B7-4DDD-B207-A9EBC873EB1E}"/>
    <cellStyle name="Calculation 5 7 6" xfId="8477" xr:uid="{53B3AD5B-17B7-49C9-8905-78C6E6FDBE6F}"/>
    <cellStyle name="Calculation 5 8" xfId="8478" xr:uid="{D1D75164-EA26-434F-9624-013660825E0C}"/>
    <cellStyle name="Calculation 5 8 2" xfId="8479" xr:uid="{0A5ADA9F-A2E8-44E0-BECB-23AD487BAE9B}"/>
    <cellStyle name="Calculation 5 8 3" xfId="8480" xr:uid="{A0E6ADBC-A3D5-45EA-AA6B-2C8C10CB1D28}"/>
    <cellStyle name="Calculation 5 8 4" xfId="8481" xr:uid="{791FFF79-83D7-4125-94D8-7B8B7B55C838}"/>
    <cellStyle name="Calculation 5 8 5" xfId="8482" xr:uid="{1B95C98F-ED7D-41AA-837D-6DA41201978D}"/>
    <cellStyle name="Calculation 5 9" xfId="8483" xr:uid="{8694F41F-38F3-4A87-832A-29F589231395}"/>
    <cellStyle name="Calculation 6" xfId="8484" xr:uid="{FA2F72CD-393B-4515-89FC-41BFBEAF16F8}"/>
    <cellStyle name="Calculation 6 10" xfId="8485" xr:uid="{4653EB86-292B-4998-9019-16C65387AEA8}"/>
    <cellStyle name="Calculation 6 11" xfId="8486" xr:uid="{A2CAB270-98F0-4C12-9CF2-BD8E81958CF4}"/>
    <cellStyle name="Calculation 6 12" xfId="8487" xr:uid="{8125311B-16F8-4860-AA1A-6180C229D41C}"/>
    <cellStyle name="Calculation 6 2" xfId="8488" xr:uid="{A395BEB0-A049-4819-BA98-D5F2470D537D}"/>
    <cellStyle name="Calculation 6 2 10" xfId="8489" xr:uid="{2DC33103-445C-45C3-93CC-D14630583B51}"/>
    <cellStyle name="Calculation 6 2 2" xfId="8490" xr:uid="{8B80EA55-82E9-4AFA-BBB7-4EA19F8862B0}"/>
    <cellStyle name="Calculation 6 2 2 2" xfId="8491" xr:uid="{B73318C5-A476-4CCF-A029-FEC132D32673}"/>
    <cellStyle name="Calculation 6 2 2 2 2" xfId="8492" xr:uid="{1CDB0EA2-A784-4DC8-A5B5-7BA76810074F}"/>
    <cellStyle name="Calculation 6 2 2 2 3" xfId="8493" xr:uid="{F91F5734-72B3-4DE2-B9F9-079F3EC25AA0}"/>
    <cellStyle name="Calculation 6 2 2 2 4" xfId="8494" xr:uid="{518BA9E8-614A-4F4B-9328-DABE6C3CD40F}"/>
    <cellStyle name="Calculation 6 2 2 2 5" xfId="8495" xr:uid="{C3D5668A-2F9B-4C16-B4CF-EAD3C0BE3810}"/>
    <cellStyle name="Calculation 6 2 2 3" xfId="8496" xr:uid="{D4F80966-FED4-45A8-8A34-BF198C2DAE34}"/>
    <cellStyle name="Calculation 6 2 2 3 2" xfId="8497" xr:uid="{E4A8492C-FAA4-4EFF-8504-E0A5B6C22B1D}"/>
    <cellStyle name="Calculation 6 2 2 3 3" xfId="8498" xr:uid="{0ABA303A-8C54-4FE0-88B5-575486041454}"/>
    <cellStyle name="Calculation 6 2 2 3 4" xfId="8499" xr:uid="{5CC9AAFD-B2DB-4971-8028-2D8AC6860647}"/>
    <cellStyle name="Calculation 6 2 2 3 5" xfId="8500" xr:uid="{F1A7B6C3-0DD1-462A-AEAC-2262269C6C39}"/>
    <cellStyle name="Calculation 6 2 2 4" xfId="8501" xr:uid="{9F837F0C-1191-46FC-BFC5-194E471C5E4A}"/>
    <cellStyle name="Calculation 6 2 2 5" xfId="8502" xr:uid="{FDFF6BE2-FA54-4949-AEAC-794D42445CF3}"/>
    <cellStyle name="Calculation 6 2 2 6" xfId="8503" xr:uid="{13850CA0-4002-40BB-85E3-C01AA1FB5795}"/>
    <cellStyle name="Calculation 6 2 2 7" xfId="8504" xr:uid="{31667FEC-3D15-480E-93EF-610F2F36FF5C}"/>
    <cellStyle name="Calculation 6 2 3" xfId="8505" xr:uid="{AB66C2F8-5DDD-4687-A3ED-3124143625A9}"/>
    <cellStyle name="Calculation 6 2 3 2" xfId="8506" xr:uid="{F91DE238-3570-49BE-9DD4-4D05D82D80FC}"/>
    <cellStyle name="Calculation 6 2 3 2 2" xfId="8507" xr:uid="{EEBB54D8-EDD5-4159-8E95-27C9AA66D361}"/>
    <cellStyle name="Calculation 6 2 3 2 3" xfId="8508" xr:uid="{1A3A03F7-DE8E-485B-84D8-3DC5B9418400}"/>
    <cellStyle name="Calculation 6 2 3 2 4" xfId="8509" xr:uid="{56E74AB8-AA49-4C15-9966-38480302B928}"/>
    <cellStyle name="Calculation 6 2 3 2 5" xfId="8510" xr:uid="{0EA4A06C-13F4-482F-BFED-8DB75A5C7F2A}"/>
    <cellStyle name="Calculation 6 2 3 3" xfId="8511" xr:uid="{4804DC1B-C25F-4DF3-BEE8-273779029512}"/>
    <cellStyle name="Calculation 6 2 3 3 2" xfId="8512" xr:uid="{455051BB-AA7E-4B0E-BE64-CB677918D6F1}"/>
    <cellStyle name="Calculation 6 2 3 3 3" xfId="8513" xr:uid="{37BD1BB9-0133-4DC5-A334-BB615B37586F}"/>
    <cellStyle name="Calculation 6 2 3 3 4" xfId="8514" xr:uid="{A3CDA3E9-8ADD-4575-8C34-5C2A5E5B17FE}"/>
    <cellStyle name="Calculation 6 2 3 3 5" xfId="8515" xr:uid="{282C042C-82B8-4973-AEC6-FAD767B3EB3A}"/>
    <cellStyle name="Calculation 6 2 3 4" xfId="8516" xr:uid="{198A7248-9FF2-48F9-9BDE-C09B5BEC4683}"/>
    <cellStyle name="Calculation 6 2 3 5" xfId="8517" xr:uid="{F132C41E-3B36-41EE-B2F5-8C7BBB88C694}"/>
    <cellStyle name="Calculation 6 2 3 6" xfId="8518" xr:uid="{4961A5AA-48FB-4062-B572-0B1630813D92}"/>
    <cellStyle name="Calculation 6 2 3 7" xfId="8519" xr:uid="{04959AFB-1D27-4389-9556-658138CF43A9}"/>
    <cellStyle name="Calculation 6 2 4" xfId="8520" xr:uid="{04BD2288-92F8-4AD6-803A-BF63C6F7D555}"/>
    <cellStyle name="Calculation 6 2 4 2" xfId="8521" xr:uid="{76E778B5-4D86-44CD-B553-A43520DC3959}"/>
    <cellStyle name="Calculation 6 2 4 2 2" xfId="8522" xr:uid="{1DEEF8CB-F6BF-4202-9320-FBA39763E95C}"/>
    <cellStyle name="Calculation 6 2 4 2 3" xfId="8523" xr:uid="{64EB0F14-1D53-4957-A9F9-92A5DB97F5C7}"/>
    <cellStyle name="Calculation 6 2 4 2 4" xfId="8524" xr:uid="{F82BBC0F-B942-4B04-95D4-40739EF8F11B}"/>
    <cellStyle name="Calculation 6 2 4 2 5" xfId="8525" xr:uid="{B42FA48B-AB93-4C1B-A68F-623DD5C5C4DE}"/>
    <cellStyle name="Calculation 6 2 4 3" xfId="8526" xr:uid="{498AE255-BD58-4CDC-9483-F9A5872F3000}"/>
    <cellStyle name="Calculation 6 2 4 3 2" xfId="8527" xr:uid="{53270137-0FF7-4FD1-9DD6-60A161E9F0EF}"/>
    <cellStyle name="Calculation 6 2 4 3 3" xfId="8528" xr:uid="{6B000AAB-F917-4BFF-AAE4-925B94FB6AB2}"/>
    <cellStyle name="Calculation 6 2 4 3 4" xfId="8529" xr:uid="{4B0FB4F9-A4EF-4892-B23F-34F85747C9D4}"/>
    <cellStyle name="Calculation 6 2 4 3 5" xfId="8530" xr:uid="{6290B55F-F2CA-4418-A234-8C8E4C2CF55B}"/>
    <cellStyle name="Calculation 6 2 4 4" xfId="8531" xr:uid="{EEEB0740-0BC7-4591-9ECE-289EAD77B2E4}"/>
    <cellStyle name="Calculation 6 2 4 5" xfId="8532" xr:uid="{84E9258A-124E-4660-97AA-683F2A33C2EE}"/>
    <cellStyle name="Calculation 6 2 4 6" xfId="8533" xr:uid="{0EBBE77B-AC3D-46AB-8584-7A5EF72C6913}"/>
    <cellStyle name="Calculation 6 2 4 7" xfId="8534" xr:uid="{36EF6C41-6AAF-488E-AE41-CA5ABF7FF31A}"/>
    <cellStyle name="Calculation 6 2 5" xfId="8535" xr:uid="{C7724E19-4137-49ED-8F99-D7C16DEE0A6E}"/>
    <cellStyle name="Calculation 6 2 5 2" xfId="8536" xr:uid="{B46A2411-A8C7-4936-BAC5-0FCA57343CF4}"/>
    <cellStyle name="Calculation 6 2 5 3" xfId="8537" xr:uid="{3937C02F-D1C2-4EE9-B46E-C7BC73B9BDE6}"/>
    <cellStyle name="Calculation 6 2 5 4" xfId="8538" xr:uid="{A407767A-3E95-4C41-8322-AF6918F95228}"/>
    <cellStyle name="Calculation 6 2 5 5" xfId="8539" xr:uid="{154EA2C7-AC5B-46C7-AC40-7201C808CD0F}"/>
    <cellStyle name="Calculation 6 2 6" xfId="8540" xr:uid="{D8E16708-D663-4DD4-9826-FDF5A1FA45D1}"/>
    <cellStyle name="Calculation 6 2 6 2" xfId="8541" xr:uid="{8B45B906-7F7D-4965-B5FE-2FDAA28E30B2}"/>
    <cellStyle name="Calculation 6 2 6 3" xfId="8542" xr:uid="{10828C38-F100-4A6E-826A-EC618AD38B39}"/>
    <cellStyle name="Calculation 6 2 6 4" xfId="8543" xr:uid="{657DF15B-8F6F-4B69-847B-42AE04E1D75D}"/>
    <cellStyle name="Calculation 6 2 6 5" xfId="8544" xr:uid="{F05BBC35-E017-46CE-99C2-CF81373FC84B}"/>
    <cellStyle name="Calculation 6 2 7" xfId="8545" xr:uid="{94B01369-C483-40DE-A79D-6C5C632F54C5}"/>
    <cellStyle name="Calculation 6 2 8" xfId="8546" xr:uid="{2933EFF1-3CC3-495F-A8A7-BDD9CCE9A9F5}"/>
    <cellStyle name="Calculation 6 2 9" xfId="8547" xr:uid="{B61013DA-24CD-48EB-8A5A-EB2609B21C09}"/>
    <cellStyle name="Calculation 6 3" xfId="8548" xr:uid="{E30C1A98-37F0-4C79-8146-CA6827FDD177}"/>
    <cellStyle name="Calculation 6 3 2" xfId="8549" xr:uid="{48956040-B586-4E2F-BCFE-D9890CE07332}"/>
    <cellStyle name="Calculation 6 3 2 2" xfId="8550" xr:uid="{F0DB2AE5-2B40-4308-9203-ADFD8A9F08A9}"/>
    <cellStyle name="Calculation 6 3 2 3" xfId="8551" xr:uid="{DE219DB0-24C8-4005-984E-B07452B4835D}"/>
    <cellStyle name="Calculation 6 3 2 4" xfId="8552" xr:uid="{8BE4A229-FE9E-4456-B15C-F3674773C4AC}"/>
    <cellStyle name="Calculation 6 3 2 5" xfId="8553" xr:uid="{1BC0A6BD-F196-4E5D-B638-304A825B7857}"/>
    <cellStyle name="Calculation 6 3 3" xfId="8554" xr:uid="{C5AB66BC-650B-4E50-B206-17D9DE97E793}"/>
    <cellStyle name="Calculation 6 3 3 2" xfId="8555" xr:uid="{6162159C-403A-437C-B790-03213D060B48}"/>
    <cellStyle name="Calculation 6 3 3 3" xfId="8556" xr:uid="{055B5666-75A5-400A-BAE7-93E127C88F06}"/>
    <cellStyle name="Calculation 6 3 3 4" xfId="8557" xr:uid="{DFBF4831-DC30-4CDB-91D3-DFE68DC7F8A5}"/>
    <cellStyle name="Calculation 6 3 3 5" xfId="8558" xr:uid="{29779B7E-78D8-4B3B-AABE-2D13F283B449}"/>
    <cellStyle name="Calculation 6 3 4" xfId="8559" xr:uid="{FAE3CA2A-ABFC-4491-8AEA-79F4F6E6A391}"/>
    <cellStyle name="Calculation 6 3 5" xfId="8560" xr:uid="{D668BBB8-43EC-45C4-9C25-F65E745940F5}"/>
    <cellStyle name="Calculation 6 3 6" xfId="8561" xr:uid="{1470F4CC-1E76-46E7-B67B-64FD34F0DC74}"/>
    <cellStyle name="Calculation 6 3 7" xfId="8562" xr:uid="{1B157BD7-234D-44F4-9F9F-FDB3053A85BE}"/>
    <cellStyle name="Calculation 6 4" xfId="8563" xr:uid="{17145F57-73CB-4386-912C-C94EF8C5BCAF}"/>
    <cellStyle name="Calculation 6 4 2" xfId="8564" xr:uid="{A9557566-FA85-438B-BF5A-14BCFFBD20D4}"/>
    <cellStyle name="Calculation 6 4 2 2" xfId="8565" xr:uid="{2B52209F-6091-4278-A78E-88B78590EF40}"/>
    <cellStyle name="Calculation 6 4 2 3" xfId="8566" xr:uid="{5AE69292-9DBC-48EC-B309-F381D1B0700D}"/>
    <cellStyle name="Calculation 6 4 2 4" xfId="8567" xr:uid="{79284077-9105-44C3-9911-F1ECABE44C9B}"/>
    <cellStyle name="Calculation 6 4 2 5" xfId="8568" xr:uid="{7F439C40-DCE9-4F12-BB15-A782814B6E10}"/>
    <cellStyle name="Calculation 6 4 3" xfId="8569" xr:uid="{60ACE1F1-0A17-4691-AF28-7A8384C96D84}"/>
    <cellStyle name="Calculation 6 4 3 2" xfId="8570" xr:uid="{77D655FB-678D-4A3B-B2C4-92F6E2635700}"/>
    <cellStyle name="Calculation 6 4 3 3" xfId="8571" xr:uid="{3A3215BC-9EC8-4D4E-8B52-BF41BDEBAA47}"/>
    <cellStyle name="Calculation 6 4 3 4" xfId="8572" xr:uid="{89E07E20-4D0D-4093-8B41-96ACCEBCC6B4}"/>
    <cellStyle name="Calculation 6 4 3 5" xfId="8573" xr:uid="{9322935B-B263-48FB-9E05-DB8227526FE7}"/>
    <cellStyle name="Calculation 6 4 4" xfId="8574" xr:uid="{DD4DFA9A-2524-43ED-926E-0F8C8143EEDE}"/>
    <cellStyle name="Calculation 6 4 5" xfId="8575" xr:uid="{AC54FF0E-5494-4DDE-956B-E806C5968BEB}"/>
    <cellStyle name="Calculation 6 4 6" xfId="8576" xr:uid="{54CAF80C-0459-4970-B058-46893A0CE685}"/>
    <cellStyle name="Calculation 6 4 7" xfId="8577" xr:uid="{363784AB-AA68-422F-BA54-13442663577A}"/>
    <cellStyle name="Calculation 6 5" xfId="8578" xr:uid="{03B9BF10-FACA-4082-A06B-A76C351C09C1}"/>
    <cellStyle name="Calculation 6 5 2" xfId="8579" xr:uid="{CC46503A-DA01-4C28-AF90-9E15B3138EA4}"/>
    <cellStyle name="Calculation 6 5 2 2" xfId="8580" xr:uid="{AF6AAFC5-D5BD-4176-B1F0-8CF6ADE42B32}"/>
    <cellStyle name="Calculation 6 5 2 3" xfId="8581" xr:uid="{B58DF960-A978-498A-ACC8-F9C2538F09D4}"/>
    <cellStyle name="Calculation 6 5 2 4" xfId="8582" xr:uid="{1101A765-06BF-42C6-BD1A-42EC2FDD0CF8}"/>
    <cellStyle name="Calculation 6 5 2 5" xfId="8583" xr:uid="{6A170B0E-8DF4-41F1-BCB4-D5E35B9EB0C1}"/>
    <cellStyle name="Calculation 6 5 3" xfId="8584" xr:uid="{4A97078A-C6C5-4DE7-8A0E-BDB32F30C965}"/>
    <cellStyle name="Calculation 6 5 3 2" xfId="8585" xr:uid="{C10C03A9-F72C-47BE-A041-E28493B81BDF}"/>
    <cellStyle name="Calculation 6 5 3 3" xfId="8586" xr:uid="{7790CD94-96B1-45AC-B1EA-7681C512641F}"/>
    <cellStyle name="Calculation 6 5 3 4" xfId="8587" xr:uid="{BC63A0A9-C773-4063-A73B-42D91F6487A8}"/>
    <cellStyle name="Calculation 6 5 3 5" xfId="8588" xr:uid="{CF1B8B79-7371-427E-B616-3668C537D9B2}"/>
    <cellStyle name="Calculation 6 5 4" xfId="8589" xr:uid="{8EC78B48-1C21-4746-8721-FC1E60B87BD1}"/>
    <cellStyle name="Calculation 6 5 5" xfId="8590" xr:uid="{1F30DC02-CF31-471D-A692-2AB40A374F5A}"/>
    <cellStyle name="Calculation 6 5 6" xfId="8591" xr:uid="{17F7FB65-71A7-42E4-A6F7-3FBE846A467C}"/>
    <cellStyle name="Calculation 6 5 7" xfId="8592" xr:uid="{85D2806A-AA97-41F9-B1EF-CE9A7E3165BF}"/>
    <cellStyle name="Calculation 6 6" xfId="8593" xr:uid="{AADCB6AA-5CD7-4566-96E7-E07C449CCDD4}"/>
    <cellStyle name="Calculation 6 6 2" xfId="8594" xr:uid="{1FC22C47-937D-4091-8DCB-282C5DECC340}"/>
    <cellStyle name="Calculation 6 6 2 2" xfId="8595" xr:uid="{06752DD2-8BF4-468F-BD22-F8A1C356C376}"/>
    <cellStyle name="Calculation 6 6 2 3" xfId="8596" xr:uid="{DEE34D0A-EADA-42E4-90D1-6CF172B2F125}"/>
    <cellStyle name="Calculation 6 6 2 4" xfId="8597" xr:uid="{A2EC6B39-C12C-438F-9385-06274B5DDD27}"/>
    <cellStyle name="Calculation 6 6 2 5" xfId="8598" xr:uid="{3342DC4D-1A71-4945-A5B6-EF7B9EA3D538}"/>
    <cellStyle name="Calculation 6 6 3" xfId="8599" xr:uid="{8A52E463-833D-4801-B343-D3432FE72BF3}"/>
    <cellStyle name="Calculation 6 6 3 2" xfId="8600" xr:uid="{B0A00F1D-29C0-41FF-A023-5AF3A7B67C9B}"/>
    <cellStyle name="Calculation 6 6 3 3" xfId="8601" xr:uid="{A296115D-77DA-4FBD-BA15-53C0284574A5}"/>
    <cellStyle name="Calculation 6 6 3 4" xfId="8602" xr:uid="{E48CAF58-C569-4DB3-950D-3773F707DA1A}"/>
    <cellStyle name="Calculation 6 6 3 5" xfId="8603" xr:uid="{0BD4C90E-8F12-4D9F-BEC0-9D0BC8B59ED2}"/>
    <cellStyle name="Calculation 6 6 4" xfId="8604" xr:uid="{BD20D7C3-6C3C-4B5A-9B0C-FFF39A14BCE1}"/>
    <cellStyle name="Calculation 6 6 5" xfId="8605" xr:uid="{7A97D277-89FD-47B8-AC36-86172DC7C53D}"/>
    <cellStyle name="Calculation 6 6 6" xfId="8606" xr:uid="{E25A3B17-64F9-4D69-9EAB-E2BBA57F2690}"/>
    <cellStyle name="Calculation 6 6 7" xfId="8607" xr:uid="{AA5E9D15-9FDF-4503-80B6-E7A792D56F0E}"/>
    <cellStyle name="Calculation 6 7" xfId="8608" xr:uid="{BFA8CA53-98D7-47CF-BFC8-C47DF28A0199}"/>
    <cellStyle name="Calculation 6 7 2" xfId="8609" xr:uid="{8792C492-3083-492E-A333-4B612259DC1D}"/>
    <cellStyle name="Calculation 6 7 2 2" xfId="8610" xr:uid="{13CF303B-B9FD-4E6F-BD94-DF733002DA52}"/>
    <cellStyle name="Calculation 6 7 2 3" xfId="8611" xr:uid="{9E6409F5-93C6-4FBA-BEE8-C1894679A39C}"/>
    <cellStyle name="Calculation 6 7 2 4" xfId="8612" xr:uid="{4C3B53DA-F513-46CE-A45A-E7D41078AA3B}"/>
    <cellStyle name="Calculation 6 7 2 5" xfId="8613" xr:uid="{07F8231A-00D9-4B8C-999D-4F2A2F9C76FC}"/>
    <cellStyle name="Calculation 6 7 3" xfId="8614" xr:uid="{05ECCB01-6FB9-41E9-A0C4-BFEB835563E7}"/>
    <cellStyle name="Calculation 6 7 4" xfId="8615" xr:uid="{8264D4C3-BE7E-4241-8869-9437E1C990C6}"/>
    <cellStyle name="Calculation 6 7 5" xfId="8616" xr:uid="{DBFA350B-9167-4A85-BC4D-7A9A0268F288}"/>
    <cellStyle name="Calculation 6 7 6" xfId="8617" xr:uid="{E7B95262-FA61-41E3-BF5B-CDEDF0216B89}"/>
    <cellStyle name="Calculation 6 8" xfId="8618" xr:uid="{DF9805B4-3D35-4143-8627-F4B4323E7176}"/>
    <cellStyle name="Calculation 6 8 2" xfId="8619" xr:uid="{7135F34B-F9EE-4DD4-9AE2-84EA3574E96F}"/>
    <cellStyle name="Calculation 6 8 3" xfId="8620" xr:uid="{8E86AF25-0C16-4930-8396-BA4BDF94B83B}"/>
    <cellStyle name="Calculation 6 8 4" xfId="8621" xr:uid="{52B58257-C422-41B7-9A4E-E4205B0D1ADA}"/>
    <cellStyle name="Calculation 6 8 5" xfId="8622" xr:uid="{DBE80176-B097-4F34-B1ED-99CB1405137D}"/>
    <cellStyle name="Calculation 6 9" xfId="8623" xr:uid="{90404C7B-4997-40CC-908A-A1BBD497C360}"/>
    <cellStyle name="Calculation 7" xfId="8624" xr:uid="{DD838952-E6A6-42EF-A751-9FFBAB377565}"/>
    <cellStyle name="Calculation 7 10" xfId="8625" xr:uid="{B3DB3CF1-3A46-468A-997B-FB79813653FA}"/>
    <cellStyle name="Calculation 7 11" xfId="8626" xr:uid="{BC63B96A-57A5-477E-ABA2-A3324726BBF3}"/>
    <cellStyle name="Calculation 7 12" xfId="8627" xr:uid="{91C52071-BBD9-425F-9387-0FF7AA36AAAB}"/>
    <cellStyle name="Calculation 7 2" xfId="8628" xr:uid="{BC5150A1-F632-4CD0-9ACB-5A9FC5158200}"/>
    <cellStyle name="Calculation 7 2 10" xfId="8629" xr:uid="{C1F63574-0E7E-4038-ABC9-7049DE4F0BBB}"/>
    <cellStyle name="Calculation 7 2 2" xfId="8630" xr:uid="{125481B1-5C83-4E1A-9D9B-62FCC3714475}"/>
    <cellStyle name="Calculation 7 2 2 2" xfId="8631" xr:uid="{0863D8C3-8588-4D48-9111-D2BFDFD4DC42}"/>
    <cellStyle name="Calculation 7 2 2 2 2" xfId="8632" xr:uid="{CC66275F-41B9-415A-B33B-3D8B746364E2}"/>
    <cellStyle name="Calculation 7 2 2 2 3" xfId="8633" xr:uid="{56813C58-9D97-4087-8FA0-FD17E5254764}"/>
    <cellStyle name="Calculation 7 2 2 2 4" xfId="8634" xr:uid="{38013E77-E3C2-481A-A856-ABB404CF25EB}"/>
    <cellStyle name="Calculation 7 2 2 2 5" xfId="8635" xr:uid="{284B501A-259D-4647-B621-F66E19E4A103}"/>
    <cellStyle name="Calculation 7 2 2 3" xfId="8636" xr:uid="{85470A3E-61BF-42F5-8701-0FCE090CD656}"/>
    <cellStyle name="Calculation 7 2 2 3 2" xfId="8637" xr:uid="{02066913-E1EA-47B9-9429-6F93AD917F69}"/>
    <cellStyle name="Calculation 7 2 2 3 3" xfId="8638" xr:uid="{0003528D-63F8-4836-9EC6-8FE0ED7EC262}"/>
    <cellStyle name="Calculation 7 2 2 3 4" xfId="8639" xr:uid="{0DB46EDF-A43F-4037-B523-5784D3DDAD31}"/>
    <cellStyle name="Calculation 7 2 2 3 5" xfId="8640" xr:uid="{4070B867-C545-4872-BBC2-4645EB720CB8}"/>
    <cellStyle name="Calculation 7 2 2 4" xfId="8641" xr:uid="{F27E7598-4820-45E5-A470-E35FE4BFE69C}"/>
    <cellStyle name="Calculation 7 2 2 5" xfId="8642" xr:uid="{85B72C41-44E4-40EA-80E5-5F129D1AD108}"/>
    <cellStyle name="Calculation 7 2 2 6" xfId="8643" xr:uid="{B6766739-9446-4BBA-B35C-99E513F37490}"/>
    <cellStyle name="Calculation 7 2 2 7" xfId="8644" xr:uid="{A70B1970-0822-45FD-B69F-3005E6B32787}"/>
    <cellStyle name="Calculation 7 2 3" xfId="8645" xr:uid="{B68B7F1F-C36B-4FB5-A4CF-F84128EDD2AC}"/>
    <cellStyle name="Calculation 7 2 3 2" xfId="8646" xr:uid="{0F795CEB-0DD7-4C9F-B59B-FD57CA7E1BD4}"/>
    <cellStyle name="Calculation 7 2 3 2 2" xfId="8647" xr:uid="{5A6925FD-5E2B-41EB-98A5-6EFB78A67092}"/>
    <cellStyle name="Calculation 7 2 3 2 3" xfId="8648" xr:uid="{C2897F32-9207-489D-9822-6FF1754833E6}"/>
    <cellStyle name="Calculation 7 2 3 2 4" xfId="8649" xr:uid="{1B490B95-7F7B-4D67-81F9-EAE201891C1C}"/>
    <cellStyle name="Calculation 7 2 3 2 5" xfId="8650" xr:uid="{DBEAF4C0-A40D-4753-A97C-8595961010B0}"/>
    <cellStyle name="Calculation 7 2 3 3" xfId="8651" xr:uid="{068B3C30-DCBE-4B1C-86B6-BACB1D59FABC}"/>
    <cellStyle name="Calculation 7 2 3 3 2" xfId="8652" xr:uid="{0F37857A-E445-4737-8F87-4C30CC71E4CC}"/>
    <cellStyle name="Calculation 7 2 3 3 3" xfId="8653" xr:uid="{EBE93F4E-4433-4B29-9549-CE210F65668E}"/>
    <cellStyle name="Calculation 7 2 3 3 4" xfId="8654" xr:uid="{CB46F8F8-A9F1-450D-8F12-535DA4A47629}"/>
    <cellStyle name="Calculation 7 2 3 3 5" xfId="8655" xr:uid="{C1F5EC2D-7162-4B45-AF35-95C270BA6FD8}"/>
    <cellStyle name="Calculation 7 2 3 4" xfId="8656" xr:uid="{3357AC3E-D017-4FAC-BFD0-8E8ED31A7D95}"/>
    <cellStyle name="Calculation 7 2 3 5" xfId="8657" xr:uid="{E05E3D42-79FA-45EE-BED6-FD1ACB3B0711}"/>
    <cellStyle name="Calculation 7 2 3 6" xfId="8658" xr:uid="{557E70E0-81AF-401D-A80A-B476DEEC42D4}"/>
    <cellStyle name="Calculation 7 2 3 7" xfId="8659" xr:uid="{1690A335-D438-41F5-9B90-FB94DEE51F87}"/>
    <cellStyle name="Calculation 7 2 4" xfId="8660" xr:uid="{B85506FB-F025-4147-93B7-9E7C04D4EA70}"/>
    <cellStyle name="Calculation 7 2 4 2" xfId="8661" xr:uid="{A3F633D4-1914-4444-AF1F-2C2178AD2187}"/>
    <cellStyle name="Calculation 7 2 4 2 2" xfId="8662" xr:uid="{9BDFA83B-E11F-4DB9-83E1-ACF55D1A5637}"/>
    <cellStyle name="Calculation 7 2 4 2 3" xfId="8663" xr:uid="{AD634D87-3CAF-4212-9AEE-9E800FF06BC7}"/>
    <cellStyle name="Calculation 7 2 4 2 4" xfId="8664" xr:uid="{BFE94ED9-0E61-4ACF-9081-9648BB45DEFF}"/>
    <cellStyle name="Calculation 7 2 4 2 5" xfId="8665" xr:uid="{41DB9C09-6A61-4112-A003-EE579866B4C3}"/>
    <cellStyle name="Calculation 7 2 4 3" xfId="8666" xr:uid="{83A8FD1B-46F7-4F3B-B4AF-EE3E69267342}"/>
    <cellStyle name="Calculation 7 2 4 3 2" xfId="8667" xr:uid="{04BE7C8E-E7F5-45DD-BBA2-E2842CFFB641}"/>
    <cellStyle name="Calculation 7 2 4 3 3" xfId="8668" xr:uid="{F4878DF2-768B-4CCC-885A-1922C49A5A03}"/>
    <cellStyle name="Calculation 7 2 4 3 4" xfId="8669" xr:uid="{5B34DD0B-152C-4FE9-AFFE-5347BB6D04CC}"/>
    <cellStyle name="Calculation 7 2 4 3 5" xfId="8670" xr:uid="{955FFFE3-98E9-4DB2-B528-D48FCA26AB4C}"/>
    <cellStyle name="Calculation 7 2 4 4" xfId="8671" xr:uid="{6C7EB38F-8AD1-4348-B6B8-1217CDA5E849}"/>
    <cellStyle name="Calculation 7 2 4 5" xfId="8672" xr:uid="{930B2CB8-EBCE-4FEE-87F3-A4E8EB297A30}"/>
    <cellStyle name="Calculation 7 2 4 6" xfId="8673" xr:uid="{0EAA9E1B-06C9-4A1C-8B32-986508BC24AD}"/>
    <cellStyle name="Calculation 7 2 4 7" xfId="8674" xr:uid="{2367DBF9-2F8E-4B10-B2BD-FEDFBBB4C186}"/>
    <cellStyle name="Calculation 7 2 5" xfId="8675" xr:uid="{54E70232-34A4-4F2B-A2D4-AB991A30BD67}"/>
    <cellStyle name="Calculation 7 2 5 2" xfId="8676" xr:uid="{48A2C545-AB14-4A3C-9B44-6314499D824A}"/>
    <cellStyle name="Calculation 7 2 5 3" xfId="8677" xr:uid="{87C4BFFC-BBAA-477B-A736-C2FA505CFB8A}"/>
    <cellStyle name="Calculation 7 2 5 4" xfId="8678" xr:uid="{B6CA9CDC-CFEC-440C-BB03-A08FC6BF0AD0}"/>
    <cellStyle name="Calculation 7 2 5 5" xfId="8679" xr:uid="{10A8BDC8-D5C5-4092-AB72-29807FC08534}"/>
    <cellStyle name="Calculation 7 2 6" xfId="8680" xr:uid="{694C8131-1804-4DA8-B83D-45E7A58019CE}"/>
    <cellStyle name="Calculation 7 2 6 2" xfId="8681" xr:uid="{761D5AE4-0F05-443D-A7B5-E51BC074B839}"/>
    <cellStyle name="Calculation 7 2 6 3" xfId="8682" xr:uid="{C7EA1930-3DB3-4AB7-B884-0DF98EAE223C}"/>
    <cellStyle name="Calculation 7 2 6 4" xfId="8683" xr:uid="{39DAACF1-26F6-47E3-B93F-EABB2970CD36}"/>
    <cellStyle name="Calculation 7 2 6 5" xfId="8684" xr:uid="{07B3956B-751C-4238-A369-5247FD42A8B7}"/>
    <cellStyle name="Calculation 7 2 7" xfId="8685" xr:uid="{44CDEEC0-03B9-4909-B5FE-8C282A270430}"/>
    <cellStyle name="Calculation 7 2 8" xfId="8686" xr:uid="{5A459AAA-0080-404A-93D1-294FA653CC30}"/>
    <cellStyle name="Calculation 7 2 9" xfId="8687" xr:uid="{2EA49C90-3077-4575-9E27-19D6DA3B8377}"/>
    <cellStyle name="Calculation 7 3" xfId="8688" xr:uid="{4BA61562-04CA-4645-A707-3EE40F62A331}"/>
    <cellStyle name="Calculation 7 3 2" xfId="8689" xr:uid="{C6063A47-0294-4086-ADB2-8C5F96F69BFA}"/>
    <cellStyle name="Calculation 7 3 2 2" xfId="8690" xr:uid="{4F926041-6AE4-40B1-A406-97F7F464D0AB}"/>
    <cellStyle name="Calculation 7 3 2 3" xfId="8691" xr:uid="{CDB4BC8E-3C1D-46FA-9A5B-ADDCCE7ADD40}"/>
    <cellStyle name="Calculation 7 3 2 4" xfId="8692" xr:uid="{0ADF80C0-B38A-4143-BBE8-025C59C82942}"/>
    <cellStyle name="Calculation 7 3 2 5" xfId="8693" xr:uid="{83B1BFC8-BF0F-4FF6-AB6B-D57B4DCE4C71}"/>
    <cellStyle name="Calculation 7 3 3" xfId="8694" xr:uid="{204C7D19-3595-4E40-B7F4-5C2641FFE7B1}"/>
    <cellStyle name="Calculation 7 3 3 2" xfId="8695" xr:uid="{4D7751F5-335F-47E6-9F15-1CA038DD3D24}"/>
    <cellStyle name="Calculation 7 3 3 3" xfId="8696" xr:uid="{BEF3EC18-6DDC-4973-BCED-E9B4F543181E}"/>
    <cellStyle name="Calculation 7 3 3 4" xfId="8697" xr:uid="{B8F98625-AD38-45D5-9CEE-4DE289394017}"/>
    <cellStyle name="Calculation 7 3 3 5" xfId="8698" xr:uid="{3771CA6F-FA23-4D8C-A144-C96A2D75EEC8}"/>
    <cellStyle name="Calculation 7 3 4" xfId="8699" xr:uid="{3A51DE67-B05C-42A1-99E3-E7376A82E2A6}"/>
    <cellStyle name="Calculation 7 3 5" xfId="8700" xr:uid="{47650F53-2287-4E88-8FA9-1E0345DAE163}"/>
    <cellStyle name="Calculation 7 3 6" xfId="8701" xr:uid="{E0F5B571-321B-43E6-B77F-C97471040227}"/>
    <cellStyle name="Calculation 7 3 7" xfId="8702" xr:uid="{AD193AA1-A87A-46A2-8BE4-1B9BD84EE591}"/>
    <cellStyle name="Calculation 7 4" xfId="8703" xr:uid="{A382D647-DB9E-4777-8C0E-3C227C752FE9}"/>
    <cellStyle name="Calculation 7 4 2" xfId="8704" xr:uid="{94E7B6C0-AF4C-403C-B9AA-7CC0C0E88CF0}"/>
    <cellStyle name="Calculation 7 4 2 2" xfId="8705" xr:uid="{732B34AD-4657-4970-B343-879A34D34626}"/>
    <cellStyle name="Calculation 7 4 2 3" xfId="8706" xr:uid="{58983D6B-FC25-4615-AE38-DD9016C2F252}"/>
    <cellStyle name="Calculation 7 4 2 4" xfId="8707" xr:uid="{A3451693-9000-447F-B6E2-CFD283134EE2}"/>
    <cellStyle name="Calculation 7 4 2 5" xfId="8708" xr:uid="{FB20D2F2-8174-4A6C-A8B3-56B0DABF2B5B}"/>
    <cellStyle name="Calculation 7 4 3" xfId="8709" xr:uid="{D2607EFD-CB88-4E63-B800-4293D627A1D2}"/>
    <cellStyle name="Calculation 7 4 3 2" xfId="8710" xr:uid="{AE363671-0140-49E3-8199-1DE8F9DCFC55}"/>
    <cellStyle name="Calculation 7 4 3 3" xfId="8711" xr:uid="{571D8BFB-ACE2-40F5-9AB5-5AA72D82E3A6}"/>
    <cellStyle name="Calculation 7 4 3 4" xfId="8712" xr:uid="{D08FD088-E24B-45FD-BC1C-ED8B1D00B3E1}"/>
    <cellStyle name="Calculation 7 4 3 5" xfId="8713" xr:uid="{CB08A5DE-136C-4DB9-8764-5B11826D282C}"/>
    <cellStyle name="Calculation 7 4 4" xfId="8714" xr:uid="{33111775-9D1A-43A4-ADBD-83BEC9035263}"/>
    <cellStyle name="Calculation 7 4 5" xfId="8715" xr:uid="{6A985188-53B9-4EE8-AAD1-B23DA3873D94}"/>
    <cellStyle name="Calculation 7 4 6" xfId="8716" xr:uid="{10824DCC-2F3A-4BC6-9027-B76353F4285F}"/>
    <cellStyle name="Calculation 7 4 7" xfId="8717" xr:uid="{B68C117D-E1DF-4800-86AC-A2EACFAB4589}"/>
    <cellStyle name="Calculation 7 5" xfId="8718" xr:uid="{D114F10C-29BE-4A2E-A434-1FCB007A219A}"/>
    <cellStyle name="Calculation 7 5 2" xfId="8719" xr:uid="{01FC5087-E1F1-48EF-BCF3-2762DCD104FF}"/>
    <cellStyle name="Calculation 7 5 2 2" xfId="8720" xr:uid="{1F346112-AA8A-430A-A239-4468F477812B}"/>
    <cellStyle name="Calculation 7 5 2 3" xfId="8721" xr:uid="{BE731B3D-6300-4773-A85F-12423E9EBBF7}"/>
    <cellStyle name="Calculation 7 5 2 4" xfId="8722" xr:uid="{03D2996D-5010-4F77-ADC0-D4F4CD414992}"/>
    <cellStyle name="Calculation 7 5 2 5" xfId="8723" xr:uid="{52E7EF45-81D1-4A1F-BA9B-90393B957E07}"/>
    <cellStyle name="Calculation 7 5 3" xfId="8724" xr:uid="{BC8612C5-6049-4308-B803-88D686EAFAFC}"/>
    <cellStyle name="Calculation 7 5 3 2" xfId="8725" xr:uid="{C313AA8C-0F87-4589-91EC-33163BAD30BC}"/>
    <cellStyle name="Calculation 7 5 3 3" xfId="8726" xr:uid="{311366D2-CA21-42D9-BAFE-04CB4B37ED11}"/>
    <cellStyle name="Calculation 7 5 3 4" xfId="8727" xr:uid="{E43F42B8-3C40-4E49-864D-68F51C10AD5B}"/>
    <cellStyle name="Calculation 7 5 3 5" xfId="8728" xr:uid="{D554F1A5-16C9-4449-AA98-D1F10ADC23A2}"/>
    <cellStyle name="Calculation 7 5 4" xfId="8729" xr:uid="{B1D7055C-44DC-4D02-A085-726ECD4E29F5}"/>
    <cellStyle name="Calculation 7 5 5" xfId="8730" xr:uid="{40DFECBB-C34F-4751-9A95-A525AF514CD7}"/>
    <cellStyle name="Calculation 7 5 6" xfId="8731" xr:uid="{7BEC73C0-FD50-4887-9954-FBA82C7693AF}"/>
    <cellStyle name="Calculation 7 5 7" xfId="8732" xr:uid="{0FBAFC1A-D393-4E79-B484-3323CB4C8FEE}"/>
    <cellStyle name="Calculation 7 6" xfId="8733" xr:uid="{EA536090-F71E-4CD2-B5F8-F7043223AC10}"/>
    <cellStyle name="Calculation 7 6 2" xfId="8734" xr:uid="{D7078C8F-E3AA-463B-8E83-CA0D9267008C}"/>
    <cellStyle name="Calculation 7 6 2 2" xfId="8735" xr:uid="{2B76685D-9016-4E32-B42F-C497A1CD58CB}"/>
    <cellStyle name="Calculation 7 6 2 3" xfId="8736" xr:uid="{31B61B13-F833-47B7-8A2D-4C03D4FE28EE}"/>
    <cellStyle name="Calculation 7 6 2 4" xfId="8737" xr:uid="{0437073D-BAC1-4359-8FB7-757728B3EB10}"/>
    <cellStyle name="Calculation 7 6 2 5" xfId="8738" xr:uid="{429E8B8C-3A79-44F7-8411-354D65BC8AE0}"/>
    <cellStyle name="Calculation 7 6 3" xfId="8739" xr:uid="{FF59933F-3351-413D-81D8-011DAF09E4AC}"/>
    <cellStyle name="Calculation 7 6 3 2" xfId="8740" xr:uid="{AD5A20AD-E2D9-415D-BFA1-61F2BA0730DD}"/>
    <cellStyle name="Calculation 7 6 3 3" xfId="8741" xr:uid="{1D8934C6-27DE-484A-9796-454774E1C90F}"/>
    <cellStyle name="Calculation 7 6 3 4" xfId="8742" xr:uid="{54021F39-EB53-4B36-B8DC-C541EC28CEDA}"/>
    <cellStyle name="Calculation 7 6 3 5" xfId="8743" xr:uid="{D72F8A34-8CD4-4871-B7B4-4A18BB9D89B2}"/>
    <cellStyle name="Calculation 7 6 4" xfId="8744" xr:uid="{044B658A-1600-48D9-812A-7E0867D47CC2}"/>
    <cellStyle name="Calculation 7 6 5" xfId="8745" xr:uid="{E9659366-0E4F-4301-BA20-5440896AB8F8}"/>
    <cellStyle name="Calculation 7 6 6" xfId="8746" xr:uid="{9ED56387-C014-4909-BADE-1DB303FE469E}"/>
    <cellStyle name="Calculation 7 6 7" xfId="8747" xr:uid="{00011A71-6C7C-475C-9AE7-E609C8C6FAEF}"/>
    <cellStyle name="Calculation 7 7" xfId="8748" xr:uid="{FCF578DD-A02F-4755-BCDE-618B7DE9DE74}"/>
    <cellStyle name="Calculation 7 7 2" xfId="8749" xr:uid="{6F3C36DE-2558-4E18-8473-7B1E0A8EABA6}"/>
    <cellStyle name="Calculation 7 7 2 2" xfId="8750" xr:uid="{2F517B14-62EE-44C4-8C8B-CC97EDA2884D}"/>
    <cellStyle name="Calculation 7 7 2 3" xfId="8751" xr:uid="{46526598-B20A-4D8A-BFC2-DF5092CDDF5E}"/>
    <cellStyle name="Calculation 7 7 2 4" xfId="8752" xr:uid="{D1379778-A74C-41DA-9A05-950F919E9616}"/>
    <cellStyle name="Calculation 7 7 2 5" xfId="8753" xr:uid="{C014CD5D-5E35-439F-A79D-ED6BA4557B79}"/>
    <cellStyle name="Calculation 7 7 3" xfId="8754" xr:uid="{78F404DA-232A-4BFE-BA96-010B63A8C17D}"/>
    <cellStyle name="Calculation 7 7 4" xfId="8755" xr:uid="{41E69458-C98A-4282-8831-1AE4B69815B3}"/>
    <cellStyle name="Calculation 7 7 5" xfId="8756" xr:uid="{44C48E99-4E13-43AC-85A2-D9002C5D5385}"/>
    <cellStyle name="Calculation 7 7 6" xfId="8757" xr:uid="{378921AB-35C3-4D34-9B3A-4202AF509F77}"/>
    <cellStyle name="Calculation 7 8" xfId="8758" xr:uid="{D176EF45-146A-4236-A06C-FA0CF4E44736}"/>
    <cellStyle name="Calculation 7 8 2" xfId="8759" xr:uid="{9DD78755-2495-4570-B820-D2BF245765B0}"/>
    <cellStyle name="Calculation 7 8 3" xfId="8760" xr:uid="{F82B0305-2F0E-489E-B6E4-628E450378D6}"/>
    <cellStyle name="Calculation 7 8 4" xfId="8761" xr:uid="{9CBB492F-8770-4CEB-90A2-4E089D69203E}"/>
    <cellStyle name="Calculation 7 8 5" xfId="8762" xr:uid="{7FB719B5-D5C8-488C-815D-ED0E21631271}"/>
    <cellStyle name="Calculation 7 9" xfId="8763" xr:uid="{D7E6746C-7AAF-4FB2-B68E-1BA24F781F6E}"/>
    <cellStyle name="Calculation 8" xfId="8764" xr:uid="{346455C0-0893-419F-8DA8-E5838BCAF93A}"/>
    <cellStyle name="Calculation 8 10" xfId="8765" xr:uid="{38554BD3-7AD2-486E-97E6-B68601E4370C}"/>
    <cellStyle name="Calculation 8 11" xfId="8766" xr:uid="{AFA850AB-A835-4302-88E8-1E4C36AB31F2}"/>
    <cellStyle name="Calculation 8 12" xfId="8767" xr:uid="{E2A709FE-26D5-4226-857A-230AF00FDC7D}"/>
    <cellStyle name="Calculation 8 2" xfId="8768" xr:uid="{9AF3B73C-6C66-4042-B166-EBD2A2EA4F07}"/>
    <cellStyle name="Calculation 8 2 10" xfId="8769" xr:uid="{FD330ED6-F325-4E59-A83E-13230040D5AD}"/>
    <cellStyle name="Calculation 8 2 2" xfId="8770" xr:uid="{A0C026AE-468C-414B-B5AF-F746C9003246}"/>
    <cellStyle name="Calculation 8 2 2 2" xfId="8771" xr:uid="{3C3429B0-2732-40FC-ABFE-0461F10295A9}"/>
    <cellStyle name="Calculation 8 2 2 2 2" xfId="8772" xr:uid="{5DCCD7F0-5ABE-4EE8-ABD6-C763C12176FF}"/>
    <cellStyle name="Calculation 8 2 2 2 3" xfId="8773" xr:uid="{25ADB5D7-B877-445E-ACF6-B9854C5071E9}"/>
    <cellStyle name="Calculation 8 2 2 2 4" xfId="8774" xr:uid="{1D535E62-736D-43CD-8D80-53E245E731DF}"/>
    <cellStyle name="Calculation 8 2 2 2 5" xfId="8775" xr:uid="{1C04D04D-57EF-483D-840F-33F106587370}"/>
    <cellStyle name="Calculation 8 2 2 3" xfId="8776" xr:uid="{582AD9AA-AF2A-4577-BE7B-45C650B30713}"/>
    <cellStyle name="Calculation 8 2 2 3 2" xfId="8777" xr:uid="{82F64E06-6D48-44E3-91C4-D14581CCF18B}"/>
    <cellStyle name="Calculation 8 2 2 3 3" xfId="8778" xr:uid="{E42191DB-418C-4FA3-950B-1E94932C8070}"/>
    <cellStyle name="Calculation 8 2 2 3 4" xfId="8779" xr:uid="{77C2044A-BCF4-4A1D-A4BD-41CFEDA736BB}"/>
    <cellStyle name="Calculation 8 2 2 3 5" xfId="8780" xr:uid="{4C2338EA-31D2-4653-B9D9-00D49F1F3A28}"/>
    <cellStyle name="Calculation 8 2 2 4" xfId="8781" xr:uid="{FEFBCFAC-CEB9-4B63-BE04-FCEF4DC21155}"/>
    <cellStyle name="Calculation 8 2 2 5" xfId="8782" xr:uid="{6ED3662E-C072-403E-9CA3-EF858CD2611B}"/>
    <cellStyle name="Calculation 8 2 2 6" xfId="8783" xr:uid="{797A712C-9EFE-4178-8951-8B0CA5F0B002}"/>
    <cellStyle name="Calculation 8 2 2 7" xfId="8784" xr:uid="{F3B14954-2CFA-4640-A3F7-A557D17654FD}"/>
    <cellStyle name="Calculation 8 2 3" xfId="8785" xr:uid="{218C6C4B-240D-45A1-9B05-A081DF7357F9}"/>
    <cellStyle name="Calculation 8 2 3 2" xfId="8786" xr:uid="{F979558B-26BF-495D-B696-225D9B435EF8}"/>
    <cellStyle name="Calculation 8 2 3 2 2" xfId="8787" xr:uid="{65E3F601-0CFA-460A-B21B-3E0DF869E265}"/>
    <cellStyle name="Calculation 8 2 3 2 3" xfId="8788" xr:uid="{9040BA22-2B56-45B2-9B41-3E4FE246B122}"/>
    <cellStyle name="Calculation 8 2 3 2 4" xfId="8789" xr:uid="{EC8B87CB-FCC8-46CC-BB98-B471495DC50E}"/>
    <cellStyle name="Calculation 8 2 3 2 5" xfId="8790" xr:uid="{FE420541-F4F5-4F0F-9022-C3DA5BDE12C8}"/>
    <cellStyle name="Calculation 8 2 3 3" xfId="8791" xr:uid="{5139D7C6-6B43-4D8E-9EA4-4C2E1C4B495A}"/>
    <cellStyle name="Calculation 8 2 3 3 2" xfId="8792" xr:uid="{569847CC-1787-4AEC-87F3-158963FB50AA}"/>
    <cellStyle name="Calculation 8 2 3 3 3" xfId="8793" xr:uid="{92A31A9E-65BE-4830-B6C3-E701F0591201}"/>
    <cellStyle name="Calculation 8 2 3 3 4" xfId="8794" xr:uid="{03A50430-35C7-4C66-ABC4-8F461A193B11}"/>
    <cellStyle name="Calculation 8 2 3 3 5" xfId="8795" xr:uid="{5C328EA2-2FDA-4CDB-A41E-3772C7B60B68}"/>
    <cellStyle name="Calculation 8 2 3 4" xfId="8796" xr:uid="{E26F1C6B-A749-4EC9-BD39-A7182EFB32D7}"/>
    <cellStyle name="Calculation 8 2 3 5" xfId="8797" xr:uid="{94721304-9AD1-4713-9D4D-706F44F79038}"/>
    <cellStyle name="Calculation 8 2 3 6" xfId="8798" xr:uid="{7F3E08C1-1B9F-4A40-A995-E40DB941E58A}"/>
    <cellStyle name="Calculation 8 2 3 7" xfId="8799" xr:uid="{B4D1AC2E-E03B-473C-B3EC-8E8850EAED50}"/>
    <cellStyle name="Calculation 8 2 4" xfId="8800" xr:uid="{FCD27FFE-6168-46AD-96AA-9B4ADBCE1B9A}"/>
    <cellStyle name="Calculation 8 2 4 2" xfId="8801" xr:uid="{DC7EA278-A552-4733-AF41-738A1354B7BA}"/>
    <cellStyle name="Calculation 8 2 4 2 2" xfId="8802" xr:uid="{074161A7-F432-4548-8B7A-912F244940A6}"/>
    <cellStyle name="Calculation 8 2 4 2 3" xfId="8803" xr:uid="{1A07F8B4-4E3E-45F9-8AEF-465F793D4491}"/>
    <cellStyle name="Calculation 8 2 4 2 4" xfId="8804" xr:uid="{D2608E1D-E588-4AC9-BF9B-306E0CE45FCC}"/>
    <cellStyle name="Calculation 8 2 4 2 5" xfId="8805" xr:uid="{A3D4684A-D50C-414C-B788-1AB5E1C64BD6}"/>
    <cellStyle name="Calculation 8 2 4 3" xfId="8806" xr:uid="{2CDADA08-EF6C-4077-BC3A-0FD5F1C36F8E}"/>
    <cellStyle name="Calculation 8 2 4 3 2" xfId="8807" xr:uid="{36C9555B-2EF2-4440-910F-3EAE11095433}"/>
    <cellStyle name="Calculation 8 2 4 3 3" xfId="8808" xr:uid="{8762EC56-9F10-4BF0-884A-4B6FCEC158D7}"/>
    <cellStyle name="Calculation 8 2 4 3 4" xfId="8809" xr:uid="{6B227E58-114C-49AD-802C-9F25AE98D4AD}"/>
    <cellStyle name="Calculation 8 2 4 3 5" xfId="8810" xr:uid="{2111A53C-D757-4847-8B7D-A311601A36C1}"/>
    <cellStyle name="Calculation 8 2 4 4" xfId="8811" xr:uid="{08D4BD7F-F837-49C1-A79E-5FB570905A66}"/>
    <cellStyle name="Calculation 8 2 4 5" xfId="8812" xr:uid="{CAADE099-F5B5-4FDA-BF28-AC52E4E79C90}"/>
    <cellStyle name="Calculation 8 2 4 6" xfId="8813" xr:uid="{B45FEFA5-9258-491F-AAF0-4E7AB885105C}"/>
    <cellStyle name="Calculation 8 2 4 7" xfId="8814" xr:uid="{D8AAD9A9-DD48-4E31-BE7F-F751F2D15F5F}"/>
    <cellStyle name="Calculation 8 2 5" xfId="8815" xr:uid="{E73A0B81-B9C4-4222-B83F-483E84FBF44C}"/>
    <cellStyle name="Calculation 8 2 5 2" xfId="8816" xr:uid="{6816E6A0-92D4-472C-B182-C7AEB387CF68}"/>
    <cellStyle name="Calculation 8 2 5 3" xfId="8817" xr:uid="{7332596E-4B58-407F-8E6F-EF9B73EB29BB}"/>
    <cellStyle name="Calculation 8 2 5 4" xfId="8818" xr:uid="{C84AA1AE-925E-4010-AB4F-2210183D2285}"/>
    <cellStyle name="Calculation 8 2 5 5" xfId="8819" xr:uid="{804954D0-E388-4881-8F25-7A4327678A22}"/>
    <cellStyle name="Calculation 8 2 6" xfId="8820" xr:uid="{E4B0ACC4-156E-4C2A-9D63-104051514B5E}"/>
    <cellStyle name="Calculation 8 2 6 2" xfId="8821" xr:uid="{1DB0B405-964A-49C8-8558-8114D7FE07F2}"/>
    <cellStyle name="Calculation 8 2 6 3" xfId="8822" xr:uid="{1C13CB9B-2B57-45CE-BB40-7BF2FBDBA851}"/>
    <cellStyle name="Calculation 8 2 6 4" xfId="8823" xr:uid="{E7085A5B-470A-4153-BE2F-8C32AA792A19}"/>
    <cellStyle name="Calculation 8 2 6 5" xfId="8824" xr:uid="{C0C75B45-B49B-4EFF-8CF7-3C94D37A9F63}"/>
    <cellStyle name="Calculation 8 2 7" xfId="8825" xr:uid="{CA6763E5-81E7-4826-8DD1-84EF3839998F}"/>
    <cellStyle name="Calculation 8 2 8" xfId="8826" xr:uid="{B8334F21-3968-41B2-9EA5-BF0254BF5CD5}"/>
    <cellStyle name="Calculation 8 2 9" xfId="8827" xr:uid="{C6DCE45A-8EAE-4F6C-BB1C-240DB5E633BC}"/>
    <cellStyle name="Calculation 8 3" xfId="8828" xr:uid="{30B411DD-E7B1-4B37-A00E-F7F19F6570DD}"/>
    <cellStyle name="Calculation 8 3 2" xfId="8829" xr:uid="{1C2D74A8-B034-48EB-A117-C22B74F30A71}"/>
    <cellStyle name="Calculation 8 3 2 2" xfId="8830" xr:uid="{024B7369-E64B-4C9B-915A-066D6DC7CEA3}"/>
    <cellStyle name="Calculation 8 3 2 3" xfId="8831" xr:uid="{AA45FA28-AFF7-4EDB-9ADC-2A20E7ADC92B}"/>
    <cellStyle name="Calculation 8 3 2 4" xfId="8832" xr:uid="{059EB702-216D-4457-8E0D-D50B3DD2BD4B}"/>
    <cellStyle name="Calculation 8 3 2 5" xfId="8833" xr:uid="{389BF846-1056-4AB1-9EA1-0478AEE2A672}"/>
    <cellStyle name="Calculation 8 3 3" xfId="8834" xr:uid="{FCEF26BC-5166-462C-85B9-6C4D297918E7}"/>
    <cellStyle name="Calculation 8 3 3 2" xfId="8835" xr:uid="{0A835695-71FC-42B2-AEB8-94A3DF0383B2}"/>
    <cellStyle name="Calculation 8 3 3 3" xfId="8836" xr:uid="{F57854FE-75B3-4D6A-90E5-03A5E1F19582}"/>
    <cellStyle name="Calculation 8 3 3 4" xfId="8837" xr:uid="{EF74B23B-AC57-4D61-9E29-ED2898C6F139}"/>
    <cellStyle name="Calculation 8 3 3 5" xfId="8838" xr:uid="{D8BF65E0-5FAB-4E46-812B-6601F7E5A4CD}"/>
    <cellStyle name="Calculation 8 3 4" xfId="8839" xr:uid="{12DA3227-83AF-486A-8DBA-B051146B9318}"/>
    <cellStyle name="Calculation 8 3 5" xfId="8840" xr:uid="{50729729-5736-41D9-8093-1194F5F23CF5}"/>
    <cellStyle name="Calculation 8 3 6" xfId="8841" xr:uid="{0F74C15D-781D-4757-A034-E14086D31DF2}"/>
    <cellStyle name="Calculation 8 3 7" xfId="8842" xr:uid="{ADD1754D-2E3D-452B-AA9D-88AC978BE0D8}"/>
    <cellStyle name="Calculation 8 4" xfId="8843" xr:uid="{A3AD88ED-B8A3-4958-A928-96E1DBDE8DD5}"/>
    <cellStyle name="Calculation 8 4 2" xfId="8844" xr:uid="{E04928C6-D854-4D45-9D2F-8DF5A2FCDA1D}"/>
    <cellStyle name="Calculation 8 4 2 2" xfId="8845" xr:uid="{FF25368D-6D90-4835-AF96-3B9F87ED1271}"/>
    <cellStyle name="Calculation 8 4 2 3" xfId="8846" xr:uid="{CA38505E-649C-4841-AF10-602C1BFDE3CA}"/>
    <cellStyle name="Calculation 8 4 2 4" xfId="8847" xr:uid="{C6B2F4FE-A7A1-4E61-A446-C408E9A4091D}"/>
    <cellStyle name="Calculation 8 4 2 5" xfId="8848" xr:uid="{B92AEF64-796F-41C4-BD4F-29750AD2BE41}"/>
    <cellStyle name="Calculation 8 4 3" xfId="8849" xr:uid="{42B3697B-60CB-49CF-98C5-B339CF65635B}"/>
    <cellStyle name="Calculation 8 4 3 2" xfId="8850" xr:uid="{FEDEB443-7090-4830-B177-F75058A8EFF3}"/>
    <cellStyle name="Calculation 8 4 3 3" xfId="8851" xr:uid="{B5186351-4797-454A-BD01-A66E6DDE8FB2}"/>
    <cellStyle name="Calculation 8 4 3 4" xfId="8852" xr:uid="{789FA27E-3851-45AF-8E13-9191A48EF507}"/>
    <cellStyle name="Calculation 8 4 3 5" xfId="8853" xr:uid="{C52EB2B8-E60A-4952-9C78-B4E97A8F19D1}"/>
    <cellStyle name="Calculation 8 4 4" xfId="8854" xr:uid="{18494F10-0A26-4C69-95E8-601F63F61907}"/>
    <cellStyle name="Calculation 8 4 5" xfId="8855" xr:uid="{21DD6470-83C5-412C-B42A-FD1E2460F0A4}"/>
    <cellStyle name="Calculation 8 4 6" xfId="8856" xr:uid="{A305F476-B7DD-4626-B121-B37D1026D390}"/>
    <cellStyle name="Calculation 8 4 7" xfId="8857" xr:uid="{3D70E983-F118-4496-A410-9707E36E9BEB}"/>
    <cellStyle name="Calculation 8 5" xfId="8858" xr:uid="{F36BDFAC-FCD2-4A4B-AD51-3CCA3992A021}"/>
    <cellStyle name="Calculation 8 5 2" xfId="8859" xr:uid="{64965347-611E-497F-85E1-ADC64CE68A59}"/>
    <cellStyle name="Calculation 8 5 2 2" xfId="8860" xr:uid="{0AC76A46-3FC2-464E-A015-45AA11C22325}"/>
    <cellStyle name="Calculation 8 5 2 3" xfId="8861" xr:uid="{377E4C6C-4E2A-4BD9-974F-7359956F9709}"/>
    <cellStyle name="Calculation 8 5 2 4" xfId="8862" xr:uid="{7CC803EB-CF51-47E4-ACE5-A5EA5645CAE5}"/>
    <cellStyle name="Calculation 8 5 2 5" xfId="8863" xr:uid="{2C584287-B60A-48AF-A1E5-F22FCDE7ADF9}"/>
    <cellStyle name="Calculation 8 5 3" xfId="8864" xr:uid="{301430B5-9998-4CE2-8C63-51DF07816384}"/>
    <cellStyle name="Calculation 8 5 3 2" xfId="8865" xr:uid="{EC45765F-23DF-47D1-ACFC-FCA95EB09ADC}"/>
    <cellStyle name="Calculation 8 5 3 3" xfId="8866" xr:uid="{C653EF04-4D61-4B65-B1B3-B850B8E13A01}"/>
    <cellStyle name="Calculation 8 5 3 4" xfId="8867" xr:uid="{34057AF8-F3E1-4198-A166-207CA7BCFA4C}"/>
    <cellStyle name="Calculation 8 5 3 5" xfId="8868" xr:uid="{087C568C-515A-4FBC-A417-AB11E0D43926}"/>
    <cellStyle name="Calculation 8 5 4" xfId="8869" xr:uid="{C0CE4CCD-C049-46EA-9CCD-F024AEF800FE}"/>
    <cellStyle name="Calculation 8 5 5" xfId="8870" xr:uid="{B5A9CABC-B180-4D69-8BE0-ADD887F63265}"/>
    <cellStyle name="Calculation 8 5 6" xfId="8871" xr:uid="{E08B7325-637E-41AC-A4FE-8D345E66564E}"/>
    <cellStyle name="Calculation 8 5 7" xfId="8872" xr:uid="{031DA19F-C2E9-4143-B1DF-59FDE6E94EF9}"/>
    <cellStyle name="Calculation 8 6" xfId="8873" xr:uid="{2182DCF3-0784-4078-9B3B-A19CAA3D0D1F}"/>
    <cellStyle name="Calculation 8 6 2" xfId="8874" xr:uid="{97520B55-6B54-4E07-9945-B671FA1A368D}"/>
    <cellStyle name="Calculation 8 6 2 2" xfId="8875" xr:uid="{7CEB60F4-8DA0-4F77-A2BA-5E2F75C3B7ED}"/>
    <cellStyle name="Calculation 8 6 2 3" xfId="8876" xr:uid="{A9BF1E13-7642-4CE7-BFBA-FA4FDCAE399F}"/>
    <cellStyle name="Calculation 8 6 2 4" xfId="8877" xr:uid="{A2F88621-160E-4B19-A892-A3D46413AEB7}"/>
    <cellStyle name="Calculation 8 6 2 5" xfId="8878" xr:uid="{52DBCE9F-64FD-402C-A62E-26C74D7FE055}"/>
    <cellStyle name="Calculation 8 6 3" xfId="8879" xr:uid="{D3F13F85-F959-4400-84B5-E63447CFA75A}"/>
    <cellStyle name="Calculation 8 6 3 2" xfId="8880" xr:uid="{EAC91E91-6C95-4607-8E36-A81398AF252F}"/>
    <cellStyle name="Calculation 8 6 3 3" xfId="8881" xr:uid="{7CE80957-DA48-44E8-B722-471DE00C2A7D}"/>
    <cellStyle name="Calculation 8 6 3 4" xfId="8882" xr:uid="{034C9E58-D6BF-4CEF-81B0-1435520311B9}"/>
    <cellStyle name="Calculation 8 6 3 5" xfId="8883" xr:uid="{2468B8BD-7225-41D4-807F-9386CC39FC3F}"/>
    <cellStyle name="Calculation 8 6 4" xfId="8884" xr:uid="{759040EA-BACA-411C-BB3B-5749FD737281}"/>
    <cellStyle name="Calculation 8 6 5" xfId="8885" xr:uid="{8553615A-9C71-471B-9612-B4820C94FE6C}"/>
    <cellStyle name="Calculation 8 6 6" xfId="8886" xr:uid="{B1119F63-FD2A-4681-8865-736CEC764058}"/>
    <cellStyle name="Calculation 8 6 7" xfId="8887" xr:uid="{75A93FC4-3B93-4916-94E2-5660F9AD5BD7}"/>
    <cellStyle name="Calculation 8 7" xfId="8888" xr:uid="{A010EED1-8F58-432D-AE11-4EA16F374484}"/>
    <cellStyle name="Calculation 8 7 2" xfId="8889" xr:uid="{C52C5515-A952-4C86-8BF3-BFCB3DCF3716}"/>
    <cellStyle name="Calculation 8 7 2 2" xfId="8890" xr:uid="{D57058B8-DA07-4212-9A68-07FCE840B921}"/>
    <cellStyle name="Calculation 8 7 2 3" xfId="8891" xr:uid="{C8D7F8BF-13E8-4041-A913-A3DAD27B1623}"/>
    <cellStyle name="Calculation 8 7 2 4" xfId="8892" xr:uid="{8E804CE8-0BC2-49B4-B1E2-18CE82A6B075}"/>
    <cellStyle name="Calculation 8 7 2 5" xfId="8893" xr:uid="{70CEBA19-8FF0-4FD9-A13E-7D62B195F9D6}"/>
    <cellStyle name="Calculation 8 7 3" xfId="8894" xr:uid="{75810D5E-A151-4E2C-8D89-3940DB79CB8E}"/>
    <cellStyle name="Calculation 8 7 4" xfId="8895" xr:uid="{A0567E34-057A-412F-B50A-A42952346244}"/>
    <cellStyle name="Calculation 8 7 5" xfId="8896" xr:uid="{65378A89-A41B-4A00-8D12-45721D190363}"/>
    <cellStyle name="Calculation 8 7 6" xfId="8897" xr:uid="{CFA97BB4-0BDE-44EC-81C4-F6855F045821}"/>
    <cellStyle name="Calculation 8 8" xfId="8898" xr:uid="{D90023E9-7865-40AB-88A6-FB61CBEC1C5B}"/>
    <cellStyle name="Calculation 8 8 2" xfId="8899" xr:uid="{7E43DAA0-BFD9-49C7-A2AB-0417719A7BF8}"/>
    <cellStyle name="Calculation 8 8 3" xfId="8900" xr:uid="{89A91B2B-A6AD-4A79-8CA3-570D6B8078F9}"/>
    <cellStyle name="Calculation 8 8 4" xfId="8901" xr:uid="{78E9247E-0872-4CE6-8A70-F288B150DD71}"/>
    <cellStyle name="Calculation 8 8 5" xfId="8902" xr:uid="{4B257626-28B8-44FE-BA28-37A5AE220D70}"/>
    <cellStyle name="Calculation 8 9" xfId="8903" xr:uid="{005BDD9F-4912-4658-BDDB-6824AF040296}"/>
    <cellStyle name="Calculation 9" xfId="8904" xr:uid="{C9AFCAA3-9751-4376-86F0-A72044278241}"/>
    <cellStyle name="Calculation 9 10" xfId="8905" xr:uid="{C01F226A-95A2-4D42-A025-4D79EB3752CB}"/>
    <cellStyle name="Calculation 9 11" xfId="8906" xr:uid="{053B26E2-0AE2-4FC0-9640-E2BE4FE2A901}"/>
    <cellStyle name="Calculation 9 12" xfId="8907" xr:uid="{58B3B11D-7382-4F59-9512-011FE754C1E2}"/>
    <cellStyle name="Calculation 9 2" xfId="8908" xr:uid="{94196A7F-B0F2-4017-A042-993F59E0545A}"/>
    <cellStyle name="Calculation 9 2 10" xfId="8909" xr:uid="{4A4BF0C4-AC14-488A-932A-BC9FAF928532}"/>
    <cellStyle name="Calculation 9 2 2" xfId="8910" xr:uid="{E40B2084-1C47-4B41-9663-E49892F7DFD2}"/>
    <cellStyle name="Calculation 9 2 2 2" xfId="8911" xr:uid="{F5A05153-3051-4216-8FB1-BBC39586BA67}"/>
    <cellStyle name="Calculation 9 2 2 2 2" xfId="8912" xr:uid="{5AF9D238-5840-44AD-A2E2-14A8D29661DA}"/>
    <cellStyle name="Calculation 9 2 2 2 3" xfId="8913" xr:uid="{A83AEF92-9648-451C-B2A8-D98476D5AF0B}"/>
    <cellStyle name="Calculation 9 2 2 2 4" xfId="8914" xr:uid="{0403FD5E-BDAA-4DEB-B80F-B52942C43E2D}"/>
    <cellStyle name="Calculation 9 2 2 2 5" xfId="8915" xr:uid="{C3ABE065-E91B-4964-8537-7D08FDC31D22}"/>
    <cellStyle name="Calculation 9 2 2 3" xfId="8916" xr:uid="{E695FCE8-B094-4C68-A6BD-D5B312C8201E}"/>
    <cellStyle name="Calculation 9 2 2 3 2" xfId="8917" xr:uid="{B3DD13C5-AF76-4902-8D29-602554F748A3}"/>
    <cellStyle name="Calculation 9 2 2 3 3" xfId="8918" xr:uid="{92BE6A56-40D6-4826-985C-16F25E80EEF3}"/>
    <cellStyle name="Calculation 9 2 2 3 4" xfId="8919" xr:uid="{8DD7495D-D5F4-4F7E-9ECF-2608A28D6B1D}"/>
    <cellStyle name="Calculation 9 2 2 3 5" xfId="8920" xr:uid="{6FC43D12-1873-4C2B-BE23-91DED56230AE}"/>
    <cellStyle name="Calculation 9 2 2 4" xfId="8921" xr:uid="{6ECF9E94-98B2-4172-AAE5-EC45A98CEF92}"/>
    <cellStyle name="Calculation 9 2 2 5" xfId="8922" xr:uid="{4588182D-10F3-42CC-B53B-4CE94EEF654C}"/>
    <cellStyle name="Calculation 9 2 2 6" xfId="8923" xr:uid="{102F0D00-0140-485D-B548-8987550D3FDC}"/>
    <cellStyle name="Calculation 9 2 2 7" xfId="8924" xr:uid="{CC52FA20-F1A4-4B26-8B6B-D9084BECF65D}"/>
    <cellStyle name="Calculation 9 2 3" xfId="8925" xr:uid="{C4C93DD4-A497-4B8A-9663-CD38C6AA5D66}"/>
    <cellStyle name="Calculation 9 2 3 2" xfId="8926" xr:uid="{0E4AA98A-6D59-4354-A47C-39D585ED1FF6}"/>
    <cellStyle name="Calculation 9 2 3 2 2" xfId="8927" xr:uid="{C707272A-8EBC-4D75-9FC8-383E479AE18C}"/>
    <cellStyle name="Calculation 9 2 3 2 3" xfId="8928" xr:uid="{E92593D8-3C91-482A-9AED-C02E81CAF45D}"/>
    <cellStyle name="Calculation 9 2 3 2 4" xfId="8929" xr:uid="{CFA00346-F640-46B6-A72C-2B49F0AD1306}"/>
    <cellStyle name="Calculation 9 2 3 2 5" xfId="8930" xr:uid="{EE67C7A6-0398-4421-935E-C9877AFC1E9E}"/>
    <cellStyle name="Calculation 9 2 3 3" xfId="8931" xr:uid="{B9E625CF-5340-40CE-A12C-DC2D4C050149}"/>
    <cellStyle name="Calculation 9 2 3 3 2" xfId="8932" xr:uid="{2DC2EC0A-28D6-4888-9578-2B80AE7D1566}"/>
    <cellStyle name="Calculation 9 2 3 3 3" xfId="8933" xr:uid="{D782EECB-4FB8-4A7E-B130-03805B18DB7D}"/>
    <cellStyle name="Calculation 9 2 3 3 4" xfId="8934" xr:uid="{5E836D22-B002-4A4D-ADBE-F15BBC6698BF}"/>
    <cellStyle name="Calculation 9 2 3 3 5" xfId="8935" xr:uid="{71BE500B-3A7F-4C20-93EE-1B3C1FDF162E}"/>
    <cellStyle name="Calculation 9 2 3 4" xfId="8936" xr:uid="{0E28159C-DE4A-4763-8A9B-69C4C207DF45}"/>
    <cellStyle name="Calculation 9 2 3 5" xfId="8937" xr:uid="{86DC8CD2-A127-4278-BA77-81858EA817AB}"/>
    <cellStyle name="Calculation 9 2 3 6" xfId="8938" xr:uid="{080368E7-49B4-4A5F-B867-EB704F983D25}"/>
    <cellStyle name="Calculation 9 2 3 7" xfId="8939" xr:uid="{043F7177-2D92-4EB4-9F4A-A46D4DB93CD3}"/>
    <cellStyle name="Calculation 9 2 4" xfId="8940" xr:uid="{CD4CF1E2-CC6B-40EB-B4F0-B94AD82037EF}"/>
    <cellStyle name="Calculation 9 2 4 2" xfId="8941" xr:uid="{1EADBFA7-C6DE-4EAC-8475-291B3E77542B}"/>
    <cellStyle name="Calculation 9 2 4 2 2" xfId="8942" xr:uid="{C871D6FA-7136-4BB8-8E68-E5A40AB6EB1D}"/>
    <cellStyle name="Calculation 9 2 4 2 3" xfId="8943" xr:uid="{54BBE9F4-B16C-4916-AB64-CB045D519680}"/>
    <cellStyle name="Calculation 9 2 4 2 4" xfId="8944" xr:uid="{17DD4207-FFDE-4CC6-854C-E195FFB36DB4}"/>
    <cellStyle name="Calculation 9 2 4 2 5" xfId="8945" xr:uid="{3F34253D-E1AF-4018-88DD-D991A0A747FC}"/>
    <cellStyle name="Calculation 9 2 4 3" xfId="8946" xr:uid="{F6EFF493-5F24-4BC9-A1AD-26E84AFC73EC}"/>
    <cellStyle name="Calculation 9 2 4 3 2" xfId="8947" xr:uid="{48752BF5-4968-47AD-941B-D337CDE458D4}"/>
    <cellStyle name="Calculation 9 2 4 3 3" xfId="8948" xr:uid="{E3F3E3F9-B3A0-4AFC-BFAF-F48D410795A5}"/>
    <cellStyle name="Calculation 9 2 4 3 4" xfId="8949" xr:uid="{0722C9CF-7BBB-489C-8030-0283D2E4A814}"/>
    <cellStyle name="Calculation 9 2 4 3 5" xfId="8950" xr:uid="{00074006-2DE9-4ACF-A252-8BC4507F634B}"/>
    <cellStyle name="Calculation 9 2 4 4" xfId="8951" xr:uid="{421627B1-49FA-4A3F-B399-9008FD0C17EC}"/>
    <cellStyle name="Calculation 9 2 4 5" xfId="8952" xr:uid="{14C32148-CF93-4B71-9FC9-3B14F9359233}"/>
    <cellStyle name="Calculation 9 2 4 6" xfId="8953" xr:uid="{B4FB35E6-4B17-4AD8-89A3-EA05C656F57B}"/>
    <cellStyle name="Calculation 9 2 4 7" xfId="8954" xr:uid="{F53EE119-994A-4701-B6B2-6980DC995924}"/>
    <cellStyle name="Calculation 9 2 5" xfId="8955" xr:uid="{4C553D53-0AA3-4675-ABC9-9FEF7BA58A4B}"/>
    <cellStyle name="Calculation 9 2 5 2" xfId="8956" xr:uid="{97E296B8-09F7-424A-BD25-EC70F0F8A665}"/>
    <cellStyle name="Calculation 9 2 5 3" xfId="8957" xr:uid="{6C5252D2-72EE-4E33-B84D-66024A300D2E}"/>
    <cellStyle name="Calculation 9 2 5 4" xfId="8958" xr:uid="{BF7F4AE9-146D-466E-8611-028824069DBB}"/>
    <cellStyle name="Calculation 9 2 5 5" xfId="8959" xr:uid="{FAE22343-7B96-4674-A44A-94D036A51E8A}"/>
    <cellStyle name="Calculation 9 2 6" xfId="8960" xr:uid="{AFF45DE1-002D-4F67-A724-69ED0C55D2E3}"/>
    <cellStyle name="Calculation 9 2 6 2" xfId="8961" xr:uid="{5A67D739-CB83-4F50-B7D6-4DDF8FE934A7}"/>
    <cellStyle name="Calculation 9 2 6 3" xfId="8962" xr:uid="{F67DA8CB-3BA5-4983-B6A9-ECA6ACB64516}"/>
    <cellStyle name="Calculation 9 2 6 4" xfId="8963" xr:uid="{A0648EA0-6F9B-46E3-BF2D-3832418AFCE4}"/>
    <cellStyle name="Calculation 9 2 6 5" xfId="8964" xr:uid="{A290AD8A-70A0-4D87-95DE-86C4A50B0E9C}"/>
    <cellStyle name="Calculation 9 2 7" xfId="8965" xr:uid="{5F50CFA6-57F3-4027-A1AF-A1ECBE67720C}"/>
    <cellStyle name="Calculation 9 2 8" xfId="8966" xr:uid="{3A1690A9-0A5F-4DF1-A6A7-DF73303B6621}"/>
    <cellStyle name="Calculation 9 2 9" xfId="8967" xr:uid="{DFDC7E39-D802-4CE9-9C11-D66BD7C5C668}"/>
    <cellStyle name="Calculation 9 3" xfId="8968" xr:uid="{34B14919-0768-4913-98A8-C29983DFF203}"/>
    <cellStyle name="Calculation 9 3 2" xfId="8969" xr:uid="{01EA251A-3265-4F62-A9AA-FDFF4A53EBD3}"/>
    <cellStyle name="Calculation 9 3 2 2" xfId="8970" xr:uid="{C7C48306-EB15-457F-A621-7EEFE17F262C}"/>
    <cellStyle name="Calculation 9 3 2 3" xfId="8971" xr:uid="{7FD2B71F-1EFE-46AC-9708-50EA366D3738}"/>
    <cellStyle name="Calculation 9 3 2 4" xfId="8972" xr:uid="{423AF481-D43C-4674-AD42-1A8F49CE2FD0}"/>
    <cellStyle name="Calculation 9 3 2 5" xfId="8973" xr:uid="{8613A521-449F-4B1C-80F9-EAD7147292FF}"/>
    <cellStyle name="Calculation 9 3 3" xfId="8974" xr:uid="{839E6F78-E41D-46AF-BED9-0A71ED83E703}"/>
    <cellStyle name="Calculation 9 3 3 2" xfId="8975" xr:uid="{7E019776-53E1-4794-B379-1F2A1F4DF951}"/>
    <cellStyle name="Calculation 9 3 3 3" xfId="8976" xr:uid="{55275421-85B0-40A5-BCDB-F973494DCBC9}"/>
    <cellStyle name="Calculation 9 3 3 4" xfId="8977" xr:uid="{18236538-72C5-4831-81EF-6ECA75A4F9A4}"/>
    <cellStyle name="Calculation 9 3 3 5" xfId="8978" xr:uid="{030FFBBC-9903-4449-90AA-804964B2DCE8}"/>
    <cellStyle name="Calculation 9 3 4" xfId="8979" xr:uid="{75084C81-7CBB-4A49-8970-B7734D50F361}"/>
    <cellStyle name="Calculation 9 3 5" xfId="8980" xr:uid="{AA592AE6-685A-4F56-B132-97F49CB33AB8}"/>
    <cellStyle name="Calculation 9 3 6" xfId="8981" xr:uid="{9326679E-B81C-4356-BB52-0340E798218F}"/>
    <cellStyle name="Calculation 9 3 7" xfId="8982" xr:uid="{D24306F6-3E67-4584-94A6-146871F587FC}"/>
    <cellStyle name="Calculation 9 4" xfId="8983" xr:uid="{E4E5A2A1-C9BC-4C26-A608-F42AAF816391}"/>
    <cellStyle name="Calculation 9 4 2" xfId="8984" xr:uid="{10886E11-EFE7-43F5-93C1-3AB76CB2EADF}"/>
    <cellStyle name="Calculation 9 4 2 2" xfId="8985" xr:uid="{4FF28BAD-3071-4441-B6BA-93899C396BB7}"/>
    <cellStyle name="Calculation 9 4 2 3" xfId="8986" xr:uid="{AE7993E4-0E66-471F-829E-082C75BAE57D}"/>
    <cellStyle name="Calculation 9 4 2 4" xfId="8987" xr:uid="{EE7FD2B9-8D0E-46D3-933D-91E60E4FCC1F}"/>
    <cellStyle name="Calculation 9 4 2 5" xfId="8988" xr:uid="{226E7921-6CD8-4815-B0EC-1D459E87BA26}"/>
    <cellStyle name="Calculation 9 4 3" xfId="8989" xr:uid="{69260E08-EBCD-4437-B573-41389BBDC00E}"/>
    <cellStyle name="Calculation 9 4 3 2" xfId="8990" xr:uid="{9C842C8C-9510-4627-8212-C4052347F4B8}"/>
    <cellStyle name="Calculation 9 4 3 3" xfId="8991" xr:uid="{C8CC98F7-D08C-4872-91A9-6D18DD6C1786}"/>
    <cellStyle name="Calculation 9 4 3 4" xfId="8992" xr:uid="{5855DF56-647D-4375-831E-11DFB5DAE899}"/>
    <cellStyle name="Calculation 9 4 3 5" xfId="8993" xr:uid="{A83257C6-08F3-49F9-9BB8-7809F3C73847}"/>
    <cellStyle name="Calculation 9 4 4" xfId="8994" xr:uid="{A510D846-0758-4FED-A942-6899DD4EAAC9}"/>
    <cellStyle name="Calculation 9 4 5" xfId="8995" xr:uid="{B1C464EF-9289-4C81-90D1-130C11466889}"/>
    <cellStyle name="Calculation 9 4 6" xfId="8996" xr:uid="{5BF64C92-45E7-4758-9F58-D9D99F3916D9}"/>
    <cellStyle name="Calculation 9 4 7" xfId="8997" xr:uid="{9A34F5D7-FF13-435F-81E5-396F120233A9}"/>
    <cellStyle name="Calculation 9 5" xfId="8998" xr:uid="{E78EFB47-1106-4A2D-AADB-7E05583E1DD6}"/>
    <cellStyle name="Calculation 9 5 2" xfId="8999" xr:uid="{050741D6-999A-43EA-A9E0-034CE2E9DA9D}"/>
    <cellStyle name="Calculation 9 5 2 2" xfId="9000" xr:uid="{87656A05-5836-4D7C-A012-220E6E6A846F}"/>
    <cellStyle name="Calculation 9 5 2 3" xfId="9001" xr:uid="{80A9B6A4-C0CA-4271-AAB9-8147CA0DD06B}"/>
    <cellStyle name="Calculation 9 5 2 4" xfId="9002" xr:uid="{214CDBFA-6AB7-4019-B98F-045496B10011}"/>
    <cellStyle name="Calculation 9 5 2 5" xfId="9003" xr:uid="{EED41E14-EDB8-43E3-A253-9D1AC6510AF0}"/>
    <cellStyle name="Calculation 9 5 3" xfId="9004" xr:uid="{EA986D91-808E-4FA5-B5AD-A583B1C7A438}"/>
    <cellStyle name="Calculation 9 5 3 2" xfId="9005" xr:uid="{2382D202-6348-46F3-89FA-422A1CAEFEAA}"/>
    <cellStyle name="Calculation 9 5 3 3" xfId="9006" xr:uid="{203868F1-6F50-408A-A787-F5754BC8D1D6}"/>
    <cellStyle name="Calculation 9 5 3 4" xfId="9007" xr:uid="{B10335BB-4329-4C2A-9CD4-D82F10F56E9A}"/>
    <cellStyle name="Calculation 9 5 3 5" xfId="9008" xr:uid="{4B655452-8D3A-4A7B-ACC8-4FD480533BA8}"/>
    <cellStyle name="Calculation 9 5 4" xfId="9009" xr:uid="{3B72043C-2343-4739-9879-BAE35FD6491A}"/>
    <cellStyle name="Calculation 9 5 5" xfId="9010" xr:uid="{D7ADE323-8B91-49A2-9ED5-D352490C2C5A}"/>
    <cellStyle name="Calculation 9 5 6" xfId="9011" xr:uid="{D7255F5B-EE0D-4941-8D74-7595F7C1DC88}"/>
    <cellStyle name="Calculation 9 5 7" xfId="9012" xr:uid="{503D4700-1654-437F-95B7-AFF8A06A8E11}"/>
    <cellStyle name="Calculation 9 6" xfId="9013" xr:uid="{5E66A6AC-A600-48E0-AEF1-354C9947666C}"/>
    <cellStyle name="Calculation 9 6 2" xfId="9014" xr:uid="{C6737602-810F-45F9-A864-CF91FA61B051}"/>
    <cellStyle name="Calculation 9 6 2 2" xfId="9015" xr:uid="{61536498-9067-42F0-A2AA-07BB9C071144}"/>
    <cellStyle name="Calculation 9 6 2 3" xfId="9016" xr:uid="{F3996BAC-E701-452E-B5B5-5B0F2EB09450}"/>
    <cellStyle name="Calculation 9 6 2 4" xfId="9017" xr:uid="{7ED0FA6F-6DF9-4EA1-A998-3F2D82B9EA8D}"/>
    <cellStyle name="Calculation 9 6 2 5" xfId="9018" xr:uid="{F079559B-7B77-423B-8607-218EEDECCE55}"/>
    <cellStyle name="Calculation 9 6 3" xfId="9019" xr:uid="{9256B271-85F1-4FDB-9BF6-3569AA8E28A0}"/>
    <cellStyle name="Calculation 9 6 3 2" xfId="9020" xr:uid="{6AFAEF98-C53A-4254-ADD1-FF65F6FE8EFA}"/>
    <cellStyle name="Calculation 9 6 3 3" xfId="9021" xr:uid="{F327C5E5-B509-40C6-977C-8C463E9AEDE8}"/>
    <cellStyle name="Calculation 9 6 3 4" xfId="9022" xr:uid="{E9FE6BC5-3F78-4E93-8FFC-5A5E658ACD9E}"/>
    <cellStyle name="Calculation 9 6 3 5" xfId="9023" xr:uid="{5DC96569-C546-43D7-8B25-CD6C28ADA008}"/>
    <cellStyle name="Calculation 9 6 4" xfId="9024" xr:uid="{773FF69A-7369-42CF-B38B-E879940508CA}"/>
    <cellStyle name="Calculation 9 6 5" xfId="9025" xr:uid="{23B37B56-D427-4A44-A2E5-5944DCA4A0DB}"/>
    <cellStyle name="Calculation 9 6 6" xfId="9026" xr:uid="{89D813E4-1642-4943-B098-FE282E2ED644}"/>
    <cellStyle name="Calculation 9 6 7" xfId="9027" xr:uid="{9ED0F5B4-D8C5-4083-914B-6C82CDF2EBA5}"/>
    <cellStyle name="Calculation 9 7" xfId="9028" xr:uid="{E8B91F68-1B9C-4C65-A74E-286F339C884A}"/>
    <cellStyle name="Calculation 9 7 2" xfId="9029" xr:uid="{F00CAB1A-6C30-4B13-AA28-6744B67A5D25}"/>
    <cellStyle name="Calculation 9 7 2 2" xfId="9030" xr:uid="{678AFFEE-E1F6-4ADD-A480-E6E0970A8837}"/>
    <cellStyle name="Calculation 9 7 2 3" xfId="9031" xr:uid="{D3D9AF72-501B-4CC0-871E-E9E2D33594D4}"/>
    <cellStyle name="Calculation 9 7 2 4" xfId="9032" xr:uid="{BE5B1912-10CA-4462-AE55-059B4D762F00}"/>
    <cellStyle name="Calculation 9 7 2 5" xfId="9033" xr:uid="{91B195B4-1846-4A4B-8F04-EE89A9BA7502}"/>
    <cellStyle name="Calculation 9 7 3" xfId="9034" xr:uid="{4D74ADC6-4161-472A-8152-81566D922609}"/>
    <cellStyle name="Calculation 9 7 4" xfId="9035" xr:uid="{E3DDAB3F-E692-45CE-9DF3-031F111A09D6}"/>
    <cellStyle name="Calculation 9 7 5" xfId="9036" xr:uid="{2D083CD0-4148-4EAE-A0FE-389A248B4508}"/>
    <cellStyle name="Calculation 9 7 6" xfId="9037" xr:uid="{A5F3A1A4-A05F-4662-9697-6C96ED31A8C5}"/>
    <cellStyle name="Calculation 9 8" xfId="9038" xr:uid="{87101E65-C09D-4B44-989B-C0E435EA05D9}"/>
    <cellStyle name="Calculation 9 8 2" xfId="9039" xr:uid="{0FF1CBA4-0279-4BAC-8AC5-AA29F532A8D8}"/>
    <cellStyle name="Calculation 9 8 3" xfId="9040" xr:uid="{314E7AA4-1D79-4380-B403-173616A0CDC9}"/>
    <cellStyle name="Calculation 9 8 4" xfId="9041" xr:uid="{A444409A-C094-4405-B47B-0E0278450555}"/>
    <cellStyle name="Calculation 9 8 5" xfId="9042" xr:uid="{08C6244D-B6D8-4067-A8FA-5C8D0409EE27}"/>
    <cellStyle name="Calculation 9 9" xfId="9043" xr:uid="{337EDDF9-6A12-4097-BA50-9BD96B568454}"/>
    <cellStyle name="Cellule liée" xfId="14" builtinId="24" customBuiltin="1"/>
    <cellStyle name="Cellule liée 1" xfId="9044" xr:uid="{258EBBF4-0CD8-4CF0-A8A7-4068F90EBDC5}"/>
    <cellStyle name="Cellule liée 2" xfId="9045" xr:uid="{349C606E-E87B-4377-849D-EA427BA15FE1}"/>
    <cellStyle name="Cellule liée 2 2" xfId="9046" xr:uid="{D958F1A9-0466-4F49-A28B-E81473615B85}"/>
    <cellStyle name="Cellule liée 3" xfId="9047" xr:uid="{D4C4D83B-7A17-472A-8C93-3ED5F97104DF}"/>
    <cellStyle name="Check Cell" xfId="9048" xr:uid="{D1F58FE1-9863-4977-899B-E75D17ADFB62}"/>
    <cellStyle name="Comma  - Style1" xfId="9049" xr:uid="{BE35B9F4-E92E-4FF2-8255-44EA2178679C}"/>
    <cellStyle name="Comma  - Style2" xfId="9050" xr:uid="{6EBEE395-6245-45DC-AA1E-2CE20BE930F0}"/>
    <cellStyle name="Comma  - Style3" xfId="9051" xr:uid="{A718723A-7C7E-48E6-BB3B-D77F934C3D36}"/>
    <cellStyle name="Comma  - Style4" xfId="9052" xr:uid="{0EAFFF77-3E67-450B-8DA6-9759584F4A51}"/>
    <cellStyle name="Comma  - Style5" xfId="9053" xr:uid="{986C447C-276D-43D8-BE2C-4C4D23F373D5}"/>
    <cellStyle name="Comma  - Style6" xfId="9054" xr:uid="{FAFFB4DC-729D-44B9-85BF-994692D556A9}"/>
    <cellStyle name="Comma  - Style7" xfId="9055" xr:uid="{D96B15B8-529A-461E-941D-6271B3550061}"/>
    <cellStyle name="Comma  - Style8" xfId="9056" xr:uid="{0D00C760-E97D-4CD3-855E-8096FC12E71B}"/>
    <cellStyle name="Comma [0]_353HHC" xfId="9057" xr:uid="{07B63174-DB4C-4E0F-8C87-0ACD8638C4F7}"/>
    <cellStyle name="Comma 2" xfId="9058" xr:uid="{E9F791D4-9437-4F3A-A955-3099B2A0BCD7}"/>
    <cellStyle name="Comma 2 2" xfId="9059" xr:uid="{2024FEB7-CA62-42EF-9406-274A0A90D575}"/>
    <cellStyle name="Comma 2 2 2" xfId="9060" xr:uid="{C917780D-149B-4D4B-8593-88D4DC43B6AB}"/>
    <cellStyle name="Comma 2 2 2 2" xfId="9061" xr:uid="{5AF9C777-B411-4F68-8D18-E6BFA8CF0BE8}"/>
    <cellStyle name="Comma 2 2 3" xfId="9062" xr:uid="{6D6C0330-F63C-4F9B-8A35-F1468D8BF510}"/>
    <cellStyle name="Comma 2 3" xfId="9063" xr:uid="{8D95AA39-6807-4362-A894-AB573BAD6A41}"/>
    <cellStyle name="Comma 2 3 2" xfId="9064" xr:uid="{B47EBCBA-7E79-4C0C-82DB-0C683F846756}"/>
    <cellStyle name="Comma 2 4" xfId="9065" xr:uid="{73F2459B-05EF-4B00-B3E8-4A508AEB9DA2}"/>
    <cellStyle name="Comma 3" xfId="9066" xr:uid="{143E6DB4-5CAE-436A-8080-D26CB2BD21F5}"/>
    <cellStyle name="Comma 3 2" xfId="9067" xr:uid="{23BBA9FD-AD77-4DA8-B6D1-43C604A9DF69}"/>
    <cellStyle name="Comma 3 2 2" xfId="9068" xr:uid="{975DB636-1707-4CAB-923C-DD92F0571A54}"/>
    <cellStyle name="Comma 3 3" xfId="9069" xr:uid="{14E14B71-6B06-49FD-B895-D5254B5952E1}"/>
    <cellStyle name="Comma 4" xfId="9070" xr:uid="{F97C5114-F1C9-45F7-ABA5-335C955A955F}"/>
    <cellStyle name="Comma 4 2" xfId="9071" xr:uid="{131E4F85-63FD-47C1-BE59-AFB35A54F244}"/>
    <cellStyle name="Comma 4 2 2" xfId="9072" xr:uid="{300EBEBB-82BD-4AEA-A1F6-F53D6B5BCCEE}"/>
    <cellStyle name="Comma 4 3" xfId="9073" xr:uid="{8FBA5905-35C8-464F-AF02-74333C01DADB}"/>
    <cellStyle name="Comma 5" xfId="9074" xr:uid="{D45A8634-E5EC-4C40-A2E8-DC65553F501E}"/>
    <cellStyle name="Comma 5 2" xfId="9075" xr:uid="{D80F508D-1EE4-45CB-9586-6C227C3F1A56}"/>
    <cellStyle name="Comma 6" xfId="9076" xr:uid="{02849632-F21D-4DE2-B2A0-16760FA4B511}"/>
    <cellStyle name="Comma 6 2" xfId="9077" xr:uid="{3B6D0FE8-B300-4E42-A961-9294A30F876B}"/>
    <cellStyle name="Comma_353HHC" xfId="9078" xr:uid="{76C1FDA6-02FD-4EE3-82C9-F6ED89B2AF8C}"/>
    <cellStyle name="Comma0" xfId="9079" xr:uid="{EAFDE03E-F460-45FF-9B01-7A4E130A9586}"/>
    <cellStyle name="Comma0 2" xfId="9080" xr:uid="{C8237A91-8DA7-4F86-B2DF-C34DEA7E074B}"/>
    <cellStyle name="Comma0 3" xfId="9081" xr:uid="{8035525D-2ECC-4A46-A8A8-486E9DC2E328}"/>
    <cellStyle name="Commentaire 1" xfId="9082" xr:uid="{AB9D2801-9D70-40E3-A499-0ACFD18F71FE}"/>
    <cellStyle name="Commentaire 10" xfId="9083" xr:uid="{6F0D2433-6DF9-4CF5-A030-50F34325A68B}"/>
    <cellStyle name="Commentaire 10 10" xfId="9084" xr:uid="{D561B5E1-D0B2-47AF-B1F9-A45F54F290FF}"/>
    <cellStyle name="Commentaire 10 10 2" xfId="9085" xr:uid="{B9441AC1-D535-4210-8BCF-956895D91D75}"/>
    <cellStyle name="Commentaire 10 10 3" xfId="9086" xr:uid="{8024B947-6591-448C-ADB8-054209F28097}"/>
    <cellStyle name="Commentaire 10 10 4" xfId="9087" xr:uid="{BFA641D3-BCFE-4B72-B8DF-1165ADD013CF}"/>
    <cellStyle name="Commentaire 10 10 5" xfId="9088" xr:uid="{29DC0F36-9995-46DC-81AA-845CBBF0AC49}"/>
    <cellStyle name="Commentaire 10 11" xfId="9089" xr:uid="{C9ED31EA-A67A-487E-A9F3-30DA4CB7289C}"/>
    <cellStyle name="Commentaire 10 12" xfId="9090" xr:uid="{ADCAF9A3-8E9D-4777-A70E-80A9C18F7878}"/>
    <cellStyle name="Commentaire 10 13" xfId="9091" xr:uid="{A90DE15A-ABC5-4A69-97FF-6ED129DA7F98}"/>
    <cellStyle name="Commentaire 10 14" xfId="9092" xr:uid="{057267B7-4A10-4101-8F05-F98CC81F6580}"/>
    <cellStyle name="Commentaire 10 2" xfId="9093" xr:uid="{A1E855AD-008C-4DEA-8A18-ECDE19CE9E83}"/>
    <cellStyle name="Commentaire 10 2 10" xfId="9094" xr:uid="{D50614D6-DD6E-46A9-B954-6B3A61C54199}"/>
    <cellStyle name="Commentaire 10 2 11" xfId="9095" xr:uid="{EF85DD9A-2F9F-4DFD-BB8F-D0C15BEBD030}"/>
    <cellStyle name="Commentaire 10 2 12" xfId="9096" xr:uid="{02C46E04-7D0F-4302-ADBD-89FF5FD95523}"/>
    <cellStyle name="Commentaire 10 2 13" xfId="9097" xr:uid="{C9EC3227-96BD-4089-92EA-0D87BBDDDDC1}"/>
    <cellStyle name="Commentaire 10 2 2" xfId="9098" xr:uid="{61AEF672-E447-4AD7-8163-BF37197522FF}"/>
    <cellStyle name="Commentaire 10 2 2 10" xfId="9099" xr:uid="{E6F74E1F-81B3-4831-AF32-1097A930E079}"/>
    <cellStyle name="Commentaire 10 2 2 11" xfId="9100" xr:uid="{51FA5FAC-6C05-4AD5-B5D8-4CE9CA7E4EC2}"/>
    <cellStyle name="Commentaire 10 2 2 12" xfId="9101" xr:uid="{D40BC3C8-72FB-45AA-A840-C08EFA33A2C4}"/>
    <cellStyle name="Commentaire 10 2 2 2" xfId="9102" xr:uid="{BC0DA0EC-6B4F-46E4-B4C6-D14391738AA9}"/>
    <cellStyle name="Commentaire 10 2 2 2 10" xfId="9103" xr:uid="{1CB3FC89-A3E8-4F47-B45A-90D7562ABA44}"/>
    <cellStyle name="Commentaire 10 2 2 2 2" xfId="9104" xr:uid="{BB1840F0-AAB6-4CC1-9AD5-42044985F8D1}"/>
    <cellStyle name="Commentaire 10 2 2 2 2 2" xfId="9105" xr:uid="{82A204F0-7CE0-488B-8DC9-FFE013962900}"/>
    <cellStyle name="Commentaire 10 2 2 2 2 2 2" xfId="9106" xr:uid="{6983F5CC-C387-498C-B42E-5C685D8ACF7D}"/>
    <cellStyle name="Commentaire 10 2 2 2 2 2 3" xfId="9107" xr:uid="{B3779B41-8F52-4945-ADD1-B8FA89C032F4}"/>
    <cellStyle name="Commentaire 10 2 2 2 2 2 4" xfId="9108" xr:uid="{D0546999-5AB8-466F-B8D9-A84EAF302D56}"/>
    <cellStyle name="Commentaire 10 2 2 2 2 2 5" xfId="9109" xr:uid="{C6F61F8C-3376-4A15-BD99-5934B71540B7}"/>
    <cellStyle name="Commentaire 10 2 2 2 2 3" xfId="9110" xr:uid="{B626325A-C077-499B-9300-5D79C03D1D50}"/>
    <cellStyle name="Commentaire 10 2 2 2 2 3 2" xfId="9111" xr:uid="{5AD2990F-E61E-4D50-B662-1C0AD0462B95}"/>
    <cellStyle name="Commentaire 10 2 2 2 2 3 3" xfId="9112" xr:uid="{E4EBE967-0423-4F6F-A9D4-C0767E3E0F14}"/>
    <cellStyle name="Commentaire 10 2 2 2 2 3 4" xfId="9113" xr:uid="{9432D99E-5DFA-47E5-840F-A416A84BAFE8}"/>
    <cellStyle name="Commentaire 10 2 2 2 2 3 5" xfId="9114" xr:uid="{F004D787-EE73-41EF-A6A4-8FD91AB93759}"/>
    <cellStyle name="Commentaire 10 2 2 2 2 4" xfId="9115" xr:uid="{F12CBC55-B1C0-452D-8B10-659481C2F813}"/>
    <cellStyle name="Commentaire 10 2 2 2 2 5" xfId="9116" xr:uid="{46F3DD6D-F968-4C15-9CEC-2D82C4BB72F2}"/>
    <cellStyle name="Commentaire 10 2 2 2 2 6" xfId="9117" xr:uid="{FB8AC3CF-DF07-42C3-9C46-7CFFD2B01290}"/>
    <cellStyle name="Commentaire 10 2 2 2 2 7" xfId="9118" xr:uid="{05C7D788-7290-4148-91C2-DDCF9D44792F}"/>
    <cellStyle name="Commentaire 10 2 2 2 3" xfId="9119" xr:uid="{3C4AB615-B9A1-441F-AEAF-AF1746CD57C8}"/>
    <cellStyle name="Commentaire 10 2 2 2 3 2" xfId="9120" xr:uid="{B59507EA-9D7D-4ADD-9A65-48F9B32F3EDF}"/>
    <cellStyle name="Commentaire 10 2 2 2 3 2 2" xfId="9121" xr:uid="{4248EEF1-868C-4239-82F6-177DBEB7A1EE}"/>
    <cellStyle name="Commentaire 10 2 2 2 3 2 3" xfId="9122" xr:uid="{C2D6DF69-722B-4F25-857A-8E2821CF9396}"/>
    <cellStyle name="Commentaire 10 2 2 2 3 2 4" xfId="9123" xr:uid="{A6F56BDD-04A5-487F-B11A-A994B49E7E3C}"/>
    <cellStyle name="Commentaire 10 2 2 2 3 2 5" xfId="9124" xr:uid="{DDF00B8E-0849-445A-ADBD-7A08253DEBE6}"/>
    <cellStyle name="Commentaire 10 2 2 2 3 3" xfId="9125" xr:uid="{1CAD8350-69A5-48E6-8ED0-44D66E484914}"/>
    <cellStyle name="Commentaire 10 2 2 2 3 3 2" xfId="9126" xr:uid="{F520C705-DE83-4365-A243-44D0B7862AD2}"/>
    <cellStyle name="Commentaire 10 2 2 2 3 3 3" xfId="9127" xr:uid="{63684FAF-8541-46A8-A5EF-ED495474DB67}"/>
    <cellStyle name="Commentaire 10 2 2 2 3 3 4" xfId="9128" xr:uid="{F7732E5F-88F6-4354-9B75-DA21592D7DD7}"/>
    <cellStyle name="Commentaire 10 2 2 2 3 3 5" xfId="9129" xr:uid="{670BF3B8-BE8F-4756-8DFB-A28716C30FAE}"/>
    <cellStyle name="Commentaire 10 2 2 2 3 4" xfId="9130" xr:uid="{C4FA72BC-BA53-46DF-B8F8-BA427240E002}"/>
    <cellStyle name="Commentaire 10 2 2 2 3 5" xfId="9131" xr:uid="{240832CE-F881-4200-B58A-971259ABC4D7}"/>
    <cellStyle name="Commentaire 10 2 2 2 3 6" xfId="9132" xr:uid="{DC78FC7D-1C45-4E09-8FE4-6D5EDFF9A04C}"/>
    <cellStyle name="Commentaire 10 2 2 2 3 7" xfId="9133" xr:uid="{D4757807-A942-43D1-98DA-A0EB37ED58E6}"/>
    <cellStyle name="Commentaire 10 2 2 2 4" xfId="9134" xr:uid="{84717162-69A3-4BEA-ADED-BCEBD4349B4C}"/>
    <cellStyle name="Commentaire 10 2 2 2 4 2" xfId="9135" xr:uid="{2086C17F-A581-4748-B16B-2B012308F693}"/>
    <cellStyle name="Commentaire 10 2 2 2 4 2 2" xfId="9136" xr:uid="{9153B426-EC86-4003-A4A7-820B5BF080CC}"/>
    <cellStyle name="Commentaire 10 2 2 2 4 2 3" xfId="9137" xr:uid="{42F21FB5-1699-4F95-BD81-89999BBB1A4D}"/>
    <cellStyle name="Commentaire 10 2 2 2 4 2 4" xfId="9138" xr:uid="{2455F872-976A-4ED7-ACAB-C7D119948830}"/>
    <cellStyle name="Commentaire 10 2 2 2 4 2 5" xfId="9139" xr:uid="{331CEF4A-AC28-42FD-AB84-9FF78D618781}"/>
    <cellStyle name="Commentaire 10 2 2 2 4 3" xfId="9140" xr:uid="{2A6F3EB3-80D3-401B-B951-1976B57354B1}"/>
    <cellStyle name="Commentaire 10 2 2 2 4 3 2" xfId="9141" xr:uid="{0F46C13D-E799-4681-BDB5-F23BFAE06CF1}"/>
    <cellStyle name="Commentaire 10 2 2 2 4 3 3" xfId="9142" xr:uid="{129AEF93-3AB5-4F73-9345-BC03A04C379E}"/>
    <cellStyle name="Commentaire 10 2 2 2 4 3 4" xfId="9143" xr:uid="{4FF2F498-4253-4D61-81AA-34AD934A76FF}"/>
    <cellStyle name="Commentaire 10 2 2 2 4 3 5" xfId="9144" xr:uid="{4413F24F-C0A6-435C-881D-A4D05453B950}"/>
    <cellStyle name="Commentaire 10 2 2 2 4 4" xfId="9145" xr:uid="{8104324C-2B94-4F81-98BF-51BCBA8F3B9F}"/>
    <cellStyle name="Commentaire 10 2 2 2 4 5" xfId="9146" xr:uid="{A0E955CE-E164-4319-97DE-A0CCCD340E3B}"/>
    <cellStyle name="Commentaire 10 2 2 2 4 6" xfId="9147" xr:uid="{A0EBD0EA-5D09-4329-818C-3A20C4AB21CB}"/>
    <cellStyle name="Commentaire 10 2 2 2 4 7" xfId="9148" xr:uid="{C622BE1C-6F6A-40B8-8495-3DB479483BA2}"/>
    <cellStyle name="Commentaire 10 2 2 2 5" xfId="9149" xr:uid="{FDF8B672-7EB6-47C8-9F40-5FC0AC213E3D}"/>
    <cellStyle name="Commentaire 10 2 2 2 5 2" xfId="9150" xr:uid="{80BB293D-445F-43C9-8339-57144896162D}"/>
    <cellStyle name="Commentaire 10 2 2 2 5 3" xfId="9151" xr:uid="{954EB970-AD8C-4D6A-8E6B-6F18994CE797}"/>
    <cellStyle name="Commentaire 10 2 2 2 5 4" xfId="9152" xr:uid="{2E7E2419-648E-48E2-978A-E9A2D7A1FC9B}"/>
    <cellStyle name="Commentaire 10 2 2 2 5 5" xfId="9153" xr:uid="{26C7A98F-B321-4703-A7D1-121A9DA62B62}"/>
    <cellStyle name="Commentaire 10 2 2 2 6" xfId="9154" xr:uid="{469A855F-29E6-417F-93FE-48069D7D699B}"/>
    <cellStyle name="Commentaire 10 2 2 2 6 2" xfId="9155" xr:uid="{AB8D552D-4081-4231-8658-70DC13DA2D00}"/>
    <cellStyle name="Commentaire 10 2 2 2 6 3" xfId="9156" xr:uid="{1729C28D-4450-45B9-8A59-891B32F96366}"/>
    <cellStyle name="Commentaire 10 2 2 2 6 4" xfId="9157" xr:uid="{A6BC86DF-FFE5-4CAB-8600-51541CBE11FE}"/>
    <cellStyle name="Commentaire 10 2 2 2 6 5" xfId="9158" xr:uid="{111DBFDF-5E19-49BB-B05B-56D6FE6FBBCF}"/>
    <cellStyle name="Commentaire 10 2 2 2 7" xfId="9159" xr:uid="{3B1F083A-7111-46A6-B4BB-6E8901C9CEAC}"/>
    <cellStyle name="Commentaire 10 2 2 2 8" xfId="9160" xr:uid="{64E38A38-994A-4C07-8D81-CA7700DBEBC3}"/>
    <cellStyle name="Commentaire 10 2 2 2 9" xfId="9161" xr:uid="{88913F0A-030C-4CB9-B761-6D641AEA4FD8}"/>
    <cellStyle name="Commentaire 10 2 2 3" xfId="9162" xr:uid="{AF8B9C2E-62D5-437C-8582-246D8FA5051A}"/>
    <cellStyle name="Commentaire 10 2 2 3 2" xfId="9163" xr:uid="{56CB27AF-E3B6-468E-A4FE-C5FBF2D1194A}"/>
    <cellStyle name="Commentaire 10 2 2 3 2 2" xfId="9164" xr:uid="{A6215FCF-1AA7-4F11-9DEA-992A911DB9D8}"/>
    <cellStyle name="Commentaire 10 2 2 3 2 3" xfId="9165" xr:uid="{C3E5092E-B949-44FE-AF86-8360138D46E1}"/>
    <cellStyle name="Commentaire 10 2 2 3 2 4" xfId="9166" xr:uid="{D1C4A1BA-81F0-4A2E-894F-465553422E7E}"/>
    <cellStyle name="Commentaire 10 2 2 3 2 5" xfId="9167" xr:uid="{1D1D2925-03F0-41D9-BE2A-6B8BF911E868}"/>
    <cellStyle name="Commentaire 10 2 2 3 3" xfId="9168" xr:uid="{B154CD06-A000-448A-A8ED-D91B129F16C6}"/>
    <cellStyle name="Commentaire 10 2 2 3 3 2" xfId="9169" xr:uid="{6A96FA9E-5BA9-4D3B-ABDA-1970E53E8F49}"/>
    <cellStyle name="Commentaire 10 2 2 3 3 3" xfId="9170" xr:uid="{5B3C1C4A-0C17-4BEB-9B15-23C8B3F2B1F3}"/>
    <cellStyle name="Commentaire 10 2 2 3 3 4" xfId="9171" xr:uid="{F25D2D90-6D1C-4108-AC27-86DE37C67D35}"/>
    <cellStyle name="Commentaire 10 2 2 3 3 5" xfId="9172" xr:uid="{CB5D64F9-8661-4727-A9A4-BEE1A1A6046C}"/>
    <cellStyle name="Commentaire 10 2 2 3 4" xfId="9173" xr:uid="{F1E2A045-3696-4578-8CD3-791A7805DF53}"/>
    <cellStyle name="Commentaire 10 2 2 3 5" xfId="9174" xr:uid="{AF5B76BF-B323-4F24-864B-DE3B3079C55E}"/>
    <cellStyle name="Commentaire 10 2 2 3 6" xfId="9175" xr:uid="{04A9B871-400A-4ED0-84A6-5F67C172EB0E}"/>
    <cellStyle name="Commentaire 10 2 2 3 7" xfId="9176" xr:uid="{A7226F12-58C2-41EF-9C2B-183B1C989017}"/>
    <cellStyle name="Commentaire 10 2 2 4" xfId="9177" xr:uid="{098FDBE5-272C-4118-9030-F003457A2CFA}"/>
    <cellStyle name="Commentaire 10 2 2 4 2" xfId="9178" xr:uid="{EF374D01-F325-464B-B2C2-7127F234A07C}"/>
    <cellStyle name="Commentaire 10 2 2 4 2 2" xfId="9179" xr:uid="{F0FFF606-BEBB-423A-A70B-54F10303775D}"/>
    <cellStyle name="Commentaire 10 2 2 4 2 3" xfId="9180" xr:uid="{66C5EB4A-1B3E-4F7A-9529-67A60B371C76}"/>
    <cellStyle name="Commentaire 10 2 2 4 2 4" xfId="9181" xr:uid="{F202ED2A-6BE4-4EB3-B4FB-89760E79F1D2}"/>
    <cellStyle name="Commentaire 10 2 2 4 2 5" xfId="9182" xr:uid="{0CBFF749-9CCB-4031-A342-980321A7E532}"/>
    <cellStyle name="Commentaire 10 2 2 4 3" xfId="9183" xr:uid="{CAA57896-9995-406D-B3AA-B343C98E0858}"/>
    <cellStyle name="Commentaire 10 2 2 4 3 2" xfId="9184" xr:uid="{836AC522-952C-42C0-8A4A-D3D75013404F}"/>
    <cellStyle name="Commentaire 10 2 2 4 3 3" xfId="9185" xr:uid="{7B064AA8-5DCE-4CA1-BD20-C558AC51A990}"/>
    <cellStyle name="Commentaire 10 2 2 4 3 4" xfId="9186" xr:uid="{0DCBB3DD-7E9F-4758-B2B8-C5276174442A}"/>
    <cellStyle name="Commentaire 10 2 2 4 3 5" xfId="9187" xr:uid="{34A4DA06-7849-4D5D-BF75-16570AE77895}"/>
    <cellStyle name="Commentaire 10 2 2 4 4" xfId="9188" xr:uid="{5B9BE81B-3D9F-4EE6-A72E-171111CC8AF2}"/>
    <cellStyle name="Commentaire 10 2 2 4 5" xfId="9189" xr:uid="{C0A2B5B2-B2AD-44EC-B36C-469486A5AC15}"/>
    <cellStyle name="Commentaire 10 2 2 4 6" xfId="9190" xr:uid="{F8B4594E-A93E-4009-B9AC-FFC00B0D29C8}"/>
    <cellStyle name="Commentaire 10 2 2 4 7" xfId="9191" xr:uid="{EEE4E662-7961-4078-BFD1-5FA41F5DAE12}"/>
    <cellStyle name="Commentaire 10 2 2 5" xfId="9192" xr:uid="{75FE3C37-C809-41F2-8F85-CF3D97A64054}"/>
    <cellStyle name="Commentaire 10 2 2 5 2" xfId="9193" xr:uid="{F060231D-6B08-4733-A6A6-B2948EBCCFEA}"/>
    <cellStyle name="Commentaire 10 2 2 5 2 2" xfId="9194" xr:uid="{4406FBF3-63E0-444C-9CFC-E37BA46C5CD9}"/>
    <cellStyle name="Commentaire 10 2 2 5 2 3" xfId="9195" xr:uid="{E4320F59-E22B-488D-96F2-34CDB7FAF88D}"/>
    <cellStyle name="Commentaire 10 2 2 5 2 4" xfId="9196" xr:uid="{A3262026-DD3F-4762-BA3F-EABAB97958F1}"/>
    <cellStyle name="Commentaire 10 2 2 5 2 5" xfId="9197" xr:uid="{04BAFBE1-BA9E-4F2E-A8CE-82EB8B17039B}"/>
    <cellStyle name="Commentaire 10 2 2 5 3" xfId="9198" xr:uid="{276CAD40-E42C-4EB4-A585-2BCB8D11E965}"/>
    <cellStyle name="Commentaire 10 2 2 5 3 2" xfId="9199" xr:uid="{606AEDAB-F24B-4DAF-9DAF-7B791068D906}"/>
    <cellStyle name="Commentaire 10 2 2 5 3 3" xfId="9200" xr:uid="{87177B41-F776-42A0-BC34-359C9AEB787E}"/>
    <cellStyle name="Commentaire 10 2 2 5 3 4" xfId="9201" xr:uid="{D1BDEF81-A0E0-48B5-B60C-A2A8EFCCD7A1}"/>
    <cellStyle name="Commentaire 10 2 2 5 3 5" xfId="9202" xr:uid="{1805D636-0FF3-4E3B-A743-D2BBA4508792}"/>
    <cellStyle name="Commentaire 10 2 2 5 4" xfId="9203" xr:uid="{1F1DB4CA-0E01-4DC6-A829-92F58161CD5F}"/>
    <cellStyle name="Commentaire 10 2 2 5 5" xfId="9204" xr:uid="{95041809-95D5-4174-A582-EC91F2236D18}"/>
    <cellStyle name="Commentaire 10 2 2 5 6" xfId="9205" xr:uid="{70A7EE72-3ED1-4B49-8950-45CA975875E5}"/>
    <cellStyle name="Commentaire 10 2 2 5 7" xfId="9206" xr:uid="{47A63051-BC24-4F4A-90D0-1E3DF2252D9C}"/>
    <cellStyle name="Commentaire 10 2 2 6" xfId="9207" xr:uid="{71EB0742-F1DD-4731-AA1C-B94DC59864EB}"/>
    <cellStyle name="Commentaire 10 2 2 6 2" xfId="9208" xr:uid="{3A0BA97F-78D3-4130-A5A5-44966AA28F8B}"/>
    <cellStyle name="Commentaire 10 2 2 6 2 2" xfId="9209" xr:uid="{FF527788-C46A-495F-B79E-0850BBDEB157}"/>
    <cellStyle name="Commentaire 10 2 2 6 2 3" xfId="9210" xr:uid="{DCDA60E0-ACA6-4DE7-9805-2B46B6B6762C}"/>
    <cellStyle name="Commentaire 10 2 2 6 2 4" xfId="9211" xr:uid="{E27C6288-CA43-40FC-931A-9549694EACAA}"/>
    <cellStyle name="Commentaire 10 2 2 6 2 5" xfId="9212" xr:uid="{E1B20CF2-5B7C-4C5D-821C-F42B77B0664F}"/>
    <cellStyle name="Commentaire 10 2 2 6 3" xfId="9213" xr:uid="{1241EA63-4F19-4A0C-B66C-DCB02F24348A}"/>
    <cellStyle name="Commentaire 10 2 2 6 3 2" xfId="9214" xr:uid="{96EA20A0-4137-4D5B-89AB-D94A73D3B4DB}"/>
    <cellStyle name="Commentaire 10 2 2 6 3 3" xfId="9215" xr:uid="{D772C37D-489E-4029-B647-AAB44879E3A4}"/>
    <cellStyle name="Commentaire 10 2 2 6 3 4" xfId="9216" xr:uid="{B8C5B109-E2BC-4339-9D54-05EBD98E8AD8}"/>
    <cellStyle name="Commentaire 10 2 2 6 3 5" xfId="9217" xr:uid="{8D533610-B2FB-4D4A-982A-22203A029558}"/>
    <cellStyle name="Commentaire 10 2 2 6 4" xfId="9218" xr:uid="{4D6BD10C-3E0B-47DA-98C2-F6BCCAD1E801}"/>
    <cellStyle name="Commentaire 10 2 2 6 5" xfId="9219" xr:uid="{833AB33F-345B-4683-8567-9DA90686A290}"/>
    <cellStyle name="Commentaire 10 2 2 6 6" xfId="9220" xr:uid="{75752DA4-859D-48DB-B3CE-9404B5BE2034}"/>
    <cellStyle name="Commentaire 10 2 2 6 7" xfId="9221" xr:uid="{4662248C-0A44-4FB0-8B02-5B4291B236F0}"/>
    <cellStyle name="Commentaire 10 2 2 7" xfId="9222" xr:uid="{12CCFB5A-4015-4322-BAF3-E3D2A1B338FE}"/>
    <cellStyle name="Commentaire 10 2 2 7 2" xfId="9223" xr:uid="{5035F1F3-6745-429D-8BCE-9AE818D18D58}"/>
    <cellStyle name="Commentaire 10 2 2 7 3" xfId="9224" xr:uid="{B39FCFC2-115A-467C-AF8E-B03B008BF9B5}"/>
    <cellStyle name="Commentaire 10 2 2 7 4" xfId="9225" xr:uid="{0056F97F-AA73-4454-858C-DF307358AB4A}"/>
    <cellStyle name="Commentaire 10 2 2 7 5" xfId="9226" xr:uid="{0F448F52-3B20-49BB-BC42-73087D53E471}"/>
    <cellStyle name="Commentaire 10 2 2 8" xfId="9227" xr:uid="{10059C1B-CD38-4233-B113-748C6CB7B5BA}"/>
    <cellStyle name="Commentaire 10 2 2 8 2" xfId="9228" xr:uid="{2614AE4F-C40A-459D-B727-C203DF589EA1}"/>
    <cellStyle name="Commentaire 10 2 2 8 3" xfId="9229" xr:uid="{E348F3C1-6FC3-4828-A933-3ABF291314E8}"/>
    <cellStyle name="Commentaire 10 2 2 8 4" xfId="9230" xr:uid="{B34D0567-991D-443F-BE3C-738D33B71544}"/>
    <cellStyle name="Commentaire 10 2 2 8 5" xfId="9231" xr:uid="{571C65EF-546F-4751-B913-8E57116791CB}"/>
    <cellStyle name="Commentaire 10 2 2 9" xfId="9232" xr:uid="{3F7F0AD6-09EC-4FFA-969F-E1A851307B4F}"/>
    <cellStyle name="Commentaire 10 2 3" xfId="9233" xr:uid="{5F6B48E3-300F-4FD7-A40C-B4BB8352F9C5}"/>
    <cellStyle name="Commentaire 10 2 3 10" xfId="9234" xr:uid="{8C4C01E5-1438-4CF4-84E1-E3FD595874AA}"/>
    <cellStyle name="Commentaire 10 2 3 2" xfId="9235" xr:uid="{00BC8D36-2064-442D-B8AB-4E6F367A6772}"/>
    <cellStyle name="Commentaire 10 2 3 2 2" xfId="9236" xr:uid="{B5038A20-DB42-452C-99A1-B74EEEF1BF1B}"/>
    <cellStyle name="Commentaire 10 2 3 2 2 2" xfId="9237" xr:uid="{D2A7576D-EBB2-4E42-9AC1-B0E06377175E}"/>
    <cellStyle name="Commentaire 10 2 3 2 2 3" xfId="9238" xr:uid="{581F4318-3F5D-4395-9EA2-0EFE0D584EBD}"/>
    <cellStyle name="Commentaire 10 2 3 2 2 4" xfId="9239" xr:uid="{8F976EED-304D-4075-A081-B7F2A42732FE}"/>
    <cellStyle name="Commentaire 10 2 3 2 2 5" xfId="9240" xr:uid="{42B60181-24BF-464E-B6AF-B43594869A6F}"/>
    <cellStyle name="Commentaire 10 2 3 2 3" xfId="9241" xr:uid="{47DEB6FC-3BB6-4BAC-89B8-E334D5FF9764}"/>
    <cellStyle name="Commentaire 10 2 3 2 3 2" xfId="9242" xr:uid="{92F53989-C390-49DE-88CC-34B638ACACD6}"/>
    <cellStyle name="Commentaire 10 2 3 2 3 3" xfId="9243" xr:uid="{E918BC3E-BE8A-49A3-B143-065C9BFF86DF}"/>
    <cellStyle name="Commentaire 10 2 3 2 3 4" xfId="9244" xr:uid="{24EEB70A-9C94-47BF-B67B-E1AE5F84AA15}"/>
    <cellStyle name="Commentaire 10 2 3 2 3 5" xfId="9245" xr:uid="{5A529AEE-696A-48C6-8AFD-87AF03BF8052}"/>
    <cellStyle name="Commentaire 10 2 3 2 4" xfId="9246" xr:uid="{BD5F57A4-E885-4647-A211-CCA8E62593F5}"/>
    <cellStyle name="Commentaire 10 2 3 2 5" xfId="9247" xr:uid="{CE8EA8C2-2BF1-449C-8A97-3DE6209A5FA3}"/>
    <cellStyle name="Commentaire 10 2 3 2 6" xfId="9248" xr:uid="{75A1EE72-2F4C-4D4E-B5D8-836A99607751}"/>
    <cellStyle name="Commentaire 10 2 3 2 7" xfId="9249" xr:uid="{0EFFD580-EEED-4DC2-B1CD-CC2B3026B339}"/>
    <cellStyle name="Commentaire 10 2 3 3" xfId="9250" xr:uid="{2158C080-D782-4256-BAAC-07852EFD8F8A}"/>
    <cellStyle name="Commentaire 10 2 3 3 2" xfId="9251" xr:uid="{0245C2CA-7289-41CF-9AB3-F40EA35E8468}"/>
    <cellStyle name="Commentaire 10 2 3 3 2 2" xfId="9252" xr:uid="{9CEDEBCD-2158-482C-9F7B-41324ACBD0C1}"/>
    <cellStyle name="Commentaire 10 2 3 3 2 3" xfId="9253" xr:uid="{C87176BD-FBFB-4033-B60D-F5A4D6AA2E85}"/>
    <cellStyle name="Commentaire 10 2 3 3 2 4" xfId="9254" xr:uid="{4CB88FB6-CD3F-4603-9028-F2238EE57E8A}"/>
    <cellStyle name="Commentaire 10 2 3 3 2 5" xfId="9255" xr:uid="{2D56A640-1E5E-4269-95F2-E8E6B21F4D17}"/>
    <cellStyle name="Commentaire 10 2 3 3 3" xfId="9256" xr:uid="{CBDBB841-03C7-407E-B078-264483189C84}"/>
    <cellStyle name="Commentaire 10 2 3 3 3 2" xfId="9257" xr:uid="{0098582F-838B-4BD0-9EDB-9AA4ED827395}"/>
    <cellStyle name="Commentaire 10 2 3 3 3 3" xfId="9258" xr:uid="{C52CD983-02F4-4BE2-8366-48405E2C2553}"/>
    <cellStyle name="Commentaire 10 2 3 3 3 4" xfId="9259" xr:uid="{CD79DA02-C582-431C-AB2A-FED99AD38E40}"/>
    <cellStyle name="Commentaire 10 2 3 3 3 5" xfId="9260" xr:uid="{B0BD9150-650F-4397-A9B4-5F7A365DE6E6}"/>
    <cellStyle name="Commentaire 10 2 3 3 4" xfId="9261" xr:uid="{D2A058F8-072F-452F-A70D-A82892B56093}"/>
    <cellStyle name="Commentaire 10 2 3 3 5" xfId="9262" xr:uid="{559DA04B-D999-48E2-838A-EED525065F67}"/>
    <cellStyle name="Commentaire 10 2 3 3 6" xfId="9263" xr:uid="{27B92A32-6DDC-4A11-88AE-CAF7FD41F4CB}"/>
    <cellStyle name="Commentaire 10 2 3 3 7" xfId="9264" xr:uid="{A8F620A9-B80C-4E8C-B14D-B6856F46AF5D}"/>
    <cellStyle name="Commentaire 10 2 3 4" xfId="9265" xr:uid="{F6314C51-72DC-4723-ADC5-AB862CAB1557}"/>
    <cellStyle name="Commentaire 10 2 3 4 2" xfId="9266" xr:uid="{BEEDF896-8FC9-4042-A634-8AC5141669E1}"/>
    <cellStyle name="Commentaire 10 2 3 4 2 2" xfId="9267" xr:uid="{6BE6D9DF-0FC5-4030-8C17-2EA160B6E481}"/>
    <cellStyle name="Commentaire 10 2 3 4 2 3" xfId="9268" xr:uid="{30BC6918-302F-49DF-9FBB-D0B6D0456175}"/>
    <cellStyle name="Commentaire 10 2 3 4 2 4" xfId="9269" xr:uid="{B7C122AB-BC67-464D-A488-6EE119E8C555}"/>
    <cellStyle name="Commentaire 10 2 3 4 2 5" xfId="9270" xr:uid="{DF2BA8EE-8ADB-40A6-A70A-257C2FCA13E0}"/>
    <cellStyle name="Commentaire 10 2 3 4 3" xfId="9271" xr:uid="{E528F05A-FC4D-4D4C-8A23-0B28B5305B14}"/>
    <cellStyle name="Commentaire 10 2 3 4 3 2" xfId="9272" xr:uid="{420D4E40-5E2C-46C0-993D-5C17773606EB}"/>
    <cellStyle name="Commentaire 10 2 3 4 3 3" xfId="9273" xr:uid="{5A775B56-48FD-4081-9AE5-0E92B9C20F6E}"/>
    <cellStyle name="Commentaire 10 2 3 4 3 4" xfId="9274" xr:uid="{C497F9B0-FCBE-465D-A7E7-8D93DF690CDC}"/>
    <cellStyle name="Commentaire 10 2 3 4 3 5" xfId="9275" xr:uid="{312EE763-2621-4921-AF20-BFC3DDAB8FDD}"/>
    <cellStyle name="Commentaire 10 2 3 4 4" xfId="9276" xr:uid="{D2BF18E5-EBE2-4E87-B0D3-1721E6D42B09}"/>
    <cellStyle name="Commentaire 10 2 3 4 5" xfId="9277" xr:uid="{9E64F5AD-4F4E-456B-988D-F87A05DE5F1F}"/>
    <cellStyle name="Commentaire 10 2 3 4 6" xfId="9278" xr:uid="{6390AC23-24F6-4AF2-9AEF-2F43FCCFA178}"/>
    <cellStyle name="Commentaire 10 2 3 4 7" xfId="9279" xr:uid="{6F9C685B-3E18-4C85-B4C9-AA9A92E66532}"/>
    <cellStyle name="Commentaire 10 2 3 5" xfId="9280" xr:uid="{1A1F5BA1-CCEB-4289-9DA4-FF6F57B580F6}"/>
    <cellStyle name="Commentaire 10 2 3 5 2" xfId="9281" xr:uid="{0FD14AA4-AE58-4765-82EE-2D40DECB2130}"/>
    <cellStyle name="Commentaire 10 2 3 5 3" xfId="9282" xr:uid="{20BFE7AD-60AA-4F3C-849F-0E2C6BC7F77D}"/>
    <cellStyle name="Commentaire 10 2 3 5 4" xfId="9283" xr:uid="{BE2D9364-8FCE-4E87-AA99-2C08E562D10E}"/>
    <cellStyle name="Commentaire 10 2 3 5 5" xfId="9284" xr:uid="{0E714814-1D65-4627-9E22-AE8685972955}"/>
    <cellStyle name="Commentaire 10 2 3 6" xfId="9285" xr:uid="{D0CD711B-3380-4251-BDB1-3D85ADFE3BF9}"/>
    <cellStyle name="Commentaire 10 2 3 6 2" xfId="9286" xr:uid="{1F3010C1-4A50-4093-8F08-52411F7160EF}"/>
    <cellStyle name="Commentaire 10 2 3 6 3" xfId="9287" xr:uid="{AA7EB52C-D85B-4872-BB29-86B69B6D896C}"/>
    <cellStyle name="Commentaire 10 2 3 6 4" xfId="9288" xr:uid="{33DCFFE6-A73B-4A7B-AC29-4599902DE61C}"/>
    <cellStyle name="Commentaire 10 2 3 6 5" xfId="9289" xr:uid="{8157AD5E-EA3E-4A83-B8DF-7B5BB9B70871}"/>
    <cellStyle name="Commentaire 10 2 3 7" xfId="9290" xr:uid="{F1221EC5-3875-4452-99CD-42432BD72C68}"/>
    <cellStyle name="Commentaire 10 2 3 8" xfId="9291" xr:uid="{5A416613-0CB1-4A24-88F7-F96965A85CEE}"/>
    <cellStyle name="Commentaire 10 2 3 9" xfId="9292" xr:uid="{7A01370B-0854-480D-B13A-DFA0B2464CD2}"/>
    <cellStyle name="Commentaire 10 2 4" xfId="9293" xr:uid="{50C8CD3F-8A3A-425E-A492-5DD43DFA18FD}"/>
    <cellStyle name="Commentaire 10 2 4 2" xfId="9294" xr:uid="{7635A15A-246F-4705-8BB9-47D7F191E5DB}"/>
    <cellStyle name="Commentaire 10 2 4 2 2" xfId="9295" xr:uid="{DB313A15-6BB9-4BFC-B39D-FDD993CC397B}"/>
    <cellStyle name="Commentaire 10 2 4 2 3" xfId="9296" xr:uid="{45D8853A-4132-41B0-9F93-8F98719F1E42}"/>
    <cellStyle name="Commentaire 10 2 4 2 4" xfId="9297" xr:uid="{42A459EA-CA92-4A81-AFD6-061D69FFA56E}"/>
    <cellStyle name="Commentaire 10 2 4 2 5" xfId="9298" xr:uid="{FE0C2A45-5EA4-4A8A-9B20-8A12CB043DDD}"/>
    <cellStyle name="Commentaire 10 2 4 3" xfId="9299" xr:uid="{BEF31595-D767-4DC1-BA14-C64A8DE2A324}"/>
    <cellStyle name="Commentaire 10 2 4 3 2" xfId="9300" xr:uid="{C40BF838-2797-41A5-B19F-51B8F87C92E9}"/>
    <cellStyle name="Commentaire 10 2 4 3 3" xfId="9301" xr:uid="{B6C8224D-8CD5-48BF-B99E-04A6525D6F24}"/>
    <cellStyle name="Commentaire 10 2 4 3 4" xfId="9302" xr:uid="{1A44E2C7-8D9D-4634-931E-F0208D6A7390}"/>
    <cellStyle name="Commentaire 10 2 4 3 5" xfId="9303" xr:uid="{3CC5269C-8EFA-403F-8F64-9DB8847D6726}"/>
    <cellStyle name="Commentaire 10 2 4 4" xfId="9304" xr:uid="{5E69DE4A-A971-44C3-A9BD-315D28B92AB6}"/>
    <cellStyle name="Commentaire 10 2 4 5" xfId="9305" xr:uid="{1CE32F87-1E4E-436E-A7B6-495C0CAFE0BF}"/>
    <cellStyle name="Commentaire 10 2 4 6" xfId="9306" xr:uid="{7A0E014D-D7A7-4278-86B8-9A90228F092B}"/>
    <cellStyle name="Commentaire 10 2 4 7" xfId="9307" xr:uid="{A2A586EB-8041-46C9-8C34-C24F028E532F}"/>
    <cellStyle name="Commentaire 10 2 5" xfId="9308" xr:uid="{CF7BF93D-BA4A-4668-B7F5-02686DB3E2A1}"/>
    <cellStyle name="Commentaire 10 2 5 2" xfId="9309" xr:uid="{6684948A-60EE-4AE2-A9FA-31E830207720}"/>
    <cellStyle name="Commentaire 10 2 5 2 2" xfId="9310" xr:uid="{FF7BD38E-0169-4CFE-9856-29CE8789FFCF}"/>
    <cellStyle name="Commentaire 10 2 5 2 3" xfId="9311" xr:uid="{F756BC1D-10B7-4A45-9FAA-CFD6BD1C640F}"/>
    <cellStyle name="Commentaire 10 2 5 2 4" xfId="9312" xr:uid="{305B3976-65C0-4C2C-B7C3-D15042BD7BA0}"/>
    <cellStyle name="Commentaire 10 2 5 2 5" xfId="9313" xr:uid="{4E85FDF9-17AD-4D76-AE15-4AB61668C4C9}"/>
    <cellStyle name="Commentaire 10 2 5 3" xfId="9314" xr:uid="{8DA82E9D-105C-4D93-9CA3-E6E566B548DB}"/>
    <cellStyle name="Commentaire 10 2 5 3 2" xfId="9315" xr:uid="{77B60CB9-B71F-47A9-AFFB-82C446D45589}"/>
    <cellStyle name="Commentaire 10 2 5 3 3" xfId="9316" xr:uid="{668A32CC-D49E-4E0C-9C07-C4110E951125}"/>
    <cellStyle name="Commentaire 10 2 5 3 4" xfId="9317" xr:uid="{900D8B38-0260-4374-8D75-25B303B76634}"/>
    <cellStyle name="Commentaire 10 2 5 3 5" xfId="9318" xr:uid="{0E054EE9-8E5E-4B37-9B64-36C516334E8D}"/>
    <cellStyle name="Commentaire 10 2 5 4" xfId="9319" xr:uid="{B089BEDB-49FD-437C-B2DB-1BDF40AA2D77}"/>
    <cellStyle name="Commentaire 10 2 5 5" xfId="9320" xr:uid="{5BDCF1C5-4145-4D90-BDD1-F772DF891EC6}"/>
    <cellStyle name="Commentaire 10 2 5 6" xfId="9321" xr:uid="{967384D9-EB8F-420F-A584-9BF0CAD9F686}"/>
    <cellStyle name="Commentaire 10 2 5 7" xfId="9322" xr:uid="{CB80ACC7-2EE4-44EE-B592-5963FC92D016}"/>
    <cellStyle name="Commentaire 10 2 6" xfId="9323" xr:uid="{4EBC004D-138D-474D-884B-5CFCD56E1F78}"/>
    <cellStyle name="Commentaire 10 2 6 2" xfId="9324" xr:uid="{33E52A3F-F57F-4160-841A-0A0544F9DC43}"/>
    <cellStyle name="Commentaire 10 2 6 2 2" xfId="9325" xr:uid="{5146716D-16CE-4F4A-8FE5-CD258F04009A}"/>
    <cellStyle name="Commentaire 10 2 6 2 3" xfId="9326" xr:uid="{816F36DB-98F3-4E37-ACF2-1AD52B4F2069}"/>
    <cellStyle name="Commentaire 10 2 6 2 4" xfId="9327" xr:uid="{94FE1C84-FB53-48CA-930E-660FFE964661}"/>
    <cellStyle name="Commentaire 10 2 6 2 5" xfId="9328" xr:uid="{03A58B4D-E3F8-4750-9917-34DAD7ACFB2A}"/>
    <cellStyle name="Commentaire 10 2 6 3" xfId="9329" xr:uid="{3FBF4025-FB69-40B1-9408-F6858CD6D505}"/>
    <cellStyle name="Commentaire 10 2 6 3 2" xfId="9330" xr:uid="{C4517C63-80B3-445A-9DA6-C8E92BCC41FA}"/>
    <cellStyle name="Commentaire 10 2 6 3 3" xfId="9331" xr:uid="{145ADB30-4AA5-40C1-85B6-B92DF56573BA}"/>
    <cellStyle name="Commentaire 10 2 6 3 4" xfId="9332" xr:uid="{AC8E1830-86FE-4E97-A826-F2200634DDDB}"/>
    <cellStyle name="Commentaire 10 2 6 3 5" xfId="9333" xr:uid="{670C0CDA-20AF-44A0-A093-BD361D428BBF}"/>
    <cellStyle name="Commentaire 10 2 6 4" xfId="9334" xr:uid="{9018E883-20BB-4D4E-8B4F-6AE615D4E291}"/>
    <cellStyle name="Commentaire 10 2 6 5" xfId="9335" xr:uid="{5354CD7C-CD73-4D45-8CA4-3FC15BB31619}"/>
    <cellStyle name="Commentaire 10 2 6 6" xfId="9336" xr:uid="{BCA010BD-9D43-4776-B329-F8234F48460C}"/>
    <cellStyle name="Commentaire 10 2 6 7" xfId="9337" xr:uid="{C66864EC-5EBA-4546-A33F-A62359E3B0EE}"/>
    <cellStyle name="Commentaire 10 2 7" xfId="9338" xr:uid="{91AE6E8C-2F98-4DE4-8943-DAEFE7D15B20}"/>
    <cellStyle name="Commentaire 10 2 7 2" xfId="9339" xr:uid="{D2FDE68B-5A99-494A-A5AE-C30F3468201A}"/>
    <cellStyle name="Commentaire 10 2 7 2 2" xfId="9340" xr:uid="{0E8AD868-2E75-4BCE-A7EE-10546A6F9FDE}"/>
    <cellStyle name="Commentaire 10 2 7 2 3" xfId="9341" xr:uid="{7CEC6BE6-151F-42B4-B8D4-3FEB18A072E3}"/>
    <cellStyle name="Commentaire 10 2 7 2 4" xfId="9342" xr:uid="{5F899EE3-9BC8-4FF7-BF34-63E2B1623E1A}"/>
    <cellStyle name="Commentaire 10 2 7 2 5" xfId="9343" xr:uid="{C3DFA0C3-DF70-46EE-B076-2ED490EFAC06}"/>
    <cellStyle name="Commentaire 10 2 7 3" xfId="9344" xr:uid="{3CD52639-7E49-4395-B464-B0C13DB685B3}"/>
    <cellStyle name="Commentaire 10 2 7 3 2" xfId="9345" xr:uid="{06716501-7729-4DCA-AC87-5A319C7EED79}"/>
    <cellStyle name="Commentaire 10 2 7 3 3" xfId="9346" xr:uid="{F8AC4A5A-9127-4992-AA05-5FF3652F7836}"/>
    <cellStyle name="Commentaire 10 2 7 3 4" xfId="9347" xr:uid="{6790D946-77BF-40F8-9D64-FF64B278D194}"/>
    <cellStyle name="Commentaire 10 2 7 3 5" xfId="9348" xr:uid="{34C710E4-66D4-4DB7-9AA9-BDA5AE52FC84}"/>
    <cellStyle name="Commentaire 10 2 7 4" xfId="9349" xr:uid="{672DCA87-FDBB-42F1-A338-722E4EBACBD8}"/>
    <cellStyle name="Commentaire 10 2 7 5" xfId="9350" xr:uid="{8550075E-72CD-4CAF-A230-2B6F35C7DAE9}"/>
    <cellStyle name="Commentaire 10 2 7 6" xfId="9351" xr:uid="{00A87B17-49DD-40F6-9C72-7BC5161DA0A6}"/>
    <cellStyle name="Commentaire 10 2 7 7" xfId="9352" xr:uid="{0EB5C6CA-D0D5-4531-A4F7-CC81AED1B3DA}"/>
    <cellStyle name="Commentaire 10 2 8" xfId="9353" xr:uid="{03445D7D-1A70-44E1-86F4-69F5D80323CD}"/>
    <cellStyle name="Commentaire 10 2 8 2" xfId="9354" xr:uid="{5A82C05F-9862-40B2-AD96-E7BB592D9AC0}"/>
    <cellStyle name="Commentaire 10 2 8 3" xfId="9355" xr:uid="{1BF2F5D5-A11D-49D0-AFDF-94B546E67C8C}"/>
    <cellStyle name="Commentaire 10 2 8 4" xfId="9356" xr:uid="{FCDD646A-6E97-48E1-9760-8E1B5E2770B0}"/>
    <cellStyle name="Commentaire 10 2 8 5" xfId="9357" xr:uid="{1E99749D-08E1-464D-99EE-0CC61AC2644D}"/>
    <cellStyle name="Commentaire 10 2 9" xfId="9358" xr:uid="{188B4FD0-951E-489B-8909-3972CE5361F3}"/>
    <cellStyle name="Commentaire 10 2 9 2" xfId="9359" xr:uid="{86FEE627-6013-4989-B737-B6BF12AA41B2}"/>
    <cellStyle name="Commentaire 10 2 9 3" xfId="9360" xr:uid="{5B4FC49E-167D-47B5-821B-1F727613F9D8}"/>
    <cellStyle name="Commentaire 10 2 9 4" xfId="9361" xr:uid="{220814E4-9D27-4B9D-920C-AE0988EB2E04}"/>
    <cellStyle name="Commentaire 10 2 9 5" xfId="9362" xr:uid="{AC5439B5-63A0-4524-81BC-4170E0BB4AEA}"/>
    <cellStyle name="Commentaire 10 3" xfId="9363" xr:uid="{5543466A-606E-4663-8D1C-7662DA110AA8}"/>
    <cellStyle name="Commentaire 10 3 10" xfId="9364" xr:uid="{1A2F69BC-333A-498E-9DB7-22EDDA506277}"/>
    <cellStyle name="Commentaire 10 3 11" xfId="9365" xr:uid="{80158634-09BA-40FD-B0AC-8622A9C22627}"/>
    <cellStyle name="Commentaire 10 3 12" xfId="9366" xr:uid="{4C2F5CC9-BAEF-4F45-8975-E1D2A5ED3174}"/>
    <cellStyle name="Commentaire 10 3 2" xfId="9367" xr:uid="{37D26B56-7E4B-4948-B85A-29803331E7FD}"/>
    <cellStyle name="Commentaire 10 3 2 10" xfId="9368" xr:uid="{54590279-B408-4A27-AB46-6993EBD09688}"/>
    <cellStyle name="Commentaire 10 3 2 2" xfId="9369" xr:uid="{C28A4393-1E9E-4BBC-BADC-30D93F6F3023}"/>
    <cellStyle name="Commentaire 10 3 2 2 2" xfId="9370" xr:uid="{3FEB38FD-284A-4660-ADA9-C75B9FA08FEB}"/>
    <cellStyle name="Commentaire 10 3 2 2 2 2" xfId="9371" xr:uid="{339FBF9C-2883-4999-A4A6-3911A0F2C20F}"/>
    <cellStyle name="Commentaire 10 3 2 2 2 3" xfId="9372" xr:uid="{4E1D3FDF-C73E-42D8-AEA0-C3D57BE1294B}"/>
    <cellStyle name="Commentaire 10 3 2 2 2 4" xfId="9373" xr:uid="{DB878855-92BB-420D-89ED-1FAAA799611F}"/>
    <cellStyle name="Commentaire 10 3 2 2 2 5" xfId="9374" xr:uid="{87BEE5BF-0376-4FB4-A355-77EC2D9967A5}"/>
    <cellStyle name="Commentaire 10 3 2 2 3" xfId="9375" xr:uid="{41E6DAC0-260F-49F2-97BA-E34EA182191E}"/>
    <cellStyle name="Commentaire 10 3 2 2 3 2" xfId="9376" xr:uid="{DF31A924-14C7-4812-8621-83D1A2B7DCFE}"/>
    <cellStyle name="Commentaire 10 3 2 2 3 3" xfId="9377" xr:uid="{A76C2FB6-E4CC-44BA-AEA0-C03479ADD6F5}"/>
    <cellStyle name="Commentaire 10 3 2 2 3 4" xfId="9378" xr:uid="{0CD17730-9E7F-4FDA-86DF-C7080491A9DA}"/>
    <cellStyle name="Commentaire 10 3 2 2 3 5" xfId="9379" xr:uid="{78C25040-A69C-4FE3-B1AB-AF65F1B89F07}"/>
    <cellStyle name="Commentaire 10 3 2 2 4" xfId="9380" xr:uid="{10FBA979-D0E6-47A1-ABDC-83B9F0C59D1B}"/>
    <cellStyle name="Commentaire 10 3 2 2 5" xfId="9381" xr:uid="{93008524-F5B4-4F4C-AC5C-57BD644F0FD0}"/>
    <cellStyle name="Commentaire 10 3 2 2 6" xfId="9382" xr:uid="{8F93CE93-CB0F-4A0F-AE03-DEAF2D67F262}"/>
    <cellStyle name="Commentaire 10 3 2 2 7" xfId="9383" xr:uid="{7FE57248-AD91-4C87-A376-3B2B65ADE8CE}"/>
    <cellStyle name="Commentaire 10 3 2 3" xfId="9384" xr:uid="{8B02D146-3E34-469D-B7C2-434EDA473122}"/>
    <cellStyle name="Commentaire 10 3 2 3 2" xfId="9385" xr:uid="{F4729A46-93E2-4D84-9825-380E3ECDCB9C}"/>
    <cellStyle name="Commentaire 10 3 2 3 2 2" xfId="9386" xr:uid="{DA899537-1D8E-4693-8127-E182C6568C67}"/>
    <cellStyle name="Commentaire 10 3 2 3 2 3" xfId="9387" xr:uid="{62AA927A-AB25-4F45-B5DB-6D27F76F8EE3}"/>
    <cellStyle name="Commentaire 10 3 2 3 2 4" xfId="9388" xr:uid="{2DBEDB14-1AF4-40B4-98BC-EFF3A4F6BFDB}"/>
    <cellStyle name="Commentaire 10 3 2 3 2 5" xfId="9389" xr:uid="{564075FD-ADEB-4662-AC5B-66F9E3818428}"/>
    <cellStyle name="Commentaire 10 3 2 3 3" xfId="9390" xr:uid="{1E3AFBEF-508F-4CA2-83EE-FD1EEF3E9DA8}"/>
    <cellStyle name="Commentaire 10 3 2 3 3 2" xfId="9391" xr:uid="{68E49CF7-772A-4238-A7C1-2A7BE2171478}"/>
    <cellStyle name="Commentaire 10 3 2 3 3 3" xfId="9392" xr:uid="{DE77F886-4CBB-4786-80B3-F589B07E33BB}"/>
    <cellStyle name="Commentaire 10 3 2 3 3 4" xfId="9393" xr:uid="{B29ACCA5-C68B-4C72-9BA9-1E3359B127F1}"/>
    <cellStyle name="Commentaire 10 3 2 3 3 5" xfId="9394" xr:uid="{610C9284-3FDA-4CC2-85A2-DE1176141DB8}"/>
    <cellStyle name="Commentaire 10 3 2 3 4" xfId="9395" xr:uid="{38FBD7DA-6196-4012-8FD0-7993B23E4371}"/>
    <cellStyle name="Commentaire 10 3 2 3 5" xfId="9396" xr:uid="{23C9706C-62D3-406D-AD3E-034CE0F86E82}"/>
    <cellStyle name="Commentaire 10 3 2 3 6" xfId="9397" xr:uid="{15475006-E6F5-4EE2-BA56-1FFB4092A8D2}"/>
    <cellStyle name="Commentaire 10 3 2 3 7" xfId="9398" xr:uid="{331ACD36-1554-46A9-ABC3-F1243A08AA6C}"/>
    <cellStyle name="Commentaire 10 3 2 4" xfId="9399" xr:uid="{53C650DC-4247-45FF-BB3A-DD1487395D61}"/>
    <cellStyle name="Commentaire 10 3 2 4 2" xfId="9400" xr:uid="{61451BF7-CA4D-4221-AC2D-108B0CA18411}"/>
    <cellStyle name="Commentaire 10 3 2 4 2 2" xfId="9401" xr:uid="{8508A6D9-3B36-4B6A-9B39-1A8C07E6B1F1}"/>
    <cellStyle name="Commentaire 10 3 2 4 2 3" xfId="9402" xr:uid="{28355267-C1DA-4771-BA19-5FE20EC677D3}"/>
    <cellStyle name="Commentaire 10 3 2 4 2 4" xfId="9403" xr:uid="{900940AF-AC0E-4946-864A-D4ECFBB1B0BE}"/>
    <cellStyle name="Commentaire 10 3 2 4 2 5" xfId="9404" xr:uid="{B18D3322-4D77-46FA-886E-D5FF7ED0A97B}"/>
    <cellStyle name="Commentaire 10 3 2 4 3" xfId="9405" xr:uid="{2D851165-A08D-4617-BE92-70C4A54C098C}"/>
    <cellStyle name="Commentaire 10 3 2 4 3 2" xfId="9406" xr:uid="{C90243D0-76BF-400B-B705-5B9D37C2E797}"/>
    <cellStyle name="Commentaire 10 3 2 4 3 3" xfId="9407" xr:uid="{9D71EE66-B7A4-4C95-AB8D-39864E92BC8B}"/>
    <cellStyle name="Commentaire 10 3 2 4 3 4" xfId="9408" xr:uid="{DA0AE952-ED87-4949-B109-17C7FBBC1247}"/>
    <cellStyle name="Commentaire 10 3 2 4 3 5" xfId="9409" xr:uid="{0A8D260F-DA09-497E-BEEE-0A55169FAD67}"/>
    <cellStyle name="Commentaire 10 3 2 4 4" xfId="9410" xr:uid="{285897B3-3A04-47D4-8D4D-BAEF93CA2931}"/>
    <cellStyle name="Commentaire 10 3 2 4 5" xfId="9411" xr:uid="{39ADA9DD-7E37-4046-89FF-4AF958047465}"/>
    <cellStyle name="Commentaire 10 3 2 4 6" xfId="9412" xr:uid="{7F05FF5A-ABC3-4691-B7D6-95A4EC996067}"/>
    <cellStyle name="Commentaire 10 3 2 4 7" xfId="9413" xr:uid="{45769C91-FFEE-4564-B934-AA677E1107FD}"/>
    <cellStyle name="Commentaire 10 3 2 5" xfId="9414" xr:uid="{99C3ADB8-B14F-4BAA-9D7D-BF86CE28E4BE}"/>
    <cellStyle name="Commentaire 10 3 2 5 2" xfId="9415" xr:uid="{458C97CC-7766-4423-8C19-9FE4FBB4C630}"/>
    <cellStyle name="Commentaire 10 3 2 5 3" xfId="9416" xr:uid="{B327CA47-3DCC-43CC-9A61-28961E367043}"/>
    <cellStyle name="Commentaire 10 3 2 5 4" xfId="9417" xr:uid="{AF17B020-25E8-4B3A-8856-18039AB811F0}"/>
    <cellStyle name="Commentaire 10 3 2 5 5" xfId="9418" xr:uid="{FCA0D330-1A6B-4F3F-A8AD-01F94A267251}"/>
    <cellStyle name="Commentaire 10 3 2 6" xfId="9419" xr:uid="{8A746DE4-9FD1-4319-A20A-437D3C7C59BC}"/>
    <cellStyle name="Commentaire 10 3 2 6 2" xfId="9420" xr:uid="{90D1225A-B677-44B2-8B55-790D42F1B5C1}"/>
    <cellStyle name="Commentaire 10 3 2 6 3" xfId="9421" xr:uid="{F1E8FEEF-57E0-40E7-B171-852D9C9C1D7A}"/>
    <cellStyle name="Commentaire 10 3 2 6 4" xfId="9422" xr:uid="{927E7554-7E40-4191-9049-DA6A234B19BE}"/>
    <cellStyle name="Commentaire 10 3 2 6 5" xfId="9423" xr:uid="{57674E43-8458-4D2F-8BEB-DACCCCE2D014}"/>
    <cellStyle name="Commentaire 10 3 2 7" xfId="9424" xr:uid="{B5940E52-2457-4291-A884-A249154DA68A}"/>
    <cellStyle name="Commentaire 10 3 2 8" xfId="9425" xr:uid="{11409507-6764-4C84-90BE-4F78638E97A1}"/>
    <cellStyle name="Commentaire 10 3 2 9" xfId="9426" xr:uid="{57D69151-A63E-40DE-BC45-FABB89101F51}"/>
    <cellStyle name="Commentaire 10 3 3" xfId="9427" xr:uid="{CE10AB56-9984-43FC-9F4D-18FA562AD6A2}"/>
    <cellStyle name="Commentaire 10 3 3 2" xfId="9428" xr:uid="{8E64450B-E01A-48FE-8FD3-21B47CFF2BAE}"/>
    <cellStyle name="Commentaire 10 3 3 2 2" xfId="9429" xr:uid="{777F3ABF-98A6-4528-96D9-B04A9B04C8FF}"/>
    <cellStyle name="Commentaire 10 3 3 2 3" xfId="9430" xr:uid="{FAA690CD-CD3E-45B3-9EAF-FF7760EFDF40}"/>
    <cellStyle name="Commentaire 10 3 3 2 4" xfId="9431" xr:uid="{B3DDA88E-8CC0-48B4-A814-F7CBE91DF6E3}"/>
    <cellStyle name="Commentaire 10 3 3 2 5" xfId="9432" xr:uid="{DA4F3489-26DB-4F1A-A80C-05B6F30DDADB}"/>
    <cellStyle name="Commentaire 10 3 3 3" xfId="9433" xr:uid="{4A924F5C-5636-4C27-BBBA-F99533EE71D6}"/>
    <cellStyle name="Commentaire 10 3 3 3 2" xfId="9434" xr:uid="{525C253B-374E-44F7-8D7C-225E190CA134}"/>
    <cellStyle name="Commentaire 10 3 3 3 3" xfId="9435" xr:uid="{B17DF1B8-6243-4C4B-8D14-FE39B7EECD8D}"/>
    <cellStyle name="Commentaire 10 3 3 3 4" xfId="9436" xr:uid="{CE4FD3DE-DE4A-4E9E-8672-ADBF3BA4032C}"/>
    <cellStyle name="Commentaire 10 3 3 3 5" xfId="9437" xr:uid="{A49295A3-FB25-4319-BBC1-C4D4374752D5}"/>
    <cellStyle name="Commentaire 10 3 3 4" xfId="9438" xr:uid="{2BED7954-69B8-4574-A6F2-E117B4EEF2AD}"/>
    <cellStyle name="Commentaire 10 3 3 5" xfId="9439" xr:uid="{A6EA1CD0-23E9-4E44-8883-FD37F76BAF0D}"/>
    <cellStyle name="Commentaire 10 3 3 6" xfId="9440" xr:uid="{AAB71511-C8B6-4AC4-B4CD-A711A76FFDC8}"/>
    <cellStyle name="Commentaire 10 3 3 7" xfId="9441" xr:uid="{79A9D22A-621A-41C4-A157-2F8131859150}"/>
    <cellStyle name="Commentaire 10 3 4" xfId="9442" xr:uid="{2616CF65-0790-45C0-9E2B-D78DD52CA748}"/>
    <cellStyle name="Commentaire 10 3 4 2" xfId="9443" xr:uid="{952FAF50-3079-44F8-AC22-E4748B253DB4}"/>
    <cellStyle name="Commentaire 10 3 4 2 2" xfId="9444" xr:uid="{0159F2D0-832A-48DB-BCEE-2AB860380E3B}"/>
    <cellStyle name="Commentaire 10 3 4 2 3" xfId="9445" xr:uid="{17F8C0DE-11FD-40E9-B514-033289D2F5D6}"/>
    <cellStyle name="Commentaire 10 3 4 2 4" xfId="9446" xr:uid="{4F25AA9F-D0F8-4E34-9169-A34B6DF5ADC8}"/>
    <cellStyle name="Commentaire 10 3 4 2 5" xfId="9447" xr:uid="{E819184A-D0E3-4D48-A7F8-A825C4A3CD80}"/>
    <cellStyle name="Commentaire 10 3 4 3" xfId="9448" xr:uid="{64D56A29-6DD2-45EB-9953-68109BC287B3}"/>
    <cellStyle name="Commentaire 10 3 4 3 2" xfId="9449" xr:uid="{92607684-B4E9-41E3-BACA-B793BCA5E68E}"/>
    <cellStyle name="Commentaire 10 3 4 3 3" xfId="9450" xr:uid="{D28A268C-3E1E-4057-95A2-A19D525F88ED}"/>
    <cellStyle name="Commentaire 10 3 4 3 4" xfId="9451" xr:uid="{7A35730D-0F2B-4D9C-B54A-CF4632F8FCB4}"/>
    <cellStyle name="Commentaire 10 3 4 3 5" xfId="9452" xr:uid="{83FACB8D-97CC-4668-BD7A-357DF4DE758C}"/>
    <cellStyle name="Commentaire 10 3 4 4" xfId="9453" xr:uid="{42238757-0414-4859-83B5-B2F582689768}"/>
    <cellStyle name="Commentaire 10 3 4 5" xfId="9454" xr:uid="{A97264E8-72A5-4373-AE6A-F947E7DF0583}"/>
    <cellStyle name="Commentaire 10 3 4 6" xfId="9455" xr:uid="{E1199E5A-7D71-4F12-A581-041EA07ECBF8}"/>
    <cellStyle name="Commentaire 10 3 4 7" xfId="9456" xr:uid="{AB68C99B-BFDF-4961-AFE0-07D110B94476}"/>
    <cellStyle name="Commentaire 10 3 5" xfId="9457" xr:uid="{5B67ABD0-B6F4-43DF-BAC6-588A1F1C3480}"/>
    <cellStyle name="Commentaire 10 3 5 2" xfId="9458" xr:uid="{C42835FA-622F-4AB2-B08C-505BE3BFBE3D}"/>
    <cellStyle name="Commentaire 10 3 5 2 2" xfId="9459" xr:uid="{AE9D89C6-7EA7-4951-B721-3F29088AAF82}"/>
    <cellStyle name="Commentaire 10 3 5 2 3" xfId="9460" xr:uid="{4E854FBF-6A73-43D9-B241-84DAEC50B936}"/>
    <cellStyle name="Commentaire 10 3 5 2 4" xfId="9461" xr:uid="{455A7B0B-BE2C-40F5-9D47-7C2A8BCF7919}"/>
    <cellStyle name="Commentaire 10 3 5 2 5" xfId="9462" xr:uid="{3F0D8B69-C8D2-4CB2-B6EC-D4CBE4A0ECAC}"/>
    <cellStyle name="Commentaire 10 3 5 3" xfId="9463" xr:uid="{53AA3FF3-ACFD-48C1-A1B2-094D7FBE22CB}"/>
    <cellStyle name="Commentaire 10 3 5 3 2" xfId="9464" xr:uid="{C7FD857F-FAB3-4D85-B3A7-1EB32EF5D98E}"/>
    <cellStyle name="Commentaire 10 3 5 3 3" xfId="9465" xr:uid="{2709976B-D1B3-4C87-851E-DA45BFA7B69D}"/>
    <cellStyle name="Commentaire 10 3 5 3 4" xfId="9466" xr:uid="{3EB4C948-A233-43BF-A232-B50B738EEB9C}"/>
    <cellStyle name="Commentaire 10 3 5 3 5" xfId="9467" xr:uid="{C1FA6496-CFA1-40DE-9B47-6AD5E63E4A87}"/>
    <cellStyle name="Commentaire 10 3 5 4" xfId="9468" xr:uid="{47F2C1A7-D7BA-482E-8516-4ABA6C30C65B}"/>
    <cellStyle name="Commentaire 10 3 5 5" xfId="9469" xr:uid="{62B1FB5E-1A78-46B5-97E7-1C70725E56DF}"/>
    <cellStyle name="Commentaire 10 3 5 6" xfId="9470" xr:uid="{DBD96EC5-9E4F-4E3B-862B-C5C1073D3C3B}"/>
    <cellStyle name="Commentaire 10 3 5 7" xfId="9471" xr:uid="{057566C0-FC97-49AC-8586-95CEDE27E9CE}"/>
    <cellStyle name="Commentaire 10 3 6" xfId="9472" xr:uid="{22666D38-53F3-42F5-9AFB-F39F81304E5F}"/>
    <cellStyle name="Commentaire 10 3 6 2" xfId="9473" xr:uid="{66F8098D-09B3-4875-8B74-264443C934D1}"/>
    <cellStyle name="Commentaire 10 3 6 2 2" xfId="9474" xr:uid="{50E96B46-5CA4-4370-9EA8-D02AB3C7E9DC}"/>
    <cellStyle name="Commentaire 10 3 6 2 3" xfId="9475" xr:uid="{E3BB4CB5-E11E-42C3-A2FC-57CDA54B2994}"/>
    <cellStyle name="Commentaire 10 3 6 2 4" xfId="9476" xr:uid="{C0EF5DE5-35B9-4B92-8031-2377BEAE4DD3}"/>
    <cellStyle name="Commentaire 10 3 6 2 5" xfId="9477" xr:uid="{386EED67-40B1-4687-B81C-22988C4B9E59}"/>
    <cellStyle name="Commentaire 10 3 6 3" xfId="9478" xr:uid="{B214BA0F-2DB1-4E6E-A59F-2CC62CD0CECA}"/>
    <cellStyle name="Commentaire 10 3 6 3 2" xfId="9479" xr:uid="{08D24FF7-E0B1-4AEA-A38B-069425B1CD4A}"/>
    <cellStyle name="Commentaire 10 3 6 3 3" xfId="9480" xr:uid="{1DB3F158-8AA2-4D9A-94AB-DA8994E7ABF7}"/>
    <cellStyle name="Commentaire 10 3 6 3 4" xfId="9481" xr:uid="{60ECB981-D5FA-44CD-9C76-12D15B1EBC0C}"/>
    <cellStyle name="Commentaire 10 3 6 3 5" xfId="9482" xr:uid="{ED141DB9-0B33-4225-A097-F2F18E7BFEA3}"/>
    <cellStyle name="Commentaire 10 3 6 4" xfId="9483" xr:uid="{E0FB103D-1A1C-4F94-B2F3-F0B0EA6A2421}"/>
    <cellStyle name="Commentaire 10 3 6 5" xfId="9484" xr:uid="{7DF2FA8A-CB58-4008-B0EB-55D1D1AF1D87}"/>
    <cellStyle name="Commentaire 10 3 6 6" xfId="9485" xr:uid="{55D96B90-D507-40EE-90FC-92FC433EEA07}"/>
    <cellStyle name="Commentaire 10 3 6 7" xfId="9486" xr:uid="{4884FB9F-1043-4772-8ED0-9D4C0B35CECB}"/>
    <cellStyle name="Commentaire 10 3 7" xfId="9487" xr:uid="{0F3ACD97-73D7-4513-AE75-BF8347E5DE87}"/>
    <cellStyle name="Commentaire 10 3 7 2" xfId="9488" xr:uid="{DDE2EDDF-D9D8-460D-B3BD-CA952A5D7A53}"/>
    <cellStyle name="Commentaire 10 3 7 3" xfId="9489" xr:uid="{A07394F4-C703-4119-A77C-898F3EBFE5CF}"/>
    <cellStyle name="Commentaire 10 3 7 4" xfId="9490" xr:uid="{1F973C5D-56FC-4F47-A22A-A44E8E262331}"/>
    <cellStyle name="Commentaire 10 3 7 5" xfId="9491" xr:uid="{41E92E4E-EF6D-4D85-B044-C90420CCA018}"/>
    <cellStyle name="Commentaire 10 3 8" xfId="9492" xr:uid="{66B9A1D2-E7E7-4574-8778-052354B59889}"/>
    <cellStyle name="Commentaire 10 3 8 2" xfId="9493" xr:uid="{A93F52D8-9DB6-41B7-9457-71805787B684}"/>
    <cellStyle name="Commentaire 10 3 8 3" xfId="9494" xr:uid="{1E27FD76-5900-40D7-8B22-285B6A44A1ED}"/>
    <cellStyle name="Commentaire 10 3 8 4" xfId="9495" xr:uid="{1F8B0076-5CFC-4EBF-A78E-87BA395DFA54}"/>
    <cellStyle name="Commentaire 10 3 8 5" xfId="9496" xr:uid="{326178EB-3ACF-4C87-9DB4-6F93DCE2FC2C}"/>
    <cellStyle name="Commentaire 10 3 9" xfId="9497" xr:uid="{25A06ACE-7E0C-4106-9503-74A1A9259AA4}"/>
    <cellStyle name="Commentaire 10 4" xfId="9498" xr:uid="{D1DD8B01-2912-489F-94F4-934C22E2679F}"/>
    <cellStyle name="Commentaire 10 4 10" xfId="9499" xr:uid="{C1CB9883-927C-4B46-9875-EBAD02EB2500}"/>
    <cellStyle name="Commentaire 10 4 2" xfId="9500" xr:uid="{D50A92FC-7ACA-4459-8390-DF82E366258C}"/>
    <cellStyle name="Commentaire 10 4 2 2" xfId="9501" xr:uid="{744AA592-29C4-42E8-BC00-FED69ED31478}"/>
    <cellStyle name="Commentaire 10 4 2 2 2" xfId="9502" xr:uid="{7BCFA0D8-73AE-4503-8B64-9315D9575378}"/>
    <cellStyle name="Commentaire 10 4 2 2 3" xfId="9503" xr:uid="{A59C4829-D5D4-4DA0-A400-6AF6F5A05E36}"/>
    <cellStyle name="Commentaire 10 4 2 2 4" xfId="9504" xr:uid="{99EC9AA9-D792-4FEC-B4B0-89E3531C3E76}"/>
    <cellStyle name="Commentaire 10 4 2 2 5" xfId="9505" xr:uid="{23D7845C-B9DB-4AA3-93C3-C160DC53CC1B}"/>
    <cellStyle name="Commentaire 10 4 2 3" xfId="9506" xr:uid="{80B8E3E4-9635-4ABA-A37F-81A0AA003095}"/>
    <cellStyle name="Commentaire 10 4 2 3 2" xfId="9507" xr:uid="{A81AE68F-6B64-4A90-BAB1-CDA6FC41214B}"/>
    <cellStyle name="Commentaire 10 4 2 3 3" xfId="9508" xr:uid="{4776E667-2C09-45A0-A248-2C239F4F247E}"/>
    <cellStyle name="Commentaire 10 4 2 3 4" xfId="9509" xr:uid="{7A8A4ABB-F1B8-4D03-B7EF-010590230734}"/>
    <cellStyle name="Commentaire 10 4 2 3 5" xfId="9510" xr:uid="{15B74787-1A6D-4B21-A0B9-F32ED7844EA0}"/>
    <cellStyle name="Commentaire 10 4 2 4" xfId="9511" xr:uid="{147FB4B6-4B8F-422C-A9F8-2933CB65D334}"/>
    <cellStyle name="Commentaire 10 4 2 5" xfId="9512" xr:uid="{FCD5C118-40E6-4E19-934C-447D726BB6CE}"/>
    <cellStyle name="Commentaire 10 4 2 6" xfId="9513" xr:uid="{5956BB0A-AE80-4282-806F-CCAAC335D9B9}"/>
    <cellStyle name="Commentaire 10 4 2 7" xfId="9514" xr:uid="{3283C4E1-6A95-4E5A-90D0-27EFBB537F96}"/>
    <cellStyle name="Commentaire 10 4 3" xfId="9515" xr:uid="{BA27CEF4-396F-4686-BABC-0264BA512478}"/>
    <cellStyle name="Commentaire 10 4 3 2" xfId="9516" xr:uid="{D58E3D9A-02DA-4C5E-8AE4-479FEF9674F5}"/>
    <cellStyle name="Commentaire 10 4 3 2 2" xfId="9517" xr:uid="{0635E278-72E7-4078-B8D4-F1958E5F0E3B}"/>
    <cellStyle name="Commentaire 10 4 3 2 3" xfId="9518" xr:uid="{1A0B583E-DB47-4795-9DAE-701B4091C2B3}"/>
    <cellStyle name="Commentaire 10 4 3 2 4" xfId="9519" xr:uid="{CEAEA81B-CDA3-49B0-8CC6-238996CBD3A3}"/>
    <cellStyle name="Commentaire 10 4 3 2 5" xfId="9520" xr:uid="{869F2CBC-9263-424A-A131-20E1437C832A}"/>
    <cellStyle name="Commentaire 10 4 3 3" xfId="9521" xr:uid="{F33304E5-F57F-4F2C-BAD3-5E9D618E15CD}"/>
    <cellStyle name="Commentaire 10 4 3 3 2" xfId="9522" xr:uid="{D5D80FD1-67A4-4404-BE2F-02DDBC70F48B}"/>
    <cellStyle name="Commentaire 10 4 3 3 3" xfId="9523" xr:uid="{F4E5A387-5C03-4851-8670-0055A9A07D8C}"/>
    <cellStyle name="Commentaire 10 4 3 3 4" xfId="9524" xr:uid="{00AF9B0D-4F49-4A54-ADF4-7AE7E2EA60CF}"/>
    <cellStyle name="Commentaire 10 4 3 3 5" xfId="9525" xr:uid="{1DF247D6-BF91-4E0F-9850-191B8057BD22}"/>
    <cellStyle name="Commentaire 10 4 3 4" xfId="9526" xr:uid="{7CF1525F-6E13-47C2-96CB-529E2893E75B}"/>
    <cellStyle name="Commentaire 10 4 3 5" xfId="9527" xr:uid="{8267898B-048D-4D1E-A48B-AB32EC854A6E}"/>
    <cellStyle name="Commentaire 10 4 3 6" xfId="9528" xr:uid="{E38E087F-F2B1-4902-A901-EC56E329CE48}"/>
    <cellStyle name="Commentaire 10 4 3 7" xfId="9529" xr:uid="{AA8EA62C-7414-4E06-AD9D-0BA68C091362}"/>
    <cellStyle name="Commentaire 10 4 4" xfId="9530" xr:uid="{A10CD3A9-37B1-49BE-AC68-C8E4DEB61856}"/>
    <cellStyle name="Commentaire 10 4 4 2" xfId="9531" xr:uid="{D4B1D491-ABD6-4ED8-A619-E527EDF97572}"/>
    <cellStyle name="Commentaire 10 4 4 2 2" xfId="9532" xr:uid="{A995BB5B-B564-4C51-83EB-7091C350B0F0}"/>
    <cellStyle name="Commentaire 10 4 4 2 3" xfId="9533" xr:uid="{311BFC45-FB6E-4D6F-A0C0-0838D2D26B23}"/>
    <cellStyle name="Commentaire 10 4 4 2 4" xfId="9534" xr:uid="{4417962D-E05B-454B-8019-76EEF774D9B6}"/>
    <cellStyle name="Commentaire 10 4 4 2 5" xfId="9535" xr:uid="{8A70DE1C-1E87-4368-8342-3397D5F4F57B}"/>
    <cellStyle name="Commentaire 10 4 4 3" xfId="9536" xr:uid="{B25E2271-7EC5-46F9-977A-4CE9586CC1F0}"/>
    <cellStyle name="Commentaire 10 4 4 3 2" xfId="9537" xr:uid="{412E6A05-7C03-40F0-9BB8-1312AABD5714}"/>
    <cellStyle name="Commentaire 10 4 4 3 3" xfId="9538" xr:uid="{2FCD2DE1-92D4-4E87-A40B-32A04D66F7CB}"/>
    <cellStyle name="Commentaire 10 4 4 3 4" xfId="9539" xr:uid="{BBAF0558-C6EE-4C79-BC98-06867FEC83E4}"/>
    <cellStyle name="Commentaire 10 4 4 3 5" xfId="9540" xr:uid="{B2CB7064-1906-4C70-991E-2FEB23D9F61B}"/>
    <cellStyle name="Commentaire 10 4 4 4" xfId="9541" xr:uid="{67D96FD3-708F-4B25-8020-EEB602DE83FE}"/>
    <cellStyle name="Commentaire 10 4 4 5" xfId="9542" xr:uid="{5ADC3904-8773-4BE2-8F5A-D3FEF35877E7}"/>
    <cellStyle name="Commentaire 10 4 4 6" xfId="9543" xr:uid="{6DEFE7D5-49F7-4AD3-901D-5747A86C8E59}"/>
    <cellStyle name="Commentaire 10 4 4 7" xfId="9544" xr:uid="{1DE925AC-AA60-4714-9496-4664406394C9}"/>
    <cellStyle name="Commentaire 10 4 5" xfId="9545" xr:uid="{AD64BDD3-4726-4B1C-AD21-CE9032B5956C}"/>
    <cellStyle name="Commentaire 10 4 5 2" xfId="9546" xr:uid="{A79E1FDB-4009-4C2C-8996-C771910D57C8}"/>
    <cellStyle name="Commentaire 10 4 5 3" xfId="9547" xr:uid="{54669BC4-4C75-4C3F-8976-FF23251D5A19}"/>
    <cellStyle name="Commentaire 10 4 5 4" xfId="9548" xr:uid="{8C11C4D8-11E6-4A09-A567-93BAAFA6B7FB}"/>
    <cellStyle name="Commentaire 10 4 5 5" xfId="9549" xr:uid="{279553BF-021F-4A0A-92CB-1EF3E0F8362F}"/>
    <cellStyle name="Commentaire 10 4 6" xfId="9550" xr:uid="{A565C02B-3DE6-4930-B7FB-59119D1DC5F0}"/>
    <cellStyle name="Commentaire 10 4 6 2" xfId="9551" xr:uid="{458187C0-F2FE-47D7-954E-E852062A7474}"/>
    <cellStyle name="Commentaire 10 4 6 3" xfId="9552" xr:uid="{51747831-0D3B-4096-B788-D2D7069DCC68}"/>
    <cellStyle name="Commentaire 10 4 6 4" xfId="9553" xr:uid="{F0DFC5C0-DE0F-4021-8132-E89CA5A223A1}"/>
    <cellStyle name="Commentaire 10 4 6 5" xfId="9554" xr:uid="{F9286278-AA68-4661-A10C-8F5A4816A121}"/>
    <cellStyle name="Commentaire 10 4 7" xfId="9555" xr:uid="{9A24A7BA-FDBE-4903-9FF4-4EC61BC89BDA}"/>
    <cellStyle name="Commentaire 10 4 8" xfId="9556" xr:uid="{F179E333-4BA9-4D21-9245-564CD1B5C058}"/>
    <cellStyle name="Commentaire 10 4 9" xfId="9557" xr:uid="{F3D6EBB3-8C14-4DCC-A0F7-C740729EBA2E}"/>
    <cellStyle name="Commentaire 10 5" xfId="9558" xr:uid="{7685990B-1ECE-4781-8C9C-C43F341DBF0B}"/>
    <cellStyle name="Commentaire 10 5 2" xfId="9559" xr:uid="{C133F3B5-86D5-48D4-B3B1-DB13F63D8DB0}"/>
    <cellStyle name="Commentaire 10 5 2 2" xfId="9560" xr:uid="{1C6D9DB9-69A6-4E33-8C74-678A429BD92A}"/>
    <cellStyle name="Commentaire 10 5 2 3" xfId="9561" xr:uid="{FD5CC76D-A185-4630-807A-87E99EADA4B8}"/>
    <cellStyle name="Commentaire 10 5 2 4" xfId="9562" xr:uid="{E232DA21-9970-494F-8E04-3CBD339FB4B3}"/>
    <cellStyle name="Commentaire 10 5 2 5" xfId="9563" xr:uid="{4C809223-BE1C-477C-B212-D4182AFA455E}"/>
    <cellStyle name="Commentaire 10 5 3" xfId="9564" xr:uid="{D1539F09-0E87-4D1B-BADA-260658E410A5}"/>
    <cellStyle name="Commentaire 10 5 3 2" xfId="9565" xr:uid="{C6216AB3-FB82-423E-AB5B-FF5BCE56143F}"/>
    <cellStyle name="Commentaire 10 5 3 3" xfId="9566" xr:uid="{08155CF8-D188-41AA-B3B2-D422CC704519}"/>
    <cellStyle name="Commentaire 10 5 3 4" xfId="9567" xr:uid="{B77CA5A6-5DEB-47E8-9E31-92A7DD100D87}"/>
    <cellStyle name="Commentaire 10 5 3 5" xfId="9568" xr:uid="{101ECF1D-B94A-4321-9CF7-5B377E40D6B8}"/>
    <cellStyle name="Commentaire 10 5 4" xfId="9569" xr:uid="{D3D2FB54-E533-42C3-9117-620066DD02B6}"/>
    <cellStyle name="Commentaire 10 5 5" xfId="9570" xr:uid="{60F1C366-C861-4940-B4DC-4BFCF9BBA91F}"/>
    <cellStyle name="Commentaire 10 5 6" xfId="9571" xr:uid="{EF7C147D-06CC-4512-B24B-CE4D88A90A2C}"/>
    <cellStyle name="Commentaire 10 5 7" xfId="9572" xr:uid="{E8D59DC8-217F-4D8E-8029-E5FA028BA57B}"/>
    <cellStyle name="Commentaire 10 6" xfId="9573" xr:uid="{80CB3C01-DABC-49E9-A750-F31063679068}"/>
    <cellStyle name="Commentaire 10 6 2" xfId="9574" xr:uid="{5FE5C971-2228-4092-95DB-7CF18532D7E9}"/>
    <cellStyle name="Commentaire 10 6 2 2" xfId="9575" xr:uid="{12B63E23-6DCE-403F-A4DD-B8565C287873}"/>
    <cellStyle name="Commentaire 10 6 2 3" xfId="9576" xr:uid="{F561259B-07BA-446F-94BC-158AB014719A}"/>
    <cellStyle name="Commentaire 10 6 2 4" xfId="9577" xr:uid="{E6D959CB-5384-4E25-8604-3AF650A37D91}"/>
    <cellStyle name="Commentaire 10 6 2 5" xfId="9578" xr:uid="{6462C9B2-83BF-4903-BB2D-1244DFD4CE41}"/>
    <cellStyle name="Commentaire 10 6 3" xfId="9579" xr:uid="{56278441-DEE4-44A3-A3D7-5BAF6CCD1BD8}"/>
    <cellStyle name="Commentaire 10 6 3 2" xfId="9580" xr:uid="{3FD51B7C-28D7-42C8-B4A6-CBD67B0F52A1}"/>
    <cellStyle name="Commentaire 10 6 3 3" xfId="9581" xr:uid="{0C31D606-4703-43AA-A2F1-46AA7DFE6767}"/>
    <cellStyle name="Commentaire 10 6 3 4" xfId="9582" xr:uid="{6C94FE3B-DDFC-4E8A-80F5-3DC245F87BAD}"/>
    <cellStyle name="Commentaire 10 6 3 5" xfId="9583" xr:uid="{0E45D4FE-F993-4C08-884A-587BFB2BA3D4}"/>
    <cellStyle name="Commentaire 10 6 4" xfId="9584" xr:uid="{078544CF-7B04-421D-BF26-81ABA0ACE67A}"/>
    <cellStyle name="Commentaire 10 6 5" xfId="9585" xr:uid="{1B765601-2AFB-40CF-A721-C90105E23001}"/>
    <cellStyle name="Commentaire 10 6 6" xfId="9586" xr:uid="{FB9A3C21-DC21-451B-95E0-A5C0683B69E3}"/>
    <cellStyle name="Commentaire 10 6 7" xfId="9587" xr:uid="{99C2E9FB-05BD-40D2-A156-C5A83638308C}"/>
    <cellStyle name="Commentaire 10 7" xfId="9588" xr:uid="{0C8DF12A-3AE8-4EB8-A1BF-2B8B7E5EBDC9}"/>
    <cellStyle name="Commentaire 10 7 2" xfId="9589" xr:uid="{0A5C7326-37CE-4686-B560-1910FE0A272E}"/>
    <cellStyle name="Commentaire 10 7 2 2" xfId="9590" xr:uid="{8FB71086-9F96-48E3-B33B-054CAE65BDFA}"/>
    <cellStyle name="Commentaire 10 7 2 3" xfId="9591" xr:uid="{42F4EDD5-1E9E-493B-9453-39C32CCCF03F}"/>
    <cellStyle name="Commentaire 10 7 2 4" xfId="9592" xr:uid="{B3686E94-4DAD-467C-BE82-82973DF57449}"/>
    <cellStyle name="Commentaire 10 7 2 5" xfId="9593" xr:uid="{187472B4-C686-4F81-AC90-EDDE18A454C4}"/>
    <cellStyle name="Commentaire 10 7 3" xfId="9594" xr:uid="{AD5EC239-F690-448D-BFD5-E23877DFF2B4}"/>
    <cellStyle name="Commentaire 10 7 3 2" xfId="9595" xr:uid="{515F2BDB-A580-4FF4-B2ED-7114C4809D9B}"/>
    <cellStyle name="Commentaire 10 7 3 3" xfId="9596" xr:uid="{3A177687-FD44-4699-BD77-40B068C4E729}"/>
    <cellStyle name="Commentaire 10 7 3 4" xfId="9597" xr:uid="{2C8ECD8C-7603-44FD-88B8-C944FF449677}"/>
    <cellStyle name="Commentaire 10 7 3 5" xfId="9598" xr:uid="{4E0A255F-35C5-4C02-B00A-6981C99A1F06}"/>
    <cellStyle name="Commentaire 10 7 4" xfId="9599" xr:uid="{C9BA3EA7-E986-4E8C-B188-5DDB7FFE17E2}"/>
    <cellStyle name="Commentaire 10 7 5" xfId="9600" xr:uid="{B109BDCB-1901-4728-BB9C-7D1AD52B00E8}"/>
    <cellStyle name="Commentaire 10 7 6" xfId="9601" xr:uid="{A9843E2E-4AF5-48D5-9EA2-361614ED0D24}"/>
    <cellStyle name="Commentaire 10 7 7" xfId="9602" xr:uid="{860FC2C7-D626-4ABA-8939-AA61370924B1}"/>
    <cellStyle name="Commentaire 10 8" xfId="9603" xr:uid="{D6902504-7AE8-45AC-AE24-C4613C1AEB29}"/>
    <cellStyle name="Commentaire 10 8 2" xfId="9604" xr:uid="{DBE055A9-61E2-478A-8362-95CCA619FEAC}"/>
    <cellStyle name="Commentaire 10 8 2 2" xfId="9605" xr:uid="{399E5981-36AB-4CA8-A7EC-6233DD211931}"/>
    <cellStyle name="Commentaire 10 8 2 3" xfId="9606" xr:uid="{F0BAD5F5-67EB-4124-AFA0-E7078B16EB8A}"/>
    <cellStyle name="Commentaire 10 8 2 4" xfId="9607" xr:uid="{6FB9115B-C180-4248-A4D3-47E6A3AE4158}"/>
    <cellStyle name="Commentaire 10 8 2 5" xfId="9608" xr:uid="{22743924-8DED-4B99-A694-57D08B27921A}"/>
    <cellStyle name="Commentaire 10 8 3" xfId="9609" xr:uid="{C42D574E-87A0-4A31-BAF0-1FAEF4368AF5}"/>
    <cellStyle name="Commentaire 10 8 3 2" xfId="9610" xr:uid="{223CFF0C-DDD4-426F-9827-153FD4BECA86}"/>
    <cellStyle name="Commentaire 10 8 3 3" xfId="9611" xr:uid="{8157E389-52FF-4CE5-8512-C390AB923D02}"/>
    <cellStyle name="Commentaire 10 8 3 4" xfId="9612" xr:uid="{1DBF3CE7-F619-45C9-9BA8-552B4C9D6823}"/>
    <cellStyle name="Commentaire 10 8 3 5" xfId="9613" xr:uid="{F1CCDF74-365A-44B3-B48E-629D1948F884}"/>
    <cellStyle name="Commentaire 10 8 4" xfId="9614" xr:uid="{53B83485-CDEF-4844-892F-2A6C65653335}"/>
    <cellStyle name="Commentaire 10 8 5" xfId="9615" xr:uid="{C6741304-1C5F-42F3-BA24-EA52DB0E422C}"/>
    <cellStyle name="Commentaire 10 8 6" xfId="9616" xr:uid="{BDEB7BD3-D915-48F5-909D-3D30E9A494E1}"/>
    <cellStyle name="Commentaire 10 8 7" xfId="9617" xr:uid="{18ED6937-A668-4913-8856-796C685A4C0E}"/>
    <cellStyle name="Commentaire 10 9" xfId="9618" xr:uid="{616E01E8-7315-465A-8845-B2FF8DE977EF}"/>
    <cellStyle name="Commentaire 10 9 2" xfId="9619" xr:uid="{9D1DC37F-AB24-4CF0-9522-00CC7037706D}"/>
    <cellStyle name="Commentaire 10 9 2 2" xfId="9620" xr:uid="{B45EDB58-6535-4294-A82C-2C3A70D934DC}"/>
    <cellStyle name="Commentaire 10 9 2 3" xfId="9621" xr:uid="{1EA9E6E8-464B-46AB-A74B-89BD9D7FA53A}"/>
    <cellStyle name="Commentaire 10 9 2 4" xfId="9622" xr:uid="{D3640316-6C2B-49BC-A39A-99B8EDBED2CD}"/>
    <cellStyle name="Commentaire 10 9 2 5" xfId="9623" xr:uid="{03342AD3-0FF5-4B3F-9A0C-0F8756B71B48}"/>
    <cellStyle name="Commentaire 10 9 3" xfId="9624" xr:uid="{22BAF054-2E10-4CA8-A9E4-CA3537D6DD5B}"/>
    <cellStyle name="Commentaire 10 9 4" xfId="9625" xr:uid="{506D609A-95FA-47B3-8227-ACFFBDFB04B0}"/>
    <cellStyle name="Commentaire 10 9 5" xfId="9626" xr:uid="{C4A516FF-D57E-496E-9E5D-E401D51FD952}"/>
    <cellStyle name="Commentaire 10 9 6" xfId="9627" xr:uid="{C2EA5F02-07E8-4BFA-B578-AB5443DD2325}"/>
    <cellStyle name="Commentaire 11" xfId="9628" xr:uid="{EA4337BB-0879-400F-949F-48CB8382B731}"/>
    <cellStyle name="Commentaire 11 10" xfId="9629" xr:uid="{DE4C08A6-D6C1-4078-8878-F8B9D21B69F9}"/>
    <cellStyle name="Commentaire 11 11" xfId="9630" xr:uid="{F0E72AF4-78FD-4080-8F92-906251ACB7CC}"/>
    <cellStyle name="Commentaire 11 12" xfId="9631" xr:uid="{F06C2FE5-3B13-4EDA-A11E-BC166BE04EED}"/>
    <cellStyle name="Commentaire 11 2" xfId="9632" xr:uid="{D8A6F7CE-01A9-4AA1-90D9-90A013105535}"/>
    <cellStyle name="Commentaire 11 2 10" xfId="9633" xr:uid="{A9099F9F-6143-4F9A-A71C-FE662C430D4A}"/>
    <cellStyle name="Commentaire 11 2 2" xfId="9634" xr:uid="{3184FE32-7BCB-47D1-BBCA-8C24F7A5FC0A}"/>
    <cellStyle name="Commentaire 11 2 2 2" xfId="9635" xr:uid="{E24E2C94-B3E8-4E32-A923-0C2519A8E2AF}"/>
    <cellStyle name="Commentaire 11 2 2 2 2" xfId="9636" xr:uid="{9116C2CF-37D3-424E-A8BF-35C47E1EF84F}"/>
    <cellStyle name="Commentaire 11 2 2 2 3" xfId="9637" xr:uid="{041740AC-1761-4110-B879-67C024E4CA45}"/>
    <cellStyle name="Commentaire 11 2 2 2 4" xfId="9638" xr:uid="{7909374D-5019-427B-A440-C89DC9C83499}"/>
    <cellStyle name="Commentaire 11 2 2 2 5" xfId="9639" xr:uid="{DACA06E0-6C06-41BB-9258-C7799CC71220}"/>
    <cellStyle name="Commentaire 11 2 2 3" xfId="9640" xr:uid="{BCEE0F5B-A09F-451F-972B-3428D3AA3087}"/>
    <cellStyle name="Commentaire 11 2 2 3 2" xfId="9641" xr:uid="{935E2A30-625D-4A31-BE9A-B0B84D7E8249}"/>
    <cellStyle name="Commentaire 11 2 2 3 3" xfId="9642" xr:uid="{4AE695C0-2EBE-4EA8-8B1D-4CE9C20A11D6}"/>
    <cellStyle name="Commentaire 11 2 2 3 4" xfId="9643" xr:uid="{2899AEB9-AB6E-45DF-8F23-8F3BD17F1F7C}"/>
    <cellStyle name="Commentaire 11 2 2 3 5" xfId="9644" xr:uid="{2B17BEEF-6F9B-4DA8-A2DA-6CDCD713023C}"/>
    <cellStyle name="Commentaire 11 2 2 4" xfId="9645" xr:uid="{4E173A91-8D90-4A86-99D8-2789DCC8F7FC}"/>
    <cellStyle name="Commentaire 11 2 2 5" xfId="9646" xr:uid="{764CC958-3739-40FE-B621-1DCB7016EF9D}"/>
    <cellStyle name="Commentaire 11 2 2 6" xfId="9647" xr:uid="{41756CE9-D374-4B84-8AE0-3F29CEC7F922}"/>
    <cellStyle name="Commentaire 11 2 2 7" xfId="9648" xr:uid="{86965FAF-5134-4586-8223-114DCCFF21F4}"/>
    <cellStyle name="Commentaire 11 2 3" xfId="9649" xr:uid="{97CC12D9-E4E9-4122-A611-E907EC706CBA}"/>
    <cellStyle name="Commentaire 11 2 3 2" xfId="9650" xr:uid="{08FFFF4E-E6AF-42DF-AB81-1B284E2A9066}"/>
    <cellStyle name="Commentaire 11 2 3 2 2" xfId="9651" xr:uid="{14EE7787-9305-406F-BCC9-D9872D235A09}"/>
    <cellStyle name="Commentaire 11 2 3 2 3" xfId="9652" xr:uid="{AD5E92E4-E157-446A-A513-6E96855BAEB2}"/>
    <cellStyle name="Commentaire 11 2 3 2 4" xfId="9653" xr:uid="{AB858763-111D-4ABD-9CEC-4A3DF8B0DAD7}"/>
    <cellStyle name="Commentaire 11 2 3 2 5" xfId="9654" xr:uid="{D71D04ED-8E44-462B-901F-9E287DCFE8AB}"/>
    <cellStyle name="Commentaire 11 2 3 3" xfId="9655" xr:uid="{1C688189-B7C2-4216-BC74-53B840A7889A}"/>
    <cellStyle name="Commentaire 11 2 3 3 2" xfId="9656" xr:uid="{E9B05996-0366-4086-B35F-DC0318F6A6AD}"/>
    <cellStyle name="Commentaire 11 2 3 3 3" xfId="9657" xr:uid="{D4F672C7-D3C3-451F-AE5D-5C4DA4F73FC0}"/>
    <cellStyle name="Commentaire 11 2 3 3 4" xfId="9658" xr:uid="{B5C4D5A7-3066-4530-A268-062785E9F18D}"/>
    <cellStyle name="Commentaire 11 2 3 3 5" xfId="9659" xr:uid="{E64C5861-7F85-41FA-A59D-1F1871E7F332}"/>
    <cellStyle name="Commentaire 11 2 3 4" xfId="9660" xr:uid="{84921EB7-7F1F-4405-8F61-99F5BBBFB48D}"/>
    <cellStyle name="Commentaire 11 2 3 5" xfId="9661" xr:uid="{7F178298-D267-4F12-B094-B9B31BB4C53D}"/>
    <cellStyle name="Commentaire 11 2 3 6" xfId="9662" xr:uid="{F32F532A-9C48-42EC-AA37-5338945DC765}"/>
    <cellStyle name="Commentaire 11 2 3 7" xfId="9663" xr:uid="{3D45B3E1-8BEC-4CE4-B34B-306FCC212410}"/>
    <cellStyle name="Commentaire 11 2 4" xfId="9664" xr:uid="{4A02202A-B615-4050-8C97-6C5C14495E47}"/>
    <cellStyle name="Commentaire 11 2 4 2" xfId="9665" xr:uid="{6B0AE33D-FB5A-44D8-880F-C980CE07EBAB}"/>
    <cellStyle name="Commentaire 11 2 4 2 2" xfId="9666" xr:uid="{313C6AE2-FA59-4ECB-AFF5-7AFC6F7421EE}"/>
    <cellStyle name="Commentaire 11 2 4 2 3" xfId="9667" xr:uid="{FB91C935-5E55-4A7A-94EF-47F53BCCDF54}"/>
    <cellStyle name="Commentaire 11 2 4 2 4" xfId="9668" xr:uid="{0A337ACC-AF03-4576-9321-7777F9B27FFA}"/>
    <cellStyle name="Commentaire 11 2 4 2 5" xfId="9669" xr:uid="{F1B88BB6-CA59-4567-98BF-ED7F33063A56}"/>
    <cellStyle name="Commentaire 11 2 4 3" xfId="9670" xr:uid="{D6F9AB07-09B8-4311-BE08-96CA5D10C8E8}"/>
    <cellStyle name="Commentaire 11 2 4 3 2" xfId="9671" xr:uid="{5E5247A7-F8D8-4F09-9B14-298A4667E8BD}"/>
    <cellStyle name="Commentaire 11 2 4 3 3" xfId="9672" xr:uid="{43C55991-4E92-4D79-8345-F46A8FFE0CFB}"/>
    <cellStyle name="Commentaire 11 2 4 3 4" xfId="9673" xr:uid="{16A35487-059D-4A5E-A7E5-C1C27D21DA2C}"/>
    <cellStyle name="Commentaire 11 2 4 3 5" xfId="9674" xr:uid="{F23C295B-C98B-4E5D-8D8F-2D4D3F102D48}"/>
    <cellStyle name="Commentaire 11 2 4 4" xfId="9675" xr:uid="{B706584D-8BDC-4D7B-9B03-F29385A1CEAD}"/>
    <cellStyle name="Commentaire 11 2 4 5" xfId="9676" xr:uid="{E7E313F8-1AB0-4062-85D6-144FAB9F7367}"/>
    <cellStyle name="Commentaire 11 2 4 6" xfId="9677" xr:uid="{4CACBD06-44E5-46A5-AB9E-F54F35CE4A03}"/>
    <cellStyle name="Commentaire 11 2 4 7" xfId="9678" xr:uid="{53B8DE77-CCE0-4792-811D-AD67F49EE557}"/>
    <cellStyle name="Commentaire 11 2 5" xfId="9679" xr:uid="{D6818E9A-397A-4FC8-91E2-17D1D1DBC5DA}"/>
    <cellStyle name="Commentaire 11 2 5 2" xfId="9680" xr:uid="{E3686933-C771-47E8-A558-5B7B01637AD5}"/>
    <cellStyle name="Commentaire 11 2 5 3" xfId="9681" xr:uid="{A5312DBF-142E-4DAA-9766-3AB4A8FDE772}"/>
    <cellStyle name="Commentaire 11 2 5 4" xfId="9682" xr:uid="{8A98933C-C138-4646-AD14-ADC85EFCCC38}"/>
    <cellStyle name="Commentaire 11 2 5 5" xfId="9683" xr:uid="{80E95BD5-0D91-4C20-97C2-4CA600AFC179}"/>
    <cellStyle name="Commentaire 11 2 6" xfId="9684" xr:uid="{EF5B8171-79AF-4A7E-926E-07046B14ED11}"/>
    <cellStyle name="Commentaire 11 2 6 2" xfId="9685" xr:uid="{E32DE997-7FBD-494D-8A55-95854C1A1058}"/>
    <cellStyle name="Commentaire 11 2 6 3" xfId="9686" xr:uid="{D0B08F88-3358-4284-B91C-9A911FFE3E9F}"/>
    <cellStyle name="Commentaire 11 2 6 4" xfId="9687" xr:uid="{15CF6EF0-8795-43CD-BA1F-EF21066331FE}"/>
    <cellStyle name="Commentaire 11 2 6 5" xfId="9688" xr:uid="{2713202D-5167-458D-802F-6B26E3D14FB2}"/>
    <cellStyle name="Commentaire 11 2 7" xfId="9689" xr:uid="{AB9D0F90-0776-4556-8F89-7E9196B67ED0}"/>
    <cellStyle name="Commentaire 11 2 8" xfId="9690" xr:uid="{98095142-FE33-4A4C-9243-A4FC184FE590}"/>
    <cellStyle name="Commentaire 11 2 9" xfId="9691" xr:uid="{8DAC5CF8-2381-4219-8D85-9882A7BEF881}"/>
    <cellStyle name="Commentaire 11 3" xfId="9692" xr:uid="{A244AFA5-9DA1-44D2-AFBC-4938C69C78EB}"/>
    <cellStyle name="Commentaire 11 3 2" xfId="9693" xr:uid="{58B8350A-9487-4B60-A773-1E5D081BF7A0}"/>
    <cellStyle name="Commentaire 11 3 2 2" xfId="9694" xr:uid="{101DE396-9396-440B-BBD5-F9470EC2BE98}"/>
    <cellStyle name="Commentaire 11 3 2 3" xfId="9695" xr:uid="{1D56C23B-966B-46F5-9894-65575C22A4BF}"/>
    <cellStyle name="Commentaire 11 3 2 4" xfId="9696" xr:uid="{6187EDC1-F48B-401B-A51B-4C322D8A103F}"/>
    <cellStyle name="Commentaire 11 3 2 5" xfId="9697" xr:uid="{F57029AE-44A9-46E1-84EC-FBAF4462331B}"/>
    <cellStyle name="Commentaire 11 3 3" xfId="9698" xr:uid="{B67643FA-106C-4930-BC0A-888862C1BB19}"/>
    <cellStyle name="Commentaire 11 3 3 2" xfId="9699" xr:uid="{E8B42BF5-F89F-4BBF-A47A-1CD17883E2E6}"/>
    <cellStyle name="Commentaire 11 3 3 3" xfId="9700" xr:uid="{3A496B75-66E8-4BDB-85E3-92BAF16C2F8F}"/>
    <cellStyle name="Commentaire 11 3 3 4" xfId="9701" xr:uid="{623FFB1A-B376-473A-B7A4-8FE4A895B540}"/>
    <cellStyle name="Commentaire 11 3 3 5" xfId="9702" xr:uid="{3F3F6604-D16E-4A29-AF68-BB8F1B5339C4}"/>
    <cellStyle name="Commentaire 11 3 4" xfId="9703" xr:uid="{D0004B22-1CEE-4988-9F5B-49F198A7C608}"/>
    <cellStyle name="Commentaire 11 3 5" xfId="9704" xr:uid="{D417E47E-0C94-42F2-9EDA-DC006B9B1C47}"/>
    <cellStyle name="Commentaire 11 3 6" xfId="9705" xr:uid="{32131E09-920F-45C7-9DEE-B25155D6C50D}"/>
    <cellStyle name="Commentaire 11 3 7" xfId="9706" xr:uid="{B7C7C0AC-98F5-493B-A376-5AFDA62C03A1}"/>
    <cellStyle name="Commentaire 11 4" xfId="9707" xr:uid="{40522D86-80DF-44AB-82F8-B9074980D3EF}"/>
    <cellStyle name="Commentaire 11 4 2" xfId="9708" xr:uid="{C1F0039E-6096-43CF-A4ED-F7F6C7657FF4}"/>
    <cellStyle name="Commentaire 11 4 2 2" xfId="9709" xr:uid="{422B09E8-90DF-47E2-A249-F68077AC5BDB}"/>
    <cellStyle name="Commentaire 11 4 2 3" xfId="9710" xr:uid="{62E84E55-5765-48B0-911F-4CFD592BB198}"/>
    <cellStyle name="Commentaire 11 4 2 4" xfId="9711" xr:uid="{7D898ADD-9B58-4A69-9239-3BD708A78A14}"/>
    <cellStyle name="Commentaire 11 4 2 5" xfId="9712" xr:uid="{ABA2A67B-FFAF-457B-8E6D-168C532D7E8A}"/>
    <cellStyle name="Commentaire 11 4 3" xfId="9713" xr:uid="{DEDD2D62-A68B-41E9-BE51-0F3869AA5D58}"/>
    <cellStyle name="Commentaire 11 4 3 2" xfId="9714" xr:uid="{7A9C120A-2DBD-428C-AAA7-38DC2027383F}"/>
    <cellStyle name="Commentaire 11 4 3 3" xfId="9715" xr:uid="{4957793A-C414-453C-B0E2-D84968ABC122}"/>
    <cellStyle name="Commentaire 11 4 3 4" xfId="9716" xr:uid="{35D47579-CE71-4BA4-85F2-09C7DB84A810}"/>
    <cellStyle name="Commentaire 11 4 3 5" xfId="9717" xr:uid="{1E3B1C09-39EA-48B4-AD52-E1DE9068BF50}"/>
    <cellStyle name="Commentaire 11 4 4" xfId="9718" xr:uid="{EDCD51A0-AACA-4544-B326-31B6AC80270E}"/>
    <cellStyle name="Commentaire 11 4 5" xfId="9719" xr:uid="{456F9597-95C4-49C7-9A54-27BE377CEE4C}"/>
    <cellStyle name="Commentaire 11 4 6" xfId="9720" xr:uid="{53CA8CAB-B948-49E6-BC2D-222433A84E40}"/>
    <cellStyle name="Commentaire 11 4 7" xfId="9721" xr:uid="{C07558AE-1EDC-43CE-9D0A-5A510DC01CF7}"/>
    <cellStyle name="Commentaire 11 5" xfId="9722" xr:uid="{CD8CA272-D13E-428E-915F-937DEF201211}"/>
    <cellStyle name="Commentaire 11 5 2" xfId="9723" xr:uid="{208F0899-B964-430B-A1CE-2C057BF7E061}"/>
    <cellStyle name="Commentaire 11 5 2 2" xfId="9724" xr:uid="{4A974D8F-B3DC-4344-A7BA-13C9016F29C8}"/>
    <cellStyle name="Commentaire 11 5 2 3" xfId="9725" xr:uid="{17BF5039-B025-4CC4-84CB-A62C5149E5A7}"/>
    <cellStyle name="Commentaire 11 5 2 4" xfId="9726" xr:uid="{ED948FB2-9D04-4C96-B7AE-2CDD64EFB68C}"/>
    <cellStyle name="Commentaire 11 5 2 5" xfId="9727" xr:uid="{DDEDECD5-E009-48AD-B1A5-D4DA1AFAD360}"/>
    <cellStyle name="Commentaire 11 5 3" xfId="9728" xr:uid="{1715DD1D-4A77-4763-A558-2904338C99AC}"/>
    <cellStyle name="Commentaire 11 5 3 2" xfId="9729" xr:uid="{5C33EC52-90A8-41AF-9667-FC70BCC030C7}"/>
    <cellStyle name="Commentaire 11 5 3 3" xfId="9730" xr:uid="{806D92C8-D105-4F42-BDEB-29B61E28AE17}"/>
    <cellStyle name="Commentaire 11 5 3 4" xfId="9731" xr:uid="{E784EB5B-5BC0-40D9-959E-F5F9D8085C17}"/>
    <cellStyle name="Commentaire 11 5 3 5" xfId="9732" xr:uid="{70FE5BA6-2944-48EE-9336-09310DA1F359}"/>
    <cellStyle name="Commentaire 11 5 4" xfId="9733" xr:uid="{5EB296A2-2656-4CD8-A86B-1C0147D24DAF}"/>
    <cellStyle name="Commentaire 11 5 5" xfId="9734" xr:uid="{29D95E06-93EA-4795-9533-4478DB659532}"/>
    <cellStyle name="Commentaire 11 5 6" xfId="9735" xr:uid="{1E0CF5BF-1CFF-4A68-9EFE-70D5E0CE0BB2}"/>
    <cellStyle name="Commentaire 11 5 7" xfId="9736" xr:uid="{07E892CB-86DA-4872-BE29-E0F0D755A462}"/>
    <cellStyle name="Commentaire 11 6" xfId="9737" xr:uid="{E6A9C373-5748-422F-A56E-5041A2C67E65}"/>
    <cellStyle name="Commentaire 11 6 2" xfId="9738" xr:uid="{194AF6C4-04D5-4A28-B434-9DFAB9C51144}"/>
    <cellStyle name="Commentaire 11 6 2 2" xfId="9739" xr:uid="{0A5B513D-62E2-4B3A-87DF-C3C00F471C36}"/>
    <cellStyle name="Commentaire 11 6 2 3" xfId="9740" xr:uid="{28A96AF7-A25D-4D7F-B16C-76672068BA4D}"/>
    <cellStyle name="Commentaire 11 6 2 4" xfId="9741" xr:uid="{4379A18B-085B-416F-A7E3-ACE23A0EA664}"/>
    <cellStyle name="Commentaire 11 6 2 5" xfId="9742" xr:uid="{62FBD213-FEBB-43A6-B538-5F93B888FC5D}"/>
    <cellStyle name="Commentaire 11 6 3" xfId="9743" xr:uid="{4590916E-5CD8-4F86-B297-A1C4CE6B4F7E}"/>
    <cellStyle name="Commentaire 11 6 3 2" xfId="9744" xr:uid="{9A45DAB6-928F-477C-A1E4-7E7C9620E43C}"/>
    <cellStyle name="Commentaire 11 6 3 3" xfId="9745" xr:uid="{15B8D31B-7B8E-4A32-9062-84E4B1DF1D08}"/>
    <cellStyle name="Commentaire 11 6 3 4" xfId="9746" xr:uid="{33E31CF6-1BA6-4153-80E0-F5F6EE33FFB4}"/>
    <cellStyle name="Commentaire 11 6 3 5" xfId="9747" xr:uid="{3A9C199F-D0C8-4288-968A-2B20CDB1D678}"/>
    <cellStyle name="Commentaire 11 6 4" xfId="9748" xr:uid="{6C0CECE6-1658-4633-BBF5-D6C23AC3049D}"/>
    <cellStyle name="Commentaire 11 6 5" xfId="9749" xr:uid="{DBADFA5E-45F5-4A84-8BCC-955C9E49F122}"/>
    <cellStyle name="Commentaire 11 6 6" xfId="9750" xr:uid="{C93EBF82-B1D2-421A-A9E5-81F2607F5E05}"/>
    <cellStyle name="Commentaire 11 6 7" xfId="9751" xr:uid="{1B0F460D-9A59-473D-ACC0-1B49C8BB8EEB}"/>
    <cellStyle name="Commentaire 11 7" xfId="9752" xr:uid="{728BED07-8EA4-4FF7-8A69-1F85B7A82334}"/>
    <cellStyle name="Commentaire 11 7 2" xfId="9753" xr:uid="{97768F14-C9F5-493F-8516-BD24E5FE8931}"/>
    <cellStyle name="Commentaire 11 7 2 2" xfId="9754" xr:uid="{5C1D3943-35FA-4F56-BDF2-821BCC879356}"/>
    <cellStyle name="Commentaire 11 7 2 3" xfId="9755" xr:uid="{C85B6E55-81A7-4808-AE7D-0DE31FA4624F}"/>
    <cellStyle name="Commentaire 11 7 2 4" xfId="9756" xr:uid="{8FBBC0EC-A786-4A1B-9F1F-00AADFA3D366}"/>
    <cellStyle name="Commentaire 11 7 2 5" xfId="9757" xr:uid="{520B7DF7-26D3-430E-A04F-7169FB956332}"/>
    <cellStyle name="Commentaire 11 7 3" xfId="9758" xr:uid="{196A12EC-A463-4C03-A7BD-5A69A018669D}"/>
    <cellStyle name="Commentaire 11 7 4" xfId="9759" xr:uid="{7B99093A-AD49-4E70-8C65-FD808223F0FB}"/>
    <cellStyle name="Commentaire 11 7 5" xfId="9760" xr:uid="{E46C5E77-8BD8-4793-A1AE-DFF555CF9F4D}"/>
    <cellStyle name="Commentaire 11 7 6" xfId="9761" xr:uid="{1CC92C00-E563-48F2-9368-AA053B12B9DE}"/>
    <cellStyle name="Commentaire 11 8" xfId="9762" xr:uid="{BBB05844-DE68-4022-9634-03FE3DE11436}"/>
    <cellStyle name="Commentaire 11 8 2" xfId="9763" xr:uid="{77B31E5F-0ADE-4F97-9580-92F3ABDB2F34}"/>
    <cellStyle name="Commentaire 11 8 3" xfId="9764" xr:uid="{EBE91339-CB86-4DD6-B17C-04BF34C343D6}"/>
    <cellStyle name="Commentaire 11 8 4" xfId="9765" xr:uid="{7585EAA7-E1DB-46D5-BB4F-CE5CB8E7C902}"/>
    <cellStyle name="Commentaire 11 8 5" xfId="9766" xr:uid="{A95365AE-C81D-4ECC-B223-CA16F3E9D135}"/>
    <cellStyle name="Commentaire 11 9" xfId="9767" xr:uid="{436D1083-6AD0-4148-8BEA-BD4802501FDD}"/>
    <cellStyle name="Commentaire 12" xfId="9768" xr:uid="{B25A2C8F-300C-4BD1-B1B8-CF9A979EA7ED}"/>
    <cellStyle name="Commentaire 12 10" xfId="9769" xr:uid="{8267E531-F37C-47E2-B9FC-13203FE1F45E}"/>
    <cellStyle name="Commentaire 12 11" xfId="9770" xr:uid="{96CB525B-1B34-44E3-B012-7763FF0AB058}"/>
    <cellStyle name="Commentaire 12 12" xfId="9771" xr:uid="{EFDB6E43-D8F3-4EFB-88C6-BD05AE558FB1}"/>
    <cellStyle name="Commentaire 12 2" xfId="9772" xr:uid="{F10E5E41-6019-4FC8-8491-516D8B6521E4}"/>
    <cellStyle name="Commentaire 12 2 10" xfId="9773" xr:uid="{23C304FB-57E1-4B0E-B229-4E2119E4CC12}"/>
    <cellStyle name="Commentaire 12 2 2" xfId="9774" xr:uid="{5152A607-77F0-4D02-B16E-D32EE67CAD1D}"/>
    <cellStyle name="Commentaire 12 2 2 2" xfId="9775" xr:uid="{B268E961-A3A6-463D-AF88-612446C19510}"/>
    <cellStyle name="Commentaire 12 2 2 2 2" xfId="9776" xr:uid="{885CD736-CBE6-407E-8296-DF3919BE9B0F}"/>
    <cellStyle name="Commentaire 12 2 2 2 3" xfId="9777" xr:uid="{40FBA757-1EF1-4A0E-9402-DD14E29CC9A1}"/>
    <cellStyle name="Commentaire 12 2 2 2 4" xfId="9778" xr:uid="{E78A64C0-4E2D-4C00-AC34-DD1E49E5EB15}"/>
    <cellStyle name="Commentaire 12 2 2 2 5" xfId="9779" xr:uid="{BB2279EC-C821-4E0C-8C62-B083FDF2A7FC}"/>
    <cellStyle name="Commentaire 12 2 2 3" xfId="9780" xr:uid="{10B4995F-448D-459E-B9EC-87A768CEF6F8}"/>
    <cellStyle name="Commentaire 12 2 2 3 2" xfId="9781" xr:uid="{9F6128D6-6BEF-479E-A191-50AD0E22A6A9}"/>
    <cellStyle name="Commentaire 12 2 2 3 3" xfId="9782" xr:uid="{040B2A34-C9A3-4634-91A8-CBB48ED54DB4}"/>
    <cellStyle name="Commentaire 12 2 2 3 4" xfId="9783" xr:uid="{2258E7DE-4728-4683-8DB9-686DFC3795CE}"/>
    <cellStyle name="Commentaire 12 2 2 3 5" xfId="9784" xr:uid="{8EA3C635-65FD-440A-A238-E77FE1E01435}"/>
    <cellStyle name="Commentaire 12 2 2 4" xfId="9785" xr:uid="{00367725-E55F-4748-B082-CDFD9CB84E72}"/>
    <cellStyle name="Commentaire 12 2 2 5" xfId="9786" xr:uid="{0D198798-5C07-4B7B-89DA-105FDEB208BE}"/>
    <cellStyle name="Commentaire 12 2 2 6" xfId="9787" xr:uid="{2D796275-0B82-4793-B914-760261FA5332}"/>
    <cellStyle name="Commentaire 12 2 2 7" xfId="9788" xr:uid="{C90CB4D4-0841-4F88-A6AE-9DC7B6FDC95D}"/>
    <cellStyle name="Commentaire 12 2 3" xfId="9789" xr:uid="{EF7C8CFE-D9C9-4999-A56F-4124F7DA3AC8}"/>
    <cellStyle name="Commentaire 12 2 3 2" xfId="9790" xr:uid="{71F7ADF4-E945-496D-9116-4C3BE7E825A3}"/>
    <cellStyle name="Commentaire 12 2 3 2 2" xfId="9791" xr:uid="{5EBC8D1F-604D-4F9E-A556-DFF236305FC1}"/>
    <cellStyle name="Commentaire 12 2 3 2 3" xfId="9792" xr:uid="{4644CE3B-EFDF-4BF0-B92A-317E83E99A54}"/>
    <cellStyle name="Commentaire 12 2 3 2 4" xfId="9793" xr:uid="{0583B46C-02D4-4BEA-98FD-41DD22FBEB6F}"/>
    <cellStyle name="Commentaire 12 2 3 2 5" xfId="9794" xr:uid="{833FB0F9-AD57-40CE-B16B-9AD1EA309045}"/>
    <cellStyle name="Commentaire 12 2 3 3" xfId="9795" xr:uid="{94A38C24-C0EE-45F3-8287-C13E8AAFC360}"/>
    <cellStyle name="Commentaire 12 2 3 3 2" xfId="9796" xr:uid="{E1B9E147-8545-4D23-8E5F-94432543FD05}"/>
    <cellStyle name="Commentaire 12 2 3 3 3" xfId="9797" xr:uid="{0688D1E1-3D5F-4DA3-9016-3A00D979EC75}"/>
    <cellStyle name="Commentaire 12 2 3 3 4" xfId="9798" xr:uid="{9ACAAE79-BDF3-47AC-AFC6-7D5BB1F74C92}"/>
    <cellStyle name="Commentaire 12 2 3 3 5" xfId="9799" xr:uid="{DF1057D5-234C-49F9-9E83-C67CD0D6F77A}"/>
    <cellStyle name="Commentaire 12 2 3 4" xfId="9800" xr:uid="{7B05E299-2560-4D76-A2D7-2141B44309BA}"/>
    <cellStyle name="Commentaire 12 2 3 5" xfId="9801" xr:uid="{F2816592-0571-42EF-9C7B-0D237D08EFE7}"/>
    <cellStyle name="Commentaire 12 2 3 6" xfId="9802" xr:uid="{C62489A9-46BC-4B71-AE55-C20253AE77AD}"/>
    <cellStyle name="Commentaire 12 2 3 7" xfId="9803" xr:uid="{4E788074-A793-4327-AA0C-738E27662848}"/>
    <cellStyle name="Commentaire 12 2 4" xfId="9804" xr:uid="{4E43411C-4BAE-4190-9B39-2DA50F3CDC07}"/>
    <cellStyle name="Commentaire 12 2 4 2" xfId="9805" xr:uid="{5934C269-CC85-4A08-8E58-1CE1CF0BA4BA}"/>
    <cellStyle name="Commentaire 12 2 4 2 2" xfId="9806" xr:uid="{A813B304-BBD0-4347-999F-67A3B90CA322}"/>
    <cellStyle name="Commentaire 12 2 4 2 3" xfId="9807" xr:uid="{EB5FE1A3-B963-477A-A410-90CFCBB95EBE}"/>
    <cellStyle name="Commentaire 12 2 4 2 4" xfId="9808" xr:uid="{49431683-0815-4A9F-8205-5537F07C923C}"/>
    <cellStyle name="Commentaire 12 2 4 2 5" xfId="9809" xr:uid="{016A71B4-D46F-439D-9F9E-8A76CD68ED6B}"/>
    <cellStyle name="Commentaire 12 2 4 3" xfId="9810" xr:uid="{9025EC25-4B79-44FC-9107-680A669B6D2B}"/>
    <cellStyle name="Commentaire 12 2 4 3 2" xfId="9811" xr:uid="{CC0EA59E-3658-4B5D-A4E0-01F0AA540167}"/>
    <cellStyle name="Commentaire 12 2 4 3 3" xfId="9812" xr:uid="{B1FDB743-C905-4866-8D4F-F10197C7D792}"/>
    <cellStyle name="Commentaire 12 2 4 3 4" xfId="9813" xr:uid="{9B854F5B-2F1D-4295-BFEB-4CADBC392AD7}"/>
    <cellStyle name="Commentaire 12 2 4 3 5" xfId="9814" xr:uid="{509FBDD3-FC80-467D-AF4B-278A4CA7108B}"/>
    <cellStyle name="Commentaire 12 2 4 4" xfId="9815" xr:uid="{B9EC7E12-7309-4F3E-B929-4D1D7258825C}"/>
    <cellStyle name="Commentaire 12 2 4 5" xfId="9816" xr:uid="{ABB6101B-F81C-4E09-A10B-26785737BF6F}"/>
    <cellStyle name="Commentaire 12 2 4 6" xfId="9817" xr:uid="{C1429C32-8B43-4217-9935-F64543312E40}"/>
    <cellStyle name="Commentaire 12 2 4 7" xfId="9818" xr:uid="{D9205CB3-092A-4EC0-A197-3AAA9D798ED8}"/>
    <cellStyle name="Commentaire 12 2 5" xfId="9819" xr:uid="{6235591C-F475-4FA8-9604-6AC27E34086A}"/>
    <cellStyle name="Commentaire 12 2 5 2" xfId="9820" xr:uid="{172FF0F5-72E7-4432-B0C4-5E6E8251C2AF}"/>
    <cellStyle name="Commentaire 12 2 5 3" xfId="9821" xr:uid="{F7E548C3-4797-47D0-A800-47AD29D5AA2D}"/>
    <cellStyle name="Commentaire 12 2 5 4" xfId="9822" xr:uid="{1D7A08BC-D85C-4057-A7A9-874759D27E88}"/>
    <cellStyle name="Commentaire 12 2 5 5" xfId="9823" xr:uid="{ABF8BAEE-EF45-4CEA-A427-6660F68052F0}"/>
    <cellStyle name="Commentaire 12 2 6" xfId="9824" xr:uid="{B5B66311-0735-44DF-8684-774DDE3D96BA}"/>
    <cellStyle name="Commentaire 12 2 6 2" xfId="9825" xr:uid="{5C60D1B8-01A4-4002-9988-FAA52D2EAB76}"/>
    <cellStyle name="Commentaire 12 2 6 3" xfId="9826" xr:uid="{B5DDC683-EA0E-4558-B5A9-DEA70BC1FD72}"/>
    <cellStyle name="Commentaire 12 2 6 4" xfId="9827" xr:uid="{25BD50F4-415B-428E-B9C7-8CF398AAB3D7}"/>
    <cellStyle name="Commentaire 12 2 6 5" xfId="9828" xr:uid="{520B6C70-28F2-4641-82D2-1E8671BC55AF}"/>
    <cellStyle name="Commentaire 12 2 7" xfId="9829" xr:uid="{950638A1-CC96-4B39-A6E0-3FF182F3BF73}"/>
    <cellStyle name="Commentaire 12 2 8" xfId="9830" xr:uid="{090F0A1B-1113-4D1C-9F97-E53B3C92F22F}"/>
    <cellStyle name="Commentaire 12 2 9" xfId="9831" xr:uid="{B8437375-3412-48F7-8FCC-BA929C84BEEF}"/>
    <cellStyle name="Commentaire 12 3" xfId="9832" xr:uid="{D6EC5DEB-9CB1-49B9-A311-647670962BF6}"/>
    <cellStyle name="Commentaire 12 3 2" xfId="9833" xr:uid="{D756FFAF-D362-4F84-8C3E-D7C540CEDAD1}"/>
    <cellStyle name="Commentaire 12 3 2 2" xfId="9834" xr:uid="{4D3E12B4-7670-44F6-A8C9-F13B5D245B2B}"/>
    <cellStyle name="Commentaire 12 3 2 3" xfId="9835" xr:uid="{07FE9ED5-7FF9-401C-B655-FC20085A6C06}"/>
    <cellStyle name="Commentaire 12 3 2 4" xfId="9836" xr:uid="{3EF3549D-A08A-4F9D-8B06-7C384B9E0F93}"/>
    <cellStyle name="Commentaire 12 3 2 5" xfId="9837" xr:uid="{9D8E547B-ADCD-45CA-843E-1B01D48491D7}"/>
    <cellStyle name="Commentaire 12 3 3" xfId="9838" xr:uid="{AE3A57E8-D7A5-44FC-91CB-0A495945F4C7}"/>
    <cellStyle name="Commentaire 12 3 3 2" xfId="9839" xr:uid="{25585490-3841-473B-A13D-812E23FE845B}"/>
    <cellStyle name="Commentaire 12 3 3 3" xfId="9840" xr:uid="{CEB24599-757E-4BEF-A1B4-60542B53400E}"/>
    <cellStyle name="Commentaire 12 3 3 4" xfId="9841" xr:uid="{F3A29A01-B6DE-4D5D-93A0-9DB39FFFB3E1}"/>
    <cellStyle name="Commentaire 12 3 3 5" xfId="9842" xr:uid="{33C2D683-A6A0-46DB-B056-B7A1AFBE78E4}"/>
    <cellStyle name="Commentaire 12 3 4" xfId="9843" xr:uid="{7B221BA3-1873-46B9-A376-E5F30864E7D8}"/>
    <cellStyle name="Commentaire 12 3 5" xfId="9844" xr:uid="{B3B20747-C31C-4F9C-9780-915848D8048C}"/>
    <cellStyle name="Commentaire 12 3 6" xfId="9845" xr:uid="{B1419071-490C-4448-B6CE-74814341145E}"/>
    <cellStyle name="Commentaire 12 3 7" xfId="9846" xr:uid="{2F4060E4-4D01-4795-AEAA-FE170951E220}"/>
    <cellStyle name="Commentaire 12 4" xfId="9847" xr:uid="{18BBFFFD-176E-4CD6-BF49-F2B630B2D71D}"/>
    <cellStyle name="Commentaire 12 4 2" xfId="9848" xr:uid="{FBF34CC1-B4F1-45E1-97C9-74FB5648303B}"/>
    <cellStyle name="Commentaire 12 4 2 2" xfId="9849" xr:uid="{C651003D-BA37-459E-885C-2FBB8B9D35CF}"/>
    <cellStyle name="Commentaire 12 4 2 3" xfId="9850" xr:uid="{C25E2DC7-E3B6-44D7-A1E9-CC9D10E33CF8}"/>
    <cellStyle name="Commentaire 12 4 2 4" xfId="9851" xr:uid="{44EA779A-1761-46CE-BC56-9DD6F78E119E}"/>
    <cellStyle name="Commentaire 12 4 2 5" xfId="9852" xr:uid="{139B4E20-D505-4AE8-AA78-75484790EF6B}"/>
    <cellStyle name="Commentaire 12 4 3" xfId="9853" xr:uid="{E9E0EFE2-8CFC-47C2-A386-FB0D094D4ECE}"/>
    <cellStyle name="Commentaire 12 4 3 2" xfId="9854" xr:uid="{F14E4750-8BA1-418D-B160-AA1B838B5E3F}"/>
    <cellStyle name="Commentaire 12 4 3 3" xfId="9855" xr:uid="{710FB48F-A2EF-4C7B-B165-3F604B176BE2}"/>
    <cellStyle name="Commentaire 12 4 3 4" xfId="9856" xr:uid="{FDCC5C53-36B3-48E8-9FC1-ED5752A0D804}"/>
    <cellStyle name="Commentaire 12 4 3 5" xfId="9857" xr:uid="{B6D74D18-9355-4001-9E26-60FD6C6C9C3F}"/>
    <cellStyle name="Commentaire 12 4 4" xfId="9858" xr:uid="{2E406703-C73A-4574-A8A0-73DDC474AA9C}"/>
    <cellStyle name="Commentaire 12 4 5" xfId="9859" xr:uid="{09FBD669-63EF-41F2-AA3B-0D539EEC4F98}"/>
    <cellStyle name="Commentaire 12 4 6" xfId="9860" xr:uid="{22597658-2B0B-4C0C-B0A1-0DBB7888AE5F}"/>
    <cellStyle name="Commentaire 12 4 7" xfId="9861" xr:uid="{A49550F6-1BB7-459B-92B2-CE62AE8C19D2}"/>
    <cellStyle name="Commentaire 12 5" xfId="9862" xr:uid="{F6B69F02-435F-4811-9BDF-CEDF25B9914D}"/>
    <cellStyle name="Commentaire 12 5 2" xfId="9863" xr:uid="{42560798-9535-412D-A81E-8A8774265CD9}"/>
    <cellStyle name="Commentaire 12 5 2 2" xfId="9864" xr:uid="{A710E928-A396-44DA-9460-461984B2B3AA}"/>
    <cellStyle name="Commentaire 12 5 2 3" xfId="9865" xr:uid="{05AD7E47-351D-408D-84DF-9DEACF29C70D}"/>
    <cellStyle name="Commentaire 12 5 2 4" xfId="9866" xr:uid="{82A6AFE5-7BBF-4576-9AF1-D29B0135DE43}"/>
    <cellStyle name="Commentaire 12 5 2 5" xfId="9867" xr:uid="{CFF9D5C9-88D4-48A5-856D-8E0454629760}"/>
    <cellStyle name="Commentaire 12 5 3" xfId="9868" xr:uid="{BDBFFD31-E4BF-48FA-A6E8-00AE923C5373}"/>
    <cellStyle name="Commentaire 12 5 3 2" xfId="9869" xr:uid="{19791A19-6796-4B16-AD14-F2CC2CF9B0ED}"/>
    <cellStyle name="Commentaire 12 5 3 3" xfId="9870" xr:uid="{D6B09D19-BE89-4BF6-8CFF-A4ADEDD88D61}"/>
    <cellStyle name="Commentaire 12 5 3 4" xfId="9871" xr:uid="{568F9A79-F72B-46F1-A596-DA4E42B120B2}"/>
    <cellStyle name="Commentaire 12 5 3 5" xfId="9872" xr:uid="{DC313F56-F632-4D97-95DD-5E313B78B646}"/>
    <cellStyle name="Commentaire 12 5 4" xfId="9873" xr:uid="{17B80DA5-7008-4273-8A49-D9041868326C}"/>
    <cellStyle name="Commentaire 12 5 5" xfId="9874" xr:uid="{A53DCBD1-7B85-416A-B5B6-410EAB26AD7F}"/>
    <cellStyle name="Commentaire 12 5 6" xfId="9875" xr:uid="{4EA54FA9-C799-4EA4-AE44-7463D1C76570}"/>
    <cellStyle name="Commentaire 12 5 7" xfId="9876" xr:uid="{CFA57617-83E0-4E9C-9AB4-CBFE6CBC86E5}"/>
    <cellStyle name="Commentaire 12 6" xfId="9877" xr:uid="{F32E5260-AC13-4398-B5D3-912CD4B90DB3}"/>
    <cellStyle name="Commentaire 12 6 2" xfId="9878" xr:uid="{22D43337-7081-434D-8020-BAE2B3574717}"/>
    <cellStyle name="Commentaire 12 6 2 2" xfId="9879" xr:uid="{E8D4AFB6-E243-4452-8610-3E6FAA50410A}"/>
    <cellStyle name="Commentaire 12 6 2 3" xfId="9880" xr:uid="{4ECF0462-B8A1-4BF4-BA59-518A96A84CD0}"/>
    <cellStyle name="Commentaire 12 6 2 4" xfId="9881" xr:uid="{23767B18-FC20-44F6-90BE-D5012A677009}"/>
    <cellStyle name="Commentaire 12 6 2 5" xfId="9882" xr:uid="{16C9C50A-207B-4BF4-986C-C9DBD6AA8821}"/>
    <cellStyle name="Commentaire 12 6 3" xfId="9883" xr:uid="{6A9D3331-892D-4421-BC99-4173FFD622FE}"/>
    <cellStyle name="Commentaire 12 6 3 2" xfId="9884" xr:uid="{437A0A11-F435-428F-965B-F51B1AF9C7D4}"/>
    <cellStyle name="Commentaire 12 6 3 3" xfId="9885" xr:uid="{22AFB9FE-F4E1-40C0-BFEB-E87F7205BA7A}"/>
    <cellStyle name="Commentaire 12 6 3 4" xfId="9886" xr:uid="{AB1FE99C-CC8D-4EE1-B1E8-03D3A4791248}"/>
    <cellStyle name="Commentaire 12 6 3 5" xfId="9887" xr:uid="{36A282CE-2C05-4AD0-AA3F-AF9307252450}"/>
    <cellStyle name="Commentaire 12 6 4" xfId="9888" xr:uid="{AB551632-C453-4469-9A9C-9F61E3457555}"/>
    <cellStyle name="Commentaire 12 6 5" xfId="9889" xr:uid="{30BC8B31-3189-43D8-94B3-607B992E4F53}"/>
    <cellStyle name="Commentaire 12 6 6" xfId="9890" xr:uid="{D2433291-E7A0-4CB7-8A22-287B7CD7DD8F}"/>
    <cellStyle name="Commentaire 12 6 7" xfId="9891" xr:uid="{3CB6D21C-68B9-4A04-827A-CE3B77C52F65}"/>
    <cellStyle name="Commentaire 12 7" xfId="9892" xr:uid="{49966F15-84D4-4A46-8ABC-FE407101622E}"/>
    <cellStyle name="Commentaire 12 7 2" xfId="9893" xr:uid="{B615605F-78B5-4FA6-B05E-FC2E6A4F65B6}"/>
    <cellStyle name="Commentaire 12 7 2 2" xfId="9894" xr:uid="{EC5CBC7C-4BDD-48B8-8119-752ED088D9C9}"/>
    <cellStyle name="Commentaire 12 7 2 3" xfId="9895" xr:uid="{71E59C25-5BC4-42AA-9A57-E10D563A55C2}"/>
    <cellStyle name="Commentaire 12 7 2 4" xfId="9896" xr:uid="{0DA7939D-8213-4B7C-8CD2-8718F9914CB3}"/>
    <cellStyle name="Commentaire 12 7 2 5" xfId="9897" xr:uid="{31A52FB3-18B6-489A-8F76-9E26BA8CF5A0}"/>
    <cellStyle name="Commentaire 12 7 3" xfId="9898" xr:uid="{08E8791F-B8C6-4F05-89E7-757B37489F0B}"/>
    <cellStyle name="Commentaire 12 7 4" xfId="9899" xr:uid="{ED7892D5-7D0F-499B-BB1F-623FCB98D9A3}"/>
    <cellStyle name="Commentaire 12 7 5" xfId="9900" xr:uid="{35C397D3-1491-4F31-A640-9D8F9DECCCEC}"/>
    <cellStyle name="Commentaire 12 7 6" xfId="9901" xr:uid="{5C3C93AE-2365-4376-A707-0FE9599294F5}"/>
    <cellStyle name="Commentaire 12 8" xfId="9902" xr:uid="{6FED6B9A-A85B-45CC-99BA-39F85B01FFB6}"/>
    <cellStyle name="Commentaire 12 8 2" xfId="9903" xr:uid="{F2B6393B-B42E-48EF-8107-E69B612931C8}"/>
    <cellStyle name="Commentaire 12 8 3" xfId="9904" xr:uid="{5972355B-286C-4AFE-8A17-D844B99D3C32}"/>
    <cellStyle name="Commentaire 12 8 4" xfId="9905" xr:uid="{5449B67C-8DDD-4784-9DCE-9C501418FCAE}"/>
    <cellStyle name="Commentaire 12 8 5" xfId="9906" xr:uid="{A4D9EA9E-1528-4FAC-B24F-4DBA243D475E}"/>
    <cellStyle name="Commentaire 12 9" xfId="9907" xr:uid="{AF73099F-9B04-475D-9798-A36A3D8BB54F}"/>
    <cellStyle name="Commentaire 13" xfId="9908" xr:uid="{1F892B06-61C3-4B12-9BB8-0537963870E0}"/>
    <cellStyle name="Commentaire 13 10" xfId="9909" xr:uid="{A6140366-0D75-4852-BA62-E1708AE832A0}"/>
    <cellStyle name="Commentaire 13 11" xfId="9910" xr:uid="{BB207828-6EE4-4A71-B8D3-8AA8193534B0}"/>
    <cellStyle name="Commentaire 13 12" xfId="9911" xr:uid="{BCDED434-3E19-4F20-8AB6-07315F19C72F}"/>
    <cellStyle name="Commentaire 13 2" xfId="9912" xr:uid="{4ADE8D4F-0735-4EF5-8D75-50205FCFFA35}"/>
    <cellStyle name="Commentaire 13 2 10" xfId="9913" xr:uid="{5A5974A9-D75B-4949-A793-FBE50562A911}"/>
    <cellStyle name="Commentaire 13 2 2" xfId="9914" xr:uid="{4E1D2088-ADD1-4DC3-82AF-F07E8DE75C1D}"/>
    <cellStyle name="Commentaire 13 2 2 2" xfId="9915" xr:uid="{2793B5BC-D919-4149-9AAE-91E66EE3F4C1}"/>
    <cellStyle name="Commentaire 13 2 2 2 2" xfId="9916" xr:uid="{73F11DAE-F0BF-4AD2-9848-4DE51C90F334}"/>
    <cellStyle name="Commentaire 13 2 2 2 3" xfId="9917" xr:uid="{58038E0B-7C18-4BC0-A251-2D70C9B8884F}"/>
    <cellStyle name="Commentaire 13 2 2 2 4" xfId="9918" xr:uid="{C18E6C49-17E0-4609-9B07-EE37A80B8885}"/>
    <cellStyle name="Commentaire 13 2 2 2 5" xfId="9919" xr:uid="{B4E5B739-4DC7-4332-8FF1-66F27F977169}"/>
    <cellStyle name="Commentaire 13 2 2 3" xfId="9920" xr:uid="{21BEDA0F-FB5A-4EC2-A300-CD464F174F14}"/>
    <cellStyle name="Commentaire 13 2 2 3 2" xfId="9921" xr:uid="{A4582C7B-6195-4C9F-920A-4DF175213DEB}"/>
    <cellStyle name="Commentaire 13 2 2 3 3" xfId="9922" xr:uid="{77C0968F-8953-4C2A-864E-EE93F76E345A}"/>
    <cellStyle name="Commentaire 13 2 2 3 4" xfId="9923" xr:uid="{B8FCDB8B-2FDF-44A4-8F5E-3AC41A50A7C4}"/>
    <cellStyle name="Commentaire 13 2 2 3 5" xfId="9924" xr:uid="{B0684135-760E-4EBA-A53C-F2E62383818D}"/>
    <cellStyle name="Commentaire 13 2 2 4" xfId="9925" xr:uid="{37132BF8-4680-482C-97B2-6EFE3C573182}"/>
    <cellStyle name="Commentaire 13 2 2 5" xfId="9926" xr:uid="{B5ED27A9-8B5B-4388-BB72-ECB548388824}"/>
    <cellStyle name="Commentaire 13 2 2 6" xfId="9927" xr:uid="{9FF1A9B8-9305-4D51-AA91-D180C5C382E3}"/>
    <cellStyle name="Commentaire 13 2 2 7" xfId="9928" xr:uid="{A3C76B33-82E1-416E-99C4-B9B1624D3B47}"/>
    <cellStyle name="Commentaire 13 2 3" xfId="9929" xr:uid="{02847834-E47B-40CD-93CA-FC9010444400}"/>
    <cellStyle name="Commentaire 13 2 3 2" xfId="9930" xr:uid="{D4F4E149-2364-47CC-9C8E-8C8657166FDB}"/>
    <cellStyle name="Commentaire 13 2 3 2 2" xfId="9931" xr:uid="{47EF8751-6799-4F24-A9B8-5C6D41811F26}"/>
    <cellStyle name="Commentaire 13 2 3 2 3" xfId="9932" xr:uid="{28D06837-A3CF-46CC-A321-033AF220C832}"/>
    <cellStyle name="Commentaire 13 2 3 2 4" xfId="9933" xr:uid="{1473285B-1F1A-41B3-9177-4D5FD21ECF1B}"/>
    <cellStyle name="Commentaire 13 2 3 2 5" xfId="9934" xr:uid="{F89D5FD4-2071-46DF-A3B9-91BDAB8CD486}"/>
    <cellStyle name="Commentaire 13 2 3 3" xfId="9935" xr:uid="{73A31767-6189-4D7A-B8BE-EC84555901F0}"/>
    <cellStyle name="Commentaire 13 2 3 3 2" xfId="9936" xr:uid="{0F79E5B4-83C9-449A-83E8-31BB42BF0C58}"/>
    <cellStyle name="Commentaire 13 2 3 3 3" xfId="9937" xr:uid="{144961BF-A863-44F4-865A-B0CCE7D8E4D1}"/>
    <cellStyle name="Commentaire 13 2 3 3 4" xfId="9938" xr:uid="{C0F557F7-FC1D-46F1-8893-4C2D6C0F4E5D}"/>
    <cellStyle name="Commentaire 13 2 3 3 5" xfId="9939" xr:uid="{C4F3CA7B-5F7D-401A-8E7C-508C3A953E5A}"/>
    <cellStyle name="Commentaire 13 2 3 4" xfId="9940" xr:uid="{375FC1AB-D80E-4EB1-998D-41F1CD0130B8}"/>
    <cellStyle name="Commentaire 13 2 3 5" xfId="9941" xr:uid="{8B1A71A3-657D-4D0A-84EF-2D7BCDC46EE6}"/>
    <cellStyle name="Commentaire 13 2 3 6" xfId="9942" xr:uid="{57760BE8-BF04-4744-82EB-D1AF9ED7795D}"/>
    <cellStyle name="Commentaire 13 2 3 7" xfId="9943" xr:uid="{6ACFE1D0-651E-4884-80F8-69C7C7C57648}"/>
    <cellStyle name="Commentaire 13 2 4" xfId="9944" xr:uid="{FB8960CE-CAC8-4254-8EE4-068D1029317D}"/>
    <cellStyle name="Commentaire 13 2 4 2" xfId="9945" xr:uid="{6A591532-77B3-4A3E-A4CE-F52F8A9DC50F}"/>
    <cellStyle name="Commentaire 13 2 4 2 2" xfId="9946" xr:uid="{6D75571C-542C-4199-A299-FA7E37915846}"/>
    <cellStyle name="Commentaire 13 2 4 2 3" xfId="9947" xr:uid="{CB0F6D36-CBD7-4666-9E49-00DC0D5252E0}"/>
    <cellStyle name="Commentaire 13 2 4 2 4" xfId="9948" xr:uid="{65816E11-0A2F-4407-B618-A190BB078396}"/>
    <cellStyle name="Commentaire 13 2 4 2 5" xfId="9949" xr:uid="{38843036-139B-4337-A139-DFD2DC1551C9}"/>
    <cellStyle name="Commentaire 13 2 4 3" xfId="9950" xr:uid="{3BBA412A-A8E8-4EA4-8AA6-2BFBE601DC87}"/>
    <cellStyle name="Commentaire 13 2 4 3 2" xfId="9951" xr:uid="{5FDE1C1A-D236-4E3B-8132-336E42D5043D}"/>
    <cellStyle name="Commentaire 13 2 4 3 3" xfId="9952" xr:uid="{EFB10851-4D52-4C95-9F42-8B9C91A826D0}"/>
    <cellStyle name="Commentaire 13 2 4 3 4" xfId="9953" xr:uid="{791BDD41-4A03-4785-8AC1-9DC72CF88650}"/>
    <cellStyle name="Commentaire 13 2 4 3 5" xfId="9954" xr:uid="{B06F70AC-AF1F-4E3A-98D6-B7950080C7B8}"/>
    <cellStyle name="Commentaire 13 2 4 4" xfId="9955" xr:uid="{768CC589-4162-48BD-B26B-BE5173A0E18A}"/>
    <cellStyle name="Commentaire 13 2 4 5" xfId="9956" xr:uid="{98FA3E15-0E33-415B-AEAC-CBC24DA5FD31}"/>
    <cellStyle name="Commentaire 13 2 4 6" xfId="9957" xr:uid="{A859BBC8-B51F-49F0-8A73-92A264DF6C85}"/>
    <cellStyle name="Commentaire 13 2 4 7" xfId="9958" xr:uid="{7B4F7E97-7C87-4F51-A1E4-1B463F35BE41}"/>
    <cellStyle name="Commentaire 13 2 5" xfId="9959" xr:uid="{C8F11C5C-23F6-4D8C-B6CD-6B62386FAB3C}"/>
    <cellStyle name="Commentaire 13 2 5 2" xfId="9960" xr:uid="{4E0145DC-15C6-41D8-9BC6-ACD338F8050D}"/>
    <cellStyle name="Commentaire 13 2 5 3" xfId="9961" xr:uid="{47DE65F8-9F27-4B98-A0A4-7BDC79A85F38}"/>
    <cellStyle name="Commentaire 13 2 5 4" xfId="9962" xr:uid="{48FD88AD-0EFF-48F9-8005-75608EFBD99E}"/>
    <cellStyle name="Commentaire 13 2 5 5" xfId="9963" xr:uid="{6B1F020D-8924-4B78-9369-F7D9B02A3B6E}"/>
    <cellStyle name="Commentaire 13 2 6" xfId="9964" xr:uid="{357375BC-F3DB-417D-A04A-84ABE931AE1F}"/>
    <cellStyle name="Commentaire 13 2 6 2" xfId="9965" xr:uid="{34F61B29-7FB7-4D1B-A0E3-78EDD54D278F}"/>
    <cellStyle name="Commentaire 13 2 6 3" xfId="9966" xr:uid="{F3B45F5A-C58E-42FC-BBD0-33955BA7504F}"/>
    <cellStyle name="Commentaire 13 2 6 4" xfId="9967" xr:uid="{2D8F819A-B2A7-41F6-A0FD-30D5905A8A53}"/>
    <cellStyle name="Commentaire 13 2 6 5" xfId="9968" xr:uid="{822D9694-59DB-4B95-977C-B4C3F2C3A282}"/>
    <cellStyle name="Commentaire 13 2 7" xfId="9969" xr:uid="{C6352108-3F4A-4E4D-B8FA-84EB06ACB480}"/>
    <cellStyle name="Commentaire 13 2 8" xfId="9970" xr:uid="{8A4BB9D0-3F8B-4309-863C-D193037CE399}"/>
    <cellStyle name="Commentaire 13 2 9" xfId="9971" xr:uid="{8A221C72-3EA2-4DEA-871D-37E5F313FEB9}"/>
    <cellStyle name="Commentaire 13 3" xfId="9972" xr:uid="{36AAF9A8-E9DE-425A-A9A6-63D36F26F3BD}"/>
    <cellStyle name="Commentaire 13 3 2" xfId="9973" xr:uid="{E325E34F-67E8-4991-A652-D6B0FB93113C}"/>
    <cellStyle name="Commentaire 13 3 2 2" xfId="9974" xr:uid="{842F3E5E-56F8-4A6F-A067-E73049231CC6}"/>
    <cellStyle name="Commentaire 13 3 2 3" xfId="9975" xr:uid="{F1BF69CE-B3D3-407E-BAD0-2B1B4C283DBB}"/>
    <cellStyle name="Commentaire 13 3 2 4" xfId="9976" xr:uid="{F37AE5D9-8BDE-4210-9E3A-F33DFFB8876C}"/>
    <cellStyle name="Commentaire 13 3 2 5" xfId="9977" xr:uid="{6CACBAD4-F1E9-4A7D-AA70-354B8E4CD1EC}"/>
    <cellStyle name="Commentaire 13 3 3" xfId="9978" xr:uid="{AC3F2CBA-1D1C-4419-AD02-176119AA3812}"/>
    <cellStyle name="Commentaire 13 3 3 2" xfId="9979" xr:uid="{4DF77CED-ED43-4980-B881-8699137C0701}"/>
    <cellStyle name="Commentaire 13 3 3 3" xfId="9980" xr:uid="{F9D2A6F2-D53D-4D8D-8FA3-FEE415476157}"/>
    <cellStyle name="Commentaire 13 3 3 4" xfId="9981" xr:uid="{20B699DE-1D74-4D4B-A9BA-B18A6AD57AF2}"/>
    <cellStyle name="Commentaire 13 3 3 5" xfId="9982" xr:uid="{44A1A851-3270-448D-BBB8-6ABB030FC6C8}"/>
    <cellStyle name="Commentaire 13 3 4" xfId="9983" xr:uid="{0CA6F5D3-C83E-419F-905F-0CD746062A28}"/>
    <cellStyle name="Commentaire 13 3 5" xfId="9984" xr:uid="{4C263C65-587D-4AF3-A2A3-4E4063F0DFD6}"/>
    <cellStyle name="Commentaire 13 3 6" xfId="9985" xr:uid="{4398A40C-64D9-4569-A5B1-15B1B0F32BA9}"/>
    <cellStyle name="Commentaire 13 3 7" xfId="9986" xr:uid="{7F101151-FD64-45C2-85AB-96C8166812E0}"/>
    <cellStyle name="Commentaire 13 4" xfId="9987" xr:uid="{CBC469C9-F78F-4E02-ABDE-D420E26B787D}"/>
    <cellStyle name="Commentaire 13 4 2" xfId="9988" xr:uid="{B823E6C9-FFED-4A33-BB81-46F7DA4B54B3}"/>
    <cellStyle name="Commentaire 13 4 2 2" xfId="9989" xr:uid="{BE302BE9-51E0-47BE-ADDB-12401BDEE051}"/>
    <cellStyle name="Commentaire 13 4 2 3" xfId="9990" xr:uid="{42D2BE3D-9E78-4CAA-8D20-8F8AA89D3DFB}"/>
    <cellStyle name="Commentaire 13 4 2 4" xfId="9991" xr:uid="{2258D249-5329-4586-96FB-AA95FE3CCE8F}"/>
    <cellStyle name="Commentaire 13 4 2 5" xfId="9992" xr:uid="{F08CFB0A-97A0-4B68-A828-725243B9CF16}"/>
    <cellStyle name="Commentaire 13 4 3" xfId="9993" xr:uid="{AFA010B5-BE9A-453A-88DE-DA52250AE770}"/>
    <cellStyle name="Commentaire 13 4 3 2" xfId="9994" xr:uid="{38886FD7-F498-42DD-9A59-9C0A75EC4203}"/>
    <cellStyle name="Commentaire 13 4 3 3" xfId="9995" xr:uid="{399FAEA4-95C2-4234-9914-9425D4A990DB}"/>
    <cellStyle name="Commentaire 13 4 3 4" xfId="9996" xr:uid="{BE97D3F6-ED12-4E16-BD6E-38167852E9E9}"/>
    <cellStyle name="Commentaire 13 4 3 5" xfId="9997" xr:uid="{1B48851B-1240-4814-8D7E-57DC250FA66E}"/>
    <cellStyle name="Commentaire 13 4 4" xfId="9998" xr:uid="{43682CC4-74CA-4BBD-984D-8685E7637781}"/>
    <cellStyle name="Commentaire 13 4 5" xfId="9999" xr:uid="{813E1E06-5723-472B-AD6B-9F5A12B3EA5D}"/>
    <cellStyle name="Commentaire 13 4 6" xfId="10000" xr:uid="{1306C9EE-520A-48A0-9F93-51D5CD5BBCE5}"/>
    <cellStyle name="Commentaire 13 4 7" xfId="10001" xr:uid="{B329985D-7C3C-4665-AF15-4A0A25E715E5}"/>
    <cellStyle name="Commentaire 13 5" xfId="10002" xr:uid="{7BF2AD52-F77F-460E-B03E-4926447013E9}"/>
    <cellStyle name="Commentaire 13 5 2" xfId="10003" xr:uid="{2BB0D759-FA51-4BA0-B6DB-343B0E42D551}"/>
    <cellStyle name="Commentaire 13 5 2 2" xfId="10004" xr:uid="{95D8A612-0494-434F-AF36-D385918FFD01}"/>
    <cellStyle name="Commentaire 13 5 2 3" xfId="10005" xr:uid="{6033AE0A-5641-420B-B520-6BDAC3625C03}"/>
    <cellStyle name="Commentaire 13 5 2 4" xfId="10006" xr:uid="{53796B2D-1E72-4796-8F58-9FF9884D204B}"/>
    <cellStyle name="Commentaire 13 5 2 5" xfId="10007" xr:uid="{8BB90D5D-2121-4377-ADF5-8842462D95EB}"/>
    <cellStyle name="Commentaire 13 5 3" xfId="10008" xr:uid="{2E8FAB46-BF06-4E89-8378-CF2C4E9CECCF}"/>
    <cellStyle name="Commentaire 13 5 3 2" xfId="10009" xr:uid="{D8B0B8AF-7803-4B38-BCB1-4236A8848F00}"/>
    <cellStyle name="Commentaire 13 5 3 3" xfId="10010" xr:uid="{B31A459F-1E96-423A-8542-6EE3EB252B56}"/>
    <cellStyle name="Commentaire 13 5 3 4" xfId="10011" xr:uid="{5F579FFD-6618-4598-9A53-D79709FF70C4}"/>
    <cellStyle name="Commentaire 13 5 3 5" xfId="10012" xr:uid="{741822A3-A0FC-4A18-880E-ACC357D5B71F}"/>
    <cellStyle name="Commentaire 13 5 4" xfId="10013" xr:uid="{3B80BA6F-1D11-45E1-A744-0A8A2DEA07DD}"/>
    <cellStyle name="Commentaire 13 5 5" xfId="10014" xr:uid="{EDB42BD6-D1C3-47C2-863E-E9EAD8BE11A1}"/>
    <cellStyle name="Commentaire 13 5 6" xfId="10015" xr:uid="{8302D2BF-918D-4A96-967C-97D0DF079A5A}"/>
    <cellStyle name="Commentaire 13 5 7" xfId="10016" xr:uid="{E7B8D341-6FF4-42AA-A3BF-09AE91474C35}"/>
    <cellStyle name="Commentaire 13 6" xfId="10017" xr:uid="{98E90CD4-A7B0-4D7B-AA93-379CC1085B95}"/>
    <cellStyle name="Commentaire 13 6 2" xfId="10018" xr:uid="{602D61D9-DFB3-4366-AB57-594C8B719E25}"/>
    <cellStyle name="Commentaire 13 6 2 2" xfId="10019" xr:uid="{B0674D6B-D91A-4D6C-8FB9-60A77480EF97}"/>
    <cellStyle name="Commentaire 13 6 2 3" xfId="10020" xr:uid="{87605647-58E3-44FE-8CCD-DB754D31933A}"/>
    <cellStyle name="Commentaire 13 6 2 4" xfId="10021" xr:uid="{533D241F-2896-4C51-90E7-A67A74BCF47E}"/>
    <cellStyle name="Commentaire 13 6 2 5" xfId="10022" xr:uid="{D2324282-9624-4C7E-8672-B47C15257248}"/>
    <cellStyle name="Commentaire 13 6 3" xfId="10023" xr:uid="{03F00915-E329-48DD-A92A-31E69976FB4E}"/>
    <cellStyle name="Commentaire 13 6 3 2" xfId="10024" xr:uid="{319816B6-CB7E-4967-83D3-5EC8CBC453DB}"/>
    <cellStyle name="Commentaire 13 6 3 3" xfId="10025" xr:uid="{8D9B2A27-A411-4D05-8BBB-D38C8E3329A7}"/>
    <cellStyle name="Commentaire 13 6 3 4" xfId="10026" xr:uid="{DE180111-C7A8-4A7D-BBFB-E155AF3CB5E2}"/>
    <cellStyle name="Commentaire 13 6 3 5" xfId="10027" xr:uid="{844EBF11-9033-492B-8712-A7A8856B3888}"/>
    <cellStyle name="Commentaire 13 6 4" xfId="10028" xr:uid="{5913C241-B400-4CB6-936E-57DEDEF68004}"/>
    <cellStyle name="Commentaire 13 6 5" xfId="10029" xr:uid="{E11BD880-6DC4-43DE-B375-F71ECFB1F966}"/>
    <cellStyle name="Commentaire 13 6 6" xfId="10030" xr:uid="{C1CABA2A-435B-4A50-B556-133A4021C244}"/>
    <cellStyle name="Commentaire 13 6 7" xfId="10031" xr:uid="{D74404E8-2999-4CC5-BF65-BE52CE5B6B84}"/>
    <cellStyle name="Commentaire 13 7" xfId="10032" xr:uid="{A904D0BB-E744-4871-B22A-DE1CCBE69DD6}"/>
    <cellStyle name="Commentaire 13 7 2" xfId="10033" xr:uid="{B6A4F881-39ED-4646-B57D-029127D90165}"/>
    <cellStyle name="Commentaire 13 7 2 2" xfId="10034" xr:uid="{F6800489-C31F-4013-A301-D46A87F1E99D}"/>
    <cellStyle name="Commentaire 13 7 2 3" xfId="10035" xr:uid="{0F98FD69-8F00-4503-B999-8517A2A50BE0}"/>
    <cellStyle name="Commentaire 13 7 2 4" xfId="10036" xr:uid="{F0F6A5DD-CBE3-4198-916D-DFE1A5CFF950}"/>
    <cellStyle name="Commentaire 13 7 2 5" xfId="10037" xr:uid="{86E5602D-8E6A-4941-BF87-A94D1FB18D07}"/>
    <cellStyle name="Commentaire 13 7 3" xfId="10038" xr:uid="{24A8A237-E2AD-43A9-A80A-9DA485F003FD}"/>
    <cellStyle name="Commentaire 13 7 4" xfId="10039" xr:uid="{C5C5BBEA-10C2-432E-8245-CA4FABA7F570}"/>
    <cellStyle name="Commentaire 13 7 5" xfId="10040" xr:uid="{0DF96DDF-6933-4ADF-809C-CDEFFB390C7B}"/>
    <cellStyle name="Commentaire 13 7 6" xfId="10041" xr:uid="{9748DB91-0BCC-4FC1-A555-A6B090CF9429}"/>
    <cellStyle name="Commentaire 13 8" xfId="10042" xr:uid="{A29E5029-2CEA-46A0-A3CB-6921B69949FC}"/>
    <cellStyle name="Commentaire 13 8 2" xfId="10043" xr:uid="{FBF42C98-E76C-4640-8E3E-8D5FBCF7F343}"/>
    <cellStyle name="Commentaire 13 8 3" xfId="10044" xr:uid="{62F83DBB-BC9E-4B5A-B439-3FD9096E824E}"/>
    <cellStyle name="Commentaire 13 8 4" xfId="10045" xr:uid="{F9C3F67A-6B16-4D55-BECC-DDA09F92630A}"/>
    <cellStyle name="Commentaire 13 8 5" xfId="10046" xr:uid="{4397A067-19CF-4155-8F9A-7399FBCC519B}"/>
    <cellStyle name="Commentaire 13 9" xfId="10047" xr:uid="{7A43D632-B81B-4C0C-8770-E779C04F3176}"/>
    <cellStyle name="Commentaire 14" xfId="10048" xr:uid="{B5EC729A-5565-44D8-8FE8-FB0A1EBA000F}"/>
    <cellStyle name="Commentaire 14 10" xfId="10049" xr:uid="{9AFCC5A2-962B-4EB7-AB77-1ADE52810619}"/>
    <cellStyle name="Commentaire 14 11" xfId="10050" xr:uid="{4E737E63-F67B-4157-82E8-E4A9D1F1F902}"/>
    <cellStyle name="Commentaire 14 12" xfId="10051" xr:uid="{5F501AC2-8C5A-4208-8210-D635DCD3624D}"/>
    <cellStyle name="Commentaire 14 2" xfId="10052" xr:uid="{936334B9-04B9-4237-BE43-9EAAF442410B}"/>
    <cellStyle name="Commentaire 14 2 10" xfId="10053" xr:uid="{36728420-1CAB-4639-A0DC-89025E9026B5}"/>
    <cellStyle name="Commentaire 14 2 2" xfId="10054" xr:uid="{E4C9ECCA-AC03-495E-A453-7F51045DA6AB}"/>
    <cellStyle name="Commentaire 14 2 2 2" xfId="10055" xr:uid="{203D6095-9005-4173-95E2-F79565DE3E57}"/>
    <cellStyle name="Commentaire 14 2 2 2 2" xfId="10056" xr:uid="{502FDE74-64C1-4B51-AC67-44EC6C30F68A}"/>
    <cellStyle name="Commentaire 14 2 2 2 3" xfId="10057" xr:uid="{A0D7230C-1A7D-4210-8006-9E6F05C89CBD}"/>
    <cellStyle name="Commentaire 14 2 2 2 4" xfId="10058" xr:uid="{F4CEBAFB-3C99-4106-94BA-C3969B1F5C04}"/>
    <cellStyle name="Commentaire 14 2 2 2 5" xfId="10059" xr:uid="{9960B3AD-1254-42A7-AE87-BFCEC6DCCD73}"/>
    <cellStyle name="Commentaire 14 2 2 3" xfId="10060" xr:uid="{73396A9C-8DFF-4298-81D6-B3F37ABC286F}"/>
    <cellStyle name="Commentaire 14 2 2 3 2" xfId="10061" xr:uid="{A141D759-EF40-4EC2-999D-53443EB3DA25}"/>
    <cellStyle name="Commentaire 14 2 2 3 3" xfId="10062" xr:uid="{5A72E5DD-9C8C-4FB6-9967-6C22D0D5A491}"/>
    <cellStyle name="Commentaire 14 2 2 3 4" xfId="10063" xr:uid="{6FC15E30-AA34-4DF9-86AD-68F21F9ED1C1}"/>
    <cellStyle name="Commentaire 14 2 2 3 5" xfId="10064" xr:uid="{66785D6E-C1B8-49CC-A860-C9D9D1275FD2}"/>
    <cellStyle name="Commentaire 14 2 2 4" xfId="10065" xr:uid="{604C4D34-0DE8-462B-964E-02DAEDBF92ED}"/>
    <cellStyle name="Commentaire 14 2 2 5" xfId="10066" xr:uid="{8058A0F1-3C5F-451F-9144-00C19FAABAB0}"/>
    <cellStyle name="Commentaire 14 2 2 6" xfId="10067" xr:uid="{7E2286FA-DB03-4B1C-8556-BBF415C667B0}"/>
    <cellStyle name="Commentaire 14 2 2 7" xfId="10068" xr:uid="{B09AE2FE-3814-41E7-AD51-FA91331E2DE6}"/>
    <cellStyle name="Commentaire 14 2 3" xfId="10069" xr:uid="{4464F5DD-679C-412C-93B1-12534474048D}"/>
    <cellStyle name="Commentaire 14 2 3 2" xfId="10070" xr:uid="{7E4BBEB5-8E4A-4C62-B8F7-D5AC72DFCC39}"/>
    <cellStyle name="Commentaire 14 2 3 2 2" xfId="10071" xr:uid="{89662BDF-B34F-40EF-90CF-1CC94B6841D5}"/>
    <cellStyle name="Commentaire 14 2 3 2 3" xfId="10072" xr:uid="{85A1CC35-127A-4C8E-8FC9-43F6343D7476}"/>
    <cellStyle name="Commentaire 14 2 3 2 4" xfId="10073" xr:uid="{565663E4-9BC0-444A-BBC6-FCBC72CED6E8}"/>
    <cellStyle name="Commentaire 14 2 3 2 5" xfId="10074" xr:uid="{98AC7424-4389-458D-8C2C-A7C673EF25BE}"/>
    <cellStyle name="Commentaire 14 2 3 3" xfId="10075" xr:uid="{2D440591-99BA-436F-BEB9-DCECF2C3A8EF}"/>
    <cellStyle name="Commentaire 14 2 3 3 2" xfId="10076" xr:uid="{71F4CD99-13BA-430C-8C7D-CF13D23A3C49}"/>
    <cellStyle name="Commentaire 14 2 3 3 3" xfId="10077" xr:uid="{A1D78FC5-5BCB-4B89-803A-ED39805F95CA}"/>
    <cellStyle name="Commentaire 14 2 3 3 4" xfId="10078" xr:uid="{2B0775C5-C54A-4B8C-B75D-1A62D04C5575}"/>
    <cellStyle name="Commentaire 14 2 3 3 5" xfId="10079" xr:uid="{E42464CE-C5B9-42CC-AA49-E6DD83714FB1}"/>
    <cellStyle name="Commentaire 14 2 3 4" xfId="10080" xr:uid="{77FD9BE4-2328-44C8-ACF6-FD475A39848D}"/>
    <cellStyle name="Commentaire 14 2 3 5" xfId="10081" xr:uid="{2E6B6679-C58A-44DE-8E52-B50E6539E99D}"/>
    <cellStyle name="Commentaire 14 2 3 6" xfId="10082" xr:uid="{F4693873-1822-46B4-BD59-222A11CD296C}"/>
    <cellStyle name="Commentaire 14 2 3 7" xfId="10083" xr:uid="{4D14EB45-B37B-43CC-A7C9-B37E597D8760}"/>
    <cellStyle name="Commentaire 14 2 4" xfId="10084" xr:uid="{C9186699-AD99-483D-8551-9D417080E0F7}"/>
    <cellStyle name="Commentaire 14 2 4 2" xfId="10085" xr:uid="{58E3F8D5-181F-42CF-BDA9-AAD52DBB15A0}"/>
    <cellStyle name="Commentaire 14 2 4 2 2" xfId="10086" xr:uid="{DC6B2AAD-A8E4-421C-B2DB-4A88D9006441}"/>
    <cellStyle name="Commentaire 14 2 4 2 3" xfId="10087" xr:uid="{C6C9738B-77AA-4B15-87E9-8023F7B159FF}"/>
    <cellStyle name="Commentaire 14 2 4 2 4" xfId="10088" xr:uid="{136BFDFB-A005-427F-84CC-C66DDBC48052}"/>
    <cellStyle name="Commentaire 14 2 4 2 5" xfId="10089" xr:uid="{5A859E6E-3432-4D58-8ED9-EDD90F7366FF}"/>
    <cellStyle name="Commentaire 14 2 4 3" xfId="10090" xr:uid="{C3003F14-E848-4BDA-B98A-5271ADF856F5}"/>
    <cellStyle name="Commentaire 14 2 4 3 2" xfId="10091" xr:uid="{A3BF6CDE-B6E5-45D2-9C43-6B9E1AADB907}"/>
    <cellStyle name="Commentaire 14 2 4 3 3" xfId="10092" xr:uid="{1ED4DEC5-3FF7-4649-977C-934F666659AB}"/>
    <cellStyle name="Commentaire 14 2 4 3 4" xfId="10093" xr:uid="{4991EBEA-FFCF-4357-96F9-7239E939A974}"/>
    <cellStyle name="Commentaire 14 2 4 3 5" xfId="10094" xr:uid="{AEAE5511-5563-4077-8BA7-3A973AD4875D}"/>
    <cellStyle name="Commentaire 14 2 4 4" xfId="10095" xr:uid="{63B04783-2543-434C-BD74-328EFB7D74CD}"/>
    <cellStyle name="Commentaire 14 2 4 5" xfId="10096" xr:uid="{32941F68-AD8B-409A-B268-D57329BDDC87}"/>
    <cellStyle name="Commentaire 14 2 4 6" xfId="10097" xr:uid="{CDD95638-6703-453A-BB04-FE6398AA589F}"/>
    <cellStyle name="Commentaire 14 2 4 7" xfId="10098" xr:uid="{42B303D4-381E-415B-B576-E51B5A5C8EB2}"/>
    <cellStyle name="Commentaire 14 2 5" xfId="10099" xr:uid="{C89D7646-6314-4937-A7E3-D903C7FB6E46}"/>
    <cellStyle name="Commentaire 14 2 5 2" xfId="10100" xr:uid="{683DA6B7-9787-4BA4-85E0-39471CC79DCF}"/>
    <cellStyle name="Commentaire 14 2 5 3" xfId="10101" xr:uid="{B3DA2DD2-BCB5-4051-A02A-F1D35C1DF536}"/>
    <cellStyle name="Commentaire 14 2 5 4" xfId="10102" xr:uid="{DC5F54EF-F333-4FC9-9612-23F3EECDD469}"/>
    <cellStyle name="Commentaire 14 2 5 5" xfId="10103" xr:uid="{109D07BE-EB80-4F60-B881-F2F9413D2CC3}"/>
    <cellStyle name="Commentaire 14 2 6" xfId="10104" xr:uid="{34C962E7-DE93-44D0-B704-2E10FAD97504}"/>
    <cellStyle name="Commentaire 14 2 6 2" xfId="10105" xr:uid="{F7895E8E-420F-427A-AF6F-B3A528E88530}"/>
    <cellStyle name="Commentaire 14 2 6 3" xfId="10106" xr:uid="{85CEE17C-23C7-46A2-AAB3-348C2B521DE9}"/>
    <cellStyle name="Commentaire 14 2 6 4" xfId="10107" xr:uid="{434FB9F8-3EA0-4B00-9D07-46699480A779}"/>
    <cellStyle name="Commentaire 14 2 6 5" xfId="10108" xr:uid="{B9901CBB-0589-4264-9DF4-7FC3C9035F02}"/>
    <cellStyle name="Commentaire 14 2 7" xfId="10109" xr:uid="{84C60D01-CE45-4315-9977-B62D09E066CB}"/>
    <cellStyle name="Commentaire 14 2 8" xfId="10110" xr:uid="{DDD33199-8E3C-457A-B814-FF62612DCDA8}"/>
    <cellStyle name="Commentaire 14 2 9" xfId="10111" xr:uid="{1DA81C1D-7888-4279-BC9E-68374CEB5EB4}"/>
    <cellStyle name="Commentaire 14 3" xfId="10112" xr:uid="{AA59DF9C-A71F-4C91-B5A7-5F338704F979}"/>
    <cellStyle name="Commentaire 14 3 2" xfId="10113" xr:uid="{82E451F7-1E24-4C2F-9FDD-085DD931ED79}"/>
    <cellStyle name="Commentaire 14 3 2 2" xfId="10114" xr:uid="{9367E4A9-D2A4-43BA-BFFE-FD5F2DED32BC}"/>
    <cellStyle name="Commentaire 14 3 2 3" xfId="10115" xr:uid="{55D20F62-11ED-40F1-B4B4-F4AFB2354EE5}"/>
    <cellStyle name="Commentaire 14 3 2 4" xfId="10116" xr:uid="{3889C9AE-0BE9-4EC6-9B63-E02721B00484}"/>
    <cellStyle name="Commentaire 14 3 2 5" xfId="10117" xr:uid="{25FAAF81-FE0D-4A6D-9905-34839CB92B6A}"/>
    <cellStyle name="Commentaire 14 3 3" xfId="10118" xr:uid="{3D3E392C-151A-4AE8-A40C-C293E666DD42}"/>
    <cellStyle name="Commentaire 14 3 3 2" xfId="10119" xr:uid="{1F70B7D4-3E7D-4999-B664-D169DFFF746D}"/>
    <cellStyle name="Commentaire 14 3 3 3" xfId="10120" xr:uid="{BBF462BD-62BB-45B2-B975-43E9F066713A}"/>
    <cellStyle name="Commentaire 14 3 3 4" xfId="10121" xr:uid="{87D0E481-9F96-4378-A59D-368CB711EC45}"/>
    <cellStyle name="Commentaire 14 3 3 5" xfId="10122" xr:uid="{46D34DB6-7BFB-40C4-BB7F-7BCBDA645D57}"/>
    <cellStyle name="Commentaire 14 3 4" xfId="10123" xr:uid="{2E38D817-8C55-4545-855B-6D2DF488DD94}"/>
    <cellStyle name="Commentaire 14 3 5" xfId="10124" xr:uid="{DC0F1550-087B-4C78-9E24-8E6FE58FDDEB}"/>
    <cellStyle name="Commentaire 14 3 6" xfId="10125" xr:uid="{B724FF19-B580-4AE1-9695-477B9934C376}"/>
    <cellStyle name="Commentaire 14 3 7" xfId="10126" xr:uid="{E7F65756-8DFF-4F20-B590-65495AF9DFE1}"/>
    <cellStyle name="Commentaire 14 4" xfId="10127" xr:uid="{C7F9FD7D-BE16-4F90-A7BB-B1D2DDB28EC4}"/>
    <cellStyle name="Commentaire 14 4 2" xfId="10128" xr:uid="{4F2CE846-47DC-4C21-871F-71A3292EB313}"/>
    <cellStyle name="Commentaire 14 4 2 2" xfId="10129" xr:uid="{C22A6CCD-C197-4F05-B0E2-DA75A57BFD5B}"/>
    <cellStyle name="Commentaire 14 4 2 3" xfId="10130" xr:uid="{4E88BFAC-9140-4F0A-B962-D7C6F6290281}"/>
    <cellStyle name="Commentaire 14 4 2 4" xfId="10131" xr:uid="{CEE2F98C-A46D-4528-A43B-40E4992DDC74}"/>
    <cellStyle name="Commentaire 14 4 2 5" xfId="10132" xr:uid="{0F365F4C-C103-46FF-B9FB-61D711E61806}"/>
    <cellStyle name="Commentaire 14 4 3" xfId="10133" xr:uid="{A4218457-9FD1-4A06-BA14-1DD5699FC921}"/>
    <cellStyle name="Commentaire 14 4 3 2" xfId="10134" xr:uid="{658773DE-D4C1-44F3-BCCA-D5E05D4C3D86}"/>
    <cellStyle name="Commentaire 14 4 3 3" xfId="10135" xr:uid="{C1B48992-0144-4F7A-9621-7D8B86CE49BB}"/>
    <cellStyle name="Commentaire 14 4 3 4" xfId="10136" xr:uid="{C266DC7D-1788-4D59-970A-E5363D2A34CF}"/>
    <cellStyle name="Commentaire 14 4 3 5" xfId="10137" xr:uid="{16BB8E64-5B6D-44BA-8E9B-E952D7232B58}"/>
    <cellStyle name="Commentaire 14 4 4" xfId="10138" xr:uid="{CD2A158C-D8B5-4787-A5B4-7843B74180CB}"/>
    <cellStyle name="Commentaire 14 4 5" xfId="10139" xr:uid="{78124EA4-8BB5-48E9-AE1D-00FA0EA1E30D}"/>
    <cellStyle name="Commentaire 14 4 6" xfId="10140" xr:uid="{14C7BCBC-0D55-4083-94EE-5A029880B5C8}"/>
    <cellStyle name="Commentaire 14 4 7" xfId="10141" xr:uid="{E255AE89-1DD6-4B92-8A34-8E71BACE36C3}"/>
    <cellStyle name="Commentaire 14 5" xfId="10142" xr:uid="{983CD2DE-8E11-401C-8486-635626BB86C4}"/>
    <cellStyle name="Commentaire 14 5 2" xfId="10143" xr:uid="{D5F6C744-09C2-459D-9661-1EB2D6FC18A2}"/>
    <cellStyle name="Commentaire 14 5 2 2" xfId="10144" xr:uid="{829DBD55-73AE-49C6-B72D-00FB7E189667}"/>
    <cellStyle name="Commentaire 14 5 2 3" xfId="10145" xr:uid="{ABCFFED3-2E39-4702-B5F7-4636FD960EE9}"/>
    <cellStyle name="Commentaire 14 5 2 4" xfId="10146" xr:uid="{A7B024E3-D16A-46DB-844D-1DD4826D06A1}"/>
    <cellStyle name="Commentaire 14 5 2 5" xfId="10147" xr:uid="{7B7B8172-3C97-4291-B8EA-B8A92CF6808E}"/>
    <cellStyle name="Commentaire 14 5 3" xfId="10148" xr:uid="{17E91A22-165C-4764-9455-366866C441E4}"/>
    <cellStyle name="Commentaire 14 5 3 2" xfId="10149" xr:uid="{5BAD700B-A7A4-4F71-9958-19A531EEC541}"/>
    <cellStyle name="Commentaire 14 5 3 3" xfId="10150" xr:uid="{3EAB6F93-7270-44E7-B655-7ECA500BF83D}"/>
    <cellStyle name="Commentaire 14 5 3 4" xfId="10151" xr:uid="{C0902B85-4FF1-4842-BBE4-81876634DF79}"/>
    <cellStyle name="Commentaire 14 5 3 5" xfId="10152" xr:uid="{21C02348-D036-40A6-A4AF-2707F16E5A23}"/>
    <cellStyle name="Commentaire 14 5 4" xfId="10153" xr:uid="{85E27F1D-9771-4D2E-BD3C-C4939EB283A5}"/>
    <cellStyle name="Commentaire 14 5 5" xfId="10154" xr:uid="{16C7FB1F-F96D-4B4B-938C-461B8F7E5CF9}"/>
    <cellStyle name="Commentaire 14 5 6" xfId="10155" xr:uid="{2A9F1AE1-BB8E-4526-891E-2E3AA103B603}"/>
    <cellStyle name="Commentaire 14 5 7" xfId="10156" xr:uid="{EE6B9550-742E-4C9E-86F2-09192F0CC1A4}"/>
    <cellStyle name="Commentaire 14 6" xfId="10157" xr:uid="{EDD23306-F8F5-453E-BBE9-9A1EC80D395E}"/>
    <cellStyle name="Commentaire 14 6 2" xfId="10158" xr:uid="{15A4A661-F6A2-4522-A16C-4ED02A44CCF2}"/>
    <cellStyle name="Commentaire 14 6 2 2" xfId="10159" xr:uid="{01CBDD04-13B9-4352-BDA5-B00FE272AF5D}"/>
    <cellStyle name="Commentaire 14 6 2 3" xfId="10160" xr:uid="{4B301308-3D28-4567-8E4C-7BD4A4B095FB}"/>
    <cellStyle name="Commentaire 14 6 2 4" xfId="10161" xr:uid="{5E6D9792-1A94-4C10-BDF6-37654E0E4A3E}"/>
    <cellStyle name="Commentaire 14 6 2 5" xfId="10162" xr:uid="{4760B1A8-67CD-436D-9913-476AC699DB6F}"/>
    <cellStyle name="Commentaire 14 6 3" xfId="10163" xr:uid="{13BDEEB6-1D6C-4FC9-87A8-8E21393E9650}"/>
    <cellStyle name="Commentaire 14 6 3 2" xfId="10164" xr:uid="{5BE2408C-7FA8-4B2F-98E5-5461C1CD85DE}"/>
    <cellStyle name="Commentaire 14 6 3 3" xfId="10165" xr:uid="{A994D256-3204-4F8A-8AB7-00EA8CACAB03}"/>
    <cellStyle name="Commentaire 14 6 3 4" xfId="10166" xr:uid="{FC791D0C-A3A7-4E3D-A68E-94067CA59294}"/>
    <cellStyle name="Commentaire 14 6 3 5" xfId="10167" xr:uid="{BB25F652-EF72-4AFC-9D0D-5A103BB1E97C}"/>
    <cellStyle name="Commentaire 14 6 4" xfId="10168" xr:uid="{1F8AD63C-F934-471A-95CF-E5188A45E427}"/>
    <cellStyle name="Commentaire 14 6 5" xfId="10169" xr:uid="{E63146CB-82B0-42BC-9A43-388FDDDA7231}"/>
    <cellStyle name="Commentaire 14 6 6" xfId="10170" xr:uid="{7FBAD40C-CFC1-4859-9E1A-2F117A7919D7}"/>
    <cellStyle name="Commentaire 14 6 7" xfId="10171" xr:uid="{859FA7BB-BF09-402E-A4BB-D1FD3C4149B0}"/>
    <cellStyle name="Commentaire 14 7" xfId="10172" xr:uid="{9270234B-305E-469E-89A2-DD360A7AADA8}"/>
    <cellStyle name="Commentaire 14 7 2" xfId="10173" xr:uid="{2C611990-FC22-4F95-8D81-5A66D2693C5E}"/>
    <cellStyle name="Commentaire 14 7 2 2" xfId="10174" xr:uid="{C40AF05B-8ABF-45BF-AD42-4F3A2A223CF2}"/>
    <cellStyle name="Commentaire 14 7 2 3" xfId="10175" xr:uid="{629635AD-25EF-4611-8ED4-E2F68F4DF25B}"/>
    <cellStyle name="Commentaire 14 7 2 4" xfId="10176" xr:uid="{87180257-4DEC-4AE3-881E-E09A87360AA4}"/>
    <cellStyle name="Commentaire 14 7 2 5" xfId="10177" xr:uid="{502C40B0-DA6C-4FBF-B0CB-317D44E89036}"/>
    <cellStyle name="Commentaire 14 7 3" xfId="10178" xr:uid="{902DADEB-6788-4D0E-BC49-233BF783BA71}"/>
    <cellStyle name="Commentaire 14 7 4" xfId="10179" xr:uid="{57971EA6-FD78-4EEB-B248-FAAE995272B2}"/>
    <cellStyle name="Commentaire 14 7 5" xfId="10180" xr:uid="{9C0FB782-D879-4A83-A5A4-F15A5E675E2D}"/>
    <cellStyle name="Commentaire 14 7 6" xfId="10181" xr:uid="{1681E4FE-5294-4291-908A-20D7B01023C5}"/>
    <cellStyle name="Commentaire 14 8" xfId="10182" xr:uid="{1EB5F568-0452-4839-9235-AF50EBA2F156}"/>
    <cellStyle name="Commentaire 14 8 2" xfId="10183" xr:uid="{B4CFAA06-E1A3-4512-9232-C958B61BCB18}"/>
    <cellStyle name="Commentaire 14 8 3" xfId="10184" xr:uid="{EECE80DF-BE86-40C8-9C5F-6A68454855B4}"/>
    <cellStyle name="Commentaire 14 8 4" xfId="10185" xr:uid="{880E8395-60D7-4DB7-B179-9D5A817DD005}"/>
    <cellStyle name="Commentaire 14 8 5" xfId="10186" xr:uid="{2B2CCE98-ADE0-4A85-A263-74EF10F4BACF}"/>
    <cellStyle name="Commentaire 14 9" xfId="10187" xr:uid="{0CCD6C39-2B4F-48A2-B046-3F2EFDB45B20}"/>
    <cellStyle name="Commentaire 15" xfId="10188" xr:uid="{F002D59D-489C-455B-920E-4330748AFAC6}"/>
    <cellStyle name="Commentaire 15 10" xfId="10189" xr:uid="{C8628106-0458-424C-AF4A-BF6D25A14F3C}"/>
    <cellStyle name="Commentaire 15 11" xfId="10190" xr:uid="{80152652-1242-430A-8C26-F07A44EE915B}"/>
    <cellStyle name="Commentaire 15 12" xfId="10191" xr:uid="{3606CB2E-08E3-4DB3-805B-2C0E43D1DC3B}"/>
    <cellStyle name="Commentaire 15 2" xfId="10192" xr:uid="{3E312FE7-AB17-4FC7-B2D3-24FC04122507}"/>
    <cellStyle name="Commentaire 15 2 10" xfId="10193" xr:uid="{39FCFB88-2BBF-47EA-B709-E8FA1F4CE2A5}"/>
    <cellStyle name="Commentaire 15 2 2" xfId="10194" xr:uid="{07207FFB-A9F1-4D81-B2B3-1424C821C64C}"/>
    <cellStyle name="Commentaire 15 2 2 2" xfId="10195" xr:uid="{5A38280E-5FB5-4E92-B095-62C5B1DF6B0B}"/>
    <cellStyle name="Commentaire 15 2 2 2 2" xfId="10196" xr:uid="{B0CD0786-54F9-48B2-81AD-05E0B5CF393A}"/>
    <cellStyle name="Commentaire 15 2 2 2 3" xfId="10197" xr:uid="{4BDA58F7-1DD1-4418-8C78-32279E4C3045}"/>
    <cellStyle name="Commentaire 15 2 2 2 4" xfId="10198" xr:uid="{1FF1FAA3-5BE3-41DD-ACE6-1360902CCB64}"/>
    <cellStyle name="Commentaire 15 2 2 2 5" xfId="10199" xr:uid="{78665729-D1B2-49D2-BAA4-85B915B88C43}"/>
    <cellStyle name="Commentaire 15 2 2 3" xfId="10200" xr:uid="{C75AEDC9-74D2-42F1-9659-1033E7762A36}"/>
    <cellStyle name="Commentaire 15 2 2 3 2" xfId="10201" xr:uid="{25699FB9-3B30-4AA3-AD0D-06A67A50CBC4}"/>
    <cellStyle name="Commentaire 15 2 2 3 3" xfId="10202" xr:uid="{EC297392-5CC6-4E39-8676-BFD3FF595270}"/>
    <cellStyle name="Commentaire 15 2 2 3 4" xfId="10203" xr:uid="{F406D351-72B7-46A4-8308-2FF2069DE6A9}"/>
    <cellStyle name="Commentaire 15 2 2 3 5" xfId="10204" xr:uid="{DFEAE566-5A8D-413D-B87C-17CEAFF4C0EF}"/>
    <cellStyle name="Commentaire 15 2 2 4" xfId="10205" xr:uid="{48626158-C1BB-4FD2-AA75-CB78EA223C57}"/>
    <cellStyle name="Commentaire 15 2 2 5" xfId="10206" xr:uid="{E64ABE47-B995-469E-9BAB-62A25D6EAEFC}"/>
    <cellStyle name="Commentaire 15 2 2 6" xfId="10207" xr:uid="{C8A8C14F-7CE9-4657-B497-B9F429E025F5}"/>
    <cellStyle name="Commentaire 15 2 2 7" xfId="10208" xr:uid="{02FB9E39-097A-4531-B330-09497BFBBA86}"/>
    <cellStyle name="Commentaire 15 2 3" xfId="10209" xr:uid="{F37E9ADD-CD47-4B42-9FBE-302AF3D0EE61}"/>
    <cellStyle name="Commentaire 15 2 3 2" xfId="10210" xr:uid="{7C7AE568-FC1E-453C-AB38-FE135EBC11EB}"/>
    <cellStyle name="Commentaire 15 2 3 2 2" xfId="10211" xr:uid="{C9972327-C3CF-4B07-8525-DEED905B753F}"/>
    <cellStyle name="Commentaire 15 2 3 2 3" xfId="10212" xr:uid="{67B55F72-1C6B-418E-9D13-E6393DEFF6E2}"/>
    <cellStyle name="Commentaire 15 2 3 2 4" xfId="10213" xr:uid="{9B567F75-4CE2-4A66-99D0-D4722A471B49}"/>
    <cellStyle name="Commentaire 15 2 3 2 5" xfId="10214" xr:uid="{C497E35C-8977-48AE-820A-CAA21A16558C}"/>
    <cellStyle name="Commentaire 15 2 3 3" xfId="10215" xr:uid="{4B371C06-7558-4994-A641-7B70D1D77207}"/>
    <cellStyle name="Commentaire 15 2 3 3 2" xfId="10216" xr:uid="{3D3B2BD5-A3AF-4354-BB4F-3116B3A41B89}"/>
    <cellStyle name="Commentaire 15 2 3 3 3" xfId="10217" xr:uid="{0417B998-03E1-4D07-8FC8-1B25DD049BB5}"/>
    <cellStyle name="Commentaire 15 2 3 3 4" xfId="10218" xr:uid="{D4018D3E-2C14-4C84-9C9A-A79D3EDFC04D}"/>
    <cellStyle name="Commentaire 15 2 3 3 5" xfId="10219" xr:uid="{6A2C65D1-55E1-4D56-9FD8-19CDB479E9BE}"/>
    <cellStyle name="Commentaire 15 2 3 4" xfId="10220" xr:uid="{D60F0628-C30D-44D5-84FA-03E7D32B46D2}"/>
    <cellStyle name="Commentaire 15 2 3 5" xfId="10221" xr:uid="{E0F08942-C2CA-4D9D-A0E5-9B59F52851A5}"/>
    <cellStyle name="Commentaire 15 2 3 6" xfId="10222" xr:uid="{230888D7-D206-45AD-9B12-A9D26DDD95A9}"/>
    <cellStyle name="Commentaire 15 2 3 7" xfId="10223" xr:uid="{A9ED3C3F-CB2B-462E-A947-D888A5DEC8CB}"/>
    <cellStyle name="Commentaire 15 2 4" xfId="10224" xr:uid="{E816002A-B4A5-4C97-954C-A61F42595455}"/>
    <cellStyle name="Commentaire 15 2 4 2" xfId="10225" xr:uid="{C03FCC14-67FF-4D13-B057-BDE883112C37}"/>
    <cellStyle name="Commentaire 15 2 4 2 2" xfId="10226" xr:uid="{ECB00D95-C0A0-452E-ACC8-2F964104EAC1}"/>
    <cellStyle name="Commentaire 15 2 4 2 3" xfId="10227" xr:uid="{03A1D24F-FFE4-4CDE-BB76-5302303ECDB1}"/>
    <cellStyle name="Commentaire 15 2 4 2 4" xfId="10228" xr:uid="{ECAFE56F-A2AE-4803-B0B9-08904D5780DC}"/>
    <cellStyle name="Commentaire 15 2 4 2 5" xfId="10229" xr:uid="{BD950C39-E1CE-4FE2-89D5-CBEA08B93D9A}"/>
    <cellStyle name="Commentaire 15 2 4 3" xfId="10230" xr:uid="{5CACFA26-3EFC-42F1-8CED-9D677B796FB7}"/>
    <cellStyle name="Commentaire 15 2 4 3 2" xfId="10231" xr:uid="{005BA28B-1EAE-43C2-9F26-A28C7BBBAA43}"/>
    <cellStyle name="Commentaire 15 2 4 3 3" xfId="10232" xr:uid="{1ED5AF6A-E013-491F-A268-3743DF229486}"/>
    <cellStyle name="Commentaire 15 2 4 3 4" xfId="10233" xr:uid="{3365C912-4D97-4027-A292-A33F9FE0ACE4}"/>
    <cellStyle name="Commentaire 15 2 4 3 5" xfId="10234" xr:uid="{D33516FA-41CF-4620-8F43-B12791897D01}"/>
    <cellStyle name="Commentaire 15 2 4 4" xfId="10235" xr:uid="{22992D54-12CC-4BF1-B4EF-EE17169B11D9}"/>
    <cellStyle name="Commentaire 15 2 4 5" xfId="10236" xr:uid="{46AED2CA-46F8-432D-BFCE-47911CE3E66A}"/>
    <cellStyle name="Commentaire 15 2 4 6" xfId="10237" xr:uid="{AA6E6BD8-5664-4DAD-8804-198268F82ACA}"/>
    <cellStyle name="Commentaire 15 2 4 7" xfId="10238" xr:uid="{AC6317FE-9EDA-4309-9984-56B4A6EE2239}"/>
    <cellStyle name="Commentaire 15 2 5" xfId="10239" xr:uid="{8E0746E6-36E1-433B-A292-87F35048B81D}"/>
    <cellStyle name="Commentaire 15 2 5 2" xfId="10240" xr:uid="{51F47A5B-29F0-4EFC-B60A-2507D78160C6}"/>
    <cellStyle name="Commentaire 15 2 5 3" xfId="10241" xr:uid="{753BEACC-ECAB-42B0-8E8B-6809B5BDBFAC}"/>
    <cellStyle name="Commentaire 15 2 5 4" xfId="10242" xr:uid="{FDE7CDD2-DEBF-4073-B2AF-F7A0BBC0FDD2}"/>
    <cellStyle name="Commentaire 15 2 5 5" xfId="10243" xr:uid="{DDC47D0F-EF8D-4257-8FB5-19252406D5CD}"/>
    <cellStyle name="Commentaire 15 2 6" xfId="10244" xr:uid="{89EA7E7C-E5FF-41FA-BDEA-83A1D589E392}"/>
    <cellStyle name="Commentaire 15 2 6 2" xfId="10245" xr:uid="{502B6A5E-27C7-4E32-A8B0-8FB8F1F8C12B}"/>
    <cellStyle name="Commentaire 15 2 6 3" xfId="10246" xr:uid="{0FCA37EA-FE7E-4DA7-AFC1-8F47A7A0F9E8}"/>
    <cellStyle name="Commentaire 15 2 6 4" xfId="10247" xr:uid="{6C45466D-2AC7-413A-A153-53CD08CF32F6}"/>
    <cellStyle name="Commentaire 15 2 6 5" xfId="10248" xr:uid="{D20F7BFD-3CB6-4946-82F8-AF915B55EFE0}"/>
    <cellStyle name="Commentaire 15 2 7" xfId="10249" xr:uid="{5234625B-93C2-4F3F-BA4E-4CA043E22EC6}"/>
    <cellStyle name="Commentaire 15 2 8" xfId="10250" xr:uid="{AC6449BD-C743-4522-A96E-72563D5DA8D6}"/>
    <cellStyle name="Commentaire 15 2 9" xfId="10251" xr:uid="{E69D7BB9-87DB-4304-8D58-FDF7613E808C}"/>
    <cellStyle name="Commentaire 15 3" xfId="10252" xr:uid="{FEB642FF-BE74-4223-BA02-A752C2B6AFD9}"/>
    <cellStyle name="Commentaire 15 3 2" xfId="10253" xr:uid="{CEF7C233-4B2E-4BDF-B977-815BB0A080B9}"/>
    <cellStyle name="Commentaire 15 3 2 2" xfId="10254" xr:uid="{8F0D4B43-F7AC-47ED-9235-FFC4BCED08DF}"/>
    <cellStyle name="Commentaire 15 3 2 3" xfId="10255" xr:uid="{C2C8002F-F521-4111-B0C2-02DCF0DE9A7F}"/>
    <cellStyle name="Commentaire 15 3 2 4" xfId="10256" xr:uid="{3FDF5F60-C0D3-49C9-A11C-F83033199944}"/>
    <cellStyle name="Commentaire 15 3 2 5" xfId="10257" xr:uid="{D5D025EE-8914-473C-831B-05736FFC2114}"/>
    <cellStyle name="Commentaire 15 3 3" xfId="10258" xr:uid="{7D744624-FF63-4B7C-A243-A40A77F314B6}"/>
    <cellStyle name="Commentaire 15 3 3 2" xfId="10259" xr:uid="{2B612418-8652-433A-8AD6-28A6E8AA8ED6}"/>
    <cellStyle name="Commentaire 15 3 3 3" xfId="10260" xr:uid="{36940E42-524C-45FF-BEC0-20BFC96C80E8}"/>
    <cellStyle name="Commentaire 15 3 3 4" xfId="10261" xr:uid="{1F8818CE-C4D7-43F4-BCD8-FC6A72F58A8C}"/>
    <cellStyle name="Commentaire 15 3 3 5" xfId="10262" xr:uid="{7006D8F4-4ABD-429A-A8AC-328465C786F6}"/>
    <cellStyle name="Commentaire 15 3 4" xfId="10263" xr:uid="{0D2056CB-CFA8-4C51-B38A-A14D8B45B339}"/>
    <cellStyle name="Commentaire 15 3 5" xfId="10264" xr:uid="{16C178A7-BBED-4243-870E-4C5166B4EBFD}"/>
    <cellStyle name="Commentaire 15 3 6" xfId="10265" xr:uid="{8E68485B-1426-450D-95DF-DB4B46B98322}"/>
    <cellStyle name="Commentaire 15 3 7" xfId="10266" xr:uid="{14559370-85C3-463E-BFE1-B9DFE70DDBF4}"/>
    <cellStyle name="Commentaire 15 4" xfId="10267" xr:uid="{6577B091-E251-444C-84AA-391842C6102A}"/>
    <cellStyle name="Commentaire 15 4 2" xfId="10268" xr:uid="{63D00953-2BDD-4441-9E06-CA6FD725F819}"/>
    <cellStyle name="Commentaire 15 4 2 2" xfId="10269" xr:uid="{8BDEED8A-10BA-4E52-B24F-2AE442C87F63}"/>
    <cellStyle name="Commentaire 15 4 2 3" xfId="10270" xr:uid="{FD7D842F-FB99-4A53-8875-AB12C8155D8B}"/>
    <cellStyle name="Commentaire 15 4 2 4" xfId="10271" xr:uid="{D7189A8D-59F4-41EC-B96D-E3820561AEAA}"/>
    <cellStyle name="Commentaire 15 4 2 5" xfId="10272" xr:uid="{63BF1009-0518-41A7-9160-1E585CBB6EF1}"/>
    <cellStyle name="Commentaire 15 4 3" xfId="10273" xr:uid="{3BC503A9-A277-4C5C-9603-C594B236ABCF}"/>
    <cellStyle name="Commentaire 15 4 3 2" xfId="10274" xr:uid="{FBE45316-6634-4CD9-B1AA-6C9A6C292D94}"/>
    <cellStyle name="Commentaire 15 4 3 3" xfId="10275" xr:uid="{4A15E235-0EBA-4880-A27F-18BB54ABEBA4}"/>
    <cellStyle name="Commentaire 15 4 3 4" xfId="10276" xr:uid="{3DC3CBE2-BD8D-4F0F-B7C7-5AE62C24A059}"/>
    <cellStyle name="Commentaire 15 4 3 5" xfId="10277" xr:uid="{508AE4B9-1EFC-41FC-93EF-6323B7F92EB7}"/>
    <cellStyle name="Commentaire 15 4 4" xfId="10278" xr:uid="{387EA967-D56B-40A8-85D3-BA598D8488EA}"/>
    <cellStyle name="Commentaire 15 4 5" xfId="10279" xr:uid="{AF71B0A7-3A3C-4AA0-9294-F30A032CB9BC}"/>
    <cellStyle name="Commentaire 15 4 6" xfId="10280" xr:uid="{443F5DE0-E954-4268-BB74-D5D9C56CA69B}"/>
    <cellStyle name="Commentaire 15 4 7" xfId="10281" xr:uid="{0E6A15F2-D47C-44CF-B383-7736327D31BE}"/>
    <cellStyle name="Commentaire 15 5" xfId="10282" xr:uid="{06D7F7E8-7DD2-4DA6-A75E-43866D02C5A4}"/>
    <cellStyle name="Commentaire 15 5 2" xfId="10283" xr:uid="{E1C93C8D-55B4-4B1E-AC46-C2B79C9CA230}"/>
    <cellStyle name="Commentaire 15 5 2 2" xfId="10284" xr:uid="{849BCC85-4020-49B8-8BF0-0921D425A54C}"/>
    <cellStyle name="Commentaire 15 5 2 3" xfId="10285" xr:uid="{629CA9AB-898D-4B22-8441-76E475A763F9}"/>
    <cellStyle name="Commentaire 15 5 2 4" xfId="10286" xr:uid="{0D0250D0-429F-4B1B-B03C-D99242AF6BB9}"/>
    <cellStyle name="Commentaire 15 5 2 5" xfId="10287" xr:uid="{50464813-562D-40AC-9AC7-B20985370CEB}"/>
    <cellStyle name="Commentaire 15 5 3" xfId="10288" xr:uid="{AEA81A49-0031-4AD7-8191-4B11B94145E6}"/>
    <cellStyle name="Commentaire 15 5 3 2" xfId="10289" xr:uid="{6750AEC6-3E4C-4DD8-86B1-87967A627614}"/>
    <cellStyle name="Commentaire 15 5 3 3" xfId="10290" xr:uid="{6C6DA548-95A0-49C8-BF25-4A6B75E2D43F}"/>
    <cellStyle name="Commentaire 15 5 3 4" xfId="10291" xr:uid="{226030A9-8B50-43AA-86F0-C6780991D345}"/>
    <cellStyle name="Commentaire 15 5 3 5" xfId="10292" xr:uid="{AA29E3CF-407E-442B-AB73-13105C514F84}"/>
    <cellStyle name="Commentaire 15 5 4" xfId="10293" xr:uid="{81AFE6F7-7C49-4398-A74A-7D0F8AE9366D}"/>
    <cellStyle name="Commentaire 15 5 5" xfId="10294" xr:uid="{14EBCCF1-1A1A-4ACA-8918-87370BEEBE69}"/>
    <cellStyle name="Commentaire 15 5 6" xfId="10295" xr:uid="{69524C37-1364-4724-8CAD-3F44F7C5A7FA}"/>
    <cellStyle name="Commentaire 15 5 7" xfId="10296" xr:uid="{768E7063-6DC8-4838-BCF7-E6C81E3692FD}"/>
    <cellStyle name="Commentaire 15 6" xfId="10297" xr:uid="{5CB4AF4F-CF8C-4A07-AB7D-E283FC5BC0BD}"/>
    <cellStyle name="Commentaire 15 6 2" xfId="10298" xr:uid="{BC5672EA-2108-4932-BCC8-C1B8768FB234}"/>
    <cellStyle name="Commentaire 15 6 2 2" xfId="10299" xr:uid="{39BA4ED9-E129-4EE0-A6D7-C2ABB6ACC4A5}"/>
    <cellStyle name="Commentaire 15 6 2 3" xfId="10300" xr:uid="{BD24DBC1-EBDF-430D-A50D-CCBB6763E4C4}"/>
    <cellStyle name="Commentaire 15 6 2 4" xfId="10301" xr:uid="{34EC3BB7-1F24-465E-88EE-1DE329F11AF9}"/>
    <cellStyle name="Commentaire 15 6 2 5" xfId="10302" xr:uid="{277FFCD9-46E9-406E-9C19-BEC4681A56C1}"/>
    <cellStyle name="Commentaire 15 6 3" xfId="10303" xr:uid="{7EE09E28-360E-4424-9773-265AFEEE5450}"/>
    <cellStyle name="Commentaire 15 6 3 2" xfId="10304" xr:uid="{337AE4EC-94AD-4112-B6AD-2C4E304CF90E}"/>
    <cellStyle name="Commentaire 15 6 3 3" xfId="10305" xr:uid="{796A9E11-0BDC-4197-A039-C8A61AB5E063}"/>
    <cellStyle name="Commentaire 15 6 3 4" xfId="10306" xr:uid="{0FBA93A2-FF3A-4B61-8EE6-36CE447C03DD}"/>
    <cellStyle name="Commentaire 15 6 3 5" xfId="10307" xr:uid="{0AB09FEF-1882-488E-A9B0-549A88BE55E7}"/>
    <cellStyle name="Commentaire 15 6 4" xfId="10308" xr:uid="{7A73D930-8706-4DB0-8CBB-6E9D35253494}"/>
    <cellStyle name="Commentaire 15 6 5" xfId="10309" xr:uid="{B575A8E9-3393-4CA8-A144-D3EE4E407E1F}"/>
    <cellStyle name="Commentaire 15 6 6" xfId="10310" xr:uid="{5B8397E2-6782-4FEC-85A2-589A5240F105}"/>
    <cellStyle name="Commentaire 15 6 7" xfId="10311" xr:uid="{EC8F4794-5F2A-48E5-BDA6-9974065778DB}"/>
    <cellStyle name="Commentaire 15 7" xfId="10312" xr:uid="{4572AD5C-950D-436A-9892-9AB8B902B3B3}"/>
    <cellStyle name="Commentaire 15 7 2" xfId="10313" xr:uid="{3C8EC024-50BC-4F5B-98B8-5DC61ED7C78C}"/>
    <cellStyle name="Commentaire 15 7 2 2" xfId="10314" xr:uid="{D51C81EC-4976-46A8-BB6A-3970A4E2B477}"/>
    <cellStyle name="Commentaire 15 7 2 3" xfId="10315" xr:uid="{959649C2-AD9B-40DA-8615-915BB2211681}"/>
    <cellStyle name="Commentaire 15 7 2 4" xfId="10316" xr:uid="{D698EB52-ACB0-4A50-A76B-4E50FC1AA0B3}"/>
    <cellStyle name="Commentaire 15 7 2 5" xfId="10317" xr:uid="{594A9D4E-CEBC-4602-8FDA-2AB57FE2D84C}"/>
    <cellStyle name="Commentaire 15 7 3" xfId="10318" xr:uid="{15DE6170-0099-4EDB-A2AB-7996BBF10B3D}"/>
    <cellStyle name="Commentaire 15 7 4" xfId="10319" xr:uid="{69F29A2A-1676-4E29-8C2F-7D97034B8ACE}"/>
    <cellStyle name="Commentaire 15 7 5" xfId="10320" xr:uid="{21BA75F8-C4EE-4471-A132-0EC6FCFD0CCC}"/>
    <cellStyle name="Commentaire 15 7 6" xfId="10321" xr:uid="{24FB306F-A96B-4EC7-A6CF-8BEFBCE59E00}"/>
    <cellStyle name="Commentaire 15 8" xfId="10322" xr:uid="{4BDE55CE-7CC6-474A-9D8F-F61AD2BB0D0D}"/>
    <cellStyle name="Commentaire 15 8 2" xfId="10323" xr:uid="{9397FE71-F472-4FF9-A4DF-CA980A10813D}"/>
    <cellStyle name="Commentaire 15 8 3" xfId="10324" xr:uid="{F7FC248F-5F06-4BD9-BA50-C64A06A0A665}"/>
    <cellStyle name="Commentaire 15 8 4" xfId="10325" xr:uid="{71867AF4-5B1A-4A2F-98F5-FD0C07EE7590}"/>
    <cellStyle name="Commentaire 15 8 5" xfId="10326" xr:uid="{16288E11-E53B-45AF-91E9-9C411DE6650F}"/>
    <cellStyle name="Commentaire 15 9" xfId="10327" xr:uid="{4BA3162D-DBA1-4176-AFFE-B352E73A1FEA}"/>
    <cellStyle name="Commentaire 16" xfId="10328" xr:uid="{EA942E69-03EC-4DAC-85C7-AE14D4851048}"/>
    <cellStyle name="Commentaire 16 10" xfId="10329" xr:uid="{D6C45CC1-E946-44AC-9FD2-7FC492EBDC1E}"/>
    <cellStyle name="Commentaire 16 11" xfId="10330" xr:uid="{8061A846-B27F-4D84-A799-CCBCD88FBC1E}"/>
    <cellStyle name="Commentaire 16 12" xfId="10331" xr:uid="{9EAB7BE2-2AB7-4336-B1C4-819E0820398C}"/>
    <cellStyle name="Commentaire 16 2" xfId="10332" xr:uid="{357FB223-377B-41A1-A18C-B7FA218F8440}"/>
    <cellStyle name="Commentaire 16 2 10" xfId="10333" xr:uid="{84EFB1D5-0F1E-4E14-A3B9-DA729D6937DE}"/>
    <cellStyle name="Commentaire 16 2 2" xfId="10334" xr:uid="{1E75465F-34C7-4F13-9F77-2439BABD2C04}"/>
    <cellStyle name="Commentaire 16 2 2 2" xfId="10335" xr:uid="{794DA51F-293C-497F-8684-CFFCDAC3546E}"/>
    <cellStyle name="Commentaire 16 2 2 2 2" xfId="10336" xr:uid="{6E05B14B-AF96-4EFB-BB16-EBFB6B17EA24}"/>
    <cellStyle name="Commentaire 16 2 2 2 3" xfId="10337" xr:uid="{974496A7-B1FA-4B9A-930F-39BA90EAE3B0}"/>
    <cellStyle name="Commentaire 16 2 2 2 4" xfId="10338" xr:uid="{CBC90876-B78F-4598-ADCA-E78D6F12DB1B}"/>
    <cellStyle name="Commentaire 16 2 2 2 5" xfId="10339" xr:uid="{621212A3-05F0-42E7-B3BA-50C4979731FB}"/>
    <cellStyle name="Commentaire 16 2 2 3" xfId="10340" xr:uid="{497A473D-CF41-4ED5-A177-F6C222F992E0}"/>
    <cellStyle name="Commentaire 16 2 2 3 2" xfId="10341" xr:uid="{DF71369C-CC27-4277-BF94-3C2D716E77C3}"/>
    <cellStyle name="Commentaire 16 2 2 3 3" xfId="10342" xr:uid="{693CD191-6224-47D0-A274-30D35024E876}"/>
    <cellStyle name="Commentaire 16 2 2 3 4" xfId="10343" xr:uid="{390B3E95-0B63-448E-B49B-7D9F1BEB558B}"/>
    <cellStyle name="Commentaire 16 2 2 3 5" xfId="10344" xr:uid="{74091D4C-B9D3-44B1-88D9-E5CFA22F57F6}"/>
    <cellStyle name="Commentaire 16 2 2 4" xfId="10345" xr:uid="{7D0CBB12-E352-44B7-9D47-91767D185293}"/>
    <cellStyle name="Commentaire 16 2 2 5" xfId="10346" xr:uid="{D8026363-E9EE-4217-A997-9604461C39FC}"/>
    <cellStyle name="Commentaire 16 2 2 6" xfId="10347" xr:uid="{9D0AE3EB-CF75-4701-831F-8497AB98A8D2}"/>
    <cellStyle name="Commentaire 16 2 2 7" xfId="10348" xr:uid="{33DF6DD3-7F27-40E9-A8A4-55BC6C235C04}"/>
    <cellStyle name="Commentaire 16 2 3" xfId="10349" xr:uid="{7C80809D-0E2D-4DF2-8CE8-23FC5BEDD7AC}"/>
    <cellStyle name="Commentaire 16 2 3 2" xfId="10350" xr:uid="{294475B2-1569-4EA6-8B4F-E6DD58FFBBF1}"/>
    <cellStyle name="Commentaire 16 2 3 2 2" xfId="10351" xr:uid="{C6C9F84F-9794-45BE-BE0D-2E8C34E354DD}"/>
    <cellStyle name="Commentaire 16 2 3 2 3" xfId="10352" xr:uid="{69DAACD7-98DE-478D-8A62-1107AD4152BF}"/>
    <cellStyle name="Commentaire 16 2 3 2 4" xfId="10353" xr:uid="{859B1488-CC96-4710-9C27-74B7B76F7022}"/>
    <cellStyle name="Commentaire 16 2 3 2 5" xfId="10354" xr:uid="{CBC34CEA-D35C-47F5-81DA-33ABC6D0998A}"/>
    <cellStyle name="Commentaire 16 2 3 3" xfId="10355" xr:uid="{2669BE84-99D2-45EA-AF90-A628EB90E372}"/>
    <cellStyle name="Commentaire 16 2 3 3 2" xfId="10356" xr:uid="{D2C40CBF-C049-4E70-BC1A-5CFEE190617E}"/>
    <cellStyle name="Commentaire 16 2 3 3 3" xfId="10357" xr:uid="{297D2A9D-189B-44DB-80EF-ADF07B596C8D}"/>
    <cellStyle name="Commentaire 16 2 3 3 4" xfId="10358" xr:uid="{FE572BF5-5C3B-4D4C-8002-08D53F7BE619}"/>
    <cellStyle name="Commentaire 16 2 3 3 5" xfId="10359" xr:uid="{D5F4A141-D4E7-4A45-BBBD-0B3BB867B36D}"/>
    <cellStyle name="Commentaire 16 2 3 4" xfId="10360" xr:uid="{EE004528-BE37-4A66-85B0-A03EA0043DB9}"/>
    <cellStyle name="Commentaire 16 2 3 5" xfId="10361" xr:uid="{18EA42EF-BB76-4816-B946-46E909369C83}"/>
    <cellStyle name="Commentaire 16 2 3 6" xfId="10362" xr:uid="{8C0CD3C0-CCBC-48D0-B48E-65498E136E08}"/>
    <cellStyle name="Commentaire 16 2 3 7" xfId="10363" xr:uid="{58344148-0091-4A51-8EC2-BFE464A7BAC6}"/>
    <cellStyle name="Commentaire 16 2 4" xfId="10364" xr:uid="{1B367C76-B835-44C4-A3A1-A79739262E84}"/>
    <cellStyle name="Commentaire 16 2 4 2" xfId="10365" xr:uid="{529C634D-5120-4BF9-828D-F72507D21965}"/>
    <cellStyle name="Commentaire 16 2 4 2 2" xfId="10366" xr:uid="{65F8E3F0-4C6D-490D-90E0-AA12D2078E09}"/>
    <cellStyle name="Commentaire 16 2 4 2 3" xfId="10367" xr:uid="{7A6499F5-C314-4354-971F-0F7C1C0D581E}"/>
    <cellStyle name="Commentaire 16 2 4 2 4" xfId="10368" xr:uid="{0CF0CA2A-F618-4548-BD94-E3C78FFD8094}"/>
    <cellStyle name="Commentaire 16 2 4 2 5" xfId="10369" xr:uid="{33A7F46C-E667-4675-9804-3E635C57BFB6}"/>
    <cellStyle name="Commentaire 16 2 4 3" xfId="10370" xr:uid="{B338ACD9-7516-4B17-9A0E-0E51F98A2A53}"/>
    <cellStyle name="Commentaire 16 2 4 3 2" xfId="10371" xr:uid="{4BC6BA04-F5C9-40DA-8F0C-62C5B089D034}"/>
    <cellStyle name="Commentaire 16 2 4 3 3" xfId="10372" xr:uid="{C9B3FF34-3680-4674-AA46-B899D89564D6}"/>
    <cellStyle name="Commentaire 16 2 4 3 4" xfId="10373" xr:uid="{9814EC7C-D8FA-4BF2-BEE3-0582B929283E}"/>
    <cellStyle name="Commentaire 16 2 4 3 5" xfId="10374" xr:uid="{74503B29-2F5E-41A8-8C81-8B286843A554}"/>
    <cellStyle name="Commentaire 16 2 4 4" xfId="10375" xr:uid="{734E1431-D12A-466F-A83F-5C43FFACB3A4}"/>
    <cellStyle name="Commentaire 16 2 4 5" xfId="10376" xr:uid="{8AD9EDEB-24F4-4848-8B89-788247FF9BE8}"/>
    <cellStyle name="Commentaire 16 2 4 6" xfId="10377" xr:uid="{28B8ABD2-D08F-4913-907A-F6AA7013319D}"/>
    <cellStyle name="Commentaire 16 2 4 7" xfId="10378" xr:uid="{3E3B533E-C1E9-43E1-BDF8-2B2915329107}"/>
    <cellStyle name="Commentaire 16 2 5" xfId="10379" xr:uid="{7B71971B-9C8C-4BA7-A8D8-F49CCD0C9DEC}"/>
    <cellStyle name="Commentaire 16 2 5 2" xfId="10380" xr:uid="{329A21E7-8A23-4902-A376-BFD2C0C3B49E}"/>
    <cellStyle name="Commentaire 16 2 5 3" xfId="10381" xr:uid="{B7D3B222-1D2B-4D3B-BD8D-9605D2971B22}"/>
    <cellStyle name="Commentaire 16 2 5 4" xfId="10382" xr:uid="{A4C4B297-69F4-4587-97E8-C2B3F4B37083}"/>
    <cellStyle name="Commentaire 16 2 5 5" xfId="10383" xr:uid="{AC1E8B1E-ABE1-4CA5-B1D0-2838D2120C73}"/>
    <cellStyle name="Commentaire 16 2 6" xfId="10384" xr:uid="{CB490526-B178-4B91-A3D6-4192047119C1}"/>
    <cellStyle name="Commentaire 16 2 6 2" xfId="10385" xr:uid="{BC753F51-7D52-4E61-B1A9-B8FAD4346C2F}"/>
    <cellStyle name="Commentaire 16 2 6 3" xfId="10386" xr:uid="{D0F5D7B0-B958-4370-AAEB-43D39B4970B0}"/>
    <cellStyle name="Commentaire 16 2 6 4" xfId="10387" xr:uid="{5040A79A-3A19-4DDD-811B-E1EFD6988AC8}"/>
    <cellStyle name="Commentaire 16 2 6 5" xfId="10388" xr:uid="{7C9942B3-4479-422C-B44B-77BE33129096}"/>
    <cellStyle name="Commentaire 16 2 7" xfId="10389" xr:uid="{139E1260-D9CC-447A-9C95-B7A5D15FB470}"/>
    <cellStyle name="Commentaire 16 2 8" xfId="10390" xr:uid="{EA959002-CB3F-4D9E-9911-2A36805EC253}"/>
    <cellStyle name="Commentaire 16 2 9" xfId="10391" xr:uid="{C1F8BB10-7D86-45CA-8004-EFB1796593BD}"/>
    <cellStyle name="Commentaire 16 3" xfId="10392" xr:uid="{388FF8A2-9511-47B0-BBEC-1825831AD8ED}"/>
    <cellStyle name="Commentaire 16 3 2" xfId="10393" xr:uid="{9791D86C-E951-469C-AC08-53F225CA0E30}"/>
    <cellStyle name="Commentaire 16 3 2 2" xfId="10394" xr:uid="{1182EA7D-A75E-421A-AC1D-E284AF5D7F86}"/>
    <cellStyle name="Commentaire 16 3 2 3" xfId="10395" xr:uid="{1010A9DE-AEA9-4D53-88DB-8786FB3EB7B2}"/>
    <cellStyle name="Commentaire 16 3 2 4" xfId="10396" xr:uid="{71BBB073-D223-4D2B-B5E6-26D9D78FA844}"/>
    <cellStyle name="Commentaire 16 3 2 5" xfId="10397" xr:uid="{DE327212-3AB4-4478-B427-8381BF048BC6}"/>
    <cellStyle name="Commentaire 16 3 3" xfId="10398" xr:uid="{B47C2996-E1E7-49F4-8A56-9D476D72C96E}"/>
    <cellStyle name="Commentaire 16 3 3 2" xfId="10399" xr:uid="{33292A36-9458-4FEF-A784-A5E77274C7FD}"/>
    <cellStyle name="Commentaire 16 3 3 3" xfId="10400" xr:uid="{3ED4F1F5-4477-4F06-B9F4-38B01B148A3F}"/>
    <cellStyle name="Commentaire 16 3 3 4" xfId="10401" xr:uid="{841197D3-47A5-464D-B3BD-CF53F271CFB2}"/>
    <cellStyle name="Commentaire 16 3 3 5" xfId="10402" xr:uid="{42AB7697-8182-4737-8301-B5B2BA5D12A6}"/>
    <cellStyle name="Commentaire 16 3 4" xfId="10403" xr:uid="{5199DDD1-03BF-4A09-9EE6-5D363450F306}"/>
    <cellStyle name="Commentaire 16 3 5" xfId="10404" xr:uid="{E2BABC23-1240-4CAD-9E39-85C340EC79EE}"/>
    <cellStyle name="Commentaire 16 3 6" xfId="10405" xr:uid="{C9439FB3-AB06-4E91-B25B-691E8639CA88}"/>
    <cellStyle name="Commentaire 16 3 7" xfId="10406" xr:uid="{9E70F3C9-1C18-4F9F-AA26-60FC09889FC6}"/>
    <cellStyle name="Commentaire 16 4" xfId="10407" xr:uid="{5D37CE20-6FF2-41E9-B2AE-28830CBE6A2B}"/>
    <cellStyle name="Commentaire 16 4 2" xfId="10408" xr:uid="{37416C7B-3277-43F3-AAE1-EC29A0C62C46}"/>
    <cellStyle name="Commentaire 16 4 2 2" xfId="10409" xr:uid="{D6242BCD-30D9-4E6E-A864-D1E2AE9A801D}"/>
    <cellStyle name="Commentaire 16 4 2 3" xfId="10410" xr:uid="{27CB35A7-C6CA-4DF3-865E-F7A9DD0CF05B}"/>
    <cellStyle name="Commentaire 16 4 2 4" xfId="10411" xr:uid="{51F1E3B3-952F-47AC-A51C-B8C9A3C8029C}"/>
    <cellStyle name="Commentaire 16 4 2 5" xfId="10412" xr:uid="{83FD8276-CC84-41D6-A454-570FDB1BBE24}"/>
    <cellStyle name="Commentaire 16 4 3" xfId="10413" xr:uid="{74474987-8AD3-45FD-BB22-C843536A49FA}"/>
    <cellStyle name="Commentaire 16 4 3 2" xfId="10414" xr:uid="{5F60321A-AD07-4AE6-B311-25FB793AF902}"/>
    <cellStyle name="Commentaire 16 4 3 3" xfId="10415" xr:uid="{0C29ED81-71DC-4BDB-8AA5-5DFC2E225DAD}"/>
    <cellStyle name="Commentaire 16 4 3 4" xfId="10416" xr:uid="{C0135479-7102-4FA8-AB60-D080EE82E4BD}"/>
    <cellStyle name="Commentaire 16 4 3 5" xfId="10417" xr:uid="{1D327BC0-BBC1-4292-88B2-58C038EA3578}"/>
    <cellStyle name="Commentaire 16 4 4" xfId="10418" xr:uid="{A10B6BA7-6DC9-489A-8118-2A8C9F569FC0}"/>
    <cellStyle name="Commentaire 16 4 5" xfId="10419" xr:uid="{740BBD2F-1614-49B5-AC52-56906CBF193F}"/>
    <cellStyle name="Commentaire 16 4 6" xfId="10420" xr:uid="{4181D2BC-6256-45BC-8C0A-AC680BBAFB58}"/>
    <cellStyle name="Commentaire 16 4 7" xfId="10421" xr:uid="{389757C0-9B30-4E44-BF11-DD856C511320}"/>
    <cellStyle name="Commentaire 16 5" xfId="10422" xr:uid="{67D712E4-5EEC-4B56-B0B7-0E819B1128F7}"/>
    <cellStyle name="Commentaire 16 5 2" xfId="10423" xr:uid="{C314721B-3852-40D6-96AD-A3E6208D8CEA}"/>
    <cellStyle name="Commentaire 16 5 2 2" xfId="10424" xr:uid="{C6109C4E-0D04-42BA-90C6-084475D09155}"/>
    <cellStyle name="Commentaire 16 5 2 3" xfId="10425" xr:uid="{5B04CED6-68E3-4C09-8835-ED56A79F6A27}"/>
    <cellStyle name="Commentaire 16 5 2 4" xfId="10426" xr:uid="{AA348D18-962E-411E-A844-56238ADC0EE6}"/>
    <cellStyle name="Commentaire 16 5 2 5" xfId="10427" xr:uid="{6ADD8FCF-8BC7-4E26-AA5F-B8B3AC90AE2A}"/>
    <cellStyle name="Commentaire 16 5 3" xfId="10428" xr:uid="{77F30A62-BCFF-4AE0-AE2B-6CE1E017BF67}"/>
    <cellStyle name="Commentaire 16 5 3 2" xfId="10429" xr:uid="{DCF61ED4-4497-4526-9CDF-EFA44AF70677}"/>
    <cellStyle name="Commentaire 16 5 3 3" xfId="10430" xr:uid="{15FA8C4F-3908-4249-BB2D-E84CAC48E112}"/>
    <cellStyle name="Commentaire 16 5 3 4" xfId="10431" xr:uid="{BB375B47-BB76-4076-A902-1CA4B55395A2}"/>
    <cellStyle name="Commentaire 16 5 3 5" xfId="10432" xr:uid="{7E1E8340-4B13-49B1-9603-121E29E6E085}"/>
    <cellStyle name="Commentaire 16 5 4" xfId="10433" xr:uid="{0A621FE2-6592-48D0-A44C-971659E0E874}"/>
    <cellStyle name="Commentaire 16 5 5" xfId="10434" xr:uid="{F0D36FDA-4037-40EE-BA4A-E5B29FE3A9C6}"/>
    <cellStyle name="Commentaire 16 5 6" xfId="10435" xr:uid="{FECE6B91-4C4F-481A-BAA8-7ED6D1D1A929}"/>
    <cellStyle name="Commentaire 16 5 7" xfId="10436" xr:uid="{DA7FE1A3-C8C7-47A5-ABD0-987EBDDEDEA1}"/>
    <cellStyle name="Commentaire 16 6" xfId="10437" xr:uid="{E8BBFCB4-EDFC-49DD-8A02-E42DEEAA72F2}"/>
    <cellStyle name="Commentaire 16 6 2" xfId="10438" xr:uid="{1151AC17-6203-4C91-9858-6A13AF1DA714}"/>
    <cellStyle name="Commentaire 16 6 2 2" xfId="10439" xr:uid="{60388A07-0323-4EB7-8AB4-21EEF376588F}"/>
    <cellStyle name="Commentaire 16 6 2 3" xfId="10440" xr:uid="{1F4F28FA-37DC-4A35-A17B-F1AB3F262AF9}"/>
    <cellStyle name="Commentaire 16 6 2 4" xfId="10441" xr:uid="{FFCC0A22-682F-4789-BC49-D587C6935053}"/>
    <cellStyle name="Commentaire 16 6 2 5" xfId="10442" xr:uid="{C6E62D80-F3FD-402C-8981-8D128B55BA8E}"/>
    <cellStyle name="Commentaire 16 6 3" xfId="10443" xr:uid="{7B153F6D-086A-4D6A-AF9F-C8ECC72B608A}"/>
    <cellStyle name="Commentaire 16 6 3 2" xfId="10444" xr:uid="{69558E94-1C59-4F2C-BA47-67654C8CD99E}"/>
    <cellStyle name="Commentaire 16 6 3 3" xfId="10445" xr:uid="{646FCC68-6B47-4D77-82E8-7A6EB91A15FA}"/>
    <cellStyle name="Commentaire 16 6 3 4" xfId="10446" xr:uid="{E2D371CD-4512-4A03-A60B-C4303AFCC587}"/>
    <cellStyle name="Commentaire 16 6 3 5" xfId="10447" xr:uid="{42788B35-68C0-4D0C-9DD3-C02C03C694B9}"/>
    <cellStyle name="Commentaire 16 6 4" xfId="10448" xr:uid="{63465F2A-4D2E-46A8-8B22-525BC4A48D65}"/>
    <cellStyle name="Commentaire 16 6 5" xfId="10449" xr:uid="{2AEB3247-500C-4A0B-B29D-95FBD0FE6E25}"/>
    <cellStyle name="Commentaire 16 6 6" xfId="10450" xr:uid="{4AE13B3E-2E89-40C0-8A95-E7E2CF0580D5}"/>
    <cellStyle name="Commentaire 16 6 7" xfId="10451" xr:uid="{27279602-3053-46E2-A876-026C82DF4D12}"/>
    <cellStyle name="Commentaire 16 7" xfId="10452" xr:uid="{12D226F7-83F8-461B-9D9E-B4C612CC1F5F}"/>
    <cellStyle name="Commentaire 16 7 2" xfId="10453" xr:uid="{2F4219F6-013A-4D0C-8FB3-09EFD7002F03}"/>
    <cellStyle name="Commentaire 16 7 2 2" xfId="10454" xr:uid="{4DAAE179-0151-469D-8395-90887E695B8E}"/>
    <cellStyle name="Commentaire 16 7 2 3" xfId="10455" xr:uid="{FF1E8D6D-ED4A-4AEE-A3AA-527B4FD91B2B}"/>
    <cellStyle name="Commentaire 16 7 2 4" xfId="10456" xr:uid="{0A214E81-0A64-48D4-87BE-68F8BEFDAF0D}"/>
    <cellStyle name="Commentaire 16 7 2 5" xfId="10457" xr:uid="{6515FAA7-C91A-4139-8BDF-1F7FAF9AC47B}"/>
    <cellStyle name="Commentaire 16 7 3" xfId="10458" xr:uid="{42CF320A-1D41-47CC-B02F-9F5D18E451B9}"/>
    <cellStyle name="Commentaire 16 7 4" xfId="10459" xr:uid="{8C1090AB-3E92-4D1B-A0AD-9498FD7C1883}"/>
    <cellStyle name="Commentaire 16 7 5" xfId="10460" xr:uid="{3AA7293A-BC75-46D3-956D-9121187E3CFF}"/>
    <cellStyle name="Commentaire 16 7 6" xfId="10461" xr:uid="{A93A69A7-1591-46C0-8737-192E896609B1}"/>
    <cellStyle name="Commentaire 16 8" xfId="10462" xr:uid="{C94096E9-9436-424B-93CE-48DFC7622D2C}"/>
    <cellStyle name="Commentaire 16 8 2" xfId="10463" xr:uid="{3397A5E5-5D14-41B6-BB3A-A41532072AA2}"/>
    <cellStyle name="Commentaire 16 8 3" xfId="10464" xr:uid="{EFA2887B-CE69-4C03-A929-925187976406}"/>
    <cellStyle name="Commentaire 16 8 4" xfId="10465" xr:uid="{F6FD8614-3912-4442-BB3D-1DE4D3949514}"/>
    <cellStyle name="Commentaire 16 8 5" xfId="10466" xr:uid="{8D875DD8-B201-4753-980C-1CB1B10F12D5}"/>
    <cellStyle name="Commentaire 16 9" xfId="10467" xr:uid="{F6FF817F-8F01-44CD-9894-59EB19756048}"/>
    <cellStyle name="Commentaire 17" xfId="10468" xr:uid="{D7F01134-692A-4E93-93F9-810DF62264B8}"/>
    <cellStyle name="Commentaire 17 10" xfId="10469" xr:uid="{5C27CCA7-E756-4230-969E-49813F86F36D}"/>
    <cellStyle name="Commentaire 17 11" xfId="10470" xr:uid="{1C21549E-C72F-4EB2-BFC2-C54ADA5259A9}"/>
    <cellStyle name="Commentaire 17 12" xfId="10471" xr:uid="{08BA900A-F4A4-4479-8166-9891AE7CE1D7}"/>
    <cellStyle name="Commentaire 17 2" xfId="10472" xr:uid="{AABBB9FA-49FC-493D-BAB1-6D0887A0ACF0}"/>
    <cellStyle name="Commentaire 17 2 10" xfId="10473" xr:uid="{9E6CECF2-8F83-466E-9509-96EB2E69252D}"/>
    <cellStyle name="Commentaire 17 2 2" xfId="10474" xr:uid="{66CD7AB1-17A1-41A2-8E6F-99198866A34E}"/>
    <cellStyle name="Commentaire 17 2 2 2" xfId="10475" xr:uid="{1D8E032D-E933-482B-8335-61A3D26EB527}"/>
    <cellStyle name="Commentaire 17 2 2 2 2" xfId="10476" xr:uid="{72263E19-EEF1-4FCB-A34C-96BDEA2ACCB4}"/>
    <cellStyle name="Commentaire 17 2 2 2 3" xfId="10477" xr:uid="{C6D33AAE-3F6D-424F-A4BD-EAF07B3E7114}"/>
    <cellStyle name="Commentaire 17 2 2 2 4" xfId="10478" xr:uid="{4947C1F5-BDA5-4DC9-BA21-93C742C77562}"/>
    <cellStyle name="Commentaire 17 2 2 2 5" xfId="10479" xr:uid="{411B16F3-4655-42FF-8D9E-B08FECC92BC3}"/>
    <cellStyle name="Commentaire 17 2 2 3" xfId="10480" xr:uid="{2AB82495-194F-4F1E-89DC-438E1E57D139}"/>
    <cellStyle name="Commentaire 17 2 2 3 2" xfId="10481" xr:uid="{D57A744B-F504-4B9A-80A4-DEE29289FC63}"/>
    <cellStyle name="Commentaire 17 2 2 3 3" xfId="10482" xr:uid="{DA771557-B672-48E1-B740-180307FC7F3B}"/>
    <cellStyle name="Commentaire 17 2 2 3 4" xfId="10483" xr:uid="{62C2AD0F-6920-43D0-9228-43512CF14661}"/>
    <cellStyle name="Commentaire 17 2 2 3 5" xfId="10484" xr:uid="{9AB2817A-FB54-4C9B-BBBE-D0E3ADEFB78C}"/>
    <cellStyle name="Commentaire 17 2 2 4" xfId="10485" xr:uid="{BF968AAF-4FF1-442F-9229-698B515ED84A}"/>
    <cellStyle name="Commentaire 17 2 2 5" xfId="10486" xr:uid="{9AABB186-91E4-4BDF-A987-D06ED357597D}"/>
    <cellStyle name="Commentaire 17 2 2 6" xfId="10487" xr:uid="{7BFAE5E0-A4B4-4C39-A1DE-677EC6ABF248}"/>
    <cellStyle name="Commentaire 17 2 2 7" xfId="10488" xr:uid="{CCD7CC7B-6308-4E20-8113-79B5762B5380}"/>
    <cellStyle name="Commentaire 17 2 3" xfId="10489" xr:uid="{31122B37-F357-46E8-864D-FB7DDB66CAE3}"/>
    <cellStyle name="Commentaire 17 2 3 2" xfId="10490" xr:uid="{B05EEE0D-2AD2-4555-8E66-6D26EEDA4529}"/>
    <cellStyle name="Commentaire 17 2 3 2 2" xfId="10491" xr:uid="{AA066E27-8F56-4551-8A26-0E0391B80E30}"/>
    <cellStyle name="Commentaire 17 2 3 2 3" xfId="10492" xr:uid="{CDDC1A99-E087-4379-87A2-0CABD12D8004}"/>
    <cellStyle name="Commentaire 17 2 3 2 4" xfId="10493" xr:uid="{843D4E78-D551-4C81-8925-8962042ED5BB}"/>
    <cellStyle name="Commentaire 17 2 3 2 5" xfId="10494" xr:uid="{B3CC53DF-19B4-4750-8242-0C2340E3B985}"/>
    <cellStyle name="Commentaire 17 2 3 3" xfId="10495" xr:uid="{4A3D8661-7B7B-490A-9A1B-187A4B02D99F}"/>
    <cellStyle name="Commentaire 17 2 3 3 2" xfId="10496" xr:uid="{37601497-7E28-481C-A0E6-3EF6CB5ABF51}"/>
    <cellStyle name="Commentaire 17 2 3 3 3" xfId="10497" xr:uid="{6C6A251A-AAED-416C-950D-EEE3295521C8}"/>
    <cellStyle name="Commentaire 17 2 3 3 4" xfId="10498" xr:uid="{04F9D77C-CA79-473F-898A-8B4C83F2C472}"/>
    <cellStyle name="Commentaire 17 2 3 3 5" xfId="10499" xr:uid="{1076107C-321C-4FAA-96C1-FB8F1767D04F}"/>
    <cellStyle name="Commentaire 17 2 3 4" xfId="10500" xr:uid="{D401F53F-C9A1-407F-A583-27AFDE6876C4}"/>
    <cellStyle name="Commentaire 17 2 3 5" xfId="10501" xr:uid="{39938F2D-36BA-419E-9913-2EDABA4174DE}"/>
    <cellStyle name="Commentaire 17 2 3 6" xfId="10502" xr:uid="{03F8182F-5366-49FA-BB04-CEFF1598261C}"/>
    <cellStyle name="Commentaire 17 2 3 7" xfId="10503" xr:uid="{ACB62A61-F9BB-44B8-9F41-6A727AAA0462}"/>
    <cellStyle name="Commentaire 17 2 4" xfId="10504" xr:uid="{82761F0D-31A1-45A2-9DEF-A086F7A0AD47}"/>
    <cellStyle name="Commentaire 17 2 4 2" xfId="10505" xr:uid="{3E8D0BC5-11AB-4C38-901B-F50E3A5D9E2D}"/>
    <cellStyle name="Commentaire 17 2 4 2 2" xfId="10506" xr:uid="{A11560ED-9C6E-4BB2-8968-B2DFF647BFAB}"/>
    <cellStyle name="Commentaire 17 2 4 2 3" xfId="10507" xr:uid="{27532F32-C93B-4635-9716-7B69C678FAFE}"/>
    <cellStyle name="Commentaire 17 2 4 2 4" xfId="10508" xr:uid="{8406283D-DE16-4C43-BC5F-40D3998DAB63}"/>
    <cellStyle name="Commentaire 17 2 4 2 5" xfId="10509" xr:uid="{31739567-E98A-4887-8007-A96DBB392698}"/>
    <cellStyle name="Commentaire 17 2 4 3" xfId="10510" xr:uid="{EF630454-EB82-4CBD-8154-87A58CDDD9E2}"/>
    <cellStyle name="Commentaire 17 2 4 3 2" xfId="10511" xr:uid="{992348A4-EB28-454E-BBFC-4BCBEAB575E1}"/>
    <cellStyle name="Commentaire 17 2 4 3 3" xfId="10512" xr:uid="{44BC1279-63A2-4303-BF30-151F1646F890}"/>
    <cellStyle name="Commentaire 17 2 4 3 4" xfId="10513" xr:uid="{DA8F64AB-C55B-4318-9C7A-C753A8A1DCFD}"/>
    <cellStyle name="Commentaire 17 2 4 3 5" xfId="10514" xr:uid="{C142E2E8-0E16-4C2D-B184-30B1E17120C3}"/>
    <cellStyle name="Commentaire 17 2 4 4" xfId="10515" xr:uid="{4604EE42-1366-4596-A4AC-FC13B594CA73}"/>
    <cellStyle name="Commentaire 17 2 4 5" xfId="10516" xr:uid="{69F8BBA9-3822-4548-8FDD-A985EC8D317E}"/>
    <cellStyle name="Commentaire 17 2 4 6" xfId="10517" xr:uid="{D65BECDB-1835-4D6C-98F1-C75E6CBEE545}"/>
    <cellStyle name="Commentaire 17 2 4 7" xfId="10518" xr:uid="{51AD2EE9-CC06-4827-AE9E-DB9CF91283B1}"/>
    <cellStyle name="Commentaire 17 2 5" xfId="10519" xr:uid="{20A348BF-6EA8-46C0-8D7D-E3E98BD02944}"/>
    <cellStyle name="Commentaire 17 2 5 2" xfId="10520" xr:uid="{E204D9C0-0621-424E-B6F8-00E6796915FD}"/>
    <cellStyle name="Commentaire 17 2 5 3" xfId="10521" xr:uid="{D0CBBF7B-981D-4F20-8FF8-807A8D863A68}"/>
    <cellStyle name="Commentaire 17 2 5 4" xfId="10522" xr:uid="{47F25B86-D03B-42E8-9A32-FA58B1F37D35}"/>
    <cellStyle name="Commentaire 17 2 5 5" xfId="10523" xr:uid="{91BC7AA8-66BC-4E9E-A74C-34D20BCE4272}"/>
    <cellStyle name="Commentaire 17 2 6" xfId="10524" xr:uid="{E5CF0105-5EF9-47CB-A140-1DE713E47775}"/>
    <cellStyle name="Commentaire 17 2 6 2" xfId="10525" xr:uid="{8C4E48CD-4986-4E27-AC6C-831ADE605F5C}"/>
    <cellStyle name="Commentaire 17 2 6 3" xfId="10526" xr:uid="{7595F0F3-6B2B-472D-9BFA-BF34381CD8BA}"/>
    <cellStyle name="Commentaire 17 2 6 4" xfId="10527" xr:uid="{57DC2F3E-2EDB-479C-AA29-7F63355608DB}"/>
    <cellStyle name="Commentaire 17 2 6 5" xfId="10528" xr:uid="{0475C06C-1300-4974-BB95-AAD00AB3F458}"/>
    <cellStyle name="Commentaire 17 2 7" xfId="10529" xr:uid="{0D174BDC-1112-4C11-88E6-9AF89890212E}"/>
    <cellStyle name="Commentaire 17 2 8" xfId="10530" xr:uid="{5A3B252C-F41F-49EE-BD52-49C6C8CF768B}"/>
    <cellStyle name="Commentaire 17 2 9" xfId="10531" xr:uid="{C2DA90FF-0175-4975-AD84-B56B800808D0}"/>
    <cellStyle name="Commentaire 17 3" xfId="10532" xr:uid="{159789F0-539A-49A3-9073-F1780BAA0F12}"/>
    <cellStyle name="Commentaire 17 3 2" xfId="10533" xr:uid="{24B6A0C4-B42C-4F91-BCE5-E734E508B8AD}"/>
    <cellStyle name="Commentaire 17 3 2 2" xfId="10534" xr:uid="{6D905F4A-F1C4-4319-AFB0-CAD6819DEF16}"/>
    <cellStyle name="Commentaire 17 3 2 3" xfId="10535" xr:uid="{59C75CD9-988F-4A37-B009-5156BF058EEA}"/>
    <cellStyle name="Commentaire 17 3 2 4" xfId="10536" xr:uid="{D9CAF34D-7D92-4589-9D4F-42BAF3F624FA}"/>
    <cellStyle name="Commentaire 17 3 2 5" xfId="10537" xr:uid="{381AC34B-C27C-47E0-907C-902B4AB37165}"/>
    <cellStyle name="Commentaire 17 3 3" xfId="10538" xr:uid="{7EA9B34A-D6A0-4604-8EFA-691EC756C620}"/>
    <cellStyle name="Commentaire 17 3 3 2" xfId="10539" xr:uid="{C8A515A5-067C-406C-AA0B-3D1ADD560CA4}"/>
    <cellStyle name="Commentaire 17 3 3 3" xfId="10540" xr:uid="{769FF6C7-F8CE-480B-909E-7962C1039064}"/>
    <cellStyle name="Commentaire 17 3 3 4" xfId="10541" xr:uid="{9D988BFD-4C3F-42DF-92F0-00554080BF93}"/>
    <cellStyle name="Commentaire 17 3 3 5" xfId="10542" xr:uid="{1473D2CD-7CDC-4261-9142-DA1D9CD8E79E}"/>
    <cellStyle name="Commentaire 17 3 4" xfId="10543" xr:uid="{A7F5FAA8-6FE3-4610-890A-58D4B6236B24}"/>
    <cellStyle name="Commentaire 17 3 5" xfId="10544" xr:uid="{C0E050FE-D4E9-4220-91E8-0603B1E21DC1}"/>
    <cellStyle name="Commentaire 17 3 6" xfId="10545" xr:uid="{6CB85B73-1223-425A-81BB-DFBB65AAD4D0}"/>
    <cellStyle name="Commentaire 17 3 7" xfId="10546" xr:uid="{431A4B0F-E3AE-4E90-9A66-1C8D5B8DBD9D}"/>
    <cellStyle name="Commentaire 17 4" xfId="10547" xr:uid="{1A533ED0-5F56-4872-AA01-A1414A1BD216}"/>
    <cellStyle name="Commentaire 17 4 2" xfId="10548" xr:uid="{1687AB82-2A9B-47D3-B7BF-32D5B42A4CF7}"/>
    <cellStyle name="Commentaire 17 4 2 2" xfId="10549" xr:uid="{0AC319AA-E08F-4FF3-BE34-0EA3B54B6CB2}"/>
    <cellStyle name="Commentaire 17 4 2 3" xfId="10550" xr:uid="{27876D61-B852-4111-A126-2718E4180676}"/>
    <cellStyle name="Commentaire 17 4 2 4" xfId="10551" xr:uid="{DABC39F9-A88C-4322-98DB-AD81F0DA2A24}"/>
    <cellStyle name="Commentaire 17 4 2 5" xfId="10552" xr:uid="{2A397CE4-CEFC-4D11-B1F0-F3452F13C424}"/>
    <cellStyle name="Commentaire 17 4 3" xfId="10553" xr:uid="{C5E634B2-91BC-412B-BA21-C776899C07FA}"/>
    <cellStyle name="Commentaire 17 4 3 2" xfId="10554" xr:uid="{DBA35D2D-8C6E-4690-ACCF-8EC2D87CE3FE}"/>
    <cellStyle name="Commentaire 17 4 3 3" xfId="10555" xr:uid="{419881FF-A2A3-4BDF-9C1C-1E7111671237}"/>
    <cellStyle name="Commentaire 17 4 3 4" xfId="10556" xr:uid="{789BAE78-900B-4A2C-806D-B4F2DF1F3699}"/>
    <cellStyle name="Commentaire 17 4 3 5" xfId="10557" xr:uid="{226EC00C-09DF-4261-B0A5-252C54ADFBF8}"/>
    <cellStyle name="Commentaire 17 4 4" xfId="10558" xr:uid="{AB018672-6F01-486E-B857-0A2EAEB4EDBE}"/>
    <cellStyle name="Commentaire 17 4 5" xfId="10559" xr:uid="{E1EB0BB2-DC4C-43E8-BF68-5FD2102AC28A}"/>
    <cellStyle name="Commentaire 17 4 6" xfId="10560" xr:uid="{55A7E2E6-295D-4120-A5AA-25B6EF90B2AE}"/>
    <cellStyle name="Commentaire 17 4 7" xfId="10561" xr:uid="{E47ABB5F-8136-4955-886E-24EBD7EF8825}"/>
    <cellStyle name="Commentaire 17 5" xfId="10562" xr:uid="{B0737F07-9BD2-4F19-BE03-E624699CEE11}"/>
    <cellStyle name="Commentaire 17 5 2" xfId="10563" xr:uid="{3BC437AD-A55F-452E-8B8E-04B533F65C40}"/>
    <cellStyle name="Commentaire 17 5 2 2" xfId="10564" xr:uid="{508EDC3C-A2E0-4469-B3F9-9302B44D16F8}"/>
    <cellStyle name="Commentaire 17 5 2 3" xfId="10565" xr:uid="{0A83ED69-60B2-4528-A6F0-C29B94D86207}"/>
    <cellStyle name="Commentaire 17 5 2 4" xfId="10566" xr:uid="{7AC48809-DC1C-4F27-BEDD-38BE1A19C4E2}"/>
    <cellStyle name="Commentaire 17 5 2 5" xfId="10567" xr:uid="{FA79A26B-2EFD-4489-92BB-C4C5B175EAE1}"/>
    <cellStyle name="Commentaire 17 5 3" xfId="10568" xr:uid="{BBF88235-C7ED-4AC9-B8C0-84DBDEA521FE}"/>
    <cellStyle name="Commentaire 17 5 3 2" xfId="10569" xr:uid="{FF4EA404-38A8-4746-8487-0293C032401D}"/>
    <cellStyle name="Commentaire 17 5 3 3" xfId="10570" xr:uid="{25A7AAF3-9E80-4119-A6CD-6337915C68AE}"/>
    <cellStyle name="Commentaire 17 5 3 4" xfId="10571" xr:uid="{30BC988F-E2B8-4F57-984B-766467DCFE9E}"/>
    <cellStyle name="Commentaire 17 5 3 5" xfId="10572" xr:uid="{C08CE714-7395-47E3-B3CE-9CF44CC50004}"/>
    <cellStyle name="Commentaire 17 5 4" xfId="10573" xr:uid="{55B71C7D-930E-48C2-944F-024323332F61}"/>
    <cellStyle name="Commentaire 17 5 5" xfId="10574" xr:uid="{5605424E-BCE7-482B-8A50-0B59069AB091}"/>
    <cellStyle name="Commentaire 17 5 6" xfId="10575" xr:uid="{DBF9AC83-43A3-44EE-98A7-B05B6118F496}"/>
    <cellStyle name="Commentaire 17 5 7" xfId="10576" xr:uid="{BB333D0F-64A2-49D1-BEE5-3B9A63A3D912}"/>
    <cellStyle name="Commentaire 17 6" xfId="10577" xr:uid="{633D3E8D-8467-4534-950F-22CD079EE8DA}"/>
    <cellStyle name="Commentaire 17 6 2" xfId="10578" xr:uid="{4FDC5748-8AAF-4BA0-AA9D-39AE540EF141}"/>
    <cellStyle name="Commentaire 17 6 2 2" xfId="10579" xr:uid="{06A7DDE5-87E0-4707-ABFD-21D69BF2CDDC}"/>
    <cellStyle name="Commentaire 17 6 2 3" xfId="10580" xr:uid="{6181EF51-001B-4207-9B85-90BB981A63A3}"/>
    <cellStyle name="Commentaire 17 6 2 4" xfId="10581" xr:uid="{D160681F-6E19-48B2-84CC-8B017DBD7BBB}"/>
    <cellStyle name="Commentaire 17 6 2 5" xfId="10582" xr:uid="{2EEC0AC2-CB1B-459A-94E3-F718451A9241}"/>
    <cellStyle name="Commentaire 17 6 3" xfId="10583" xr:uid="{E1551DA0-D6A7-45F8-9C73-82560BFE019C}"/>
    <cellStyle name="Commentaire 17 6 3 2" xfId="10584" xr:uid="{C623B576-6C2C-4F8C-B722-52BB1D2DE4CC}"/>
    <cellStyle name="Commentaire 17 6 3 3" xfId="10585" xr:uid="{73EC6D6F-317F-4BD3-9390-4B2DC0101E16}"/>
    <cellStyle name="Commentaire 17 6 3 4" xfId="10586" xr:uid="{701DE7A4-BA33-455A-9741-9ED2D972C962}"/>
    <cellStyle name="Commentaire 17 6 3 5" xfId="10587" xr:uid="{276E0D2A-799F-4B09-B7FF-3EEEB3285597}"/>
    <cellStyle name="Commentaire 17 6 4" xfId="10588" xr:uid="{1036EDC0-8AAD-4D8A-8227-B6A0AE344C1B}"/>
    <cellStyle name="Commentaire 17 6 5" xfId="10589" xr:uid="{58248FF7-BEC7-47F2-808D-9B21E878EB2E}"/>
    <cellStyle name="Commentaire 17 6 6" xfId="10590" xr:uid="{D04B3592-E8AA-4B14-B13D-C560A0740F32}"/>
    <cellStyle name="Commentaire 17 6 7" xfId="10591" xr:uid="{D9031151-5E3D-42FD-8479-05BAA4203A53}"/>
    <cellStyle name="Commentaire 17 7" xfId="10592" xr:uid="{3CBDF979-1015-4BEF-9EB7-643375A5F5EF}"/>
    <cellStyle name="Commentaire 17 7 2" xfId="10593" xr:uid="{0C32B2CE-AD02-4BD0-A3D2-BD51AFE55378}"/>
    <cellStyle name="Commentaire 17 7 2 2" xfId="10594" xr:uid="{F67CCECE-D8FA-43E2-870C-7B0F2282F511}"/>
    <cellStyle name="Commentaire 17 7 2 3" xfId="10595" xr:uid="{421CB7FD-4252-41BD-8B99-0FFC66C987A4}"/>
    <cellStyle name="Commentaire 17 7 2 4" xfId="10596" xr:uid="{C5025655-8F94-45DC-A849-63AF83FBCC40}"/>
    <cellStyle name="Commentaire 17 7 2 5" xfId="10597" xr:uid="{9A8301BA-8D13-4246-995E-9EE0844EE18B}"/>
    <cellStyle name="Commentaire 17 7 3" xfId="10598" xr:uid="{EFC3FC31-80FD-49AF-916C-96559A7A2D8E}"/>
    <cellStyle name="Commentaire 17 7 4" xfId="10599" xr:uid="{D7233646-EFED-4F1E-8466-B8BCB0F12E0B}"/>
    <cellStyle name="Commentaire 17 7 5" xfId="10600" xr:uid="{61A2D9B8-1841-4115-A0B8-4E555F844E2D}"/>
    <cellStyle name="Commentaire 17 7 6" xfId="10601" xr:uid="{7786EB3D-5BA3-4008-8BF9-094405A2E849}"/>
    <cellStyle name="Commentaire 17 8" xfId="10602" xr:uid="{05DDC9F9-3877-4CB8-9773-F574020DB730}"/>
    <cellStyle name="Commentaire 17 8 2" xfId="10603" xr:uid="{CAEF0B98-DFA8-4A31-847C-10C0F1234D1D}"/>
    <cellStyle name="Commentaire 17 8 3" xfId="10604" xr:uid="{3EC1D10A-E234-4DDF-A20C-069FD9411E81}"/>
    <cellStyle name="Commentaire 17 8 4" xfId="10605" xr:uid="{8AEC67CC-02A8-4C9C-8F73-D715506D8309}"/>
    <cellStyle name="Commentaire 17 8 5" xfId="10606" xr:uid="{846D312C-1C55-49B2-94F2-CAC2FBFA54AC}"/>
    <cellStyle name="Commentaire 17 9" xfId="10607" xr:uid="{FE8C9D3E-073B-44F4-89EE-058C58E74C81}"/>
    <cellStyle name="Commentaire 18" xfId="10608" xr:uid="{3A96BD13-D88A-4011-A091-B9D4C12B28FB}"/>
    <cellStyle name="Commentaire 18 10" xfId="10609" xr:uid="{223DEC7E-C6F0-4B7C-AB03-5DC650504DF9}"/>
    <cellStyle name="Commentaire 18 11" xfId="10610" xr:uid="{76743091-07DD-41AA-9D9E-A922BC0F1A0B}"/>
    <cellStyle name="Commentaire 18 12" xfId="10611" xr:uid="{BA87D857-A756-44BF-BFFA-94DD9AA4FE87}"/>
    <cellStyle name="Commentaire 18 2" xfId="10612" xr:uid="{55C8BE7F-FF88-40D9-BE2B-3BA4B31AB2AE}"/>
    <cellStyle name="Commentaire 18 2 10" xfId="10613" xr:uid="{EC69939F-33CA-4436-8721-80983F1DD0A2}"/>
    <cellStyle name="Commentaire 18 2 2" xfId="10614" xr:uid="{3AF64183-0E83-437B-8F25-703B4CFCC43D}"/>
    <cellStyle name="Commentaire 18 2 2 2" xfId="10615" xr:uid="{FBB4384C-AB34-4924-BEEA-D0C5406839E9}"/>
    <cellStyle name="Commentaire 18 2 2 2 2" xfId="10616" xr:uid="{5478770D-FB61-45E0-8DB8-AAF1AF41EEE5}"/>
    <cellStyle name="Commentaire 18 2 2 2 3" xfId="10617" xr:uid="{3FF2C97C-8F69-484F-8CF0-30930B907322}"/>
    <cellStyle name="Commentaire 18 2 2 2 4" xfId="10618" xr:uid="{CA7ECBE7-9CB2-49C7-9BD5-7470AEB4D308}"/>
    <cellStyle name="Commentaire 18 2 2 2 5" xfId="10619" xr:uid="{CE4D72E9-2572-4B3E-B03C-8A00A27EABBD}"/>
    <cellStyle name="Commentaire 18 2 2 3" xfId="10620" xr:uid="{1951B718-FC5E-4B13-B290-E1F83C873D7B}"/>
    <cellStyle name="Commentaire 18 2 2 3 2" xfId="10621" xr:uid="{E76B544E-15C5-4A60-BD5C-4C3DC642E9A0}"/>
    <cellStyle name="Commentaire 18 2 2 3 3" xfId="10622" xr:uid="{277438B6-DAC8-48B5-89AB-77DD317CE680}"/>
    <cellStyle name="Commentaire 18 2 2 3 4" xfId="10623" xr:uid="{E1938F5E-977F-4095-990C-7EA5994BCFC9}"/>
    <cellStyle name="Commentaire 18 2 2 3 5" xfId="10624" xr:uid="{B488A106-843D-460D-A669-1435D97B96A1}"/>
    <cellStyle name="Commentaire 18 2 2 4" xfId="10625" xr:uid="{ABA7B2D2-2347-4141-9761-C95E3B2A0CA3}"/>
    <cellStyle name="Commentaire 18 2 2 5" xfId="10626" xr:uid="{62CFF78D-F4E8-4181-A968-D4B37CE469E1}"/>
    <cellStyle name="Commentaire 18 2 2 6" xfId="10627" xr:uid="{10180E44-F77B-49C7-A6D3-6E61C82DCB45}"/>
    <cellStyle name="Commentaire 18 2 2 7" xfId="10628" xr:uid="{FB5C45B5-B8A6-4D75-9411-BF4CD3540E4E}"/>
    <cellStyle name="Commentaire 18 2 3" xfId="10629" xr:uid="{62A43F89-5F0B-4794-8C50-E730105905AB}"/>
    <cellStyle name="Commentaire 18 2 3 2" xfId="10630" xr:uid="{8559CE30-1D2D-4FCF-ABD1-BF09A60975D7}"/>
    <cellStyle name="Commentaire 18 2 3 2 2" xfId="10631" xr:uid="{8E91896F-D883-4D67-958F-49440BBFB7B2}"/>
    <cellStyle name="Commentaire 18 2 3 2 3" xfId="10632" xr:uid="{A0C10E56-EF52-4F6B-8763-1F04F0560BAC}"/>
    <cellStyle name="Commentaire 18 2 3 2 4" xfId="10633" xr:uid="{56F98A45-9246-4C53-A658-AB6A3EBE1E3D}"/>
    <cellStyle name="Commentaire 18 2 3 2 5" xfId="10634" xr:uid="{668B612C-72F8-470B-84DF-8D8D87FF9131}"/>
    <cellStyle name="Commentaire 18 2 3 3" xfId="10635" xr:uid="{AC1BD077-6223-414A-8F2D-6F78B0188878}"/>
    <cellStyle name="Commentaire 18 2 3 3 2" xfId="10636" xr:uid="{2A831382-B33E-4293-A040-7DB51747721D}"/>
    <cellStyle name="Commentaire 18 2 3 3 3" xfId="10637" xr:uid="{005CFBB9-CB53-49FF-A8E9-D2AB46B9780C}"/>
    <cellStyle name="Commentaire 18 2 3 3 4" xfId="10638" xr:uid="{AEEEBA36-24F9-4F2D-BBFA-D940F183BD61}"/>
    <cellStyle name="Commentaire 18 2 3 3 5" xfId="10639" xr:uid="{336E2D17-0F51-4283-A55B-4BA73A4F1300}"/>
    <cellStyle name="Commentaire 18 2 3 4" xfId="10640" xr:uid="{9EF43800-292A-4562-912B-04EB542C3493}"/>
    <cellStyle name="Commentaire 18 2 3 5" xfId="10641" xr:uid="{DC8F7188-E1F2-4C6A-BAE1-F0A346D2B9CE}"/>
    <cellStyle name="Commentaire 18 2 3 6" xfId="10642" xr:uid="{F302AB67-1F1E-43C7-9D9E-92C81D8927BE}"/>
    <cellStyle name="Commentaire 18 2 3 7" xfId="10643" xr:uid="{77F4E5DB-AF90-4AB7-A31A-DAE097EAA14C}"/>
    <cellStyle name="Commentaire 18 2 4" xfId="10644" xr:uid="{CB44F876-2C69-4AA0-B0D3-999A01819625}"/>
    <cellStyle name="Commentaire 18 2 4 2" xfId="10645" xr:uid="{743A6CFC-9612-40FA-B539-7CA7D7FC9C53}"/>
    <cellStyle name="Commentaire 18 2 4 2 2" xfId="10646" xr:uid="{C13B8D25-CDDD-4313-A7A6-08B01F2B8EF9}"/>
    <cellStyle name="Commentaire 18 2 4 2 3" xfId="10647" xr:uid="{ACA38D3B-AA1E-4870-9983-5CD1E81E090F}"/>
    <cellStyle name="Commentaire 18 2 4 2 4" xfId="10648" xr:uid="{492895BA-483D-4080-BBFF-2D36CC9A9C04}"/>
    <cellStyle name="Commentaire 18 2 4 2 5" xfId="10649" xr:uid="{D1CF0A54-C559-4029-99F4-A6D45D5C4358}"/>
    <cellStyle name="Commentaire 18 2 4 3" xfId="10650" xr:uid="{D48FA0F2-7425-44F5-AD49-02EA873104B1}"/>
    <cellStyle name="Commentaire 18 2 4 3 2" xfId="10651" xr:uid="{841ADFD8-A888-4884-8C48-D1D0C96CBBC1}"/>
    <cellStyle name="Commentaire 18 2 4 3 3" xfId="10652" xr:uid="{F899C3CB-2E9F-4693-B7D2-6E49EEFFECCC}"/>
    <cellStyle name="Commentaire 18 2 4 3 4" xfId="10653" xr:uid="{61BD422C-B827-479F-AFCC-0D55B514DD8B}"/>
    <cellStyle name="Commentaire 18 2 4 3 5" xfId="10654" xr:uid="{9EBB9071-0866-4A4F-BE91-BC13B3587D34}"/>
    <cellStyle name="Commentaire 18 2 4 4" xfId="10655" xr:uid="{48506CB9-28EF-4D5D-A8F5-5C3123E99903}"/>
    <cellStyle name="Commentaire 18 2 4 5" xfId="10656" xr:uid="{CB9D73C1-64F2-44DB-B0DD-B80CDFD228BE}"/>
    <cellStyle name="Commentaire 18 2 4 6" xfId="10657" xr:uid="{2FF494EE-8BB3-4D45-A591-CD9A7226C17B}"/>
    <cellStyle name="Commentaire 18 2 4 7" xfId="10658" xr:uid="{EC7BA381-B837-45EE-9B97-6F108E52D08D}"/>
    <cellStyle name="Commentaire 18 2 5" xfId="10659" xr:uid="{2D60DBBF-ECB2-489A-A1AF-481925F487CE}"/>
    <cellStyle name="Commentaire 18 2 5 2" xfId="10660" xr:uid="{5EA333DF-BAAA-48AB-9087-D041F4A39F2E}"/>
    <cellStyle name="Commentaire 18 2 5 3" xfId="10661" xr:uid="{9845EE38-6F72-455B-90E5-D9215E027727}"/>
    <cellStyle name="Commentaire 18 2 5 4" xfId="10662" xr:uid="{736B5426-3A4C-4DD4-A11E-246A4E8BF874}"/>
    <cellStyle name="Commentaire 18 2 5 5" xfId="10663" xr:uid="{9EAF6527-55D6-4CE8-8C0D-36067A6B84C9}"/>
    <cellStyle name="Commentaire 18 2 6" xfId="10664" xr:uid="{5484093B-AFFA-442C-8D70-6000AFB9D2C6}"/>
    <cellStyle name="Commentaire 18 2 6 2" xfId="10665" xr:uid="{40DE23A7-79D3-486E-AB4F-3965D0BB3C09}"/>
    <cellStyle name="Commentaire 18 2 6 3" xfId="10666" xr:uid="{DCBB000D-DC19-4BA2-894A-5DBC65F4A367}"/>
    <cellStyle name="Commentaire 18 2 6 4" xfId="10667" xr:uid="{D4A62E98-B16A-464F-B66D-36682F06DD4E}"/>
    <cellStyle name="Commentaire 18 2 6 5" xfId="10668" xr:uid="{3F96E36A-3F62-4D94-AEB6-B2E65656738C}"/>
    <cellStyle name="Commentaire 18 2 7" xfId="10669" xr:uid="{9B615AD7-1386-4048-8674-1362D55F9852}"/>
    <cellStyle name="Commentaire 18 2 8" xfId="10670" xr:uid="{C61DA3FE-CA32-411A-8A32-93D901D7D44D}"/>
    <cellStyle name="Commentaire 18 2 9" xfId="10671" xr:uid="{F54C424D-6FFC-49B8-A2FF-4023E66EC81F}"/>
    <cellStyle name="Commentaire 18 3" xfId="10672" xr:uid="{1655E374-62F2-4BA4-8C70-F96C74AFDBD6}"/>
    <cellStyle name="Commentaire 18 3 2" xfId="10673" xr:uid="{01E7447A-8466-4AAB-AC62-7DE122B3B850}"/>
    <cellStyle name="Commentaire 18 3 2 2" xfId="10674" xr:uid="{54CEB6A4-B602-4640-9A63-EFBE57FFDDF2}"/>
    <cellStyle name="Commentaire 18 3 2 3" xfId="10675" xr:uid="{0D1E1092-8F91-4D89-85E2-DA9735C2441E}"/>
    <cellStyle name="Commentaire 18 3 2 4" xfId="10676" xr:uid="{719154A2-7520-4807-A40A-948AFAC99F90}"/>
    <cellStyle name="Commentaire 18 3 2 5" xfId="10677" xr:uid="{8B6771C3-3F1C-4439-9538-D1519787C62D}"/>
    <cellStyle name="Commentaire 18 3 3" xfId="10678" xr:uid="{54841816-1EFC-43EE-87BB-04788FCA3A70}"/>
    <cellStyle name="Commentaire 18 3 3 2" xfId="10679" xr:uid="{9C06BF72-7E02-4C97-BA72-D65E1558DD73}"/>
    <cellStyle name="Commentaire 18 3 3 3" xfId="10680" xr:uid="{26047130-7315-4C5C-9356-ADFC62B4C2A1}"/>
    <cellStyle name="Commentaire 18 3 3 4" xfId="10681" xr:uid="{6448CA1D-4B1C-4D72-A3DB-FED7EC558CF9}"/>
    <cellStyle name="Commentaire 18 3 3 5" xfId="10682" xr:uid="{80976DA5-D208-4F33-85BC-5D2D43742769}"/>
    <cellStyle name="Commentaire 18 3 4" xfId="10683" xr:uid="{15CD24AE-F618-4E66-96AF-D2C0580431FE}"/>
    <cellStyle name="Commentaire 18 3 5" xfId="10684" xr:uid="{37A23A90-8225-4C95-B774-40444F64A546}"/>
    <cellStyle name="Commentaire 18 3 6" xfId="10685" xr:uid="{456EC91A-9613-4162-8AEC-D2D4BC1E4969}"/>
    <cellStyle name="Commentaire 18 3 7" xfId="10686" xr:uid="{2CE6702A-072B-4A79-BE7E-A0EF01D739BB}"/>
    <cellStyle name="Commentaire 18 4" xfId="10687" xr:uid="{C79BA1F2-B8F9-441E-9D60-CFFC6432AF81}"/>
    <cellStyle name="Commentaire 18 4 2" xfId="10688" xr:uid="{E61A0543-7851-4EB7-A8BA-6F1DF47BCF0C}"/>
    <cellStyle name="Commentaire 18 4 2 2" xfId="10689" xr:uid="{39C1DA63-B639-4DC6-9F43-9075D3ECBCFE}"/>
    <cellStyle name="Commentaire 18 4 2 3" xfId="10690" xr:uid="{875E0E04-B491-4F0D-A4AC-D51ACE365468}"/>
    <cellStyle name="Commentaire 18 4 2 4" xfId="10691" xr:uid="{60048A95-E6B2-4CCD-A313-D5F6BB8B7AE1}"/>
    <cellStyle name="Commentaire 18 4 2 5" xfId="10692" xr:uid="{DB2392A2-020D-4EB3-9AAD-26F9C11271DE}"/>
    <cellStyle name="Commentaire 18 4 3" xfId="10693" xr:uid="{48AF4CAB-2B32-4559-8181-2186ABE34A47}"/>
    <cellStyle name="Commentaire 18 4 3 2" xfId="10694" xr:uid="{15F446C7-7EFD-4F00-9C98-B2C109F695F5}"/>
    <cellStyle name="Commentaire 18 4 3 3" xfId="10695" xr:uid="{B9FED381-0C7B-47C1-92FD-F61A9F1F99B1}"/>
    <cellStyle name="Commentaire 18 4 3 4" xfId="10696" xr:uid="{F8DE345A-BEAF-412A-A4F0-9FB6101B0CFA}"/>
    <cellStyle name="Commentaire 18 4 3 5" xfId="10697" xr:uid="{C69C4FD5-5B71-48B4-B839-059DE73EE1D4}"/>
    <cellStyle name="Commentaire 18 4 4" xfId="10698" xr:uid="{58B33767-3152-4B64-90F0-D5DA2F6AD4A4}"/>
    <cellStyle name="Commentaire 18 4 5" xfId="10699" xr:uid="{EA3C5347-6674-462B-BEB6-DC15C44A63C4}"/>
    <cellStyle name="Commentaire 18 4 6" xfId="10700" xr:uid="{DE46A685-236D-4432-AEFD-D93FB91E6737}"/>
    <cellStyle name="Commentaire 18 4 7" xfId="10701" xr:uid="{AFF4F328-5641-4228-AA2B-8D73E0263DA1}"/>
    <cellStyle name="Commentaire 18 5" xfId="10702" xr:uid="{B1502A87-961A-40E7-BBD2-8D78CB105331}"/>
    <cellStyle name="Commentaire 18 5 2" xfId="10703" xr:uid="{A602A270-9BCD-4913-9D7B-2B41E70E3CEE}"/>
    <cellStyle name="Commentaire 18 5 2 2" xfId="10704" xr:uid="{05BF762E-1194-4730-95F8-2F5D8B67CB83}"/>
    <cellStyle name="Commentaire 18 5 2 3" xfId="10705" xr:uid="{F9844617-2B68-427D-ABD2-F119F9DB403D}"/>
    <cellStyle name="Commentaire 18 5 2 4" xfId="10706" xr:uid="{9BBE568F-8AFD-48C2-962E-57A2A675753B}"/>
    <cellStyle name="Commentaire 18 5 2 5" xfId="10707" xr:uid="{3298560D-2313-4A95-87F2-BBCE58BE0E7F}"/>
    <cellStyle name="Commentaire 18 5 3" xfId="10708" xr:uid="{091A90BC-B336-431A-8AD5-1BE7E6A146EC}"/>
    <cellStyle name="Commentaire 18 5 3 2" xfId="10709" xr:uid="{79ADD195-A103-4478-8EE3-8B42EBB018BF}"/>
    <cellStyle name="Commentaire 18 5 3 3" xfId="10710" xr:uid="{60FE0A1D-5836-4BEF-BB68-A47EE190E2F1}"/>
    <cellStyle name="Commentaire 18 5 3 4" xfId="10711" xr:uid="{CDAD7189-20F7-4D52-BCC7-FAE5446BAE22}"/>
    <cellStyle name="Commentaire 18 5 3 5" xfId="10712" xr:uid="{B50C052F-BA98-4FE2-B341-76AFD69B8BB4}"/>
    <cellStyle name="Commentaire 18 5 4" xfId="10713" xr:uid="{BD0E797E-BA8B-43A2-AC71-A768ACA96A46}"/>
    <cellStyle name="Commentaire 18 5 5" xfId="10714" xr:uid="{5FB5BED8-0A19-490C-8853-1D7F75B48931}"/>
    <cellStyle name="Commentaire 18 5 6" xfId="10715" xr:uid="{CB5084CD-7B7C-4160-AE76-21629DC97EDD}"/>
    <cellStyle name="Commentaire 18 5 7" xfId="10716" xr:uid="{1F69935C-B243-4E70-A1B9-C3D08D327345}"/>
    <cellStyle name="Commentaire 18 6" xfId="10717" xr:uid="{E40563A4-BCEF-44DB-8BC1-36508ED7EC15}"/>
    <cellStyle name="Commentaire 18 6 2" xfId="10718" xr:uid="{7956FCA0-A484-4A34-89EA-C8F80ED51F1D}"/>
    <cellStyle name="Commentaire 18 6 2 2" xfId="10719" xr:uid="{291A184F-D150-48DF-855F-4534CA572640}"/>
    <cellStyle name="Commentaire 18 6 2 3" xfId="10720" xr:uid="{85805261-E8D9-4D9E-817C-D28AC5FF3C8F}"/>
    <cellStyle name="Commentaire 18 6 2 4" xfId="10721" xr:uid="{E0CC0D91-3C6B-4416-8C3A-DB542AA82B6A}"/>
    <cellStyle name="Commentaire 18 6 2 5" xfId="10722" xr:uid="{0B2D0F2A-5249-4F8D-8CBC-B2E43D98A135}"/>
    <cellStyle name="Commentaire 18 6 3" xfId="10723" xr:uid="{4F4C26A9-E36A-4413-BB35-0DA64345EE43}"/>
    <cellStyle name="Commentaire 18 6 3 2" xfId="10724" xr:uid="{E0BE0D3E-ADDC-4030-9E01-0ED71AC81A87}"/>
    <cellStyle name="Commentaire 18 6 3 3" xfId="10725" xr:uid="{885B3B7D-3EC6-4AE0-8C2F-07B427061635}"/>
    <cellStyle name="Commentaire 18 6 3 4" xfId="10726" xr:uid="{9D95C036-B75B-4C97-A98E-410FF147E336}"/>
    <cellStyle name="Commentaire 18 6 3 5" xfId="10727" xr:uid="{F4AAEA13-7AC4-4A60-BE45-90F8D0FAAE22}"/>
    <cellStyle name="Commentaire 18 6 4" xfId="10728" xr:uid="{73A81CC5-FE61-4550-A153-13FD8F83C02E}"/>
    <cellStyle name="Commentaire 18 6 5" xfId="10729" xr:uid="{A5CA956A-7001-42C1-B5FF-9059E12AFD3A}"/>
    <cellStyle name="Commentaire 18 6 6" xfId="10730" xr:uid="{402A1C8D-72B6-4E6D-82BC-0F24162A872C}"/>
    <cellStyle name="Commentaire 18 6 7" xfId="10731" xr:uid="{4C53A317-67DC-47D3-BDC7-114746735414}"/>
    <cellStyle name="Commentaire 18 7" xfId="10732" xr:uid="{69AE314C-5DCE-47CB-A53E-FEE6627F40C4}"/>
    <cellStyle name="Commentaire 18 7 2" xfId="10733" xr:uid="{E42E80D7-2B60-452B-ABD2-3386DC1D0691}"/>
    <cellStyle name="Commentaire 18 7 2 2" xfId="10734" xr:uid="{DBE3F7FC-7E19-48D2-AF6B-056D119D1340}"/>
    <cellStyle name="Commentaire 18 7 2 3" xfId="10735" xr:uid="{E331E6C6-8270-4D99-B34D-CB5EA4E4675A}"/>
    <cellStyle name="Commentaire 18 7 2 4" xfId="10736" xr:uid="{091A236A-7E77-425D-A0F7-907B82C8960E}"/>
    <cellStyle name="Commentaire 18 7 2 5" xfId="10737" xr:uid="{37998C4D-A9C4-469C-AA18-336B590DA659}"/>
    <cellStyle name="Commentaire 18 7 3" xfId="10738" xr:uid="{B1677EF6-C949-48C8-B90F-71074784E9FA}"/>
    <cellStyle name="Commentaire 18 7 4" xfId="10739" xr:uid="{79054465-29B0-46FF-8ABA-CF490252B9D1}"/>
    <cellStyle name="Commentaire 18 7 5" xfId="10740" xr:uid="{8A534725-2DCB-4F6D-A70B-35D78F5803F0}"/>
    <cellStyle name="Commentaire 18 7 6" xfId="10741" xr:uid="{00BC3B54-C2CD-4E5F-9C63-8DBBA077297B}"/>
    <cellStyle name="Commentaire 18 8" xfId="10742" xr:uid="{627C6C1A-58FC-4F91-AE02-CE1AC59F87F9}"/>
    <cellStyle name="Commentaire 18 8 2" xfId="10743" xr:uid="{EFE14A1E-2E6B-4C5C-90FB-5279523C8BF9}"/>
    <cellStyle name="Commentaire 18 8 3" xfId="10744" xr:uid="{77322342-2B48-41E9-A62F-4908AA921D3D}"/>
    <cellStyle name="Commentaire 18 8 4" xfId="10745" xr:uid="{51713A8C-D4E6-43F3-91E5-DA24D435E52A}"/>
    <cellStyle name="Commentaire 18 8 5" xfId="10746" xr:uid="{D9A1BD0D-72B9-4B0D-9F3D-B88D62FEB5CB}"/>
    <cellStyle name="Commentaire 18 9" xfId="10747" xr:uid="{A50762F2-DF56-4DC1-BF0F-044F159C5B03}"/>
    <cellStyle name="Commentaire 19" xfId="10748" xr:uid="{F9C22D03-0E35-49CB-B4B1-C5D9BA5D66EA}"/>
    <cellStyle name="Commentaire 19 10" xfId="10749" xr:uid="{91C60586-EBB4-4D07-9368-4E6585A76CD0}"/>
    <cellStyle name="Commentaire 19 2" xfId="10750" xr:uid="{C1F6D855-A07A-44CE-8833-9C9A59D4794C}"/>
    <cellStyle name="Commentaire 19 2 2" xfId="10751" xr:uid="{EBF915F0-4165-44FB-8FA5-6358802F6C76}"/>
    <cellStyle name="Commentaire 19 2 2 2" xfId="10752" xr:uid="{3F101B2F-DCA2-4C72-9121-DB88524A9DED}"/>
    <cellStyle name="Commentaire 19 2 2 2 2" xfId="10753" xr:uid="{063B74D5-A1A3-401E-988F-A6D598FBB36A}"/>
    <cellStyle name="Commentaire 19 2 2 2 3" xfId="10754" xr:uid="{54CC61D9-8A27-49AB-B58F-9DD0C7A29C6D}"/>
    <cellStyle name="Commentaire 19 2 2 2 4" xfId="10755" xr:uid="{998DD4D6-BD33-4ACC-B144-260911FE84CB}"/>
    <cellStyle name="Commentaire 19 2 2 2 5" xfId="10756" xr:uid="{F53EC1EE-517C-4899-B538-23BC2BAAB572}"/>
    <cellStyle name="Commentaire 19 2 2 3" xfId="10757" xr:uid="{A57E27AE-5258-44AC-857B-0430024DE38B}"/>
    <cellStyle name="Commentaire 19 2 2 3 2" xfId="10758" xr:uid="{92876E28-7321-4A58-90D6-ECB96FABFDDB}"/>
    <cellStyle name="Commentaire 19 2 2 3 3" xfId="10759" xr:uid="{E5735636-50A9-4B95-994E-9D1E61CCDE78}"/>
    <cellStyle name="Commentaire 19 2 2 3 4" xfId="10760" xr:uid="{C5B8D16F-7356-4CF5-8840-98F332741069}"/>
    <cellStyle name="Commentaire 19 2 2 3 5" xfId="10761" xr:uid="{5A437D2C-9069-4B35-AE4A-247520DEC3F3}"/>
    <cellStyle name="Commentaire 19 2 2 4" xfId="10762" xr:uid="{27716787-ADE7-4EA4-BF95-169144EC85F1}"/>
    <cellStyle name="Commentaire 19 2 2 5" xfId="10763" xr:uid="{1D12B28A-B24E-409F-B348-12A10DDE7BB1}"/>
    <cellStyle name="Commentaire 19 2 2 6" xfId="10764" xr:uid="{B6FD12D8-6E3C-4456-AE55-18CB8AC65EB1}"/>
    <cellStyle name="Commentaire 19 2 2 7" xfId="10765" xr:uid="{68483110-3E43-441E-91BE-1049725B50B1}"/>
    <cellStyle name="Commentaire 19 2 3" xfId="10766" xr:uid="{D170F6D8-7396-444B-9F0E-BE23C981CFA2}"/>
    <cellStyle name="Commentaire 19 2 3 2" xfId="10767" xr:uid="{4B10E2B0-14AB-4658-8173-E84AFD1C2E0E}"/>
    <cellStyle name="Commentaire 19 2 3 2 2" xfId="10768" xr:uid="{91D86737-63AE-4E67-9728-01BD5AF4DD23}"/>
    <cellStyle name="Commentaire 19 2 3 2 3" xfId="10769" xr:uid="{06789176-C006-48BA-99BC-31DFC99EB7BE}"/>
    <cellStyle name="Commentaire 19 2 3 2 4" xfId="10770" xr:uid="{63C2ADD0-E59D-4485-81DA-E12E6D6A9861}"/>
    <cellStyle name="Commentaire 19 2 3 2 5" xfId="10771" xr:uid="{21DEBAB2-14C7-411A-ADC1-C47375EC6096}"/>
    <cellStyle name="Commentaire 19 2 3 3" xfId="10772" xr:uid="{6C851FAA-81B1-4E08-9804-E6E05DD94878}"/>
    <cellStyle name="Commentaire 19 2 3 3 2" xfId="10773" xr:uid="{34379C23-99DA-4DF8-9329-5E1FE320EE90}"/>
    <cellStyle name="Commentaire 19 2 3 3 3" xfId="10774" xr:uid="{CAE866F3-CC71-4763-88F5-C2507F17FF42}"/>
    <cellStyle name="Commentaire 19 2 3 3 4" xfId="10775" xr:uid="{ED64871A-707F-4290-B941-C313087FD2C0}"/>
    <cellStyle name="Commentaire 19 2 3 3 5" xfId="10776" xr:uid="{CEF5E205-ECD0-4DF1-B34C-1B3503D10186}"/>
    <cellStyle name="Commentaire 19 2 3 4" xfId="10777" xr:uid="{2ACC843C-DFE4-408F-8571-ADC07B70502D}"/>
    <cellStyle name="Commentaire 19 2 3 5" xfId="10778" xr:uid="{B9ECB722-1660-416D-9656-EE585BF4559E}"/>
    <cellStyle name="Commentaire 19 2 3 6" xfId="10779" xr:uid="{745AF90E-880A-4D13-997B-9FD5E6BDF255}"/>
    <cellStyle name="Commentaire 19 2 3 7" xfId="10780" xr:uid="{8468C4BB-9AAB-4CE9-82CC-0B44E6184542}"/>
    <cellStyle name="Commentaire 19 2 4" xfId="10781" xr:uid="{4F8FAB4D-3FCE-438C-AE55-B78FE50D723D}"/>
    <cellStyle name="Commentaire 19 2 4 2" xfId="10782" xr:uid="{292228FE-34AA-40F1-9FDC-151FC1917CCF}"/>
    <cellStyle name="Commentaire 19 2 4 3" xfId="10783" xr:uid="{D4CC59B4-7DD7-470A-9694-005ABA2FA7A9}"/>
    <cellStyle name="Commentaire 19 2 4 4" xfId="10784" xr:uid="{7A40C211-5B48-43DC-8FC3-A890EF18EBDD}"/>
    <cellStyle name="Commentaire 19 2 4 5" xfId="10785" xr:uid="{54B1E8B8-30AD-45E8-ACF8-A40FD696CA2B}"/>
    <cellStyle name="Commentaire 19 2 5" xfId="10786" xr:uid="{8CFB63E1-A2D9-45DA-913E-298E6A784116}"/>
    <cellStyle name="Commentaire 19 2 5 2" xfId="10787" xr:uid="{E86D2750-B685-4FE6-B773-6F576D76449B}"/>
    <cellStyle name="Commentaire 19 2 5 3" xfId="10788" xr:uid="{DDE0F115-320A-4D42-9186-32045B757997}"/>
    <cellStyle name="Commentaire 19 2 5 4" xfId="10789" xr:uid="{16E63707-75D4-48AC-871A-C70C10818B13}"/>
    <cellStyle name="Commentaire 19 2 5 5" xfId="10790" xr:uid="{9998FC60-C359-40A4-905E-820D9575F459}"/>
    <cellStyle name="Commentaire 19 2 6" xfId="10791" xr:uid="{8AE182BA-D4F7-4F3F-BE7C-86A77ED58C27}"/>
    <cellStyle name="Commentaire 19 2 7" xfId="10792" xr:uid="{2AD17343-0A70-46ED-A754-B3360C91F4E0}"/>
    <cellStyle name="Commentaire 19 2 8" xfId="10793" xr:uid="{EF64F4B5-6D5A-4A88-B65D-8723BD56A03C}"/>
    <cellStyle name="Commentaire 19 2 9" xfId="10794" xr:uid="{0C7AF9E4-0AC2-439E-8C02-CDD3B3E3C0F9}"/>
    <cellStyle name="Commentaire 19 3" xfId="10795" xr:uid="{522ABFF4-F2BF-4398-BBE9-68B5694DDEE2}"/>
    <cellStyle name="Commentaire 19 3 2" xfId="10796" xr:uid="{5AEEC39D-F3B9-4FB9-AD09-2595EE487219}"/>
    <cellStyle name="Commentaire 19 3 2 2" xfId="10797" xr:uid="{CC63127B-EEBE-4F07-A56D-EF8FA8ACC025}"/>
    <cellStyle name="Commentaire 19 3 2 3" xfId="10798" xr:uid="{95AD8835-81D0-424A-BEAC-6488F8C8ED55}"/>
    <cellStyle name="Commentaire 19 3 2 4" xfId="10799" xr:uid="{5A5D0F62-2CF3-494A-8827-AC232F822F60}"/>
    <cellStyle name="Commentaire 19 3 2 5" xfId="10800" xr:uid="{A53A100C-3E7E-4756-90D4-D90E04826F37}"/>
    <cellStyle name="Commentaire 19 3 3" xfId="10801" xr:uid="{EAAA9F7D-7D23-463F-8419-435ED4C06CBA}"/>
    <cellStyle name="Commentaire 19 3 3 2" xfId="10802" xr:uid="{79933208-1502-483A-8149-4A2333C4D13D}"/>
    <cellStyle name="Commentaire 19 3 3 3" xfId="10803" xr:uid="{E8FD5457-F556-4A11-89B2-8B916AFE13A7}"/>
    <cellStyle name="Commentaire 19 3 3 4" xfId="10804" xr:uid="{AE0B5B51-DB99-4EC7-BDF5-EB87C7F8305B}"/>
    <cellStyle name="Commentaire 19 3 3 5" xfId="10805" xr:uid="{04162A88-3DE2-4B74-997F-2579DC33B00A}"/>
    <cellStyle name="Commentaire 19 3 4" xfId="10806" xr:uid="{6FF465CC-5877-40FA-A188-3467DB63AA1E}"/>
    <cellStyle name="Commentaire 19 3 5" xfId="10807" xr:uid="{DE6384C7-95A7-4300-A7E6-8A432DE54230}"/>
    <cellStyle name="Commentaire 19 3 6" xfId="10808" xr:uid="{684029DF-2CFA-4927-94AA-A193AC335F04}"/>
    <cellStyle name="Commentaire 19 3 7" xfId="10809" xr:uid="{0B2C5A7C-2510-4ACF-8F99-1BE272F267B5}"/>
    <cellStyle name="Commentaire 19 4" xfId="10810" xr:uid="{F506A851-E13D-4CDF-88FA-F8C40002E708}"/>
    <cellStyle name="Commentaire 19 4 2" xfId="10811" xr:uid="{2CA92F07-4D73-41C7-911B-7AD8284CF00E}"/>
    <cellStyle name="Commentaire 19 4 2 2" xfId="10812" xr:uid="{38B7F484-0B7C-487E-9E4F-E1F45731F68A}"/>
    <cellStyle name="Commentaire 19 4 2 3" xfId="10813" xr:uid="{76AC3CEE-A081-457E-9637-3576C5AAE71B}"/>
    <cellStyle name="Commentaire 19 4 2 4" xfId="10814" xr:uid="{83FA8ECB-1D2B-447D-BC7A-9F45960673A3}"/>
    <cellStyle name="Commentaire 19 4 2 5" xfId="10815" xr:uid="{B0AF9332-5AFA-40E5-B7B1-ECE72F0D35A8}"/>
    <cellStyle name="Commentaire 19 4 3" xfId="10816" xr:uid="{29549C38-BC5F-40CC-903E-D58C93606D7F}"/>
    <cellStyle name="Commentaire 19 4 3 2" xfId="10817" xr:uid="{F77802B3-E7AB-4AFE-97EA-155AA17A8F51}"/>
    <cellStyle name="Commentaire 19 4 3 3" xfId="10818" xr:uid="{5E3D713B-2581-44B8-9B0F-45A0A3915DF4}"/>
    <cellStyle name="Commentaire 19 4 3 4" xfId="10819" xr:uid="{19D240D6-892B-4DD7-91B9-E0EAAADF20F4}"/>
    <cellStyle name="Commentaire 19 4 3 5" xfId="10820" xr:uid="{76270140-B7F8-4D26-A0CF-9D156C8AB4FE}"/>
    <cellStyle name="Commentaire 19 4 4" xfId="10821" xr:uid="{128C9E60-D8AA-48FC-8746-4ADF5FE72E95}"/>
    <cellStyle name="Commentaire 19 4 5" xfId="10822" xr:uid="{86FE8ED8-CAC9-4123-AB8D-005BCCF52EEB}"/>
    <cellStyle name="Commentaire 19 4 6" xfId="10823" xr:uid="{D1ACBB29-D732-43C0-95FF-F04B50A868D6}"/>
    <cellStyle name="Commentaire 19 4 7" xfId="10824" xr:uid="{7021806E-DC32-4763-9C20-5A8906E04ECC}"/>
    <cellStyle name="Commentaire 19 5" xfId="10825" xr:uid="{4E66543F-6F21-4A6B-A098-7F412A9036B0}"/>
    <cellStyle name="Commentaire 19 5 2" xfId="10826" xr:uid="{48F0EC08-2C7D-48A4-9D03-EC2AFC5A59E9}"/>
    <cellStyle name="Commentaire 19 5 2 2" xfId="10827" xr:uid="{5DC8B7A0-EA3D-4A94-816A-ADAAADE27873}"/>
    <cellStyle name="Commentaire 19 5 2 3" xfId="10828" xr:uid="{451F85A4-1425-4615-9588-FC2EC0C2B8A4}"/>
    <cellStyle name="Commentaire 19 5 2 4" xfId="10829" xr:uid="{6104E5AF-68B8-41E3-BF2D-8A3636D1D0E7}"/>
    <cellStyle name="Commentaire 19 5 2 5" xfId="10830" xr:uid="{635A650D-3659-4115-B885-5710884EEAA6}"/>
    <cellStyle name="Commentaire 19 5 3" xfId="10831" xr:uid="{37B10A2D-5725-44C3-90AF-91273C36CD0E}"/>
    <cellStyle name="Commentaire 19 5 4" xfId="10832" xr:uid="{28579579-997F-4273-82C1-CC37967860DF}"/>
    <cellStyle name="Commentaire 19 5 5" xfId="10833" xr:uid="{2DF718AE-D4CA-4320-B3DF-372B7B46DB38}"/>
    <cellStyle name="Commentaire 19 5 6" xfId="10834" xr:uid="{F9C2D9F7-B1A7-4104-8524-B62F4B2F525B}"/>
    <cellStyle name="Commentaire 19 6" xfId="10835" xr:uid="{4672604F-AB8C-4BE5-B178-04AEF52C54B0}"/>
    <cellStyle name="Commentaire 19 6 2" xfId="10836" xr:uid="{6EE23E33-FF3E-4E6A-BB55-DC108E870151}"/>
    <cellStyle name="Commentaire 19 6 2 2" xfId="10837" xr:uid="{94F9F4EE-7CE1-4AA6-ABEE-EC232438F1DD}"/>
    <cellStyle name="Commentaire 19 6 3" xfId="10838" xr:uid="{9E0DF867-9396-46E2-9737-83CA311442F0}"/>
    <cellStyle name="Commentaire 19 6 4" xfId="10839" xr:uid="{D9B77963-51BE-4F7A-AC21-43DA50D6FB5E}"/>
    <cellStyle name="Commentaire 19 6 5" xfId="10840" xr:uid="{258A742B-0C14-404B-84F5-A6D4C5AE8C91}"/>
    <cellStyle name="Commentaire 19 7" xfId="10841" xr:uid="{4A143F8B-F6D0-4B31-B42F-02E7B0EE668C}"/>
    <cellStyle name="Commentaire 19 7 2" xfId="10842" xr:uid="{DCACFB0B-4D77-4D84-BA04-5C3BC773E066}"/>
    <cellStyle name="Commentaire 19 8" xfId="10843" xr:uid="{788F724B-723C-41CF-99EE-BD5A4EDF7236}"/>
    <cellStyle name="Commentaire 19 8 2" xfId="10844" xr:uid="{994FDA3A-64ED-4D4A-B8BF-5A91B017C5E1}"/>
    <cellStyle name="Commentaire 19 9" xfId="10845" xr:uid="{5F137723-AECB-49B1-AB4E-F70BBBAC03A9}"/>
    <cellStyle name="Commentaire 2" xfId="10846" xr:uid="{6CAEDBCB-4F8B-4CBA-9F95-652210E8D52E}"/>
    <cellStyle name="Commentaire 2 10" xfId="10847" xr:uid="{8BFFA8A8-D735-4E81-B421-25573059D211}"/>
    <cellStyle name="Commentaire 2 10 10" xfId="10848" xr:uid="{32128041-C87E-4A03-A524-EB1D907D6D55}"/>
    <cellStyle name="Commentaire 2 10 11" xfId="10849" xr:uid="{C74766A3-D6C8-4600-BE6D-D3CA9658BD94}"/>
    <cellStyle name="Commentaire 2 10 12" xfId="10850" xr:uid="{59326904-4E3C-4150-9CF2-410AEE95EAD6}"/>
    <cellStyle name="Commentaire 2 10 2" xfId="10851" xr:uid="{BB9AA095-64B5-4ECE-B47D-931929C65346}"/>
    <cellStyle name="Commentaire 2 10 2 10" xfId="10852" xr:uid="{9D64867A-E804-426E-8CA9-3FA7EC452911}"/>
    <cellStyle name="Commentaire 2 10 2 2" xfId="10853" xr:uid="{A9B2656F-9646-40CD-B3AA-E8FDC02A5E0A}"/>
    <cellStyle name="Commentaire 2 10 2 2 2" xfId="10854" xr:uid="{DB5AAA38-9345-4961-A891-BA367436B777}"/>
    <cellStyle name="Commentaire 2 10 2 2 2 2" xfId="10855" xr:uid="{8ACC909B-7A40-4D58-898D-942A849C0674}"/>
    <cellStyle name="Commentaire 2 10 2 2 2 3" xfId="10856" xr:uid="{F309031F-78D4-4A71-BAB1-328443163F23}"/>
    <cellStyle name="Commentaire 2 10 2 2 2 4" xfId="10857" xr:uid="{DCA399A9-4645-498E-86B5-9B97FB81B7F5}"/>
    <cellStyle name="Commentaire 2 10 2 2 2 5" xfId="10858" xr:uid="{F7FEB7F0-DCB8-4E35-BE21-52E64037CFDE}"/>
    <cellStyle name="Commentaire 2 10 2 2 3" xfId="10859" xr:uid="{075F1590-D0AD-4A49-A3DD-FCD4C04D6E85}"/>
    <cellStyle name="Commentaire 2 10 2 2 3 2" xfId="10860" xr:uid="{B35AF7E7-A08B-4D60-B304-0FC9CA55C95F}"/>
    <cellStyle name="Commentaire 2 10 2 2 3 3" xfId="10861" xr:uid="{7C748979-66AB-44F3-83B2-96660FC50A94}"/>
    <cellStyle name="Commentaire 2 10 2 2 3 4" xfId="10862" xr:uid="{29737F64-0A42-427D-B330-101926150B4A}"/>
    <cellStyle name="Commentaire 2 10 2 2 3 5" xfId="10863" xr:uid="{D80D2115-6609-4C6A-BDC8-AF236B744422}"/>
    <cellStyle name="Commentaire 2 10 2 2 4" xfId="10864" xr:uid="{9496A64D-F4FA-430E-9722-467675596DE6}"/>
    <cellStyle name="Commentaire 2 10 2 2 5" xfId="10865" xr:uid="{14D6CBD1-7DDF-40ED-BB96-62BADFF61094}"/>
    <cellStyle name="Commentaire 2 10 2 2 6" xfId="10866" xr:uid="{0F851912-4DEF-42AB-A535-D1469C2D9391}"/>
    <cellStyle name="Commentaire 2 10 2 2 7" xfId="10867" xr:uid="{88F52D09-9AFC-42B3-8041-9F31AD6ADE3A}"/>
    <cellStyle name="Commentaire 2 10 2 3" xfId="10868" xr:uid="{DE8B5CBF-176D-4735-90AB-879A1C9A976E}"/>
    <cellStyle name="Commentaire 2 10 2 3 2" xfId="10869" xr:uid="{5E28B490-6B5E-4092-B1E3-48C3F4BEFEA4}"/>
    <cellStyle name="Commentaire 2 10 2 3 2 2" xfId="10870" xr:uid="{05784DE8-43C2-422A-A760-FC1DC84BD567}"/>
    <cellStyle name="Commentaire 2 10 2 3 2 3" xfId="10871" xr:uid="{E0A494EE-625B-445A-A566-037C61E4D48E}"/>
    <cellStyle name="Commentaire 2 10 2 3 2 4" xfId="10872" xr:uid="{F369C852-23E5-4315-BF99-8034B7EAC518}"/>
    <cellStyle name="Commentaire 2 10 2 3 2 5" xfId="10873" xr:uid="{62EF83A2-E64A-4DD0-AB07-A0938FB91E21}"/>
    <cellStyle name="Commentaire 2 10 2 3 3" xfId="10874" xr:uid="{8068223D-FFA7-437C-AFA0-33E1D84A4DCA}"/>
    <cellStyle name="Commentaire 2 10 2 3 3 2" xfId="10875" xr:uid="{5BDBD17C-6E11-4EAF-94B2-1DA4D9C92924}"/>
    <cellStyle name="Commentaire 2 10 2 3 3 3" xfId="10876" xr:uid="{75F751D9-596D-4AF5-82EE-19F597D0F835}"/>
    <cellStyle name="Commentaire 2 10 2 3 3 4" xfId="10877" xr:uid="{1D59D57F-9A45-41CF-9183-8A45D0468554}"/>
    <cellStyle name="Commentaire 2 10 2 3 3 5" xfId="10878" xr:uid="{257A51ED-18BD-4E01-B93C-EB0E079EE13E}"/>
    <cellStyle name="Commentaire 2 10 2 3 4" xfId="10879" xr:uid="{13689435-85A6-4F30-8C47-2F8290581127}"/>
    <cellStyle name="Commentaire 2 10 2 3 5" xfId="10880" xr:uid="{87B9F70E-7A06-4964-85F2-2615C692C225}"/>
    <cellStyle name="Commentaire 2 10 2 3 6" xfId="10881" xr:uid="{0BA5321A-F20F-4EA0-9377-E84C2502D8EF}"/>
    <cellStyle name="Commentaire 2 10 2 3 7" xfId="10882" xr:uid="{FE2B05DC-CC7C-4CFC-9335-94E7FD6AB298}"/>
    <cellStyle name="Commentaire 2 10 2 4" xfId="10883" xr:uid="{14DA25DF-A494-4643-BA50-B18D57751F2D}"/>
    <cellStyle name="Commentaire 2 10 2 4 2" xfId="10884" xr:uid="{4BE5F5C0-73D3-4CA3-84ED-5566D1E8B31F}"/>
    <cellStyle name="Commentaire 2 10 2 4 2 2" xfId="10885" xr:uid="{FB1EE41B-4E06-4F35-AB6C-6AF87E8252F9}"/>
    <cellStyle name="Commentaire 2 10 2 4 2 3" xfId="10886" xr:uid="{AB593A5A-2957-4998-8BDD-A8B9AB080CD0}"/>
    <cellStyle name="Commentaire 2 10 2 4 2 4" xfId="10887" xr:uid="{A60269F8-3864-43DC-A4E1-478D1665B90B}"/>
    <cellStyle name="Commentaire 2 10 2 4 2 5" xfId="10888" xr:uid="{6F38C2BD-493C-4D52-9252-1BCFE0B6AA12}"/>
    <cellStyle name="Commentaire 2 10 2 4 3" xfId="10889" xr:uid="{9B35FDAF-BB3A-4291-A503-8047FF729BA2}"/>
    <cellStyle name="Commentaire 2 10 2 4 3 2" xfId="10890" xr:uid="{AF80B0A5-C041-4C44-89C4-712C6EC7F613}"/>
    <cellStyle name="Commentaire 2 10 2 4 3 3" xfId="10891" xr:uid="{18050545-677E-4344-B6F0-6C9E7A201FA9}"/>
    <cellStyle name="Commentaire 2 10 2 4 3 4" xfId="10892" xr:uid="{2F00993D-B28B-47B6-A28D-DE06C1C8DED9}"/>
    <cellStyle name="Commentaire 2 10 2 4 3 5" xfId="10893" xr:uid="{B0662E9C-C649-4B5A-9682-943E3FDC4B5D}"/>
    <cellStyle name="Commentaire 2 10 2 4 4" xfId="10894" xr:uid="{52D5AAF5-0474-410B-9789-F35733186F4F}"/>
    <cellStyle name="Commentaire 2 10 2 4 5" xfId="10895" xr:uid="{FA8F5D72-5F6E-418F-B68F-2C03B9E98F28}"/>
    <cellStyle name="Commentaire 2 10 2 4 6" xfId="10896" xr:uid="{31F24909-EC6D-4E50-A8E3-9781690B30F5}"/>
    <cellStyle name="Commentaire 2 10 2 4 7" xfId="10897" xr:uid="{FABF3192-0A44-4CCC-9658-85B113579C03}"/>
    <cellStyle name="Commentaire 2 10 2 5" xfId="10898" xr:uid="{4DD73F55-B010-40C3-8EA5-68C8E5930550}"/>
    <cellStyle name="Commentaire 2 10 2 5 2" xfId="10899" xr:uid="{3C8C5FBA-BD34-4B8F-A40B-992BB9F29B3B}"/>
    <cellStyle name="Commentaire 2 10 2 5 3" xfId="10900" xr:uid="{625D246A-DE24-48DB-A5CF-657CD22F8A19}"/>
    <cellStyle name="Commentaire 2 10 2 5 4" xfId="10901" xr:uid="{866CA4DC-CCE6-47F5-9459-2371A723B26D}"/>
    <cellStyle name="Commentaire 2 10 2 5 5" xfId="10902" xr:uid="{299C94D3-51E9-4485-92CC-BCAFE43DC5E1}"/>
    <cellStyle name="Commentaire 2 10 2 6" xfId="10903" xr:uid="{9AAB7A5D-04AC-44DD-B907-476A5D2B65D2}"/>
    <cellStyle name="Commentaire 2 10 2 6 2" xfId="10904" xr:uid="{813EC3ED-3671-4A6A-BF7D-6C89BC3B234B}"/>
    <cellStyle name="Commentaire 2 10 2 6 3" xfId="10905" xr:uid="{8C035ADA-F194-4B0A-B2C3-8FF14BE6E626}"/>
    <cellStyle name="Commentaire 2 10 2 6 4" xfId="10906" xr:uid="{7D4B4CC1-BB0C-4C2C-9789-B833180E0F6D}"/>
    <cellStyle name="Commentaire 2 10 2 6 5" xfId="10907" xr:uid="{E542AE74-D384-4B27-BDBF-5E449D18F4DA}"/>
    <cellStyle name="Commentaire 2 10 2 7" xfId="10908" xr:uid="{9791B202-7CC7-4C8C-86ED-4A17793A4182}"/>
    <cellStyle name="Commentaire 2 10 2 8" xfId="10909" xr:uid="{43B18FAE-8D62-48D3-9ECC-8E4F30EB2284}"/>
    <cellStyle name="Commentaire 2 10 2 9" xfId="10910" xr:uid="{97B8B4A8-7482-455C-8F0F-B62A7C899CA8}"/>
    <cellStyle name="Commentaire 2 10 3" xfId="10911" xr:uid="{18ED048B-25B1-468B-A6E1-FE0C7227E586}"/>
    <cellStyle name="Commentaire 2 10 3 2" xfId="10912" xr:uid="{357D1B65-2DAD-4795-AF4C-5A88BA758E99}"/>
    <cellStyle name="Commentaire 2 10 3 2 2" xfId="10913" xr:uid="{4C6C324F-17FD-41CA-8030-7169B49BAF57}"/>
    <cellStyle name="Commentaire 2 10 3 2 3" xfId="10914" xr:uid="{904ED5E6-0EFF-4A5A-8E98-496B89F50951}"/>
    <cellStyle name="Commentaire 2 10 3 2 4" xfId="10915" xr:uid="{8D1DF3C4-59D6-4F3F-9EB2-F8B978E6D4E7}"/>
    <cellStyle name="Commentaire 2 10 3 2 5" xfId="10916" xr:uid="{8F201C7E-96EC-4DD6-A07C-2C7A5169247D}"/>
    <cellStyle name="Commentaire 2 10 3 3" xfId="10917" xr:uid="{FE7C17CF-24B5-406E-BEBA-C39FD3B8CB5C}"/>
    <cellStyle name="Commentaire 2 10 3 3 2" xfId="10918" xr:uid="{823183D3-F03C-4E41-85CE-DEA96794198F}"/>
    <cellStyle name="Commentaire 2 10 3 3 3" xfId="10919" xr:uid="{4F8F3104-C840-4A10-BC8E-CC95135B0477}"/>
    <cellStyle name="Commentaire 2 10 3 3 4" xfId="10920" xr:uid="{F0739C78-D476-4AEE-90C8-D23A66A90F58}"/>
    <cellStyle name="Commentaire 2 10 3 3 5" xfId="10921" xr:uid="{212C5A98-B4F6-458B-AF38-43F1C17C8D3A}"/>
    <cellStyle name="Commentaire 2 10 3 4" xfId="10922" xr:uid="{F7D293B8-7CB4-4073-94F1-DAE80E96F1C4}"/>
    <cellStyle name="Commentaire 2 10 3 5" xfId="10923" xr:uid="{29468B48-EFC6-4C2B-AA6B-E67A4B98C978}"/>
    <cellStyle name="Commentaire 2 10 3 6" xfId="10924" xr:uid="{266A9A82-E10B-468E-8C85-E03D636D75D0}"/>
    <cellStyle name="Commentaire 2 10 3 7" xfId="10925" xr:uid="{C53DB517-BA9E-4E94-9C6B-4A2611EB8C37}"/>
    <cellStyle name="Commentaire 2 10 4" xfId="10926" xr:uid="{9A982D51-C9F2-4314-9A98-1807AB7B2C21}"/>
    <cellStyle name="Commentaire 2 10 4 2" xfId="10927" xr:uid="{03697C84-EC6E-453A-B01A-19439AFA42B4}"/>
    <cellStyle name="Commentaire 2 10 4 2 2" xfId="10928" xr:uid="{17E32102-2FF7-4889-88CD-FF8BFF266837}"/>
    <cellStyle name="Commentaire 2 10 4 2 3" xfId="10929" xr:uid="{32622F85-9377-4764-A6B5-F3B409BC3471}"/>
    <cellStyle name="Commentaire 2 10 4 2 4" xfId="10930" xr:uid="{D756DE1B-B427-40E7-AFBD-87456C3D9921}"/>
    <cellStyle name="Commentaire 2 10 4 2 5" xfId="10931" xr:uid="{D73D6DA2-69A8-47A8-8889-D382FD8581A1}"/>
    <cellStyle name="Commentaire 2 10 4 3" xfId="10932" xr:uid="{127E6FF3-8BD4-40CB-BFFA-BB22633B4F4E}"/>
    <cellStyle name="Commentaire 2 10 4 3 2" xfId="10933" xr:uid="{22E07207-C58D-4CE5-B418-44E6B278202A}"/>
    <cellStyle name="Commentaire 2 10 4 3 3" xfId="10934" xr:uid="{9E8C7875-68F7-47DF-82B1-D266869891AE}"/>
    <cellStyle name="Commentaire 2 10 4 3 4" xfId="10935" xr:uid="{893E98C0-3C58-41F7-995D-01BA3971D10C}"/>
    <cellStyle name="Commentaire 2 10 4 3 5" xfId="10936" xr:uid="{BF47CA94-8217-45CF-AC5C-A7EBA7FE87F3}"/>
    <cellStyle name="Commentaire 2 10 4 4" xfId="10937" xr:uid="{C07B6D49-2511-4661-928F-347E1E42738C}"/>
    <cellStyle name="Commentaire 2 10 4 5" xfId="10938" xr:uid="{63353E1F-C490-4AFC-8541-D286C1B9BE8B}"/>
    <cellStyle name="Commentaire 2 10 4 6" xfId="10939" xr:uid="{68CB20A8-FCE6-43B7-B3F0-F8B9E676DF0F}"/>
    <cellStyle name="Commentaire 2 10 4 7" xfId="10940" xr:uid="{041C3D42-C366-47B6-A0C1-4FB908D98840}"/>
    <cellStyle name="Commentaire 2 10 5" xfId="10941" xr:uid="{CC2ADC49-0C01-441B-A61B-5FD5F23C2EFE}"/>
    <cellStyle name="Commentaire 2 10 5 2" xfId="10942" xr:uid="{05BE6A6D-E650-40F8-BD19-BB95648E451E}"/>
    <cellStyle name="Commentaire 2 10 5 2 2" xfId="10943" xr:uid="{B6267070-DFC6-4B90-9179-9EABF414E0ED}"/>
    <cellStyle name="Commentaire 2 10 5 2 3" xfId="10944" xr:uid="{E4E97943-26CA-4F73-B10A-577C0F3F3D0A}"/>
    <cellStyle name="Commentaire 2 10 5 2 4" xfId="10945" xr:uid="{0AB8140E-11D9-431A-BAD7-7D201B4C7FFE}"/>
    <cellStyle name="Commentaire 2 10 5 2 5" xfId="10946" xr:uid="{A3023597-37D4-4807-86FF-A73515DA4247}"/>
    <cellStyle name="Commentaire 2 10 5 3" xfId="10947" xr:uid="{E87B1951-EC8B-4520-9C56-387F8FD4D721}"/>
    <cellStyle name="Commentaire 2 10 5 3 2" xfId="10948" xr:uid="{520A2EE1-1DA9-419D-A803-CED5C24CCDDD}"/>
    <cellStyle name="Commentaire 2 10 5 3 3" xfId="10949" xr:uid="{A1E49DD1-DF42-47E3-8DF9-CF619DB66A82}"/>
    <cellStyle name="Commentaire 2 10 5 3 4" xfId="10950" xr:uid="{0E0FD995-C8FF-44C5-AB21-9F818274C6DC}"/>
    <cellStyle name="Commentaire 2 10 5 3 5" xfId="10951" xr:uid="{5614B43B-8EF0-4956-BFDA-27A1C9BF72C7}"/>
    <cellStyle name="Commentaire 2 10 5 4" xfId="10952" xr:uid="{D3F147FF-47B7-4A2D-B0AB-FBE3B1F6442C}"/>
    <cellStyle name="Commentaire 2 10 5 5" xfId="10953" xr:uid="{82A8F572-4CA8-479E-A607-E5614776B7B8}"/>
    <cellStyle name="Commentaire 2 10 5 6" xfId="10954" xr:uid="{7FEF736D-5C76-4379-82E9-B5B6F09831EA}"/>
    <cellStyle name="Commentaire 2 10 5 7" xfId="10955" xr:uid="{C0B456D1-22E4-4394-A671-F97D83120FB3}"/>
    <cellStyle name="Commentaire 2 10 6" xfId="10956" xr:uid="{87D9FD23-FD4C-4205-97E3-8F730111D001}"/>
    <cellStyle name="Commentaire 2 10 6 2" xfId="10957" xr:uid="{0C8F1674-BDAE-4714-B514-F2273D76489D}"/>
    <cellStyle name="Commentaire 2 10 6 2 2" xfId="10958" xr:uid="{58686746-F76E-4446-AD4B-9864BAC6B5C0}"/>
    <cellStyle name="Commentaire 2 10 6 2 3" xfId="10959" xr:uid="{F65AFDFD-2C3E-4CF8-A11D-1ED895E6B9FC}"/>
    <cellStyle name="Commentaire 2 10 6 2 4" xfId="10960" xr:uid="{C11A9FEF-2A76-4387-852E-34721DD5F46C}"/>
    <cellStyle name="Commentaire 2 10 6 2 5" xfId="10961" xr:uid="{8EBD55C8-F78F-4DE7-9D5C-5A3228897004}"/>
    <cellStyle name="Commentaire 2 10 6 3" xfId="10962" xr:uid="{3A85516B-A1F8-480F-B26A-DAE116D3197A}"/>
    <cellStyle name="Commentaire 2 10 6 3 2" xfId="10963" xr:uid="{5247B61A-4A42-4F01-9A39-181096BAE271}"/>
    <cellStyle name="Commentaire 2 10 6 3 3" xfId="10964" xr:uid="{69FB5651-0C70-4D0C-9A4A-79B55E97046B}"/>
    <cellStyle name="Commentaire 2 10 6 3 4" xfId="10965" xr:uid="{EA2C2DF1-233E-4696-8E1D-4026A38DFDFC}"/>
    <cellStyle name="Commentaire 2 10 6 3 5" xfId="10966" xr:uid="{2084AE01-B0EB-4943-8C8A-7378EB710B30}"/>
    <cellStyle name="Commentaire 2 10 6 4" xfId="10967" xr:uid="{D7B82D0B-D6C6-4A5E-BBB1-17C843CBB819}"/>
    <cellStyle name="Commentaire 2 10 6 5" xfId="10968" xr:uid="{0E02E2FB-01A7-43ED-8EF2-CA4FF6B2A335}"/>
    <cellStyle name="Commentaire 2 10 6 6" xfId="10969" xr:uid="{4C2ABAF5-C625-4331-B199-EB62A03E62EB}"/>
    <cellStyle name="Commentaire 2 10 6 7" xfId="10970" xr:uid="{74979EC6-715B-407A-8C04-C5E0A6A6265F}"/>
    <cellStyle name="Commentaire 2 10 7" xfId="10971" xr:uid="{FF451EDB-D723-4DE8-A442-AF66F0032BD9}"/>
    <cellStyle name="Commentaire 2 10 7 2" xfId="10972" xr:uid="{F2D4ED25-DFE2-4CB2-9876-BEEA24EBD295}"/>
    <cellStyle name="Commentaire 2 10 7 2 2" xfId="10973" xr:uid="{BC4FAC63-7D0D-4696-B82E-EC3989D2FEE6}"/>
    <cellStyle name="Commentaire 2 10 7 2 3" xfId="10974" xr:uid="{6F5B6DB1-FCD7-4884-92DC-DE3FA7667BF3}"/>
    <cellStyle name="Commentaire 2 10 7 2 4" xfId="10975" xr:uid="{0EFA2E37-0931-49D4-92C6-9D89E83A5159}"/>
    <cellStyle name="Commentaire 2 10 7 2 5" xfId="10976" xr:uid="{BF388D3D-3A5E-4463-8B7E-361A513C8128}"/>
    <cellStyle name="Commentaire 2 10 7 3" xfId="10977" xr:uid="{26DDE1EA-FFE3-48C2-80FA-45BEB26B489B}"/>
    <cellStyle name="Commentaire 2 10 7 4" xfId="10978" xr:uid="{F198DC06-25EE-4B2A-903B-EA4370A5D4EB}"/>
    <cellStyle name="Commentaire 2 10 7 5" xfId="10979" xr:uid="{5BA0EA4B-AA1D-4D34-BF7F-174BE365D4F7}"/>
    <cellStyle name="Commentaire 2 10 7 6" xfId="10980" xr:uid="{5EB51851-1E86-4F6E-91CD-08216B8ED80B}"/>
    <cellStyle name="Commentaire 2 10 8" xfId="10981" xr:uid="{EB7B24E9-5330-4F62-8739-C206781C2346}"/>
    <cellStyle name="Commentaire 2 10 8 2" xfId="10982" xr:uid="{68FABF0F-0491-422B-A6E4-7DF90170A480}"/>
    <cellStyle name="Commentaire 2 10 8 3" xfId="10983" xr:uid="{1C3077FD-7866-4E08-A36E-CE10636DD120}"/>
    <cellStyle name="Commentaire 2 10 8 4" xfId="10984" xr:uid="{AA1EC1FB-D2A7-4FED-8FA8-8662B3005792}"/>
    <cellStyle name="Commentaire 2 10 8 5" xfId="10985" xr:uid="{58E9E68D-4184-40AE-96D7-CD84E2A69C8F}"/>
    <cellStyle name="Commentaire 2 10 9" xfId="10986" xr:uid="{CAFB0FF2-9DBD-4B2E-BDF2-8D5D7DE4725A}"/>
    <cellStyle name="Commentaire 2 11" xfId="10987" xr:uid="{94C5AAED-0DED-47D6-ACD8-EFE6F42EA2E8}"/>
    <cellStyle name="Commentaire 2 11 10" xfId="10988" xr:uid="{76387ECC-E0FC-4E0B-A75F-5344AE845516}"/>
    <cellStyle name="Commentaire 2 11 10 2" xfId="10989" xr:uid="{48860A6D-3036-4C71-8A00-A606137675F5}"/>
    <cellStyle name="Commentaire 2 11 11" xfId="10990" xr:uid="{0A702204-ACC4-4FCC-9262-0B79E087726F}"/>
    <cellStyle name="Commentaire 2 11 12" xfId="10991" xr:uid="{35D44927-4BC1-4598-A9B1-A1D66122621C}"/>
    <cellStyle name="Commentaire 2 11 2" xfId="10992" xr:uid="{CCC218E8-D4BF-4CCC-BA3E-972FF25B0601}"/>
    <cellStyle name="Commentaire 2 11 2 2" xfId="10993" xr:uid="{F6D0E6DE-3F98-4256-BCB1-DA65BA20A059}"/>
    <cellStyle name="Commentaire 2 11 2 2 2" xfId="10994" xr:uid="{AEE7DE44-229A-4684-8956-4A487001279B}"/>
    <cellStyle name="Commentaire 2 11 2 2 2 2" xfId="10995" xr:uid="{7721D95E-6A26-4607-801B-276F3694A2D8}"/>
    <cellStyle name="Commentaire 2 11 2 2 2 3" xfId="10996" xr:uid="{CA5F7FF6-16BF-46AE-BE87-CA4B077FE907}"/>
    <cellStyle name="Commentaire 2 11 2 2 2 4" xfId="10997" xr:uid="{8BDC29F9-68E0-4EBE-BA43-9B569F485B72}"/>
    <cellStyle name="Commentaire 2 11 2 2 2 5" xfId="10998" xr:uid="{E6B8B990-C131-4E3A-95EF-BDD2579A21E8}"/>
    <cellStyle name="Commentaire 2 11 2 2 3" xfId="10999" xr:uid="{D872C12F-917C-4607-AD78-E8FE7C194A26}"/>
    <cellStyle name="Commentaire 2 11 2 2 3 2" xfId="11000" xr:uid="{FAEC10A1-F221-42C3-AAD6-C89B65AF09B4}"/>
    <cellStyle name="Commentaire 2 11 2 2 3 3" xfId="11001" xr:uid="{CD0E6726-AEBA-4FA3-8BAA-4E9758E88E7E}"/>
    <cellStyle name="Commentaire 2 11 2 2 3 4" xfId="11002" xr:uid="{4FB4DA25-9D9E-4B12-872C-8D774B201520}"/>
    <cellStyle name="Commentaire 2 11 2 2 3 5" xfId="11003" xr:uid="{E21C17A1-E3DD-49A8-A330-1826C143B600}"/>
    <cellStyle name="Commentaire 2 11 2 2 4" xfId="11004" xr:uid="{F5F6197C-1E37-4F30-890E-2DA2D9317FBE}"/>
    <cellStyle name="Commentaire 2 11 2 2 5" xfId="11005" xr:uid="{92F77E53-0A82-4D7C-B90D-00D613362D31}"/>
    <cellStyle name="Commentaire 2 11 2 2 6" xfId="11006" xr:uid="{661637E8-080C-4458-A4DA-235910DBEB44}"/>
    <cellStyle name="Commentaire 2 11 2 2 7" xfId="11007" xr:uid="{CE66A8CA-B5B8-4670-A216-0E22642532C5}"/>
    <cellStyle name="Commentaire 2 11 2 3" xfId="11008" xr:uid="{E64AE131-5CEC-4C31-A41C-7C37FE16E2AD}"/>
    <cellStyle name="Commentaire 2 11 2 3 2" xfId="11009" xr:uid="{89EA3783-0508-493F-8FBF-6296CDE5921A}"/>
    <cellStyle name="Commentaire 2 11 2 3 2 2" xfId="11010" xr:uid="{72F3A218-40A9-408C-B826-1C2F5B8A6FFB}"/>
    <cellStyle name="Commentaire 2 11 2 3 2 3" xfId="11011" xr:uid="{5FFD517C-6A0C-4F8C-9C4C-1AB6DA9751FF}"/>
    <cellStyle name="Commentaire 2 11 2 3 2 4" xfId="11012" xr:uid="{AA6B04FB-B571-49A8-A4A2-42721C477982}"/>
    <cellStyle name="Commentaire 2 11 2 3 2 5" xfId="11013" xr:uid="{D4605E17-B233-4CD0-BF8D-C26BC7B02DD4}"/>
    <cellStyle name="Commentaire 2 11 2 3 3" xfId="11014" xr:uid="{535BB5AC-7802-421B-B194-43731E19303F}"/>
    <cellStyle name="Commentaire 2 11 2 3 3 2" xfId="11015" xr:uid="{41987232-5446-424E-9ECB-3BA959DC1936}"/>
    <cellStyle name="Commentaire 2 11 2 3 3 3" xfId="11016" xr:uid="{CFC35304-E66F-48C4-AAF1-9AC47F4EF0CC}"/>
    <cellStyle name="Commentaire 2 11 2 3 3 4" xfId="11017" xr:uid="{3D977D25-4924-41F8-A083-2CA1C6CD9D68}"/>
    <cellStyle name="Commentaire 2 11 2 3 3 5" xfId="11018" xr:uid="{72692D22-3A59-42ED-9CBF-090A522CE473}"/>
    <cellStyle name="Commentaire 2 11 2 3 4" xfId="11019" xr:uid="{0690781F-B302-4290-AB89-B2D62B2B5840}"/>
    <cellStyle name="Commentaire 2 11 2 3 5" xfId="11020" xr:uid="{E4EB313D-3889-4587-8760-3C00AF465B57}"/>
    <cellStyle name="Commentaire 2 11 2 3 6" xfId="11021" xr:uid="{D4837C26-B1D6-40D5-9F46-F3E75E3F87FC}"/>
    <cellStyle name="Commentaire 2 11 2 3 7" xfId="11022" xr:uid="{BD01EA78-9B14-4EF4-94D6-AFF409415855}"/>
    <cellStyle name="Commentaire 2 11 2 4" xfId="11023" xr:uid="{E1C8B583-E719-4CD6-87E4-45620EB01C31}"/>
    <cellStyle name="Commentaire 2 11 2 4 2" xfId="11024" xr:uid="{E754C5C1-3FC7-48C9-BD16-9A499F5C0C89}"/>
    <cellStyle name="Commentaire 2 11 2 4 3" xfId="11025" xr:uid="{DE590FBA-F659-4C10-B4BA-F539AABB5878}"/>
    <cellStyle name="Commentaire 2 11 2 4 4" xfId="11026" xr:uid="{FBFE7DC1-4C21-48F4-A1CE-A814B4012ED1}"/>
    <cellStyle name="Commentaire 2 11 2 4 5" xfId="11027" xr:uid="{C6D7A4A4-27F8-4F18-A80F-F9E3D775A3B6}"/>
    <cellStyle name="Commentaire 2 11 2 5" xfId="11028" xr:uid="{7EEF298C-F2EF-4201-B1E7-E439229E6012}"/>
    <cellStyle name="Commentaire 2 11 2 5 2" xfId="11029" xr:uid="{E5B0DAAB-D94F-40D7-88C9-915AE3DDB7A8}"/>
    <cellStyle name="Commentaire 2 11 2 5 3" xfId="11030" xr:uid="{DF5B11B3-C06F-4FB4-AE6F-1223BFF005A2}"/>
    <cellStyle name="Commentaire 2 11 2 5 4" xfId="11031" xr:uid="{0905C33A-5FB3-4FCF-80F9-9B0A0D34F2FF}"/>
    <cellStyle name="Commentaire 2 11 2 5 5" xfId="11032" xr:uid="{3D328CB7-C406-4700-BB66-112ACD77D164}"/>
    <cellStyle name="Commentaire 2 11 2 6" xfId="11033" xr:uid="{6967BB43-888E-4FE7-B04F-5FF2235D2C6C}"/>
    <cellStyle name="Commentaire 2 11 2 7" xfId="11034" xr:uid="{EFFA8901-3952-4A4F-B7E3-B366C1C0CC5A}"/>
    <cellStyle name="Commentaire 2 11 2 8" xfId="11035" xr:uid="{6CB3E462-6DE7-4845-9599-3F489E751917}"/>
    <cellStyle name="Commentaire 2 11 2 9" xfId="11036" xr:uid="{FE08F545-93ED-4EE8-A716-B9A1C2E4AB8A}"/>
    <cellStyle name="Commentaire 2 11 3" xfId="11037" xr:uid="{030C722C-5041-460E-8AB3-070EB10AA9D2}"/>
    <cellStyle name="Commentaire 2 11 3 2" xfId="11038" xr:uid="{FDFBF0C0-05E9-497B-860A-156A130787FF}"/>
    <cellStyle name="Commentaire 2 11 3 2 2" xfId="11039" xr:uid="{69E9A796-D4E0-437E-99B0-940269A5B64A}"/>
    <cellStyle name="Commentaire 2 11 3 2 3" xfId="11040" xr:uid="{E32647E1-0BB0-4AAD-B268-02CCB2D0CEED}"/>
    <cellStyle name="Commentaire 2 11 3 2 4" xfId="11041" xr:uid="{B8031175-9A3E-40DC-902C-B28A394663CA}"/>
    <cellStyle name="Commentaire 2 11 3 2 5" xfId="11042" xr:uid="{FAA4EE4F-AF02-475F-8331-4AA1CAA09BA8}"/>
    <cellStyle name="Commentaire 2 11 3 3" xfId="11043" xr:uid="{6255D6E1-70F5-487D-BA84-C5500205E530}"/>
    <cellStyle name="Commentaire 2 11 3 3 2" xfId="11044" xr:uid="{AABDD38A-0A8B-48C4-BB11-A75AECFDA6E5}"/>
    <cellStyle name="Commentaire 2 11 3 3 3" xfId="11045" xr:uid="{E56CF83E-0C3A-4D38-A8A2-0DAD8E615961}"/>
    <cellStyle name="Commentaire 2 11 3 3 4" xfId="11046" xr:uid="{DE948471-F5DE-4D53-98CF-DE6D18FEFA1A}"/>
    <cellStyle name="Commentaire 2 11 3 3 5" xfId="11047" xr:uid="{7A59B223-6610-4D54-9F10-988EB60D6A76}"/>
    <cellStyle name="Commentaire 2 11 3 4" xfId="11048" xr:uid="{E0A69207-2D93-4EF0-8735-C21789FBD8C1}"/>
    <cellStyle name="Commentaire 2 11 3 5" xfId="11049" xr:uid="{135DFC5E-3EE6-4167-B925-76F65D2A707C}"/>
    <cellStyle name="Commentaire 2 11 3 6" xfId="11050" xr:uid="{D2FEC000-D596-4C1B-8C07-2A1EE3B71E4D}"/>
    <cellStyle name="Commentaire 2 11 3 7" xfId="11051" xr:uid="{FF9F5AE9-9573-4330-82C6-788380ACA3A3}"/>
    <cellStyle name="Commentaire 2 11 4" xfId="11052" xr:uid="{0A45D15E-74FB-41B4-B72E-D6E8EBDDAE67}"/>
    <cellStyle name="Commentaire 2 11 4 2" xfId="11053" xr:uid="{F4C700FC-CA2C-4A09-873E-DF9E74EA90FB}"/>
    <cellStyle name="Commentaire 2 11 4 2 2" xfId="11054" xr:uid="{82B95543-864D-4980-BE7A-4B69276515AF}"/>
    <cellStyle name="Commentaire 2 11 4 2 3" xfId="11055" xr:uid="{19399F8E-9D31-4E2E-BFCD-1BDF9FF45FA0}"/>
    <cellStyle name="Commentaire 2 11 4 2 4" xfId="11056" xr:uid="{68A6C2F0-EF31-4E95-A236-DC1177D6F9CE}"/>
    <cellStyle name="Commentaire 2 11 4 2 5" xfId="11057" xr:uid="{9A5CEC5D-C2F4-4754-BA15-56D97A100C72}"/>
    <cellStyle name="Commentaire 2 11 4 3" xfId="11058" xr:uid="{F7481769-D88E-4513-B5E4-8C701B7E448A}"/>
    <cellStyle name="Commentaire 2 11 4 3 2" xfId="11059" xr:uid="{C84F549B-EE16-4A3E-AD8C-04C771F048B9}"/>
    <cellStyle name="Commentaire 2 11 4 3 3" xfId="11060" xr:uid="{5BC02FB3-1735-4AD6-BA63-150CAEB7826E}"/>
    <cellStyle name="Commentaire 2 11 4 3 4" xfId="11061" xr:uid="{12E0DF29-BD9A-404C-B57F-567C7BE434B6}"/>
    <cellStyle name="Commentaire 2 11 4 3 5" xfId="11062" xr:uid="{D7E0861E-A00F-496A-9F69-41AF850D3E90}"/>
    <cellStyle name="Commentaire 2 11 4 4" xfId="11063" xr:uid="{655BD019-CCC8-47A3-8D82-14CB80DF3A60}"/>
    <cellStyle name="Commentaire 2 11 4 5" xfId="11064" xr:uid="{88179116-B726-48D3-978D-FBFFE984CD9B}"/>
    <cellStyle name="Commentaire 2 11 4 6" xfId="11065" xr:uid="{D2E47C74-C2AA-4150-93C5-F2A2F44B34D8}"/>
    <cellStyle name="Commentaire 2 11 4 7" xfId="11066" xr:uid="{ABF749C8-7205-4BE4-A6C7-B867E307B900}"/>
    <cellStyle name="Commentaire 2 11 5" xfId="11067" xr:uid="{790221A6-0F95-454E-A385-765CEAFDF113}"/>
    <cellStyle name="Commentaire 2 11 5 2" xfId="11068" xr:uid="{3C0EC651-457A-4E33-BB91-0784E4D58EE1}"/>
    <cellStyle name="Commentaire 2 11 5 2 2" xfId="11069" xr:uid="{2947AC3F-E41C-45A7-AE9E-147D21EDE811}"/>
    <cellStyle name="Commentaire 2 11 5 2 3" xfId="11070" xr:uid="{3EC6D133-35A8-4277-8446-AD84DC405476}"/>
    <cellStyle name="Commentaire 2 11 5 2 4" xfId="11071" xr:uid="{0753BEAB-A0A3-4AF6-ABAC-9D1E59C33137}"/>
    <cellStyle name="Commentaire 2 11 5 2 5" xfId="11072" xr:uid="{ED229AC0-F411-4D39-A507-C7F284C11595}"/>
    <cellStyle name="Commentaire 2 11 5 3" xfId="11073" xr:uid="{8FFA45E8-46F8-4F5F-8E20-9F8EC4AD2E3F}"/>
    <cellStyle name="Commentaire 2 11 5 3 2" xfId="11074" xr:uid="{A034A382-EDB0-4BDD-BC9D-A4FE9F1A1D4D}"/>
    <cellStyle name="Commentaire 2 11 5 3 3" xfId="11075" xr:uid="{3232F550-65C5-4981-B2D9-0987CFC807B2}"/>
    <cellStyle name="Commentaire 2 11 5 3 4" xfId="11076" xr:uid="{55F68662-0A0D-427D-BA0F-62CACB0B0364}"/>
    <cellStyle name="Commentaire 2 11 5 3 5" xfId="11077" xr:uid="{2F0C7AFD-8399-4280-803B-803D98241D75}"/>
    <cellStyle name="Commentaire 2 11 5 4" xfId="11078" xr:uid="{975A981C-93F7-427B-AC9B-2E5F4CF2E637}"/>
    <cellStyle name="Commentaire 2 11 5 5" xfId="11079" xr:uid="{296E805F-E03F-4687-A3EC-3AF19FE28A82}"/>
    <cellStyle name="Commentaire 2 11 5 6" xfId="11080" xr:uid="{91B36B31-8FB9-4427-A767-CC76033F63D6}"/>
    <cellStyle name="Commentaire 2 11 5 7" xfId="11081" xr:uid="{CF37221B-5EE4-4E8D-BDB1-7C89C590EA61}"/>
    <cellStyle name="Commentaire 2 11 6" xfId="11082" xr:uid="{B4677C6D-5538-46A0-BCBC-DC463E3F0030}"/>
    <cellStyle name="Commentaire 2 11 6 2" xfId="11083" xr:uid="{79593BA6-5079-431A-9DB1-D5B919769693}"/>
    <cellStyle name="Commentaire 2 11 6 2 2" xfId="11084" xr:uid="{7008E4EF-8018-42FC-B2B9-522846D3D03A}"/>
    <cellStyle name="Commentaire 2 11 6 2 3" xfId="11085" xr:uid="{E0055967-1F3E-4DD4-B7AB-4EA5EF9808A8}"/>
    <cellStyle name="Commentaire 2 11 6 2 4" xfId="11086" xr:uid="{01EC2851-10F6-4EFB-AB1A-0213CCA47777}"/>
    <cellStyle name="Commentaire 2 11 6 2 5" xfId="11087" xr:uid="{741515D8-7553-413C-BF34-51450B5BE7C6}"/>
    <cellStyle name="Commentaire 2 11 6 3" xfId="11088" xr:uid="{EF4BEA38-A9EA-42BF-8119-B5E0B570649A}"/>
    <cellStyle name="Commentaire 2 11 6 3 2" xfId="11089" xr:uid="{0237C0D3-1EF6-459F-A72C-B6A9DFE44C2E}"/>
    <cellStyle name="Commentaire 2 11 6 3 3" xfId="11090" xr:uid="{AB743BBB-0B1B-4D42-8F58-A66465B659EB}"/>
    <cellStyle name="Commentaire 2 11 6 3 4" xfId="11091" xr:uid="{5C5DDD7C-2B5D-4BDB-9A08-DBE67B420BAB}"/>
    <cellStyle name="Commentaire 2 11 6 3 5" xfId="11092" xr:uid="{94414F0C-592B-459B-85C4-EA484A5DAEC3}"/>
    <cellStyle name="Commentaire 2 11 6 4" xfId="11093" xr:uid="{B6E6A27F-E836-4164-8661-F7B189914171}"/>
    <cellStyle name="Commentaire 2 11 6 5" xfId="11094" xr:uid="{8D585054-0E04-40DB-A53A-79C482FF1D3B}"/>
    <cellStyle name="Commentaire 2 11 6 6" xfId="11095" xr:uid="{6D8494DF-FAD4-47FF-B959-53E5A0112CB9}"/>
    <cellStyle name="Commentaire 2 11 6 7" xfId="11096" xr:uid="{448164FE-AA78-4849-93EC-138484D3A260}"/>
    <cellStyle name="Commentaire 2 11 7" xfId="11097" xr:uid="{7BDE03A9-9ED7-48C2-84F3-66C71F42BD93}"/>
    <cellStyle name="Commentaire 2 11 7 2" xfId="11098" xr:uid="{B678EF9D-214B-4E85-B55F-959697958B1B}"/>
    <cellStyle name="Commentaire 2 11 7 2 2" xfId="11099" xr:uid="{E84AA698-88E1-424D-BDEA-09E2C042E2E0}"/>
    <cellStyle name="Commentaire 2 11 7 2 3" xfId="11100" xr:uid="{444BEAD9-A38B-446E-954C-8B66D453C1E7}"/>
    <cellStyle name="Commentaire 2 11 7 2 4" xfId="11101" xr:uid="{C3B8D52A-E854-4BF2-A47F-0E856CCAE80B}"/>
    <cellStyle name="Commentaire 2 11 7 2 5" xfId="11102" xr:uid="{948BA90F-CC12-4446-80D3-5C832A3451D3}"/>
    <cellStyle name="Commentaire 2 11 7 3" xfId="11103" xr:uid="{CA72F04D-EF70-4CF9-846A-5E77047332A4}"/>
    <cellStyle name="Commentaire 2 11 7 4" xfId="11104" xr:uid="{9A693186-2DD9-4466-A8F9-9BBB7CC98B4F}"/>
    <cellStyle name="Commentaire 2 11 7 5" xfId="11105" xr:uid="{D3CFD246-6C23-42B5-9E02-6CFE97046BFA}"/>
    <cellStyle name="Commentaire 2 11 7 6" xfId="11106" xr:uid="{D9649286-E8BF-439A-A995-7540FCB87B0A}"/>
    <cellStyle name="Commentaire 2 11 8" xfId="11107" xr:uid="{0F68802E-0DE2-438B-B502-504F056F1ED6}"/>
    <cellStyle name="Commentaire 2 11 8 2" xfId="11108" xr:uid="{BF299153-1CA4-4903-9093-9CD4CA6A0440}"/>
    <cellStyle name="Commentaire 2 11 8 3" xfId="11109" xr:uid="{60AC240E-BEFD-49BA-ABC2-D48BB2FB356D}"/>
    <cellStyle name="Commentaire 2 11 8 4" xfId="11110" xr:uid="{41B458DA-77E8-4800-A327-E6FBCFE845AB}"/>
    <cellStyle name="Commentaire 2 11 8 5" xfId="11111" xr:uid="{00E4589D-A51A-48C6-B047-E0A5CFB7E0C6}"/>
    <cellStyle name="Commentaire 2 11 9" xfId="11112" xr:uid="{C3715A52-D228-4364-8CD9-13416CEB0AEB}"/>
    <cellStyle name="Commentaire 2 11 9 2" xfId="11113" xr:uid="{373CFF62-D987-49B7-91C4-E289D74B1D76}"/>
    <cellStyle name="Commentaire 2 12" xfId="11114" xr:uid="{543F8EE8-F2DD-4279-8FBA-28D2CD5B0D75}"/>
    <cellStyle name="Commentaire 2 12 10" xfId="11115" xr:uid="{EDB3AC2A-4ABC-4A0E-AC72-257E18E448AB}"/>
    <cellStyle name="Commentaire 2 12 10 2" xfId="11116" xr:uid="{4C3B4ED4-AD28-4896-914F-2E44FA083C60}"/>
    <cellStyle name="Commentaire 2 12 11" xfId="11117" xr:uid="{93B7FF65-DE3C-4308-B1F7-D0A82A107985}"/>
    <cellStyle name="Commentaire 2 12 12" xfId="11118" xr:uid="{55BBD5D7-EB12-4EA5-97F7-2A0D97FAD6D2}"/>
    <cellStyle name="Commentaire 2 12 2" xfId="11119" xr:uid="{E978866C-CA00-4FC9-89F0-5E88C70DD35A}"/>
    <cellStyle name="Commentaire 2 12 2 2" xfId="11120" xr:uid="{2819A07A-8CD3-4D4A-96D4-C31E6DCAA522}"/>
    <cellStyle name="Commentaire 2 12 2 2 2" xfId="11121" xr:uid="{51C95CDF-06E6-4CCD-A72F-91F0639E12C2}"/>
    <cellStyle name="Commentaire 2 12 2 2 2 2" xfId="11122" xr:uid="{C1CAE7AF-C5BB-4B51-8A4A-5CB6D1B46B74}"/>
    <cellStyle name="Commentaire 2 12 2 2 2 3" xfId="11123" xr:uid="{891159AE-432E-4B9A-83BF-B8D59BA3BA7A}"/>
    <cellStyle name="Commentaire 2 12 2 2 2 4" xfId="11124" xr:uid="{EEB3F493-2474-4E32-B3D0-1A3C2BE58E4E}"/>
    <cellStyle name="Commentaire 2 12 2 2 2 5" xfId="11125" xr:uid="{86D615FF-C695-490C-A247-7B09936C9471}"/>
    <cellStyle name="Commentaire 2 12 2 2 3" xfId="11126" xr:uid="{ADA02B8E-643B-4A09-BD83-C95C1AC6B5EA}"/>
    <cellStyle name="Commentaire 2 12 2 2 3 2" xfId="11127" xr:uid="{F5FBB979-BB98-4A8E-8DF4-15B46163DA68}"/>
    <cellStyle name="Commentaire 2 12 2 2 3 3" xfId="11128" xr:uid="{04287D94-F707-4D36-87F3-E28F5F44EBC5}"/>
    <cellStyle name="Commentaire 2 12 2 2 3 4" xfId="11129" xr:uid="{2C8321C3-B9BD-44AD-8780-9ADEE71E4357}"/>
    <cellStyle name="Commentaire 2 12 2 2 3 5" xfId="11130" xr:uid="{0268FFA3-9840-4F75-8909-347070B87F92}"/>
    <cellStyle name="Commentaire 2 12 2 2 4" xfId="11131" xr:uid="{A526864B-9582-4B28-B7E8-07A7368FBB08}"/>
    <cellStyle name="Commentaire 2 12 2 2 5" xfId="11132" xr:uid="{49012C4E-9363-46AB-B05A-2BC20FF1678C}"/>
    <cellStyle name="Commentaire 2 12 2 2 6" xfId="11133" xr:uid="{F2F26D2E-383A-47A4-A479-A4B62CBC2B19}"/>
    <cellStyle name="Commentaire 2 12 2 2 7" xfId="11134" xr:uid="{F0E0A34E-59E8-4F43-AE88-5C53092AAA7F}"/>
    <cellStyle name="Commentaire 2 12 2 3" xfId="11135" xr:uid="{55B6D9DA-A251-44D1-8E09-381FCF0D1B09}"/>
    <cellStyle name="Commentaire 2 12 2 3 2" xfId="11136" xr:uid="{74A7FBEA-CA62-4A29-9649-F6D71087EB26}"/>
    <cellStyle name="Commentaire 2 12 2 3 2 2" xfId="11137" xr:uid="{44000CED-34B8-4E95-A6B8-239BC057291C}"/>
    <cellStyle name="Commentaire 2 12 2 3 2 3" xfId="11138" xr:uid="{B89F008F-2E9F-4BCC-87B4-BEFE71A15C3A}"/>
    <cellStyle name="Commentaire 2 12 2 3 2 4" xfId="11139" xr:uid="{10A10161-9A2D-431D-B3FF-424A2C9F0F02}"/>
    <cellStyle name="Commentaire 2 12 2 3 2 5" xfId="11140" xr:uid="{8AA84846-B782-49CB-B029-A4A4C24964E4}"/>
    <cellStyle name="Commentaire 2 12 2 3 3" xfId="11141" xr:uid="{CEE4CF85-590F-493E-A766-16E198D1B796}"/>
    <cellStyle name="Commentaire 2 12 2 3 3 2" xfId="11142" xr:uid="{93A14F3B-DA18-4279-A4D2-2799D30286E5}"/>
    <cellStyle name="Commentaire 2 12 2 3 3 3" xfId="11143" xr:uid="{8B701BEC-8ADE-4050-90F2-9E56228C84D1}"/>
    <cellStyle name="Commentaire 2 12 2 3 3 4" xfId="11144" xr:uid="{F1FDE819-5D58-44BC-9094-9C3B7DE397E6}"/>
    <cellStyle name="Commentaire 2 12 2 3 3 5" xfId="11145" xr:uid="{43F16F8A-C4D1-43F5-A139-8D7FB6EB7C6D}"/>
    <cellStyle name="Commentaire 2 12 2 3 4" xfId="11146" xr:uid="{562DBA7A-7C37-405C-AA89-4A818D3BE2D6}"/>
    <cellStyle name="Commentaire 2 12 2 3 5" xfId="11147" xr:uid="{EB3AEFE9-E9B0-4019-8700-DE91371B3C20}"/>
    <cellStyle name="Commentaire 2 12 2 3 6" xfId="11148" xr:uid="{67D0B5B7-5E48-4CDF-B572-6DD43C006D72}"/>
    <cellStyle name="Commentaire 2 12 2 3 7" xfId="11149" xr:uid="{54B7061C-AD4C-4BC9-ABC4-9B4668E5E45A}"/>
    <cellStyle name="Commentaire 2 12 2 4" xfId="11150" xr:uid="{C934C193-ECA2-46F9-A4F2-F55F4975AB61}"/>
    <cellStyle name="Commentaire 2 12 2 4 2" xfId="11151" xr:uid="{923979D7-886E-41D1-AD20-711CB8A85BBB}"/>
    <cellStyle name="Commentaire 2 12 2 4 3" xfId="11152" xr:uid="{732AFF32-641A-478F-B85D-A2AFA8E3DE53}"/>
    <cellStyle name="Commentaire 2 12 2 4 4" xfId="11153" xr:uid="{BC8C53C6-C61C-4DB4-AE94-5D847E38D3E7}"/>
    <cellStyle name="Commentaire 2 12 2 4 5" xfId="11154" xr:uid="{E268CCBB-3BB4-47B5-A187-2BC1E0ECA7D6}"/>
    <cellStyle name="Commentaire 2 12 2 5" xfId="11155" xr:uid="{630A0CC1-BA6F-4278-AF3A-CCAF4A8237A5}"/>
    <cellStyle name="Commentaire 2 12 2 5 2" xfId="11156" xr:uid="{B2A335AB-1EA8-4B9B-A87F-C9219A582993}"/>
    <cellStyle name="Commentaire 2 12 2 5 3" xfId="11157" xr:uid="{9C5C57B5-C07D-4727-99CE-5838846AE1C4}"/>
    <cellStyle name="Commentaire 2 12 2 5 4" xfId="11158" xr:uid="{A3460111-3D0C-4126-9996-4093872A3DCB}"/>
    <cellStyle name="Commentaire 2 12 2 5 5" xfId="11159" xr:uid="{BF0B16B3-E2D3-4B20-99C8-6D33A3ACB2E0}"/>
    <cellStyle name="Commentaire 2 12 2 6" xfId="11160" xr:uid="{B7E906FB-D96C-47A2-8531-4D5370A3DCAB}"/>
    <cellStyle name="Commentaire 2 12 2 7" xfId="11161" xr:uid="{7874C706-A172-497E-A2D1-C405676F6442}"/>
    <cellStyle name="Commentaire 2 12 2 8" xfId="11162" xr:uid="{EBE0B2DC-58D1-4779-AB9F-3FD866A4BA02}"/>
    <cellStyle name="Commentaire 2 12 2 9" xfId="11163" xr:uid="{A07E16F0-A216-48DB-98EB-6570F6F4EED4}"/>
    <cellStyle name="Commentaire 2 12 3" xfId="11164" xr:uid="{FE60D91F-6CD1-4FD7-BE27-BFD83B7502DF}"/>
    <cellStyle name="Commentaire 2 12 3 2" xfId="11165" xr:uid="{A85EAE0E-630C-48EE-806A-13D093B76475}"/>
    <cellStyle name="Commentaire 2 12 3 2 2" xfId="11166" xr:uid="{814A07A0-4725-4F1E-AD6F-A0BD3E4BC69B}"/>
    <cellStyle name="Commentaire 2 12 3 2 3" xfId="11167" xr:uid="{D9226EA7-C5BE-4FE7-A9A6-EC42C72EF519}"/>
    <cellStyle name="Commentaire 2 12 3 2 4" xfId="11168" xr:uid="{6C17B6E4-8696-40D4-9540-6F27574CB366}"/>
    <cellStyle name="Commentaire 2 12 3 2 5" xfId="11169" xr:uid="{B9AD7ECA-22E5-4563-A584-885433796835}"/>
    <cellStyle name="Commentaire 2 12 3 3" xfId="11170" xr:uid="{ED5D2042-8238-4C54-BD0D-8F7BB3E937F1}"/>
    <cellStyle name="Commentaire 2 12 3 3 2" xfId="11171" xr:uid="{E4C11BC6-0E04-4834-9996-BB4EEA35EF7B}"/>
    <cellStyle name="Commentaire 2 12 3 3 3" xfId="11172" xr:uid="{C4F5E8EC-841A-4BE4-82D0-A72EEBC16993}"/>
    <cellStyle name="Commentaire 2 12 3 3 4" xfId="11173" xr:uid="{1EA14444-29E9-4C93-AACB-0C325F2891AB}"/>
    <cellStyle name="Commentaire 2 12 3 3 5" xfId="11174" xr:uid="{72E88126-12E8-402F-8D80-B8E7D432C807}"/>
    <cellStyle name="Commentaire 2 12 3 4" xfId="11175" xr:uid="{0BC563B6-13BA-44A9-B188-C0E8EEFC5833}"/>
    <cellStyle name="Commentaire 2 12 3 5" xfId="11176" xr:uid="{8EF0A9DA-1307-4DF8-B0B6-714F84C04889}"/>
    <cellStyle name="Commentaire 2 12 3 6" xfId="11177" xr:uid="{7F718E5B-E9F3-4B28-9AC9-7A78CFCAB6E1}"/>
    <cellStyle name="Commentaire 2 12 3 7" xfId="11178" xr:uid="{784F73EC-3D49-4130-A6D5-7EA67B14B93C}"/>
    <cellStyle name="Commentaire 2 12 4" xfId="11179" xr:uid="{0A892B3D-E950-40F4-B3FF-EEE8CDC4ADE5}"/>
    <cellStyle name="Commentaire 2 12 4 2" xfId="11180" xr:uid="{586661C4-6A21-44E3-882A-4728CCC2A751}"/>
    <cellStyle name="Commentaire 2 12 4 2 2" xfId="11181" xr:uid="{B1C809CB-43D1-4320-A177-210616763C9D}"/>
    <cellStyle name="Commentaire 2 12 4 2 3" xfId="11182" xr:uid="{B8FA176B-6721-4749-BA67-352267B61835}"/>
    <cellStyle name="Commentaire 2 12 4 2 4" xfId="11183" xr:uid="{B0987680-D4F5-4EC0-816F-F17EBB3EBA08}"/>
    <cellStyle name="Commentaire 2 12 4 2 5" xfId="11184" xr:uid="{73BA78F3-C431-4EC5-BC38-429C7412D555}"/>
    <cellStyle name="Commentaire 2 12 4 3" xfId="11185" xr:uid="{0B69B62C-3FA2-4FFE-8EDA-82F2D5865257}"/>
    <cellStyle name="Commentaire 2 12 4 3 2" xfId="11186" xr:uid="{1C2903C2-E2FB-46B3-86DE-A52A0DDBB05C}"/>
    <cellStyle name="Commentaire 2 12 4 3 3" xfId="11187" xr:uid="{BE19EBA1-1AF8-4AFE-BEF4-FC50C584E1CB}"/>
    <cellStyle name="Commentaire 2 12 4 3 4" xfId="11188" xr:uid="{BF503891-A880-4C14-969B-33AFF5BA3EB5}"/>
    <cellStyle name="Commentaire 2 12 4 3 5" xfId="11189" xr:uid="{58BF5467-EAB3-4884-A973-7292EE87BC74}"/>
    <cellStyle name="Commentaire 2 12 4 4" xfId="11190" xr:uid="{5F2AB60A-E306-476C-BD7C-CE626B74ADBD}"/>
    <cellStyle name="Commentaire 2 12 4 5" xfId="11191" xr:uid="{C6701284-9908-45DD-8E47-6F4C557DFB31}"/>
    <cellStyle name="Commentaire 2 12 4 6" xfId="11192" xr:uid="{964A41C5-A9C8-4047-BE6F-C2CF22FD7F6B}"/>
    <cellStyle name="Commentaire 2 12 4 7" xfId="11193" xr:uid="{FA42D6B1-568E-485F-A6DB-78259F15188E}"/>
    <cellStyle name="Commentaire 2 12 5" xfId="11194" xr:uid="{BC1B820E-BE4F-44BC-A54F-3218A57FF6C1}"/>
    <cellStyle name="Commentaire 2 12 5 2" xfId="11195" xr:uid="{A1D9B871-7054-4A7C-AB94-B6215B7372BB}"/>
    <cellStyle name="Commentaire 2 12 5 2 2" xfId="11196" xr:uid="{F01194D9-E8A8-42BE-80FD-722F544FD339}"/>
    <cellStyle name="Commentaire 2 12 5 2 3" xfId="11197" xr:uid="{A0E48B57-1A3A-4626-9764-BC0D8A244BA5}"/>
    <cellStyle name="Commentaire 2 12 5 2 4" xfId="11198" xr:uid="{CB785A99-D42F-49D5-831C-CBD77882A5AA}"/>
    <cellStyle name="Commentaire 2 12 5 2 5" xfId="11199" xr:uid="{E58E2D96-60DF-4F5B-A914-F5F16280EE0E}"/>
    <cellStyle name="Commentaire 2 12 5 3" xfId="11200" xr:uid="{6B97606B-DFF8-471F-AEBE-202E3E7901A4}"/>
    <cellStyle name="Commentaire 2 12 5 3 2" xfId="11201" xr:uid="{10E54101-8258-4DAA-ACF1-7F0CA8D6CDA9}"/>
    <cellStyle name="Commentaire 2 12 5 3 3" xfId="11202" xr:uid="{9E23F317-F8CC-400C-9EB0-45D992A4649F}"/>
    <cellStyle name="Commentaire 2 12 5 3 4" xfId="11203" xr:uid="{B95DE8F3-9EDF-47F8-AA55-19E91B442B29}"/>
    <cellStyle name="Commentaire 2 12 5 3 5" xfId="11204" xr:uid="{97B9D8C0-214B-4DC4-BE74-46376A4B1996}"/>
    <cellStyle name="Commentaire 2 12 5 4" xfId="11205" xr:uid="{4AD2F331-EE29-4927-BAF2-91A47238CF5E}"/>
    <cellStyle name="Commentaire 2 12 5 5" xfId="11206" xr:uid="{F5F9E58C-E283-4E5C-BC11-32F641022604}"/>
    <cellStyle name="Commentaire 2 12 5 6" xfId="11207" xr:uid="{CFAD7C3E-F1A7-458C-A980-31EFE9BB1462}"/>
    <cellStyle name="Commentaire 2 12 5 7" xfId="11208" xr:uid="{CC72395E-C05C-4573-BE33-10ADCBA4BECE}"/>
    <cellStyle name="Commentaire 2 12 6" xfId="11209" xr:uid="{C5205B49-EE7E-481C-BC12-B8F8B62A91D1}"/>
    <cellStyle name="Commentaire 2 12 6 2" xfId="11210" xr:uid="{1988503E-5B12-4F74-9FAE-6AB55B7F5652}"/>
    <cellStyle name="Commentaire 2 12 6 2 2" xfId="11211" xr:uid="{4066EFBF-4B65-45E6-B4B4-5FB8E39A32F8}"/>
    <cellStyle name="Commentaire 2 12 6 2 3" xfId="11212" xr:uid="{833E2428-0751-4072-AE78-4826D91AC868}"/>
    <cellStyle name="Commentaire 2 12 6 2 4" xfId="11213" xr:uid="{412E2282-8FC2-40A8-B2C8-B9F202B760A0}"/>
    <cellStyle name="Commentaire 2 12 6 2 5" xfId="11214" xr:uid="{BC8A7E46-2225-4564-9EDF-8AC1D1FB94A8}"/>
    <cellStyle name="Commentaire 2 12 6 3" xfId="11215" xr:uid="{CDEE50FE-36AF-405A-80B9-B0306F420823}"/>
    <cellStyle name="Commentaire 2 12 6 3 2" xfId="11216" xr:uid="{149D7280-2443-4FB3-B6A8-DAD10B900283}"/>
    <cellStyle name="Commentaire 2 12 6 3 3" xfId="11217" xr:uid="{5700925D-CD3A-4919-AE02-7B382BED5FFD}"/>
    <cellStyle name="Commentaire 2 12 6 3 4" xfId="11218" xr:uid="{E1C1503B-8495-4E83-BD32-C70343B6B901}"/>
    <cellStyle name="Commentaire 2 12 6 3 5" xfId="11219" xr:uid="{3B60B815-066D-4897-996C-E9F57981B8B0}"/>
    <cellStyle name="Commentaire 2 12 6 4" xfId="11220" xr:uid="{A4547CAD-582F-4988-94C7-4B25683436CF}"/>
    <cellStyle name="Commentaire 2 12 6 5" xfId="11221" xr:uid="{635312A1-6D88-4BED-9FEB-D4AFF0D55417}"/>
    <cellStyle name="Commentaire 2 12 6 6" xfId="11222" xr:uid="{FE8817A9-7DC7-4E6A-82A1-11B4D9DDFF20}"/>
    <cellStyle name="Commentaire 2 12 6 7" xfId="11223" xr:uid="{54B5303D-4B60-4CDA-A464-97BC02C94EA1}"/>
    <cellStyle name="Commentaire 2 12 7" xfId="11224" xr:uid="{B04A64CE-1A7A-44B8-94CA-653DD5DF1786}"/>
    <cellStyle name="Commentaire 2 12 7 2" xfId="11225" xr:uid="{5F75D389-C6AE-4815-81FE-83B5FAFC4BF2}"/>
    <cellStyle name="Commentaire 2 12 7 2 2" xfId="11226" xr:uid="{ACCB184B-1E40-4785-BE79-1E4FE7D1351C}"/>
    <cellStyle name="Commentaire 2 12 7 2 3" xfId="11227" xr:uid="{CD450E45-9FC8-4F84-9565-37A7C5D62B25}"/>
    <cellStyle name="Commentaire 2 12 7 2 4" xfId="11228" xr:uid="{97257D20-C24A-4031-ACFE-CB79CB73E59B}"/>
    <cellStyle name="Commentaire 2 12 7 2 5" xfId="11229" xr:uid="{63802F25-5A17-4548-AABB-B41D7CFCE144}"/>
    <cellStyle name="Commentaire 2 12 7 3" xfId="11230" xr:uid="{653DCD86-D7F4-42E5-9CF9-B8F0DFDF0417}"/>
    <cellStyle name="Commentaire 2 12 7 4" xfId="11231" xr:uid="{D8D12119-A558-4B25-BE0A-E8ABF1A79A66}"/>
    <cellStyle name="Commentaire 2 12 7 5" xfId="11232" xr:uid="{61824A5F-407E-482D-BB07-EBDC51B3768E}"/>
    <cellStyle name="Commentaire 2 12 7 6" xfId="11233" xr:uid="{BAF99C25-A9C6-4461-AB61-414C6560CC6F}"/>
    <cellStyle name="Commentaire 2 12 8" xfId="11234" xr:uid="{CCED9983-DAE6-4498-86AA-779E64B653AD}"/>
    <cellStyle name="Commentaire 2 12 8 2" xfId="11235" xr:uid="{2447DFEB-61DF-422F-BC62-96FA0B4AA395}"/>
    <cellStyle name="Commentaire 2 12 8 3" xfId="11236" xr:uid="{20761AA5-8FA0-47E6-9BAA-068F6B928B33}"/>
    <cellStyle name="Commentaire 2 12 8 4" xfId="11237" xr:uid="{E1380BDD-948B-4F9E-8EBB-7B03BEA65ADD}"/>
    <cellStyle name="Commentaire 2 12 8 5" xfId="11238" xr:uid="{EDE67365-EB59-4AF8-A20B-6EB1620C0CC2}"/>
    <cellStyle name="Commentaire 2 12 9" xfId="11239" xr:uid="{B70C07E4-E309-4163-938E-86A0ED0A3F66}"/>
    <cellStyle name="Commentaire 2 12 9 2" xfId="11240" xr:uid="{55145336-61EE-4D78-85D5-67B03DC7CB03}"/>
    <cellStyle name="Commentaire 2 13" xfId="11241" xr:uid="{F70A7B12-C004-4B93-9214-594A403514EB}"/>
    <cellStyle name="Commentaire 2 13 10" xfId="11242" xr:uid="{55B8580F-D0F2-4AD6-8EAF-0CC4D91C4CFD}"/>
    <cellStyle name="Commentaire 2 13 2" xfId="11243" xr:uid="{45EC73F8-4494-434F-8F76-4EA2D53ADBDE}"/>
    <cellStyle name="Commentaire 2 13 2 2" xfId="11244" xr:uid="{12F433C2-FA71-45D9-A022-D8F1E2B37FCA}"/>
    <cellStyle name="Commentaire 2 13 2 2 2" xfId="11245" xr:uid="{ACC3DC69-5662-403E-98E3-4A0287060497}"/>
    <cellStyle name="Commentaire 2 13 2 2 2 2" xfId="11246" xr:uid="{C0D9DFD3-E1B6-4293-B20F-C73F2B81C159}"/>
    <cellStyle name="Commentaire 2 13 2 2 2 3" xfId="11247" xr:uid="{5C1E879A-D9D4-414A-B8C4-1D4C11DDA5FA}"/>
    <cellStyle name="Commentaire 2 13 2 2 2 4" xfId="11248" xr:uid="{44D20141-B229-4EE5-A313-FA0354EC8D00}"/>
    <cellStyle name="Commentaire 2 13 2 2 2 5" xfId="11249" xr:uid="{B5651178-B5E1-4F39-9578-36E3409EF228}"/>
    <cellStyle name="Commentaire 2 13 2 2 3" xfId="11250" xr:uid="{2D664158-E54C-4F72-A1E7-9B840143AFDB}"/>
    <cellStyle name="Commentaire 2 13 2 2 3 2" xfId="11251" xr:uid="{AACF4AAE-5196-42E1-A397-A228156F72E2}"/>
    <cellStyle name="Commentaire 2 13 2 2 3 3" xfId="11252" xr:uid="{0624B2FE-D47F-4C11-BD79-0DBDAD0C045B}"/>
    <cellStyle name="Commentaire 2 13 2 2 3 4" xfId="11253" xr:uid="{9644FCC8-B346-48D4-803F-2216E6E0B789}"/>
    <cellStyle name="Commentaire 2 13 2 2 3 5" xfId="11254" xr:uid="{6BEC8DAE-5666-4E5B-93D8-F90FBE6EBBFB}"/>
    <cellStyle name="Commentaire 2 13 2 2 4" xfId="11255" xr:uid="{576F788D-D809-49D4-B9C6-F1AC3BAA1C2D}"/>
    <cellStyle name="Commentaire 2 13 2 2 5" xfId="11256" xr:uid="{8BE16185-2D4C-4117-AAD7-C8DA1E48E17C}"/>
    <cellStyle name="Commentaire 2 13 2 2 6" xfId="11257" xr:uid="{E2C174C6-6CE3-4CEA-B03E-D1C1FC39868E}"/>
    <cellStyle name="Commentaire 2 13 2 2 7" xfId="11258" xr:uid="{BD7488CC-01C0-43AB-A76A-E9747DF570EA}"/>
    <cellStyle name="Commentaire 2 13 2 3" xfId="11259" xr:uid="{4298BA07-2E85-47B5-96EB-B1321435686A}"/>
    <cellStyle name="Commentaire 2 13 2 3 2" xfId="11260" xr:uid="{AADAB046-A1CB-4559-BC1B-35AB89DDED9B}"/>
    <cellStyle name="Commentaire 2 13 2 3 2 2" xfId="11261" xr:uid="{B45855FC-9922-43AB-A0C7-612E71222B8F}"/>
    <cellStyle name="Commentaire 2 13 2 3 2 3" xfId="11262" xr:uid="{69059512-4275-43F5-BAE2-7812C497BE6E}"/>
    <cellStyle name="Commentaire 2 13 2 3 2 4" xfId="11263" xr:uid="{0A43F2D6-58D8-477D-9852-DA09579D6557}"/>
    <cellStyle name="Commentaire 2 13 2 3 2 5" xfId="11264" xr:uid="{58FB6ABC-069A-45E1-ACCE-D76973D69922}"/>
    <cellStyle name="Commentaire 2 13 2 3 3" xfId="11265" xr:uid="{26A095A2-F951-40A4-955C-7CF71A945E93}"/>
    <cellStyle name="Commentaire 2 13 2 3 3 2" xfId="11266" xr:uid="{4D6C6B9A-856F-4E1F-8363-DB1986D3E802}"/>
    <cellStyle name="Commentaire 2 13 2 3 3 3" xfId="11267" xr:uid="{2A82DFAA-6CF8-49F3-86EC-7130A781AF4F}"/>
    <cellStyle name="Commentaire 2 13 2 3 3 4" xfId="11268" xr:uid="{0712C1E7-D749-40D4-A98C-712DAF0E17A3}"/>
    <cellStyle name="Commentaire 2 13 2 3 3 5" xfId="11269" xr:uid="{5C0DCB9A-4627-4A84-8F54-A443468B7AB6}"/>
    <cellStyle name="Commentaire 2 13 2 3 4" xfId="11270" xr:uid="{5921624C-DAAB-44A7-8661-B8BAA805038E}"/>
    <cellStyle name="Commentaire 2 13 2 3 5" xfId="11271" xr:uid="{4E2BA663-CDF2-4138-98F9-364133044D33}"/>
    <cellStyle name="Commentaire 2 13 2 3 6" xfId="11272" xr:uid="{641E9094-BAC4-46E6-8337-1B6B4A9B806E}"/>
    <cellStyle name="Commentaire 2 13 2 3 7" xfId="11273" xr:uid="{1E6FEA04-DD36-4938-83C4-9CE18281DCDF}"/>
    <cellStyle name="Commentaire 2 13 2 4" xfId="11274" xr:uid="{8A392BE2-06DD-49BC-8ACF-CCC5E1CE39C5}"/>
    <cellStyle name="Commentaire 2 13 2 4 2" xfId="11275" xr:uid="{65344FC3-C399-43E8-A208-E4D6D5F5C682}"/>
    <cellStyle name="Commentaire 2 13 2 4 3" xfId="11276" xr:uid="{5E70E878-C2FF-46CF-9C50-6A00005C75A1}"/>
    <cellStyle name="Commentaire 2 13 2 4 4" xfId="11277" xr:uid="{C7234F22-7A9B-443F-8901-A715A0208AD4}"/>
    <cellStyle name="Commentaire 2 13 2 4 5" xfId="11278" xr:uid="{D718ED1C-FFD6-4C93-80CC-F03079ADAAAC}"/>
    <cellStyle name="Commentaire 2 13 2 5" xfId="11279" xr:uid="{390C78E4-891C-4E23-B73D-BC2CD0B5B04C}"/>
    <cellStyle name="Commentaire 2 13 2 5 2" xfId="11280" xr:uid="{7079C7E0-0E29-4765-8A8D-AAAD2F62D4EE}"/>
    <cellStyle name="Commentaire 2 13 2 5 3" xfId="11281" xr:uid="{32A0879B-54F9-4338-900D-2FE7CEE12896}"/>
    <cellStyle name="Commentaire 2 13 2 5 4" xfId="11282" xr:uid="{70E61693-C21C-4C5F-9009-D1F1135B2053}"/>
    <cellStyle name="Commentaire 2 13 2 5 5" xfId="11283" xr:uid="{85D041AF-73ED-4E66-9B15-1E348991EECC}"/>
    <cellStyle name="Commentaire 2 13 2 6" xfId="11284" xr:uid="{38212CCF-C41B-4FDA-A3AC-F5592561C429}"/>
    <cellStyle name="Commentaire 2 13 2 7" xfId="11285" xr:uid="{556D1B48-8A37-45E8-943A-1FCCC80D4363}"/>
    <cellStyle name="Commentaire 2 13 2 8" xfId="11286" xr:uid="{2C1FC24E-B795-42A6-AEFA-4506B962578C}"/>
    <cellStyle name="Commentaire 2 13 2 9" xfId="11287" xr:uid="{B6103628-86F7-43F8-8898-1FDF5FB4A568}"/>
    <cellStyle name="Commentaire 2 13 3" xfId="11288" xr:uid="{2484728A-7102-40BF-A51F-EAB62417FEFA}"/>
    <cellStyle name="Commentaire 2 13 3 2" xfId="11289" xr:uid="{B6DD3B2D-A4E9-4D6C-8E25-F670F8CA0841}"/>
    <cellStyle name="Commentaire 2 13 3 2 2" xfId="11290" xr:uid="{D089920A-A54C-4B46-ACD0-6B439EDF03D3}"/>
    <cellStyle name="Commentaire 2 13 3 2 3" xfId="11291" xr:uid="{3357CBF6-12AE-4A96-8351-93DB0932C70C}"/>
    <cellStyle name="Commentaire 2 13 3 2 4" xfId="11292" xr:uid="{6319D8A1-939F-40E1-8850-9384FBB86E23}"/>
    <cellStyle name="Commentaire 2 13 3 2 5" xfId="11293" xr:uid="{7A63DDC5-DCCA-4F4A-B87F-8A8FA09BD549}"/>
    <cellStyle name="Commentaire 2 13 3 3" xfId="11294" xr:uid="{FD07A613-595E-4599-AE9B-F3AC82B259A4}"/>
    <cellStyle name="Commentaire 2 13 3 3 2" xfId="11295" xr:uid="{BC763847-A644-481B-BBF1-F93F60A2F37A}"/>
    <cellStyle name="Commentaire 2 13 3 3 3" xfId="11296" xr:uid="{AE2E919C-5833-43F5-9F18-444845757C10}"/>
    <cellStyle name="Commentaire 2 13 3 3 4" xfId="11297" xr:uid="{1D869CED-8CEE-4A3D-B1B5-73DA6B3E2124}"/>
    <cellStyle name="Commentaire 2 13 3 3 5" xfId="11298" xr:uid="{6A187B05-A277-42AD-9182-063D3FECE792}"/>
    <cellStyle name="Commentaire 2 13 3 4" xfId="11299" xr:uid="{B9F62D38-A021-411C-A125-E46686061089}"/>
    <cellStyle name="Commentaire 2 13 3 5" xfId="11300" xr:uid="{1E6C848D-4D23-446E-8F3F-19F127159747}"/>
    <cellStyle name="Commentaire 2 13 3 6" xfId="11301" xr:uid="{E49BADD3-9DE4-4AAF-B3AA-091F1C20251A}"/>
    <cellStyle name="Commentaire 2 13 3 7" xfId="11302" xr:uid="{CC2E9B9D-45E2-43FB-ADBE-4D3F34B5FE52}"/>
    <cellStyle name="Commentaire 2 13 4" xfId="11303" xr:uid="{49286F8C-FBF6-40D0-B004-3F2B23E6057A}"/>
    <cellStyle name="Commentaire 2 13 4 2" xfId="11304" xr:uid="{2D5EFE3E-8B6F-43B4-8CC0-DE4FE70268DF}"/>
    <cellStyle name="Commentaire 2 13 4 2 2" xfId="11305" xr:uid="{AB5188EE-5150-4C37-A3E5-30BFC3BB1065}"/>
    <cellStyle name="Commentaire 2 13 4 2 3" xfId="11306" xr:uid="{B5901D6F-60B7-41F7-A1E4-4EA5C48EF741}"/>
    <cellStyle name="Commentaire 2 13 4 2 4" xfId="11307" xr:uid="{87EA82AF-C7CD-453F-B0D7-11715431F80E}"/>
    <cellStyle name="Commentaire 2 13 4 2 5" xfId="11308" xr:uid="{405CE53C-B7F5-43E3-9EF5-344927345407}"/>
    <cellStyle name="Commentaire 2 13 4 3" xfId="11309" xr:uid="{1748FA60-154B-4CD6-8C0F-1791CE6BBA8B}"/>
    <cellStyle name="Commentaire 2 13 4 3 2" xfId="11310" xr:uid="{419FA5A8-7972-4538-B288-7FAC9CD5B5C0}"/>
    <cellStyle name="Commentaire 2 13 4 3 3" xfId="11311" xr:uid="{DE332A8C-0AC0-4424-ACB6-9B296E35D8BE}"/>
    <cellStyle name="Commentaire 2 13 4 3 4" xfId="11312" xr:uid="{BD416646-A26A-4E91-A819-DD04F1C49A90}"/>
    <cellStyle name="Commentaire 2 13 4 3 5" xfId="11313" xr:uid="{8EA4193B-26A3-411D-8F75-787A33836E30}"/>
    <cellStyle name="Commentaire 2 13 4 4" xfId="11314" xr:uid="{41E6564C-20FE-4181-9483-2A9847D44427}"/>
    <cellStyle name="Commentaire 2 13 4 5" xfId="11315" xr:uid="{CB669E5E-592C-4A61-9BEF-E9D10B4760B8}"/>
    <cellStyle name="Commentaire 2 13 4 6" xfId="11316" xr:uid="{657C9C04-C264-4F7C-AB86-806276540D18}"/>
    <cellStyle name="Commentaire 2 13 4 7" xfId="11317" xr:uid="{F25C2AC0-2BB6-44AE-8A91-5F988C9ACE97}"/>
    <cellStyle name="Commentaire 2 13 5" xfId="11318" xr:uid="{094B80B2-7993-4054-9B46-2939D2ECE932}"/>
    <cellStyle name="Commentaire 2 13 5 2" xfId="11319" xr:uid="{15F2CA0E-784C-4C4A-8CF6-5EF8D0EE73F8}"/>
    <cellStyle name="Commentaire 2 13 5 2 2" xfId="11320" xr:uid="{7D379ED2-7E3C-429D-9F53-2CB09F400060}"/>
    <cellStyle name="Commentaire 2 13 5 2 3" xfId="11321" xr:uid="{DBFF8B76-26BB-412B-9D24-0DAE957A587E}"/>
    <cellStyle name="Commentaire 2 13 5 2 4" xfId="11322" xr:uid="{570CF19D-E636-4EFB-B3DD-15AA0D27AD1D}"/>
    <cellStyle name="Commentaire 2 13 5 2 5" xfId="11323" xr:uid="{83E719F3-6E3E-4E15-83DE-98D791014E00}"/>
    <cellStyle name="Commentaire 2 13 5 3" xfId="11324" xr:uid="{B0AB6844-E790-4577-844D-EF41E31683CF}"/>
    <cellStyle name="Commentaire 2 13 5 4" xfId="11325" xr:uid="{26C10D32-E2FF-4341-ADD5-4D4052CB6671}"/>
    <cellStyle name="Commentaire 2 13 5 5" xfId="11326" xr:uid="{E3B4FAFC-70D2-44C6-A5CC-B823F751EA6F}"/>
    <cellStyle name="Commentaire 2 13 5 6" xfId="11327" xr:uid="{FF8C696F-47B9-45D1-907A-DA2679FAB04E}"/>
    <cellStyle name="Commentaire 2 13 6" xfId="11328" xr:uid="{F4970901-3ACC-4F7C-98A3-2C34EE531D9C}"/>
    <cellStyle name="Commentaire 2 13 6 2" xfId="11329" xr:uid="{92AC4403-B61F-4C6D-A7CC-BEBDFC931F92}"/>
    <cellStyle name="Commentaire 2 13 6 2 2" xfId="11330" xr:uid="{B486CBE7-BBD5-4104-9C5B-5B538D60C4ED}"/>
    <cellStyle name="Commentaire 2 13 6 3" xfId="11331" xr:uid="{C5B0C756-8183-42B3-8BAD-E5F3A09F08BB}"/>
    <cellStyle name="Commentaire 2 13 6 4" xfId="11332" xr:uid="{AB4136BE-0C8C-4E11-965B-D36B0292063B}"/>
    <cellStyle name="Commentaire 2 13 6 5" xfId="11333" xr:uid="{1619A51C-70D3-46ED-9334-1884B6AE9521}"/>
    <cellStyle name="Commentaire 2 13 7" xfId="11334" xr:uid="{DEF7CC95-AB33-4158-A881-AA37260F2A67}"/>
    <cellStyle name="Commentaire 2 13 7 2" xfId="11335" xr:uid="{B9EB5490-738D-4429-9601-24C553C7F342}"/>
    <cellStyle name="Commentaire 2 13 8" xfId="11336" xr:uid="{E00EDB6E-F75C-4817-8258-376FE5C744C7}"/>
    <cellStyle name="Commentaire 2 13 8 2" xfId="11337" xr:uid="{83A26503-B3C1-437D-9951-D55C4A7BFC05}"/>
    <cellStyle name="Commentaire 2 13 9" xfId="11338" xr:uid="{42639930-2BC6-4FC2-AA22-CD715AC96DC8}"/>
    <cellStyle name="Commentaire 2 14" xfId="11339" xr:uid="{AD776288-37CB-4D2A-8276-A2C959F3A725}"/>
    <cellStyle name="Commentaire 2 14 10" xfId="11340" xr:uid="{40EE4CBC-5B4B-487D-9038-112F0F194B15}"/>
    <cellStyle name="Commentaire 2 14 2" xfId="11341" xr:uid="{C0BF0B71-B8BF-41F8-82D8-5D15E7C3F966}"/>
    <cellStyle name="Commentaire 2 14 2 2" xfId="11342" xr:uid="{1851816E-AD3D-4ECD-93FE-F5A87EA947AB}"/>
    <cellStyle name="Commentaire 2 14 2 2 2" xfId="11343" xr:uid="{550A3FE1-BFA3-4A19-86E6-127C3F11E131}"/>
    <cellStyle name="Commentaire 2 14 2 2 2 2" xfId="11344" xr:uid="{B53A58E8-4303-44AC-9267-1DE97347F630}"/>
    <cellStyle name="Commentaire 2 14 2 2 2 3" xfId="11345" xr:uid="{81F89571-8E81-40AA-AA46-CFE9B62A64CC}"/>
    <cellStyle name="Commentaire 2 14 2 2 2 4" xfId="11346" xr:uid="{E173B071-21BF-42CB-BA82-AD21B39EBE9B}"/>
    <cellStyle name="Commentaire 2 14 2 2 2 5" xfId="11347" xr:uid="{B6DF96C6-2D9B-4E5F-B452-91B4B73BC81D}"/>
    <cellStyle name="Commentaire 2 14 2 2 3" xfId="11348" xr:uid="{FB22F217-FD5F-417C-A977-6562247197AC}"/>
    <cellStyle name="Commentaire 2 14 2 2 3 2" xfId="11349" xr:uid="{97DBEC40-2939-4D68-9009-F4C6F5CCECC8}"/>
    <cellStyle name="Commentaire 2 14 2 2 3 3" xfId="11350" xr:uid="{32FFB248-330F-4C36-95EC-10C4E1C28AF6}"/>
    <cellStyle name="Commentaire 2 14 2 2 3 4" xfId="11351" xr:uid="{1DF68630-8DDE-42A8-AC01-F8AB1ACC90DE}"/>
    <cellStyle name="Commentaire 2 14 2 2 3 5" xfId="11352" xr:uid="{9F5F1E02-BEDD-4771-B5AB-2E9FE5B7B756}"/>
    <cellStyle name="Commentaire 2 14 2 2 4" xfId="11353" xr:uid="{580F02AA-CC64-413D-A554-967D166551D1}"/>
    <cellStyle name="Commentaire 2 14 2 2 5" xfId="11354" xr:uid="{2DC34D0E-D61F-42A4-AA37-B965B601D8FD}"/>
    <cellStyle name="Commentaire 2 14 2 2 6" xfId="11355" xr:uid="{726AE89F-936A-41D2-83EC-4D4FE8D66784}"/>
    <cellStyle name="Commentaire 2 14 2 2 7" xfId="11356" xr:uid="{8F2E8102-F843-4CAE-8181-5CF5F862CD2E}"/>
    <cellStyle name="Commentaire 2 14 2 3" xfId="11357" xr:uid="{98E742DC-F4AB-4ED1-8D78-0218F4DBE38D}"/>
    <cellStyle name="Commentaire 2 14 2 3 2" xfId="11358" xr:uid="{0A77C5BA-1A52-4695-9AE0-F6ADA29EF862}"/>
    <cellStyle name="Commentaire 2 14 2 3 2 2" xfId="11359" xr:uid="{FA6D7F2B-685B-4DCF-AFF9-C681E1670FE2}"/>
    <cellStyle name="Commentaire 2 14 2 3 2 3" xfId="11360" xr:uid="{57B82C50-D4C7-448D-BF58-4CD81BFF955F}"/>
    <cellStyle name="Commentaire 2 14 2 3 2 4" xfId="11361" xr:uid="{DD27D7AE-DCD1-46B1-B0D0-B2BB67B9BF45}"/>
    <cellStyle name="Commentaire 2 14 2 3 2 5" xfId="11362" xr:uid="{8424A653-CB4C-43FE-96F3-7151D9C790DF}"/>
    <cellStyle name="Commentaire 2 14 2 3 3" xfId="11363" xr:uid="{BBBF48DB-B2D8-4895-BBCD-18B3128852C1}"/>
    <cellStyle name="Commentaire 2 14 2 3 3 2" xfId="11364" xr:uid="{F28D4979-AA61-4D08-B8C3-5A86F61084E1}"/>
    <cellStyle name="Commentaire 2 14 2 3 3 3" xfId="11365" xr:uid="{A8F3C417-C094-40B5-BC3A-C91352EDBBEF}"/>
    <cellStyle name="Commentaire 2 14 2 3 3 4" xfId="11366" xr:uid="{AA5967DB-94B6-448A-A35D-DF12029B5216}"/>
    <cellStyle name="Commentaire 2 14 2 3 3 5" xfId="11367" xr:uid="{7A0DE972-6219-4F1A-AFA7-F6044B2F9999}"/>
    <cellStyle name="Commentaire 2 14 2 3 4" xfId="11368" xr:uid="{21EF741F-CB33-4C9B-A3D3-ABE5C5AF50C3}"/>
    <cellStyle name="Commentaire 2 14 2 3 5" xfId="11369" xr:uid="{D4D0DBFF-4D29-4A66-8FE5-3DFB002497BE}"/>
    <cellStyle name="Commentaire 2 14 2 3 6" xfId="11370" xr:uid="{3A290B5C-AB44-4301-BC3B-87B1ED1C3EAC}"/>
    <cellStyle name="Commentaire 2 14 2 3 7" xfId="11371" xr:uid="{CBC41E31-B55C-4558-8795-C089A5A847C0}"/>
    <cellStyle name="Commentaire 2 14 2 4" xfId="11372" xr:uid="{F6F5EB57-BA32-44CA-AF97-D1DFCF1F625F}"/>
    <cellStyle name="Commentaire 2 14 2 4 2" xfId="11373" xr:uid="{C18020D4-580E-4B1E-86A0-85F0A5FE504D}"/>
    <cellStyle name="Commentaire 2 14 2 4 3" xfId="11374" xr:uid="{51524042-4046-4023-A1C3-76DA91E7F690}"/>
    <cellStyle name="Commentaire 2 14 2 4 4" xfId="11375" xr:uid="{9F174203-3969-4B80-99F8-0CBFD0AA9090}"/>
    <cellStyle name="Commentaire 2 14 2 4 5" xfId="11376" xr:uid="{388662F4-50B0-4A01-B8E8-FDB855A921BB}"/>
    <cellStyle name="Commentaire 2 14 2 5" xfId="11377" xr:uid="{2657A3CA-7E82-4F75-A747-47BBDFEDDCC2}"/>
    <cellStyle name="Commentaire 2 14 2 5 2" xfId="11378" xr:uid="{D5AB95F3-1CFC-41AA-A917-1A8242D626FF}"/>
    <cellStyle name="Commentaire 2 14 2 5 3" xfId="11379" xr:uid="{C73344D8-9E16-4B41-BF50-837B87495921}"/>
    <cellStyle name="Commentaire 2 14 2 5 4" xfId="11380" xr:uid="{1671AC9F-1949-4257-9ECB-01FB8688B792}"/>
    <cellStyle name="Commentaire 2 14 2 5 5" xfId="11381" xr:uid="{ECF9E73D-75DB-440D-94B2-616D50D0DA7C}"/>
    <cellStyle name="Commentaire 2 14 2 6" xfId="11382" xr:uid="{6E6916B3-0FCB-435C-A85F-A2E1F172B4A5}"/>
    <cellStyle name="Commentaire 2 14 2 7" xfId="11383" xr:uid="{E1583088-ABC4-4743-ABE0-D7FB9183AED1}"/>
    <cellStyle name="Commentaire 2 14 2 8" xfId="11384" xr:uid="{B2BDCEAF-2918-494E-98D9-D011F82C6DA2}"/>
    <cellStyle name="Commentaire 2 14 2 9" xfId="11385" xr:uid="{E11D248D-7C8A-48D3-A8AB-9AAD79501DF0}"/>
    <cellStyle name="Commentaire 2 14 3" xfId="11386" xr:uid="{8D3B421A-CCD1-42FA-8B0F-52C00B8C0DFC}"/>
    <cellStyle name="Commentaire 2 14 3 2" xfId="11387" xr:uid="{496D63B2-A4E1-43C6-B5BB-6AAD91EB7465}"/>
    <cellStyle name="Commentaire 2 14 3 2 2" xfId="11388" xr:uid="{10361B2A-F45D-4C49-A4D9-BD289966D25C}"/>
    <cellStyle name="Commentaire 2 14 3 2 3" xfId="11389" xr:uid="{C9571799-C59A-4DE6-8EA7-5B9325B6ABA6}"/>
    <cellStyle name="Commentaire 2 14 3 2 4" xfId="11390" xr:uid="{4EBFB6D5-143E-4722-B59C-0B089EA4D40D}"/>
    <cellStyle name="Commentaire 2 14 3 2 5" xfId="11391" xr:uid="{0096645F-1130-48C5-817B-FFB9DAB3AA1E}"/>
    <cellStyle name="Commentaire 2 14 3 3" xfId="11392" xr:uid="{D73FEE43-33CC-4B30-AAC2-6200EB3EC2B2}"/>
    <cellStyle name="Commentaire 2 14 3 3 2" xfId="11393" xr:uid="{2AF85D55-20C5-4EC1-B74B-F213102316C8}"/>
    <cellStyle name="Commentaire 2 14 3 3 3" xfId="11394" xr:uid="{E3B502A8-F16B-4297-B562-7108611EDA4B}"/>
    <cellStyle name="Commentaire 2 14 3 3 4" xfId="11395" xr:uid="{06A83397-8256-46C1-9B9B-4FCDC39675DF}"/>
    <cellStyle name="Commentaire 2 14 3 3 5" xfId="11396" xr:uid="{B1BF22EA-9E70-4BF2-8232-C6CBDB2A9C96}"/>
    <cellStyle name="Commentaire 2 14 3 4" xfId="11397" xr:uid="{F0851933-5B80-40EC-889D-4A79B2C647F3}"/>
    <cellStyle name="Commentaire 2 14 3 5" xfId="11398" xr:uid="{DB4B706E-FAF2-4F04-9E6E-FC5BD2A31548}"/>
    <cellStyle name="Commentaire 2 14 3 6" xfId="11399" xr:uid="{5D497C38-826A-47B9-8A5B-6C7C0756C221}"/>
    <cellStyle name="Commentaire 2 14 3 7" xfId="11400" xr:uid="{061D4BC1-28D0-4854-A8F2-D14C31BC1305}"/>
    <cellStyle name="Commentaire 2 14 4" xfId="11401" xr:uid="{4439AC57-20A7-4BB9-B422-5E790FE06C18}"/>
    <cellStyle name="Commentaire 2 14 4 2" xfId="11402" xr:uid="{B5B02D12-A243-40EA-A987-62FE3BC9485B}"/>
    <cellStyle name="Commentaire 2 14 4 2 2" xfId="11403" xr:uid="{24C21801-CA40-486D-8577-B3FC1CFECEEC}"/>
    <cellStyle name="Commentaire 2 14 4 2 3" xfId="11404" xr:uid="{8C1029A6-552E-41AA-B311-7A3E9FBA794E}"/>
    <cellStyle name="Commentaire 2 14 4 2 4" xfId="11405" xr:uid="{96D33D08-4476-425E-ADD5-5FF0863C03B1}"/>
    <cellStyle name="Commentaire 2 14 4 2 5" xfId="11406" xr:uid="{B856967C-BA4C-4251-ACB2-2969FBA047F7}"/>
    <cellStyle name="Commentaire 2 14 4 3" xfId="11407" xr:uid="{660E3F4B-A5B5-422D-96DB-A8C1418F2C2D}"/>
    <cellStyle name="Commentaire 2 14 4 3 2" xfId="11408" xr:uid="{2C3A3F06-468C-4F12-9D82-2F1C25B1D9E9}"/>
    <cellStyle name="Commentaire 2 14 4 3 3" xfId="11409" xr:uid="{CB87372A-EE6F-498D-8C85-B7AED9C85F0F}"/>
    <cellStyle name="Commentaire 2 14 4 3 4" xfId="11410" xr:uid="{03BB775D-BF9B-4538-A678-F463E7052093}"/>
    <cellStyle name="Commentaire 2 14 4 3 5" xfId="11411" xr:uid="{B1EA6295-4FB0-4C4A-A004-B055F923D94A}"/>
    <cellStyle name="Commentaire 2 14 4 4" xfId="11412" xr:uid="{CD2CAF6E-2AE5-4F1B-9EA1-BB7DC4103FCA}"/>
    <cellStyle name="Commentaire 2 14 4 5" xfId="11413" xr:uid="{5B96A626-C70E-4999-92C9-8EA331EC8BBB}"/>
    <cellStyle name="Commentaire 2 14 4 6" xfId="11414" xr:uid="{E8DB3724-757B-4676-BB37-C7FBA79D75C6}"/>
    <cellStyle name="Commentaire 2 14 4 7" xfId="11415" xr:uid="{F4780516-C5F3-400B-868A-7FE3AF7E887A}"/>
    <cellStyle name="Commentaire 2 14 5" xfId="11416" xr:uid="{6D56C7B8-AD92-46FB-A71A-7B53548DB424}"/>
    <cellStyle name="Commentaire 2 14 5 2" xfId="11417" xr:uid="{A1F82D72-D4E4-474A-B4C9-44A4FE115537}"/>
    <cellStyle name="Commentaire 2 14 5 2 2" xfId="11418" xr:uid="{704C93B6-1CFD-42A6-9092-31ED59B89567}"/>
    <cellStyle name="Commentaire 2 14 5 2 3" xfId="11419" xr:uid="{E14D5F16-5060-4D0E-9153-DC619E34F720}"/>
    <cellStyle name="Commentaire 2 14 5 2 4" xfId="11420" xr:uid="{51305C33-9C5A-415C-8D98-D6C569FBCE20}"/>
    <cellStyle name="Commentaire 2 14 5 2 5" xfId="11421" xr:uid="{101A875D-C2C7-4B48-9508-508ACB8722F2}"/>
    <cellStyle name="Commentaire 2 14 5 3" xfId="11422" xr:uid="{42BF3ECD-741D-4A8A-8D27-70AB8648E664}"/>
    <cellStyle name="Commentaire 2 14 5 4" xfId="11423" xr:uid="{F32F24AA-84C3-4832-9403-7D5EF92DC7C5}"/>
    <cellStyle name="Commentaire 2 14 5 5" xfId="11424" xr:uid="{6CC06961-9584-4E59-91CE-69E61480B0A5}"/>
    <cellStyle name="Commentaire 2 14 5 6" xfId="11425" xr:uid="{E39251E9-AE0F-43C1-BD2E-C74D8AFBDEB3}"/>
    <cellStyle name="Commentaire 2 14 6" xfId="11426" xr:uid="{2629BF71-4FCC-4893-80DC-873DAF93D3BD}"/>
    <cellStyle name="Commentaire 2 14 6 2" xfId="11427" xr:uid="{2A1C90CB-29ED-42BD-BA68-AC661BFA74BA}"/>
    <cellStyle name="Commentaire 2 14 6 2 2" xfId="11428" xr:uid="{FDB0C076-9470-451D-A80D-DEF870349010}"/>
    <cellStyle name="Commentaire 2 14 6 3" xfId="11429" xr:uid="{580D2F69-D043-4770-8889-5AA4DFCEAEA8}"/>
    <cellStyle name="Commentaire 2 14 6 4" xfId="11430" xr:uid="{B72A66BE-02B7-486C-A022-556AD9406D73}"/>
    <cellStyle name="Commentaire 2 14 6 5" xfId="11431" xr:uid="{56A21379-15F7-4782-A94E-5C6084999560}"/>
    <cellStyle name="Commentaire 2 14 7" xfId="11432" xr:uid="{EA9CD1EA-2D3E-4C47-8254-5FD4E9DC38BA}"/>
    <cellStyle name="Commentaire 2 14 7 2" xfId="11433" xr:uid="{4302DFA5-B369-4BCB-91AD-ADB38CC033B4}"/>
    <cellStyle name="Commentaire 2 14 8" xfId="11434" xr:uid="{D554E38F-0E4B-4832-B713-F225C26C4446}"/>
    <cellStyle name="Commentaire 2 14 8 2" xfId="11435" xr:uid="{CA941FD8-75FB-4E5C-8C2E-43A28EDAB7E7}"/>
    <cellStyle name="Commentaire 2 14 9" xfId="11436" xr:uid="{58357553-46ED-4805-A086-C6EFA4AF8A2F}"/>
    <cellStyle name="Commentaire 2 15" xfId="11437" xr:uid="{2A6D60DE-6CA5-44E8-91EB-93A84081EFCE}"/>
    <cellStyle name="Commentaire 2 15 10" xfId="11438" xr:uid="{13A97F55-3FD5-40E1-B6D2-87D9E1FA60E7}"/>
    <cellStyle name="Commentaire 2 15 2" xfId="11439" xr:uid="{9EB16AB2-48FF-45F2-A49F-B29D730B1500}"/>
    <cellStyle name="Commentaire 2 15 2 2" xfId="11440" xr:uid="{67078EF0-0359-437D-8190-2C175E640E27}"/>
    <cellStyle name="Commentaire 2 15 2 2 2" xfId="11441" xr:uid="{0F6B3302-F98D-49A3-AA92-65E739EFC668}"/>
    <cellStyle name="Commentaire 2 15 2 2 2 2" xfId="11442" xr:uid="{49D3013B-4824-4323-9CBA-2836650C7140}"/>
    <cellStyle name="Commentaire 2 15 2 2 2 3" xfId="11443" xr:uid="{4D252B9D-ADF2-4154-A6CC-B8B550F3AED0}"/>
    <cellStyle name="Commentaire 2 15 2 2 2 4" xfId="11444" xr:uid="{4080FBAF-0C20-46C5-9C42-8E5400EA6A5B}"/>
    <cellStyle name="Commentaire 2 15 2 2 2 5" xfId="11445" xr:uid="{668DF8D4-3AEB-467E-9F03-3BB8605ABBC3}"/>
    <cellStyle name="Commentaire 2 15 2 2 3" xfId="11446" xr:uid="{4829C2EB-7B19-4C1A-9BDA-BE615CA4A913}"/>
    <cellStyle name="Commentaire 2 15 2 2 3 2" xfId="11447" xr:uid="{B4B48505-727D-4196-975A-DDD9F25FF8B6}"/>
    <cellStyle name="Commentaire 2 15 2 2 3 3" xfId="11448" xr:uid="{BD00D42A-B60B-4816-9EDB-972AB64E0155}"/>
    <cellStyle name="Commentaire 2 15 2 2 3 4" xfId="11449" xr:uid="{FA2F060E-22BE-4BD1-9B62-22A176E03A40}"/>
    <cellStyle name="Commentaire 2 15 2 2 3 5" xfId="11450" xr:uid="{27478E76-07B4-4EAA-9A5D-CAF73E3A9F62}"/>
    <cellStyle name="Commentaire 2 15 2 2 4" xfId="11451" xr:uid="{118D9E27-C145-42F9-AF4A-0DCCA284F1D2}"/>
    <cellStyle name="Commentaire 2 15 2 2 5" xfId="11452" xr:uid="{809A9133-CED1-47D1-B5E6-49D7916EC81E}"/>
    <cellStyle name="Commentaire 2 15 2 2 6" xfId="11453" xr:uid="{CD2A0E93-D977-4993-883A-9C4984E6B17D}"/>
    <cellStyle name="Commentaire 2 15 2 2 7" xfId="11454" xr:uid="{C3C05C9A-E0A7-421E-A286-A1533AD3CD6E}"/>
    <cellStyle name="Commentaire 2 15 2 3" xfId="11455" xr:uid="{E080D6D3-125F-4BE8-9D74-E449BC547B9F}"/>
    <cellStyle name="Commentaire 2 15 2 3 2" xfId="11456" xr:uid="{ED193802-9497-425A-8649-0553B21CCEBE}"/>
    <cellStyle name="Commentaire 2 15 2 3 2 2" xfId="11457" xr:uid="{20E7A1F6-FFBD-4530-B397-B730BFD9C684}"/>
    <cellStyle name="Commentaire 2 15 2 3 2 3" xfId="11458" xr:uid="{5F0FF97A-E2F7-423B-B733-8A933BD00456}"/>
    <cellStyle name="Commentaire 2 15 2 3 2 4" xfId="11459" xr:uid="{F80D0050-1473-4710-A1C6-9CDFA073E7FB}"/>
    <cellStyle name="Commentaire 2 15 2 3 2 5" xfId="11460" xr:uid="{403EEEC5-8BE3-4A08-A0AD-2AA6BF0352B0}"/>
    <cellStyle name="Commentaire 2 15 2 3 3" xfId="11461" xr:uid="{85B0F58B-D8F4-4529-B218-EBDC85AC3C48}"/>
    <cellStyle name="Commentaire 2 15 2 3 3 2" xfId="11462" xr:uid="{D141B4D3-F435-44A6-AA1E-D4B45C7C4119}"/>
    <cellStyle name="Commentaire 2 15 2 3 3 3" xfId="11463" xr:uid="{F4F0E1DA-FEB8-436E-80F7-9A1F941FA8D5}"/>
    <cellStyle name="Commentaire 2 15 2 3 3 4" xfId="11464" xr:uid="{C501B92D-FD4F-45EE-8BB6-4A30310BC652}"/>
    <cellStyle name="Commentaire 2 15 2 3 3 5" xfId="11465" xr:uid="{5CC28C4A-8EB4-4E9A-9D95-11E44A0819FE}"/>
    <cellStyle name="Commentaire 2 15 2 3 4" xfId="11466" xr:uid="{91F93D18-C7BE-48D6-95E3-559EB3AED7D2}"/>
    <cellStyle name="Commentaire 2 15 2 3 5" xfId="11467" xr:uid="{6BDECF20-31AD-4A15-9F8E-74ABC0A6B96A}"/>
    <cellStyle name="Commentaire 2 15 2 3 6" xfId="11468" xr:uid="{4E09641B-607B-4892-AE3E-1D2B9C82243D}"/>
    <cellStyle name="Commentaire 2 15 2 3 7" xfId="11469" xr:uid="{6A8C4A8E-84C8-44D6-B5BD-D2A3B1EF40B5}"/>
    <cellStyle name="Commentaire 2 15 2 4" xfId="11470" xr:uid="{78856296-650B-4F07-B7E6-8338E7C56D6B}"/>
    <cellStyle name="Commentaire 2 15 2 4 2" xfId="11471" xr:uid="{A9744A1A-DFC0-4261-B65D-3ED532A30DBE}"/>
    <cellStyle name="Commentaire 2 15 2 4 3" xfId="11472" xr:uid="{7DE7CDAA-B3CF-484A-A729-04A7766E0AF9}"/>
    <cellStyle name="Commentaire 2 15 2 4 4" xfId="11473" xr:uid="{E5625751-AF97-41D8-87A7-E0A9146CD582}"/>
    <cellStyle name="Commentaire 2 15 2 4 5" xfId="11474" xr:uid="{8B9091C5-815E-425B-9F6B-38D04E90C2C1}"/>
    <cellStyle name="Commentaire 2 15 2 5" xfId="11475" xr:uid="{552C8E7F-CD61-4DD3-AB84-A53E8729FDF6}"/>
    <cellStyle name="Commentaire 2 15 2 5 2" xfId="11476" xr:uid="{64920127-1EEE-4617-8423-C0665D583052}"/>
    <cellStyle name="Commentaire 2 15 2 5 3" xfId="11477" xr:uid="{F4B645F3-8A3F-4CB2-AF85-A7354FAE6578}"/>
    <cellStyle name="Commentaire 2 15 2 5 4" xfId="11478" xr:uid="{5048EA1D-DCD3-462B-8220-51E589A9E745}"/>
    <cellStyle name="Commentaire 2 15 2 5 5" xfId="11479" xr:uid="{262BFD36-186C-4853-9585-F75ECC20D342}"/>
    <cellStyle name="Commentaire 2 15 2 6" xfId="11480" xr:uid="{7C8A4A12-CAFA-47AA-951E-F3F38D8D594B}"/>
    <cellStyle name="Commentaire 2 15 2 7" xfId="11481" xr:uid="{4CF428EE-69DB-4971-B5F1-E0AAA89DCC16}"/>
    <cellStyle name="Commentaire 2 15 2 8" xfId="11482" xr:uid="{3C4B0902-A259-4D7D-90C0-A4DD76F818C3}"/>
    <cellStyle name="Commentaire 2 15 2 9" xfId="11483" xr:uid="{24DE2861-936D-45CF-9504-E17CC57AB81A}"/>
    <cellStyle name="Commentaire 2 15 3" xfId="11484" xr:uid="{4E0B4284-6E4D-4818-A0A7-013B457131DC}"/>
    <cellStyle name="Commentaire 2 15 3 2" xfId="11485" xr:uid="{5554A56F-B132-44B3-9D74-EF926BE94371}"/>
    <cellStyle name="Commentaire 2 15 3 2 2" xfId="11486" xr:uid="{E90FA95E-39E7-4880-B2C6-86170009364D}"/>
    <cellStyle name="Commentaire 2 15 3 2 3" xfId="11487" xr:uid="{6F99ABA9-833B-4D79-B1DB-B8D435E84022}"/>
    <cellStyle name="Commentaire 2 15 3 2 4" xfId="11488" xr:uid="{5B268345-D055-44E6-BE52-A3AFE9E6AD43}"/>
    <cellStyle name="Commentaire 2 15 3 2 5" xfId="11489" xr:uid="{8626F1A8-BB9B-4B67-9B14-84A64C5E09A9}"/>
    <cellStyle name="Commentaire 2 15 3 3" xfId="11490" xr:uid="{1F22C448-72EB-45AB-821E-5A417BE77A32}"/>
    <cellStyle name="Commentaire 2 15 3 3 2" xfId="11491" xr:uid="{14A3ECC2-E3D5-4385-9095-82F7D06F4910}"/>
    <cellStyle name="Commentaire 2 15 3 3 3" xfId="11492" xr:uid="{3ACA9F19-48EA-418E-90EE-BC890C651EC1}"/>
    <cellStyle name="Commentaire 2 15 3 3 4" xfId="11493" xr:uid="{317D1B62-31A2-4CF7-9BBC-7DE42CC61893}"/>
    <cellStyle name="Commentaire 2 15 3 3 5" xfId="11494" xr:uid="{F35AC900-DA07-4B66-9991-A50435EA9DF5}"/>
    <cellStyle name="Commentaire 2 15 3 4" xfId="11495" xr:uid="{A256D7FF-D5B0-4902-98FE-46545E3E1961}"/>
    <cellStyle name="Commentaire 2 15 3 5" xfId="11496" xr:uid="{DD4023AF-F518-4105-AAE3-707E74360B2F}"/>
    <cellStyle name="Commentaire 2 15 3 6" xfId="11497" xr:uid="{DCAB5CB7-A01C-4EBF-AB78-55816B015851}"/>
    <cellStyle name="Commentaire 2 15 3 7" xfId="11498" xr:uid="{18287178-FB39-467B-B6AE-1EC84B03E8E6}"/>
    <cellStyle name="Commentaire 2 15 4" xfId="11499" xr:uid="{A559F955-A8F2-4121-984C-A2687A432B30}"/>
    <cellStyle name="Commentaire 2 15 4 2" xfId="11500" xr:uid="{10D4250D-6C33-4CC5-AEC8-C29F5E0A2605}"/>
    <cellStyle name="Commentaire 2 15 4 2 2" xfId="11501" xr:uid="{5F2D6033-0466-4E86-9810-064A1FC086AC}"/>
    <cellStyle name="Commentaire 2 15 4 2 3" xfId="11502" xr:uid="{F0B79926-AE1A-4628-9C58-17B926182F79}"/>
    <cellStyle name="Commentaire 2 15 4 2 4" xfId="11503" xr:uid="{73719EBE-9550-4A0F-921D-46EE169F0B0B}"/>
    <cellStyle name="Commentaire 2 15 4 2 5" xfId="11504" xr:uid="{7C5F2190-E936-441A-92B4-534F96C96E03}"/>
    <cellStyle name="Commentaire 2 15 4 3" xfId="11505" xr:uid="{CD373EC6-40EB-4F9E-B70B-082CFF70BBE4}"/>
    <cellStyle name="Commentaire 2 15 4 3 2" xfId="11506" xr:uid="{0E8EFD3B-E115-435E-9897-AB146AEAFC0E}"/>
    <cellStyle name="Commentaire 2 15 4 3 3" xfId="11507" xr:uid="{E5DA8508-8115-4214-A0F8-32736A5D51F0}"/>
    <cellStyle name="Commentaire 2 15 4 3 4" xfId="11508" xr:uid="{588DCD2C-A152-43B8-A288-EB333E40AE9D}"/>
    <cellStyle name="Commentaire 2 15 4 3 5" xfId="11509" xr:uid="{78A2FB20-148D-4ED0-85E2-CB19F32F96AF}"/>
    <cellStyle name="Commentaire 2 15 4 4" xfId="11510" xr:uid="{7AC2ED3D-1032-4596-B12B-E2D369EF5C0E}"/>
    <cellStyle name="Commentaire 2 15 4 5" xfId="11511" xr:uid="{9DDAB243-4825-45B9-A1C9-DF4BFDBDFE5A}"/>
    <cellStyle name="Commentaire 2 15 4 6" xfId="11512" xr:uid="{AFE0A508-2696-4F63-AECD-494D975180B4}"/>
    <cellStyle name="Commentaire 2 15 4 7" xfId="11513" xr:uid="{8AF22A8E-B826-4753-B807-0190A610F410}"/>
    <cellStyle name="Commentaire 2 15 5" xfId="11514" xr:uid="{5801B773-9955-45F3-BADB-4E61A37DEA7D}"/>
    <cellStyle name="Commentaire 2 15 5 2" xfId="11515" xr:uid="{CFBB4B16-2F80-4109-A943-21D5C3AA59A6}"/>
    <cellStyle name="Commentaire 2 15 5 2 2" xfId="11516" xr:uid="{439D2541-420F-4036-A330-29AF97A10A63}"/>
    <cellStyle name="Commentaire 2 15 5 2 3" xfId="11517" xr:uid="{331D7C5B-1732-4D7D-8C84-A26D001198D1}"/>
    <cellStyle name="Commentaire 2 15 5 2 4" xfId="11518" xr:uid="{EFD4AC25-D7A7-41C4-98F2-1BA8F4672045}"/>
    <cellStyle name="Commentaire 2 15 5 2 5" xfId="11519" xr:uid="{6ED131FA-DFA8-4474-8D6E-7A9DBA555101}"/>
    <cellStyle name="Commentaire 2 15 5 3" xfId="11520" xr:uid="{2EE1D394-7257-4B5C-9BD1-5D1354C9656A}"/>
    <cellStyle name="Commentaire 2 15 5 4" xfId="11521" xr:uid="{41958AE2-0EB6-4925-ACEA-BD83667A8A6A}"/>
    <cellStyle name="Commentaire 2 15 5 5" xfId="11522" xr:uid="{5BE49869-B14B-4475-BE03-3D380E3C5B56}"/>
    <cellStyle name="Commentaire 2 15 5 6" xfId="11523" xr:uid="{5D0FFEFC-524D-46C5-B379-CFF065D26CEB}"/>
    <cellStyle name="Commentaire 2 15 6" xfId="11524" xr:uid="{B1A655BE-0FE0-4F5F-A9D5-DABA88FD431B}"/>
    <cellStyle name="Commentaire 2 15 6 2" xfId="11525" xr:uid="{9C69C58D-753A-4FF4-A0F1-1F58E26FD75A}"/>
    <cellStyle name="Commentaire 2 15 6 2 2" xfId="11526" xr:uid="{3F8DE151-6A11-4265-89D3-EC503F4A544A}"/>
    <cellStyle name="Commentaire 2 15 6 3" xfId="11527" xr:uid="{0F41FA4B-2E00-42E9-BD93-51AFD39BD434}"/>
    <cellStyle name="Commentaire 2 15 6 4" xfId="11528" xr:uid="{5E193BDC-00A4-4175-BAB8-602AB3CC587F}"/>
    <cellStyle name="Commentaire 2 15 6 5" xfId="11529" xr:uid="{16B9516E-900E-4049-9072-9905CCA9D33D}"/>
    <cellStyle name="Commentaire 2 15 7" xfId="11530" xr:uid="{E12B7E61-7482-4D39-A42B-ED6914F890CD}"/>
    <cellStyle name="Commentaire 2 15 7 2" xfId="11531" xr:uid="{72CD1BAD-52C9-4792-BB76-EA5D16FC9D64}"/>
    <cellStyle name="Commentaire 2 15 8" xfId="11532" xr:uid="{3B295EA2-20D0-485C-AE64-010C8CA76782}"/>
    <cellStyle name="Commentaire 2 15 8 2" xfId="11533" xr:uid="{BEC10955-D184-45E3-B756-097C636B00BC}"/>
    <cellStyle name="Commentaire 2 15 9" xfId="11534" xr:uid="{B017C049-F62E-4C2F-9CCA-59A5BDF7485E}"/>
    <cellStyle name="Commentaire 2 16" xfId="11535" xr:uid="{0FA8B824-91F4-4E86-BF50-067A2345A145}"/>
    <cellStyle name="Commentaire 2 16 2" xfId="11536" xr:uid="{CF216892-5ADE-4806-BD5F-0A692102B6FD}"/>
    <cellStyle name="Commentaire 2 16 2 2" xfId="11537" xr:uid="{3C278C79-EBA9-4198-922D-4D2F10076B3B}"/>
    <cellStyle name="Commentaire 2 16 2 2 2" xfId="11538" xr:uid="{59184652-C8E0-49BD-98EC-4558619F53A7}"/>
    <cellStyle name="Commentaire 2 16 2 2 3" xfId="11539" xr:uid="{D98B187F-3138-4A52-A221-A20D04365A9F}"/>
    <cellStyle name="Commentaire 2 16 2 2 4" xfId="11540" xr:uid="{620D3BA3-1AA4-43E6-95BE-E063BF2F0FFD}"/>
    <cellStyle name="Commentaire 2 16 2 2 5" xfId="11541" xr:uid="{F5ACC744-28D8-49BE-9208-BAA007191BC4}"/>
    <cellStyle name="Commentaire 2 16 2 3" xfId="11542" xr:uid="{DCADB87A-6B87-4FF6-9202-4FF0A0E3AF41}"/>
    <cellStyle name="Commentaire 2 16 2 3 2" xfId="11543" xr:uid="{9DD55247-AC78-47E9-A95C-8C4F813C0434}"/>
    <cellStyle name="Commentaire 2 16 2 3 3" xfId="11544" xr:uid="{309DAF88-1AB0-4B78-8AE8-672B1B0575A8}"/>
    <cellStyle name="Commentaire 2 16 2 3 4" xfId="11545" xr:uid="{62B223E6-8C4A-4DB9-B9B2-808212136674}"/>
    <cellStyle name="Commentaire 2 16 2 3 5" xfId="11546" xr:uid="{A6277BD1-9C23-4E85-AD92-EC4DE3C7955A}"/>
    <cellStyle name="Commentaire 2 16 2 4" xfId="11547" xr:uid="{0BF5A8F6-7440-487B-8604-6DADCCA3236C}"/>
    <cellStyle name="Commentaire 2 16 2 5" xfId="11548" xr:uid="{E9B87D19-F9A2-4F2C-A0DA-3AF8A58936CA}"/>
    <cellStyle name="Commentaire 2 16 2 6" xfId="11549" xr:uid="{05116D3D-A308-4527-9B37-B8C45420BA6B}"/>
    <cellStyle name="Commentaire 2 16 2 7" xfId="11550" xr:uid="{097609A1-4AC6-484B-A955-10852B5225F9}"/>
    <cellStyle name="Commentaire 2 16 3" xfId="11551" xr:uid="{ABCB4C3D-B7CD-45AB-B99D-6F644B51710A}"/>
    <cellStyle name="Commentaire 2 16 3 2" xfId="11552" xr:uid="{86EAC183-70BC-413C-A989-B3B9C727B2CB}"/>
    <cellStyle name="Commentaire 2 16 3 2 2" xfId="11553" xr:uid="{E509F03E-B5B8-4C48-A2E4-9288846509AC}"/>
    <cellStyle name="Commentaire 2 16 3 2 3" xfId="11554" xr:uid="{B83FBCAE-37AC-4D58-A820-325978D7B3B5}"/>
    <cellStyle name="Commentaire 2 16 3 2 4" xfId="11555" xr:uid="{DF024C34-B998-4CAF-BC02-AD5015283038}"/>
    <cellStyle name="Commentaire 2 16 3 2 5" xfId="11556" xr:uid="{08A482E4-026F-401F-A15B-9C4E83372C27}"/>
    <cellStyle name="Commentaire 2 16 3 3" xfId="11557" xr:uid="{46E168F3-6A01-40E9-87D3-C0E66EFD34B3}"/>
    <cellStyle name="Commentaire 2 16 3 3 2" xfId="11558" xr:uid="{F627D1DF-2CBE-45A8-9FB4-35C82C99092D}"/>
    <cellStyle name="Commentaire 2 16 3 3 3" xfId="11559" xr:uid="{EE54FB0C-A641-448A-9050-A7B2E0F88034}"/>
    <cellStyle name="Commentaire 2 16 3 3 4" xfId="11560" xr:uid="{2A795FDE-FB9A-4BF2-99EA-9F8BA06F3FC4}"/>
    <cellStyle name="Commentaire 2 16 3 3 5" xfId="11561" xr:uid="{A009B9C6-97F0-4186-A7C9-E112BBCC83F8}"/>
    <cellStyle name="Commentaire 2 16 3 4" xfId="11562" xr:uid="{1F24F80A-A42B-477B-B2B4-AD608554483E}"/>
    <cellStyle name="Commentaire 2 16 3 5" xfId="11563" xr:uid="{A31A9736-E444-4006-B97A-21456150F64D}"/>
    <cellStyle name="Commentaire 2 16 3 6" xfId="11564" xr:uid="{50B28A40-3FBD-4A8C-8D79-4BCD3AC15840}"/>
    <cellStyle name="Commentaire 2 16 3 7" xfId="11565" xr:uid="{31B72C7F-84FC-48CE-89D6-CA277520CB5C}"/>
    <cellStyle name="Commentaire 2 16 4" xfId="11566" xr:uid="{441B1D84-C31A-4FB2-8915-409A30CAC494}"/>
    <cellStyle name="Commentaire 2 16 4 2" xfId="11567" xr:uid="{85C3569A-99CF-4B4D-9FC6-293B7C501155}"/>
    <cellStyle name="Commentaire 2 16 4 3" xfId="11568" xr:uid="{2E262311-1651-4558-A1D7-AC679D2F4FD1}"/>
    <cellStyle name="Commentaire 2 16 4 4" xfId="11569" xr:uid="{D031C449-E5F7-4F62-B3B5-CEB348D780A2}"/>
    <cellStyle name="Commentaire 2 16 4 5" xfId="11570" xr:uid="{4CA5C624-541D-4BA8-96A1-9B1BD7271255}"/>
    <cellStyle name="Commentaire 2 16 5" xfId="11571" xr:uid="{9A0014DB-9900-4E21-9B9B-8EE6D2307FF0}"/>
    <cellStyle name="Commentaire 2 16 5 2" xfId="11572" xr:uid="{FDB6C65A-C9CC-465B-9558-5E921430E787}"/>
    <cellStyle name="Commentaire 2 16 5 3" xfId="11573" xr:uid="{10CE524B-9164-4B33-B7BC-D5F2E6EE5EA1}"/>
    <cellStyle name="Commentaire 2 16 5 4" xfId="11574" xr:uid="{403F3FE4-6269-4734-840B-D6A1F950C8F2}"/>
    <cellStyle name="Commentaire 2 16 5 5" xfId="11575" xr:uid="{992A6AD9-4453-42A2-A6F3-F6E6C2584E69}"/>
    <cellStyle name="Commentaire 2 16 6" xfId="11576" xr:uid="{8EDDA19B-48E3-4F1F-8FB9-D5BAFFA6FF42}"/>
    <cellStyle name="Commentaire 2 16 7" xfId="11577" xr:uid="{60962516-F7EE-4338-856F-543F7433E3D2}"/>
    <cellStyle name="Commentaire 2 16 8" xfId="11578" xr:uid="{A0FA62FC-BEA3-49AD-911C-D51E50EFB08A}"/>
    <cellStyle name="Commentaire 2 16 9" xfId="11579" xr:uid="{79352E5C-028B-4259-83BA-D0F7D1FF0BF8}"/>
    <cellStyle name="Commentaire 2 17" xfId="11580" xr:uid="{343F3FDF-3193-4D4F-AD25-0A29E69ED874}"/>
    <cellStyle name="Commentaire 2 17 2" xfId="11581" xr:uid="{3678CB7B-4D1C-4BF7-AA2A-426B2CE87DC6}"/>
    <cellStyle name="Commentaire 2 17 2 2" xfId="11582" xr:uid="{29863F58-4783-4F6A-AE65-E5A4219E83B0}"/>
    <cellStyle name="Commentaire 2 17 2 3" xfId="11583" xr:uid="{B29501CF-5B30-48EA-A71C-088EC7CE7F7F}"/>
    <cellStyle name="Commentaire 2 17 2 4" xfId="11584" xr:uid="{A8C340CD-7CB2-4547-9EFE-BBE0D303B9A2}"/>
    <cellStyle name="Commentaire 2 17 2 5" xfId="11585" xr:uid="{B67BC8BE-3038-4A70-8A84-B36D1D1788AB}"/>
    <cellStyle name="Commentaire 2 17 3" xfId="11586" xr:uid="{97F1170A-3FD9-4C7A-BF3A-5275CC3DFF10}"/>
    <cellStyle name="Commentaire 2 17 3 2" xfId="11587" xr:uid="{78852CE3-F4BD-44E3-BC72-31817E190EE8}"/>
    <cellStyle name="Commentaire 2 17 3 3" xfId="11588" xr:uid="{71D06503-EA0C-4EC1-B6FE-03DF4D1C7240}"/>
    <cellStyle name="Commentaire 2 17 3 4" xfId="11589" xr:uid="{97E8C88E-FE82-45A6-B249-F7C7394BD57F}"/>
    <cellStyle name="Commentaire 2 17 3 5" xfId="11590" xr:uid="{4EAFC6B3-8ED0-4543-84C3-1D43DB8D1C4B}"/>
    <cellStyle name="Commentaire 2 17 4" xfId="11591" xr:uid="{90B54560-F6C0-4200-92B7-59636224F1F1}"/>
    <cellStyle name="Commentaire 2 17 5" xfId="11592" xr:uid="{C21B3CA6-8CD0-42A5-A729-AB881D63DBFD}"/>
    <cellStyle name="Commentaire 2 17 6" xfId="11593" xr:uid="{651EE3C0-43CE-4325-A5FC-486BEF5CF611}"/>
    <cellStyle name="Commentaire 2 17 7" xfId="11594" xr:uid="{F0FE7A94-751F-4985-8B62-50780E21C363}"/>
    <cellStyle name="Commentaire 2 18" xfId="11595" xr:uid="{1CA0FA79-7851-48BA-8612-B121716B43AF}"/>
    <cellStyle name="Commentaire 2 18 2" xfId="11596" xr:uid="{48D3C8B8-35E4-4E0C-A631-B6D2CC7F9207}"/>
    <cellStyle name="Commentaire 2 18 2 2" xfId="11597" xr:uid="{0B3768AA-7C46-42E3-B985-7AA322EFDD98}"/>
    <cellStyle name="Commentaire 2 18 2 3" xfId="11598" xr:uid="{CA1C9976-1FAC-4693-95C5-FA4787DADB57}"/>
    <cellStyle name="Commentaire 2 18 2 4" xfId="11599" xr:uid="{19845DFD-0849-4639-A183-9694E4740949}"/>
    <cellStyle name="Commentaire 2 18 2 5" xfId="11600" xr:uid="{5A963B85-A8C6-4A26-AC42-E9A308715236}"/>
    <cellStyle name="Commentaire 2 18 3" xfId="11601" xr:uid="{3DDD32D3-FC74-45DD-90A7-E540004A3BC7}"/>
    <cellStyle name="Commentaire 2 18 3 2" xfId="11602" xr:uid="{69F7611E-C930-40EE-B6E4-D0BDE23DB63A}"/>
    <cellStyle name="Commentaire 2 18 3 3" xfId="11603" xr:uid="{59452EE7-5255-4BAC-BA06-B5EFCD6CA4B0}"/>
    <cellStyle name="Commentaire 2 18 3 4" xfId="11604" xr:uid="{558B3CA8-3763-4875-A222-27E4F95FD78E}"/>
    <cellStyle name="Commentaire 2 18 3 5" xfId="11605" xr:uid="{34B150B3-5C68-440C-9A37-204E6B5B5470}"/>
    <cellStyle name="Commentaire 2 18 4" xfId="11606" xr:uid="{80FE7316-9FC2-4BA4-9FCA-CA95DA2C0588}"/>
    <cellStyle name="Commentaire 2 18 5" xfId="11607" xr:uid="{883B05F1-A443-4A01-B2BF-49635231FBC1}"/>
    <cellStyle name="Commentaire 2 18 6" xfId="11608" xr:uid="{3F431418-8B82-4021-9BC7-7B59E73F0B64}"/>
    <cellStyle name="Commentaire 2 18 7" xfId="11609" xr:uid="{D472C3DA-F7D5-4C73-A963-ADF110907B7A}"/>
    <cellStyle name="Commentaire 2 19" xfId="11610" xr:uid="{62FF0C0B-FE41-4D8A-A5B8-7C69785E74DE}"/>
    <cellStyle name="Commentaire 2 19 2" xfId="11611" xr:uid="{BBEE959E-3A67-4860-8909-FFA92DEEB35F}"/>
    <cellStyle name="Commentaire 2 19 2 2" xfId="11612" xr:uid="{B2C1E1E6-89D3-43F5-A693-F217B96FF93E}"/>
    <cellStyle name="Commentaire 2 19 2 3" xfId="11613" xr:uid="{F8242B5E-EC2E-46F3-96C2-0509536D74F6}"/>
    <cellStyle name="Commentaire 2 19 2 4" xfId="11614" xr:uid="{0D03471B-CAE9-4CE1-80F6-537D5D50829F}"/>
    <cellStyle name="Commentaire 2 19 2 5" xfId="11615" xr:uid="{A6B7C868-3CD3-4282-932C-4E51E5428BBB}"/>
    <cellStyle name="Commentaire 2 19 3" xfId="11616" xr:uid="{A0746B70-0470-44D5-A784-76CD7CB034E9}"/>
    <cellStyle name="Commentaire 2 19 3 2" xfId="11617" xr:uid="{A7C976B0-AE27-4011-812D-15094A1694CD}"/>
    <cellStyle name="Commentaire 2 19 3 3" xfId="11618" xr:uid="{A4759EA7-845F-41E7-A882-1A0220EE8D52}"/>
    <cellStyle name="Commentaire 2 19 3 4" xfId="11619" xr:uid="{5E5FCB11-7C97-483C-B04E-46C9ECA7484C}"/>
    <cellStyle name="Commentaire 2 19 3 5" xfId="11620" xr:uid="{45DC7ABB-F534-4571-8AED-6F40CF6881AC}"/>
    <cellStyle name="Commentaire 2 19 4" xfId="11621" xr:uid="{450B04E1-1FA5-495A-A4F8-20B3B386058A}"/>
    <cellStyle name="Commentaire 2 19 5" xfId="11622" xr:uid="{E324ABBE-5B63-4877-9A7F-5DEC53DBDE53}"/>
    <cellStyle name="Commentaire 2 19 6" xfId="11623" xr:uid="{E150D894-1706-4C96-815D-CF3C8A37A150}"/>
    <cellStyle name="Commentaire 2 19 7" xfId="11624" xr:uid="{C73D77D3-EB91-4E3F-96C3-D531CA9A4291}"/>
    <cellStyle name="Commentaire 2 2" xfId="11625" xr:uid="{77385E3D-23B3-4948-83A5-FF91440357C2}"/>
    <cellStyle name="Commentaire 2 2 10" xfId="11626" xr:uid="{B64B94A5-A545-4503-B7D4-3EC18329F6FB}"/>
    <cellStyle name="Commentaire 2 2 10 2" xfId="11627" xr:uid="{C332FE2E-EACC-426C-B78E-AE7CECABC4AD}"/>
    <cellStyle name="Commentaire 2 2 10 3" xfId="11628" xr:uid="{92608BFE-3A17-463B-B09B-DF7E31DBE348}"/>
    <cellStyle name="Commentaire 2 2 10 4" xfId="11629" xr:uid="{F9422F53-6052-4993-8ED7-F45C005E6C12}"/>
    <cellStyle name="Commentaire 2 2 10 5" xfId="11630" xr:uid="{E934B46A-115D-46E9-ACA3-404B9FD0AB3E}"/>
    <cellStyle name="Commentaire 2 2 11" xfId="11631" xr:uid="{D309CF73-B908-46E9-A5A9-231A88D73B5D}"/>
    <cellStyle name="Commentaire 2 2 12" xfId="11632" xr:uid="{1A9D9082-1B5E-4890-99B2-4D86797060A3}"/>
    <cellStyle name="Commentaire 2 2 13" xfId="11633" xr:uid="{D2FFF299-97B7-4546-86CB-D8D426038894}"/>
    <cellStyle name="Commentaire 2 2 14" xfId="11634" xr:uid="{730126CC-107E-4529-8314-1D88078AEF34}"/>
    <cellStyle name="Commentaire 2 2 2" xfId="11635" xr:uid="{FFFC2E82-F76B-4A1A-AFFA-3107D0B23B82}"/>
    <cellStyle name="Commentaire 2 2 2 10" xfId="11636" xr:uid="{12A74C18-1BDB-45BD-B04D-1744FDC23172}"/>
    <cellStyle name="Commentaire 2 2 2 11" xfId="11637" xr:uid="{E94BFAAE-A1A2-4793-B8B4-85BB2E8B7DC9}"/>
    <cellStyle name="Commentaire 2 2 2 12" xfId="11638" xr:uid="{92D0F04D-A1B3-44E4-9247-DAF4564B7180}"/>
    <cellStyle name="Commentaire 2 2 2 13" xfId="11639" xr:uid="{C776C6AE-F8D5-4B20-9BD4-7BB7208946F1}"/>
    <cellStyle name="Commentaire 2 2 2 2" xfId="11640" xr:uid="{097E4E48-1726-4E40-B4FB-F58E9904DBD3}"/>
    <cellStyle name="Commentaire 2 2 2 2 10" xfId="11641" xr:uid="{DB529CE7-840E-4F58-BF16-EC62AC3BF652}"/>
    <cellStyle name="Commentaire 2 2 2 2 11" xfId="11642" xr:uid="{DC65312E-0AF1-4EF3-80F9-6B1570E5833A}"/>
    <cellStyle name="Commentaire 2 2 2 2 12" xfId="11643" xr:uid="{16A58B8B-ED95-4953-8E3D-513D417F14EC}"/>
    <cellStyle name="Commentaire 2 2 2 2 2" xfId="11644" xr:uid="{502467E5-E7C8-4717-9846-22C8D54A062B}"/>
    <cellStyle name="Commentaire 2 2 2 2 2 10" xfId="11645" xr:uid="{A5B0865F-9007-4D0C-B6A9-A44FC2FD99DE}"/>
    <cellStyle name="Commentaire 2 2 2 2 2 2" xfId="11646" xr:uid="{B0CFD3C7-9701-46F2-88F2-95794A3078C5}"/>
    <cellStyle name="Commentaire 2 2 2 2 2 2 2" xfId="11647" xr:uid="{36C1C7FB-2CF9-42E4-9700-5695A43D38D1}"/>
    <cellStyle name="Commentaire 2 2 2 2 2 2 2 2" xfId="11648" xr:uid="{3CAD6CDD-D7F3-485F-AA80-982E5DABC5C5}"/>
    <cellStyle name="Commentaire 2 2 2 2 2 2 2 3" xfId="11649" xr:uid="{3F50061C-614C-4B35-BA30-BD3E15732A40}"/>
    <cellStyle name="Commentaire 2 2 2 2 2 2 2 4" xfId="11650" xr:uid="{90BB603C-AAEC-4D28-A50E-499E77540B25}"/>
    <cellStyle name="Commentaire 2 2 2 2 2 2 2 5" xfId="11651" xr:uid="{9D2ECF38-1D3E-41FE-852F-2C505E02A77B}"/>
    <cellStyle name="Commentaire 2 2 2 2 2 2 3" xfId="11652" xr:uid="{8D8B74DA-163A-49E4-9AA8-E0316DFC6C24}"/>
    <cellStyle name="Commentaire 2 2 2 2 2 2 3 2" xfId="11653" xr:uid="{203DF425-4CDC-4F2A-B513-CC4C648FCB90}"/>
    <cellStyle name="Commentaire 2 2 2 2 2 2 3 3" xfId="11654" xr:uid="{0EE7A42F-DA85-4058-A894-B8B4D3410246}"/>
    <cellStyle name="Commentaire 2 2 2 2 2 2 3 4" xfId="11655" xr:uid="{6748B97C-8AFC-4619-B8F2-11D2FE1FDB86}"/>
    <cellStyle name="Commentaire 2 2 2 2 2 2 3 5" xfId="11656" xr:uid="{3CBCB1AF-B23E-47A8-9791-64E90CF6BE06}"/>
    <cellStyle name="Commentaire 2 2 2 2 2 2 4" xfId="11657" xr:uid="{9CAA1EA5-FA0A-45A5-8FFE-4313DB7F7274}"/>
    <cellStyle name="Commentaire 2 2 2 2 2 2 5" xfId="11658" xr:uid="{0F596585-48E2-4A29-AF76-E95CE74F193D}"/>
    <cellStyle name="Commentaire 2 2 2 2 2 2 6" xfId="11659" xr:uid="{65540B16-3D1A-4DBB-B5F1-5672228AF477}"/>
    <cellStyle name="Commentaire 2 2 2 2 2 2 7" xfId="11660" xr:uid="{748EE9E1-CEBD-4A45-B8FC-4E35217C1298}"/>
    <cellStyle name="Commentaire 2 2 2 2 2 3" xfId="11661" xr:uid="{049493EE-30C6-417F-912E-9E9C7CD0D0A2}"/>
    <cellStyle name="Commentaire 2 2 2 2 2 3 2" xfId="11662" xr:uid="{CC7C0A82-E49F-4019-B69A-C9D9E966A5F3}"/>
    <cellStyle name="Commentaire 2 2 2 2 2 3 2 2" xfId="11663" xr:uid="{3A2446ED-885C-4171-BAC3-EC45CC5F26E9}"/>
    <cellStyle name="Commentaire 2 2 2 2 2 3 2 3" xfId="11664" xr:uid="{AE6DB811-653C-4F2C-ABCA-7DB3C6010D75}"/>
    <cellStyle name="Commentaire 2 2 2 2 2 3 2 4" xfId="11665" xr:uid="{A52A8398-C217-4F6B-BD3D-7F672A79E2E8}"/>
    <cellStyle name="Commentaire 2 2 2 2 2 3 2 5" xfId="11666" xr:uid="{C63910F4-F9AC-4E21-BE6D-62CC0EE15501}"/>
    <cellStyle name="Commentaire 2 2 2 2 2 3 3" xfId="11667" xr:uid="{DFD60C06-0583-4C7F-8E2C-A1D669FFC2CE}"/>
    <cellStyle name="Commentaire 2 2 2 2 2 3 3 2" xfId="11668" xr:uid="{36E59A8A-C25A-4D3A-981A-8241BF152FFE}"/>
    <cellStyle name="Commentaire 2 2 2 2 2 3 3 3" xfId="11669" xr:uid="{3057E00F-1767-4354-BE25-9710BCB79E15}"/>
    <cellStyle name="Commentaire 2 2 2 2 2 3 3 4" xfId="11670" xr:uid="{2E7964BF-E73D-47FA-8C50-1CBF4E5C8510}"/>
    <cellStyle name="Commentaire 2 2 2 2 2 3 3 5" xfId="11671" xr:uid="{77DAC524-C756-4E64-8701-363C6CC8401D}"/>
    <cellStyle name="Commentaire 2 2 2 2 2 3 4" xfId="11672" xr:uid="{AF2304D2-7895-4EB5-8801-5C4B51CD73C1}"/>
    <cellStyle name="Commentaire 2 2 2 2 2 3 5" xfId="11673" xr:uid="{EBB593DE-0F60-4103-9E3B-9683FD9E4DA2}"/>
    <cellStyle name="Commentaire 2 2 2 2 2 3 6" xfId="11674" xr:uid="{D7D73FDA-BC11-4C1B-ACF8-B2E411702A50}"/>
    <cellStyle name="Commentaire 2 2 2 2 2 3 7" xfId="11675" xr:uid="{0E37C271-1FB8-4F88-9115-0A91A0D07E3E}"/>
    <cellStyle name="Commentaire 2 2 2 2 2 4" xfId="11676" xr:uid="{2DBF3296-DCB4-4138-AEB6-26F6300FC882}"/>
    <cellStyle name="Commentaire 2 2 2 2 2 4 2" xfId="11677" xr:uid="{635CA5FC-5E8C-4E86-A301-64D3F6BC83B0}"/>
    <cellStyle name="Commentaire 2 2 2 2 2 4 2 2" xfId="11678" xr:uid="{CCD3E255-851F-4D08-8152-2387043034E2}"/>
    <cellStyle name="Commentaire 2 2 2 2 2 4 2 3" xfId="11679" xr:uid="{B33C1815-D49A-4AC0-B490-21D1A7AD6662}"/>
    <cellStyle name="Commentaire 2 2 2 2 2 4 2 4" xfId="11680" xr:uid="{8C13E553-371D-4431-9FF8-478EB42C918D}"/>
    <cellStyle name="Commentaire 2 2 2 2 2 4 2 5" xfId="11681" xr:uid="{CC6D4B3A-A1EA-4154-B1A7-68739C4641EB}"/>
    <cellStyle name="Commentaire 2 2 2 2 2 4 3" xfId="11682" xr:uid="{95555C74-945A-4613-A26C-FAC83CD0B26B}"/>
    <cellStyle name="Commentaire 2 2 2 2 2 4 3 2" xfId="11683" xr:uid="{D09AF5AB-27DD-4728-A9D8-A7530FFF27DC}"/>
    <cellStyle name="Commentaire 2 2 2 2 2 4 3 3" xfId="11684" xr:uid="{49D084E2-F055-4905-89F0-E0F67EBF433B}"/>
    <cellStyle name="Commentaire 2 2 2 2 2 4 3 4" xfId="11685" xr:uid="{356E03B9-4A2D-4691-8944-9F8F15DA1F58}"/>
    <cellStyle name="Commentaire 2 2 2 2 2 4 3 5" xfId="11686" xr:uid="{4BF76F8A-CEB7-4B17-9E5E-8FD8F1C0D75E}"/>
    <cellStyle name="Commentaire 2 2 2 2 2 4 4" xfId="11687" xr:uid="{5F76B413-E797-4C54-B0D2-3A1D8CDA3FED}"/>
    <cellStyle name="Commentaire 2 2 2 2 2 4 5" xfId="11688" xr:uid="{4ECA3901-697C-403F-A2B2-D105F72206F8}"/>
    <cellStyle name="Commentaire 2 2 2 2 2 4 6" xfId="11689" xr:uid="{B2E86129-635D-4E37-A634-A19D07493993}"/>
    <cellStyle name="Commentaire 2 2 2 2 2 4 7" xfId="11690" xr:uid="{5A72AA04-807A-4D2D-94C9-335051404559}"/>
    <cellStyle name="Commentaire 2 2 2 2 2 5" xfId="11691" xr:uid="{0D938C54-7E00-41D6-8E41-077CFD858C24}"/>
    <cellStyle name="Commentaire 2 2 2 2 2 5 2" xfId="11692" xr:uid="{8E2D568F-BC5D-496C-8E2E-6DA3F8F7DECE}"/>
    <cellStyle name="Commentaire 2 2 2 2 2 5 3" xfId="11693" xr:uid="{D144660E-C4B1-4563-85C3-BAE4566BA8DD}"/>
    <cellStyle name="Commentaire 2 2 2 2 2 5 4" xfId="11694" xr:uid="{726620FC-1853-4E48-ADE8-D185F817D0F8}"/>
    <cellStyle name="Commentaire 2 2 2 2 2 5 5" xfId="11695" xr:uid="{BDEA88ED-78D5-4AEF-B5B1-86634E4EA5CF}"/>
    <cellStyle name="Commentaire 2 2 2 2 2 6" xfId="11696" xr:uid="{88098B43-D004-4490-A8E2-EE239393E09F}"/>
    <cellStyle name="Commentaire 2 2 2 2 2 6 2" xfId="11697" xr:uid="{D331CD6B-D684-47B5-AEF0-BF336C25A90F}"/>
    <cellStyle name="Commentaire 2 2 2 2 2 6 3" xfId="11698" xr:uid="{1651D067-D0B2-4FD4-A52E-653E193F7EEC}"/>
    <cellStyle name="Commentaire 2 2 2 2 2 6 4" xfId="11699" xr:uid="{CB04B42F-B514-434B-9A75-B21B4FBFADDB}"/>
    <cellStyle name="Commentaire 2 2 2 2 2 6 5" xfId="11700" xr:uid="{4B8CE740-29AC-4F65-AF0F-333829240EBF}"/>
    <cellStyle name="Commentaire 2 2 2 2 2 7" xfId="11701" xr:uid="{69E41BE0-D1B1-42C7-9291-9C7CA2A3B426}"/>
    <cellStyle name="Commentaire 2 2 2 2 2 8" xfId="11702" xr:uid="{492A1CB4-8501-4D7C-8FCC-F84A57BE338E}"/>
    <cellStyle name="Commentaire 2 2 2 2 2 9" xfId="11703" xr:uid="{0A874EBF-0A0F-465D-94E9-DAB2927CD40E}"/>
    <cellStyle name="Commentaire 2 2 2 2 3" xfId="11704" xr:uid="{ABFF94D7-8957-442A-B37E-D4D95CD6D87B}"/>
    <cellStyle name="Commentaire 2 2 2 2 3 2" xfId="11705" xr:uid="{3F145E7D-DF9F-430E-AD1E-A28266F583FE}"/>
    <cellStyle name="Commentaire 2 2 2 2 3 2 2" xfId="11706" xr:uid="{7BA7EC20-D30A-4C55-8F37-57B958A7FA2B}"/>
    <cellStyle name="Commentaire 2 2 2 2 3 2 3" xfId="11707" xr:uid="{129B7493-2BD9-41F8-BD8A-174BD7488D50}"/>
    <cellStyle name="Commentaire 2 2 2 2 3 2 4" xfId="11708" xr:uid="{23F2A07C-0F5E-4577-A4BF-C4412E236307}"/>
    <cellStyle name="Commentaire 2 2 2 2 3 2 5" xfId="11709" xr:uid="{549C94CF-DD79-4C04-B4A7-F44FA6A7DD06}"/>
    <cellStyle name="Commentaire 2 2 2 2 3 3" xfId="11710" xr:uid="{FB5ADE3D-CE55-4B34-858D-9DE27875A134}"/>
    <cellStyle name="Commentaire 2 2 2 2 3 3 2" xfId="11711" xr:uid="{FD6508C8-2191-4EE8-A415-4C5267E8A2EF}"/>
    <cellStyle name="Commentaire 2 2 2 2 3 3 3" xfId="11712" xr:uid="{F2A3131C-0107-435F-A24F-8E390F6BF23B}"/>
    <cellStyle name="Commentaire 2 2 2 2 3 3 4" xfId="11713" xr:uid="{AC602125-0DD3-43B5-9A73-FE0531F4F87D}"/>
    <cellStyle name="Commentaire 2 2 2 2 3 3 5" xfId="11714" xr:uid="{9EC44274-D4B6-40A2-BC1F-139CCACF0D7C}"/>
    <cellStyle name="Commentaire 2 2 2 2 3 4" xfId="11715" xr:uid="{74F835A2-9BB7-4B3C-9220-E3346001E317}"/>
    <cellStyle name="Commentaire 2 2 2 2 3 5" xfId="11716" xr:uid="{A7863EDB-08C2-4B10-B5AD-550677C684BA}"/>
    <cellStyle name="Commentaire 2 2 2 2 3 6" xfId="11717" xr:uid="{23DC00CC-C905-4CC3-AFBC-536CA440CBAC}"/>
    <cellStyle name="Commentaire 2 2 2 2 3 7" xfId="11718" xr:uid="{D2CEEC8E-0257-4254-AF13-5070648E398F}"/>
    <cellStyle name="Commentaire 2 2 2 2 4" xfId="11719" xr:uid="{D5AC43BE-BB71-449F-A56E-F94A4AE4228C}"/>
    <cellStyle name="Commentaire 2 2 2 2 4 2" xfId="11720" xr:uid="{0839CD10-53EF-4F24-B9C5-92013E472E75}"/>
    <cellStyle name="Commentaire 2 2 2 2 4 2 2" xfId="11721" xr:uid="{1AFF5155-CA6B-4491-BF9A-A062904B0126}"/>
    <cellStyle name="Commentaire 2 2 2 2 4 2 3" xfId="11722" xr:uid="{F7BF3C1A-5736-4360-B58A-2EA3C6305E1F}"/>
    <cellStyle name="Commentaire 2 2 2 2 4 2 4" xfId="11723" xr:uid="{3D090B2D-9204-4133-AE01-7DC24777B814}"/>
    <cellStyle name="Commentaire 2 2 2 2 4 2 5" xfId="11724" xr:uid="{65DBE93A-3644-4A9A-BDBE-07F36378310B}"/>
    <cellStyle name="Commentaire 2 2 2 2 4 3" xfId="11725" xr:uid="{D4DB75BF-9352-4EB2-BE8A-B71C567A0A09}"/>
    <cellStyle name="Commentaire 2 2 2 2 4 3 2" xfId="11726" xr:uid="{7427598B-8C91-410C-ABB2-512C6465E91B}"/>
    <cellStyle name="Commentaire 2 2 2 2 4 3 3" xfId="11727" xr:uid="{576BD391-CBB5-4F26-8B58-2C026A78859F}"/>
    <cellStyle name="Commentaire 2 2 2 2 4 3 4" xfId="11728" xr:uid="{393F22AC-C707-4943-9DBB-6C98822E5F38}"/>
    <cellStyle name="Commentaire 2 2 2 2 4 3 5" xfId="11729" xr:uid="{DCD25A48-7252-47F6-ABDF-F4D8CF6A9CB9}"/>
    <cellStyle name="Commentaire 2 2 2 2 4 4" xfId="11730" xr:uid="{DC198255-5965-4833-9669-B8FF08D843F8}"/>
    <cellStyle name="Commentaire 2 2 2 2 4 5" xfId="11731" xr:uid="{8FB206F2-4620-44EA-86C5-2A3BA7174032}"/>
    <cellStyle name="Commentaire 2 2 2 2 4 6" xfId="11732" xr:uid="{EFC210DF-EA78-4434-8362-8730CA9EFF6C}"/>
    <cellStyle name="Commentaire 2 2 2 2 4 7" xfId="11733" xr:uid="{C07560F6-957D-46D5-AC67-E27D448318AE}"/>
    <cellStyle name="Commentaire 2 2 2 2 5" xfId="11734" xr:uid="{E87BFF2B-31C7-469D-8265-A8CFAC0A7095}"/>
    <cellStyle name="Commentaire 2 2 2 2 5 2" xfId="11735" xr:uid="{FC735461-562C-4505-8120-DB2C91784E0A}"/>
    <cellStyle name="Commentaire 2 2 2 2 5 2 2" xfId="11736" xr:uid="{DB32E602-AC58-43EC-9955-739F37B3D5F4}"/>
    <cellStyle name="Commentaire 2 2 2 2 5 2 3" xfId="11737" xr:uid="{6C5F81F0-90B5-43BB-AF45-5183AFE3E573}"/>
    <cellStyle name="Commentaire 2 2 2 2 5 2 4" xfId="11738" xr:uid="{E7C406DB-A766-491C-87DC-205A909B7511}"/>
    <cellStyle name="Commentaire 2 2 2 2 5 2 5" xfId="11739" xr:uid="{818E698F-B1A6-4397-A7AD-6A82E71BBC6D}"/>
    <cellStyle name="Commentaire 2 2 2 2 5 3" xfId="11740" xr:uid="{5D7521C2-3B08-4A4B-8E09-DA187E96CB9F}"/>
    <cellStyle name="Commentaire 2 2 2 2 5 3 2" xfId="11741" xr:uid="{10630CE7-FDF1-4DEC-A060-E4DE1F7A0A6E}"/>
    <cellStyle name="Commentaire 2 2 2 2 5 3 3" xfId="11742" xr:uid="{8FBAF619-7470-4E8B-B7C0-D80FA3222691}"/>
    <cellStyle name="Commentaire 2 2 2 2 5 3 4" xfId="11743" xr:uid="{63001A80-6464-47E1-A0A7-9E59A7836916}"/>
    <cellStyle name="Commentaire 2 2 2 2 5 3 5" xfId="11744" xr:uid="{6A4E547D-9630-49F1-B641-5C1A10708597}"/>
    <cellStyle name="Commentaire 2 2 2 2 5 4" xfId="11745" xr:uid="{B21F8DBF-C760-4A0E-A734-B33C01BD81D0}"/>
    <cellStyle name="Commentaire 2 2 2 2 5 5" xfId="11746" xr:uid="{3343ED89-3C56-4066-8A34-CE88990B50E1}"/>
    <cellStyle name="Commentaire 2 2 2 2 5 6" xfId="11747" xr:uid="{D5D3CE48-BDF3-4EEA-8B03-CC9CF554EE0E}"/>
    <cellStyle name="Commentaire 2 2 2 2 5 7" xfId="11748" xr:uid="{BD792D18-043F-4E39-8456-98EC42E1F767}"/>
    <cellStyle name="Commentaire 2 2 2 2 6" xfId="11749" xr:uid="{0AEACF13-135D-4588-9F84-68DEDCDE7435}"/>
    <cellStyle name="Commentaire 2 2 2 2 6 2" xfId="11750" xr:uid="{D047C8B7-D771-49E3-98AF-188D12B73C47}"/>
    <cellStyle name="Commentaire 2 2 2 2 6 2 2" xfId="11751" xr:uid="{77A7106A-C97E-4E91-8E8E-AFD683CD635E}"/>
    <cellStyle name="Commentaire 2 2 2 2 6 2 3" xfId="11752" xr:uid="{7627B6BE-588F-44A4-9AE7-AA029F02114D}"/>
    <cellStyle name="Commentaire 2 2 2 2 6 2 4" xfId="11753" xr:uid="{18EF1B88-951D-461C-BD57-5534D4433C12}"/>
    <cellStyle name="Commentaire 2 2 2 2 6 2 5" xfId="11754" xr:uid="{E1C6F934-1002-4697-A45C-7A87833A964F}"/>
    <cellStyle name="Commentaire 2 2 2 2 6 3" xfId="11755" xr:uid="{224BFB92-8CA5-404C-BB53-B5687192820E}"/>
    <cellStyle name="Commentaire 2 2 2 2 6 3 2" xfId="11756" xr:uid="{3DD376A6-8D6C-49E6-B400-1406E087CC03}"/>
    <cellStyle name="Commentaire 2 2 2 2 6 3 3" xfId="11757" xr:uid="{29F603F3-8707-4CC2-8BAB-EB9F198DE8A1}"/>
    <cellStyle name="Commentaire 2 2 2 2 6 3 4" xfId="11758" xr:uid="{197725C7-165D-4D23-BF9C-D03F737EDA98}"/>
    <cellStyle name="Commentaire 2 2 2 2 6 3 5" xfId="11759" xr:uid="{B5C0C7B2-F722-4EDF-A207-ED80EF8A0BEF}"/>
    <cellStyle name="Commentaire 2 2 2 2 6 4" xfId="11760" xr:uid="{B4C3DB26-56C4-4E88-88D1-107101F9CFED}"/>
    <cellStyle name="Commentaire 2 2 2 2 6 5" xfId="11761" xr:uid="{2B8777C9-14F9-489A-AC6C-95F141188A32}"/>
    <cellStyle name="Commentaire 2 2 2 2 6 6" xfId="11762" xr:uid="{C0AC59A7-F799-4252-9828-409992C4D9AF}"/>
    <cellStyle name="Commentaire 2 2 2 2 6 7" xfId="11763" xr:uid="{B7C35901-5987-4144-B222-FFD07883F8DC}"/>
    <cellStyle name="Commentaire 2 2 2 2 7" xfId="11764" xr:uid="{0D59F165-B40E-4D94-BA2C-29A908374864}"/>
    <cellStyle name="Commentaire 2 2 2 2 7 2" xfId="11765" xr:uid="{21FADBE3-2A96-4FCF-9BB0-781CD5E0E6F7}"/>
    <cellStyle name="Commentaire 2 2 2 2 7 3" xfId="11766" xr:uid="{8F32EAFD-63B2-479C-ADF1-A180DA067D03}"/>
    <cellStyle name="Commentaire 2 2 2 2 7 4" xfId="11767" xr:uid="{446B31A9-C4AB-49C4-966E-1E5788B335F2}"/>
    <cellStyle name="Commentaire 2 2 2 2 7 5" xfId="11768" xr:uid="{5BE9F60F-E91D-4ADD-BDD1-69E95F938D03}"/>
    <cellStyle name="Commentaire 2 2 2 2 8" xfId="11769" xr:uid="{ECC61B3B-99BC-470D-B3BF-85CB90B54473}"/>
    <cellStyle name="Commentaire 2 2 2 2 8 2" xfId="11770" xr:uid="{847D778F-4AFF-44AC-BC5A-F6A5E8AFC6CE}"/>
    <cellStyle name="Commentaire 2 2 2 2 8 3" xfId="11771" xr:uid="{5CD29D6F-800E-451D-B708-C216E9F491FB}"/>
    <cellStyle name="Commentaire 2 2 2 2 8 4" xfId="11772" xr:uid="{1994BE36-5F75-417D-9F54-ED8DCB080A7E}"/>
    <cellStyle name="Commentaire 2 2 2 2 8 5" xfId="11773" xr:uid="{96AAF9D2-B920-4CDF-BFF7-1AD6D80E49C5}"/>
    <cellStyle name="Commentaire 2 2 2 2 9" xfId="11774" xr:uid="{79527E27-C727-458C-8C7F-1D7B9B6B110D}"/>
    <cellStyle name="Commentaire 2 2 2 3" xfId="11775" xr:uid="{5EFFB426-BE23-4C82-9019-BEB587195CFB}"/>
    <cellStyle name="Commentaire 2 2 2 3 10" xfId="11776" xr:uid="{BB3B738E-C890-4EE1-A543-A0EFCB3EC4B9}"/>
    <cellStyle name="Commentaire 2 2 2 3 2" xfId="11777" xr:uid="{FC0B6C74-8CD1-4991-B341-FBFE852277F5}"/>
    <cellStyle name="Commentaire 2 2 2 3 2 2" xfId="11778" xr:uid="{F7C8FEDA-7000-45B3-B432-8637DC99B5D2}"/>
    <cellStyle name="Commentaire 2 2 2 3 2 2 2" xfId="11779" xr:uid="{5111181A-CB58-4DB0-8C1A-C7D3D5304C33}"/>
    <cellStyle name="Commentaire 2 2 2 3 2 2 3" xfId="11780" xr:uid="{437DFCCE-655B-4BED-98CE-9B55B77B1069}"/>
    <cellStyle name="Commentaire 2 2 2 3 2 2 4" xfId="11781" xr:uid="{2C40CA9C-C58D-4316-90D3-61A2611F026F}"/>
    <cellStyle name="Commentaire 2 2 2 3 2 2 5" xfId="11782" xr:uid="{4A03D02D-D12F-47BE-8F1F-D8CEDC902FD7}"/>
    <cellStyle name="Commentaire 2 2 2 3 2 3" xfId="11783" xr:uid="{C8F15C5A-2DCD-4E08-BE8A-C931996DF2F8}"/>
    <cellStyle name="Commentaire 2 2 2 3 2 3 2" xfId="11784" xr:uid="{A7838DE8-D4C3-4467-B547-76A06E780B56}"/>
    <cellStyle name="Commentaire 2 2 2 3 2 3 3" xfId="11785" xr:uid="{DBE5E27B-282F-449E-8158-F6633962440F}"/>
    <cellStyle name="Commentaire 2 2 2 3 2 3 4" xfId="11786" xr:uid="{9D64FA86-5B96-4067-9D23-D5F7ABA1F327}"/>
    <cellStyle name="Commentaire 2 2 2 3 2 3 5" xfId="11787" xr:uid="{A07D8835-E4BB-458B-9AA7-19EDA09F900C}"/>
    <cellStyle name="Commentaire 2 2 2 3 2 4" xfId="11788" xr:uid="{D2480499-21CB-4920-A2CB-FC590C1A36F7}"/>
    <cellStyle name="Commentaire 2 2 2 3 2 5" xfId="11789" xr:uid="{6AD6E7CE-7B14-4A06-9694-044C946C99E0}"/>
    <cellStyle name="Commentaire 2 2 2 3 2 6" xfId="11790" xr:uid="{B37D2982-A759-4B7E-8B50-47105CAC6734}"/>
    <cellStyle name="Commentaire 2 2 2 3 2 7" xfId="11791" xr:uid="{2BCDFFDD-DCA9-418A-A023-2AD86A509F81}"/>
    <cellStyle name="Commentaire 2 2 2 3 3" xfId="11792" xr:uid="{59B28D4B-D0C9-4946-8FE8-5743140595CE}"/>
    <cellStyle name="Commentaire 2 2 2 3 3 2" xfId="11793" xr:uid="{B71A9494-91B2-492E-A911-92EC6683FC4B}"/>
    <cellStyle name="Commentaire 2 2 2 3 3 2 2" xfId="11794" xr:uid="{B8FE7384-3297-4D13-95E7-45FFD98B1DF2}"/>
    <cellStyle name="Commentaire 2 2 2 3 3 2 3" xfId="11795" xr:uid="{B79393E4-1907-45C6-BEED-734AF3FD71E1}"/>
    <cellStyle name="Commentaire 2 2 2 3 3 2 4" xfId="11796" xr:uid="{E0758B72-4904-4309-86F8-96FA3809EAD4}"/>
    <cellStyle name="Commentaire 2 2 2 3 3 2 5" xfId="11797" xr:uid="{4ECC332F-DB6C-4555-880F-C96B73C20ADA}"/>
    <cellStyle name="Commentaire 2 2 2 3 3 3" xfId="11798" xr:uid="{41407407-85CD-44F3-AE06-4D72F8265DDF}"/>
    <cellStyle name="Commentaire 2 2 2 3 3 3 2" xfId="11799" xr:uid="{CBAE7A7B-46A0-4055-8D88-45A9E87ACA54}"/>
    <cellStyle name="Commentaire 2 2 2 3 3 3 3" xfId="11800" xr:uid="{91990962-684C-4CDB-A851-71D38CB70104}"/>
    <cellStyle name="Commentaire 2 2 2 3 3 3 4" xfId="11801" xr:uid="{E6384E3E-8B0B-47F8-8ED7-A770FA2AA39A}"/>
    <cellStyle name="Commentaire 2 2 2 3 3 3 5" xfId="11802" xr:uid="{A26BF5D9-8B96-467B-98F0-AEDDC8C66C88}"/>
    <cellStyle name="Commentaire 2 2 2 3 3 4" xfId="11803" xr:uid="{DB9028C8-CE7F-499D-A220-231F427FA2AB}"/>
    <cellStyle name="Commentaire 2 2 2 3 3 5" xfId="11804" xr:uid="{C8961FF1-76B1-45CB-A1CF-504D4FF5CBA8}"/>
    <cellStyle name="Commentaire 2 2 2 3 3 6" xfId="11805" xr:uid="{FB6574D3-CE97-4698-B0BC-1C675BCA83E4}"/>
    <cellStyle name="Commentaire 2 2 2 3 3 7" xfId="11806" xr:uid="{0B59911C-910F-46C2-92F7-55BA0A293DFF}"/>
    <cellStyle name="Commentaire 2 2 2 3 4" xfId="11807" xr:uid="{BEE9901D-3F80-4D76-95E7-24413F6234A7}"/>
    <cellStyle name="Commentaire 2 2 2 3 4 2" xfId="11808" xr:uid="{895EE521-E26E-4B9E-B3EA-9A5B1060B26E}"/>
    <cellStyle name="Commentaire 2 2 2 3 4 2 2" xfId="11809" xr:uid="{C88EA3DD-D09B-46F3-8AC0-87D650A7EB3A}"/>
    <cellStyle name="Commentaire 2 2 2 3 4 2 3" xfId="11810" xr:uid="{207272C2-0642-4A57-8183-10A4EDF823C9}"/>
    <cellStyle name="Commentaire 2 2 2 3 4 2 4" xfId="11811" xr:uid="{29CFDE5B-FDDF-47D2-A80B-FED2BE3422D3}"/>
    <cellStyle name="Commentaire 2 2 2 3 4 2 5" xfId="11812" xr:uid="{DCA7C543-89AB-41DA-990A-BAECB364CFCA}"/>
    <cellStyle name="Commentaire 2 2 2 3 4 3" xfId="11813" xr:uid="{EE8081D8-7F96-4195-9012-275467E209C4}"/>
    <cellStyle name="Commentaire 2 2 2 3 4 3 2" xfId="11814" xr:uid="{54ABFEF8-C1FA-4D9F-8EA8-1CE21B6959DB}"/>
    <cellStyle name="Commentaire 2 2 2 3 4 3 3" xfId="11815" xr:uid="{0EC37FA3-8DD4-4F30-9C38-F43C0CC03B3E}"/>
    <cellStyle name="Commentaire 2 2 2 3 4 3 4" xfId="11816" xr:uid="{BD31B378-933C-4E2D-BF77-133C446DF225}"/>
    <cellStyle name="Commentaire 2 2 2 3 4 3 5" xfId="11817" xr:uid="{CA4A260F-14FB-43B4-8F24-00D1CAC60BC1}"/>
    <cellStyle name="Commentaire 2 2 2 3 4 4" xfId="11818" xr:uid="{11E04091-BED8-4948-A084-A84723ECBD05}"/>
    <cellStyle name="Commentaire 2 2 2 3 4 5" xfId="11819" xr:uid="{6049B606-131A-4C58-AAB6-EDF9B5885F41}"/>
    <cellStyle name="Commentaire 2 2 2 3 4 6" xfId="11820" xr:uid="{8CD47503-F7BA-4CD8-9C15-8286054FEC94}"/>
    <cellStyle name="Commentaire 2 2 2 3 4 7" xfId="11821" xr:uid="{BB3145C5-3A36-4D29-BB95-76CABEDA7A3F}"/>
    <cellStyle name="Commentaire 2 2 2 3 5" xfId="11822" xr:uid="{BB5D8ACC-5383-4C01-89F1-31C370C8CBD7}"/>
    <cellStyle name="Commentaire 2 2 2 3 5 2" xfId="11823" xr:uid="{BFECAB0B-B221-416F-823B-1CE2F3BB3520}"/>
    <cellStyle name="Commentaire 2 2 2 3 5 3" xfId="11824" xr:uid="{D408186D-0807-4A32-AFCF-1F094A983A3A}"/>
    <cellStyle name="Commentaire 2 2 2 3 5 4" xfId="11825" xr:uid="{040D6231-11E9-49DA-8458-3886FE3E49F2}"/>
    <cellStyle name="Commentaire 2 2 2 3 5 5" xfId="11826" xr:uid="{669884A3-0244-4AF5-9743-4258FE7FB5C7}"/>
    <cellStyle name="Commentaire 2 2 2 3 6" xfId="11827" xr:uid="{9D8A2F2D-AB7A-4D57-964E-45765B9BC955}"/>
    <cellStyle name="Commentaire 2 2 2 3 6 2" xfId="11828" xr:uid="{B32CA5BE-75E1-402A-B222-662E2BCEAA73}"/>
    <cellStyle name="Commentaire 2 2 2 3 6 3" xfId="11829" xr:uid="{C46C5EE4-D806-435C-842E-2A037BCFEC08}"/>
    <cellStyle name="Commentaire 2 2 2 3 6 4" xfId="11830" xr:uid="{C591B5E9-C27A-46B0-831B-AC333255571E}"/>
    <cellStyle name="Commentaire 2 2 2 3 6 5" xfId="11831" xr:uid="{334E2193-A482-4D4C-953A-14ECFC890B86}"/>
    <cellStyle name="Commentaire 2 2 2 3 7" xfId="11832" xr:uid="{682B7472-9BA3-4C67-A6CC-A7106CEF5B38}"/>
    <cellStyle name="Commentaire 2 2 2 3 8" xfId="11833" xr:uid="{76FB2483-C657-46FF-9844-809E6E09FE89}"/>
    <cellStyle name="Commentaire 2 2 2 3 9" xfId="11834" xr:uid="{80B2516F-55D3-4770-B3CD-BDBFBC6F795D}"/>
    <cellStyle name="Commentaire 2 2 2 4" xfId="11835" xr:uid="{5745DA86-954E-49B1-9810-AD162FBEAF90}"/>
    <cellStyle name="Commentaire 2 2 2 4 2" xfId="11836" xr:uid="{32473DFC-0A00-4659-9A75-B963D890CDE9}"/>
    <cellStyle name="Commentaire 2 2 2 4 2 2" xfId="11837" xr:uid="{06AB58EF-014A-4249-9AD5-812AF6A96D19}"/>
    <cellStyle name="Commentaire 2 2 2 4 2 3" xfId="11838" xr:uid="{98B1631F-5939-4FD2-8E59-1115F1BAFB7A}"/>
    <cellStyle name="Commentaire 2 2 2 4 2 4" xfId="11839" xr:uid="{8E2508BA-8BC6-491E-A6E5-38F352E8D1EF}"/>
    <cellStyle name="Commentaire 2 2 2 4 2 5" xfId="11840" xr:uid="{95A53BCB-A46D-4B9F-B64A-46C879D42E65}"/>
    <cellStyle name="Commentaire 2 2 2 4 3" xfId="11841" xr:uid="{A209B0C5-2846-479C-BC29-C04A1770943E}"/>
    <cellStyle name="Commentaire 2 2 2 4 3 2" xfId="11842" xr:uid="{D70A2415-2FC1-4CEB-9DFB-7DF86E8D9604}"/>
    <cellStyle name="Commentaire 2 2 2 4 3 3" xfId="11843" xr:uid="{84C547B5-E225-4980-8F74-7C4735DB73A8}"/>
    <cellStyle name="Commentaire 2 2 2 4 3 4" xfId="11844" xr:uid="{106C2984-6E09-45A3-B284-6E1940636AB5}"/>
    <cellStyle name="Commentaire 2 2 2 4 3 5" xfId="11845" xr:uid="{E34C75EB-978C-4AB6-BA27-1083437052E4}"/>
    <cellStyle name="Commentaire 2 2 2 4 4" xfId="11846" xr:uid="{EF46C934-D611-41AE-8524-E574692DE55D}"/>
    <cellStyle name="Commentaire 2 2 2 4 5" xfId="11847" xr:uid="{C2702FEC-6659-4EAE-90AC-018FC74C3731}"/>
    <cellStyle name="Commentaire 2 2 2 4 6" xfId="11848" xr:uid="{EF4E38D6-5D06-4A73-9042-4816EFE9DA24}"/>
    <cellStyle name="Commentaire 2 2 2 4 7" xfId="11849" xr:uid="{B7B9755E-1497-4D8B-B3FB-EB4740226AA0}"/>
    <cellStyle name="Commentaire 2 2 2 5" xfId="11850" xr:uid="{2A128998-48F5-4AE7-9F98-C43CC513A76C}"/>
    <cellStyle name="Commentaire 2 2 2 5 2" xfId="11851" xr:uid="{479D2F77-2278-421C-AF75-AEEFB582E2E3}"/>
    <cellStyle name="Commentaire 2 2 2 5 2 2" xfId="11852" xr:uid="{9DF4018A-42E4-4B2F-BE44-C08524905F51}"/>
    <cellStyle name="Commentaire 2 2 2 5 2 3" xfId="11853" xr:uid="{7C718119-95B0-4C2D-B065-9DE82F1E5AE5}"/>
    <cellStyle name="Commentaire 2 2 2 5 2 4" xfId="11854" xr:uid="{6FB24B88-6EBB-4A12-A0BA-780BF3935069}"/>
    <cellStyle name="Commentaire 2 2 2 5 2 5" xfId="11855" xr:uid="{184AE3D7-2DE9-4D26-873F-22E697BC825C}"/>
    <cellStyle name="Commentaire 2 2 2 5 3" xfId="11856" xr:uid="{E8509B88-8553-443A-BB2B-3923D276FF86}"/>
    <cellStyle name="Commentaire 2 2 2 5 3 2" xfId="11857" xr:uid="{D2BFC5B1-1F6F-4639-BE06-9B6ACE5EA9E4}"/>
    <cellStyle name="Commentaire 2 2 2 5 3 3" xfId="11858" xr:uid="{C39E9665-E68C-4E73-9904-E7AC88E03F75}"/>
    <cellStyle name="Commentaire 2 2 2 5 3 4" xfId="11859" xr:uid="{FE3F83EB-D945-4515-BE9E-018A8E1EC346}"/>
    <cellStyle name="Commentaire 2 2 2 5 3 5" xfId="11860" xr:uid="{BF0AF230-1BAB-47E7-B2A4-1DC24FBB431F}"/>
    <cellStyle name="Commentaire 2 2 2 5 4" xfId="11861" xr:uid="{E47A3FC6-B03D-4BA4-AFCD-011DA8A98D03}"/>
    <cellStyle name="Commentaire 2 2 2 5 5" xfId="11862" xr:uid="{EA082737-1A40-4600-AB48-BDDED5E559C4}"/>
    <cellStyle name="Commentaire 2 2 2 5 6" xfId="11863" xr:uid="{36CF65DD-BFB1-453D-9234-995F9EFA61AB}"/>
    <cellStyle name="Commentaire 2 2 2 5 7" xfId="11864" xr:uid="{EC1AF3A7-8C2A-443B-A80C-1F760721ECA1}"/>
    <cellStyle name="Commentaire 2 2 2 6" xfId="11865" xr:uid="{39AAA306-7F04-45FA-ACF2-A94D1C38126C}"/>
    <cellStyle name="Commentaire 2 2 2 6 2" xfId="11866" xr:uid="{A1303B59-3821-4D7D-84D7-B50470A5E956}"/>
    <cellStyle name="Commentaire 2 2 2 6 2 2" xfId="11867" xr:uid="{77374A9F-7A60-4E4C-94F0-1E3D70D7D89E}"/>
    <cellStyle name="Commentaire 2 2 2 6 2 3" xfId="11868" xr:uid="{5775C3A7-E2B8-4BFB-8E7A-5C4129349E5E}"/>
    <cellStyle name="Commentaire 2 2 2 6 2 4" xfId="11869" xr:uid="{FC917DEF-22CF-4053-8A32-0FFC11FB4786}"/>
    <cellStyle name="Commentaire 2 2 2 6 2 5" xfId="11870" xr:uid="{8F9982DA-38A0-4F54-99C0-41FE5FE4DF3D}"/>
    <cellStyle name="Commentaire 2 2 2 6 3" xfId="11871" xr:uid="{209C1882-0891-466A-B7FD-ECABA07EE914}"/>
    <cellStyle name="Commentaire 2 2 2 6 3 2" xfId="11872" xr:uid="{67C25E40-BCA4-4282-807D-506A1A01E18A}"/>
    <cellStyle name="Commentaire 2 2 2 6 3 3" xfId="11873" xr:uid="{2BF7DD0F-237F-4BD7-9DB8-D6F10D65FBDC}"/>
    <cellStyle name="Commentaire 2 2 2 6 3 4" xfId="11874" xr:uid="{88CA1A2F-3933-4A78-B79A-B47CEF64F89D}"/>
    <cellStyle name="Commentaire 2 2 2 6 3 5" xfId="11875" xr:uid="{3BA71F37-A6F8-4641-8265-2CF094C15040}"/>
    <cellStyle name="Commentaire 2 2 2 6 4" xfId="11876" xr:uid="{DEE4699D-5EC7-49D7-95CD-D6ECC5041D17}"/>
    <cellStyle name="Commentaire 2 2 2 6 5" xfId="11877" xr:uid="{1AC2CD5F-B899-4962-8BE8-801FD1571FA9}"/>
    <cellStyle name="Commentaire 2 2 2 6 6" xfId="11878" xr:uid="{0E6B9B64-0A6D-48ED-8FC2-8B624A490D4B}"/>
    <cellStyle name="Commentaire 2 2 2 6 7" xfId="11879" xr:uid="{D62232EA-4208-490E-97E2-7844B0DF308B}"/>
    <cellStyle name="Commentaire 2 2 2 7" xfId="11880" xr:uid="{CADD41DC-3B3C-430B-8201-D709121C97B5}"/>
    <cellStyle name="Commentaire 2 2 2 7 2" xfId="11881" xr:uid="{7EC90901-9BC6-49A8-9BD4-322091F7308D}"/>
    <cellStyle name="Commentaire 2 2 2 7 2 2" xfId="11882" xr:uid="{655C3C52-78CD-42FE-930B-EE3F4115621E}"/>
    <cellStyle name="Commentaire 2 2 2 7 2 3" xfId="11883" xr:uid="{AA9E06BA-BACA-47AF-B036-17AB8523A37B}"/>
    <cellStyle name="Commentaire 2 2 2 7 2 4" xfId="11884" xr:uid="{34A42DBB-B57F-44C5-898A-4C5B83B93C6F}"/>
    <cellStyle name="Commentaire 2 2 2 7 2 5" xfId="11885" xr:uid="{2A3CFD61-C4B6-4959-9EF8-98DB688D3DE1}"/>
    <cellStyle name="Commentaire 2 2 2 7 3" xfId="11886" xr:uid="{58CCC4FA-CAB4-46B1-9A92-B12C146B6B54}"/>
    <cellStyle name="Commentaire 2 2 2 7 3 2" xfId="11887" xr:uid="{B8F2A964-7341-4E47-BF44-054460ABA702}"/>
    <cellStyle name="Commentaire 2 2 2 7 3 3" xfId="11888" xr:uid="{B70B5734-B627-40D8-B5BD-80331DF84ABF}"/>
    <cellStyle name="Commentaire 2 2 2 7 3 4" xfId="11889" xr:uid="{A82F878B-E300-4B06-AA1D-51CCA1010C0B}"/>
    <cellStyle name="Commentaire 2 2 2 7 3 5" xfId="11890" xr:uid="{20B220B3-6005-41F8-8280-384DA222A546}"/>
    <cellStyle name="Commentaire 2 2 2 7 4" xfId="11891" xr:uid="{1A723187-1851-41A0-B052-4BFA8BBD7210}"/>
    <cellStyle name="Commentaire 2 2 2 7 5" xfId="11892" xr:uid="{8F16B0FD-CFC2-45C2-9E72-04ACE8B4F00B}"/>
    <cellStyle name="Commentaire 2 2 2 7 6" xfId="11893" xr:uid="{063B68E8-46E5-42E4-A690-AE14CFD4BA36}"/>
    <cellStyle name="Commentaire 2 2 2 7 7" xfId="11894" xr:uid="{881987E8-FD3F-4E77-A7EB-37114BEEC8B9}"/>
    <cellStyle name="Commentaire 2 2 2 8" xfId="11895" xr:uid="{5F5FCA2E-7581-433E-B622-078815152F29}"/>
    <cellStyle name="Commentaire 2 2 2 8 2" xfId="11896" xr:uid="{54DB10FD-C5E5-42C8-943E-1077BFF8876D}"/>
    <cellStyle name="Commentaire 2 2 2 8 3" xfId="11897" xr:uid="{736817D5-174F-4032-9BE1-B596D9F8C9E8}"/>
    <cellStyle name="Commentaire 2 2 2 8 4" xfId="11898" xr:uid="{4356ED9F-2BD9-4990-9669-825F96D4A306}"/>
    <cellStyle name="Commentaire 2 2 2 8 5" xfId="11899" xr:uid="{3F938B36-AAB4-444F-B65A-58091F5892B3}"/>
    <cellStyle name="Commentaire 2 2 2 9" xfId="11900" xr:uid="{5CEE9423-80D4-45A3-87D5-557256DCF582}"/>
    <cellStyle name="Commentaire 2 2 2 9 2" xfId="11901" xr:uid="{E01DCE5F-65D8-40A9-839D-A3B86128589B}"/>
    <cellStyle name="Commentaire 2 2 2 9 3" xfId="11902" xr:uid="{EC0EE748-A4E6-4250-8B84-8ADA9CA5CDD1}"/>
    <cellStyle name="Commentaire 2 2 2 9 4" xfId="11903" xr:uid="{35890B6F-1BA8-4001-A9B0-B68570885348}"/>
    <cellStyle name="Commentaire 2 2 2 9 5" xfId="11904" xr:uid="{A1A144BF-97E2-4608-B9B1-9A0FC74504A4}"/>
    <cellStyle name="Commentaire 2 2 3" xfId="11905" xr:uid="{4F1A2D36-D4F1-431A-B7C4-347F01735830}"/>
    <cellStyle name="Commentaire 2 2 3 10" xfId="11906" xr:uid="{D4B5E8D1-F97F-4185-992F-0D99D42F67DF}"/>
    <cellStyle name="Commentaire 2 2 3 11" xfId="11907" xr:uid="{C101501F-DC5A-4374-9E7C-A7D32006F720}"/>
    <cellStyle name="Commentaire 2 2 3 12" xfId="11908" xr:uid="{9F8AFF2C-1336-4F1E-89E8-AC8DDC430E89}"/>
    <cellStyle name="Commentaire 2 2 3 2" xfId="11909" xr:uid="{20563C4A-0AA6-4CF6-9118-344E429E9C97}"/>
    <cellStyle name="Commentaire 2 2 3 2 10" xfId="11910" xr:uid="{D6BE39DB-4FF2-47C8-AD45-A380E23F39C1}"/>
    <cellStyle name="Commentaire 2 2 3 2 2" xfId="11911" xr:uid="{615B77E7-44DD-471E-A607-41816D89F7D7}"/>
    <cellStyle name="Commentaire 2 2 3 2 2 2" xfId="11912" xr:uid="{342A81C8-2D6E-4B76-9F07-A56BC325599B}"/>
    <cellStyle name="Commentaire 2 2 3 2 2 2 2" xfId="11913" xr:uid="{E795E48C-134F-475C-BCEB-4B47BAFD6BF5}"/>
    <cellStyle name="Commentaire 2 2 3 2 2 2 3" xfId="11914" xr:uid="{375E9B76-86C1-49F9-B0C5-24B81CDA011F}"/>
    <cellStyle name="Commentaire 2 2 3 2 2 2 4" xfId="11915" xr:uid="{1FFFC31B-20CB-4207-AB00-2C8FAA427C9B}"/>
    <cellStyle name="Commentaire 2 2 3 2 2 2 5" xfId="11916" xr:uid="{7D54E6C6-0D2F-4BAE-9082-03D82F387226}"/>
    <cellStyle name="Commentaire 2 2 3 2 2 3" xfId="11917" xr:uid="{84D73EB6-9A51-4C1B-A77B-A8F3F5FF50A3}"/>
    <cellStyle name="Commentaire 2 2 3 2 2 3 2" xfId="11918" xr:uid="{6CC1BAD0-4A4A-4F39-8AD0-0037F265E3DA}"/>
    <cellStyle name="Commentaire 2 2 3 2 2 3 3" xfId="11919" xr:uid="{914D1196-2863-4E4A-BB42-3A9C821044C0}"/>
    <cellStyle name="Commentaire 2 2 3 2 2 3 4" xfId="11920" xr:uid="{29AFAAC6-41AF-4039-8EF2-F53A7F537566}"/>
    <cellStyle name="Commentaire 2 2 3 2 2 3 5" xfId="11921" xr:uid="{C93C4FD4-BA75-407F-9140-7F7000990AA4}"/>
    <cellStyle name="Commentaire 2 2 3 2 2 4" xfId="11922" xr:uid="{AE7A4078-EDB0-49C3-A03A-C0D5BAF76646}"/>
    <cellStyle name="Commentaire 2 2 3 2 2 5" xfId="11923" xr:uid="{D9DD4BC6-68A1-4497-955C-D2CA2467DAAE}"/>
    <cellStyle name="Commentaire 2 2 3 2 2 6" xfId="11924" xr:uid="{87F5F334-DAE3-4705-9DB9-1EA6758DF2B3}"/>
    <cellStyle name="Commentaire 2 2 3 2 2 7" xfId="11925" xr:uid="{6434AA1E-AA10-4598-A0F7-0689250A0F93}"/>
    <cellStyle name="Commentaire 2 2 3 2 3" xfId="11926" xr:uid="{4A0469CA-7F0A-48D5-ADE8-F3F42C9F43C9}"/>
    <cellStyle name="Commentaire 2 2 3 2 3 2" xfId="11927" xr:uid="{3BE2D6C5-89B5-4740-99CC-9B862C20CA2C}"/>
    <cellStyle name="Commentaire 2 2 3 2 3 2 2" xfId="11928" xr:uid="{499F2A0C-58EC-4417-B37C-D523495FFCAB}"/>
    <cellStyle name="Commentaire 2 2 3 2 3 2 3" xfId="11929" xr:uid="{314F08DA-D570-4CE1-B7A2-3825CF9D323A}"/>
    <cellStyle name="Commentaire 2 2 3 2 3 2 4" xfId="11930" xr:uid="{5D89CE52-424B-4DF1-BF24-05CC34299416}"/>
    <cellStyle name="Commentaire 2 2 3 2 3 2 5" xfId="11931" xr:uid="{7C8277A3-1F7C-440D-9FBC-187518141BB0}"/>
    <cellStyle name="Commentaire 2 2 3 2 3 3" xfId="11932" xr:uid="{59980AAB-4B1D-4EFC-BF64-870FCADE2191}"/>
    <cellStyle name="Commentaire 2 2 3 2 3 3 2" xfId="11933" xr:uid="{75BE497D-8958-40CB-B698-A61C223E0BD5}"/>
    <cellStyle name="Commentaire 2 2 3 2 3 3 3" xfId="11934" xr:uid="{FE0CE71F-37EF-4818-B58D-BE567F98E793}"/>
    <cellStyle name="Commentaire 2 2 3 2 3 3 4" xfId="11935" xr:uid="{44D1AB52-E8A0-4213-AABC-4B62D672EC4A}"/>
    <cellStyle name="Commentaire 2 2 3 2 3 3 5" xfId="11936" xr:uid="{F5DD1DDC-731C-418D-B191-26AE90904DA3}"/>
    <cellStyle name="Commentaire 2 2 3 2 3 4" xfId="11937" xr:uid="{72813093-0866-43A1-9D0F-FB767DEA6F98}"/>
    <cellStyle name="Commentaire 2 2 3 2 3 5" xfId="11938" xr:uid="{F93C52B7-2E45-4F77-B1E9-412501CB2423}"/>
    <cellStyle name="Commentaire 2 2 3 2 3 6" xfId="11939" xr:uid="{B0EABF2A-CB46-418C-9348-D30AF60E0F5D}"/>
    <cellStyle name="Commentaire 2 2 3 2 3 7" xfId="11940" xr:uid="{DF524F86-E6D1-4AB4-9753-81C371DF60EC}"/>
    <cellStyle name="Commentaire 2 2 3 2 4" xfId="11941" xr:uid="{3169A451-3A51-427F-B3F9-303128D10008}"/>
    <cellStyle name="Commentaire 2 2 3 2 4 2" xfId="11942" xr:uid="{5EBB7777-C54A-4FBF-BDC6-FC3C65E3F015}"/>
    <cellStyle name="Commentaire 2 2 3 2 4 2 2" xfId="11943" xr:uid="{358C464C-FC64-4664-8E64-10D2D40AD284}"/>
    <cellStyle name="Commentaire 2 2 3 2 4 2 3" xfId="11944" xr:uid="{19C71C42-93FF-4CAA-8701-837D1B540B76}"/>
    <cellStyle name="Commentaire 2 2 3 2 4 2 4" xfId="11945" xr:uid="{8F0DF47C-6708-487B-B795-6B0A4564E56C}"/>
    <cellStyle name="Commentaire 2 2 3 2 4 2 5" xfId="11946" xr:uid="{31FB1A12-8ECD-4863-99E2-1B0F605ACD20}"/>
    <cellStyle name="Commentaire 2 2 3 2 4 3" xfId="11947" xr:uid="{07FAF8BE-87E9-42D8-9BFA-2E9B5C70BA53}"/>
    <cellStyle name="Commentaire 2 2 3 2 4 3 2" xfId="11948" xr:uid="{BF4A9D02-A0F7-4027-BE67-70148BBC7500}"/>
    <cellStyle name="Commentaire 2 2 3 2 4 3 3" xfId="11949" xr:uid="{E25A1495-6938-4FA7-B992-A3320347DD15}"/>
    <cellStyle name="Commentaire 2 2 3 2 4 3 4" xfId="11950" xr:uid="{41EB5C4B-4CD1-45C5-9A37-6A75C7627CB4}"/>
    <cellStyle name="Commentaire 2 2 3 2 4 3 5" xfId="11951" xr:uid="{5E4BB085-A62A-48E9-BD4C-5644025E162D}"/>
    <cellStyle name="Commentaire 2 2 3 2 4 4" xfId="11952" xr:uid="{BA3F16B5-950F-4933-8ED2-32523F2C39EB}"/>
    <cellStyle name="Commentaire 2 2 3 2 4 5" xfId="11953" xr:uid="{99B5A17F-7B74-4F23-9AC3-8430E75A3E4C}"/>
    <cellStyle name="Commentaire 2 2 3 2 4 6" xfId="11954" xr:uid="{F6377AA9-D945-4A86-B4EA-4331F6FCE037}"/>
    <cellStyle name="Commentaire 2 2 3 2 4 7" xfId="11955" xr:uid="{583D1B9B-DEA3-4993-AC18-F2109465CB2D}"/>
    <cellStyle name="Commentaire 2 2 3 2 5" xfId="11956" xr:uid="{DF7A8190-D863-4DE4-98B0-CB11570262AF}"/>
    <cellStyle name="Commentaire 2 2 3 2 5 2" xfId="11957" xr:uid="{BD604149-40CC-4C7A-9A74-60382582F93B}"/>
    <cellStyle name="Commentaire 2 2 3 2 5 3" xfId="11958" xr:uid="{9805BA0C-DA40-485E-8D8C-8E10197E24E7}"/>
    <cellStyle name="Commentaire 2 2 3 2 5 4" xfId="11959" xr:uid="{F30D4E91-20EF-44D7-98AE-7032B503CD15}"/>
    <cellStyle name="Commentaire 2 2 3 2 5 5" xfId="11960" xr:uid="{6B76D53D-2F74-4EF8-980E-0A61A12B1255}"/>
    <cellStyle name="Commentaire 2 2 3 2 6" xfId="11961" xr:uid="{132FFE0B-DB2A-401A-B91D-EC62C597BD38}"/>
    <cellStyle name="Commentaire 2 2 3 2 6 2" xfId="11962" xr:uid="{56DF2273-2C6B-4D1B-ACBD-7B211D8A5CA4}"/>
    <cellStyle name="Commentaire 2 2 3 2 6 3" xfId="11963" xr:uid="{09E0E701-D4E8-4474-8DD3-2E9A8D25ECB8}"/>
    <cellStyle name="Commentaire 2 2 3 2 6 4" xfId="11964" xr:uid="{E517D8CF-8A2B-4371-8D63-F60D1292B882}"/>
    <cellStyle name="Commentaire 2 2 3 2 6 5" xfId="11965" xr:uid="{D884FC8B-7E8C-44E9-8453-3101D6FC236B}"/>
    <cellStyle name="Commentaire 2 2 3 2 7" xfId="11966" xr:uid="{E8B580D7-5D6F-4D4B-9126-0079D3C71EBE}"/>
    <cellStyle name="Commentaire 2 2 3 2 8" xfId="11967" xr:uid="{E89CDF56-810C-43E9-8BAC-2042C812C411}"/>
    <cellStyle name="Commentaire 2 2 3 2 9" xfId="11968" xr:uid="{4C7ED612-A8E8-4CDB-AABF-0E2BE193047A}"/>
    <cellStyle name="Commentaire 2 2 3 3" xfId="11969" xr:uid="{AA89159B-DBBE-434C-9BEB-1E1F3FC8232E}"/>
    <cellStyle name="Commentaire 2 2 3 3 2" xfId="11970" xr:uid="{DA85B985-EB75-4AEA-AB91-71C4A7960305}"/>
    <cellStyle name="Commentaire 2 2 3 3 2 2" xfId="11971" xr:uid="{5A8F8EEA-D866-4718-9552-D37CC8C79983}"/>
    <cellStyle name="Commentaire 2 2 3 3 2 3" xfId="11972" xr:uid="{99D3316A-B4E4-447A-8EFD-6249CB385F04}"/>
    <cellStyle name="Commentaire 2 2 3 3 2 4" xfId="11973" xr:uid="{417A577A-A94B-474C-BD5B-156569CD63A1}"/>
    <cellStyle name="Commentaire 2 2 3 3 2 5" xfId="11974" xr:uid="{C0628EC6-381F-4EED-824D-A0EDB25C3EF9}"/>
    <cellStyle name="Commentaire 2 2 3 3 3" xfId="11975" xr:uid="{5AC40363-5828-46CF-A2AA-509278FDA966}"/>
    <cellStyle name="Commentaire 2 2 3 3 3 2" xfId="11976" xr:uid="{4386E989-0B42-4D10-B58E-C6BE9CABC717}"/>
    <cellStyle name="Commentaire 2 2 3 3 3 3" xfId="11977" xr:uid="{AE56B0EA-ED5F-4CBA-B390-EEEE1B2DA768}"/>
    <cellStyle name="Commentaire 2 2 3 3 3 4" xfId="11978" xr:uid="{0E6D44A1-49B4-4716-9549-01296AC9B23C}"/>
    <cellStyle name="Commentaire 2 2 3 3 3 5" xfId="11979" xr:uid="{F6D698C4-624D-4FC8-900C-AE97B2973409}"/>
    <cellStyle name="Commentaire 2 2 3 3 4" xfId="11980" xr:uid="{F2BEB36F-036C-4662-98A4-3C86F04B8093}"/>
    <cellStyle name="Commentaire 2 2 3 3 5" xfId="11981" xr:uid="{E6C2FEB9-BFEB-460B-89C4-1E16DB6EB7F9}"/>
    <cellStyle name="Commentaire 2 2 3 3 6" xfId="11982" xr:uid="{E9FCA6FA-5711-404D-A0A4-B76DF3705D74}"/>
    <cellStyle name="Commentaire 2 2 3 3 7" xfId="11983" xr:uid="{186D9726-03CC-45FD-AFB0-9FB3F6534086}"/>
    <cellStyle name="Commentaire 2 2 3 4" xfId="11984" xr:uid="{D888F496-289F-419A-83BC-3C8A73E48278}"/>
    <cellStyle name="Commentaire 2 2 3 4 2" xfId="11985" xr:uid="{FA963643-CE2B-4E10-B500-B68051D5A9AC}"/>
    <cellStyle name="Commentaire 2 2 3 4 2 2" xfId="11986" xr:uid="{B5CACDBF-BD2D-48B8-8E5F-96EE5B2D6728}"/>
    <cellStyle name="Commentaire 2 2 3 4 2 3" xfId="11987" xr:uid="{E8E76E7D-3B15-4AFC-96C0-797E80B3A47B}"/>
    <cellStyle name="Commentaire 2 2 3 4 2 4" xfId="11988" xr:uid="{2F9B9413-2A4B-45E3-9114-913D535FCFB1}"/>
    <cellStyle name="Commentaire 2 2 3 4 2 5" xfId="11989" xr:uid="{E80EC9B1-D8D8-4A30-A5E7-75290712FCB0}"/>
    <cellStyle name="Commentaire 2 2 3 4 3" xfId="11990" xr:uid="{C54C752C-F998-46CB-952E-276E83A65F00}"/>
    <cellStyle name="Commentaire 2 2 3 4 3 2" xfId="11991" xr:uid="{97C282D3-BBA8-424B-AE85-FDA0F8FC09FA}"/>
    <cellStyle name="Commentaire 2 2 3 4 3 3" xfId="11992" xr:uid="{D5646C2C-BAF0-4B6D-843C-89C00CBE4BF4}"/>
    <cellStyle name="Commentaire 2 2 3 4 3 4" xfId="11993" xr:uid="{A781A229-EC9A-4392-9A84-80F9E0B91798}"/>
    <cellStyle name="Commentaire 2 2 3 4 3 5" xfId="11994" xr:uid="{2F3C3E74-85C6-468A-9CBF-A7E9C9F70AC2}"/>
    <cellStyle name="Commentaire 2 2 3 4 4" xfId="11995" xr:uid="{1C6C46EE-4DBC-4C1E-868D-A10EC68F65C6}"/>
    <cellStyle name="Commentaire 2 2 3 4 5" xfId="11996" xr:uid="{A36AD258-A710-4E3C-A7DC-57675DE992E6}"/>
    <cellStyle name="Commentaire 2 2 3 4 6" xfId="11997" xr:uid="{F032C7ED-AB40-4211-9DB3-7AFE26462A40}"/>
    <cellStyle name="Commentaire 2 2 3 4 7" xfId="11998" xr:uid="{7BDD0009-43A6-431E-9EE4-CED69D17F820}"/>
    <cellStyle name="Commentaire 2 2 3 5" xfId="11999" xr:uid="{62206807-B68C-433E-930D-FFB6105A72B8}"/>
    <cellStyle name="Commentaire 2 2 3 5 2" xfId="12000" xr:uid="{6130AC65-CC31-46A2-BE82-D68AA1F18555}"/>
    <cellStyle name="Commentaire 2 2 3 5 2 2" xfId="12001" xr:uid="{13650395-B4FC-459F-B865-E0D46DDDFC2C}"/>
    <cellStyle name="Commentaire 2 2 3 5 2 3" xfId="12002" xr:uid="{4ECC3CE3-6DAB-4F97-A82D-532C95ABC4A3}"/>
    <cellStyle name="Commentaire 2 2 3 5 2 4" xfId="12003" xr:uid="{C5A52E4F-6BC7-4509-A1B0-835FC08E6966}"/>
    <cellStyle name="Commentaire 2 2 3 5 2 5" xfId="12004" xr:uid="{BAD535C3-D56C-463E-B634-4E70BC3CBBDE}"/>
    <cellStyle name="Commentaire 2 2 3 5 3" xfId="12005" xr:uid="{3D173E71-6263-4C28-ADC9-99743163AC36}"/>
    <cellStyle name="Commentaire 2 2 3 5 3 2" xfId="12006" xr:uid="{4A7A0B61-7167-4393-A307-DA1E6726A9A0}"/>
    <cellStyle name="Commentaire 2 2 3 5 3 3" xfId="12007" xr:uid="{A6F65947-8608-4220-8703-079D2D2C4910}"/>
    <cellStyle name="Commentaire 2 2 3 5 3 4" xfId="12008" xr:uid="{181EA161-EBB7-4B8A-9FDC-A8019FEECBB7}"/>
    <cellStyle name="Commentaire 2 2 3 5 3 5" xfId="12009" xr:uid="{80E9C290-1703-4AB3-96D4-81EBFA09554F}"/>
    <cellStyle name="Commentaire 2 2 3 5 4" xfId="12010" xr:uid="{E7D5A76D-05C3-46DD-BFA7-6C3E3BBF8976}"/>
    <cellStyle name="Commentaire 2 2 3 5 5" xfId="12011" xr:uid="{0EFC8C92-893E-451B-8899-3BCAD330673C}"/>
    <cellStyle name="Commentaire 2 2 3 5 6" xfId="12012" xr:uid="{8A4F59BA-6DCC-4BD3-8823-0600E5BC0DA5}"/>
    <cellStyle name="Commentaire 2 2 3 5 7" xfId="12013" xr:uid="{9DBE7B14-AAA6-450D-ADA6-EFBA4D297573}"/>
    <cellStyle name="Commentaire 2 2 3 6" xfId="12014" xr:uid="{EF205473-9EBE-49ED-9A90-DA42ED7CDDC2}"/>
    <cellStyle name="Commentaire 2 2 3 6 2" xfId="12015" xr:uid="{FE481D91-1D7D-488B-B229-90ADC042F2B6}"/>
    <cellStyle name="Commentaire 2 2 3 6 2 2" xfId="12016" xr:uid="{02268565-2E67-470E-87B7-B580C06E5E59}"/>
    <cellStyle name="Commentaire 2 2 3 6 2 3" xfId="12017" xr:uid="{3584BBFE-64DD-494D-86CB-B1DBEC7120F9}"/>
    <cellStyle name="Commentaire 2 2 3 6 2 4" xfId="12018" xr:uid="{0BC23E8E-4CC6-4174-AB59-819E7481A340}"/>
    <cellStyle name="Commentaire 2 2 3 6 2 5" xfId="12019" xr:uid="{C700E1BB-26B5-4006-9372-6CB51027053B}"/>
    <cellStyle name="Commentaire 2 2 3 6 3" xfId="12020" xr:uid="{8892DEAB-53AC-4996-AEB3-7F51F6F443D7}"/>
    <cellStyle name="Commentaire 2 2 3 6 3 2" xfId="12021" xr:uid="{2F9074DC-12C3-4B38-8C7F-5A3E761E792A}"/>
    <cellStyle name="Commentaire 2 2 3 6 3 3" xfId="12022" xr:uid="{9FAAEE3B-5C3C-42DE-B114-383CB4DF3A38}"/>
    <cellStyle name="Commentaire 2 2 3 6 3 4" xfId="12023" xr:uid="{71F0D50B-410E-4927-BE38-A99BA47AEDAA}"/>
    <cellStyle name="Commentaire 2 2 3 6 3 5" xfId="12024" xr:uid="{8984366D-DCF4-449D-83E5-28BE0B71B9DA}"/>
    <cellStyle name="Commentaire 2 2 3 6 4" xfId="12025" xr:uid="{EC69A73D-026F-486B-B6B3-6B05E6EB467D}"/>
    <cellStyle name="Commentaire 2 2 3 6 5" xfId="12026" xr:uid="{E8A2498E-BFB0-41D6-B295-F65F3DE15DC8}"/>
    <cellStyle name="Commentaire 2 2 3 6 6" xfId="12027" xr:uid="{5815E894-6A53-4486-BCF3-CFE861A25D06}"/>
    <cellStyle name="Commentaire 2 2 3 6 7" xfId="12028" xr:uid="{1D8580D9-087B-4193-85CA-D3778A2EB17A}"/>
    <cellStyle name="Commentaire 2 2 3 7" xfId="12029" xr:uid="{B54B2534-8453-49C2-8697-70A1198E35E3}"/>
    <cellStyle name="Commentaire 2 2 3 7 2" xfId="12030" xr:uid="{A9B85F07-3225-4C58-9387-0C1066589CAD}"/>
    <cellStyle name="Commentaire 2 2 3 7 3" xfId="12031" xr:uid="{4DAA37F4-A607-4848-BB93-C3B6065289A3}"/>
    <cellStyle name="Commentaire 2 2 3 7 4" xfId="12032" xr:uid="{9326AAEE-AC0B-4535-976B-45EB26608B10}"/>
    <cellStyle name="Commentaire 2 2 3 7 5" xfId="12033" xr:uid="{09D61AF1-CE55-4F26-8E23-072607CFA6CA}"/>
    <cellStyle name="Commentaire 2 2 3 8" xfId="12034" xr:uid="{83E33987-877E-4BDB-BBB4-066A7721AE8E}"/>
    <cellStyle name="Commentaire 2 2 3 8 2" xfId="12035" xr:uid="{BD6AA880-A629-463A-B441-9333FFB8F4BC}"/>
    <cellStyle name="Commentaire 2 2 3 8 3" xfId="12036" xr:uid="{57F45E9E-0B94-4342-830F-B8D3FD0975EB}"/>
    <cellStyle name="Commentaire 2 2 3 8 4" xfId="12037" xr:uid="{189B4FF6-7BCD-4FE2-80CF-A20A70AF1BA4}"/>
    <cellStyle name="Commentaire 2 2 3 8 5" xfId="12038" xr:uid="{7B78947F-93B9-461C-8852-8A28F266DF45}"/>
    <cellStyle name="Commentaire 2 2 3 9" xfId="12039" xr:uid="{553C10EA-B7F2-4A77-8C32-F9A0B5184240}"/>
    <cellStyle name="Commentaire 2 2 4" xfId="12040" xr:uid="{EF27DA25-246F-479F-A4FA-9DA42ABC4700}"/>
    <cellStyle name="Commentaire 2 2 4 10" xfId="12041" xr:uid="{0A15DB08-6709-4382-9099-B6B067125AD8}"/>
    <cellStyle name="Commentaire 2 2 4 2" xfId="12042" xr:uid="{234D51CA-844A-4BCB-AB83-67048F41C57D}"/>
    <cellStyle name="Commentaire 2 2 4 2 2" xfId="12043" xr:uid="{B9A74049-0727-463E-A6B6-4FC5F4623A42}"/>
    <cellStyle name="Commentaire 2 2 4 2 2 2" xfId="12044" xr:uid="{281A26C9-1D07-4CFD-9FCA-E5B153C5485D}"/>
    <cellStyle name="Commentaire 2 2 4 2 2 3" xfId="12045" xr:uid="{DBE05B34-7A14-4D43-AF82-3B9B43B6E16E}"/>
    <cellStyle name="Commentaire 2 2 4 2 2 4" xfId="12046" xr:uid="{6198B13E-CC24-44F0-9389-20016775822E}"/>
    <cellStyle name="Commentaire 2 2 4 2 2 5" xfId="12047" xr:uid="{06C70FFE-DCAA-4C6E-8F10-BB2EA477A5C5}"/>
    <cellStyle name="Commentaire 2 2 4 2 3" xfId="12048" xr:uid="{845F1C82-CE57-481F-937E-081BBE771B5B}"/>
    <cellStyle name="Commentaire 2 2 4 2 3 2" xfId="12049" xr:uid="{08DCA757-97AC-44CC-9E61-91DF79AA6FCE}"/>
    <cellStyle name="Commentaire 2 2 4 2 3 3" xfId="12050" xr:uid="{09A47924-E21E-47BE-9B9A-4CE1D5D6406D}"/>
    <cellStyle name="Commentaire 2 2 4 2 3 4" xfId="12051" xr:uid="{CACE1ED1-7D74-4975-B13B-C22E8C359B8B}"/>
    <cellStyle name="Commentaire 2 2 4 2 3 5" xfId="12052" xr:uid="{2A03B966-D1F7-4D6E-B857-136CBC45EBC5}"/>
    <cellStyle name="Commentaire 2 2 4 2 4" xfId="12053" xr:uid="{729FBA86-5826-4530-BAAD-9F4BABB3382B}"/>
    <cellStyle name="Commentaire 2 2 4 2 5" xfId="12054" xr:uid="{BB599073-233F-4B08-9796-31C395774B11}"/>
    <cellStyle name="Commentaire 2 2 4 2 6" xfId="12055" xr:uid="{BE6906E9-DFBD-43EF-BF53-574F7A1BB9A6}"/>
    <cellStyle name="Commentaire 2 2 4 2 7" xfId="12056" xr:uid="{9B902D98-DA31-4B48-ACE7-870671A8B60A}"/>
    <cellStyle name="Commentaire 2 2 4 3" xfId="12057" xr:uid="{642D78DE-3C6E-4A10-85C9-11408CA1F258}"/>
    <cellStyle name="Commentaire 2 2 4 3 2" xfId="12058" xr:uid="{307D4E81-9BE5-485E-81A6-7BBC2CC20563}"/>
    <cellStyle name="Commentaire 2 2 4 3 2 2" xfId="12059" xr:uid="{4DD2CE09-A574-4E3E-85C6-3001364E52A5}"/>
    <cellStyle name="Commentaire 2 2 4 3 2 3" xfId="12060" xr:uid="{4B3B729B-55E4-432C-AA62-E1C6B418AB5C}"/>
    <cellStyle name="Commentaire 2 2 4 3 2 4" xfId="12061" xr:uid="{14F1F321-B942-48F9-BA7E-1EABF81D3621}"/>
    <cellStyle name="Commentaire 2 2 4 3 2 5" xfId="12062" xr:uid="{B153892C-4E5D-4BCF-AA04-4C08722349C5}"/>
    <cellStyle name="Commentaire 2 2 4 3 3" xfId="12063" xr:uid="{65C5F75D-6356-4048-9AC3-740C40E4CDD6}"/>
    <cellStyle name="Commentaire 2 2 4 3 3 2" xfId="12064" xr:uid="{53708493-9727-4B49-8ADD-3BE20CA62E06}"/>
    <cellStyle name="Commentaire 2 2 4 3 3 3" xfId="12065" xr:uid="{6243A76E-E627-4A09-8523-7029CF720972}"/>
    <cellStyle name="Commentaire 2 2 4 3 3 4" xfId="12066" xr:uid="{A5FB62B8-3055-4C8D-B6CA-7D9A59C3415C}"/>
    <cellStyle name="Commentaire 2 2 4 3 3 5" xfId="12067" xr:uid="{6CD7D149-C20C-41C7-B32D-1B24312C4E6F}"/>
    <cellStyle name="Commentaire 2 2 4 3 4" xfId="12068" xr:uid="{F895A343-255B-464B-A79E-5D1FCCA3751F}"/>
    <cellStyle name="Commentaire 2 2 4 3 5" xfId="12069" xr:uid="{2009638F-E588-4191-A2B1-2120C491C0B4}"/>
    <cellStyle name="Commentaire 2 2 4 3 6" xfId="12070" xr:uid="{86067795-CA58-4CF7-865D-A7FADCC7D227}"/>
    <cellStyle name="Commentaire 2 2 4 3 7" xfId="12071" xr:uid="{6BB18A51-E32B-4891-946B-493F6AEEFF84}"/>
    <cellStyle name="Commentaire 2 2 4 4" xfId="12072" xr:uid="{5E83A832-52C0-46DC-9E40-F0729984BA7F}"/>
    <cellStyle name="Commentaire 2 2 4 4 2" xfId="12073" xr:uid="{C26216C1-01AA-481E-B202-28315521827F}"/>
    <cellStyle name="Commentaire 2 2 4 4 2 2" xfId="12074" xr:uid="{E2898E7C-0D63-4C2B-9828-AE9BCFF6E8C4}"/>
    <cellStyle name="Commentaire 2 2 4 4 2 3" xfId="12075" xr:uid="{19316B61-0DB7-4C03-AB55-CA416EC14F7E}"/>
    <cellStyle name="Commentaire 2 2 4 4 2 4" xfId="12076" xr:uid="{35F6B574-8498-4EB6-BDCC-37266F6B1090}"/>
    <cellStyle name="Commentaire 2 2 4 4 2 5" xfId="12077" xr:uid="{5895C4D4-8AC9-4E31-B06D-280B6D6D72EE}"/>
    <cellStyle name="Commentaire 2 2 4 4 3" xfId="12078" xr:uid="{93CDDAF1-3559-47D9-AD47-4A4741F9C7C5}"/>
    <cellStyle name="Commentaire 2 2 4 4 3 2" xfId="12079" xr:uid="{973C9B14-5CA6-4361-933F-DFB30944C88F}"/>
    <cellStyle name="Commentaire 2 2 4 4 3 3" xfId="12080" xr:uid="{3EDAD6C8-0B94-43E0-86F3-32DA0896928F}"/>
    <cellStyle name="Commentaire 2 2 4 4 3 4" xfId="12081" xr:uid="{8B2D0E42-7524-451D-9FFF-54921E597EAF}"/>
    <cellStyle name="Commentaire 2 2 4 4 3 5" xfId="12082" xr:uid="{64B6B55B-4C38-4B54-B1E6-F6AC87F700BD}"/>
    <cellStyle name="Commentaire 2 2 4 4 4" xfId="12083" xr:uid="{759BAB48-31D7-4789-8BCC-1BFE493AAF10}"/>
    <cellStyle name="Commentaire 2 2 4 4 5" xfId="12084" xr:uid="{D859EE39-9C37-4AA5-AA77-77C154135103}"/>
    <cellStyle name="Commentaire 2 2 4 4 6" xfId="12085" xr:uid="{2B27074A-0A08-4561-8619-3B7E382B5090}"/>
    <cellStyle name="Commentaire 2 2 4 4 7" xfId="12086" xr:uid="{1F2A5AA7-C6B7-4742-9AAE-F212BB56CF6D}"/>
    <cellStyle name="Commentaire 2 2 4 5" xfId="12087" xr:uid="{971BBF46-CDD1-4436-8D60-2E004C13FEAF}"/>
    <cellStyle name="Commentaire 2 2 4 5 2" xfId="12088" xr:uid="{53DEF3A0-133E-41D4-BEDD-8882A0B65C6F}"/>
    <cellStyle name="Commentaire 2 2 4 5 3" xfId="12089" xr:uid="{90BD9361-2E38-4877-AD1E-019E898A96AB}"/>
    <cellStyle name="Commentaire 2 2 4 5 4" xfId="12090" xr:uid="{4A0023CD-C4EC-4E63-864B-13F8E8C6687E}"/>
    <cellStyle name="Commentaire 2 2 4 5 5" xfId="12091" xr:uid="{83154CF9-87F6-4AAD-A389-EB098A1C785D}"/>
    <cellStyle name="Commentaire 2 2 4 6" xfId="12092" xr:uid="{DDCF6414-A2D8-46E3-A3C3-680F7B37D808}"/>
    <cellStyle name="Commentaire 2 2 4 6 2" xfId="12093" xr:uid="{DCF72F79-C265-4CE0-A243-3AFA7AA28452}"/>
    <cellStyle name="Commentaire 2 2 4 6 3" xfId="12094" xr:uid="{8BF4CCD7-7FF3-43AA-A9F3-6471F7E9C6BC}"/>
    <cellStyle name="Commentaire 2 2 4 6 4" xfId="12095" xr:uid="{127F301F-5612-4FD3-BD9E-C3EBFAB550C1}"/>
    <cellStyle name="Commentaire 2 2 4 6 5" xfId="12096" xr:uid="{B671D96C-11E8-4FE7-8E71-0F2915A586A8}"/>
    <cellStyle name="Commentaire 2 2 4 7" xfId="12097" xr:uid="{966A625A-73F6-4F14-A18E-5A7621292E0A}"/>
    <cellStyle name="Commentaire 2 2 4 8" xfId="12098" xr:uid="{5978B4F2-3EA9-408D-AF80-A2D0202A1DAB}"/>
    <cellStyle name="Commentaire 2 2 4 9" xfId="12099" xr:uid="{8EAD8C1E-0270-4AD7-AC64-E93A33174C4D}"/>
    <cellStyle name="Commentaire 2 2 5" xfId="12100" xr:uid="{83B800AC-07F1-45DC-B32B-1B94F24586FF}"/>
    <cellStyle name="Commentaire 2 2 5 2" xfId="12101" xr:uid="{F7149394-DE74-4926-8896-77549DDFEDDA}"/>
    <cellStyle name="Commentaire 2 2 5 2 2" xfId="12102" xr:uid="{9C8752B4-D3D2-4AF6-9175-734D667A541D}"/>
    <cellStyle name="Commentaire 2 2 5 2 3" xfId="12103" xr:uid="{0ECF8907-E4DE-4048-9B0D-9E85C2603EDC}"/>
    <cellStyle name="Commentaire 2 2 5 2 4" xfId="12104" xr:uid="{6C7FFFCB-864A-4B25-897B-20E9C118F7E2}"/>
    <cellStyle name="Commentaire 2 2 5 2 5" xfId="12105" xr:uid="{DBC12F45-FB65-4FB2-AEBD-72B15D78AEF2}"/>
    <cellStyle name="Commentaire 2 2 5 3" xfId="12106" xr:uid="{8EF03134-BACF-4F3A-863A-5C1FFDDD7FF3}"/>
    <cellStyle name="Commentaire 2 2 5 3 2" xfId="12107" xr:uid="{007995A7-86A2-47D1-BA9A-859733F340EC}"/>
    <cellStyle name="Commentaire 2 2 5 3 3" xfId="12108" xr:uid="{C8D8FF81-1907-4F3A-A483-8FD5224234C2}"/>
    <cellStyle name="Commentaire 2 2 5 3 4" xfId="12109" xr:uid="{E97F1A08-5739-4D6A-88BC-2B4528838E5A}"/>
    <cellStyle name="Commentaire 2 2 5 3 5" xfId="12110" xr:uid="{513D0399-A1B3-4B42-B351-BF046C2C6D55}"/>
    <cellStyle name="Commentaire 2 2 5 4" xfId="12111" xr:uid="{ECE53C89-1FFC-4C1D-A168-287329FFDC94}"/>
    <cellStyle name="Commentaire 2 2 5 5" xfId="12112" xr:uid="{DBCDB739-5CC7-4440-9653-1D35BB1047D4}"/>
    <cellStyle name="Commentaire 2 2 5 6" xfId="12113" xr:uid="{EB699B7E-03C6-4207-80B8-BE0EC22E96FE}"/>
    <cellStyle name="Commentaire 2 2 5 7" xfId="12114" xr:uid="{CD1AA623-40C1-42DD-B14A-2A515D0D8834}"/>
    <cellStyle name="Commentaire 2 2 6" xfId="12115" xr:uid="{E118A15E-5CE2-4432-B150-9082C5743C13}"/>
    <cellStyle name="Commentaire 2 2 6 2" xfId="12116" xr:uid="{38C3BB84-E68A-4F16-945B-B204B1E12102}"/>
    <cellStyle name="Commentaire 2 2 6 2 2" xfId="12117" xr:uid="{3F259031-16A1-4B76-AE24-3BBDD0B8DF45}"/>
    <cellStyle name="Commentaire 2 2 6 2 3" xfId="12118" xr:uid="{8EF0883D-D850-46F2-BC4C-4644E97A2687}"/>
    <cellStyle name="Commentaire 2 2 6 2 4" xfId="12119" xr:uid="{651EECD9-5950-420F-AA53-F20FB08B1085}"/>
    <cellStyle name="Commentaire 2 2 6 2 5" xfId="12120" xr:uid="{62DB215C-E0F1-497D-AD9F-34994FB18FF8}"/>
    <cellStyle name="Commentaire 2 2 6 3" xfId="12121" xr:uid="{ED2DB0CD-FA17-4EC1-AE3B-883957254EBB}"/>
    <cellStyle name="Commentaire 2 2 6 3 2" xfId="12122" xr:uid="{BD0CFF94-579C-42E3-86B5-55D18C5ACEF0}"/>
    <cellStyle name="Commentaire 2 2 6 3 3" xfId="12123" xr:uid="{1785C074-5359-4267-ADCC-B3BBEB14A4F6}"/>
    <cellStyle name="Commentaire 2 2 6 3 4" xfId="12124" xr:uid="{C402909A-2D48-4B13-A55A-7CEB25EB40A1}"/>
    <cellStyle name="Commentaire 2 2 6 3 5" xfId="12125" xr:uid="{C37C14C1-BFC6-426A-BB4B-7E2B35FE307D}"/>
    <cellStyle name="Commentaire 2 2 6 4" xfId="12126" xr:uid="{2087DEBC-D7AC-4E56-81C4-BF69CD735067}"/>
    <cellStyle name="Commentaire 2 2 6 5" xfId="12127" xr:uid="{428E1661-D19B-4440-A078-AD9CA5928F28}"/>
    <cellStyle name="Commentaire 2 2 6 6" xfId="12128" xr:uid="{44571E69-D85D-40E4-BA7F-D1E0B53F0BB7}"/>
    <cellStyle name="Commentaire 2 2 6 7" xfId="12129" xr:uid="{ACB776B2-342F-4D4C-98A8-A5C770A839CD}"/>
    <cellStyle name="Commentaire 2 2 7" xfId="12130" xr:uid="{A89130AB-9F2F-43BA-B735-0F4F3266A48F}"/>
    <cellStyle name="Commentaire 2 2 7 2" xfId="12131" xr:uid="{DACFFB7B-B809-4BC8-8462-EF0ED8FCDD5B}"/>
    <cellStyle name="Commentaire 2 2 7 2 2" xfId="12132" xr:uid="{0F5CF929-7879-443D-9791-F1118CC47E61}"/>
    <cellStyle name="Commentaire 2 2 7 2 3" xfId="12133" xr:uid="{DC59BBE4-6A07-4F0B-BE72-56328DEAB420}"/>
    <cellStyle name="Commentaire 2 2 7 2 4" xfId="12134" xr:uid="{2FECB8B4-70E6-4628-9502-AAF9C9D9DD46}"/>
    <cellStyle name="Commentaire 2 2 7 2 5" xfId="12135" xr:uid="{DFF00BC7-D27C-477F-B3BC-1274D181AC9D}"/>
    <cellStyle name="Commentaire 2 2 7 3" xfId="12136" xr:uid="{2D60C091-42CA-4CD4-BADF-B945980CBABE}"/>
    <cellStyle name="Commentaire 2 2 7 3 2" xfId="12137" xr:uid="{E9390E31-0D4B-4A15-A94F-13058C351CD7}"/>
    <cellStyle name="Commentaire 2 2 7 3 3" xfId="12138" xr:uid="{C024DE96-2D6F-408E-A99C-5EE8654A08BC}"/>
    <cellStyle name="Commentaire 2 2 7 3 4" xfId="12139" xr:uid="{707982E4-59FD-46D7-8887-E5E562132ED2}"/>
    <cellStyle name="Commentaire 2 2 7 3 5" xfId="12140" xr:uid="{ECC429CE-3D37-4888-911F-B58BB837F43F}"/>
    <cellStyle name="Commentaire 2 2 7 4" xfId="12141" xr:uid="{69984D7F-CDC6-44A7-86AB-45344EFC77DB}"/>
    <cellStyle name="Commentaire 2 2 7 5" xfId="12142" xr:uid="{6AA66264-60A5-4F34-A2BF-19F348F79FA6}"/>
    <cellStyle name="Commentaire 2 2 7 6" xfId="12143" xr:uid="{021B988A-6BA5-470C-8924-3531CD6C34EA}"/>
    <cellStyle name="Commentaire 2 2 7 7" xfId="12144" xr:uid="{3E5E2C0B-65C7-4435-9DBE-EBFD5B2AAE30}"/>
    <cellStyle name="Commentaire 2 2 8" xfId="12145" xr:uid="{AC3CD4DC-58E2-422C-8FAB-D04317A3FDBD}"/>
    <cellStyle name="Commentaire 2 2 8 2" xfId="12146" xr:uid="{2405CE3F-D0C4-4068-8512-C66A321ECDDE}"/>
    <cellStyle name="Commentaire 2 2 8 2 2" xfId="12147" xr:uid="{80E8BEE7-FD97-443F-A6E8-4CCC9488EE66}"/>
    <cellStyle name="Commentaire 2 2 8 2 3" xfId="12148" xr:uid="{163412C8-01A7-47C5-BAD0-95067F28D12A}"/>
    <cellStyle name="Commentaire 2 2 8 2 4" xfId="12149" xr:uid="{AFAD569C-5723-4D8E-AB7A-5B2D80BE6ABF}"/>
    <cellStyle name="Commentaire 2 2 8 2 5" xfId="12150" xr:uid="{0A9AF07C-8116-4630-8DCD-2BE64ADFBC0D}"/>
    <cellStyle name="Commentaire 2 2 8 3" xfId="12151" xr:uid="{C6FC5FE4-6F6A-4DA9-8FAA-538248ED1C42}"/>
    <cellStyle name="Commentaire 2 2 8 3 2" xfId="12152" xr:uid="{8E144E66-4F59-47E9-89AB-395996B7F66B}"/>
    <cellStyle name="Commentaire 2 2 8 3 3" xfId="12153" xr:uid="{391DBEF5-8D45-4F71-B451-28F5F9A662A1}"/>
    <cellStyle name="Commentaire 2 2 8 3 4" xfId="12154" xr:uid="{0F8D90A5-ED41-4F67-BD59-0D079EE12C0B}"/>
    <cellStyle name="Commentaire 2 2 8 3 5" xfId="12155" xr:uid="{6F5BC1B3-26C8-4511-AC4D-F065F7830CE2}"/>
    <cellStyle name="Commentaire 2 2 8 4" xfId="12156" xr:uid="{F6199D29-134C-4424-8344-ABB2B376ABA5}"/>
    <cellStyle name="Commentaire 2 2 8 5" xfId="12157" xr:uid="{D2359182-430A-4BC1-B963-2BCAE092681F}"/>
    <cellStyle name="Commentaire 2 2 8 6" xfId="12158" xr:uid="{203604FA-3DC2-4436-B1F3-E8F134179527}"/>
    <cellStyle name="Commentaire 2 2 8 7" xfId="12159" xr:uid="{7749251A-E4C7-46F9-BE80-1989B4788463}"/>
    <cellStyle name="Commentaire 2 2 9" xfId="12160" xr:uid="{E4E2BEAA-72D8-4974-B186-6059DBF62143}"/>
    <cellStyle name="Commentaire 2 2 9 2" xfId="12161" xr:uid="{ABD5ABAE-7CAF-4829-AD20-53B004D1ABB1}"/>
    <cellStyle name="Commentaire 2 2 9 2 2" xfId="12162" xr:uid="{0C415016-60CC-484A-80DF-4CAD0E1A3F71}"/>
    <cellStyle name="Commentaire 2 2 9 2 3" xfId="12163" xr:uid="{AA02B139-0AFD-4C3A-8EAE-4F4061F7E663}"/>
    <cellStyle name="Commentaire 2 2 9 2 4" xfId="12164" xr:uid="{44332836-8C02-4AB2-AF01-729451C5B834}"/>
    <cellStyle name="Commentaire 2 2 9 2 5" xfId="12165" xr:uid="{AFF78148-0914-4AD9-95F2-2C3305228AC6}"/>
    <cellStyle name="Commentaire 2 2 9 3" xfId="12166" xr:uid="{CE7575A3-7E3D-4A43-8876-4FF14820AF2F}"/>
    <cellStyle name="Commentaire 2 2 9 4" xfId="12167" xr:uid="{107858A0-9528-4B49-BA7B-160211486103}"/>
    <cellStyle name="Commentaire 2 2 9 5" xfId="12168" xr:uid="{E9BFF86B-0DA9-4831-8B9A-827F60414471}"/>
    <cellStyle name="Commentaire 2 2 9 6" xfId="12169" xr:uid="{B8487DCA-3112-4C7C-8B91-35E080705E0B}"/>
    <cellStyle name="Commentaire 2 20" xfId="12170" xr:uid="{225EC386-69F8-4758-A45E-47461E8CFFEE}"/>
    <cellStyle name="Commentaire 2 20 2" xfId="12171" xr:uid="{A50B50CA-24C7-430B-AF42-9133EEBD953D}"/>
    <cellStyle name="Commentaire 2 20 2 2" xfId="12172" xr:uid="{760F3C43-C5F9-4797-961B-325FB051E00E}"/>
    <cellStyle name="Commentaire 2 20 2 3" xfId="12173" xr:uid="{AFADF9CD-D045-44B2-BBD9-D8C43E7A9CF6}"/>
    <cellStyle name="Commentaire 2 20 2 4" xfId="12174" xr:uid="{D022B385-F243-49EF-8725-6687250C3C8E}"/>
    <cellStyle name="Commentaire 2 20 2 5" xfId="12175" xr:uid="{3D338171-684C-43DA-A1CC-4A5C1128D757}"/>
    <cellStyle name="Commentaire 2 20 3" xfId="12176" xr:uid="{7E347566-6D8B-4C19-89A7-6E8504670DA5}"/>
    <cellStyle name="Commentaire 2 20 3 2" xfId="12177" xr:uid="{A01A57D1-2DE6-47B4-B6E0-C7D3E6433402}"/>
    <cellStyle name="Commentaire 2 20 3 3" xfId="12178" xr:uid="{2B3BB911-F885-4D23-BF5B-AF8C4BFF4D5F}"/>
    <cellStyle name="Commentaire 2 20 3 4" xfId="12179" xr:uid="{7E32B7C2-2D6E-4EC0-9499-64F84E25E322}"/>
    <cellStyle name="Commentaire 2 20 3 5" xfId="12180" xr:uid="{C8F10D56-4B1B-4EEF-8655-6F4C7AC3975E}"/>
    <cellStyle name="Commentaire 2 20 4" xfId="12181" xr:uid="{C3EF78A1-D2F9-4CB4-B4BF-578470C4E7D2}"/>
    <cellStyle name="Commentaire 2 20 5" xfId="12182" xr:uid="{EB01C48B-418F-4926-8332-274768FF6EAB}"/>
    <cellStyle name="Commentaire 2 20 6" xfId="12183" xr:uid="{1BEACDCC-A611-4BBA-8962-D1D92906C763}"/>
    <cellStyle name="Commentaire 2 20 7" xfId="12184" xr:uid="{0FECE50D-3388-4735-A6E8-271ECBFCA225}"/>
    <cellStyle name="Commentaire 2 21" xfId="12185" xr:uid="{AB3E8207-E197-4DF5-B1D5-E12DBB147AC4}"/>
    <cellStyle name="Commentaire 2 21 2" xfId="12186" xr:uid="{899FA342-3613-4706-9CA6-8BF27D444F09}"/>
    <cellStyle name="Commentaire 2 21 2 2" xfId="12187" xr:uid="{A000D954-15D0-41FC-9325-85C76ADD11BE}"/>
    <cellStyle name="Commentaire 2 21 2 3" xfId="12188" xr:uid="{719ED8C4-DFC3-4253-A4A0-BB9776620B29}"/>
    <cellStyle name="Commentaire 2 21 2 4" xfId="12189" xr:uid="{F2308FE2-39A8-48A8-9882-4F249644D316}"/>
    <cellStyle name="Commentaire 2 21 2 5" xfId="12190" xr:uid="{72355FA2-2507-445F-8F66-946DAA504965}"/>
    <cellStyle name="Commentaire 2 21 3" xfId="12191" xr:uid="{68129A88-00A2-4982-9E2B-95575A7265E3}"/>
    <cellStyle name="Commentaire 2 21 3 2" xfId="12192" xr:uid="{E9B30DBE-1D78-482C-8D91-F86638DFCCB4}"/>
    <cellStyle name="Commentaire 2 21 3 3" xfId="12193" xr:uid="{B6D14ED5-D296-4BC8-B913-06E3DCF668B7}"/>
    <cellStyle name="Commentaire 2 21 3 4" xfId="12194" xr:uid="{C4903F53-9878-481F-88A0-9E93CC3C8536}"/>
    <cellStyle name="Commentaire 2 21 3 5" xfId="12195" xr:uid="{E05CB4D0-DE0C-45E5-BB7B-9E27779AF1D3}"/>
    <cellStyle name="Commentaire 2 21 4" xfId="12196" xr:uid="{8EF25797-593B-4C14-8F68-36A9EB14C73A}"/>
    <cellStyle name="Commentaire 2 21 5" xfId="12197" xr:uid="{2FEC01A4-F18A-492F-8E85-C6A2A477EFC7}"/>
    <cellStyle name="Commentaire 2 21 6" xfId="12198" xr:uid="{B51F2425-4A98-434A-A16D-35D7AABA6CCC}"/>
    <cellStyle name="Commentaire 2 21 7" xfId="12199" xr:uid="{FF3FC5F6-4425-4AE7-8DCB-92AB3268B690}"/>
    <cellStyle name="Commentaire 2 22" xfId="12200" xr:uid="{4BBD3C34-6B69-4567-BAF6-F80266CBEBDE}"/>
    <cellStyle name="Commentaire 2 22 2" xfId="12201" xr:uid="{A760FCB2-22A9-4109-8C09-2A84916D115C}"/>
    <cellStyle name="Commentaire 2 22 2 2" xfId="12202" xr:uid="{C226262B-1406-474A-BF51-F9EAA857CC01}"/>
    <cellStyle name="Commentaire 2 22 2 3" xfId="12203" xr:uid="{03EC28B2-66BE-4888-9B35-CDBA79C9F7FD}"/>
    <cellStyle name="Commentaire 2 22 2 4" xfId="12204" xr:uid="{3BE6BDF0-D5E0-43D2-BC37-56A822668A74}"/>
    <cellStyle name="Commentaire 2 22 2 5" xfId="12205" xr:uid="{080F9122-8A75-4230-A032-D9F607F4FD80}"/>
    <cellStyle name="Commentaire 2 22 3" xfId="12206" xr:uid="{BD382FF6-2E95-4F1A-AE05-2A2D9B8EBFCD}"/>
    <cellStyle name="Commentaire 2 22 3 2" xfId="12207" xr:uid="{FC519E46-98BD-4F83-AA75-B113285A9AFC}"/>
    <cellStyle name="Commentaire 2 22 3 3" xfId="12208" xr:uid="{D066EEA4-5935-4B89-84B4-2721FCBB9823}"/>
    <cellStyle name="Commentaire 2 22 3 4" xfId="12209" xr:uid="{ECB1797A-9E38-4FC9-B880-CF4BF3C8B053}"/>
    <cellStyle name="Commentaire 2 22 3 5" xfId="12210" xr:uid="{2D4A8D88-4318-4DA1-9394-0188C82A04B5}"/>
    <cellStyle name="Commentaire 2 22 4" xfId="12211" xr:uid="{0FB944BE-5A9B-4343-80F6-438B39BC5512}"/>
    <cellStyle name="Commentaire 2 22 5" xfId="12212" xr:uid="{0CDFC84A-0AB5-4A18-8F52-054E50DB0BC2}"/>
    <cellStyle name="Commentaire 2 22 6" xfId="12213" xr:uid="{0812BF27-94F5-4F0F-A7E9-A889E675B81E}"/>
    <cellStyle name="Commentaire 2 22 7" xfId="12214" xr:uid="{E4BDEC69-0D33-43B0-9860-CE7ACFA242E9}"/>
    <cellStyle name="Commentaire 2 23" xfId="12215" xr:uid="{A17566EB-EAF2-46B5-97C5-B66322DE03F5}"/>
    <cellStyle name="Commentaire 2 23 2" xfId="12216" xr:uid="{A41D2EBB-5460-4BC5-8B64-AC1788BB6A78}"/>
    <cellStyle name="Commentaire 2 23 2 2" xfId="12217" xr:uid="{1F08A1E7-5C13-4D74-8B21-6F507B2E64C6}"/>
    <cellStyle name="Commentaire 2 23 2 3" xfId="12218" xr:uid="{EEBE1AE4-B21C-46DE-9CA5-E01ED212D588}"/>
    <cellStyle name="Commentaire 2 23 2 4" xfId="12219" xr:uid="{9EB6A52A-AD65-4D32-B11D-1D58C4ACBA26}"/>
    <cellStyle name="Commentaire 2 23 2 5" xfId="12220" xr:uid="{3BEC8E2E-905C-433C-BA05-EFAACAC79802}"/>
    <cellStyle name="Commentaire 2 23 3" xfId="12221" xr:uid="{AE070055-DE14-40C7-BB07-A00F79CEFD06}"/>
    <cellStyle name="Commentaire 2 23 4" xfId="12222" xr:uid="{D603F351-1CCC-425C-8A3D-2899EE591A9F}"/>
    <cellStyle name="Commentaire 2 23 5" xfId="12223" xr:uid="{3AB7B3D6-7120-4C0B-AEE4-FAB23BAADE78}"/>
    <cellStyle name="Commentaire 2 23 6" xfId="12224" xr:uid="{A67274F3-9CBA-4CA9-9C18-67BC7E18A2CC}"/>
    <cellStyle name="Commentaire 2 24" xfId="12225" xr:uid="{714143FE-015A-4C17-910A-CC7B6129B077}"/>
    <cellStyle name="Commentaire 2 24 2" xfId="12226" xr:uid="{047EA0AD-510F-4D78-9984-35949EC40946}"/>
    <cellStyle name="Commentaire 2 24 2 2" xfId="12227" xr:uid="{214E7DBC-0389-49A6-9426-C96560238623}"/>
    <cellStyle name="Commentaire 2 24 2 3" xfId="12228" xr:uid="{D32A25D5-B7DF-432C-8777-B390886A779A}"/>
    <cellStyle name="Commentaire 2 24 2 4" xfId="12229" xr:uid="{06869029-FEFD-493D-B14D-714C4628C47B}"/>
    <cellStyle name="Commentaire 2 24 2 5" xfId="12230" xr:uid="{76BD2631-B072-4BC3-9C63-1EDE2ADC5E9B}"/>
    <cellStyle name="Commentaire 2 24 3" xfId="12231" xr:uid="{5D8CE14C-2AA1-4996-A97A-3D8D8CCF3925}"/>
    <cellStyle name="Commentaire 2 24 4" xfId="12232" xr:uid="{09BD2B33-A99A-4F34-ABFB-2AFD6E09BD9A}"/>
    <cellStyle name="Commentaire 2 24 5" xfId="12233" xr:uid="{74BE5ECD-D912-4C0B-96D9-36AE50A4025A}"/>
    <cellStyle name="Commentaire 2 24 6" xfId="12234" xr:uid="{74460C50-B4C6-45FD-9458-2A02E6696054}"/>
    <cellStyle name="Commentaire 2 25" xfId="12235" xr:uid="{914CAF84-FA48-4E7D-9D4A-20BC78FC462B}"/>
    <cellStyle name="Commentaire 2 25 2" xfId="12236" xr:uid="{6353CE11-F4BF-463F-89AA-1831856B1A80}"/>
    <cellStyle name="Commentaire 2 25 2 2" xfId="12237" xr:uid="{65F89DB5-E609-46D7-8A5E-69AD5E182937}"/>
    <cellStyle name="Commentaire 2 25 3" xfId="12238" xr:uid="{0C7994E1-417E-42DC-9B22-38BC5DE1D18C}"/>
    <cellStyle name="Commentaire 2 25 4" xfId="12239" xr:uid="{C64EC579-D073-4276-BBB8-F9463BEBE0FC}"/>
    <cellStyle name="Commentaire 2 25 5" xfId="12240" xr:uid="{65C02E85-13F5-448C-815F-1820D9A1DEAC}"/>
    <cellStyle name="Commentaire 2 26" xfId="12241" xr:uid="{2F37F4D8-1723-4740-A482-7431393C2EED}"/>
    <cellStyle name="Commentaire 2 26 2" xfId="12242" xr:uid="{5ABFFA66-2286-4E3A-A01D-D32AE6B0D188}"/>
    <cellStyle name="Commentaire 2 26 2 2" xfId="12243" xr:uid="{F16E39FC-DCE2-4AE2-BCA8-7FAE139CABED}"/>
    <cellStyle name="Commentaire 2 26 3" xfId="12244" xr:uid="{B41CE57F-EE7D-4FE3-BFAC-235C16065AFD}"/>
    <cellStyle name="Commentaire 2 27" xfId="12245" xr:uid="{81486D30-B7B6-4397-BF37-A19607DDB827}"/>
    <cellStyle name="Commentaire 2 27 2" xfId="12246" xr:uid="{77B356F2-AEC2-4569-933D-0FDA6A77F0B6}"/>
    <cellStyle name="Commentaire 2 27 2 2" xfId="12247" xr:uid="{7DFCF427-D919-4F39-929B-199721743BEB}"/>
    <cellStyle name="Commentaire 2 27 3" xfId="12248" xr:uid="{90613220-6159-4644-AF4C-F8DEF7968DC1}"/>
    <cellStyle name="Commentaire 2 28" xfId="12249" xr:uid="{B4D0AFA4-2048-4B4D-987B-412017AFA276}"/>
    <cellStyle name="Commentaire 2 28 2" xfId="12250" xr:uid="{F14267CC-5028-4C18-B27E-8615789425ED}"/>
    <cellStyle name="Commentaire 2 28 2 2" xfId="12251" xr:uid="{E779211E-EF78-4D2E-812D-7ECE30D60DAE}"/>
    <cellStyle name="Commentaire 2 28 3" xfId="12252" xr:uid="{C6B91EEE-8256-4BAC-A083-B955278FE1F6}"/>
    <cellStyle name="Commentaire 2 29" xfId="12253" xr:uid="{8D8BC184-933B-44B8-A35F-6BDFDAF5AC68}"/>
    <cellStyle name="Commentaire 2 29 2" xfId="12254" xr:uid="{BB1F6A83-4529-40DD-95D9-F6BBF9853A39}"/>
    <cellStyle name="Commentaire 2 29 2 2" xfId="12255" xr:uid="{91EAE475-1384-413B-B7C9-60ACC7BF0C2F}"/>
    <cellStyle name="Commentaire 2 29 3" xfId="12256" xr:uid="{80859807-4E71-4AF4-9B67-1025A4A8C305}"/>
    <cellStyle name="Commentaire 2 3" xfId="12257" xr:uid="{D284856F-04EB-4E3B-934D-47C3FCD57CC3}"/>
    <cellStyle name="Commentaire 2 3 10" xfId="12258" xr:uid="{B951E405-8EE2-42AC-8FFB-FE9D54D65E46}"/>
    <cellStyle name="Commentaire 2 3 11" xfId="12259" xr:uid="{A5ECF239-3E7D-40CC-BD6E-3FA478D828CA}"/>
    <cellStyle name="Commentaire 2 3 12" xfId="12260" xr:uid="{27EC2B82-5F1E-4238-BD8D-E8A29B0E233C}"/>
    <cellStyle name="Commentaire 2 3 13" xfId="12261" xr:uid="{A5FF1CCE-0945-47E2-BE0A-3F68852724E4}"/>
    <cellStyle name="Commentaire 2 3 2" xfId="12262" xr:uid="{7D364FFE-AE88-4BDE-86EC-2D92561D82CB}"/>
    <cellStyle name="Commentaire 2 3 2 10" xfId="12263" xr:uid="{FCA7EF4B-1F6D-4330-BEE2-1EA5DA705FD7}"/>
    <cellStyle name="Commentaire 2 3 2 11" xfId="12264" xr:uid="{DA3B4C03-ABE4-4716-A900-BDA33FF503D9}"/>
    <cellStyle name="Commentaire 2 3 2 12" xfId="12265" xr:uid="{B4F6F7F5-2651-4343-A5D5-036731004A16}"/>
    <cellStyle name="Commentaire 2 3 2 2" xfId="12266" xr:uid="{27704D8A-5A14-419C-A143-863056A654CB}"/>
    <cellStyle name="Commentaire 2 3 2 2 10" xfId="12267" xr:uid="{03871861-FE5C-4D0E-B662-D7B74B0E97CA}"/>
    <cellStyle name="Commentaire 2 3 2 2 2" xfId="12268" xr:uid="{862A90D8-BF19-4CEF-A4F1-884D3BACFE54}"/>
    <cellStyle name="Commentaire 2 3 2 2 2 2" xfId="12269" xr:uid="{C16F977D-D191-47AC-A1AC-9D7125872FEA}"/>
    <cellStyle name="Commentaire 2 3 2 2 2 2 2" xfId="12270" xr:uid="{58A29DE7-9BCB-4476-A33F-18874E1F8ED0}"/>
    <cellStyle name="Commentaire 2 3 2 2 2 2 3" xfId="12271" xr:uid="{A1AE8A87-2037-4585-B4FA-7D52FC73B37E}"/>
    <cellStyle name="Commentaire 2 3 2 2 2 2 4" xfId="12272" xr:uid="{1FF73028-5B85-4D48-8D02-F9D8E2224805}"/>
    <cellStyle name="Commentaire 2 3 2 2 2 2 5" xfId="12273" xr:uid="{DAA275BF-0DA5-4572-939A-74AE8A2419C8}"/>
    <cellStyle name="Commentaire 2 3 2 2 2 3" xfId="12274" xr:uid="{C6D8E506-F596-4CDA-B977-32C9C20D94E1}"/>
    <cellStyle name="Commentaire 2 3 2 2 2 3 2" xfId="12275" xr:uid="{0C270965-7B3D-419C-B015-8904748C50B2}"/>
    <cellStyle name="Commentaire 2 3 2 2 2 3 3" xfId="12276" xr:uid="{13CC067F-8481-475F-AF62-4D145E066F4A}"/>
    <cellStyle name="Commentaire 2 3 2 2 2 3 4" xfId="12277" xr:uid="{F826D1AC-A734-438D-9FD3-8473CE1F1E72}"/>
    <cellStyle name="Commentaire 2 3 2 2 2 3 5" xfId="12278" xr:uid="{1F3497C7-0DB9-4E3B-A936-4414CDC11D06}"/>
    <cellStyle name="Commentaire 2 3 2 2 2 4" xfId="12279" xr:uid="{D1C0517C-147F-4B84-AE22-B83A2238E066}"/>
    <cellStyle name="Commentaire 2 3 2 2 2 5" xfId="12280" xr:uid="{4594A498-B97E-4D69-A336-55485BDD32EA}"/>
    <cellStyle name="Commentaire 2 3 2 2 2 6" xfId="12281" xr:uid="{2A053D1D-93AE-4A04-BEE7-6AB1B15E8A89}"/>
    <cellStyle name="Commentaire 2 3 2 2 2 7" xfId="12282" xr:uid="{5A71EB37-C827-4022-A683-1B8A8EBD4ECD}"/>
    <cellStyle name="Commentaire 2 3 2 2 3" xfId="12283" xr:uid="{B51A7642-FA44-4A7A-8EE7-A6F40A56B06E}"/>
    <cellStyle name="Commentaire 2 3 2 2 3 2" xfId="12284" xr:uid="{157A6741-7E05-4110-A73B-DB11EFE5AB59}"/>
    <cellStyle name="Commentaire 2 3 2 2 3 2 2" xfId="12285" xr:uid="{BC99E3EF-0492-4B6F-8F7C-8B5DEA05594A}"/>
    <cellStyle name="Commentaire 2 3 2 2 3 2 3" xfId="12286" xr:uid="{CE06CC09-31AE-477B-8E4F-E9160D4C686F}"/>
    <cellStyle name="Commentaire 2 3 2 2 3 2 4" xfId="12287" xr:uid="{A1FF2669-1D6C-446A-BD23-0F99ED882D94}"/>
    <cellStyle name="Commentaire 2 3 2 2 3 2 5" xfId="12288" xr:uid="{26C4D0CD-E3C1-485F-AC89-2F6CDA5882A9}"/>
    <cellStyle name="Commentaire 2 3 2 2 3 3" xfId="12289" xr:uid="{5EF0511E-6B9A-40A4-9AD3-BC1D4477AFC4}"/>
    <cellStyle name="Commentaire 2 3 2 2 3 3 2" xfId="12290" xr:uid="{9A62108A-EFDD-4462-85DD-B1BE5E3366C9}"/>
    <cellStyle name="Commentaire 2 3 2 2 3 3 3" xfId="12291" xr:uid="{4E3293EC-4B8D-46AB-AE9B-608FAA003BCC}"/>
    <cellStyle name="Commentaire 2 3 2 2 3 3 4" xfId="12292" xr:uid="{29721813-F630-400C-B7E5-E585A0276124}"/>
    <cellStyle name="Commentaire 2 3 2 2 3 3 5" xfId="12293" xr:uid="{1D5CA415-6566-4B38-AFDA-EF28CEB75611}"/>
    <cellStyle name="Commentaire 2 3 2 2 3 4" xfId="12294" xr:uid="{F19FEC46-9F0D-4665-8653-D4817C6BF724}"/>
    <cellStyle name="Commentaire 2 3 2 2 3 5" xfId="12295" xr:uid="{0C5663B9-4C67-48EF-A6C2-6D02CAEC877A}"/>
    <cellStyle name="Commentaire 2 3 2 2 3 6" xfId="12296" xr:uid="{AD5B4292-A9B3-414B-B265-E44D21F023C2}"/>
    <cellStyle name="Commentaire 2 3 2 2 3 7" xfId="12297" xr:uid="{B5E1DEAB-76AE-4D35-A9D8-9E0F5413D87E}"/>
    <cellStyle name="Commentaire 2 3 2 2 4" xfId="12298" xr:uid="{8C0E0E45-9638-41C2-B3C1-06E73660BEEC}"/>
    <cellStyle name="Commentaire 2 3 2 2 4 2" xfId="12299" xr:uid="{8F1F8CDB-0DC6-4FD6-9B0E-50AFF7DDEAF3}"/>
    <cellStyle name="Commentaire 2 3 2 2 4 2 2" xfId="12300" xr:uid="{C1FE5E0E-6716-47C4-A3F4-2B474DFDCE71}"/>
    <cellStyle name="Commentaire 2 3 2 2 4 2 3" xfId="12301" xr:uid="{DC6E6C6F-EAC4-4239-AC15-D29BDC4CE656}"/>
    <cellStyle name="Commentaire 2 3 2 2 4 2 4" xfId="12302" xr:uid="{023E82EB-D2ED-4F88-A368-F6E19EB1C6DF}"/>
    <cellStyle name="Commentaire 2 3 2 2 4 2 5" xfId="12303" xr:uid="{36FA96D8-BA12-421E-9F35-7586C7BD1F95}"/>
    <cellStyle name="Commentaire 2 3 2 2 4 3" xfId="12304" xr:uid="{4E8816D6-406A-4024-93DE-2A8EEEDAA8D9}"/>
    <cellStyle name="Commentaire 2 3 2 2 4 3 2" xfId="12305" xr:uid="{AE4D6C35-C495-441A-94D3-16B5A8B6F502}"/>
    <cellStyle name="Commentaire 2 3 2 2 4 3 3" xfId="12306" xr:uid="{57647EF5-8E8E-4675-9483-90A10D88B786}"/>
    <cellStyle name="Commentaire 2 3 2 2 4 3 4" xfId="12307" xr:uid="{EA5E1954-4E30-4C79-8975-DCDBD14FF737}"/>
    <cellStyle name="Commentaire 2 3 2 2 4 3 5" xfId="12308" xr:uid="{B1CD1231-318D-4A00-A2AE-E5FED0EBA3CA}"/>
    <cellStyle name="Commentaire 2 3 2 2 4 4" xfId="12309" xr:uid="{148EC958-A814-417A-9748-33752C139926}"/>
    <cellStyle name="Commentaire 2 3 2 2 4 5" xfId="12310" xr:uid="{6E0529C7-9A7A-46F9-A07E-CF7F3B632BE4}"/>
    <cellStyle name="Commentaire 2 3 2 2 4 6" xfId="12311" xr:uid="{BCBA31F0-E7A9-4DE3-9B48-C87FD50F6180}"/>
    <cellStyle name="Commentaire 2 3 2 2 4 7" xfId="12312" xr:uid="{CE419550-C5A3-4DD3-AD5B-3991FF81C4D3}"/>
    <cellStyle name="Commentaire 2 3 2 2 5" xfId="12313" xr:uid="{A90DCD59-546E-48CF-AFAA-C00698329895}"/>
    <cellStyle name="Commentaire 2 3 2 2 5 2" xfId="12314" xr:uid="{BCCF5BE3-FF8E-47C8-A4B6-FB30F8954015}"/>
    <cellStyle name="Commentaire 2 3 2 2 5 3" xfId="12315" xr:uid="{0B243CDE-2901-4A15-BA8B-4C1AD67EA1D7}"/>
    <cellStyle name="Commentaire 2 3 2 2 5 4" xfId="12316" xr:uid="{61E058ED-A8D0-4111-A3B8-61D5DC62E1A8}"/>
    <cellStyle name="Commentaire 2 3 2 2 5 5" xfId="12317" xr:uid="{23BD6235-C29F-4FCC-842E-5F2B2993BD5F}"/>
    <cellStyle name="Commentaire 2 3 2 2 6" xfId="12318" xr:uid="{9B3DC4D7-FEB8-4F01-A08E-1D609ACA09A8}"/>
    <cellStyle name="Commentaire 2 3 2 2 6 2" xfId="12319" xr:uid="{AFC85314-F424-459B-AEDA-61CBB118480D}"/>
    <cellStyle name="Commentaire 2 3 2 2 6 3" xfId="12320" xr:uid="{ECE7FED1-356F-43E9-B3D2-FF41C3629B4A}"/>
    <cellStyle name="Commentaire 2 3 2 2 6 4" xfId="12321" xr:uid="{B3B6DFEA-3BF1-4D0E-9F7E-C2B5096F0FF6}"/>
    <cellStyle name="Commentaire 2 3 2 2 6 5" xfId="12322" xr:uid="{CF749225-65DF-4EF0-955E-AF7B8F66FEA1}"/>
    <cellStyle name="Commentaire 2 3 2 2 7" xfId="12323" xr:uid="{30D8C66B-612D-4504-9AB2-9976811E6FD0}"/>
    <cellStyle name="Commentaire 2 3 2 2 8" xfId="12324" xr:uid="{B0FFB47E-F0D1-4279-9AAE-23019E4C345E}"/>
    <cellStyle name="Commentaire 2 3 2 2 9" xfId="12325" xr:uid="{824D41B2-853B-466F-93EA-4C4BB0F6E1F3}"/>
    <cellStyle name="Commentaire 2 3 2 3" xfId="12326" xr:uid="{070DCE8D-03BB-4720-8F2C-F3713C44C94A}"/>
    <cellStyle name="Commentaire 2 3 2 3 2" xfId="12327" xr:uid="{40A5C79D-CD98-4B74-BB85-E4B2398AD031}"/>
    <cellStyle name="Commentaire 2 3 2 3 2 2" xfId="12328" xr:uid="{1440079A-59C5-44E5-9358-2DF5379765AF}"/>
    <cellStyle name="Commentaire 2 3 2 3 2 3" xfId="12329" xr:uid="{A48B4EE3-F093-4431-83FF-1659702D7D68}"/>
    <cellStyle name="Commentaire 2 3 2 3 2 4" xfId="12330" xr:uid="{928569BA-68BF-4D5C-8775-DCECB8BA7437}"/>
    <cellStyle name="Commentaire 2 3 2 3 2 5" xfId="12331" xr:uid="{A762B856-B898-4E7B-A44C-C6B4DA4EC6E1}"/>
    <cellStyle name="Commentaire 2 3 2 3 3" xfId="12332" xr:uid="{24090BE0-3C6D-49DE-AA7B-40163E3296CF}"/>
    <cellStyle name="Commentaire 2 3 2 3 3 2" xfId="12333" xr:uid="{4ECD281D-12BA-4F19-B743-E328113632B0}"/>
    <cellStyle name="Commentaire 2 3 2 3 3 3" xfId="12334" xr:uid="{8680A789-870E-4358-87B3-01C2122166AE}"/>
    <cellStyle name="Commentaire 2 3 2 3 3 4" xfId="12335" xr:uid="{AC825F5B-5677-415A-8791-63B4ABF52CD1}"/>
    <cellStyle name="Commentaire 2 3 2 3 3 5" xfId="12336" xr:uid="{FA536A82-5E88-4A1C-84C3-D4AB270C432A}"/>
    <cellStyle name="Commentaire 2 3 2 3 4" xfId="12337" xr:uid="{0EA108A1-2ECD-4447-BC64-8478E3051A77}"/>
    <cellStyle name="Commentaire 2 3 2 3 5" xfId="12338" xr:uid="{56DDE4AA-4F38-455A-9901-E83ED2BB6A53}"/>
    <cellStyle name="Commentaire 2 3 2 3 6" xfId="12339" xr:uid="{AF237C5C-996E-4B4F-97F7-599773FD3FFA}"/>
    <cellStyle name="Commentaire 2 3 2 3 7" xfId="12340" xr:uid="{1BEC068B-84AC-4C3D-8548-05D41770FD0D}"/>
    <cellStyle name="Commentaire 2 3 2 4" xfId="12341" xr:uid="{B04D52F9-64B4-4B6F-AB9B-DC709556E887}"/>
    <cellStyle name="Commentaire 2 3 2 4 2" xfId="12342" xr:uid="{2380F2A7-8E30-44D9-8358-B7351858DA21}"/>
    <cellStyle name="Commentaire 2 3 2 4 2 2" xfId="12343" xr:uid="{8404BE84-3977-42E6-A297-39478E48C9C2}"/>
    <cellStyle name="Commentaire 2 3 2 4 2 3" xfId="12344" xr:uid="{915B9C06-B56D-45D9-81E8-721908E5B0E1}"/>
    <cellStyle name="Commentaire 2 3 2 4 2 4" xfId="12345" xr:uid="{7A03EB8B-BBD8-415B-865E-5A4306CCC1EB}"/>
    <cellStyle name="Commentaire 2 3 2 4 2 5" xfId="12346" xr:uid="{CA00E935-B4B1-4737-B7C9-62945C3CE292}"/>
    <cellStyle name="Commentaire 2 3 2 4 3" xfId="12347" xr:uid="{62B21FD9-BBD5-43B8-B8B8-790971B9B9DB}"/>
    <cellStyle name="Commentaire 2 3 2 4 3 2" xfId="12348" xr:uid="{137DCF84-26E2-4162-ABA5-4DCDDD572159}"/>
    <cellStyle name="Commentaire 2 3 2 4 3 3" xfId="12349" xr:uid="{2A2993D9-B96D-4D20-9C82-268E60B497FF}"/>
    <cellStyle name="Commentaire 2 3 2 4 3 4" xfId="12350" xr:uid="{B1777DDE-5DEC-4F4B-B3B4-D79E1B22179C}"/>
    <cellStyle name="Commentaire 2 3 2 4 3 5" xfId="12351" xr:uid="{E7AA1573-9CC1-4992-957A-F0B72982FD0E}"/>
    <cellStyle name="Commentaire 2 3 2 4 4" xfId="12352" xr:uid="{8C280801-D7E5-43FC-B8B6-1AA4AC74691A}"/>
    <cellStyle name="Commentaire 2 3 2 4 5" xfId="12353" xr:uid="{B824C31D-A04B-4DB7-9CED-F001EB9A62C7}"/>
    <cellStyle name="Commentaire 2 3 2 4 6" xfId="12354" xr:uid="{FC171AAF-4151-4737-BA9C-50EB5792DDBA}"/>
    <cellStyle name="Commentaire 2 3 2 4 7" xfId="12355" xr:uid="{AE2D2892-3F47-4BE2-99C6-300D78AC2A81}"/>
    <cellStyle name="Commentaire 2 3 2 5" xfId="12356" xr:uid="{46C201E6-F698-4F24-84E0-2F8B82E6687D}"/>
    <cellStyle name="Commentaire 2 3 2 5 2" xfId="12357" xr:uid="{6FE6CC5C-9C7A-4290-8B89-F0D3A08A394A}"/>
    <cellStyle name="Commentaire 2 3 2 5 2 2" xfId="12358" xr:uid="{FA852A7B-6543-4A75-A816-9894B4942F1D}"/>
    <cellStyle name="Commentaire 2 3 2 5 2 3" xfId="12359" xr:uid="{438B70BA-D09A-4EAB-8F18-CF24B1E335C5}"/>
    <cellStyle name="Commentaire 2 3 2 5 2 4" xfId="12360" xr:uid="{F2E793B7-6585-47ED-B740-0E709612AE61}"/>
    <cellStyle name="Commentaire 2 3 2 5 2 5" xfId="12361" xr:uid="{9F5CA005-A2D3-4DB5-89B1-74A012EC7369}"/>
    <cellStyle name="Commentaire 2 3 2 5 3" xfId="12362" xr:uid="{AD116867-8ADE-44A6-A169-1D0CC018BC24}"/>
    <cellStyle name="Commentaire 2 3 2 5 3 2" xfId="12363" xr:uid="{551D2899-0905-4B77-9F01-69414178CB0E}"/>
    <cellStyle name="Commentaire 2 3 2 5 3 3" xfId="12364" xr:uid="{77E2ED08-DB53-467F-909C-95F26BCD20BD}"/>
    <cellStyle name="Commentaire 2 3 2 5 3 4" xfId="12365" xr:uid="{0DD8D5B9-D7A7-4BE9-A59E-E3EE73C41529}"/>
    <cellStyle name="Commentaire 2 3 2 5 3 5" xfId="12366" xr:uid="{89108E16-3572-4F7A-AF7E-4EE6C5A8C712}"/>
    <cellStyle name="Commentaire 2 3 2 5 4" xfId="12367" xr:uid="{E6E52BE5-84F1-4A11-BBF3-F3C4B6F0A18C}"/>
    <cellStyle name="Commentaire 2 3 2 5 5" xfId="12368" xr:uid="{1D303B92-2887-4841-A3FA-76DB52347A5D}"/>
    <cellStyle name="Commentaire 2 3 2 5 6" xfId="12369" xr:uid="{02E5C4AF-3D5B-4123-A61A-C55CE47439FE}"/>
    <cellStyle name="Commentaire 2 3 2 5 7" xfId="12370" xr:uid="{75142CD9-126C-4DB0-A590-614AE6DBC00C}"/>
    <cellStyle name="Commentaire 2 3 2 6" xfId="12371" xr:uid="{C23ADC50-A2B9-4159-A57B-246C6B5DF979}"/>
    <cellStyle name="Commentaire 2 3 2 6 2" xfId="12372" xr:uid="{71CF3D8D-B94C-4E89-8D86-051326F6F066}"/>
    <cellStyle name="Commentaire 2 3 2 6 2 2" xfId="12373" xr:uid="{10D3811C-750F-4643-9F77-7243EE5CE378}"/>
    <cellStyle name="Commentaire 2 3 2 6 2 3" xfId="12374" xr:uid="{4EB21942-6927-4DB7-84B5-BC749A439AC8}"/>
    <cellStyle name="Commentaire 2 3 2 6 2 4" xfId="12375" xr:uid="{C3B5DA2C-DBE8-440D-AA12-2E4018984797}"/>
    <cellStyle name="Commentaire 2 3 2 6 2 5" xfId="12376" xr:uid="{9F7FF71D-6AD8-4136-9A95-0BAB693A1753}"/>
    <cellStyle name="Commentaire 2 3 2 6 3" xfId="12377" xr:uid="{3A44F378-E3A6-40A1-89D9-8BB758C35E25}"/>
    <cellStyle name="Commentaire 2 3 2 6 3 2" xfId="12378" xr:uid="{EADF56DA-B592-4615-85D5-646E0EE51C1E}"/>
    <cellStyle name="Commentaire 2 3 2 6 3 3" xfId="12379" xr:uid="{DF58F5D5-EDBC-4A72-B752-623DD9932778}"/>
    <cellStyle name="Commentaire 2 3 2 6 3 4" xfId="12380" xr:uid="{D0DBF50B-0AF5-4ACB-86CC-5136F1C30F43}"/>
    <cellStyle name="Commentaire 2 3 2 6 3 5" xfId="12381" xr:uid="{89D93836-85A4-4F87-8437-9920725B5DB4}"/>
    <cellStyle name="Commentaire 2 3 2 6 4" xfId="12382" xr:uid="{6B1406BD-5FF5-4954-9B08-802A9CD2C048}"/>
    <cellStyle name="Commentaire 2 3 2 6 5" xfId="12383" xr:uid="{699E943D-B643-49E1-BD50-233CB23A6EF7}"/>
    <cellStyle name="Commentaire 2 3 2 6 6" xfId="12384" xr:uid="{9F1CC522-2722-423C-A6E7-C7C3C67BCD13}"/>
    <cellStyle name="Commentaire 2 3 2 6 7" xfId="12385" xr:uid="{6EB14D39-7257-4466-A4D9-7D68451CA614}"/>
    <cellStyle name="Commentaire 2 3 2 7" xfId="12386" xr:uid="{1340690B-601C-405A-951D-BC5C8F39A128}"/>
    <cellStyle name="Commentaire 2 3 2 7 2" xfId="12387" xr:uid="{199FD58B-07AE-4984-8BFB-91F7C464513A}"/>
    <cellStyle name="Commentaire 2 3 2 7 3" xfId="12388" xr:uid="{EB149780-D471-479F-A32F-6AF002A07B12}"/>
    <cellStyle name="Commentaire 2 3 2 7 4" xfId="12389" xr:uid="{3514FFF5-D5CB-44FD-BC57-BBCED622D9C5}"/>
    <cellStyle name="Commentaire 2 3 2 7 5" xfId="12390" xr:uid="{8D37F17A-A86B-4161-81D7-F31A850B7676}"/>
    <cellStyle name="Commentaire 2 3 2 8" xfId="12391" xr:uid="{50805712-D8EA-4468-98E9-349FF8832FCF}"/>
    <cellStyle name="Commentaire 2 3 2 8 2" xfId="12392" xr:uid="{7361CBE7-7EA9-49B7-9F11-690C907FD36E}"/>
    <cellStyle name="Commentaire 2 3 2 8 3" xfId="12393" xr:uid="{A0F6E003-D605-4453-9B49-57EE53BAD977}"/>
    <cellStyle name="Commentaire 2 3 2 8 4" xfId="12394" xr:uid="{A60FC3A6-5AE7-45C5-A90D-A9406A3E14A8}"/>
    <cellStyle name="Commentaire 2 3 2 8 5" xfId="12395" xr:uid="{94E10D41-B1B4-4FE0-8955-682F88D608CB}"/>
    <cellStyle name="Commentaire 2 3 2 9" xfId="12396" xr:uid="{AD44380B-1079-4BAE-A815-1AF40B135DB0}"/>
    <cellStyle name="Commentaire 2 3 3" xfId="12397" xr:uid="{C0809123-B954-47C1-B8C5-5F09CC0B1D3F}"/>
    <cellStyle name="Commentaire 2 3 3 10" xfId="12398" xr:uid="{582A0345-A680-496D-8582-AAAE162A9ED0}"/>
    <cellStyle name="Commentaire 2 3 3 2" xfId="12399" xr:uid="{5E39CB8B-3DFE-41D9-A02B-CCF348ABE171}"/>
    <cellStyle name="Commentaire 2 3 3 2 2" xfId="12400" xr:uid="{B0BE164F-5557-478C-B02E-8DF1E6D071C3}"/>
    <cellStyle name="Commentaire 2 3 3 2 2 2" xfId="12401" xr:uid="{46336861-312D-4250-9611-DF81482CB846}"/>
    <cellStyle name="Commentaire 2 3 3 2 2 3" xfId="12402" xr:uid="{1C77A41F-C879-42A5-9B58-62998F03BF05}"/>
    <cellStyle name="Commentaire 2 3 3 2 2 4" xfId="12403" xr:uid="{05B07DED-1AF3-4A22-AFBF-FFE3B9930DDC}"/>
    <cellStyle name="Commentaire 2 3 3 2 2 5" xfId="12404" xr:uid="{F5F82071-8059-4F97-8208-A2AF2A51136F}"/>
    <cellStyle name="Commentaire 2 3 3 2 3" xfId="12405" xr:uid="{7E677C32-C283-4B9A-ADC2-51EAA2E88825}"/>
    <cellStyle name="Commentaire 2 3 3 2 3 2" xfId="12406" xr:uid="{67707396-9A66-48E3-9713-50BDA11C8751}"/>
    <cellStyle name="Commentaire 2 3 3 2 3 3" xfId="12407" xr:uid="{B5C93CAB-E994-474D-BD25-5E4D82A6E579}"/>
    <cellStyle name="Commentaire 2 3 3 2 3 4" xfId="12408" xr:uid="{22BC065D-8CFE-473D-A22B-853C13525631}"/>
    <cellStyle name="Commentaire 2 3 3 2 3 5" xfId="12409" xr:uid="{A02E3C60-B52A-4985-BDC8-F420AEF40937}"/>
    <cellStyle name="Commentaire 2 3 3 2 4" xfId="12410" xr:uid="{FE69F19C-0823-42D0-8B8A-8F7E031B3377}"/>
    <cellStyle name="Commentaire 2 3 3 2 5" xfId="12411" xr:uid="{FCC89040-CE5A-42D1-BEA9-B428EFE744E5}"/>
    <cellStyle name="Commentaire 2 3 3 2 6" xfId="12412" xr:uid="{6439A8B1-078F-4045-A56F-876B3D867DE9}"/>
    <cellStyle name="Commentaire 2 3 3 2 7" xfId="12413" xr:uid="{3B5346F0-8F6B-47F8-B4E8-290B7A4D3FF4}"/>
    <cellStyle name="Commentaire 2 3 3 3" xfId="12414" xr:uid="{93F876B7-9EFE-48C2-856A-051099334513}"/>
    <cellStyle name="Commentaire 2 3 3 3 2" xfId="12415" xr:uid="{24036838-EF83-4C26-B516-2C3C799F72CA}"/>
    <cellStyle name="Commentaire 2 3 3 3 2 2" xfId="12416" xr:uid="{AF8C77D0-DAB6-4150-A73C-5EAEC8542FB8}"/>
    <cellStyle name="Commentaire 2 3 3 3 2 3" xfId="12417" xr:uid="{A7BA42AF-2189-4D48-8AD7-BD875ECFA38A}"/>
    <cellStyle name="Commentaire 2 3 3 3 2 4" xfId="12418" xr:uid="{57E3A874-5B4F-4486-A0EC-259C0BFC6A3B}"/>
    <cellStyle name="Commentaire 2 3 3 3 2 5" xfId="12419" xr:uid="{D7D8804F-4B9B-41A2-A994-BDBFA9F0A370}"/>
    <cellStyle name="Commentaire 2 3 3 3 3" xfId="12420" xr:uid="{FF9E5BD5-58B4-49F7-B565-EAC382EAE01C}"/>
    <cellStyle name="Commentaire 2 3 3 3 3 2" xfId="12421" xr:uid="{F812BDDA-D235-460A-97C8-F91DEFC26869}"/>
    <cellStyle name="Commentaire 2 3 3 3 3 3" xfId="12422" xr:uid="{105119B8-FDB7-4DDF-A6E9-7C33156664F1}"/>
    <cellStyle name="Commentaire 2 3 3 3 3 4" xfId="12423" xr:uid="{753E85B8-2E16-467F-AD36-30466E8ED671}"/>
    <cellStyle name="Commentaire 2 3 3 3 3 5" xfId="12424" xr:uid="{B907FEF5-4D6B-497D-952E-DC80801D4C38}"/>
    <cellStyle name="Commentaire 2 3 3 3 4" xfId="12425" xr:uid="{2BCDC51C-648D-4C34-AF88-381646722823}"/>
    <cellStyle name="Commentaire 2 3 3 3 5" xfId="12426" xr:uid="{18E64F0D-6116-42BC-B3A4-36866984503D}"/>
    <cellStyle name="Commentaire 2 3 3 3 6" xfId="12427" xr:uid="{6C228258-8738-4973-9F94-07945A424FDD}"/>
    <cellStyle name="Commentaire 2 3 3 3 7" xfId="12428" xr:uid="{C3561715-4FEC-4FAE-A8EB-BFEDC1032D94}"/>
    <cellStyle name="Commentaire 2 3 3 4" xfId="12429" xr:uid="{39E5E3AF-9117-4240-A4D1-0B05458568FC}"/>
    <cellStyle name="Commentaire 2 3 3 4 2" xfId="12430" xr:uid="{D25A9552-3CA7-4650-A68B-7004F2853CFC}"/>
    <cellStyle name="Commentaire 2 3 3 4 2 2" xfId="12431" xr:uid="{2CAAD086-C915-4AD4-9B22-76537DE5C7A4}"/>
    <cellStyle name="Commentaire 2 3 3 4 2 3" xfId="12432" xr:uid="{C64F9476-87BD-4E51-BA24-7BFA05334435}"/>
    <cellStyle name="Commentaire 2 3 3 4 2 4" xfId="12433" xr:uid="{8C86A0C8-DAA0-4297-82A5-76BD2135ABB3}"/>
    <cellStyle name="Commentaire 2 3 3 4 2 5" xfId="12434" xr:uid="{9067CBCB-C5B6-4C99-ABD9-36A0F2BC4CAA}"/>
    <cellStyle name="Commentaire 2 3 3 4 3" xfId="12435" xr:uid="{253BDFC0-D512-4F06-8601-6DE804BC5E0B}"/>
    <cellStyle name="Commentaire 2 3 3 4 3 2" xfId="12436" xr:uid="{FD0D8076-6CC2-4A00-8069-97B7B316CC95}"/>
    <cellStyle name="Commentaire 2 3 3 4 3 3" xfId="12437" xr:uid="{9BA687F4-EFD0-473F-A5A8-77E7D36C846F}"/>
    <cellStyle name="Commentaire 2 3 3 4 3 4" xfId="12438" xr:uid="{B43C4DB2-56AF-4E68-AAE7-D047BED90646}"/>
    <cellStyle name="Commentaire 2 3 3 4 3 5" xfId="12439" xr:uid="{3053B140-5611-4B8C-BDDC-234E99687893}"/>
    <cellStyle name="Commentaire 2 3 3 4 4" xfId="12440" xr:uid="{9910BE88-90E7-4B1D-84D6-FCB5AAC72A3B}"/>
    <cellStyle name="Commentaire 2 3 3 4 5" xfId="12441" xr:uid="{0FC6521D-07DE-4B5F-B694-BBBF3D6FE005}"/>
    <cellStyle name="Commentaire 2 3 3 4 6" xfId="12442" xr:uid="{A14F9CE6-13CD-4BE8-BC3E-7C2088F9B996}"/>
    <cellStyle name="Commentaire 2 3 3 4 7" xfId="12443" xr:uid="{9A8B5D3C-8428-41E8-9F90-98F83BD726B7}"/>
    <cellStyle name="Commentaire 2 3 3 5" xfId="12444" xr:uid="{3CE5F21C-870A-4A81-A3CC-33B52AD7C581}"/>
    <cellStyle name="Commentaire 2 3 3 5 2" xfId="12445" xr:uid="{281EC863-9693-4112-BB19-E81A4BDDE0A2}"/>
    <cellStyle name="Commentaire 2 3 3 5 3" xfId="12446" xr:uid="{3383352C-FB6A-4DC0-A3B6-61ECFD37A820}"/>
    <cellStyle name="Commentaire 2 3 3 5 4" xfId="12447" xr:uid="{90B85C06-E045-4BC8-9B6B-EAA1EE0C6F29}"/>
    <cellStyle name="Commentaire 2 3 3 5 5" xfId="12448" xr:uid="{A7A9B6B9-E21A-49A0-A18F-0CFB7C23276B}"/>
    <cellStyle name="Commentaire 2 3 3 6" xfId="12449" xr:uid="{75D2CC78-FACB-4595-B1BB-E9DA981CA7A5}"/>
    <cellStyle name="Commentaire 2 3 3 6 2" xfId="12450" xr:uid="{EE71A092-97A9-4630-99AE-A3DDF5B4CF23}"/>
    <cellStyle name="Commentaire 2 3 3 6 3" xfId="12451" xr:uid="{00F451F2-1C0C-4C8F-8111-42750B690C10}"/>
    <cellStyle name="Commentaire 2 3 3 6 4" xfId="12452" xr:uid="{32417B99-BE4B-455C-8573-C9BE45A479F8}"/>
    <cellStyle name="Commentaire 2 3 3 6 5" xfId="12453" xr:uid="{E2B0B22F-A345-4C87-A1C9-51B046B7C9FB}"/>
    <cellStyle name="Commentaire 2 3 3 7" xfId="12454" xr:uid="{A354EDB2-6F0D-4965-861D-FCAAB287DCD2}"/>
    <cellStyle name="Commentaire 2 3 3 8" xfId="12455" xr:uid="{6520E437-1095-4EE6-A6C3-9DBBFE3DB067}"/>
    <cellStyle name="Commentaire 2 3 3 9" xfId="12456" xr:uid="{AD3CC1A7-A605-4B75-9568-78E06A20B7DC}"/>
    <cellStyle name="Commentaire 2 3 4" xfId="12457" xr:uid="{4207676A-8407-43BA-BDAE-B9CCC19FDC76}"/>
    <cellStyle name="Commentaire 2 3 4 2" xfId="12458" xr:uid="{910F74F7-C626-47CA-89DD-935EA65DBEDB}"/>
    <cellStyle name="Commentaire 2 3 4 2 2" xfId="12459" xr:uid="{460ACF47-5C6B-4FD4-A42D-BF16DF6338AD}"/>
    <cellStyle name="Commentaire 2 3 4 2 3" xfId="12460" xr:uid="{ACE4BF30-0971-4F9D-B55B-F231F3078D34}"/>
    <cellStyle name="Commentaire 2 3 4 2 4" xfId="12461" xr:uid="{C2460773-E66A-4EA2-9A3E-2CF1E2F977DB}"/>
    <cellStyle name="Commentaire 2 3 4 2 5" xfId="12462" xr:uid="{BF60EFC3-1C47-4A2F-BB29-10FFF9A98094}"/>
    <cellStyle name="Commentaire 2 3 4 3" xfId="12463" xr:uid="{F3CC0707-F733-4986-944D-FAA12BC05C34}"/>
    <cellStyle name="Commentaire 2 3 4 3 2" xfId="12464" xr:uid="{C6BEB3C7-8942-4CFB-8FD0-2DAC59C25305}"/>
    <cellStyle name="Commentaire 2 3 4 3 3" xfId="12465" xr:uid="{32B299C9-A755-4375-8909-198C5775F7F9}"/>
    <cellStyle name="Commentaire 2 3 4 3 4" xfId="12466" xr:uid="{A99D2F30-8FEB-4BF2-A2C7-8FA1D525C45B}"/>
    <cellStyle name="Commentaire 2 3 4 3 5" xfId="12467" xr:uid="{260AD7B9-756A-4870-B25C-FB5E423D0CDB}"/>
    <cellStyle name="Commentaire 2 3 4 4" xfId="12468" xr:uid="{CB6E466D-402E-48B7-B2DD-BE26DEE5BF5A}"/>
    <cellStyle name="Commentaire 2 3 4 5" xfId="12469" xr:uid="{1E3096B1-79F1-4E55-A3D6-8F65CAFC234C}"/>
    <cellStyle name="Commentaire 2 3 4 6" xfId="12470" xr:uid="{1F08C59E-7DFF-421C-978A-3FC5262B7E71}"/>
    <cellStyle name="Commentaire 2 3 4 7" xfId="12471" xr:uid="{E0078AD5-0AED-4E3F-A477-C0794F6B0491}"/>
    <cellStyle name="Commentaire 2 3 5" xfId="12472" xr:uid="{025153DA-7820-49E9-83FE-EA2175C3EF7D}"/>
    <cellStyle name="Commentaire 2 3 5 2" xfId="12473" xr:uid="{6930D4E2-A614-4025-AE47-FE34D0EE7A3E}"/>
    <cellStyle name="Commentaire 2 3 5 2 2" xfId="12474" xr:uid="{5E0118F0-84E5-4CF4-A8C1-A22AF13FC91D}"/>
    <cellStyle name="Commentaire 2 3 5 2 3" xfId="12475" xr:uid="{73DCC85A-13DE-43B8-9B0B-FCE6C8846DEF}"/>
    <cellStyle name="Commentaire 2 3 5 2 4" xfId="12476" xr:uid="{D17516CA-429B-4C81-BABE-0EEEEC863421}"/>
    <cellStyle name="Commentaire 2 3 5 2 5" xfId="12477" xr:uid="{00D20526-7F5C-47E7-98D6-BB052DF664C9}"/>
    <cellStyle name="Commentaire 2 3 5 3" xfId="12478" xr:uid="{84A45531-CDEC-4DE2-A203-29968A6C131C}"/>
    <cellStyle name="Commentaire 2 3 5 3 2" xfId="12479" xr:uid="{4D89F2A6-F502-42A9-8F27-BEFF699D54DA}"/>
    <cellStyle name="Commentaire 2 3 5 3 3" xfId="12480" xr:uid="{B4752F50-B37C-4C5B-8531-DE9E60000DBB}"/>
    <cellStyle name="Commentaire 2 3 5 3 4" xfId="12481" xr:uid="{AB74CBD4-FF3B-49F1-84F3-326C7C05CC86}"/>
    <cellStyle name="Commentaire 2 3 5 3 5" xfId="12482" xr:uid="{B8C91566-46E5-44D6-8398-52DC45F79047}"/>
    <cellStyle name="Commentaire 2 3 5 4" xfId="12483" xr:uid="{167E48D6-BA33-4764-AE11-44523D81CA8B}"/>
    <cellStyle name="Commentaire 2 3 5 5" xfId="12484" xr:uid="{CF75D6F6-A2A3-4736-A100-315BAFAF3A9B}"/>
    <cellStyle name="Commentaire 2 3 5 6" xfId="12485" xr:uid="{72ACDE58-75D3-4B53-BF7C-4853FF631E41}"/>
    <cellStyle name="Commentaire 2 3 5 7" xfId="12486" xr:uid="{3A87930B-7995-4B05-88EE-AF630CEC8F63}"/>
    <cellStyle name="Commentaire 2 3 6" xfId="12487" xr:uid="{7B39B52E-7DE5-4CF0-B831-83FD225FCA2C}"/>
    <cellStyle name="Commentaire 2 3 6 2" xfId="12488" xr:uid="{27D7595F-C7D3-425D-BEA2-E6DD71D5D7D6}"/>
    <cellStyle name="Commentaire 2 3 6 2 2" xfId="12489" xr:uid="{DC2145FB-3B37-4F39-9471-BB6ABDA8D4FC}"/>
    <cellStyle name="Commentaire 2 3 6 2 3" xfId="12490" xr:uid="{154EE110-4DB4-44E2-A1DC-50A0A062BE56}"/>
    <cellStyle name="Commentaire 2 3 6 2 4" xfId="12491" xr:uid="{7B5AC2A6-F122-4C3A-9581-E4D4BBB14B70}"/>
    <cellStyle name="Commentaire 2 3 6 2 5" xfId="12492" xr:uid="{35A9BBA8-BB5A-4779-ABE7-CC6629BF1C80}"/>
    <cellStyle name="Commentaire 2 3 6 3" xfId="12493" xr:uid="{834FF0CC-1B3E-4D1D-836B-C20058FF251B}"/>
    <cellStyle name="Commentaire 2 3 6 3 2" xfId="12494" xr:uid="{AC9678C1-1852-4429-9F39-5D731396B6A7}"/>
    <cellStyle name="Commentaire 2 3 6 3 3" xfId="12495" xr:uid="{E040DB8D-9E1E-4AB1-A51F-FBBD58A1E759}"/>
    <cellStyle name="Commentaire 2 3 6 3 4" xfId="12496" xr:uid="{0D917FCE-C53D-406F-ADC5-DF01AB03AD65}"/>
    <cellStyle name="Commentaire 2 3 6 3 5" xfId="12497" xr:uid="{5A6069C7-06E6-45DA-8B66-D460B1DEAE39}"/>
    <cellStyle name="Commentaire 2 3 6 4" xfId="12498" xr:uid="{72F50517-4464-4E72-BBAE-4B92F1D4D412}"/>
    <cellStyle name="Commentaire 2 3 6 5" xfId="12499" xr:uid="{346417FE-B362-4AA9-8694-7370FB028AF2}"/>
    <cellStyle name="Commentaire 2 3 6 6" xfId="12500" xr:uid="{4ED37FAF-2813-47F5-858E-8C434DE1B562}"/>
    <cellStyle name="Commentaire 2 3 6 7" xfId="12501" xr:uid="{3045589F-ACA0-41B5-9AEA-E31AE9A36DD1}"/>
    <cellStyle name="Commentaire 2 3 7" xfId="12502" xr:uid="{8DA53E15-5F8B-42BB-90AA-6448D705A2BF}"/>
    <cellStyle name="Commentaire 2 3 7 2" xfId="12503" xr:uid="{ED80997D-4772-4608-8ADA-C5D069B0DFB5}"/>
    <cellStyle name="Commentaire 2 3 7 2 2" xfId="12504" xr:uid="{38E38AE3-5519-4FFD-A004-F3141F28E3F6}"/>
    <cellStyle name="Commentaire 2 3 7 2 3" xfId="12505" xr:uid="{91DFB36B-12D0-4C75-813A-90029F0B5BAB}"/>
    <cellStyle name="Commentaire 2 3 7 2 4" xfId="12506" xr:uid="{B76F168B-53A2-4790-A65A-91C0DBCB346C}"/>
    <cellStyle name="Commentaire 2 3 7 2 5" xfId="12507" xr:uid="{723DCB6B-F66D-49CD-9D52-8F0A6C80D20D}"/>
    <cellStyle name="Commentaire 2 3 7 3" xfId="12508" xr:uid="{EA2959AE-6B5E-40FD-9284-200E8B07D545}"/>
    <cellStyle name="Commentaire 2 3 7 3 2" xfId="12509" xr:uid="{90D6C71C-81F8-4FAA-9BE9-2A3ABC1900EC}"/>
    <cellStyle name="Commentaire 2 3 7 3 3" xfId="12510" xr:uid="{BBA4C997-B02A-4255-87DD-9A4F0C568B90}"/>
    <cellStyle name="Commentaire 2 3 7 3 4" xfId="12511" xr:uid="{FCB56B20-094D-4315-8F7C-003E4EA569C2}"/>
    <cellStyle name="Commentaire 2 3 7 3 5" xfId="12512" xr:uid="{69C30EC3-77B8-4753-A168-F2A01217593A}"/>
    <cellStyle name="Commentaire 2 3 7 4" xfId="12513" xr:uid="{3A6594DF-CA1A-4B82-83F0-B21BBCDF8C1F}"/>
    <cellStyle name="Commentaire 2 3 7 5" xfId="12514" xr:uid="{3A660663-D461-4A2A-A1A4-AA774285DF55}"/>
    <cellStyle name="Commentaire 2 3 7 6" xfId="12515" xr:uid="{234714C4-C5C9-4CD4-8148-033E8172D1DD}"/>
    <cellStyle name="Commentaire 2 3 7 7" xfId="12516" xr:uid="{543F5D4B-A7BF-4D62-A1F6-616001C962F6}"/>
    <cellStyle name="Commentaire 2 3 8" xfId="12517" xr:uid="{69AC88CE-E98D-45BD-846F-FF7AAB0719F6}"/>
    <cellStyle name="Commentaire 2 3 8 2" xfId="12518" xr:uid="{1633595F-BFF1-4A26-AABA-122B38B22613}"/>
    <cellStyle name="Commentaire 2 3 8 2 2" xfId="12519" xr:uid="{E0FD8CCE-BB28-43DA-A3D1-CFA62946C43E}"/>
    <cellStyle name="Commentaire 2 3 8 2 3" xfId="12520" xr:uid="{50E1D84B-9261-4A7D-8B4C-54C7E2D740BD}"/>
    <cellStyle name="Commentaire 2 3 8 2 4" xfId="12521" xr:uid="{2BDF250E-4754-4AB0-9554-B3CA2F3CC266}"/>
    <cellStyle name="Commentaire 2 3 8 2 5" xfId="12522" xr:uid="{9696FE47-F7C3-485A-BA82-1A7A59949E8E}"/>
    <cellStyle name="Commentaire 2 3 8 3" xfId="12523" xr:uid="{1DD0BF38-1D50-4215-A465-6DC369EFBC85}"/>
    <cellStyle name="Commentaire 2 3 8 4" xfId="12524" xr:uid="{57551C18-7715-4508-B684-FD7D6C504D82}"/>
    <cellStyle name="Commentaire 2 3 8 5" xfId="12525" xr:uid="{9A4FA3AC-BDE6-4960-9A63-EE2B981FCFAB}"/>
    <cellStyle name="Commentaire 2 3 8 6" xfId="12526" xr:uid="{E08ABF04-5B5A-4B3E-B17B-8B97A5D06243}"/>
    <cellStyle name="Commentaire 2 3 9" xfId="12527" xr:uid="{01A914CC-CF7E-4403-B8B8-934B306B321E}"/>
    <cellStyle name="Commentaire 2 3 9 2" xfId="12528" xr:uid="{F2059B6B-FACB-46F3-A8E0-4AF08FC7239E}"/>
    <cellStyle name="Commentaire 2 3 9 3" xfId="12529" xr:uid="{ECA01869-5C04-4DB6-A611-B61FD433D488}"/>
    <cellStyle name="Commentaire 2 3 9 4" xfId="12530" xr:uid="{3D810E5D-E541-4CB6-AAD8-6EB9B33322EC}"/>
    <cellStyle name="Commentaire 2 3 9 5" xfId="12531" xr:uid="{8469A909-4ED2-4014-B5CD-211A7CA3DA7F}"/>
    <cellStyle name="Commentaire 2 30" xfId="12532" xr:uid="{A4BBA5FC-1D96-4EB8-B40A-99B71C4818DC}"/>
    <cellStyle name="Commentaire 2 30 2" xfId="12533" xr:uid="{A623605E-8260-4416-BF0B-AE23F74163BB}"/>
    <cellStyle name="Commentaire 2 30 2 2" xfId="12534" xr:uid="{9004A797-8286-4E9B-B317-70DF84338ABA}"/>
    <cellStyle name="Commentaire 2 30 3" xfId="12535" xr:uid="{CB16EB52-9F1A-4BE2-89B2-708CC0E16808}"/>
    <cellStyle name="Commentaire 2 31" xfId="12536" xr:uid="{A5EB0E19-3F27-49B1-825E-9C13DFB6157E}"/>
    <cellStyle name="Commentaire 2 31 2" xfId="12537" xr:uid="{E9213A99-1E39-4D86-9745-4235F25408D8}"/>
    <cellStyle name="Commentaire 2 31 2 2" xfId="12538" xr:uid="{C7E116D8-9253-4951-A0E9-B0760A566B0D}"/>
    <cellStyle name="Commentaire 2 31 3" xfId="12539" xr:uid="{4024B432-4530-4CF0-92AD-3D088E875C7D}"/>
    <cellStyle name="Commentaire 2 32" xfId="12540" xr:uid="{F6B93087-08DD-426F-9360-3E785A248200}"/>
    <cellStyle name="Commentaire 2 32 2" xfId="12541" xr:uid="{8C9B4F43-C8A1-453B-9DBB-8639494FB5C5}"/>
    <cellStyle name="Commentaire 2 32 2 2" xfId="12542" xr:uid="{6D8FEB23-A204-47CF-A77F-BDBF0F0F5116}"/>
    <cellStyle name="Commentaire 2 32 3" xfId="12543" xr:uid="{E07B8DC7-4679-427E-ACEE-9972F33F83A5}"/>
    <cellStyle name="Commentaire 2 33" xfId="12544" xr:uid="{B1DDA9ED-FC9F-4DC4-B803-940FB6FFC753}"/>
    <cellStyle name="Commentaire 2 33 2" xfId="12545" xr:uid="{D9D8282D-EF2D-4324-BD39-E5E420C73678}"/>
    <cellStyle name="Commentaire 2 33 2 2" xfId="12546" xr:uid="{FDFAE646-2F8B-496B-9F60-3EEA28EB5E8E}"/>
    <cellStyle name="Commentaire 2 33 3" xfId="12547" xr:uid="{16F4C2B1-0842-495D-9F07-53E8017DA812}"/>
    <cellStyle name="Commentaire 2 34" xfId="12548" xr:uid="{4D489047-2C32-46DD-917B-10E9497590D9}"/>
    <cellStyle name="Commentaire 2 34 2" xfId="12549" xr:uid="{4DAB91C2-67C2-458F-9F68-E41A9F529111}"/>
    <cellStyle name="Commentaire 2 35" xfId="12550" xr:uid="{207768CF-858E-4515-915E-AC16208296C8}"/>
    <cellStyle name="Commentaire 2 35 2" xfId="12551" xr:uid="{BA672B3F-7414-4880-BFAB-7F224614B9BC}"/>
    <cellStyle name="Commentaire 2 36" xfId="12552" xr:uid="{F1E25EBA-2C15-43EF-87EC-451B512758D1}"/>
    <cellStyle name="Commentaire 2 37" xfId="12553" xr:uid="{C8E782CA-7804-4C34-A7C0-9C1E9537A1EB}"/>
    <cellStyle name="Commentaire 2 4" xfId="12554" xr:uid="{76638800-C315-4BD7-A3D8-B11552A82584}"/>
    <cellStyle name="Commentaire 2 4 10" xfId="12555" xr:uid="{54709758-75AB-41FA-BC00-4029219AF7B1}"/>
    <cellStyle name="Commentaire 2 4 11" xfId="12556" xr:uid="{3E60AF09-CA41-4D2E-A9C2-4C49AD287012}"/>
    <cellStyle name="Commentaire 2 4 12" xfId="12557" xr:uid="{2F1A412C-69C9-43FB-8628-0A00B83BA941}"/>
    <cellStyle name="Commentaire 2 4 2" xfId="12558" xr:uid="{DBC1A680-6F5B-4C73-B7DD-A923C48E641B}"/>
    <cellStyle name="Commentaire 2 4 2 10" xfId="12559" xr:uid="{6D334C1B-DCB1-45B5-80CA-4364EC6F92AA}"/>
    <cellStyle name="Commentaire 2 4 2 2" xfId="12560" xr:uid="{EF866FAB-65AE-4874-A685-03196D90C27B}"/>
    <cellStyle name="Commentaire 2 4 2 2 2" xfId="12561" xr:uid="{059C6387-939E-4ECF-B086-CB6C62F8B0CB}"/>
    <cellStyle name="Commentaire 2 4 2 2 2 2" xfId="12562" xr:uid="{48385811-B19D-4C89-B5CE-19D57F56AEE0}"/>
    <cellStyle name="Commentaire 2 4 2 2 2 3" xfId="12563" xr:uid="{B7E6B03B-2B5D-415A-B4AA-581469815551}"/>
    <cellStyle name="Commentaire 2 4 2 2 2 4" xfId="12564" xr:uid="{F56B559B-DA64-4BEB-A585-DCD81961F5C0}"/>
    <cellStyle name="Commentaire 2 4 2 2 2 5" xfId="12565" xr:uid="{C2DDD303-AC9A-4E97-9BE5-37D53C5D93E3}"/>
    <cellStyle name="Commentaire 2 4 2 2 3" xfId="12566" xr:uid="{B3731BA7-334F-4431-B8A5-41D611F542FF}"/>
    <cellStyle name="Commentaire 2 4 2 2 3 2" xfId="12567" xr:uid="{D52DE818-C6DA-4666-A47C-F38F039609F5}"/>
    <cellStyle name="Commentaire 2 4 2 2 3 3" xfId="12568" xr:uid="{852282C1-6B2D-4141-91BE-26C49046DA2D}"/>
    <cellStyle name="Commentaire 2 4 2 2 3 4" xfId="12569" xr:uid="{C63AD9A5-F9B5-4E11-AA2A-76998077F278}"/>
    <cellStyle name="Commentaire 2 4 2 2 3 5" xfId="12570" xr:uid="{23E7546B-EE6B-4C2D-AD8D-246CA56FD019}"/>
    <cellStyle name="Commentaire 2 4 2 2 4" xfId="12571" xr:uid="{8284C0AA-D11C-4065-9B7D-82C967D0542B}"/>
    <cellStyle name="Commentaire 2 4 2 2 5" xfId="12572" xr:uid="{B8B1CB03-D9F0-4A5E-B1C0-319C468A172B}"/>
    <cellStyle name="Commentaire 2 4 2 2 6" xfId="12573" xr:uid="{06F941E3-2C9A-46FD-B499-A59FFC0B3C77}"/>
    <cellStyle name="Commentaire 2 4 2 2 7" xfId="12574" xr:uid="{1BB5758B-92E7-44A2-BF5B-FCE90FFD019C}"/>
    <cellStyle name="Commentaire 2 4 2 3" xfId="12575" xr:uid="{2A1DB750-C084-4F72-A281-DA7771C09EE2}"/>
    <cellStyle name="Commentaire 2 4 2 3 2" xfId="12576" xr:uid="{6927E4AD-688A-4F90-B556-DC9C7D105655}"/>
    <cellStyle name="Commentaire 2 4 2 3 2 2" xfId="12577" xr:uid="{BF66566C-2E5D-4B21-B0DC-5780C5B0B7E3}"/>
    <cellStyle name="Commentaire 2 4 2 3 2 3" xfId="12578" xr:uid="{AF379640-431B-4E08-AB91-FA3AD7636ECD}"/>
    <cellStyle name="Commentaire 2 4 2 3 2 4" xfId="12579" xr:uid="{C2268CDB-0C99-4E8E-9837-3B104435AD9E}"/>
    <cellStyle name="Commentaire 2 4 2 3 2 5" xfId="12580" xr:uid="{EDFB61C1-A504-44A4-9174-9A3BCCAF6E2D}"/>
    <cellStyle name="Commentaire 2 4 2 3 3" xfId="12581" xr:uid="{E1A3F6E6-DB33-4A6E-8F09-7A05CA06FBF6}"/>
    <cellStyle name="Commentaire 2 4 2 3 3 2" xfId="12582" xr:uid="{95D2A3B4-15C4-44C8-9351-BF69B9986B8C}"/>
    <cellStyle name="Commentaire 2 4 2 3 3 3" xfId="12583" xr:uid="{FD28096E-A18F-42CE-9F97-2D4C667F7C8E}"/>
    <cellStyle name="Commentaire 2 4 2 3 3 4" xfId="12584" xr:uid="{F17569AA-6180-469D-980F-4FD91DA781AA}"/>
    <cellStyle name="Commentaire 2 4 2 3 3 5" xfId="12585" xr:uid="{58F83C12-D773-4A83-9B64-5C7FBE34767B}"/>
    <cellStyle name="Commentaire 2 4 2 3 4" xfId="12586" xr:uid="{4C69AF87-A813-4C7A-A450-8E14D54FA76C}"/>
    <cellStyle name="Commentaire 2 4 2 3 5" xfId="12587" xr:uid="{82FE819C-4DA1-479E-8C16-BDA8E7CD9D70}"/>
    <cellStyle name="Commentaire 2 4 2 3 6" xfId="12588" xr:uid="{26DB1E5D-FE20-4CA1-91ED-294609ABEC74}"/>
    <cellStyle name="Commentaire 2 4 2 3 7" xfId="12589" xr:uid="{BE0A4625-C22E-4FD4-897F-CE50C40D6ADE}"/>
    <cellStyle name="Commentaire 2 4 2 4" xfId="12590" xr:uid="{B3FF848E-348D-44C6-A92F-4020548886B6}"/>
    <cellStyle name="Commentaire 2 4 2 4 2" xfId="12591" xr:uid="{014629AF-4F50-476F-9A91-98992DE26A0E}"/>
    <cellStyle name="Commentaire 2 4 2 4 2 2" xfId="12592" xr:uid="{3B446094-5E09-4B17-83A5-3768C19A2F6F}"/>
    <cellStyle name="Commentaire 2 4 2 4 2 3" xfId="12593" xr:uid="{FC644DBE-34CE-4174-8CAE-66247B826065}"/>
    <cellStyle name="Commentaire 2 4 2 4 2 4" xfId="12594" xr:uid="{461F260B-BB2C-4D35-A36D-BC960F16E5F2}"/>
    <cellStyle name="Commentaire 2 4 2 4 2 5" xfId="12595" xr:uid="{EDC45F79-4103-46FD-B174-85DF0BD68975}"/>
    <cellStyle name="Commentaire 2 4 2 4 3" xfId="12596" xr:uid="{8C70E325-0CBC-4B44-AF0D-77CDFE539674}"/>
    <cellStyle name="Commentaire 2 4 2 4 3 2" xfId="12597" xr:uid="{62837BC6-8579-4522-8A34-05879583C26B}"/>
    <cellStyle name="Commentaire 2 4 2 4 3 3" xfId="12598" xr:uid="{2D16F73F-F2DD-451B-BA1C-FFEE094D27BF}"/>
    <cellStyle name="Commentaire 2 4 2 4 3 4" xfId="12599" xr:uid="{75684566-67C1-4D64-BA50-944D0A52B57E}"/>
    <cellStyle name="Commentaire 2 4 2 4 3 5" xfId="12600" xr:uid="{CDDF945B-4C77-4CB2-A8E3-D42F7F878772}"/>
    <cellStyle name="Commentaire 2 4 2 4 4" xfId="12601" xr:uid="{F63AB55D-665A-435C-A844-9B70F6A0CA05}"/>
    <cellStyle name="Commentaire 2 4 2 4 5" xfId="12602" xr:uid="{FBC72D52-8E1B-472A-B31A-5F63EEE16E15}"/>
    <cellStyle name="Commentaire 2 4 2 4 6" xfId="12603" xr:uid="{A7C50D02-ACCB-4F40-9DB7-542D281DBE58}"/>
    <cellStyle name="Commentaire 2 4 2 4 7" xfId="12604" xr:uid="{089FD21C-392E-44E1-9D68-903DC90C42BC}"/>
    <cellStyle name="Commentaire 2 4 2 5" xfId="12605" xr:uid="{2CA2D353-DE1B-47D5-8FDC-998AAE472EC1}"/>
    <cellStyle name="Commentaire 2 4 2 5 2" xfId="12606" xr:uid="{E1CC4072-E3AF-4196-8BE7-591632EA57E7}"/>
    <cellStyle name="Commentaire 2 4 2 5 3" xfId="12607" xr:uid="{7B89E444-F54F-46F5-A8F2-A3C474E263C9}"/>
    <cellStyle name="Commentaire 2 4 2 5 4" xfId="12608" xr:uid="{63E96278-7F12-4E50-9B0E-9E6D07B1A20C}"/>
    <cellStyle name="Commentaire 2 4 2 5 5" xfId="12609" xr:uid="{FA9C2858-4452-4F12-A7EE-E39349E39BBB}"/>
    <cellStyle name="Commentaire 2 4 2 6" xfId="12610" xr:uid="{D644A04E-BE5A-4D98-B51B-9F60DA53C086}"/>
    <cellStyle name="Commentaire 2 4 2 6 2" xfId="12611" xr:uid="{7AC8D6C6-CF7B-4B1D-BFCD-CD54F2A6D5DA}"/>
    <cellStyle name="Commentaire 2 4 2 6 3" xfId="12612" xr:uid="{D6BC6262-34D6-4DA3-812F-87D0BE23BE33}"/>
    <cellStyle name="Commentaire 2 4 2 6 4" xfId="12613" xr:uid="{DE7BF058-7F11-4877-951D-057EC2FE3226}"/>
    <cellStyle name="Commentaire 2 4 2 6 5" xfId="12614" xr:uid="{95CB422F-C22D-4966-9FE7-BD21F9DEE928}"/>
    <cellStyle name="Commentaire 2 4 2 7" xfId="12615" xr:uid="{D08B1DF8-82E9-442D-B178-80CE5AA65907}"/>
    <cellStyle name="Commentaire 2 4 2 8" xfId="12616" xr:uid="{53E447AD-2E7B-4BC2-A991-ECCA54E6DFF6}"/>
    <cellStyle name="Commentaire 2 4 2 9" xfId="12617" xr:uid="{3A607F3D-D56E-4708-B096-B8CE35C421FA}"/>
    <cellStyle name="Commentaire 2 4 3" xfId="12618" xr:uid="{BCBD044C-9EE2-4CB2-A424-A575915506EF}"/>
    <cellStyle name="Commentaire 2 4 3 2" xfId="12619" xr:uid="{AD7C1FF1-641A-4886-A123-A6B77FCC1F1D}"/>
    <cellStyle name="Commentaire 2 4 3 2 2" xfId="12620" xr:uid="{7439DA8C-7E43-478D-A7A3-D3C698B90F4D}"/>
    <cellStyle name="Commentaire 2 4 3 2 3" xfId="12621" xr:uid="{CC6E779B-39FE-4489-889D-838CEC9F2DBA}"/>
    <cellStyle name="Commentaire 2 4 3 2 4" xfId="12622" xr:uid="{705BC107-7ACE-44DF-B6C5-104260EE3A86}"/>
    <cellStyle name="Commentaire 2 4 3 2 5" xfId="12623" xr:uid="{DAA15CDB-B601-4F46-B5D9-A021AD1F3831}"/>
    <cellStyle name="Commentaire 2 4 3 3" xfId="12624" xr:uid="{1DC61C91-E95F-4F2F-A5A9-9B988FE00D11}"/>
    <cellStyle name="Commentaire 2 4 3 3 2" xfId="12625" xr:uid="{0FEE89D5-3603-4B06-914F-2C2C3CA8BCC6}"/>
    <cellStyle name="Commentaire 2 4 3 3 3" xfId="12626" xr:uid="{1AB0A4F9-168F-4AE4-BF48-0D997E7F1187}"/>
    <cellStyle name="Commentaire 2 4 3 3 4" xfId="12627" xr:uid="{1B20EA53-5626-4C3C-9DB9-647A4C6B784E}"/>
    <cellStyle name="Commentaire 2 4 3 3 5" xfId="12628" xr:uid="{F05A95FB-1DFB-424F-B894-418F8EBE54F4}"/>
    <cellStyle name="Commentaire 2 4 3 4" xfId="12629" xr:uid="{2D93718B-E3D0-4A42-979C-DAC706F3A637}"/>
    <cellStyle name="Commentaire 2 4 3 5" xfId="12630" xr:uid="{3B217FFD-BD6A-483C-B0D6-291E56DDBD04}"/>
    <cellStyle name="Commentaire 2 4 3 6" xfId="12631" xr:uid="{ABDB5C2A-FDE6-4F9F-97A6-78FEF28A101E}"/>
    <cellStyle name="Commentaire 2 4 3 7" xfId="12632" xr:uid="{BD56991F-208D-4443-AE6C-EACD6AC560E8}"/>
    <cellStyle name="Commentaire 2 4 4" xfId="12633" xr:uid="{41061D03-E0D4-4E3B-AB01-D071CA2741A3}"/>
    <cellStyle name="Commentaire 2 4 4 2" xfId="12634" xr:uid="{CA34DA98-FCCE-4DC7-952D-D24152AED07A}"/>
    <cellStyle name="Commentaire 2 4 4 2 2" xfId="12635" xr:uid="{84E974E3-6470-416D-B9CF-0010560ADE36}"/>
    <cellStyle name="Commentaire 2 4 4 2 3" xfId="12636" xr:uid="{1AD8EBE9-EF3D-4C96-885E-B1049072C870}"/>
    <cellStyle name="Commentaire 2 4 4 2 4" xfId="12637" xr:uid="{D9460AB5-D395-4DFE-A3C4-28E5D34AEEBF}"/>
    <cellStyle name="Commentaire 2 4 4 2 5" xfId="12638" xr:uid="{07D11566-220A-4E87-88F5-E376EDB631C4}"/>
    <cellStyle name="Commentaire 2 4 4 3" xfId="12639" xr:uid="{65ED3CB5-18A8-4584-A2CD-EF0CBB31F1BE}"/>
    <cellStyle name="Commentaire 2 4 4 3 2" xfId="12640" xr:uid="{31D92141-F0F3-4B7F-8B76-24876CF145C0}"/>
    <cellStyle name="Commentaire 2 4 4 3 3" xfId="12641" xr:uid="{7A202E0E-A23D-4410-8AEC-A61B8702DF5F}"/>
    <cellStyle name="Commentaire 2 4 4 3 4" xfId="12642" xr:uid="{E03D3537-34A2-4061-AEAE-ACEE9946270B}"/>
    <cellStyle name="Commentaire 2 4 4 3 5" xfId="12643" xr:uid="{A349DAC3-3295-490E-AFCB-C160958F79FD}"/>
    <cellStyle name="Commentaire 2 4 4 4" xfId="12644" xr:uid="{15E5FC11-6835-4544-AA2A-8BB77D414B6C}"/>
    <cellStyle name="Commentaire 2 4 4 5" xfId="12645" xr:uid="{E89D17C0-EE6B-48B7-9E6D-32B5E86C84B0}"/>
    <cellStyle name="Commentaire 2 4 4 6" xfId="12646" xr:uid="{977D0188-E1E2-46DB-AA08-E85CB78E391F}"/>
    <cellStyle name="Commentaire 2 4 4 7" xfId="12647" xr:uid="{00C706C6-48BD-4864-80F7-6DA42B97BF4E}"/>
    <cellStyle name="Commentaire 2 4 5" xfId="12648" xr:uid="{9C15F7CB-08CD-406F-B80D-322975562C30}"/>
    <cellStyle name="Commentaire 2 4 5 2" xfId="12649" xr:uid="{2D36973C-DF01-4FF8-92DD-BC71B122CF64}"/>
    <cellStyle name="Commentaire 2 4 5 2 2" xfId="12650" xr:uid="{389D5F22-0588-402E-B4ED-D4B068FC2955}"/>
    <cellStyle name="Commentaire 2 4 5 2 3" xfId="12651" xr:uid="{FC960AA5-25AA-418B-811C-695233CAC83F}"/>
    <cellStyle name="Commentaire 2 4 5 2 4" xfId="12652" xr:uid="{7DBF3698-046D-4199-9C1B-83ED84EA795C}"/>
    <cellStyle name="Commentaire 2 4 5 2 5" xfId="12653" xr:uid="{96691FA3-5E7E-4476-8E47-FFCC9EDAD9C4}"/>
    <cellStyle name="Commentaire 2 4 5 3" xfId="12654" xr:uid="{8C21AE2E-D36F-42D9-BC9C-C7119DEE3FE6}"/>
    <cellStyle name="Commentaire 2 4 5 3 2" xfId="12655" xr:uid="{7F06B340-6409-4295-BD0F-F065A69B079A}"/>
    <cellStyle name="Commentaire 2 4 5 3 3" xfId="12656" xr:uid="{57E7DF23-FC5D-4D44-AA39-4B0245B296A1}"/>
    <cellStyle name="Commentaire 2 4 5 3 4" xfId="12657" xr:uid="{5A25B3EF-F6D2-4691-B118-683A651B6F34}"/>
    <cellStyle name="Commentaire 2 4 5 3 5" xfId="12658" xr:uid="{036B8C94-AF23-438E-A6E0-1D1240A48A3A}"/>
    <cellStyle name="Commentaire 2 4 5 4" xfId="12659" xr:uid="{B0DE554E-DA2E-4FA0-9803-7698789EC1C1}"/>
    <cellStyle name="Commentaire 2 4 5 5" xfId="12660" xr:uid="{11B404D2-BFF4-425F-98C3-CBC7DDC3CCF9}"/>
    <cellStyle name="Commentaire 2 4 5 6" xfId="12661" xr:uid="{413E70C9-6480-4952-B663-F07C53EB11FD}"/>
    <cellStyle name="Commentaire 2 4 5 7" xfId="12662" xr:uid="{45FE2C55-39D1-4D4B-9B7A-B0CE41042B85}"/>
    <cellStyle name="Commentaire 2 4 6" xfId="12663" xr:uid="{A869B773-A94D-4064-AB5C-17A1844E2ED4}"/>
    <cellStyle name="Commentaire 2 4 6 2" xfId="12664" xr:uid="{328E122B-6651-4317-A651-4E6411DEFF49}"/>
    <cellStyle name="Commentaire 2 4 6 2 2" xfId="12665" xr:uid="{72AAB8F4-89AE-437C-94E2-E8D4695869D5}"/>
    <cellStyle name="Commentaire 2 4 6 2 3" xfId="12666" xr:uid="{5E9C399F-31A4-4F2A-ACEE-623F7305E8F4}"/>
    <cellStyle name="Commentaire 2 4 6 2 4" xfId="12667" xr:uid="{40B13028-6476-46C4-A4F6-9A4001E8D0E6}"/>
    <cellStyle name="Commentaire 2 4 6 2 5" xfId="12668" xr:uid="{6257EEC2-7AB4-40CC-A93F-11A47496EE94}"/>
    <cellStyle name="Commentaire 2 4 6 3" xfId="12669" xr:uid="{61613C30-1836-4E47-BFA1-4068D129E455}"/>
    <cellStyle name="Commentaire 2 4 6 3 2" xfId="12670" xr:uid="{50567CEC-6F8A-471D-A16E-DE1BABFE0B28}"/>
    <cellStyle name="Commentaire 2 4 6 3 3" xfId="12671" xr:uid="{10230CC7-5611-4DAA-A92A-A642ABA40A8E}"/>
    <cellStyle name="Commentaire 2 4 6 3 4" xfId="12672" xr:uid="{B25FD4CE-0A9C-46E4-B7D1-53D43F35D464}"/>
    <cellStyle name="Commentaire 2 4 6 3 5" xfId="12673" xr:uid="{3C5308B0-79C8-4314-B2B3-5A3D69EE2864}"/>
    <cellStyle name="Commentaire 2 4 6 4" xfId="12674" xr:uid="{51BB0C11-E662-4CCE-8E29-3348A05997A2}"/>
    <cellStyle name="Commentaire 2 4 6 5" xfId="12675" xr:uid="{4CA0B035-A2DE-4BB7-84C6-E2D3DD020369}"/>
    <cellStyle name="Commentaire 2 4 6 6" xfId="12676" xr:uid="{A0D787DF-6D9F-4E4E-9749-7F185B81BC93}"/>
    <cellStyle name="Commentaire 2 4 6 7" xfId="12677" xr:uid="{CD4B9621-52CB-4B73-AB84-71D0C51F83BE}"/>
    <cellStyle name="Commentaire 2 4 7" xfId="12678" xr:uid="{47829723-1E26-42C6-B4AF-B7BD558EAE37}"/>
    <cellStyle name="Commentaire 2 4 7 2" xfId="12679" xr:uid="{F7E39C28-E761-4408-A235-34E949843B0D}"/>
    <cellStyle name="Commentaire 2 4 7 2 2" xfId="12680" xr:uid="{1DAB2BC6-1408-4794-BCB1-DB1831DCE0E1}"/>
    <cellStyle name="Commentaire 2 4 7 2 3" xfId="12681" xr:uid="{8FB40F98-4354-456B-94A7-5B2CDD005460}"/>
    <cellStyle name="Commentaire 2 4 7 2 4" xfId="12682" xr:uid="{3748A24C-4B99-4C6E-AE96-264CA84D6A13}"/>
    <cellStyle name="Commentaire 2 4 7 2 5" xfId="12683" xr:uid="{08A47C30-B8F9-408D-AAEE-954E303BF957}"/>
    <cellStyle name="Commentaire 2 4 7 3" xfId="12684" xr:uid="{9B69DA45-D002-4389-B4F1-36A716465F43}"/>
    <cellStyle name="Commentaire 2 4 7 4" xfId="12685" xr:uid="{1C5B296A-D066-4FAF-947A-ACEB616F5296}"/>
    <cellStyle name="Commentaire 2 4 7 5" xfId="12686" xr:uid="{BF10D021-49E2-4D31-B4E9-CD0610939429}"/>
    <cellStyle name="Commentaire 2 4 7 6" xfId="12687" xr:uid="{8980373F-2B6E-4A34-B8F9-03C8D1FA3F8C}"/>
    <cellStyle name="Commentaire 2 4 8" xfId="12688" xr:uid="{72E3D0CD-FF76-4A7C-8AC9-6C68C6043E63}"/>
    <cellStyle name="Commentaire 2 4 8 2" xfId="12689" xr:uid="{D6AF9ED6-1BCB-4E68-AD9F-000D2B4CFA72}"/>
    <cellStyle name="Commentaire 2 4 8 3" xfId="12690" xr:uid="{89318CE2-DCED-4722-9FF7-B9A2EA3608E1}"/>
    <cellStyle name="Commentaire 2 4 8 4" xfId="12691" xr:uid="{39F326A0-FA3C-455D-8AEA-C57DF1026991}"/>
    <cellStyle name="Commentaire 2 4 8 5" xfId="12692" xr:uid="{6673DA4C-7FF0-43D7-A3CD-3CC6A3577C17}"/>
    <cellStyle name="Commentaire 2 4 9" xfId="12693" xr:uid="{F012E5D4-1F74-4B18-95D9-B5669934E20E}"/>
    <cellStyle name="Commentaire 2 5" xfId="12694" xr:uid="{E2BFBD24-560A-4EC4-A787-0BB1FAA0D9E9}"/>
    <cellStyle name="Commentaire 2 5 10" xfId="12695" xr:uid="{1BB65E93-537A-4671-8053-7EB4F554F2C1}"/>
    <cellStyle name="Commentaire 2 5 11" xfId="12696" xr:uid="{95946728-8AF6-4566-BF03-F0F0CB642DFC}"/>
    <cellStyle name="Commentaire 2 5 12" xfId="12697" xr:uid="{BF32A86D-1A0F-4A11-BC7F-39C5C619F49E}"/>
    <cellStyle name="Commentaire 2 5 2" xfId="12698" xr:uid="{0523D517-53EC-438C-AF18-DE59738CD045}"/>
    <cellStyle name="Commentaire 2 5 2 10" xfId="12699" xr:uid="{3C362DEB-ABAF-4A36-BC86-B874FF6EF025}"/>
    <cellStyle name="Commentaire 2 5 2 2" xfId="12700" xr:uid="{0EC3EF73-6220-4EE6-95BA-717EF7CAEB7F}"/>
    <cellStyle name="Commentaire 2 5 2 2 2" xfId="12701" xr:uid="{3BCBF9D7-489A-47C6-9FB4-8146E23D5591}"/>
    <cellStyle name="Commentaire 2 5 2 2 2 2" xfId="12702" xr:uid="{BA772F66-3FB1-4170-9BE4-562A9995DC70}"/>
    <cellStyle name="Commentaire 2 5 2 2 2 3" xfId="12703" xr:uid="{65C106D8-B0EA-4F0D-822E-6CCC56C85D44}"/>
    <cellStyle name="Commentaire 2 5 2 2 2 4" xfId="12704" xr:uid="{14DCDE21-47EC-4BF8-B5DB-ECF16696B919}"/>
    <cellStyle name="Commentaire 2 5 2 2 2 5" xfId="12705" xr:uid="{CB6AB925-DD23-44BC-A64B-828B3BF676CC}"/>
    <cellStyle name="Commentaire 2 5 2 2 3" xfId="12706" xr:uid="{AFF746FE-1F89-436D-B2DF-9BB22024BE5B}"/>
    <cellStyle name="Commentaire 2 5 2 2 3 2" xfId="12707" xr:uid="{902031F9-FFE2-4488-8236-D8EB42825AA4}"/>
    <cellStyle name="Commentaire 2 5 2 2 3 3" xfId="12708" xr:uid="{96264C4C-65D5-4FDD-AF5A-C6E54CC50D88}"/>
    <cellStyle name="Commentaire 2 5 2 2 3 4" xfId="12709" xr:uid="{9798F84D-C314-4C35-9AEC-166A22334850}"/>
    <cellStyle name="Commentaire 2 5 2 2 3 5" xfId="12710" xr:uid="{CBBB4601-11DA-42E4-BFEB-B0A346888664}"/>
    <cellStyle name="Commentaire 2 5 2 2 4" xfId="12711" xr:uid="{EBF621D9-E2D1-444D-8B27-4EF5FA48A26F}"/>
    <cellStyle name="Commentaire 2 5 2 2 5" xfId="12712" xr:uid="{D1DB832E-B780-40B8-B2E9-195DAD0C88A3}"/>
    <cellStyle name="Commentaire 2 5 2 2 6" xfId="12713" xr:uid="{FF1701C8-7499-44D6-899A-877B993E4D5F}"/>
    <cellStyle name="Commentaire 2 5 2 2 7" xfId="12714" xr:uid="{662EDA48-D210-4FA7-A3C5-64103FB43FDA}"/>
    <cellStyle name="Commentaire 2 5 2 3" xfId="12715" xr:uid="{9C9E6F6B-2AD5-4BF3-A79A-FA67ADD00DDE}"/>
    <cellStyle name="Commentaire 2 5 2 3 2" xfId="12716" xr:uid="{8B7177C1-9161-429D-A386-8E9F14B435E7}"/>
    <cellStyle name="Commentaire 2 5 2 3 2 2" xfId="12717" xr:uid="{245F17C0-A03E-4740-9D80-14D16C6BACBB}"/>
    <cellStyle name="Commentaire 2 5 2 3 2 3" xfId="12718" xr:uid="{FAFF6A8F-E082-4171-8C2E-AFE62E82D959}"/>
    <cellStyle name="Commentaire 2 5 2 3 2 4" xfId="12719" xr:uid="{1AE34A36-F532-4525-A971-C193177C586A}"/>
    <cellStyle name="Commentaire 2 5 2 3 2 5" xfId="12720" xr:uid="{36B857B0-695D-4624-8A16-52E6257FA63B}"/>
    <cellStyle name="Commentaire 2 5 2 3 3" xfId="12721" xr:uid="{36D7C31A-EAAC-492D-B9A7-A37DA195F89F}"/>
    <cellStyle name="Commentaire 2 5 2 3 3 2" xfId="12722" xr:uid="{73C1389D-3F76-4364-8378-54D3AAD9BB7D}"/>
    <cellStyle name="Commentaire 2 5 2 3 3 3" xfId="12723" xr:uid="{CECED51F-478D-477C-809E-0E40FCCAF186}"/>
    <cellStyle name="Commentaire 2 5 2 3 3 4" xfId="12724" xr:uid="{013009BD-7D11-4675-ADA6-E342CF7ACA8B}"/>
    <cellStyle name="Commentaire 2 5 2 3 3 5" xfId="12725" xr:uid="{694CF9D3-353F-4D39-A78E-8E6BDAB23669}"/>
    <cellStyle name="Commentaire 2 5 2 3 4" xfId="12726" xr:uid="{5C5D0CFC-CDB2-42B3-A86F-EB2C9C8A8C89}"/>
    <cellStyle name="Commentaire 2 5 2 3 5" xfId="12727" xr:uid="{51931F78-BC6D-431D-ADCF-AFA38511BDEE}"/>
    <cellStyle name="Commentaire 2 5 2 3 6" xfId="12728" xr:uid="{5ED80343-0FA2-41F0-B2D5-CFD5F7F0A0A0}"/>
    <cellStyle name="Commentaire 2 5 2 3 7" xfId="12729" xr:uid="{A6FCBA6E-9B3B-415C-81F6-DA776381FF43}"/>
    <cellStyle name="Commentaire 2 5 2 4" xfId="12730" xr:uid="{1D54D40C-CCA0-4C5D-A3EE-AA96FDA04EBA}"/>
    <cellStyle name="Commentaire 2 5 2 4 2" xfId="12731" xr:uid="{2F81C7C8-D285-4A3A-8202-3209F2986B61}"/>
    <cellStyle name="Commentaire 2 5 2 4 2 2" xfId="12732" xr:uid="{1293AAD8-B2E2-4250-B6CC-85C50597BF03}"/>
    <cellStyle name="Commentaire 2 5 2 4 2 3" xfId="12733" xr:uid="{89826137-4EC0-477C-AF03-C056E358F4EE}"/>
    <cellStyle name="Commentaire 2 5 2 4 2 4" xfId="12734" xr:uid="{04756A0E-440C-4D0E-AC72-BEEC809D83BB}"/>
    <cellStyle name="Commentaire 2 5 2 4 2 5" xfId="12735" xr:uid="{7B275EC4-3FEF-439B-A526-A6BF3B2DABD5}"/>
    <cellStyle name="Commentaire 2 5 2 4 3" xfId="12736" xr:uid="{21CC76A4-41E8-44D2-9AEE-D5ACB24138A1}"/>
    <cellStyle name="Commentaire 2 5 2 4 3 2" xfId="12737" xr:uid="{D88B6F91-ACE2-40E0-AD7C-A25EA920F825}"/>
    <cellStyle name="Commentaire 2 5 2 4 3 3" xfId="12738" xr:uid="{3D3DC851-5584-4028-A168-015543A0FFDB}"/>
    <cellStyle name="Commentaire 2 5 2 4 3 4" xfId="12739" xr:uid="{4A175152-5A10-4D92-999A-65B3E36616F1}"/>
    <cellStyle name="Commentaire 2 5 2 4 3 5" xfId="12740" xr:uid="{BA9F48AF-7933-4553-95B1-228DF75442E9}"/>
    <cellStyle name="Commentaire 2 5 2 4 4" xfId="12741" xr:uid="{2B8AEAA7-B131-44C8-9D58-173793ED95D5}"/>
    <cellStyle name="Commentaire 2 5 2 4 5" xfId="12742" xr:uid="{807F35BC-194C-4685-AA99-009DD80B8CA8}"/>
    <cellStyle name="Commentaire 2 5 2 4 6" xfId="12743" xr:uid="{20CCC49F-EF19-4875-B089-6980CC4C1991}"/>
    <cellStyle name="Commentaire 2 5 2 4 7" xfId="12744" xr:uid="{7B5DBD06-40AD-485E-A406-21A16F655496}"/>
    <cellStyle name="Commentaire 2 5 2 5" xfId="12745" xr:uid="{D0D9B97B-6C80-48F4-8F85-BAC1F1DAABBC}"/>
    <cellStyle name="Commentaire 2 5 2 5 2" xfId="12746" xr:uid="{98E0A6BE-617B-4529-992C-73F27A3D8187}"/>
    <cellStyle name="Commentaire 2 5 2 5 3" xfId="12747" xr:uid="{6B82B04B-2D7C-4A83-B0CA-5994A50E2C4E}"/>
    <cellStyle name="Commentaire 2 5 2 5 4" xfId="12748" xr:uid="{AD3506A9-E12E-4405-B2B7-2B67A5DDF2D2}"/>
    <cellStyle name="Commentaire 2 5 2 5 5" xfId="12749" xr:uid="{45E5634A-69AD-4ACE-93AB-06717200D5F9}"/>
    <cellStyle name="Commentaire 2 5 2 6" xfId="12750" xr:uid="{FA4ACA44-972C-4FBD-8493-B29161A68743}"/>
    <cellStyle name="Commentaire 2 5 2 6 2" xfId="12751" xr:uid="{8866AC7C-4838-46B0-BCB0-25CF43120844}"/>
    <cellStyle name="Commentaire 2 5 2 6 3" xfId="12752" xr:uid="{0B87FC98-BDAB-4C94-885E-E900F34F455A}"/>
    <cellStyle name="Commentaire 2 5 2 6 4" xfId="12753" xr:uid="{3DECD7E9-F6F8-49D2-968A-EC555136A5D3}"/>
    <cellStyle name="Commentaire 2 5 2 6 5" xfId="12754" xr:uid="{04823456-5307-4987-B66B-2F6FE5B08FAA}"/>
    <cellStyle name="Commentaire 2 5 2 7" xfId="12755" xr:uid="{A1184B29-0305-47E0-ABFE-399B8D56DB61}"/>
    <cellStyle name="Commentaire 2 5 2 8" xfId="12756" xr:uid="{F4D31851-D414-4AC3-9A56-696FB4D2F637}"/>
    <cellStyle name="Commentaire 2 5 2 9" xfId="12757" xr:uid="{8F8B137F-D7F3-4E8E-9597-0E6A50705728}"/>
    <cellStyle name="Commentaire 2 5 3" xfId="12758" xr:uid="{93F92CA9-FD5E-4527-BF6A-FAD1B438946C}"/>
    <cellStyle name="Commentaire 2 5 3 2" xfId="12759" xr:uid="{7C962D3E-FA70-4105-B3B9-7243CF4D11B2}"/>
    <cellStyle name="Commentaire 2 5 3 2 2" xfId="12760" xr:uid="{7AB0D380-B822-4310-ABCE-15A2903D4E11}"/>
    <cellStyle name="Commentaire 2 5 3 2 3" xfId="12761" xr:uid="{6F4757BC-B38C-443B-9A65-70F478EE5AA4}"/>
    <cellStyle name="Commentaire 2 5 3 2 4" xfId="12762" xr:uid="{7472188A-E693-4EDC-B0E4-A173A57D4FDE}"/>
    <cellStyle name="Commentaire 2 5 3 2 5" xfId="12763" xr:uid="{93A2EC07-91E0-4F42-8052-FFCC287E28B8}"/>
    <cellStyle name="Commentaire 2 5 3 3" xfId="12764" xr:uid="{4555E55B-CEAE-4FAF-9E5A-C15A4F828FE7}"/>
    <cellStyle name="Commentaire 2 5 3 3 2" xfId="12765" xr:uid="{D1AA10B9-77EC-4584-B1BF-B45A966E6780}"/>
    <cellStyle name="Commentaire 2 5 3 3 3" xfId="12766" xr:uid="{3328B144-9E32-4C4A-8167-ED90FB058B0E}"/>
    <cellStyle name="Commentaire 2 5 3 3 4" xfId="12767" xr:uid="{8527842F-B9B7-4126-A7A3-A54AD7E71116}"/>
    <cellStyle name="Commentaire 2 5 3 3 5" xfId="12768" xr:uid="{6A4E833F-6E2A-442A-B954-71AB43A761DC}"/>
    <cellStyle name="Commentaire 2 5 3 4" xfId="12769" xr:uid="{E21E88EA-B8DB-4FAD-BB3C-F7BBEB852EDA}"/>
    <cellStyle name="Commentaire 2 5 3 5" xfId="12770" xr:uid="{46C2C06A-A749-4C00-A3B2-7D542CBC56CA}"/>
    <cellStyle name="Commentaire 2 5 3 6" xfId="12771" xr:uid="{0434541B-98F3-48C9-8D21-ED4F5855B285}"/>
    <cellStyle name="Commentaire 2 5 3 7" xfId="12772" xr:uid="{57B1B477-FAA3-458F-AF57-90E7B1E814B2}"/>
    <cellStyle name="Commentaire 2 5 4" xfId="12773" xr:uid="{9568E36A-8842-4EAF-9BB2-D2BF1BB65BCB}"/>
    <cellStyle name="Commentaire 2 5 4 2" xfId="12774" xr:uid="{6DB2989F-2DB0-44C1-B303-C996B209821A}"/>
    <cellStyle name="Commentaire 2 5 4 2 2" xfId="12775" xr:uid="{DFDB7002-A428-4007-82F8-397A78ABF81B}"/>
    <cellStyle name="Commentaire 2 5 4 2 3" xfId="12776" xr:uid="{F841F34E-4B05-4F58-8DE6-E91AFD70529A}"/>
    <cellStyle name="Commentaire 2 5 4 2 4" xfId="12777" xr:uid="{2A6D5337-4722-4FE9-9D8A-9E449784A145}"/>
    <cellStyle name="Commentaire 2 5 4 2 5" xfId="12778" xr:uid="{C66E5130-7B44-42F9-A8A1-D491A291AD7C}"/>
    <cellStyle name="Commentaire 2 5 4 2_Commentaires" xfId="12779" xr:uid="{CE44CFBA-1ADD-4A80-8434-E015AE53DAEA}"/>
    <cellStyle name="Commentaire 2 5 4 3" xfId="12780" xr:uid="{5E0882D7-F43F-419D-8032-5EC314204E65}"/>
    <cellStyle name="Commentaire 2 5 4 3 2" xfId="12781" xr:uid="{D0B74975-5A4D-42D0-892F-FE799B9C1789}"/>
    <cellStyle name="Commentaire 2 5 4 3 3" xfId="12782" xr:uid="{2CC1CB51-6157-43E9-AC42-706B3C076AB2}"/>
    <cellStyle name="Commentaire 2 5 4 3 4" xfId="12783" xr:uid="{F4E7441E-6CFB-42B8-9897-888E475DA5DA}"/>
    <cellStyle name="Commentaire 2 5 4 3 5" xfId="12784" xr:uid="{8B352176-3FE0-4A2B-B547-32591A9CF991}"/>
    <cellStyle name="Commentaire 2 5 4 4" xfId="12785" xr:uid="{1D25EEDA-D2E9-4766-B0F5-73F1DD8A5595}"/>
    <cellStyle name="Commentaire 2 5 4 5" xfId="12786" xr:uid="{3C4A4F74-E544-44C9-B7C0-151D4D556C07}"/>
    <cellStyle name="Commentaire 2 5 4 6" xfId="12787" xr:uid="{D58C3045-D85C-4167-B762-568B9958CE62}"/>
    <cellStyle name="Commentaire 2 5 4 7" xfId="12788" xr:uid="{75AA3603-A6D0-419B-AFC9-24C24C4317B4}"/>
    <cellStyle name="Commentaire 2 5 4_Commentaires" xfId="12789" xr:uid="{8850BBB7-5B32-42A7-9DA4-5DEE081D5013}"/>
    <cellStyle name="Commentaire 2 5 5" xfId="12790" xr:uid="{F47D1469-7F4F-4C2F-8689-A503F5802F25}"/>
    <cellStyle name="Commentaire 2 5 5 2" xfId="12791" xr:uid="{5C436AAB-215C-45F7-934D-73FEDEB08EF9}"/>
    <cellStyle name="Commentaire 2 5 5 2 2" xfId="12792" xr:uid="{91C30CB0-9CA5-48C1-9F6E-4304DE95EE20}"/>
    <cellStyle name="Commentaire 2 5 5 2 3" xfId="12793" xr:uid="{E3D84780-C537-4903-A6CE-716A078D5860}"/>
    <cellStyle name="Commentaire 2 5 5 2 4" xfId="12794" xr:uid="{4E116D8E-048C-45DE-BD5C-94C15A054278}"/>
    <cellStyle name="Commentaire 2 5 5 2 5" xfId="12795" xr:uid="{E4132951-7882-4493-BBD8-95BFA4E245B8}"/>
    <cellStyle name="Commentaire 2 5 5 2_Commentaires" xfId="12796" xr:uid="{DE736783-8BF0-4153-99F8-18529D16DB13}"/>
    <cellStyle name="Commentaire 2 5 5 3" xfId="12797" xr:uid="{123CD6D2-294E-4874-B975-4439F7F2ACA4}"/>
    <cellStyle name="Commentaire 2 5 5 3 2" xfId="12798" xr:uid="{66A7507F-2C8A-467E-9C7B-FA1B8718CC21}"/>
    <cellStyle name="Commentaire 2 5 5 3 3" xfId="12799" xr:uid="{FE39D983-7595-4215-8235-0D4CE94BAEBE}"/>
    <cellStyle name="Commentaire 2 5 5 3 4" xfId="12800" xr:uid="{4B0C840C-267E-4833-9F9F-D2AD62DA2B18}"/>
    <cellStyle name="Commentaire 2 5 5 3 5" xfId="12801" xr:uid="{809883BD-25D6-4DBB-BC3F-EF9F8B9BCE1A}"/>
    <cellStyle name="Commentaire 2 5 5 4" xfId="12802" xr:uid="{D930C906-8E00-4EBE-B713-55D99F13F81C}"/>
    <cellStyle name="Commentaire 2 5 5 5" xfId="12803" xr:uid="{5CBD6C8D-98E5-4062-B3A8-467E20081B7E}"/>
    <cellStyle name="Commentaire 2 5 5 6" xfId="12804" xr:uid="{34C9A7C0-F942-47DE-891E-1A94D48DE2CA}"/>
    <cellStyle name="Commentaire 2 5 5 7" xfId="12805" xr:uid="{0C6CD733-3916-47FA-AB8A-61872D1C429C}"/>
    <cellStyle name="Commentaire 2 5 5_Commentaires" xfId="12806" xr:uid="{F0D43C72-41E0-4FA5-97C3-5EC2BF373DFD}"/>
    <cellStyle name="Commentaire 2 5 6" xfId="12807" xr:uid="{79B92BBA-F608-40C6-A1EB-957F6FBBC721}"/>
    <cellStyle name="Commentaire 2 5 6 2" xfId="12808" xr:uid="{08545319-051B-4DF9-874C-548BF021B157}"/>
    <cellStyle name="Commentaire 2 5 6 2 2" xfId="12809" xr:uid="{02EBFCF7-097E-4AA3-B574-2ED198FD69D2}"/>
    <cellStyle name="Commentaire 2 5 6 2 3" xfId="12810" xr:uid="{F8FAC65A-AC01-40CE-8891-B39E73EFEB71}"/>
    <cellStyle name="Commentaire 2 5 6 2 4" xfId="12811" xr:uid="{5E746A45-40BE-46B6-BB4E-4F5C4A131EC0}"/>
    <cellStyle name="Commentaire 2 5 6 2 5" xfId="12812" xr:uid="{5429DC84-E61A-43FD-B701-8120E6B6E846}"/>
    <cellStyle name="Commentaire 2 5 6 2_Commentaires" xfId="12813" xr:uid="{7E356BF7-1665-416C-A9B7-5B99E2A3E235}"/>
    <cellStyle name="Commentaire 2 5 6 3" xfId="12814" xr:uid="{FA0FA8B1-56C0-4E2E-81B4-C5ADD21BF21E}"/>
    <cellStyle name="Commentaire 2 5 6 3 2" xfId="12815" xr:uid="{A2C93556-1F98-45F4-BCD1-1AE651038557}"/>
    <cellStyle name="Commentaire 2 5 6 3 3" xfId="12816" xr:uid="{FB06A914-0BCC-4859-9059-FEEB7D8DEAB9}"/>
    <cellStyle name="Commentaire 2 5 6 3 4" xfId="12817" xr:uid="{B4A8921D-8435-4075-A129-2129A53116B4}"/>
    <cellStyle name="Commentaire 2 5 6 3 5" xfId="12818" xr:uid="{032A884E-AF38-4F55-A517-ED696A1F67F5}"/>
    <cellStyle name="Commentaire 2 5 6 4" xfId="12819" xr:uid="{C2A37C6B-F133-4D1B-8FF6-C1C5B4AA5B27}"/>
    <cellStyle name="Commentaire 2 5 6 5" xfId="12820" xr:uid="{71A5C05D-0D39-4949-B8B7-EF81954CF696}"/>
    <cellStyle name="Commentaire 2 5 6 6" xfId="12821" xr:uid="{77C70606-14E8-4842-826E-AF28F96115DF}"/>
    <cellStyle name="Commentaire 2 5 6 7" xfId="12822" xr:uid="{80A28EEA-72F6-4674-A7EF-FF63DEE780DA}"/>
    <cellStyle name="Commentaire 2 5 6_Commentaires" xfId="12823" xr:uid="{B3BA3793-999D-424F-9F07-218F72811DAA}"/>
    <cellStyle name="Commentaire 2 5 7" xfId="12824" xr:uid="{CFF8AF9A-D76C-4C77-A800-3F8068A04E7A}"/>
    <cellStyle name="Commentaire 2 5 7 2" xfId="12825" xr:uid="{3D1FA015-D017-43AB-9440-0C5B23E6FCBC}"/>
    <cellStyle name="Commentaire 2 5 7 2 2" xfId="12826" xr:uid="{ED04FBCE-5DD5-4956-973F-8EB5F0E42C3A}"/>
    <cellStyle name="Commentaire 2 5 7 2 3" xfId="12827" xr:uid="{5A7F66B1-3C3B-421B-A970-9FD6F9666B7E}"/>
    <cellStyle name="Commentaire 2 5 7 2 4" xfId="12828" xr:uid="{3AA4AE51-FAFE-4753-B1B1-3D4338566581}"/>
    <cellStyle name="Commentaire 2 5 7 2 5" xfId="12829" xr:uid="{6710B0EB-7C80-4A83-871E-150571084406}"/>
    <cellStyle name="Commentaire 2 5 7 3" xfId="12830" xr:uid="{E4F9A0C8-F5E6-434B-AFBB-76580EB34267}"/>
    <cellStyle name="Commentaire 2 5 7 4" xfId="12831" xr:uid="{45CB1666-3E14-4E92-9320-F9C743233B5F}"/>
    <cellStyle name="Commentaire 2 5 7 5" xfId="12832" xr:uid="{0928EB90-50C5-4A9D-8C81-62E6F647245A}"/>
    <cellStyle name="Commentaire 2 5 7 6" xfId="12833" xr:uid="{B5CBA58E-F07C-485E-886D-E97D5434C185}"/>
    <cellStyle name="Commentaire 2 5 7_Commentaires" xfId="12834" xr:uid="{BB0F3818-D651-4150-9E6F-B28CE4B753DD}"/>
    <cellStyle name="Commentaire 2 5 8" xfId="12835" xr:uid="{B2E0538F-605F-460D-958E-9C20FC23DC31}"/>
    <cellStyle name="Commentaire 2 5 8 2" xfId="12836" xr:uid="{67BF7855-F1CA-482C-8232-0EC5F9E408A3}"/>
    <cellStyle name="Commentaire 2 5 8 3" xfId="12837" xr:uid="{E505E294-5001-4F36-9ABE-CC44B3A278D4}"/>
    <cellStyle name="Commentaire 2 5 8 4" xfId="12838" xr:uid="{44558FAF-5C66-4300-8A45-1C4B39DE5C3E}"/>
    <cellStyle name="Commentaire 2 5 8 5" xfId="12839" xr:uid="{12534011-15FB-47F9-89FF-407C3B1E8D21}"/>
    <cellStyle name="Commentaire 2 5 8_Commentaires" xfId="12840" xr:uid="{3F439D6A-97B4-4F3B-878E-B5EFCC2778F2}"/>
    <cellStyle name="Commentaire 2 5 9" xfId="12841" xr:uid="{5C1BFEE2-3AF7-4FB0-BBDC-7237EB323881}"/>
    <cellStyle name="Commentaire 2 6" xfId="12842" xr:uid="{18505688-6A05-48ED-8B58-ECC51146074A}"/>
    <cellStyle name="Commentaire 2 6 10" xfId="12843" xr:uid="{2F83F5C1-A72F-4D4C-813A-7AFC87E75FEC}"/>
    <cellStyle name="Commentaire 2 6 11" xfId="12844" xr:uid="{76C63FCA-8692-4989-8C3A-FF7E83F61DD9}"/>
    <cellStyle name="Commentaire 2 6 12" xfId="12845" xr:uid="{EFA79B90-10ED-468B-BA26-0EAF44078EC4}"/>
    <cellStyle name="Commentaire 2 6 2" xfId="12846" xr:uid="{642234D4-65F2-41BA-A561-49D511C9DC7D}"/>
    <cellStyle name="Commentaire 2 6 2 10" xfId="12847" xr:uid="{CA4234FF-F647-471B-A5B4-563BB5D6AD96}"/>
    <cellStyle name="Commentaire 2 6 2 2" xfId="12848" xr:uid="{127A59C0-BEC7-48D0-89C5-9015BBBCDE23}"/>
    <cellStyle name="Commentaire 2 6 2 2 2" xfId="12849" xr:uid="{EE6022BD-473B-4359-AEF0-B3DD976F2182}"/>
    <cellStyle name="Commentaire 2 6 2 2 2 2" xfId="12850" xr:uid="{B26ED25B-02A2-4E07-B6D5-5BBCE138819D}"/>
    <cellStyle name="Commentaire 2 6 2 2 2 3" xfId="12851" xr:uid="{3156BB0D-7C94-4D63-8A4D-786CDFD8F45E}"/>
    <cellStyle name="Commentaire 2 6 2 2 2 4" xfId="12852" xr:uid="{3D820278-7A02-4522-8EB2-28E8640E5699}"/>
    <cellStyle name="Commentaire 2 6 2 2 2 5" xfId="12853" xr:uid="{30545D21-A778-4E3B-8EC0-8C14BDA0B296}"/>
    <cellStyle name="Commentaire 2 6 2 2 3" xfId="12854" xr:uid="{B795DFE3-FD51-4837-ACEB-43359B1ADD53}"/>
    <cellStyle name="Commentaire 2 6 2 2 3 2" xfId="12855" xr:uid="{E4E5939E-A75A-486B-A255-A27B1E705D23}"/>
    <cellStyle name="Commentaire 2 6 2 2 3 3" xfId="12856" xr:uid="{6270B1EA-D39D-4C36-86D6-69DE4F302053}"/>
    <cellStyle name="Commentaire 2 6 2 2 3 4" xfId="12857" xr:uid="{1D505B74-1499-4569-9C94-B24A159BD0DD}"/>
    <cellStyle name="Commentaire 2 6 2 2 3 5" xfId="12858" xr:uid="{A9408741-2323-42C0-9593-16340D59BBE4}"/>
    <cellStyle name="Commentaire 2 6 2 2 4" xfId="12859" xr:uid="{7BCA640E-4541-4F49-8CFC-AD83A3DDECD9}"/>
    <cellStyle name="Commentaire 2 6 2 2 5" xfId="12860" xr:uid="{06D2A968-7011-4059-A157-4CAD30ABEFF9}"/>
    <cellStyle name="Commentaire 2 6 2 2 6" xfId="12861" xr:uid="{84A61A80-1B9B-416C-94CF-02CE83F9B3BE}"/>
    <cellStyle name="Commentaire 2 6 2 2 7" xfId="12862" xr:uid="{C01846A0-E0A0-45B9-AEF5-23889F877821}"/>
    <cellStyle name="Commentaire 2 6 2 2_Commentaires" xfId="12863" xr:uid="{637C2EC6-79B1-49FC-8915-E7AA00849512}"/>
    <cellStyle name="Commentaire 2 6 2 3" xfId="12864" xr:uid="{150E7F13-DE85-47C1-9D99-41F3C4817224}"/>
    <cellStyle name="Commentaire 2 6 2 3 2" xfId="12865" xr:uid="{7FB6C6F3-09BB-42E6-A41C-4EA39010302B}"/>
    <cellStyle name="Commentaire 2 6 2 3 2 2" xfId="12866" xr:uid="{68FD48B9-7E28-4131-9496-9711A601AD17}"/>
    <cellStyle name="Commentaire 2 6 2 3 2 3" xfId="12867" xr:uid="{12E7831B-FAA6-4C55-AF95-89C68DC288E1}"/>
    <cellStyle name="Commentaire 2 6 2 3 2 4" xfId="12868" xr:uid="{5E6BADFD-BE3E-47DB-97F6-753930855FAB}"/>
    <cellStyle name="Commentaire 2 6 2 3 2 5" xfId="12869" xr:uid="{3FE57CA8-0B73-4D04-9307-7560CF92728E}"/>
    <cellStyle name="Commentaire 2 6 2 3 3" xfId="12870" xr:uid="{F54084E5-C380-4800-9B9C-778EBCC05EA1}"/>
    <cellStyle name="Commentaire 2 6 2 3 3 2" xfId="12871" xr:uid="{7CE32068-EF2A-49E6-889C-46D6AF22C43D}"/>
    <cellStyle name="Commentaire 2 6 2 3 3 3" xfId="12872" xr:uid="{0F3F3634-D2A8-4198-9228-8D761DC4E240}"/>
    <cellStyle name="Commentaire 2 6 2 3 3 4" xfId="12873" xr:uid="{6B1F84E1-528E-41FA-8355-ACEB8090859A}"/>
    <cellStyle name="Commentaire 2 6 2 3 3 5" xfId="12874" xr:uid="{1F6270E4-2BB6-45D8-A14F-0AE5728E6CFF}"/>
    <cellStyle name="Commentaire 2 6 2 3 4" xfId="12875" xr:uid="{3B6D0D00-491C-4ABC-9464-9576C7D61CB8}"/>
    <cellStyle name="Commentaire 2 6 2 3 5" xfId="12876" xr:uid="{1879C95B-C783-4123-98D1-056C25230554}"/>
    <cellStyle name="Commentaire 2 6 2 3 6" xfId="12877" xr:uid="{9B6E57C1-8785-47E5-9C8F-5DAA47AE76FA}"/>
    <cellStyle name="Commentaire 2 6 2 3 7" xfId="12878" xr:uid="{0B1FE2D0-764A-4594-A67B-E16DDDC47E30}"/>
    <cellStyle name="Commentaire 2 6 2 3_Commentaires" xfId="12879" xr:uid="{AE1D622F-E665-473F-B879-7262D3A44C70}"/>
    <cellStyle name="Commentaire 2 6 2 4" xfId="12880" xr:uid="{AEDE6F9E-9445-4F11-B1C5-37B1ACA437FE}"/>
    <cellStyle name="Commentaire 2 6 2 4 2" xfId="12881" xr:uid="{BF8CF46B-F727-4215-904B-AD2A8E6F2AAF}"/>
    <cellStyle name="Commentaire 2 6 2 4 2 2" xfId="12882" xr:uid="{A855ED53-FCF1-461E-9803-95DDA7E1F695}"/>
    <cellStyle name="Commentaire 2 6 2 4 2 3" xfId="12883" xr:uid="{702CBD84-3ADD-476B-8904-CD2F0B1492AE}"/>
    <cellStyle name="Commentaire 2 6 2 4 2 4" xfId="12884" xr:uid="{31EDD5A4-3676-477E-80FF-D89F5B81F564}"/>
    <cellStyle name="Commentaire 2 6 2 4 2 5" xfId="12885" xr:uid="{00805699-1EA6-453D-BDB6-298491B22AD2}"/>
    <cellStyle name="Commentaire 2 6 2 4 3" xfId="12886" xr:uid="{045537FB-7A79-4EDC-956C-B7592AC5C794}"/>
    <cellStyle name="Commentaire 2 6 2 4 3 2" xfId="12887" xr:uid="{A77FE036-ECE7-4EE3-A606-76C8113AB5CD}"/>
    <cellStyle name="Commentaire 2 6 2 4 3 3" xfId="12888" xr:uid="{5519C761-65E0-4EEE-BAAD-2F268AB21907}"/>
    <cellStyle name="Commentaire 2 6 2 4 3 4" xfId="12889" xr:uid="{4EA1BE7B-9454-4F75-A6FC-8D63968DC3F5}"/>
    <cellStyle name="Commentaire 2 6 2 4 3 5" xfId="12890" xr:uid="{7899724C-B808-4FC8-9B9E-69D056F2E0B0}"/>
    <cellStyle name="Commentaire 2 6 2 4 4" xfId="12891" xr:uid="{804CADCC-4339-4C4D-8685-80E966328ED1}"/>
    <cellStyle name="Commentaire 2 6 2 4 5" xfId="12892" xr:uid="{9E6F8206-8331-4845-B80C-E81540C9773A}"/>
    <cellStyle name="Commentaire 2 6 2 4 6" xfId="12893" xr:uid="{FD8B656B-7C8F-422E-B691-A97A95261B04}"/>
    <cellStyle name="Commentaire 2 6 2 4 7" xfId="12894" xr:uid="{5E57D217-BBCE-48F6-8F82-657F9563E9B6}"/>
    <cellStyle name="Commentaire 2 6 2 5" xfId="12895" xr:uid="{60D00D90-1555-4E7D-9E3E-023854AAF3D3}"/>
    <cellStyle name="Commentaire 2 6 2 5 2" xfId="12896" xr:uid="{6AF2F9DA-389C-4F41-9A4F-49403B3425DF}"/>
    <cellStyle name="Commentaire 2 6 2 5 3" xfId="12897" xr:uid="{B63A811A-B37B-4DAE-8EBF-46D9403C1A8F}"/>
    <cellStyle name="Commentaire 2 6 2 5 4" xfId="12898" xr:uid="{A00335BD-7536-4634-9A0A-FCEFB94A2472}"/>
    <cellStyle name="Commentaire 2 6 2 5 5" xfId="12899" xr:uid="{40F8E827-623C-4BB0-ABED-0CB4FCA1099E}"/>
    <cellStyle name="Commentaire 2 6 2 6" xfId="12900" xr:uid="{630EE722-D59E-40C7-B38C-863B8C4BA090}"/>
    <cellStyle name="Commentaire 2 6 2 6 2" xfId="12901" xr:uid="{0FD9A991-05CF-488D-9499-E0660898F2FF}"/>
    <cellStyle name="Commentaire 2 6 2 6 3" xfId="12902" xr:uid="{B82AC68E-98B2-4C75-BA4F-900ED8B7D808}"/>
    <cellStyle name="Commentaire 2 6 2 6 4" xfId="12903" xr:uid="{0D5FCC9B-2B08-46D2-B0B2-314B7FBA479F}"/>
    <cellStyle name="Commentaire 2 6 2 6 5" xfId="12904" xr:uid="{D3CA1561-6A23-4F43-AAE3-024A1FD2A5C4}"/>
    <cellStyle name="Commentaire 2 6 2 7" xfId="12905" xr:uid="{BADADC0A-BCCE-4AD2-A118-B04C8A9278CB}"/>
    <cellStyle name="Commentaire 2 6 2 8" xfId="12906" xr:uid="{7256B3A0-A8EC-4913-856C-511307A9C95F}"/>
    <cellStyle name="Commentaire 2 6 2 9" xfId="12907" xr:uid="{E0812106-323A-4827-8A03-852EE0149C63}"/>
    <cellStyle name="Commentaire 2 6 2_Commentaires" xfId="12908" xr:uid="{83FD4D16-0844-456F-B6DF-680483CD3637}"/>
    <cellStyle name="Commentaire 2 6 3" xfId="12909" xr:uid="{5DA7E8F8-9F96-4AD4-B259-8AED91D91F32}"/>
    <cellStyle name="Commentaire 2 6 3 2" xfId="12910" xr:uid="{BD869C05-48FF-42F6-A41C-FC9443ED7601}"/>
    <cellStyle name="Commentaire 2 6 3 2 2" xfId="12911" xr:uid="{4F57867F-E9B2-40F4-A397-481C0DFE6C83}"/>
    <cellStyle name="Commentaire 2 6 3 2 3" xfId="12912" xr:uid="{4CCD807F-12E4-48CB-AEC3-94EB138A17BF}"/>
    <cellStyle name="Commentaire 2 6 3 2 4" xfId="12913" xr:uid="{02A13365-10CE-492D-9EEE-ECF66A5AACCE}"/>
    <cellStyle name="Commentaire 2 6 3 2 5" xfId="12914" xr:uid="{247D138F-F015-40B8-A277-2C79280D6540}"/>
    <cellStyle name="Commentaire 2 6 3 2_Commentaires" xfId="12915" xr:uid="{4386B8DC-8D9C-4F5B-9B03-0E37CB6C173A}"/>
    <cellStyle name="Commentaire 2 6 3 3" xfId="12916" xr:uid="{E64707F7-DAE9-4D9F-A26A-DEE555BA87C3}"/>
    <cellStyle name="Commentaire 2 6 3 3 2" xfId="12917" xr:uid="{4EA41521-AB92-4BEA-9932-B5D06F668F69}"/>
    <cellStyle name="Commentaire 2 6 3 3 3" xfId="12918" xr:uid="{75EC798D-F921-46F6-A01B-428B73BAD368}"/>
    <cellStyle name="Commentaire 2 6 3 3 4" xfId="12919" xr:uid="{0596C0EC-21D7-4FF7-AF61-C9DAD3E32C64}"/>
    <cellStyle name="Commentaire 2 6 3 3 5" xfId="12920" xr:uid="{EB17B7F6-9C15-45CE-93EB-A14DB2D84271}"/>
    <cellStyle name="Commentaire 2 6 3 4" xfId="12921" xr:uid="{61F90B01-88F2-44A5-BFBA-16335A4C590F}"/>
    <cellStyle name="Commentaire 2 6 3 5" xfId="12922" xr:uid="{DF2414D0-CA51-44CC-8ED7-800435039710}"/>
    <cellStyle name="Commentaire 2 6 3 6" xfId="12923" xr:uid="{786C14E1-B5C7-44CA-82C5-A4A150C49F0E}"/>
    <cellStyle name="Commentaire 2 6 3 7" xfId="12924" xr:uid="{0A96FDA7-10B9-4F6D-A52F-6E7DB17BE409}"/>
    <cellStyle name="Commentaire 2 6 3_Commentaires" xfId="12925" xr:uid="{2FADED20-EBB2-45E7-B046-FF7597090194}"/>
    <cellStyle name="Commentaire 2 6 4" xfId="12926" xr:uid="{2FF0E0A6-E2ED-4104-A279-CBFAB3C01536}"/>
    <cellStyle name="Commentaire 2 6 4 2" xfId="12927" xr:uid="{BB4DAE35-E769-462E-A4BA-4A1F67BED527}"/>
    <cellStyle name="Commentaire 2 6 4 2 2" xfId="12928" xr:uid="{3A6BC8C7-D24C-419B-B8CD-3670F7DBE20C}"/>
    <cellStyle name="Commentaire 2 6 4 2 3" xfId="12929" xr:uid="{5E62583F-8956-4127-94A0-CF57E2143E52}"/>
    <cellStyle name="Commentaire 2 6 4 2 4" xfId="12930" xr:uid="{4031658B-60EA-44ED-8F59-79879DD909DD}"/>
    <cellStyle name="Commentaire 2 6 4 2 5" xfId="12931" xr:uid="{8E178AB1-478F-4D2C-87D2-9DE758ADF782}"/>
    <cellStyle name="Commentaire 2 6 4 2_Commentaires" xfId="12932" xr:uid="{9AB81A3A-112C-43C8-BE9B-500CE680405F}"/>
    <cellStyle name="Commentaire 2 6 4 3" xfId="12933" xr:uid="{D91EC455-F623-471D-BB2C-6E7A58B7DD2E}"/>
    <cellStyle name="Commentaire 2 6 4 3 2" xfId="12934" xr:uid="{48142316-2D44-43F7-9FEE-6B560D23AAB2}"/>
    <cellStyle name="Commentaire 2 6 4 3 3" xfId="12935" xr:uid="{D569CA1D-DE7D-4F7C-AE24-6023BA3958AA}"/>
    <cellStyle name="Commentaire 2 6 4 3 4" xfId="12936" xr:uid="{5E2632AB-51CD-49B3-9C68-D67CFBE9C51A}"/>
    <cellStyle name="Commentaire 2 6 4 3 5" xfId="12937" xr:uid="{47E48583-601D-421E-BB58-53795F115C05}"/>
    <cellStyle name="Commentaire 2 6 4 4" xfId="12938" xr:uid="{8B3A18F2-BECE-4E9B-86BF-F9178623CA6C}"/>
    <cellStyle name="Commentaire 2 6 4 5" xfId="12939" xr:uid="{EC406989-EF13-4222-809A-2126B55A9949}"/>
    <cellStyle name="Commentaire 2 6 4 6" xfId="12940" xr:uid="{32A41A0E-A393-44AE-8702-C36F77F948BD}"/>
    <cellStyle name="Commentaire 2 6 4 7" xfId="12941" xr:uid="{06F19835-69F2-431E-8666-DF6C972B7566}"/>
    <cellStyle name="Commentaire 2 6 4_Commentaires" xfId="12942" xr:uid="{38E3B336-FF56-4DA7-82D6-B247C78C5B97}"/>
    <cellStyle name="Commentaire 2 6 5" xfId="12943" xr:uid="{7AD57D19-8C7D-4997-AF6D-DAE9411A2E2C}"/>
    <cellStyle name="Commentaire 2 6 5 2" xfId="12944" xr:uid="{621FC1E9-7092-43A9-B29D-861C51FA2F21}"/>
    <cellStyle name="Commentaire 2 6 5 2 2" xfId="12945" xr:uid="{401B3811-967C-460A-8E2D-3FBDC4DBF1C6}"/>
    <cellStyle name="Commentaire 2 6 5 2 3" xfId="12946" xr:uid="{B8238A76-6662-4FEA-9D09-1C6476DF72C0}"/>
    <cellStyle name="Commentaire 2 6 5 2 4" xfId="12947" xr:uid="{21F99131-0947-4971-9428-1AAB27003511}"/>
    <cellStyle name="Commentaire 2 6 5 2 5" xfId="12948" xr:uid="{2C16AB63-4C4F-41F5-972B-90DF765B16CD}"/>
    <cellStyle name="Commentaire 2 6 5 2_Commentaires" xfId="12949" xr:uid="{571B8648-188F-4608-B80D-E61CC5AB4B9E}"/>
    <cellStyle name="Commentaire 2 6 5 3" xfId="12950" xr:uid="{A51B3B8B-0E43-428B-BD12-A62522BDC7D0}"/>
    <cellStyle name="Commentaire 2 6 5 3 2" xfId="12951" xr:uid="{556FCF1B-0C2D-487A-8289-2ADE353E6068}"/>
    <cellStyle name="Commentaire 2 6 5 3 3" xfId="12952" xr:uid="{1FA0B850-5E84-4DAF-BA19-7914C7B42527}"/>
    <cellStyle name="Commentaire 2 6 5 3 4" xfId="12953" xr:uid="{401FAF58-56F7-4486-8448-FEE7987C8280}"/>
    <cellStyle name="Commentaire 2 6 5 3 5" xfId="12954" xr:uid="{73A5E398-AD84-4112-9BC7-BD49E5C3D142}"/>
    <cellStyle name="Commentaire 2 6 5 4" xfId="12955" xr:uid="{805DD78F-72F3-4974-A535-E8C1E9B6DA79}"/>
    <cellStyle name="Commentaire 2 6 5 5" xfId="12956" xr:uid="{CE587E7E-FD88-4C46-A456-183C45C8ED48}"/>
    <cellStyle name="Commentaire 2 6 5 6" xfId="12957" xr:uid="{0A963335-2505-43C6-B326-09E923650927}"/>
    <cellStyle name="Commentaire 2 6 5 7" xfId="12958" xr:uid="{67BE855F-C0E5-43D8-8A30-4511CA5582E6}"/>
    <cellStyle name="Commentaire 2 6 5_Commentaires" xfId="12959" xr:uid="{F386F32C-FFB3-441A-85B2-94A967D649AB}"/>
    <cellStyle name="Commentaire 2 6 6" xfId="12960" xr:uid="{8CCF6D31-544B-4A28-93CF-D5E6A917ECBA}"/>
    <cellStyle name="Commentaire 2 6 6 2" xfId="12961" xr:uid="{D2F53DA2-393C-4F66-A434-36FC261E17B3}"/>
    <cellStyle name="Commentaire 2 6 6 2 2" xfId="12962" xr:uid="{0569C83D-AD64-4E5D-8C8B-287C5FCCA7B5}"/>
    <cellStyle name="Commentaire 2 6 6 2 3" xfId="12963" xr:uid="{2ECC43E2-E515-4449-A152-ED91252B0205}"/>
    <cellStyle name="Commentaire 2 6 6 2 4" xfId="12964" xr:uid="{EDA0F2FD-BD00-4B3B-9E44-6DA3145760C3}"/>
    <cellStyle name="Commentaire 2 6 6 2 5" xfId="12965" xr:uid="{3B2FADD3-E724-4CE3-95F9-026C1C25A6A9}"/>
    <cellStyle name="Commentaire 2 6 6 2_Commentaires" xfId="12966" xr:uid="{AE573063-AF7B-4854-A545-2DD0FD19C356}"/>
    <cellStyle name="Commentaire 2 6 6 3" xfId="12967" xr:uid="{C6B0EDFC-4BDB-49B3-9D39-F0653B6BEF72}"/>
    <cellStyle name="Commentaire 2 6 6 3 2" xfId="12968" xr:uid="{0530F045-2CE6-41ED-BFD5-AA47FAF913D2}"/>
    <cellStyle name="Commentaire 2 6 6 3 3" xfId="12969" xr:uid="{8C891F85-C5C8-4E1B-8AEC-5D40EA47D3E8}"/>
    <cellStyle name="Commentaire 2 6 6 3 4" xfId="12970" xr:uid="{37A71B81-4E20-421D-AD22-857F33A58B0C}"/>
    <cellStyle name="Commentaire 2 6 6 3 5" xfId="12971" xr:uid="{0453EE92-25B9-42CD-8F91-4DC2981728EB}"/>
    <cellStyle name="Commentaire 2 6 6 4" xfId="12972" xr:uid="{79992598-7861-49D9-8D74-21D3C32A4681}"/>
    <cellStyle name="Commentaire 2 6 6 5" xfId="12973" xr:uid="{0F966A9D-B0C6-46A5-B1C9-1E344165B29B}"/>
    <cellStyle name="Commentaire 2 6 6 6" xfId="12974" xr:uid="{2D306F34-C3F5-4DD3-B002-C33DB62736E2}"/>
    <cellStyle name="Commentaire 2 6 6 7" xfId="12975" xr:uid="{BDEB8C57-15FE-4EA8-A2EB-43BFC421BAB3}"/>
    <cellStyle name="Commentaire 2 6 6_Commentaires" xfId="12976" xr:uid="{4A9019EB-DCE3-4A1B-B0D5-97DB7300798A}"/>
    <cellStyle name="Commentaire 2 6 7" xfId="12977" xr:uid="{4A460325-C466-4018-A1E8-A2E4DC6718CE}"/>
    <cellStyle name="Commentaire 2 6 7 2" xfId="12978" xr:uid="{4EEC6D3B-9982-4C52-A559-8FC25863A873}"/>
    <cellStyle name="Commentaire 2 6 7 2 2" xfId="12979" xr:uid="{F928C89D-8E88-4C3D-8BD9-CE2D47ECB285}"/>
    <cellStyle name="Commentaire 2 6 7 2 3" xfId="12980" xr:uid="{F0F1B285-E13D-44FA-A6F1-C8000E91F2FE}"/>
    <cellStyle name="Commentaire 2 6 7 2 4" xfId="12981" xr:uid="{86F6309C-6314-48CB-BDB5-BDFB964F8B23}"/>
    <cellStyle name="Commentaire 2 6 7 2 5" xfId="12982" xr:uid="{9938DD16-8ED3-4EEE-BB48-BC553663C8ED}"/>
    <cellStyle name="Commentaire 2 6 7 3" xfId="12983" xr:uid="{0CA0DA7D-F955-4499-BB3D-0E1EDAE26FE2}"/>
    <cellStyle name="Commentaire 2 6 7 4" xfId="12984" xr:uid="{684D5675-ECFE-489E-92DF-604561C48BF4}"/>
    <cellStyle name="Commentaire 2 6 7 5" xfId="12985" xr:uid="{B09AA8C0-6E6F-462B-8BC2-E835A219F79A}"/>
    <cellStyle name="Commentaire 2 6 7 6" xfId="12986" xr:uid="{4BF1A971-C374-4434-91B3-4FB3234F9632}"/>
    <cellStyle name="Commentaire 2 6 7_Commentaires" xfId="12987" xr:uid="{ADBE8BDF-0058-425C-9D2C-95CBB1FD96E7}"/>
    <cellStyle name="Commentaire 2 6 8" xfId="12988" xr:uid="{F9034C8A-29A3-418B-B2DA-6313E3E4F697}"/>
    <cellStyle name="Commentaire 2 6 8 2" xfId="12989" xr:uid="{CBF7C56C-D1ED-4178-B85D-E516930F64AF}"/>
    <cellStyle name="Commentaire 2 6 8 3" xfId="12990" xr:uid="{CD00A206-B2E6-401B-9907-76CC6F4549E1}"/>
    <cellStyle name="Commentaire 2 6 8 4" xfId="12991" xr:uid="{CD8A98BC-C7DA-41E0-94EB-812C009FC378}"/>
    <cellStyle name="Commentaire 2 6 8 5" xfId="12992" xr:uid="{7944FB74-CBB8-4F25-AE96-6DF6BEA5EF52}"/>
    <cellStyle name="Commentaire 2 6 8_Commentaires" xfId="12993" xr:uid="{8B9284DD-07EB-4A7B-A4BC-7C1D1B4ACB92}"/>
    <cellStyle name="Commentaire 2 6 9" xfId="12994" xr:uid="{5B096516-046D-488C-A6F2-F52826F04FE5}"/>
    <cellStyle name="Commentaire 2 6_Commentaires" xfId="12995" xr:uid="{67DFDD47-A086-46FE-A5B1-AC4B375D029B}"/>
    <cellStyle name="Commentaire 2 7" xfId="12996" xr:uid="{3EEA0B31-C32D-422A-9D7A-17A15CA22467}"/>
    <cellStyle name="Commentaire 2 7 10" xfId="12997" xr:uid="{680B61BD-0064-4BC8-AB19-D481B1F47323}"/>
    <cellStyle name="Commentaire 2 7 11" xfId="12998" xr:uid="{17AAE018-A5F4-4F24-936C-089115F0C688}"/>
    <cellStyle name="Commentaire 2 7 12" xfId="12999" xr:uid="{95F85469-2DB9-4006-BEFF-F9F4BEE24048}"/>
    <cellStyle name="Commentaire 2 7 2" xfId="13000" xr:uid="{5F04E202-3A66-4B00-9526-5D79D9F5EFF6}"/>
    <cellStyle name="Commentaire 2 7 2 10" xfId="13001" xr:uid="{C84D7BC7-4FF3-4CCE-9CAD-16F19078A544}"/>
    <cellStyle name="Commentaire 2 7 2 2" xfId="13002" xr:uid="{BEDE6830-E3A9-496D-94CB-E7BE29D6FCDD}"/>
    <cellStyle name="Commentaire 2 7 2 2 2" xfId="13003" xr:uid="{383472DD-60AE-41AD-8D8F-200C4F311748}"/>
    <cellStyle name="Commentaire 2 7 2 2 2 2" xfId="13004" xr:uid="{0A491727-2D81-499A-ADB9-2B71523DCB99}"/>
    <cellStyle name="Commentaire 2 7 2 2 2 3" xfId="13005" xr:uid="{A792B6BE-9D52-4846-B853-D535C2376002}"/>
    <cellStyle name="Commentaire 2 7 2 2 2 4" xfId="13006" xr:uid="{140991EF-1A0E-41AB-8C09-7F5F4A625464}"/>
    <cellStyle name="Commentaire 2 7 2 2 2 5" xfId="13007" xr:uid="{A3ADD5AD-0B79-4D4B-81E5-2D79D42F41EF}"/>
    <cellStyle name="Commentaire 2 7 2 2 3" xfId="13008" xr:uid="{AF865C98-810B-4CFC-B0DB-1CA1DE200021}"/>
    <cellStyle name="Commentaire 2 7 2 2 3 2" xfId="13009" xr:uid="{8EA62BFC-1790-4579-AF11-06FA2FC9BB8E}"/>
    <cellStyle name="Commentaire 2 7 2 2 3 3" xfId="13010" xr:uid="{1FFF28D5-4F05-48F2-9E0C-01ADB425BE98}"/>
    <cellStyle name="Commentaire 2 7 2 2 3 4" xfId="13011" xr:uid="{54184E39-F5C3-4CDC-A1CF-9BC4C1170C0F}"/>
    <cellStyle name="Commentaire 2 7 2 2 3 5" xfId="13012" xr:uid="{BAA1C3AA-E77E-4164-A927-13955828362B}"/>
    <cellStyle name="Commentaire 2 7 2 2 4" xfId="13013" xr:uid="{94E4DC6E-12C7-4B1F-8BE2-6B5E0CE147BA}"/>
    <cellStyle name="Commentaire 2 7 2 2 5" xfId="13014" xr:uid="{64D5201C-E3EB-4611-96FF-13CBA41FBC80}"/>
    <cellStyle name="Commentaire 2 7 2 2 6" xfId="13015" xr:uid="{7BF240B1-08F0-4452-A427-DA86A57ED9E9}"/>
    <cellStyle name="Commentaire 2 7 2 2 7" xfId="13016" xr:uid="{F6FDB16B-9FA5-4073-961C-C05BC122CA73}"/>
    <cellStyle name="Commentaire 2 7 2 2_Commentaires" xfId="13017" xr:uid="{C5728BE6-F23C-40F2-9971-1133EBF67851}"/>
    <cellStyle name="Commentaire 2 7 2 3" xfId="13018" xr:uid="{A55B4170-21A3-41C8-95EB-93A43A38763B}"/>
    <cellStyle name="Commentaire 2 7 2 3 2" xfId="13019" xr:uid="{C89D503D-C38B-4362-9C7D-F0CAF0550ACE}"/>
    <cellStyle name="Commentaire 2 7 2 3 2 2" xfId="13020" xr:uid="{E7AD6658-6336-4175-A3C6-409F571C72E6}"/>
    <cellStyle name="Commentaire 2 7 2 3 2 3" xfId="13021" xr:uid="{8F53B672-17A1-4D2C-A452-9E2C9E1F7B95}"/>
    <cellStyle name="Commentaire 2 7 2 3 2 4" xfId="13022" xr:uid="{E2619717-D49A-4518-AE2D-62E79F4DB407}"/>
    <cellStyle name="Commentaire 2 7 2 3 2 5" xfId="13023" xr:uid="{BAA9034D-31D8-49F4-B1B3-D1581BB8B7F2}"/>
    <cellStyle name="Commentaire 2 7 2 3 3" xfId="13024" xr:uid="{4B6D6BF1-3A82-4A16-8875-0DAAD65981FA}"/>
    <cellStyle name="Commentaire 2 7 2 3 3 2" xfId="13025" xr:uid="{5A7D27C2-2273-4639-A10C-D078790C50A2}"/>
    <cellStyle name="Commentaire 2 7 2 3 3 3" xfId="13026" xr:uid="{33F8E532-2372-4B0B-8DC2-AEA59C8BCFD4}"/>
    <cellStyle name="Commentaire 2 7 2 3 3 4" xfId="13027" xr:uid="{BE900AE1-C6E3-4408-BB48-A8244BCC6C33}"/>
    <cellStyle name="Commentaire 2 7 2 3 3 5" xfId="13028" xr:uid="{7A237A47-473B-4D69-BCEA-36035E92AA97}"/>
    <cellStyle name="Commentaire 2 7 2 3 4" xfId="13029" xr:uid="{6E6B81D7-24AA-466E-BE5C-6A567AEFC3C3}"/>
    <cellStyle name="Commentaire 2 7 2 3 5" xfId="13030" xr:uid="{0BAAF9AA-DF2F-4247-9EB1-0613804982F8}"/>
    <cellStyle name="Commentaire 2 7 2 3 6" xfId="13031" xr:uid="{B84F7682-47A7-47BD-8055-6AECCA4E7392}"/>
    <cellStyle name="Commentaire 2 7 2 3 7" xfId="13032" xr:uid="{E44B6ABA-F2BB-4FF0-A8BD-71AFF3E3EC96}"/>
    <cellStyle name="Commentaire 2 7 2 3_Commentaires" xfId="13033" xr:uid="{34124929-0470-4477-9351-D8505648E9F7}"/>
    <cellStyle name="Commentaire 2 7 2 4" xfId="13034" xr:uid="{A9EDC7B4-85FF-4CCB-B515-8F5ED638AF63}"/>
    <cellStyle name="Commentaire 2 7 2 4 2" xfId="13035" xr:uid="{8A6F66D1-3649-4A88-B534-AEBE5B0B085C}"/>
    <cellStyle name="Commentaire 2 7 2 4 2 2" xfId="13036" xr:uid="{E3A46BC9-C2CC-48F1-BE97-5B13296C2B4D}"/>
    <cellStyle name="Commentaire 2 7 2 4 2 3" xfId="13037" xr:uid="{C75E1A69-B2C8-46A8-9547-324A17D88058}"/>
    <cellStyle name="Commentaire 2 7 2 4 2 4" xfId="13038" xr:uid="{A37507C2-A6C6-4313-B972-27809F9450C4}"/>
    <cellStyle name="Commentaire 2 7 2 4 2 5" xfId="13039" xr:uid="{43A8F0E0-8F54-447A-B278-CCA9D4192D5D}"/>
    <cellStyle name="Commentaire 2 7 2 4 3" xfId="13040" xr:uid="{71AA74C3-5160-4E9E-96F1-CCCD97855068}"/>
    <cellStyle name="Commentaire 2 7 2 4 3 2" xfId="13041" xr:uid="{82B60C22-FC03-4523-BF69-06DA6518E5D5}"/>
    <cellStyle name="Commentaire 2 7 2 4 3 3" xfId="13042" xr:uid="{0E10C791-703E-41EF-A08E-B222AFD91EC6}"/>
    <cellStyle name="Commentaire 2 7 2 4 3 4" xfId="13043" xr:uid="{EB70A2ED-7C43-426B-92D4-6B59C4EAE914}"/>
    <cellStyle name="Commentaire 2 7 2 4 3 5" xfId="13044" xr:uid="{0376B741-D5B8-4BD9-94BD-2631FA57F0A4}"/>
    <cellStyle name="Commentaire 2 7 2 4 4" xfId="13045" xr:uid="{B67A52BE-B9C3-4CED-AF47-118D4668B4B5}"/>
    <cellStyle name="Commentaire 2 7 2 4 5" xfId="13046" xr:uid="{DDB960FA-0433-4FCD-A97E-300CC6FD6D68}"/>
    <cellStyle name="Commentaire 2 7 2 4 6" xfId="13047" xr:uid="{329394F7-1D2A-476B-9B2A-632FCC78E4A6}"/>
    <cellStyle name="Commentaire 2 7 2 4 7" xfId="13048" xr:uid="{9C0AC397-646A-4FA9-8C83-C98C88EFFB9A}"/>
    <cellStyle name="Commentaire 2 7 2 5" xfId="13049" xr:uid="{C332BF59-3F23-4516-AEC0-E61CFEAE8FB2}"/>
    <cellStyle name="Commentaire 2 7 2 5 2" xfId="13050" xr:uid="{D3D6085F-8CE4-4E11-8604-991F77EA2939}"/>
    <cellStyle name="Commentaire 2 7 2 5 3" xfId="13051" xr:uid="{3D725D41-4ABC-4D3C-A4EC-398DB809FBF1}"/>
    <cellStyle name="Commentaire 2 7 2 5 4" xfId="13052" xr:uid="{88A595DA-DD73-4347-8C29-D1B0C9AB56CF}"/>
    <cellStyle name="Commentaire 2 7 2 5 5" xfId="13053" xr:uid="{6A98E586-D4B4-4AE4-B5D9-2A22695DDD78}"/>
    <cellStyle name="Commentaire 2 7 2 6" xfId="13054" xr:uid="{140EBFBF-6AAE-408B-9F81-1E1428D24575}"/>
    <cellStyle name="Commentaire 2 7 2 6 2" xfId="13055" xr:uid="{D23567B3-52F3-4AE3-A647-08435AB45A92}"/>
    <cellStyle name="Commentaire 2 7 2 6 3" xfId="13056" xr:uid="{4DEF67DD-BFAD-469A-8526-CEF6AC094197}"/>
    <cellStyle name="Commentaire 2 7 2 6 4" xfId="13057" xr:uid="{E4C5A952-CC7D-457C-92CC-B5F784362808}"/>
    <cellStyle name="Commentaire 2 7 2 6 5" xfId="13058" xr:uid="{9030715A-A2F6-4FE6-B8E2-81F6FB2DAB88}"/>
    <cellStyle name="Commentaire 2 7 2 7" xfId="13059" xr:uid="{69096147-4536-4BE6-84D4-CC03BFEFEA24}"/>
    <cellStyle name="Commentaire 2 7 2 8" xfId="13060" xr:uid="{C3CBF494-2D7E-41F9-966F-1FD7BA2B1609}"/>
    <cellStyle name="Commentaire 2 7 2 9" xfId="13061" xr:uid="{0C881169-0213-4D57-80CF-60F1E9EC3C88}"/>
    <cellStyle name="Commentaire 2 7 2_Commentaires" xfId="13062" xr:uid="{E5FF2E61-4B9A-495C-9F0E-04729F818C63}"/>
    <cellStyle name="Commentaire 2 7 3" xfId="13063" xr:uid="{E5077F86-1165-474C-8DF2-2DBC49486BCA}"/>
    <cellStyle name="Commentaire 2 7 3 2" xfId="13064" xr:uid="{ADF46FB3-9905-4E2D-B642-F315BE45E7D5}"/>
    <cellStyle name="Commentaire 2 7 3 2 2" xfId="13065" xr:uid="{5E7EFC57-E3FF-4330-BB9A-6D2C5DB9EC97}"/>
    <cellStyle name="Commentaire 2 7 3 2 3" xfId="13066" xr:uid="{A2D31379-A18A-48A0-AAEE-157FF2458E68}"/>
    <cellStyle name="Commentaire 2 7 3 2 4" xfId="13067" xr:uid="{D9F0661D-D053-4EDD-94BB-0F3DCD359229}"/>
    <cellStyle name="Commentaire 2 7 3 2 5" xfId="13068" xr:uid="{B19C14F2-FD1F-4111-886D-AFFA3E02E96B}"/>
    <cellStyle name="Commentaire 2 7 3 2_Commentaires" xfId="13069" xr:uid="{7F1E5522-B0F0-443F-A978-817C54A22410}"/>
    <cellStyle name="Commentaire 2 7 3 3" xfId="13070" xr:uid="{4814EE68-06C3-4364-9658-E2626F3DE30B}"/>
    <cellStyle name="Commentaire 2 7 3 3 2" xfId="13071" xr:uid="{08FFB295-57F1-42A3-B85A-221822F5061B}"/>
    <cellStyle name="Commentaire 2 7 3 3 3" xfId="13072" xr:uid="{45E8A98C-8041-4BAF-A7C5-CFDDC342F254}"/>
    <cellStyle name="Commentaire 2 7 3 3 4" xfId="13073" xr:uid="{C903B149-CF30-4608-B37D-D3A2933FE33A}"/>
    <cellStyle name="Commentaire 2 7 3 3 5" xfId="13074" xr:uid="{303441A2-755D-4696-9D37-8DB7224ADD44}"/>
    <cellStyle name="Commentaire 2 7 3 4" xfId="13075" xr:uid="{C18CBDD0-EA8D-4BDB-83B4-ABD0D315EDAE}"/>
    <cellStyle name="Commentaire 2 7 3 5" xfId="13076" xr:uid="{59C20842-0DF8-41DF-8680-72F154F83055}"/>
    <cellStyle name="Commentaire 2 7 3 6" xfId="13077" xr:uid="{8A05F073-4F88-4DD6-8807-E9D57FD6B36D}"/>
    <cellStyle name="Commentaire 2 7 3 7" xfId="13078" xr:uid="{08AE5B95-62F9-488E-8AC2-50506B881DED}"/>
    <cellStyle name="Commentaire 2 7 3_Commentaires" xfId="13079" xr:uid="{A7D8F330-4DDC-42F0-80D4-F85F2E8583E4}"/>
    <cellStyle name="Commentaire 2 7 4" xfId="13080" xr:uid="{145AB797-144F-4552-9B3C-18BC6F0D3B7C}"/>
    <cellStyle name="Commentaire 2 7 4 2" xfId="13081" xr:uid="{B98635B4-8502-4561-B288-980EF46EF297}"/>
    <cellStyle name="Commentaire 2 7 4 2 2" xfId="13082" xr:uid="{755F8BA4-4B46-4993-8C23-2295904801D6}"/>
    <cellStyle name="Commentaire 2 7 4 2 3" xfId="13083" xr:uid="{EAF54AFE-220A-4EDE-A7B0-FFFE2C8F257E}"/>
    <cellStyle name="Commentaire 2 7 4 2 4" xfId="13084" xr:uid="{96DAA37D-A74F-4EC5-8B18-766BE56F6834}"/>
    <cellStyle name="Commentaire 2 7 4 2 5" xfId="13085" xr:uid="{2553C1EF-C7B2-4D97-B0BB-86BD76028922}"/>
    <cellStyle name="Commentaire 2 7 4 2_Commentaires" xfId="13086" xr:uid="{745B9E78-01A3-4AA2-A788-7C972416618D}"/>
    <cellStyle name="Commentaire 2 7 4 3" xfId="13087" xr:uid="{122CDBFA-3F1E-4634-BD54-1F4986C13EF3}"/>
    <cellStyle name="Commentaire 2 7 4 3 2" xfId="13088" xr:uid="{CA27F132-313B-4848-B0F5-ACF98ABF5D46}"/>
    <cellStyle name="Commentaire 2 7 4 3 3" xfId="13089" xr:uid="{B7A8231A-E9C4-404C-B0AF-57A8B0711965}"/>
    <cellStyle name="Commentaire 2 7 4 3 4" xfId="13090" xr:uid="{B79EB94E-506B-4992-90F1-945ECEF93C44}"/>
    <cellStyle name="Commentaire 2 7 4 3 5" xfId="13091" xr:uid="{D519B1D4-D97E-463C-B50B-FC785A77E8CD}"/>
    <cellStyle name="Commentaire 2 7 4 4" xfId="13092" xr:uid="{FB64DF93-7602-400F-8C7E-26CEA8E74CC6}"/>
    <cellStyle name="Commentaire 2 7 4 5" xfId="13093" xr:uid="{CDACEE9D-3DD7-496A-8A14-7E09B962D244}"/>
    <cellStyle name="Commentaire 2 7 4 6" xfId="13094" xr:uid="{D919FAF4-3813-4750-9CDF-53828EA2CC02}"/>
    <cellStyle name="Commentaire 2 7 4 7" xfId="13095" xr:uid="{4AD64B51-AB8F-49A5-B98E-A0F04077755B}"/>
    <cellStyle name="Commentaire 2 7 4_Commentaires" xfId="13096" xr:uid="{51BCB533-5B99-45C0-9121-19F241112B3F}"/>
    <cellStyle name="Commentaire 2 7 5" xfId="13097" xr:uid="{E4B7C5DD-2C95-4269-AD6D-389502B71F02}"/>
    <cellStyle name="Commentaire 2 7 5 2" xfId="13098" xr:uid="{058DF196-985F-4D05-BDED-0636DAD27CBA}"/>
    <cellStyle name="Commentaire 2 7 5 2 2" xfId="13099" xr:uid="{7DE16A47-DD8C-43DD-A0A7-526BB6C86F6F}"/>
    <cellStyle name="Commentaire 2 7 5 2 3" xfId="13100" xr:uid="{4C469615-4111-4671-A45F-51F1F4101237}"/>
    <cellStyle name="Commentaire 2 7 5 2 4" xfId="13101" xr:uid="{00D6D153-921D-4829-A51D-E6209B785510}"/>
    <cellStyle name="Commentaire 2 7 5 2 5" xfId="13102" xr:uid="{A3539C90-DE50-4670-84C2-2E958925B5C0}"/>
    <cellStyle name="Commentaire 2 7 5 2_Commentaires" xfId="13103" xr:uid="{B9C6A3D9-F887-4AD0-8CBD-DE57DC0887F5}"/>
    <cellStyle name="Commentaire 2 7 5 3" xfId="13104" xr:uid="{EB023738-A14F-4A2D-A8E2-C1B9B11D7B37}"/>
    <cellStyle name="Commentaire 2 7 5 3 2" xfId="13105" xr:uid="{6CDCF032-7ABE-4385-B0ED-09EB6F4F2DFA}"/>
    <cellStyle name="Commentaire 2 7 5 3 3" xfId="13106" xr:uid="{BFE7BFD9-C433-4740-90F1-9DA6C80CD3AC}"/>
    <cellStyle name="Commentaire 2 7 5 3 4" xfId="13107" xr:uid="{BE444694-3F95-4F27-92DF-78D2C623F44F}"/>
    <cellStyle name="Commentaire 2 7 5 3 5" xfId="13108" xr:uid="{044918A7-75F2-4B94-A8A6-613CDE42E202}"/>
    <cellStyle name="Commentaire 2 7 5 4" xfId="13109" xr:uid="{A97DD566-EDAF-4303-9712-C415158B22BB}"/>
    <cellStyle name="Commentaire 2 7 5 5" xfId="13110" xr:uid="{CE96F9E1-9A0A-4CF3-AD71-F1ACDF08B08A}"/>
    <cellStyle name="Commentaire 2 7 5 6" xfId="13111" xr:uid="{B3F64185-697F-4437-A881-6071465C9F4D}"/>
    <cellStyle name="Commentaire 2 7 5 7" xfId="13112" xr:uid="{7D0A7545-BE15-4537-99B1-77E2C522ED52}"/>
    <cellStyle name="Commentaire 2 7 5_Commentaires" xfId="13113" xr:uid="{FFCBB3D7-BC50-4DA2-BABB-68DB6C1DCBBF}"/>
    <cellStyle name="Commentaire 2 7 6" xfId="13114" xr:uid="{A35A0A6B-CADC-415C-ACEA-29EC3F8E13DC}"/>
    <cellStyle name="Commentaire 2 7 6 2" xfId="13115" xr:uid="{640843C6-910A-4588-815F-328244C0FE67}"/>
    <cellStyle name="Commentaire 2 7 6 2 2" xfId="13116" xr:uid="{8E6406A6-C4F9-4292-9867-C226F85EF13B}"/>
    <cellStyle name="Commentaire 2 7 6 2 3" xfId="13117" xr:uid="{DAEA7B22-18A9-47AA-95A0-EBC8C149FA68}"/>
    <cellStyle name="Commentaire 2 7 6 2 4" xfId="13118" xr:uid="{07C4FCC6-9523-4E35-AB51-F2410514AFC4}"/>
    <cellStyle name="Commentaire 2 7 6 2 5" xfId="13119" xr:uid="{304DAB0D-A9CF-4B38-80C7-41F9357B0FD1}"/>
    <cellStyle name="Commentaire 2 7 6 2_Commentaires" xfId="13120" xr:uid="{4237FD6C-93B0-48B8-9420-3D2A4E241445}"/>
    <cellStyle name="Commentaire 2 7 6 3" xfId="13121" xr:uid="{46859906-7F56-408F-91EE-2FBB57BCC654}"/>
    <cellStyle name="Commentaire 2 7 6 3 2" xfId="13122" xr:uid="{F2107C57-71D8-4F38-98BA-D14C6B66F9CD}"/>
    <cellStyle name="Commentaire 2 7 6 3 3" xfId="13123" xr:uid="{8FA58C71-511D-4B14-B525-F0788FC24394}"/>
    <cellStyle name="Commentaire 2 7 6 3 4" xfId="13124" xr:uid="{D454CA62-CAE8-4126-BCF4-F28CF4549EA3}"/>
    <cellStyle name="Commentaire 2 7 6 3 5" xfId="13125" xr:uid="{D7FCEA8A-56FE-4E66-88FE-20E45C81B03B}"/>
    <cellStyle name="Commentaire 2 7 6 4" xfId="13126" xr:uid="{4FFD1697-DDB3-4B62-9546-B72A5A34EAFB}"/>
    <cellStyle name="Commentaire 2 7 6 5" xfId="13127" xr:uid="{D27F4C92-98D7-4E1B-BF04-1CCAA546BE96}"/>
    <cellStyle name="Commentaire 2 7 6 6" xfId="13128" xr:uid="{6369F3A4-2E23-44C5-B88B-2B875759271E}"/>
    <cellStyle name="Commentaire 2 7 6 7" xfId="13129" xr:uid="{151B1036-6D0C-406E-A1BE-AB3BD2235012}"/>
    <cellStyle name="Commentaire 2 7 6_Commentaires" xfId="13130" xr:uid="{93C63C9C-FBAB-44F8-9B4A-8C272C0DC05D}"/>
    <cellStyle name="Commentaire 2 7 7" xfId="13131" xr:uid="{0D189EC7-6066-45C8-8639-AF7D23C75606}"/>
    <cellStyle name="Commentaire 2 7 7 2" xfId="13132" xr:uid="{EF8DCAA5-B10C-4F95-896C-6BC75AC5BE11}"/>
    <cellStyle name="Commentaire 2 7 7 2 2" xfId="13133" xr:uid="{B2A781E2-EF89-4B8D-A346-885176A86C53}"/>
    <cellStyle name="Commentaire 2 7 7 2 3" xfId="13134" xr:uid="{1C58019D-14E1-4222-93B1-02D894129CAB}"/>
    <cellStyle name="Commentaire 2 7 7 2 4" xfId="13135" xr:uid="{93FCC93B-C552-4E17-93F3-431871F809CF}"/>
    <cellStyle name="Commentaire 2 7 7 2 5" xfId="13136" xr:uid="{DC55D03F-2747-44ED-91CB-13D102475870}"/>
    <cellStyle name="Commentaire 2 7 7 3" xfId="13137" xr:uid="{2D026EC8-281D-4AC5-AFAE-3278DEA53187}"/>
    <cellStyle name="Commentaire 2 7 7 4" xfId="13138" xr:uid="{DA2F69B9-DEE7-4A68-A102-EF81CA3DF8E9}"/>
    <cellStyle name="Commentaire 2 7 7 5" xfId="13139" xr:uid="{DC539961-7FD1-4EBA-9F6B-B2777EF4F5AD}"/>
    <cellStyle name="Commentaire 2 7 7 6" xfId="13140" xr:uid="{E6C05232-1EC1-429A-96A8-C0446389472C}"/>
    <cellStyle name="Commentaire 2 7 7_Commentaires" xfId="13141" xr:uid="{65873F9F-B999-4376-9D2A-E5D3F8F22C70}"/>
    <cellStyle name="Commentaire 2 7 8" xfId="13142" xr:uid="{A0876929-092F-4847-82BE-9951435269F0}"/>
    <cellStyle name="Commentaire 2 7 8 2" xfId="13143" xr:uid="{7820781E-E378-4383-9B3B-7C261524620D}"/>
    <cellStyle name="Commentaire 2 7 8 3" xfId="13144" xr:uid="{3ED49F8C-E902-4B10-A996-F2A6A19C7F62}"/>
    <cellStyle name="Commentaire 2 7 8 4" xfId="13145" xr:uid="{F4FE4D55-B11F-47BF-A9B1-6216293B64B4}"/>
    <cellStyle name="Commentaire 2 7 8 5" xfId="13146" xr:uid="{40376B70-4488-4B64-ABAF-4E14CC347C99}"/>
    <cellStyle name="Commentaire 2 7 8_Commentaires" xfId="13147" xr:uid="{F9A1060F-B7E4-4232-B2F3-247487472EF3}"/>
    <cellStyle name="Commentaire 2 7 9" xfId="13148" xr:uid="{E86D7C9E-CBA4-4467-A0E2-17F2C1EC279B}"/>
    <cellStyle name="Commentaire 2 7_Commentaires" xfId="13149" xr:uid="{927C5A8B-A0A9-41F4-8DF5-1E064CEA99D1}"/>
    <cellStyle name="Commentaire 2 8" xfId="13150" xr:uid="{41D20D97-3F0F-4B3D-B46A-23EFECAB2B7B}"/>
    <cellStyle name="Commentaire 2 8 10" xfId="13151" xr:uid="{EF49416C-0AB0-4A19-9A94-86A83D4C66E2}"/>
    <cellStyle name="Commentaire 2 8 11" xfId="13152" xr:uid="{0D3C0F1F-97B9-4CD6-A043-47050A1A25C6}"/>
    <cellStyle name="Commentaire 2 8 12" xfId="13153" xr:uid="{B2D399F7-2D09-4F44-B587-E9F7DB4A4146}"/>
    <cellStyle name="Commentaire 2 8 2" xfId="13154" xr:uid="{9DF97586-858C-40C2-8C08-E2E8875B3AD5}"/>
    <cellStyle name="Commentaire 2 8 2 10" xfId="13155" xr:uid="{871E8DB0-74F0-47E8-A675-350C688FACEC}"/>
    <cellStyle name="Commentaire 2 8 2 2" xfId="13156" xr:uid="{8A0C4C47-3102-4C5E-B127-50142A2D8C13}"/>
    <cellStyle name="Commentaire 2 8 2 2 2" xfId="13157" xr:uid="{5DCDA717-8DF1-4227-B1EC-61741240B948}"/>
    <cellStyle name="Commentaire 2 8 2 2 2 2" xfId="13158" xr:uid="{2C875205-FD4B-42CC-BEF5-70B00758EF9B}"/>
    <cellStyle name="Commentaire 2 8 2 2 2 3" xfId="13159" xr:uid="{02C9110F-0991-4A9F-8BD2-1090312B7EDC}"/>
    <cellStyle name="Commentaire 2 8 2 2 2 4" xfId="13160" xr:uid="{893FF3CB-9829-424B-A9BB-A634EA491CE2}"/>
    <cellStyle name="Commentaire 2 8 2 2 2 5" xfId="13161" xr:uid="{5B224547-4CBD-42A9-9413-A93BD954E356}"/>
    <cellStyle name="Commentaire 2 8 2 2 3" xfId="13162" xr:uid="{D66CFB4C-67C4-4149-A186-FA44068C6678}"/>
    <cellStyle name="Commentaire 2 8 2 2 3 2" xfId="13163" xr:uid="{9D11FFE9-380F-475A-BCF0-F02A2065706A}"/>
    <cellStyle name="Commentaire 2 8 2 2 3 3" xfId="13164" xr:uid="{344B0D51-20AA-4F31-BF7F-ABA4CBA5F562}"/>
    <cellStyle name="Commentaire 2 8 2 2 3 4" xfId="13165" xr:uid="{4DE85B5F-04CC-4E9F-B048-07F27C1DC3D4}"/>
    <cellStyle name="Commentaire 2 8 2 2 3 5" xfId="13166" xr:uid="{D63B1DD5-B721-4CB2-90CE-1E4521CA09CD}"/>
    <cellStyle name="Commentaire 2 8 2 2 4" xfId="13167" xr:uid="{79F3E000-3882-4A63-AD88-C893B5D9CB45}"/>
    <cellStyle name="Commentaire 2 8 2 2 5" xfId="13168" xr:uid="{5534DE36-07D3-4F3B-A828-91B104F64355}"/>
    <cellStyle name="Commentaire 2 8 2 2 6" xfId="13169" xr:uid="{830F7AB1-840F-4AF8-9942-CFDBF62EEC39}"/>
    <cellStyle name="Commentaire 2 8 2 2 7" xfId="13170" xr:uid="{85F5DB10-D010-4C80-9094-001D4247A3F9}"/>
    <cellStyle name="Commentaire 2 8 2 2_Commentaires" xfId="13171" xr:uid="{A16D01E8-32B2-4F65-8B33-8CDFE227A60B}"/>
    <cellStyle name="Commentaire 2 8 2 3" xfId="13172" xr:uid="{C07C79AB-F7BA-48AD-BDD2-5E743C59C1D5}"/>
    <cellStyle name="Commentaire 2 8 2 3 2" xfId="13173" xr:uid="{C9D78CC9-825A-44DF-85AC-D41F077A29D9}"/>
    <cellStyle name="Commentaire 2 8 2 3 2 2" xfId="13174" xr:uid="{B0890326-750B-4A13-88CF-E1BC0C7F7383}"/>
    <cellStyle name="Commentaire 2 8 2 3 2 3" xfId="13175" xr:uid="{DD3C5021-6387-404B-B65B-CAF9885DE896}"/>
    <cellStyle name="Commentaire 2 8 2 3 2 4" xfId="13176" xr:uid="{F8809424-85AF-4F50-BC53-80D3CBD2C1EA}"/>
    <cellStyle name="Commentaire 2 8 2 3 2 5" xfId="13177" xr:uid="{3B28A262-F75E-4527-9379-B75E839E7B9E}"/>
    <cellStyle name="Commentaire 2 8 2 3 3" xfId="13178" xr:uid="{F276ADB0-86F6-44F2-A5E7-AD9EA74DF688}"/>
    <cellStyle name="Commentaire 2 8 2 3 3 2" xfId="13179" xr:uid="{B0142A38-7D3D-4E3E-BFF4-812F0B7795C6}"/>
    <cellStyle name="Commentaire 2 8 2 3 3 3" xfId="13180" xr:uid="{5427C751-737F-4449-ABBC-3C306A83DD23}"/>
    <cellStyle name="Commentaire 2 8 2 3 3 4" xfId="13181" xr:uid="{E2040D31-64A7-4AEF-8257-61237BF0E7E5}"/>
    <cellStyle name="Commentaire 2 8 2 3 3 5" xfId="13182" xr:uid="{A029869C-0CAD-483A-A101-AE968E908DC6}"/>
    <cellStyle name="Commentaire 2 8 2 3 4" xfId="13183" xr:uid="{5F5DEFA5-33D0-4375-955D-D55E9AD3D9B3}"/>
    <cellStyle name="Commentaire 2 8 2 3 5" xfId="13184" xr:uid="{5644A8CA-11B7-4D7F-88A5-6CA54C647978}"/>
    <cellStyle name="Commentaire 2 8 2 3 6" xfId="13185" xr:uid="{B6689EAA-7D46-4E62-9F41-B43230A0724C}"/>
    <cellStyle name="Commentaire 2 8 2 3 7" xfId="13186" xr:uid="{1DD61B63-2BD8-4C5E-B380-1AC53222A8A0}"/>
    <cellStyle name="Commentaire 2 8 2 3_Commentaires" xfId="13187" xr:uid="{3EE57EEE-9C15-4BF0-B9AA-D70C5B79CAC3}"/>
    <cellStyle name="Commentaire 2 8 2 4" xfId="13188" xr:uid="{E0317C07-8EAD-401F-9853-E97077DA54A9}"/>
    <cellStyle name="Commentaire 2 8 2 4 2" xfId="13189" xr:uid="{AFC0C49C-DAF4-4FBF-AC5A-EC4B7739BA7C}"/>
    <cellStyle name="Commentaire 2 8 2 4 2 2" xfId="13190" xr:uid="{D7A5F1A5-7579-45F3-A098-36958AE56F11}"/>
    <cellStyle name="Commentaire 2 8 2 4 2 3" xfId="13191" xr:uid="{1D655CAF-E7E6-4A91-8692-0AD5AE313F68}"/>
    <cellStyle name="Commentaire 2 8 2 4 2 4" xfId="13192" xr:uid="{DAB10F16-6896-44BE-ADDD-457AC8FDD917}"/>
    <cellStyle name="Commentaire 2 8 2 4 2 5" xfId="13193" xr:uid="{8C23CEB5-61F3-4F07-9FBD-A8F824F0CEC5}"/>
    <cellStyle name="Commentaire 2 8 2 4 3" xfId="13194" xr:uid="{6F97ECF5-51FB-44FE-B41A-967CDD77BD59}"/>
    <cellStyle name="Commentaire 2 8 2 4 3 2" xfId="13195" xr:uid="{6EC72E79-4C04-4602-B09B-F10D408E1ED0}"/>
    <cellStyle name="Commentaire 2 8 2 4 3 3" xfId="13196" xr:uid="{0426A1C3-DD59-4F14-BC81-13ABE627B57E}"/>
    <cellStyle name="Commentaire 2 8 2 4 3 4" xfId="13197" xr:uid="{3E548B2E-6927-41BF-98B9-C747D2D832B6}"/>
    <cellStyle name="Commentaire 2 8 2 4 3 5" xfId="13198" xr:uid="{BF49F5E5-67C3-4127-A92E-2436B134AA7F}"/>
    <cellStyle name="Commentaire 2 8 2 4 4" xfId="13199" xr:uid="{F5B38606-D9BA-4D4C-AB2B-71FA0D731F52}"/>
    <cellStyle name="Commentaire 2 8 2 4 5" xfId="13200" xr:uid="{CC076D19-4326-4083-9D1A-AB86D9D19D1D}"/>
    <cellStyle name="Commentaire 2 8 2 4 6" xfId="13201" xr:uid="{861B76C5-17AE-44CF-86B8-F1E8A686A6E4}"/>
    <cellStyle name="Commentaire 2 8 2 4 7" xfId="13202" xr:uid="{EA335C24-E842-4F17-8312-F073D440799D}"/>
    <cellStyle name="Commentaire 2 8 2 5" xfId="13203" xr:uid="{B710DABD-BC2F-4BDB-8FEF-67D59CDC96F5}"/>
    <cellStyle name="Commentaire 2 8 2 5 2" xfId="13204" xr:uid="{6C4A3F89-35CD-48E4-BEA6-E04EBC6A7B32}"/>
    <cellStyle name="Commentaire 2 8 2 5 3" xfId="13205" xr:uid="{5E46937B-3333-42B8-8304-1F0F0D3B2A80}"/>
    <cellStyle name="Commentaire 2 8 2 5 4" xfId="13206" xr:uid="{C6E14C66-2D31-40AD-8573-308EA4F70557}"/>
    <cellStyle name="Commentaire 2 8 2 5 5" xfId="13207" xr:uid="{CB79BFD6-4E34-4E0D-924F-DBD637577005}"/>
    <cellStyle name="Commentaire 2 8 2 6" xfId="13208" xr:uid="{2EE9E6A3-B9EE-4844-B5B4-38D80C98C5F3}"/>
    <cellStyle name="Commentaire 2 8 2 6 2" xfId="13209" xr:uid="{8B9591C8-61DA-4A06-9DAE-DAC8040C5932}"/>
    <cellStyle name="Commentaire 2 8 2 6 3" xfId="13210" xr:uid="{1F5DE63B-1A97-460B-BDC1-36AD27B7556A}"/>
    <cellStyle name="Commentaire 2 8 2 6 4" xfId="13211" xr:uid="{1E4A8729-06D9-4344-A325-42EE0670F836}"/>
    <cellStyle name="Commentaire 2 8 2 6 5" xfId="13212" xr:uid="{971EF0E7-4450-4C4A-BDE0-886A6CA7C45D}"/>
    <cellStyle name="Commentaire 2 8 2 7" xfId="13213" xr:uid="{AB05326C-B1AD-4E23-A190-4C62C0DA8DB7}"/>
    <cellStyle name="Commentaire 2 8 2 8" xfId="13214" xr:uid="{BAF7E10D-60A8-473A-98CF-B2EA89C007A7}"/>
    <cellStyle name="Commentaire 2 8 2 9" xfId="13215" xr:uid="{B388DBAE-106F-4D3F-9672-B4F3F0E5C8F7}"/>
    <cellStyle name="Commentaire 2 8 2_Commentaires" xfId="13216" xr:uid="{51D7D666-1908-4531-900F-73EFA83F86A8}"/>
    <cellStyle name="Commentaire 2 8 3" xfId="13217" xr:uid="{AEF3840C-C560-41BC-96DF-8F9213AE5BEC}"/>
    <cellStyle name="Commentaire 2 8 3 2" xfId="13218" xr:uid="{6332E6FD-103E-47C3-B2A6-D2D3E73648AF}"/>
    <cellStyle name="Commentaire 2 8 3 2 2" xfId="13219" xr:uid="{6516928D-52FE-4A67-B66F-B57EE0AD0F48}"/>
    <cellStyle name="Commentaire 2 8 3 2 3" xfId="13220" xr:uid="{E7E0C17C-41AF-4A2E-8BAA-4402AC81353E}"/>
    <cellStyle name="Commentaire 2 8 3 2 4" xfId="13221" xr:uid="{EDA7737B-9844-4460-93B1-DDE07C3C9BCA}"/>
    <cellStyle name="Commentaire 2 8 3 2 5" xfId="13222" xr:uid="{2DD4B479-D4D7-41C5-B71A-0493FA5495F7}"/>
    <cellStyle name="Commentaire 2 8 3 2_Commentaires" xfId="13223" xr:uid="{1F9616C1-74E2-4A61-9FED-6931E10F32DB}"/>
    <cellStyle name="Commentaire 2 8 3 3" xfId="13224" xr:uid="{538C0D44-F5A3-4E01-BD7A-B38F5543B995}"/>
    <cellStyle name="Commentaire 2 8 3 3 2" xfId="13225" xr:uid="{4EB91787-BAD3-4BE9-9DCE-8EBC061E5CCD}"/>
    <cellStyle name="Commentaire 2 8 3 3 3" xfId="13226" xr:uid="{42E7FB61-6B08-4718-BE20-73745E66A2D6}"/>
    <cellStyle name="Commentaire 2 8 3 3 4" xfId="13227" xr:uid="{9860F103-90E6-4A5C-8381-95A4E603A4AD}"/>
    <cellStyle name="Commentaire 2 8 3 3 5" xfId="13228" xr:uid="{EAEF5987-846A-426E-A9F3-60A91C66F27E}"/>
    <cellStyle name="Commentaire 2 8 3 4" xfId="13229" xr:uid="{D1A9F756-D1FD-4460-AE5F-6056CB6CFAB3}"/>
    <cellStyle name="Commentaire 2 8 3 5" xfId="13230" xr:uid="{4DD27BAD-FF9A-4E5D-AC26-0A53CB33EF3F}"/>
    <cellStyle name="Commentaire 2 8 3 6" xfId="13231" xr:uid="{D6F2165B-2266-4DAF-85F0-DE00AA60963A}"/>
    <cellStyle name="Commentaire 2 8 3 7" xfId="13232" xr:uid="{CD8D0F7A-221B-486B-BE1F-587F5B01A912}"/>
    <cellStyle name="Commentaire 2 8 3_Commentaires" xfId="13233" xr:uid="{5BB2E687-BEAF-4B1B-BC8F-98F40BB9EBF1}"/>
    <cellStyle name="Commentaire 2 8 4" xfId="13234" xr:uid="{E5F4D40D-D8B7-4E59-AB04-84AC7DF7784C}"/>
    <cellStyle name="Commentaire 2 8 4 2" xfId="13235" xr:uid="{74613671-2333-4469-81A4-A318430715CD}"/>
    <cellStyle name="Commentaire 2 8 4 2 2" xfId="13236" xr:uid="{C37CB900-7876-4437-A50C-9B2A55F8F83E}"/>
    <cellStyle name="Commentaire 2 8 4 2 3" xfId="13237" xr:uid="{676A256D-2A27-49D6-9362-CD150354C416}"/>
    <cellStyle name="Commentaire 2 8 4 2 4" xfId="13238" xr:uid="{12E08B32-C52B-433B-BE16-50DAFD9A71D5}"/>
    <cellStyle name="Commentaire 2 8 4 2 5" xfId="13239" xr:uid="{F0C52C66-80F9-4808-A429-5BAAB80C977C}"/>
    <cellStyle name="Commentaire 2 8 4 2_Commentaires" xfId="13240" xr:uid="{ED85A7EE-B787-42BE-BA71-4DFC1BA287B0}"/>
    <cellStyle name="Commentaire 2 8 4 3" xfId="13241" xr:uid="{3B192A30-A841-43AC-9D0A-06415F2C685E}"/>
    <cellStyle name="Commentaire 2 8 4 3 2" xfId="13242" xr:uid="{529F4191-4439-4197-9479-520154DC0A65}"/>
    <cellStyle name="Commentaire 2 8 4 3 3" xfId="13243" xr:uid="{2E0DFCD0-C7FF-43D5-9C85-056AA0F98CDB}"/>
    <cellStyle name="Commentaire 2 8 4 3 4" xfId="13244" xr:uid="{3D45FD02-7AAB-40B7-8E4F-3729B24A957D}"/>
    <cellStyle name="Commentaire 2 8 4 3 5" xfId="13245" xr:uid="{3F1BB500-2F71-453A-A360-A52A5EBF4192}"/>
    <cellStyle name="Commentaire 2 8 4 4" xfId="13246" xr:uid="{ED3E74BA-7B22-4033-8033-FDD388AABBC7}"/>
    <cellStyle name="Commentaire 2 8 4 5" xfId="13247" xr:uid="{0A55B198-5D23-46AC-B37E-7881D2464DC5}"/>
    <cellStyle name="Commentaire 2 8 4 6" xfId="13248" xr:uid="{4388B567-69D5-43FE-8504-A6F502ABE425}"/>
    <cellStyle name="Commentaire 2 8 4 7" xfId="13249" xr:uid="{A9B80460-8452-4245-B4E5-481802AFB497}"/>
    <cellStyle name="Commentaire 2 8 4_Commentaires" xfId="13250" xr:uid="{A7D53321-23B5-472C-877F-72D03CCA4635}"/>
    <cellStyle name="Commentaire 2 8 5" xfId="13251" xr:uid="{A293C269-3521-40CB-AEAA-EE4CD40A3D47}"/>
    <cellStyle name="Commentaire 2 8 5 2" xfId="13252" xr:uid="{EF521045-FB34-4277-B5C2-CFF0080F62AA}"/>
    <cellStyle name="Commentaire 2 8 5 2 2" xfId="13253" xr:uid="{A43C9B59-38C7-49B7-B379-64B8C3B656B7}"/>
    <cellStyle name="Commentaire 2 8 5 2 3" xfId="13254" xr:uid="{343204D4-AAA8-4910-B1D7-DBD7BD53A458}"/>
    <cellStyle name="Commentaire 2 8 5 2 4" xfId="13255" xr:uid="{E9720768-71B6-4B29-A5F3-1BFD7FD19DDC}"/>
    <cellStyle name="Commentaire 2 8 5 2 5" xfId="13256" xr:uid="{4CE68BFB-741A-4AB2-941E-274815460582}"/>
    <cellStyle name="Commentaire 2 8 5 2_Commentaires" xfId="13257" xr:uid="{9E72989A-93D4-4FFF-A05F-C5170EB8BCD5}"/>
    <cellStyle name="Commentaire 2 8 5 3" xfId="13258" xr:uid="{C09594B5-67A7-44D4-B276-7D80AC31098E}"/>
    <cellStyle name="Commentaire 2 8 5 3 2" xfId="13259" xr:uid="{ED55D7D6-43C1-4230-BF99-3BDBBD88DB68}"/>
    <cellStyle name="Commentaire 2 8 5 3 3" xfId="13260" xr:uid="{730BD995-44D8-4CE3-A56B-AB4544DE378C}"/>
    <cellStyle name="Commentaire 2 8 5 3 4" xfId="13261" xr:uid="{C48A0AE4-F3C8-4B9F-9111-681717C8A615}"/>
    <cellStyle name="Commentaire 2 8 5 3 5" xfId="13262" xr:uid="{6DB52B7E-DD9A-4D2D-AB94-8A70EB33ABF2}"/>
    <cellStyle name="Commentaire 2 8 5 4" xfId="13263" xr:uid="{41B8AE76-4A14-4331-B121-08C68373E032}"/>
    <cellStyle name="Commentaire 2 8 5 5" xfId="13264" xr:uid="{0EDC806D-7E97-4426-AF42-B2A0A18F0B04}"/>
    <cellStyle name="Commentaire 2 8 5 6" xfId="13265" xr:uid="{461E310C-AF69-4E44-BE8E-F5B2AA9BA0C6}"/>
    <cellStyle name="Commentaire 2 8 5 7" xfId="13266" xr:uid="{3CEE5730-2728-46CE-8F19-DC254A2D4CD4}"/>
    <cellStyle name="Commentaire 2 8 5_Commentaires" xfId="13267" xr:uid="{43ED5B05-B8C7-4718-8EAF-60DEAD046439}"/>
    <cellStyle name="Commentaire 2 8 6" xfId="13268" xr:uid="{22AE2F42-6F41-4CA5-9F4B-24AB27B387B0}"/>
    <cellStyle name="Commentaire 2 8 6 2" xfId="13269" xr:uid="{D2DA5041-ACA2-479D-BDA5-4D7C64519D40}"/>
    <cellStyle name="Commentaire 2 8 6 2 2" xfId="13270" xr:uid="{4D582BE8-8697-4964-9F11-8B80ABED755A}"/>
    <cellStyle name="Commentaire 2 8 6 2 3" xfId="13271" xr:uid="{1E9650D6-D136-4AA1-A742-06672E92C84F}"/>
    <cellStyle name="Commentaire 2 8 6 2 4" xfId="13272" xr:uid="{25120D42-D1C0-4E87-94EA-B8A3D9ECAC6B}"/>
    <cellStyle name="Commentaire 2 8 6 2 5" xfId="13273" xr:uid="{B5B1177D-9861-4852-96E1-CBD097A97F17}"/>
    <cellStyle name="Commentaire 2 8 6 2_Commentaires" xfId="13274" xr:uid="{BE0D5FE9-B789-4350-B938-9F26DD422E03}"/>
    <cellStyle name="Commentaire 2 8 6 3" xfId="13275" xr:uid="{E34B955A-790B-4784-8C74-BC760C187F7D}"/>
    <cellStyle name="Commentaire 2 8 6 3 2" xfId="13276" xr:uid="{99121759-CD34-4CF6-8C99-39D8503B1DF2}"/>
    <cellStyle name="Commentaire 2 8 6 3 3" xfId="13277" xr:uid="{B98B0F67-3699-45BF-BD05-B7F6D619A6D8}"/>
    <cellStyle name="Commentaire 2 8 6 3 4" xfId="13278" xr:uid="{4ECF7A47-7417-43B7-ABAC-5CF7F62FA0FB}"/>
    <cellStyle name="Commentaire 2 8 6 3 5" xfId="13279" xr:uid="{38E5154B-6828-448C-A2EE-25425E5A92B4}"/>
    <cellStyle name="Commentaire 2 8 6 4" xfId="13280" xr:uid="{97D94D42-0EBD-4545-93D6-3F7852044F9D}"/>
    <cellStyle name="Commentaire 2 8 6 5" xfId="13281" xr:uid="{CADC71DB-0CA5-4F72-8361-AD20DC8C7EFE}"/>
    <cellStyle name="Commentaire 2 8 6 6" xfId="13282" xr:uid="{56D230AC-E47A-4363-B03D-A37BF112DA53}"/>
    <cellStyle name="Commentaire 2 8 6 7" xfId="13283" xr:uid="{83CD70EC-BAF0-4DD0-8B22-E4F76D4A3354}"/>
    <cellStyle name="Commentaire 2 8 6_Commentaires" xfId="13284" xr:uid="{CFEE3F58-92DD-4C9B-A6A0-0D8FF3E3BBC0}"/>
    <cellStyle name="Commentaire 2 8 7" xfId="13285" xr:uid="{52F9F79A-B684-4AD1-BDFE-96C23D10F8C2}"/>
    <cellStyle name="Commentaire 2 8 7 2" xfId="13286" xr:uid="{E0AF1F43-A7C2-4A88-BBEE-D65D3ADC5994}"/>
    <cellStyle name="Commentaire 2 8 7 2 2" xfId="13287" xr:uid="{10300B78-CDAB-47A6-81FD-1782F0B96B18}"/>
    <cellStyle name="Commentaire 2 8 7 2 3" xfId="13288" xr:uid="{8AED1896-4A79-42DD-8B5B-AB171FE39234}"/>
    <cellStyle name="Commentaire 2 8 7 2 4" xfId="13289" xr:uid="{B6F28373-2DFC-40F3-BAE8-71C839D79B76}"/>
    <cellStyle name="Commentaire 2 8 7 2 5" xfId="13290" xr:uid="{08456220-41ED-427E-B13C-81CCE2346619}"/>
    <cellStyle name="Commentaire 2 8 7 3" xfId="13291" xr:uid="{F51F150F-5104-4600-92A0-D6D9F19F377F}"/>
    <cellStyle name="Commentaire 2 8 7 4" xfId="13292" xr:uid="{EADED806-FA39-42B3-A762-4AF457251A70}"/>
    <cellStyle name="Commentaire 2 8 7 5" xfId="13293" xr:uid="{5B3B2E09-9B62-48AF-9A1C-0B59BD7B5CEA}"/>
    <cellStyle name="Commentaire 2 8 7 6" xfId="13294" xr:uid="{F77487F4-3E90-4E9D-B976-65018DE2F480}"/>
    <cellStyle name="Commentaire 2 8 7_Commentaires" xfId="13295" xr:uid="{D1BDAA17-0910-4D3E-A897-132C327F6919}"/>
    <cellStyle name="Commentaire 2 8 8" xfId="13296" xr:uid="{E5965924-101B-4FAC-81D8-AE463E4BD73B}"/>
    <cellStyle name="Commentaire 2 8 8 2" xfId="13297" xr:uid="{7509EB20-ADE7-4093-B03C-A11BAACD73E2}"/>
    <cellStyle name="Commentaire 2 8 8 3" xfId="13298" xr:uid="{437FD971-9FAF-4187-82DD-EF9D4B5FAC68}"/>
    <cellStyle name="Commentaire 2 8 8 4" xfId="13299" xr:uid="{6C61340D-A09C-48FD-AAC7-B0A03E08ABE1}"/>
    <cellStyle name="Commentaire 2 8 8 5" xfId="13300" xr:uid="{EF5787AE-EA19-439F-A693-EE61695B6A2F}"/>
    <cellStyle name="Commentaire 2 8 8_Commentaires" xfId="13301" xr:uid="{7136BB70-6D89-4445-BA2E-5E7D8A5BAC79}"/>
    <cellStyle name="Commentaire 2 8 9" xfId="13302" xr:uid="{8901E040-1BB5-4317-851F-D14918185DE0}"/>
    <cellStyle name="Commentaire 2 8_Commentaires" xfId="13303" xr:uid="{E0047286-4731-4772-9EC2-49653EE3AC1D}"/>
    <cellStyle name="Commentaire 2 9" xfId="13304" xr:uid="{AD9BA40E-F3B9-4F50-8868-410A3B513099}"/>
    <cellStyle name="Commentaire 2 9 10" xfId="13305" xr:uid="{2129C2EF-13EE-481F-9551-021F9AD56237}"/>
    <cellStyle name="Commentaire 2 9 11" xfId="13306" xr:uid="{4094FAB1-29C8-4A7F-9BC0-211E293E8A9F}"/>
    <cellStyle name="Commentaire 2 9 12" xfId="13307" xr:uid="{6061B255-53E4-4EAA-8742-ABB7ABAFED9E}"/>
    <cellStyle name="Commentaire 2 9 2" xfId="13308" xr:uid="{2D11E0B0-6B4D-44AD-8605-6BF1EE96BF56}"/>
    <cellStyle name="Commentaire 2 9 2 10" xfId="13309" xr:uid="{1E48ECE7-7D8E-417D-9DF4-CA76F3124428}"/>
    <cellStyle name="Commentaire 2 9 2 2" xfId="13310" xr:uid="{D54C9AC1-3F57-4713-8F1B-2B2DAADA1A83}"/>
    <cellStyle name="Commentaire 2 9 2 2 2" xfId="13311" xr:uid="{0A9BEDFE-0458-44EB-A675-F5529258E6AA}"/>
    <cellStyle name="Commentaire 2 9 2 2 2 2" xfId="13312" xr:uid="{0407A12F-F098-44E7-8FD4-87114140EE04}"/>
    <cellStyle name="Commentaire 2 9 2 2 2 3" xfId="13313" xr:uid="{597B1B6C-F543-440C-BE99-12A5AE9CA47E}"/>
    <cellStyle name="Commentaire 2 9 2 2 2 4" xfId="13314" xr:uid="{A329593B-E614-49B9-A691-AF2AC36F2554}"/>
    <cellStyle name="Commentaire 2 9 2 2 2 5" xfId="13315" xr:uid="{E46A098C-D1CC-438D-97FA-22D760A8D692}"/>
    <cellStyle name="Commentaire 2 9 2 2 3" xfId="13316" xr:uid="{4059F265-3CE0-4FFE-8A58-46E423850CDB}"/>
    <cellStyle name="Commentaire 2 9 2 2 3 2" xfId="13317" xr:uid="{F1BF4AE8-B884-4F94-9449-5FBC4B9907BF}"/>
    <cellStyle name="Commentaire 2 9 2 2 3 3" xfId="13318" xr:uid="{6B5089BC-80E1-4EE5-9455-B04590BCE14C}"/>
    <cellStyle name="Commentaire 2 9 2 2 3 4" xfId="13319" xr:uid="{4EDFA144-AA36-4EE1-90BB-E529AFB3E926}"/>
    <cellStyle name="Commentaire 2 9 2 2 3 5" xfId="13320" xr:uid="{43B86A3B-CD3D-4E25-B215-E1E5C24C0B0B}"/>
    <cellStyle name="Commentaire 2 9 2 2 4" xfId="13321" xr:uid="{BA312837-8944-49A4-9B94-82B571D6B547}"/>
    <cellStyle name="Commentaire 2 9 2 2 5" xfId="13322" xr:uid="{DDAE7F65-A060-41E8-86F9-8356D1268132}"/>
    <cellStyle name="Commentaire 2 9 2 2 6" xfId="13323" xr:uid="{271713A4-9E0B-4F24-B205-A4264108C663}"/>
    <cellStyle name="Commentaire 2 9 2 2 7" xfId="13324" xr:uid="{D21FF5BB-4CD0-4977-A7DB-55C9AE13CD87}"/>
    <cellStyle name="Commentaire 2 9 2 2_Commentaires" xfId="13325" xr:uid="{8033DF03-6617-494D-A094-8CD6BAB74B7B}"/>
    <cellStyle name="Commentaire 2 9 2 3" xfId="13326" xr:uid="{DE1FAC8A-3D31-4B74-8604-E5393C77633B}"/>
    <cellStyle name="Commentaire 2 9 2 3 2" xfId="13327" xr:uid="{C8726DC4-6A40-423D-98EE-7D048E4BD4E0}"/>
    <cellStyle name="Commentaire 2 9 2 3 2 2" xfId="13328" xr:uid="{BFEF92AD-0FA4-4EC1-B5CA-57C08DBBBD1C}"/>
    <cellStyle name="Commentaire 2 9 2 3 2 3" xfId="13329" xr:uid="{A06046EE-C8B8-4EA1-9A71-A493D9C01A0D}"/>
    <cellStyle name="Commentaire 2 9 2 3 2 4" xfId="13330" xr:uid="{234E5D7E-DF2C-4482-903C-384F52837345}"/>
    <cellStyle name="Commentaire 2 9 2 3 2 5" xfId="13331" xr:uid="{D9018462-C72E-40CF-AC0A-B689E5CC6DE6}"/>
    <cellStyle name="Commentaire 2 9 2 3 3" xfId="13332" xr:uid="{66249AB6-0FA7-498F-80A0-116F2F3C0E52}"/>
    <cellStyle name="Commentaire 2 9 2 3 3 2" xfId="13333" xr:uid="{C6665FD8-18AC-41B4-B056-06A40528EB9C}"/>
    <cellStyle name="Commentaire 2 9 2 3 3 3" xfId="13334" xr:uid="{8885C235-5AC4-4675-ACB8-6E5EC35A74CA}"/>
    <cellStyle name="Commentaire 2 9 2 3 3 4" xfId="13335" xr:uid="{A9FA6C5D-B98F-4E22-AD03-E18DBA84F2DE}"/>
    <cellStyle name="Commentaire 2 9 2 3 3 5" xfId="13336" xr:uid="{0EC6D6F7-EDC6-4553-88D5-D337CE10A8C0}"/>
    <cellStyle name="Commentaire 2 9 2 3 4" xfId="13337" xr:uid="{13C32E07-993E-475B-8A01-66D4AE43E596}"/>
    <cellStyle name="Commentaire 2 9 2 3 5" xfId="13338" xr:uid="{9EF4A6CC-7DF4-4923-962B-9072B6E596DB}"/>
    <cellStyle name="Commentaire 2 9 2 3 6" xfId="13339" xr:uid="{34387551-540C-4373-B253-F915FFB340B2}"/>
    <cellStyle name="Commentaire 2 9 2 3 7" xfId="13340" xr:uid="{FCB79D0D-A00C-45E0-9C11-319A92ABF7A8}"/>
    <cellStyle name="Commentaire 2 9 2 3_Commentaires" xfId="13341" xr:uid="{9400095C-1B10-49D4-BD56-1B2A4C162667}"/>
    <cellStyle name="Commentaire 2 9 2 4" xfId="13342" xr:uid="{E54081BC-700E-432F-9B5E-33A0B99EC2BE}"/>
    <cellStyle name="Commentaire 2 9 2 4 2" xfId="13343" xr:uid="{80F7F698-9718-4C75-9195-1089C203CD8A}"/>
    <cellStyle name="Commentaire 2 9 2 4 2 2" xfId="13344" xr:uid="{D07AB430-1DEB-442D-B275-F2D3FA89AE5A}"/>
    <cellStyle name="Commentaire 2 9 2 4 2 3" xfId="13345" xr:uid="{351F66DD-9067-4757-A6F2-F009D4410A95}"/>
    <cellStyle name="Commentaire 2 9 2 4 2 4" xfId="13346" xr:uid="{47DBEC76-A3AD-405D-80C3-7761CC0CC48C}"/>
    <cellStyle name="Commentaire 2 9 2 4 2 5" xfId="13347" xr:uid="{C197C6D5-E33F-4549-BBEA-E1C15C4B0575}"/>
    <cellStyle name="Commentaire 2 9 2 4 3" xfId="13348" xr:uid="{8E75D0A3-7FC4-4B49-82D6-C4FD793F2CE6}"/>
    <cellStyle name="Commentaire 2 9 2 4 3 2" xfId="13349" xr:uid="{4398594F-8A10-43B2-88B0-8F604E96B2F5}"/>
    <cellStyle name="Commentaire 2 9 2 4 3 3" xfId="13350" xr:uid="{5F6A5EC1-982C-4F06-A6C5-1EC09325B473}"/>
    <cellStyle name="Commentaire 2 9 2 4 3 4" xfId="13351" xr:uid="{8B6BE74C-5D6D-4E61-AA59-B96D4685E674}"/>
    <cellStyle name="Commentaire 2 9 2 4 3 5" xfId="13352" xr:uid="{7F961953-BEA5-4B30-89D4-D03C5A085482}"/>
    <cellStyle name="Commentaire 2 9 2 4 4" xfId="13353" xr:uid="{F554418F-3051-4719-993B-525EB0388368}"/>
    <cellStyle name="Commentaire 2 9 2 4 5" xfId="13354" xr:uid="{989EF837-2FF0-48F2-8121-CDF1A4DB6857}"/>
    <cellStyle name="Commentaire 2 9 2 4 6" xfId="13355" xr:uid="{66F131EA-C80D-4B3F-A42A-BDD88A86981A}"/>
    <cellStyle name="Commentaire 2 9 2 4 7" xfId="13356" xr:uid="{DAC5937E-3906-4973-97B7-0E3C70645D54}"/>
    <cellStyle name="Commentaire 2 9 2 5" xfId="13357" xr:uid="{76C00C15-688E-4595-B3F6-AE82E4C4E3EE}"/>
    <cellStyle name="Commentaire 2 9 2 5 2" xfId="13358" xr:uid="{BE84E314-9BB3-41BF-BB09-F657AC0A95EA}"/>
    <cellStyle name="Commentaire 2 9 2 5 3" xfId="13359" xr:uid="{5B48C950-443D-4F1B-BB6B-95429EC761CA}"/>
    <cellStyle name="Commentaire 2 9 2 5 4" xfId="13360" xr:uid="{6AA973B5-44EE-4366-AC86-7692C90BF3BE}"/>
    <cellStyle name="Commentaire 2 9 2 5 5" xfId="13361" xr:uid="{3648C454-142E-4966-B3C9-D65C1E1E869C}"/>
    <cellStyle name="Commentaire 2 9 2 6" xfId="13362" xr:uid="{0761ADC3-3332-40CA-9227-52FA5F1F5174}"/>
    <cellStyle name="Commentaire 2 9 2 6 2" xfId="13363" xr:uid="{8B22A9A4-F917-465C-9562-B98F5084683A}"/>
    <cellStyle name="Commentaire 2 9 2 6 3" xfId="13364" xr:uid="{DD274CA5-B04E-4AD9-A248-FA23FC0D0E98}"/>
    <cellStyle name="Commentaire 2 9 2 6 4" xfId="13365" xr:uid="{3B09D163-D451-4231-B3B7-D3ECC16D47FB}"/>
    <cellStyle name="Commentaire 2 9 2 6 5" xfId="13366" xr:uid="{FC4228C4-594E-4360-B417-C6CAEA882B89}"/>
    <cellStyle name="Commentaire 2 9 2 7" xfId="13367" xr:uid="{34A96CF2-185D-45D7-9458-C39AA0FDFEB5}"/>
    <cellStyle name="Commentaire 2 9 2 8" xfId="13368" xr:uid="{2FDC4B29-8314-4838-827C-4DD330E6534F}"/>
    <cellStyle name="Commentaire 2 9 2 9" xfId="13369" xr:uid="{3AE828EE-910D-4437-9410-076961A38DE8}"/>
    <cellStyle name="Commentaire 2 9 2_Commentaires" xfId="13370" xr:uid="{86AC8662-BDD4-4FEF-8149-726D2CBB0DCF}"/>
    <cellStyle name="Commentaire 2 9 3" xfId="13371" xr:uid="{F3960250-B073-455E-A802-9C61E5AE54D5}"/>
    <cellStyle name="Commentaire 2 9 3 2" xfId="13372" xr:uid="{DE9575A1-43FE-4021-B703-AF493E62A6D3}"/>
    <cellStyle name="Commentaire 2 9 3 2 2" xfId="13373" xr:uid="{F9E0F00D-5F24-438F-8FB6-97BD1CA9B550}"/>
    <cellStyle name="Commentaire 2 9 3 2 3" xfId="13374" xr:uid="{BE9F18A1-9EF8-4C33-B800-4B1019666B2C}"/>
    <cellStyle name="Commentaire 2 9 3 2 4" xfId="13375" xr:uid="{26D01252-839D-4964-A7CD-397AF00CFF93}"/>
    <cellStyle name="Commentaire 2 9 3 2 5" xfId="13376" xr:uid="{482227BB-1F4F-4620-856F-CE6C091F5326}"/>
    <cellStyle name="Commentaire 2 9 3 2_Commentaires" xfId="13377" xr:uid="{29664C3D-6381-4432-B6EB-1EFE142FE617}"/>
    <cellStyle name="Commentaire 2 9 3 3" xfId="13378" xr:uid="{0AE3C5A3-351C-40D4-A4E6-EB85C16757AA}"/>
    <cellStyle name="Commentaire 2 9 3 3 2" xfId="13379" xr:uid="{DAC34DA0-6C6A-41B9-B2B0-C516E3F0A9E0}"/>
    <cellStyle name="Commentaire 2 9 3 3 3" xfId="13380" xr:uid="{37C83C75-B6CF-4D14-A42D-9AB0375A8959}"/>
    <cellStyle name="Commentaire 2 9 3 3 4" xfId="13381" xr:uid="{9881BCFF-A416-498A-B079-522744C5F93B}"/>
    <cellStyle name="Commentaire 2 9 3 3 5" xfId="13382" xr:uid="{48AD05C1-BC4C-40A2-8E66-287E1FC33226}"/>
    <cellStyle name="Commentaire 2 9 3 4" xfId="13383" xr:uid="{A42634BA-5D39-4A38-9C82-B4EB1B8A53E0}"/>
    <cellStyle name="Commentaire 2 9 3 5" xfId="13384" xr:uid="{3DF142A0-A620-4C8C-8F2E-4B09AFA2DFA8}"/>
    <cellStyle name="Commentaire 2 9 3 6" xfId="13385" xr:uid="{1E423F72-D86D-4519-AA72-A70352A45D73}"/>
    <cellStyle name="Commentaire 2 9 3 7" xfId="13386" xr:uid="{8237C875-843A-4D23-8220-D07578D42A79}"/>
    <cellStyle name="Commentaire 2 9 3_Commentaires" xfId="13387" xr:uid="{C25A634A-DF42-4555-97CA-74EC8FA152B2}"/>
    <cellStyle name="Commentaire 2 9 4" xfId="13388" xr:uid="{3529D33A-AEC6-4BF2-8D3B-066ECC487C74}"/>
    <cellStyle name="Commentaire 2 9 4 2" xfId="13389" xr:uid="{F9430B9F-88A6-4846-B084-2E42C4A48E9D}"/>
    <cellStyle name="Commentaire 2 9 4 2 2" xfId="13390" xr:uid="{5FC6516C-F85F-4C02-94B5-D1939DB54E76}"/>
    <cellStyle name="Commentaire 2 9 4 2 3" xfId="13391" xr:uid="{76B0F2DD-1ED6-4C5D-A1C2-286C6CA7B1DC}"/>
    <cellStyle name="Commentaire 2 9 4 2 4" xfId="13392" xr:uid="{04A85C68-AB56-4F52-B705-220C098DC878}"/>
    <cellStyle name="Commentaire 2 9 4 2 5" xfId="13393" xr:uid="{F3CA1C51-D6DB-4EF1-9A81-990A11A577F7}"/>
    <cellStyle name="Commentaire 2 9 4 2_Commentaires" xfId="13394" xr:uid="{B470C9C1-E88C-4CDB-94CE-A48F06973733}"/>
    <cellStyle name="Commentaire 2 9 4 3" xfId="13395" xr:uid="{C6BD8D15-9D2A-44C1-AA1E-36DCFECA4D17}"/>
    <cellStyle name="Commentaire 2 9 4 3 2" xfId="13396" xr:uid="{4E8D7382-F372-41B2-8A96-BDA8DC2988B7}"/>
    <cellStyle name="Commentaire 2 9 4 3 3" xfId="13397" xr:uid="{706E2EB0-FF36-4DA4-BA34-9B051983B5C9}"/>
    <cellStyle name="Commentaire 2 9 4 3 4" xfId="13398" xr:uid="{C06C768C-85C6-48F9-83DA-9B6C17721D2B}"/>
    <cellStyle name="Commentaire 2 9 4 3 5" xfId="13399" xr:uid="{14232614-1B73-48AD-9B37-3D4218940BED}"/>
    <cellStyle name="Commentaire 2 9 4 4" xfId="13400" xr:uid="{9EAFFA6E-1D92-4A75-87FB-402EDD595CB5}"/>
    <cellStyle name="Commentaire 2 9 4 5" xfId="13401" xr:uid="{A195ABBC-0DCE-4CEF-BCF2-0C48D362B07C}"/>
    <cellStyle name="Commentaire 2 9 4 6" xfId="13402" xr:uid="{AA48349C-8092-4728-9071-7B6F90B19186}"/>
    <cellStyle name="Commentaire 2 9 4 7" xfId="13403" xr:uid="{A16894B4-A927-41B9-A5DD-0D61C98BAAF8}"/>
    <cellStyle name="Commentaire 2 9 4_Commentaires" xfId="13404" xr:uid="{C557A53E-0F11-4E07-925D-49A2900FB30D}"/>
    <cellStyle name="Commentaire 2 9 5" xfId="13405" xr:uid="{158C92DB-8212-4CAA-B6D4-F090B9DCC1B5}"/>
    <cellStyle name="Commentaire 2 9 5 2" xfId="13406" xr:uid="{3D87A775-9B66-48B2-B1E1-65A22BF8E2B0}"/>
    <cellStyle name="Commentaire 2 9 5 2 2" xfId="13407" xr:uid="{CB2316F6-9893-4922-8A88-828995470639}"/>
    <cellStyle name="Commentaire 2 9 5 2 3" xfId="13408" xr:uid="{CCF7E657-0434-4DBB-8488-60DF32501EF1}"/>
    <cellStyle name="Commentaire 2 9 5 2 4" xfId="13409" xr:uid="{73FD0336-F8B1-4BCD-B734-96DBA5BC8580}"/>
    <cellStyle name="Commentaire 2 9 5 2 5" xfId="13410" xr:uid="{B509C140-AF14-4E29-BFDB-0F0A963CBBF2}"/>
    <cellStyle name="Commentaire 2 9 5 2_Commentaires" xfId="13411" xr:uid="{F70D69D7-EA56-49FC-A727-1C86970EF65D}"/>
    <cellStyle name="Commentaire 2 9 5 3" xfId="13412" xr:uid="{F00A3C61-6F36-4F68-BC73-86FCAA4AA714}"/>
    <cellStyle name="Commentaire 2 9 5 3 2" xfId="13413" xr:uid="{C8A323AE-BBBA-4586-8399-D44B72473FEE}"/>
    <cellStyle name="Commentaire 2 9 5 3 3" xfId="13414" xr:uid="{7F50E86A-0465-49AB-A424-BB68673B00C8}"/>
    <cellStyle name="Commentaire 2 9 5 3 4" xfId="13415" xr:uid="{CC94BF3D-5526-4B2E-8C76-6163370B0AD1}"/>
    <cellStyle name="Commentaire 2 9 5 3 5" xfId="13416" xr:uid="{00BD785E-B774-44FB-80EE-15D98784E0C0}"/>
    <cellStyle name="Commentaire 2 9 5 4" xfId="13417" xr:uid="{01F05AEE-66E2-410C-B0EB-EBEB507093B2}"/>
    <cellStyle name="Commentaire 2 9 5 5" xfId="13418" xr:uid="{8E2644A6-1F8C-4CCA-B924-C54238D0C7D6}"/>
    <cellStyle name="Commentaire 2 9 5 6" xfId="13419" xr:uid="{0ABEE191-F2A1-4F4C-82F7-AD6B4D30D637}"/>
    <cellStyle name="Commentaire 2 9 5 7" xfId="13420" xr:uid="{CB70C01B-90DF-4ADE-8B60-CDE48307AABC}"/>
    <cellStyle name="Commentaire 2 9 5_Commentaires" xfId="13421" xr:uid="{D71B3ED6-1168-4D60-884C-F3136932F2D8}"/>
    <cellStyle name="Commentaire 2 9 6" xfId="13422" xr:uid="{19811F26-D652-467F-9D6D-A59985A8EA22}"/>
    <cellStyle name="Commentaire 2 9 6 2" xfId="13423" xr:uid="{6EF61D87-2E1E-495E-B0A8-CB96263BF931}"/>
    <cellStyle name="Commentaire 2 9 6 2 2" xfId="13424" xr:uid="{9D6A81DC-51B5-47A1-928C-4CCA05DFA49B}"/>
    <cellStyle name="Commentaire 2 9 6 2 3" xfId="13425" xr:uid="{D61A1DC9-DF4F-48B2-9DF4-26861C472610}"/>
    <cellStyle name="Commentaire 2 9 6 2 4" xfId="13426" xr:uid="{A1A454C8-DC55-4014-BC33-3DEC5878C0D8}"/>
    <cellStyle name="Commentaire 2 9 6 2 5" xfId="13427" xr:uid="{99EE2945-3F0B-4AD0-BE9A-CC16BE716B9F}"/>
    <cellStyle name="Commentaire 2 9 6 2_Commentaires" xfId="13428" xr:uid="{27C22821-21FD-408F-9413-D0DD17DD0A84}"/>
    <cellStyle name="Commentaire 2 9 6 3" xfId="13429" xr:uid="{D715258E-F91D-426F-AA13-C14A34B095D9}"/>
    <cellStyle name="Commentaire 2 9 6 3 2" xfId="13430" xr:uid="{E29DA349-E9B0-4687-88EC-AE7CE15DE0B6}"/>
    <cellStyle name="Commentaire 2 9 6 3 3" xfId="13431" xr:uid="{9B2D4EE4-DCC2-46E2-84E1-4AC30FC89A1A}"/>
    <cellStyle name="Commentaire 2 9 6 3 4" xfId="13432" xr:uid="{D1EEE422-C138-43D3-8EE5-83DD16960794}"/>
    <cellStyle name="Commentaire 2 9 6 3 5" xfId="13433" xr:uid="{B4F076B6-5382-4412-B1ED-ADB60BAD6DFE}"/>
    <cellStyle name="Commentaire 2 9 6 4" xfId="13434" xr:uid="{344232FE-C857-4C63-8EA3-C4714AF42906}"/>
    <cellStyle name="Commentaire 2 9 6 5" xfId="13435" xr:uid="{9386C1C0-7D07-4B74-A727-DB372E50DECE}"/>
    <cellStyle name="Commentaire 2 9 6 6" xfId="13436" xr:uid="{858BD9AC-2AA3-4FA0-B05F-F1A6A9C9CF09}"/>
    <cellStyle name="Commentaire 2 9 6 7" xfId="13437" xr:uid="{95D16E5B-2446-4FAA-AD6A-9ACBA84679CC}"/>
    <cellStyle name="Commentaire 2 9 6_Commentaires" xfId="13438" xr:uid="{2FFD0639-84A6-4264-8326-37CEA4888E7E}"/>
    <cellStyle name="Commentaire 2 9 7" xfId="13439" xr:uid="{3C84CB0B-0994-4975-BEFF-C262594637E6}"/>
    <cellStyle name="Commentaire 2 9 7 2" xfId="13440" xr:uid="{90084BB3-6D13-47EE-9ADE-BFDA9AF9D773}"/>
    <cellStyle name="Commentaire 2 9 7 2 2" xfId="13441" xr:uid="{BC3E9BBC-2025-4EBF-ABB6-99D672718F2E}"/>
    <cellStyle name="Commentaire 2 9 7 2 3" xfId="13442" xr:uid="{F84F7EF0-23E9-4210-880F-21EF81020EFC}"/>
    <cellStyle name="Commentaire 2 9 7 2 4" xfId="13443" xr:uid="{DC9B51CD-2BF4-445B-A1B4-C4A98890CFE5}"/>
    <cellStyle name="Commentaire 2 9 7 2 5" xfId="13444" xr:uid="{CF3C90C4-5A89-40CB-9B0F-5833AEEAF189}"/>
    <cellStyle name="Commentaire 2 9 7 3" xfId="13445" xr:uid="{F9152947-D48F-4F57-AFE7-C82E9EE9EC47}"/>
    <cellStyle name="Commentaire 2 9 7 4" xfId="13446" xr:uid="{2443D1EB-30D9-4A53-B342-D9672C64FB5C}"/>
    <cellStyle name="Commentaire 2 9 7 5" xfId="13447" xr:uid="{A7F5D18E-FD62-4317-ACB4-F9A7E38962BD}"/>
    <cellStyle name="Commentaire 2 9 7 6" xfId="13448" xr:uid="{5F21C92B-D370-4E44-8685-82C0BDC13145}"/>
    <cellStyle name="Commentaire 2 9 7_Commentaires" xfId="13449" xr:uid="{40C636D6-E14C-434A-AA98-13096D2CE9FD}"/>
    <cellStyle name="Commentaire 2 9 8" xfId="13450" xr:uid="{0660CEC1-9499-457D-A8CE-623FADAE835F}"/>
    <cellStyle name="Commentaire 2 9 8 2" xfId="13451" xr:uid="{79D4A671-A464-4AEC-A9DD-F8D6456DE324}"/>
    <cellStyle name="Commentaire 2 9 8 3" xfId="13452" xr:uid="{2BDB6FB0-C460-461F-BA47-F8CFC5FFD9D4}"/>
    <cellStyle name="Commentaire 2 9 8 4" xfId="13453" xr:uid="{BA77A8A4-B895-4720-8F3C-2780AC38424A}"/>
    <cellStyle name="Commentaire 2 9 8 5" xfId="13454" xr:uid="{2BCCFF08-AD95-48F2-A71C-811A49C12B2E}"/>
    <cellStyle name="Commentaire 2 9 8_Commentaires" xfId="13455" xr:uid="{E2865083-576B-4F11-9ED7-AC6C062993B9}"/>
    <cellStyle name="Commentaire 2 9 9" xfId="13456" xr:uid="{EFDB5FC2-751B-4040-9D13-3646A8AC8ED9}"/>
    <cellStyle name="Commentaire 2 9_Commentaires" xfId="13457" xr:uid="{3B576FE5-633F-4759-9EEB-7DCD58F0FAB8}"/>
    <cellStyle name="Commentaire 20" xfId="13458" xr:uid="{8D43BB33-A546-49FF-AF09-C0C592B71558}"/>
    <cellStyle name="Commentaire 20 10" xfId="13459" xr:uid="{87E8C000-D2AA-4E6F-9FB2-DB193150453E}"/>
    <cellStyle name="Commentaire 20 2" xfId="13460" xr:uid="{0A938F32-5F86-41E3-981E-6CA45226F031}"/>
    <cellStyle name="Commentaire 20 2 2" xfId="13461" xr:uid="{C7757214-9727-4DEF-A7F4-3269627402D8}"/>
    <cellStyle name="Commentaire 20 2 2 2" xfId="13462" xr:uid="{6A4E18F4-7347-4B55-813C-33275BE9A4D2}"/>
    <cellStyle name="Commentaire 20 2 2 2 2" xfId="13463" xr:uid="{28ACD8A8-E59F-4DFA-A234-6C221A796C2F}"/>
    <cellStyle name="Commentaire 20 2 2 2 3" xfId="13464" xr:uid="{7283A39F-6EB2-46EC-9167-648343C0FB30}"/>
    <cellStyle name="Commentaire 20 2 2 2 4" xfId="13465" xr:uid="{90B7C182-A0EB-44AC-9DE0-DD361BD7B1DE}"/>
    <cellStyle name="Commentaire 20 2 2 2 5" xfId="13466" xr:uid="{CF8D3044-914F-4913-8209-FD080DA0D04E}"/>
    <cellStyle name="Commentaire 20 2 2 3" xfId="13467" xr:uid="{41005C8B-83D6-410F-B70F-8FDB608E04CE}"/>
    <cellStyle name="Commentaire 20 2 2 3 2" xfId="13468" xr:uid="{99A8E69A-996A-4A1D-876C-D7782D8F82DD}"/>
    <cellStyle name="Commentaire 20 2 2 3 3" xfId="13469" xr:uid="{13F2B120-5014-471B-9A02-8AC5017E55DE}"/>
    <cellStyle name="Commentaire 20 2 2 3 4" xfId="13470" xr:uid="{6A8742A1-D754-495F-BF3A-49F24DB364D3}"/>
    <cellStyle name="Commentaire 20 2 2 3 5" xfId="13471" xr:uid="{F4EDA081-290F-4670-96BE-9FFDC2DDD529}"/>
    <cellStyle name="Commentaire 20 2 2 4" xfId="13472" xr:uid="{9E757CC7-79CE-4ED2-88F3-A0D65DE6CC34}"/>
    <cellStyle name="Commentaire 20 2 2 5" xfId="13473" xr:uid="{CF4F8D6D-5CD3-4E87-A9CA-994CC3BE69CE}"/>
    <cellStyle name="Commentaire 20 2 2 6" xfId="13474" xr:uid="{DBB74427-4574-40D5-A67F-B8E98CF717A0}"/>
    <cellStyle name="Commentaire 20 2 2 7" xfId="13475" xr:uid="{236C9B6D-00A3-4D6B-AC72-A2D67B4172D1}"/>
    <cellStyle name="Commentaire 20 2 2_Commentaires" xfId="13476" xr:uid="{C47FEBD5-C18C-4669-8BBC-53D11C05F093}"/>
    <cellStyle name="Commentaire 20 2 3" xfId="13477" xr:uid="{61858F92-494F-4E02-8267-1C87ED81F37B}"/>
    <cellStyle name="Commentaire 20 2 3 2" xfId="13478" xr:uid="{4771CDB5-9D19-4566-9351-D39FCE2C5640}"/>
    <cellStyle name="Commentaire 20 2 3 2 2" xfId="13479" xr:uid="{E74D72C8-9296-4FEF-A37A-D3961B86448C}"/>
    <cellStyle name="Commentaire 20 2 3 2 3" xfId="13480" xr:uid="{6DB52840-1C10-4806-9916-9B30DA46CB3C}"/>
    <cellStyle name="Commentaire 20 2 3 2 4" xfId="13481" xr:uid="{0D6A3679-5AC3-414A-B405-443732C0D915}"/>
    <cellStyle name="Commentaire 20 2 3 2 5" xfId="13482" xr:uid="{1F4990F8-0612-42A6-85B7-D47D5B789918}"/>
    <cellStyle name="Commentaire 20 2 3 3" xfId="13483" xr:uid="{ED9B1CA8-D6C7-4B1C-B9C8-5E0A10E10312}"/>
    <cellStyle name="Commentaire 20 2 3 3 2" xfId="13484" xr:uid="{4A9B1655-F92F-4BC4-B39F-C4FE621C455F}"/>
    <cellStyle name="Commentaire 20 2 3 3 3" xfId="13485" xr:uid="{4BE01243-2218-44E7-BF7D-E17669D545AA}"/>
    <cellStyle name="Commentaire 20 2 3 3 4" xfId="13486" xr:uid="{5B9E6D13-258A-4159-A971-4BC3BE2C4A0E}"/>
    <cellStyle name="Commentaire 20 2 3 3 5" xfId="13487" xr:uid="{4D39544E-17D2-415F-A956-3F5466C3AE03}"/>
    <cellStyle name="Commentaire 20 2 3 4" xfId="13488" xr:uid="{F6D72253-46A6-4055-AD81-B29785A5B377}"/>
    <cellStyle name="Commentaire 20 2 3 5" xfId="13489" xr:uid="{4E926D14-971B-4D36-8855-EC882BFC0578}"/>
    <cellStyle name="Commentaire 20 2 3 6" xfId="13490" xr:uid="{ECAB74D8-B135-443E-93E1-BF7D7AE0DA99}"/>
    <cellStyle name="Commentaire 20 2 3 7" xfId="13491" xr:uid="{8ECA3ACD-4901-4E67-8501-EA16B858DCE4}"/>
    <cellStyle name="Commentaire 20 2 4" xfId="13492" xr:uid="{A26A1385-985C-440A-AF85-C5AB69B7CA05}"/>
    <cellStyle name="Commentaire 20 2 4 2" xfId="13493" xr:uid="{FF2E75B2-F1F8-4564-8C1A-D1E3A55C10CA}"/>
    <cellStyle name="Commentaire 20 2 4 3" xfId="13494" xr:uid="{42849762-791A-4666-B8BD-BDA25773BFF2}"/>
    <cellStyle name="Commentaire 20 2 4 4" xfId="13495" xr:uid="{A2A9972A-0A30-449D-B04B-30943F40F173}"/>
    <cellStyle name="Commentaire 20 2 4 5" xfId="13496" xr:uid="{833F987E-2A17-4536-8CB5-5DBE9173EA40}"/>
    <cellStyle name="Commentaire 20 2 5" xfId="13497" xr:uid="{A5F3A43A-7964-421B-9C8E-499F314BDC6D}"/>
    <cellStyle name="Commentaire 20 2 5 2" xfId="13498" xr:uid="{935D9C63-1316-4D59-82A8-367AC5DA1E7B}"/>
    <cellStyle name="Commentaire 20 2 5 3" xfId="13499" xr:uid="{14E33577-9D24-4A13-A974-DC43C43B452F}"/>
    <cellStyle name="Commentaire 20 2 5 4" xfId="13500" xr:uid="{86436A7F-8103-4A9E-A89D-19E1A8017530}"/>
    <cellStyle name="Commentaire 20 2 5 5" xfId="13501" xr:uid="{42B39290-73F6-49B5-9AD4-A16BE92CE339}"/>
    <cellStyle name="Commentaire 20 2 6" xfId="13502" xr:uid="{E00F606E-40D1-4A32-A253-406BE9C3BA56}"/>
    <cellStyle name="Commentaire 20 2 7" xfId="13503" xr:uid="{E094015C-54C3-4584-BEA7-2AF6F51398CB}"/>
    <cellStyle name="Commentaire 20 2 8" xfId="13504" xr:uid="{F728E787-80E2-4DC8-8745-4A5CC91B9833}"/>
    <cellStyle name="Commentaire 20 2 9" xfId="13505" xr:uid="{3D20F73F-C356-4285-B613-432ED4BD94B1}"/>
    <cellStyle name="Commentaire 20 2_Commentaires" xfId="13506" xr:uid="{629FFA97-19C8-4C5C-AA07-3ACFE1E49436}"/>
    <cellStyle name="Commentaire 20 3" xfId="13507" xr:uid="{8F1B2BFC-BFAF-41F0-A855-C37473870A8A}"/>
    <cellStyle name="Commentaire 20 3 2" xfId="13508" xr:uid="{41773FB1-6E8D-42BE-AF6E-A78E1E610B23}"/>
    <cellStyle name="Commentaire 20 3 2 2" xfId="13509" xr:uid="{EA2D4F96-E8ED-4689-8680-9F2EF170C2A7}"/>
    <cellStyle name="Commentaire 20 3 2 3" xfId="13510" xr:uid="{5E470A4D-A2DC-4E22-81D9-A272D1DBF0D7}"/>
    <cellStyle name="Commentaire 20 3 2 4" xfId="13511" xr:uid="{89C5AEAA-13B0-4F1B-9374-71746F648FED}"/>
    <cellStyle name="Commentaire 20 3 2 5" xfId="13512" xr:uid="{2A89CD47-5268-4843-A7C3-B7D7D067106A}"/>
    <cellStyle name="Commentaire 20 3 2_Commentaires" xfId="13513" xr:uid="{755B145E-E501-4AE5-8FF9-393CFCCB0865}"/>
    <cellStyle name="Commentaire 20 3 3" xfId="13514" xr:uid="{1319136D-BB16-4C57-B520-24914B650356}"/>
    <cellStyle name="Commentaire 20 3 3 2" xfId="13515" xr:uid="{4D077E7F-EA30-49E3-BA3D-CBC0C68E1A9A}"/>
    <cellStyle name="Commentaire 20 3 3 3" xfId="13516" xr:uid="{C186B21E-3906-4CF4-8EFE-28EF3D2018A8}"/>
    <cellStyle name="Commentaire 20 3 3 4" xfId="13517" xr:uid="{74F506E3-E070-4D2C-95BF-9207B50306A0}"/>
    <cellStyle name="Commentaire 20 3 3 5" xfId="13518" xr:uid="{F8CD1C82-ED96-4C8B-A824-D937C3D12024}"/>
    <cellStyle name="Commentaire 20 3 4" xfId="13519" xr:uid="{E6E98D50-8FAC-4016-91FC-911AC7AB7BD0}"/>
    <cellStyle name="Commentaire 20 3 5" xfId="13520" xr:uid="{8CE2F4E4-454C-4E44-B19D-BC50423ADA3F}"/>
    <cellStyle name="Commentaire 20 3 6" xfId="13521" xr:uid="{A270970A-F151-4B15-A741-A9CBF3A43FF0}"/>
    <cellStyle name="Commentaire 20 3 7" xfId="13522" xr:uid="{09775ADA-EC6D-46E4-A225-0D2BD618C913}"/>
    <cellStyle name="Commentaire 20 3_Commentaires" xfId="13523" xr:uid="{2BB1082D-2696-4828-985C-11301D2327A8}"/>
    <cellStyle name="Commentaire 20 4" xfId="13524" xr:uid="{C4821556-FFC7-4322-AF86-272F90B60147}"/>
    <cellStyle name="Commentaire 20 4 2" xfId="13525" xr:uid="{6D5DBBCF-2DC3-4808-A234-665A640EADD4}"/>
    <cellStyle name="Commentaire 20 4 2 2" xfId="13526" xr:uid="{4A1B1672-3A16-4239-94F6-EF94B531A279}"/>
    <cellStyle name="Commentaire 20 4 2 3" xfId="13527" xr:uid="{392FF288-ED74-43D4-A279-39CD3E3A76A0}"/>
    <cellStyle name="Commentaire 20 4 2 4" xfId="13528" xr:uid="{9FCA7014-EDA9-4E4B-80BE-6D44A2C8BDBF}"/>
    <cellStyle name="Commentaire 20 4 2 5" xfId="13529" xr:uid="{BA2B35B7-CF57-4E94-B349-F0201D73063F}"/>
    <cellStyle name="Commentaire 20 4 2_Commentaires" xfId="13530" xr:uid="{91374873-4186-4E83-B3D3-570173D04AB6}"/>
    <cellStyle name="Commentaire 20 4 3" xfId="13531" xr:uid="{2FC8D3F3-4D5D-4939-BE64-F90D920FA13E}"/>
    <cellStyle name="Commentaire 20 4 3 2" xfId="13532" xr:uid="{F30DD3A6-4B8C-4BE6-99FF-074BA21CBBF6}"/>
    <cellStyle name="Commentaire 20 4 3 3" xfId="13533" xr:uid="{711CA763-12F2-4AC8-B045-611D19D501A7}"/>
    <cellStyle name="Commentaire 20 4 3 4" xfId="13534" xr:uid="{85EA91DF-C4C7-4909-9B06-753725F24D7D}"/>
    <cellStyle name="Commentaire 20 4 3 5" xfId="13535" xr:uid="{E94D8B1A-60D0-41F4-AA69-ABD132AF8A83}"/>
    <cellStyle name="Commentaire 20 4 4" xfId="13536" xr:uid="{3569369A-6358-4CCE-9395-9DA3A9138999}"/>
    <cellStyle name="Commentaire 20 4 5" xfId="13537" xr:uid="{1DB8E388-A855-4465-A3D1-8F72F6E162B1}"/>
    <cellStyle name="Commentaire 20 4 6" xfId="13538" xr:uid="{8DBA63F7-CE22-4DB0-AE85-DE5DF59011F9}"/>
    <cellStyle name="Commentaire 20 4 7" xfId="13539" xr:uid="{3AE10E45-7C88-4012-8380-85CD258F3249}"/>
    <cellStyle name="Commentaire 20 4_Commentaires" xfId="13540" xr:uid="{266233BF-0DBA-4F0A-A29C-78A8073AEF59}"/>
    <cellStyle name="Commentaire 20 5" xfId="13541" xr:uid="{723C52F6-C1D0-4083-A923-119E48DDB7B7}"/>
    <cellStyle name="Commentaire 20 5 2" xfId="13542" xr:uid="{DE3E5321-8B4E-4794-8AB0-6575A9F1D815}"/>
    <cellStyle name="Commentaire 20 5 2 2" xfId="13543" xr:uid="{2ED39551-ADC0-4265-AE44-A303E9A05AF9}"/>
    <cellStyle name="Commentaire 20 5 2 3" xfId="13544" xr:uid="{48B6A5EC-8430-46BD-BC9F-BC4E0C27C475}"/>
    <cellStyle name="Commentaire 20 5 2 4" xfId="13545" xr:uid="{28AB8E1D-C438-48E5-8DC3-2154E9DA48D6}"/>
    <cellStyle name="Commentaire 20 5 2 5" xfId="13546" xr:uid="{39989519-3892-4D31-8566-3A8A9485EDF4}"/>
    <cellStyle name="Commentaire 20 5 2_Commentaires" xfId="13547" xr:uid="{80BE2EA3-528B-4500-9981-20C637950250}"/>
    <cellStyle name="Commentaire 20 5 3" xfId="13548" xr:uid="{1D283A5D-1C45-4A3A-8DC2-4F94B7229BB1}"/>
    <cellStyle name="Commentaire 20 5 4" xfId="13549" xr:uid="{984EBED0-6921-4A5A-B14E-195CA22A0AA6}"/>
    <cellStyle name="Commentaire 20 5 5" xfId="13550" xr:uid="{7D16FD4B-C192-4A79-8F24-E9F543070C02}"/>
    <cellStyle name="Commentaire 20 5 6" xfId="13551" xr:uid="{98100068-BCE8-4FDA-BB53-FCE8B6F25942}"/>
    <cellStyle name="Commentaire 20 5_Commentaires" xfId="13552" xr:uid="{8FF46993-437F-42E2-B736-860AD25408F9}"/>
    <cellStyle name="Commentaire 20 6" xfId="13553" xr:uid="{88087AA3-C702-48B5-AD4C-E6B71B00EBE1}"/>
    <cellStyle name="Commentaire 20 6 2" xfId="13554" xr:uid="{DE6176F5-8B10-4C71-9F6B-6BDFCF5B2BF8}"/>
    <cellStyle name="Commentaire 20 6 2 2" xfId="13555" xr:uid="{276B5229-40B6-4306-839C-C9380E434D60}"/>
    <cellStyle name="Commentaire 20 6 2_Commentaires" xfId="13556" xr:uid="{347133BE-818E-4DD4-84E9-7C38208966EC}"/>
    <cellStyle name="Commentaire 20 6 3" xfId="13557" xr:uid="{226EE0C6-5691-46F5-8322-8AB298492317}"/>
    <cellStyle name="Commentaire 20 6 4" xfId="13558" xr:uid="{CADBE427-F00D-4341-9FE9-D4E135D1274A}"/>
    <cellStyle name="Commentaire 20 6 5" xfId="13559" xr:uid="{75F19980-D6A5-4A3C-8961-F8F15D8D8FE7}"/>
    <cellStyle name="Commentaire 20 6_Commentaires" xfId="13560" xr:uid="{149E2982-D5DC-4F63-A5A6-CE712030905A}"/>
    <cellStyle name="Commentaire 20 7" xfId="13561" xr:uid="{017FFF9A-980E-4011-B24F-A9262974A8F3}"/>
    <cellStyle name="Commentaire 20 7 2" xfId="13562" xr:uid="{975D84DC-9010-4902-9EF0-BA4943945689}"/>
    <cellStyle name="Commentaire 20 7_Commentaires" xfId="13563" xr:uid="{FC2EE2B7-E152-4BE2-8F97-0430C3630CEE}"/>
    <cellStyle name="Commentaire 20 8" xfId="13564" xr:uid="{5C106A84-4132-4F72-A8F9-41A92EE9DD3B}"/>
    <cellStyle name="Commentaire 20 8 2" xfId="13565" xr:uid="{5963AFEC-CEF6-4A07-BA3D-B5E5F938260C}"/>
    <cellStyle name="Commentaire 20 8_Commentaires" xfId="13566" xr:uid="{28DD6536-F75B-4839-878F-E41256B2D494}"/>
    <cellStyle name="Commentaire 20 9" xfId="13567" xr:uid="{3877DB9B-83E7-439D-9FBE-C268B21FA870}"/>
    <cellStyle name="Commentaire 20_Commentaires" xfId="13568" xr:uid="{2B8D07D4-D48D-4E69-9A8F-394AC6D8A086}"/>
    <cellStyle name="Commentaire 21" xfId="13569" xr:uid="{A2BF3115-9629-427B-8404-6A718B9E3A07}"/>
    <cellStyle name="Commentaire 21 10" xfId="13570" xr:uid="{720DB0AD-37EB-429F-BF53-39A0278B7370}"/>
    <cellStyle name="Commentaire 21 2" xfId="13571" xr:uid="{3CDE6689-0C76-421D-9F4F-9A6E660F4BB5}"/>
    <cellStyle name="Commentaire 21 2 2" xfId="13572" xr:uid="{BB0E2F61-45B6-47C8-8BDC-D21150F01706}"/>
    <cellStyle name="Commentaire 21 2 2 2" xfId="13573" xr:uid="{EE4A589E-06CF-4F8D-AF65-2985FDCC4123}"/>
    <cellStyle name="Commentaire 21 2 2 2 2" xfId="13574" xr:uid="{0F8E34A8-6697-4662-B40F-FF97AF29FEA5}"/>
    <cellStyle name="Commentaire 21 2 2 2 3" xfId="13575" xr:uid="{7893413C-C998-4D69-9862-7EC276EC6C5F}"/>
    <cellStyle name="Commentaire 21 2 2 2 4" xfId="13576" xr:uid="{CF3345B4-787C-4FCF-A639-DC6532548FE5}"/>
    <cellStyle name="Commentaire 21 2 2 2 5" xfId="13577" xr:uid="{8AF2D14E-509C-4BC7-9958-36210D42F48A}"/>
    <cellStyle name="Commentaire 21 2 2 3" xfId="13578" xr:uid="{E778D14B-B45D-47E8-9D57-ACFD126E818C}"/>
    <cellStyle name="Commentaire 21 2 2 3 2" xfId="13579" xr:uid="{6876ABC6-E5C5-4B1D-90AC-353A7F1C5BE2}"/>
    <cellStyle name="Commentaire 21 2 2 3 3" xfId="13580" xr:uid="{58E25E12-43D5-41F1-8D0B-BBC323D3F49C}"/>
    <cellStyle name="Commentaire 21 2 2 3 4" xfId="13581" xr:uid="{B811FC1B-C4B3-474E-8809-9EDEA5340F4F}"/>
    <cellStyle name="Commentaire 21 2 2 3 5" xfId="13582" xr:uid="{423B9B17-D9AA-4C85-900E-0209E2702390}"/>
    <cellStyle name="Commentaire 21 2 2 4" xfId="13583" xr:uid="{58C3204F-B4F7-48FC-81CA-832934B43A79}"/>
    <cellStyle name="Commentaire 21 2 2 5" xfId="13584" xr:uid="{78AEA3C7-4AE7-4F07-90AD-CECF04C0E9FB}"/>
    <cellStyle name="Commentaire 21 2 2 6" xfId="13585" xr:uid="{E0AB693E-E745-4685-B9CD-FD4EE6A8C1EA}"/>
    <cellStyle name="Commentaire 21 2 2 7" xfId="13586" xr:uid="{D3AD382D-C5E3-41E7-918C-356BE308B93E}"/>
    <cellStyle name="Commentaire 21 2 2_Commentaires" xfId="13587" xr:uid="{F6C7ED0C-8AF3-442E-867A-96AD2E8EAA4D}"/>
    <cellStyle name="Commentaire 21 2 3" xfId="13588" xr:uid="{2B92B81F-034E-4102-A898-0AB8B975A8FA}"/>
    <cellStyle name="Commentaire 21 2 3 2" xfId="13589" xr:uid="{0822B08D-6B1E-4F9B-98CD-8844E7C16817}"/>
    <cellStyle name="Commentaire 21 2 3 2 2" xfId="13590" xr:uid="{6E7EA29C-AFF1-47D6-8CC1-E28200F623B7}"/>
    <cellStyle name="Commentaire 21 2 3 2 3" xfId="13591" xr:uid="{BEBF4386-03EC-4E69-A435-9D9312F64213}"/>
    <cellStyle name="Commentaire 21 2 3 2 4" xfId="13592" xr:uid="{577CBC57-9FFE-4EA6-964C-0A3795518BCE}"/>
    <cellStyle name="Commentaire 21 2 3 2 5" xfId="13593" xr:uid="{B1BDFFBC-3DA2-4C69-845C-CF8B54915B36}"/>
    <cellStyle name="Commentaire 21 2 3 3" xfId="13594" xr:uid="{0E6A93E9-FFC9-4B47-8F3D-EA03E061A6ED}"/>
    <cellStyle name="Commentaire 21 2 3 3 2" xfId="13595" xr:uid="{A1ACC0D9-60BD-4269-85AA-A6292CAA6DA7}"/>
    <cellStyle name="Commentaire 21 2 3 3 3" xfId="13596" xr:uid="{4BF2F229-E51B-45A2-8FD0-C8EE19FDF7C9}"/>
    <cellStyle name="Commentaire 21 2 3 3 4" xfId="13597" xr:uid="{24BA038E-83F5-4B5A-BCEC-5F584E448F1E}"/>
    <cellStyle name="Commentaire 21 2 3 3 5" xfId="13598" xr:uid="{813C1EA1-02D0-470D-9C13-3B56A8A761C4}"/>
    <cellStyle name="Commentaire 21 2 3 4" xfId="13599" xr:uid="{C2C52B97-7B7B-4D06-8386-A39EDC1763DF}"/>
    <cellStyle name="Commentaire 21 2 3 5" xfId="13600" xr:uid="{C1F43044-7CF3-41C0-827B-7DCB4FDF93CA}"/>
    <cellStyle name="Commentaire 21 2 3 6" xfId="13601" xr:uid="{79985B06-34C1-4329-851A-266CC7A04B81}"/>
    <cellStyle name="Commentaire 21 2 3 7" xfId="13602" xr:uid="{549F3E12-AAE0-476C-A8FA-93EE2918B4E3}"/>
    <cellStyle name="Commentaire 21 2 4" xfId="13603" xr:uid="{1DBA0672-82E3-4CDE-8C70-CA5DB2478D98}"/>
    <cellStyle name="Commentaire 21 2 4 2" xfId="13604" xr:uid="{EAD0A151-7947-4E00-A211-326ADA173ABE}"/>
    <cellStyle name="Commentaire 21 2 4 3" xfId="13605" xr:uid="{248B848D-153F-4277-AB01-EA081A8A4C3F}"/>
    <cellStyle name="Commentaire 21 2 4 4" xfId="13606" xr:uid="{08FC2CAE-42FD-46B2-BF5D-7E8B625E9225}"/>
    <cellStyle name="Commentaire 21 2 4 5" xfId="13607" xr:uid="{5FAA217A-43CB-4491-8DB6-8A797233C8A7}"/>
    <cellStyle name="Commentaire 21 2 5" xfId="13608" xr:uid="{CB26C28B-F1F3-42F3-9C85-CA58DBFEF3F9}"/>
    <cellStyle name="Commentaire 21 2 5 2" xfId="13609" xr:uid="{77F887E3-E7F3-40B2-9E16-B376FF0E3124}"/>
    <cellStyle name="Commentaire 21 2 5 3" xfId="13610" xr:uid="{3A11B402-A982-4404-A35F-2B25D74C4F03}"/>
    <cellStyle name="Commentaire 21 2 5 4" xfId="13611" xr:uid="{6948C912-5AC3-4157-9D81-CC02D611A2FB}"/>
    <cellStyle name="Commentaire 21 2 5 5" xfId="13612" xr:uid="{0A6E3888-946C-4BE1-8301-0C96C45AB97E}"/>
    <cellStyle name="Commentaire 21 2 6" xfId="13613" xr:uid="{7A052FD8-1434-48B8-AC8E-8BE86AF56047}"/>
    <cellStyle name="Commentaire 21 2 7" xfId="13614" xr:uid="{A9C82C2B-0231-4DF5-B47E-0FD29FBBE928}"/>
    <cellStyle name="Commentaire 21 2 8" xfId="13615" xr:uid="{9282C06A-08E0-49EB-9B19-A0F665617B39}"/>
    <cellStyle name="Commentaire 21 2 9" xfId="13616" xr:uid="{410B4A6B-6D6B-4C08-91AF-2F0F057F63E7}"/>
    <cellStyle name="Commentaire 21 2_Commentaires" xfId="13617" xr:uid="{690EDBEA-3769-4483-97F3-E79EC22426E9}"/>
    <cellStyle name="Commentaire 21 3" xfId="13618" xr:uid="{14AABFF2-01A6-40B0-9D0F-829961778514}"/>
    <cellStyle name="Commentaire 21 3 2" xfId="13619" xr:uid="{801052ED-FCAA-4D0B-9F6C-CEBE631D3360}"/>
    <cellStyle name="Commentaire 21 3 2 2" xfId="13620" xr:uid="{F301FE24-DA5E-4781-99B5-251230D0AC62}"/>
    <cellStyle name="Commentaire 21 3 2 3" xfId="13621" xr:uid="{F3C81B9E-F459-44E3-A134-62B10993DC61}"/>
    <cellStyle name="Commentaire 21 3 2 4" xfId="13622" xr:uid="{1EE035D6-9952-4100-A902-038325B08F95}"/>
    <cellStyle name="Commentaire 21 3 2 5" xfId="13623" xr:uid="{6F10D84A-A779-401C-85A2-223E5C69E24B}"/>
    <cellStyle name="Commentaire 21 3 2_Commentaires" xfId="13624" xr:uid="{0F639950-2362-4C3A-9462-3C9E41A90B1B}"/>
    <cellStyle name="Commentaire 21 3 3" xfId="13625" xr:uid="{700888F2-82D6-457A-A4B5-C06305792D1E}"/>
    <cellStyle name="Commentaire 21 3 3 2" xfId="13626" xr:uid="{D05A2580-5B05-47F1-BA0E-042749CFAA54}"/>
    <cellStyle name="Commentaire 21 3 3 3" xfId="13627" xr:uid="{3544CD68-3977-4D76-AF59-21BAE35677A3}"/>
    <cellStyle name="Commentaire 21 3 3 4" xfId="13628" xr:uid="{B4B65D9F-2EE3-47B5-96DF-7A1E5A47818C}"/>
    <cellStyle name="Commentaire 21 3 3 5" xfId="13629" xr:uid="{A61CA7D5-B93A-407D-B9EC-609D7D888CC8}"/>
    <cellStyle name="Commentaire 21 3 4" xfId="13630" xr:uid="{41F6E4DA-7AC5-4B11-B548-CBFB8A57560A}"/>
    <cellStyle name="Commentaire 21 3 5" xfId="13631" xr:uid="{31879082-6824-47BE-8CBC-81E59BFB39A6}"/>
    <cellStyle name="Commentaire 21 3 6" xfId="13632" xr:uid="{AFC7C361-C2EB-4E3F-92FA-39E08BA5BB39}"/>
    <cellStyle name="Commentaire 21 3 7" xfId="13633" xr:uid="{701941B0-C479-484E-946D-A1ED061B253E}"/>
    <cellStyle name="Commentaire 21 3_Commentaires" xfId="13634" xr:uid="{F16BF462-CE59-441D-8D1C-2D43DEEF90DF}"/>
    <cellStyle name="Commentaire 21 4" xfId="13635" xr:uid="{BC132823-4E33-47F9-9167-1FE5EA1241B7}"/>
    <cellStyle name="Commentaire 21 4 2" xfId="13636" xr:uid="{13E5EC10-B2EC-4B43-BFA5-798CD2D9C269}"/>
    <cellStyle name="Commentaire 21 4 2 2" xfId="13637" xr:uid="{9C643D0D-E26F-4236-9135-498ABC337285}"/>
    <cellStyle name="Commentaire 21 4 2 3" xfId="13638" xr:uid="{B2E958EC-F659-4D93-9D78-60B3BF08B64A}"/>
    <cellStyle name="Commentaire 21 4 2 4" xfId="13639" xr:uid="{0BC1FC61-80FD-4CD0-8413-98B3DF8F5866}"/>
    <cellStyle name="Commentaire 21 4 2 5" xfId="13640" xr:uid="{A2893D0E-E83E-434A-9CC5-00DD6A2450B5}"/>
    <cellStyle name="Commentaire 21 4 2_Commentaires" xfId="13641" xr:uid="{E3820B67-5327-47E9-94BE-5D2DFD2E002E}"/>
    <cellStyle name="Commentaire 21 4 3" xfId="13642" xr:uid="{4F05841F-70E4-43D1-A662-C2853CD9E34C}"/>
    <cellStyle name="Commentaire 21 4 3 2" xfId="13643" xr:uid="{86C27C9C-E9BE-4D0C-B424-DC3C6E15FE0C}"/>
    <cellStyle name="Commentaire 21 4 3 3" xfId="13644" xr:uid="{A35FE601-74F3-4F93-8A9A-4F98560AB917}"/>
    <cellStyle name="Commentaire 21 4 3 4" xfId="13645" xr:uid="{7179BD0B-C685-43E0-A82F-28C03B885495}"/>
    <cellStyle name="Commentaire 21 4 3 5" xfId="13646" xr:uid="{BE52242E-EEE4-4D1B-8C8B-F82575C8FA60}"/>
    <cellStyle name="Commentaire 21 4 4" xfId="13647" xr:uid="{676778E4-CC9B-4242-B2E8-EDA3ED673886}"/>
    <cellStyle name="Commentaire 21 4 5" xfId="13648" xr:uid="{27F7AFB5-3964-46C9-9A4B-BAFB9ECE81CF}"/>
    <cellStyle name="Commentaire 21 4 6" xfId="13649" xr:uid="{4F80CC59-CF4F-4092-802E-83526BBB1357}"/>
    <cellStyle name="Commentaire 21 4 7" xfId="13650" xr:uid="{C344ECC2-F052-4E4F-9420-F10DF857F09D}"/>
    <cellStyle name="Commentaire 21 4_Commentaires" xfId="13651" xr:uid="{E2516C40-C4E0-4C93-ABD7-6B56FA109C61}"/>
    <cellStyle name="Commentaire 21 5" xfId="13652" xr:uid="{034CB15E-7092-4DCF-830D-94695CCADFE5}"/>
    <cellStyle name="Commentaire 21 5 2" xfId="13653" xr:uid="{AC1C92AA-9AE1-4A75-B409-E1B94E40A784}"/>
    <cellStyle name="Commentaire 21 5 2 2" xfId="13654" xr:uid="{DF93E2E1-0DAD-4FAE-A74C-EF762EDD590B}"/>
    <cellStyle name="Commentaire 21 5 2 3" xfId="13655" xr:uid="{F2BFFDD5-3655-402E-8779-8646717BA4E4}"/>
    <cellStyle name="Commentaire 21 5 2 4" xfId="13656" xr:uid="{D1D59090-C5D0-4F5C-B66A-DD545DC53A99}"/>
    <cellStyle name="Commentaire 21 5 2 5" xfId="13657" xr:uid="{76D581F7-48E4-4C9F-8459-624BD52A883D}"/>
    <cellStyle name="Commentaire 21 5 2_Commentaires" xfId="13658" xr:uid="{69CCCA12-37C9-4DE5-B780-406739B41CF2}"/>
    <cellStyle name="Commentaire 21 5 3" xfId="13659" xr:uid="{62A43C0D-C99A-4BB2-AC79-291CC02A25C4}"/>
    <cellStyle name="Commentaire 21 5 4" xfId="13660" xr:uid="{653C2262-CB87-41BB-A49C-C0CDD84EDA36}"/>
    <cellStyle name="Commentaire 21 5 5" xfId="13661" xr:uid="{CCE03B4F-51AB-4B24-9308-0E270A9EB948}"/>
    <cellStyle name="Commentaire 21 5 6" xfId="13662" xr:uid="{F99EE0F8-0FBB-4696-90C5-A8AB41047593}"/>
    <cellStyle name="Commentaire 21 5_Commentaires" xfId="13663" xr:uid="{9D649DA8-184C-456C-AA97-10331FC33FBB}"/>
    <cellStyle name="Commentaire 21 6" xfId="13664" xr:uid="{DA28C583-A13E-414C-A72E-3610785051A8}"/>
    <cellStyle name="Commentaire 21 6 2" xfId="13665" xr:uid="{81B83BB6-E650-474F-A786-368ADEE5D686}"/>
    <cellStyle name="Commentaire 21 6 2 2" xfId="13666" xr:uid="{DFEB7CAC-70AA-4E22-B4A4-E1C81CF16C37}"/>
    <cellStyle name="Commentaire 21 6 2_Commentaires" xfId="13667" xr:uid="{C4DAF2A5-F8CC-4819-8CC3-29CA5FDAA5F7}"/>
    <cellStyle name="Commentaire 21 6 3" xfId="13668" xr:uid="{D146CA4E-409F-4E63-A3A3-7030D3989F97}"/>
    <cellStyle name="Commentaire 21 6 4" xfId="13669" xr:uid="{527908B1-1217-436F-BA16-A089C9CCEB24}"/>
    <cellStyle name="Commentaire 21 6 5" xfId="13670" xr:uid="{9EFED7DB-A83C-4020-8A78-C6DB6C560413}"/>
    <cellStyle name="Commentaire 21 6_Commentaires" xfId="13671" xr:uid="{9172AA0B-E4D5-4B64-899B-D7D3208FE6BA}"/>
    <cellStyle name="Commentaire 21 7" xfId="13672" xr:uid="{F96AE666-0389-493B-AC19-AB3402C62DAB}"/>
    <cellStyle name="Commentaire 21 7 2" xfId="13673" xr:uid="{F02D0F2E-BA3B-483C-9B52-682A127637E3}"/>
    <cellStyle name="Commentaire 21 7_Commentaires" xfId="13674" xr:uid="{8283897E-00F9-49C5-BF55-A17D1307E998}"/>
    <cellStyle name="Commentaire 21 8" xfId="13675" xr:uid="{75B96EF4-DC6B-4CE0-921E-DDF46B002974}"/>
    <cellStyle name="Commentaire 21 8 2" xfId="13676" xr:uid="{1E084A94-E67F-44F5-8606-3E05EE2BBBEB}"/>
    <cellStyle name="Commentaire 21 8_Commentaires" xfId="13677" xr:uid="{570721AA-E2A3-487C-B64A-E11560917534}"/>
    <cellStyle name="Commentaire 21 9" xfId="13678" xr:uid="{C31F0F23-5833-48D1-BC7C-21E293AA0702}"/>
    <cellStyle name="Commentaire 21_Commentaires" xfId="13679" xr:uid="{C066A9DF-E1E6-4356-8492-4319D22B6647}"/>
    <cellStyle name="Commentaire 22" xfId="13680" xr:uid="{7563059D-C656-451B-92A7-51BDCF39D1D5}"/>
    <cellStyle name="Commentaire 22 10" xfId="13681" xr:uid="{64A1D747-BADF-4334-BB15-067F143CFA15}"/>
    <cellStyle name="Commentaire 22 2" xfId="13682" xr:uid="{5F69368D-958A-438D-885F-CC8A12321294}"/>
    <cellStyle name="Commentaire 22 2 2" xfId="13683" xr:uid="{A8DF920B-B195-4F62-A820-574F113CE41E}"/>
    <cellStyle name="Commentaire 22 2 2 2" xfId="13684" xr:uid="{E0FD6FD1-54CE-432C-B24B-BFA789C3F3F3}"/>
    <cellStyle name="Commentaire 22 2 2 2 2" xfId="13685" xr:uid="{78CA431F-DA73-4588-81D1-6A6CBFF39E62}"/>
    <cellStyle name="Commentaire 22 2 2 2 3" xfId="13686" xr:uid="{E64A73A0-5D88-40BB-89B5-58BA11A14D34}"/>
    <cellStyle name="Commentaire 22 2 2 2 4" xfId="13687" xr:uid="{A0C63D9F-9E0A-4EF2-9919-895DECDAC5F8}"/>
    <cellStyle name="Commentaire 22 2 2 2 5" xfId="13688" xr:uid="{5CB9EA2A-FF5C-47D0-ABF0-62661CFFA543}"/>
    <cellStyle name="Commentaire 22 2 2 3" xfId="13689" xr:uid="{AD2B32D7-6D93-4615-A30C-D645A30642C9}"/>
    <cellStyle name="Commentaire 22 2 2 3 2" xfId="13690" xr:uid="{DB7D087F-BEF3-4B10-B61D-C9D63BAF70EC}"/>
    <cellStyle name="Commentaire 22 2 2 3 3" xfId="13691" xr:uid="{AABF0F5E-1BFA-4FB9-8242-D024BCD3DA40}"/>
    <cellStyle name="Commentaire 22 2 2 3 4" xfId="13692" xr:uid="{48AC9182-C586-433F-A289-C4AF570B1D08}"/>
    <cellStyle name="Commentaire 22 2 2 3 5" xfId="13693" xr:uid="{086109C2-5171-4DFA-B1DF-9ED9DECA40EF}"/>
    <cellStyle name="Commentaire 22 2 2 4" xfId="13694" xr:uid="{EBD97C24-0B5B-41E6-98D5-2FA273F5D1A0}"/>
    <cellStyle name="Commentaire 22 2 2 5" xfId="13695" xr:uid="{98E72213-AF9B-402A-891B-9AD98388FB62}"/>
    <cellStyle name="Commentaire 22 2 2 6" xfId="13696" xr:uid="{1D7C0B91-5C6D-4237-9007-1651C3AC996E}"/>
    <cellStyle name="Commentaire 22 2 2 7" xfId="13697" xr:uid="{4AB6C26E-A604-4D73-9B6B-A0B57D1295AA}"/>
    <cellStyle name="Commentaire 22 2 2_Commentaires" xfId="13698" xr:uid="{C306E491-D8D1-48CC-9B72-3C88962604D4}"/>
    <cellStyle name="Commentaire 22 2 3" xfId="13699" xr:uid="{826FF4E9-1E83-4F9B-85F9-40B817D97F16}"/>
    <cellStyle name="Commentaire 22 2 3 2" xfId="13700" xr:uid="{204B310B-D8EF-4391-9D64-56C0D0FCFABA}"/>
    <cellStyle name="Commentaire 22 2 3 2 2" xfId="13701" xr:uid="{63F5F7F5-9435-49EE-AE5F-703D45516467}"/>
    <cellStyle name="Commentaire 22 2 3 2 3" xfId="13702" xr:uid="{F961CD64-B5F3-4951-B9BD-1F32C717EE57}"/>
    <cellStyle name="Commentaire 22 2 3 2 4" xfId="13703" xr:uid="{CA3CD176-CABA-4413-87D5-3FE692FDB023}"/>
    <cellStyle name="Commentaire 22 2 3 2 5" xfId="13704" xr:uid="{1383F762-EC74-45AB-96B6-480FF1BB02A2}"/>
    <cellStyle name="Commentaire 22 2 3 3" xfId="13705" xr:uid="{FADF5700-D258-404F-878D-AB140A3D33C5}"/>
    <cellStyle name="Commentaire 22 2 3 3 2" xfId="13706" xr:uid="{CFEDEF06-57D0-47DC-AA04-093891D0C4D2}"/>
    <cellStyle name="Commentaire 22 2 3 3 3" xfId="13707" xr:uid="{F60C77F7-11E7-4A63-9B4E-8D1D15F933B8}"/>
    <cellStyle name="Commentaire 22 2 3 3 4" xfId="13708" xr:uid="{3B919A68-9DFD-4AC1-BD98-91D24C9729AD}"/>
    <cellStyle name="Commentaire 22 2 3 3 5" xfId="13709" xr:uid="{A6030DD3-1753-4630-84E0-394B59618B8A}"/>
    <cellStyle name="Commentaire 22 2 3 4" xfId="13710" xr:uid="{1388D06C-CCE1-4272-940C-CFB0CF018021}"/>
    <cellStyle name="Commentaire 22 2 3 5" xfId="13711" xr:uid="{13BE72E7-1E3C-4556-9033-F2EF752782FF}"/>
    <cellStyle name="Commentaire 22 2 3 6" xfId="13712" xr:uid="{E881A19F-4B77-4E50-B822-D3794C3E64F8}"/>
    <cellStyle name="Commentaire 22 2 3 7" xfId="13713" xr:uid="{20601301-B664-42CD-8F34-719719585476}"/>
    <cellStyle name="Commentaire 22 2 4" xfId="13714" xr:uid="{A0499876-7743-4CDD-8382-C9188473E474}"/>
    <cellStyle name="Commentaire 22 2 4 2" xfId="13715" xr:uid="{BCD5B5C4-A84E-45F1-B268-D05D7EE6501F}"/>
    <cellStyle name="Commentaire 22 2 4 3" xfId="13716" xr:uid="{480790F7-A25D-485A-9CCB-3448AEFAE703}"/>
    <cellStyle name="Commentaire 22 2 4 4" xfId="13717" xr:uid="{FCCCFFF6-1F3F-4DF8-B2C5-56C343972A0D}"/>
    <cellStyle name="Commentaire 22 2 4 5" xfId="13718" xr:uid="{E1A205A5-B5C0-403E-AB6E-42620F2B21E2}"/>
    <cellStyle name="Commentaire 22 2 5" xfId="13719" xr:uid="{13A0C96A-D5CD-4AF2-8023-8AB0A9211721}"/>
    <cellStyle name="Commentaire 22 2 5 2" xfId="13720" xr:uid="{E466894D-0A62-4CF7-9CF5-EEDFB5B95E9D}"/>
    <cellStyle name="Commentaire 22 2 5 3" xfId="13721" xr:uid="{F62877C8-F20F-45EC-9E43-C2D2ECF6B0C7}"/>
    <cellStyle name="Commentaire 22 2 5 4" xfId="13722" xr:uid="{F81EB2A9-4A70-4163-850F-1AE6EB61B3BD}"/>
    <cellStyle name="Commentaire 22 2 5 5" xfId="13723" xr:uid="{7E6D66BD-9F88-4D58-BD78-FC12F68EE83C}"/>
    <cellStyle name="Commentaire 22 2 6" xfId="13724" xr:uid="{09CDE749-A9FD-400F-8146-1DAA431887FD}"/>
    <cellStyle name="Commentaire 22 2 7" xfId="13725" xr:uid="{365D3E21-1038-4DEC-80EB-A6BA88E14635}"/>
    <cellStyle name="Commentaire 22 2 8" xfId="13726" xr:uid="{B725DD28-5F3B-4B8F-86DD-BFAC82D588ED}"/>
    <cellStyle name="Commentaire 22 2 9" xfId="13727" xr:uid="{3DBD17C0-FD89-4ADB-8FD0-10311DC32D1E}"/>
    <cellStyle name="Commentaire 22 2_Commentaires" xfId="13728" xr:uid="{E8B2DAF4-38FE-49B9-8429-E7D8A6646106}"/>
    <cellStyle name="Commentaire 22 3" xfId="13729" xr:uid="{CBFB997E-60BA-47DB-B737-9206831355BB}"/>
    <cellStyle name="Commentaire 22 3 2" xfId="13730" xr:uid="{184765B4-B1F2-471E-8367-105F2EECFAAC}"/>
    <cellStyle name="Commentaire 22 3 2 2" xfId="13731" xr:uid="{88AAA509-DA8F-4603-B1F6-54DBF08F1806}"/>
    <cellStyle name="Commentaire 22 3 2 3" xfId="13732" xr:uid="{98736188-7E6C-4660-B9D7-ED75FBC23526}"/>
    <cellStyle name="Commentaire 22 3 2 4" xfId="13733" xr:uid="{92E26988-8431-4373-B80D-4C721ADE4F86}"/>
    <cellStyle name="Commentaire 22 3 2 5" xfId="13734" xr:uid="{CCA9F606-D85D-48E0-A64F-2781EA794A1A}"/>
    <cellStyle name="Commentaire 22 3 2_Commentaires" xfId="13735" xr:uid="{F276B662-05BE-434B-BC12-EC002E333932}"/>
    <cellStyle name="Commentaire 22 3 3" xfId="13736" xr:uid="{C755F7E6-5237-43E2-A57D-10B6F17C2345}"/>
    <cellStyle name="Commentaire 22 3 3 2" xfId="13737" xr:uid="{FDB53034-D546-452E-BAD6-EF0BB262F2F3}"/>
    <cellStyle name="Commentaire 22 3 3 3" xfId="13738" xr:uid="{3D169E96-0346-4966-BC9E-1C0D50EC6355}"/>
    <cellStyle name="Commentaire 22 3 3 4" xfId="13739" xr:uid="{C801BC72-A168-4322-8142-4C21C3F498C5}"/>
    <cellStyle name="Commentaire 22 3 3 5" xfId="13740" xr:uid="{D6795872-1474-4DDC-A2D3-CF6AE121829F}"/>
    <cellStyle name="Commentaire 22 3 4" xfId="13741" xr:uid="{5B8AEEE7-A81C-4EC3-BC9E-17E3648C28EC}"/>
    <cellStyle name="Commentaire 22 3 5" xfId="13742" xr:uid="{F7001B69-A800-4AF2-AD0D-DD802FAFEC8C}"/>
    <cellStyle name="Commentaire 22 3 6" xfId="13743" xr:uid="{774CCD22-3588-4AFC-A1A2-2F88398B9B99}"/>
    <cellStyle name="Commentaire 22 3 7" xfId="13744" xr:uid="{58DFDD5A-0EB1-4627-B182-875A6ABE66E7}"/>
    <cellStyle name="Commentaire 22 3_Commentaires" xfId="13745" xr:uid="{792CE0E7-E4CF-441D-9394-4D7B7F953DC4}"/>
    <cellStyle name="Commentaire 22 4" xfId="13746" xr:uid="{81E5201B-1AD5-48EB-9BDA-464673D71A0F}"/>
    <cellStyle name="Commentaire 22 4 2" xfId="13747" xr:uid="{7F401016-F445-4419-B6CD-FE563EB31857}"/>
    <cellStyle name="Commentaire 22 4 2 2" xfId="13748" xr:uid="{58B320C7-0AC2-467C-B576-82D8E71FC19C}"/>
    <cellStyle name="Commentaire 22 4 2 3" xfId="13749" xr:uid="{252CF06E-B0B9-47EC-BFFA-EDCCCD8D163D}"/>
    <cellStyle name="Commentaire 22 4 2 4" xfId="13750" xr:uid="{88B5C816-AD6C-4153-81C5-EA84CF4CF057}"/>
    <cellStyle name="Commentaire 22 4 2 5" xfId="13751" xr:uid="{F8B029C3-9753-4DD5-9967-6FB20370AE70}"/>
    <cellStyle name="Commentaire 22 4 2_Commentaires" xfId="13752" xr:uid="{1E7A920D-7EAD-404D-AD8B-7FF3079A3842}"/>
    <cellStyle name="Commentaire 22 4 3" xfId="13753" xr:uid="{FF5364CB-DF0F-43CC-B0A6-933C334B8131}"/>
    <cellStyle name="Commentaire 22 4 3 2" xfId="13754" xr:uid="{34339238-7D40-41A9-AF8B-97B63A9C2707}"/>
    <cellStyle name="Commentaire 22 4 3 3" xfId="13755" xr:uid="{DB30AE8F-3B76-410B-A2B2-ED85CEF974B6}"/>
    <cellStyle name="Commentaire 22 4 3 4" xfId="13756" xr:uid="{E850F8EC-B8BD-4EF7-BFC3-BBF2092A8C04}"/>
    <cellStyle name="Commentaire 22 4 3 5" xfId="13757" xr:uid="{0CD0804F-1FA3-45CC-AAEF-9B7C2903C0C6}"/>
    <cellStyle name="Commentaire 22 4 4" xfId="13758" xr:uid="{42FA79FB-03BC-4E28-A035-711FCD5C65B1}"/>
    <cellStyle name="Commentaire 22 4 5" xfId="13759" xr:uid="{58387199-F91F-4210-A4EA-B7BB6FA7A7F0}"/>
    <cellStyle name="Commentaire 22 4 6" xfId="13760" xr:uid="{21659E15-E070-4D89-9F25-BD9253167500}"/>
    <cellStyle name="Commentaire 22 4 7" xfId="13761" xr:uid="{1C9D6CC2-7EE3-45D2-873B-AD88EDFDEEE0}"/>
    <cellStyle name="Commentaire 22 4_Commentaires" xfId="13762" xr:uid="{B86A0C19-F2BE-4274-AE6F-D5CCF2BD06EB}"/>
    <cellStyle name="Commentaire 22 5" xfId="13763" xr:uid="{10C7CFD1-9A8A-4E52-9E48-C33A079D11E2}"/>
    <cellStyle name="Commentaire 22 5 2" xfId="13764" xr:uid="{92799F7D-CE5B-41FF-8FC7-1727717A6E7A}"/>
    <cellStyle name="Commentaire 22 5 2 2" xfId="13765" xr:uid="{5B9F0E41-6667-4CBF-9F80-4936678CB171}"/>
    <cellStyle name="Commentaire 22 5 2 3" xfId="13766" xr:uid="{3407969D-3C69-4683-BB11-0D484B689C70}"/>
    <cellStyle name="Commentaire 22 5 2 4" xfId="13767" xr:uid="{960D8270-D8E1-406A-9C0F-120ED7121062}"/>
    <cellStyle name="Commentaire 22 5 2 5" xfId="13768" xr:uid="{E0CB9436-4696-48EB-B130-925660B44975}"/>
    <cellStyle name="Commentaire 22 5 2_Commentaires" xfId="13769" xr:uid="{FE7A95BD-9C91-4489-8F59-93A2DF8B02FF}"/>
    <cellStyle name="Commentaire 22 5 3" xfId="13770" xr:uid="{02C4CEE2-C3D5-4E8B-B9F6-9839161E429B}"/>
    <cellStyle name="Commentaire 22 5 4" xfId="13771" xr:uid="{202339A7-03E1-45AF-9516-2F0FDEA515E9}"/>
    <cellStyle name="Commentaire 22 5 5" xfId="13772" xr:uid="{0AC1F440-1A36-43C3-997B-AA03C36E5BB9}"/>
    <cellStyle name="Commentaire 22 5 6" xfId="13773" xr:uid="{A6345C30-5D6C-4AF6-9572-2B1EA3FE7618}"/>
    <cellStyle name="Commentaire 22 5_Commentaires" xfId="13774" xr:uid="{92F933A0-5940-40A1-A74D-9DA5C31B3A5A}"/>
    <cellStyle name="Commentaire 22 6" xfId="13775" xr:uid="{32796E04-0DAB-48AA-92D6-F0803221C787}"/>
    <cellStyle name="Commentaire 22 6 2" xfId="13776" xr:uid="{E8C7E067-5004-4295-9EA1-A236280B53FE}"/>
    <cellStyle name="Commentaire 22 6 2 2" xfId="13777" xr:uid="{4B19FE8B-7B01-4AA0-9832-39B32094D1A0}"/>
    <cellStyle name="Commentaire 22 6 2_Commentaires" xfId="13778" xr:uid="{26B9797E-6AE8-4FF9-B6B9-2E5B64F846F3}"/>
    <cellStyle name="Commentaire 22 6 3" xfId="13779" xr:uid="{92F11097-97CE-4F45-82C0-F01ABA507DF6}"/>
    <cellStyle name="Commentaire 22 6 4" xfId="13780" xr:uid="{BE0BB2F6-07D3-4A06-9BF7-8215F3873C37}"/>
    <cellStyle name="Commentaire 22 6 5" xfId="13781" xr:uid="{D2C88207-89A7-47D2-98AE-5F2050B5EBAF}"/>
    <cellStyle name="Commentaire 22 6_Commentaires" xfId="13782" xr:uid="{66B75076-ABE1-447B-9889-8D69F4390C67}"/>
    <cellStyle name="Commentaire 22 7" xfId="13783" xr:uid="{EE269A44-D4C2-46B0-B80A-7695DAF0A45B}"/>
    <cellStyle name="Commentaire 22 7 2" xfId="13784" xr:uid="{18A1463B-FBA9-4D23-A08D-AFF08990D014}"/>
    <cellStyle name="Commentaire 22 7_Commentaires" xfId="13785" xr:uid="{6ABA53E5-A3CD-402F-9D7B-AE766C9D0FF8}"/>
    <cellStyle name="Commentaire 22 8" xfId="13786" xr:uid="{0D1488D8-3D09-486A-AE51-273DFA8B3279}"/>
    <cellStyle name="Commentaire 22 8 2" xfId="13787" xr:uid="{07D50292-89AF-41AA-BEA9-70A4EF64232D}"/>
    <cellStyle name="Commentaire 22 8_Commentaires" xfId="13788" xr:uid="{28C11C1E-3E35-4D76-ACCD-57AE3CEF37D4}"/>
    <cellStyle name="Commentaire 22 9" xfId="13789" xr:uid="{4E5D4715-9538-453B-983D-2D4D7208E594}"/>
    <cellStyle name="Commentaire 22_Commentaires" xfId="13790" xr:uid="{0051BF93-0E43-46D1-84D9-8B4CCCFB7903}"/>
    <cellStyle name="Commentaire 23" xfId="13791" xr:uid="{E9724609-D68E-4A47-A3C8-FC6E800EE6C4}"/>
    <cellStyle name="Commentaire 23 10" xfId="13792" xr:uid="{65D41B66-2C6B-4891-9D45-BC088C0369B2}"/>
    <cellStyle name="Commentaire 23 2" xfId="13793" xr:uid="{FB94C4FD-FD0A-4F3A-AC8B-FD409AC6F14C}"/>
    <cellStyle name="Commentaire 23 2 2" xfId="13794" xr:uid="{02550C1A-9724-4FE6-B841-25A82CE43583}"/>
    <cellStyle name="Commentaire 23 2 2 2" xfId="13795" xr:uid="{8E250AF9-412C-4568-8D30-93A1CE0CA639}"/>
    <cellStyle name="Commentaire 23 2 2 2 2" xfId="13796" xr:uid="{F1B1EB14-5EC6-49C5-B378-6E35C2C604BF}"/>
    <cellStyle name="Commentaire 23 2 2 2 3" xfId="13797" xr:uid="{B9A4BE06-0D78-440A-BE68-2AA4F9D45ED4}"/>
    <cellStyle name="Commentaire 23 2 2 2 4" xfId="13798" xr:uid="{197241FE-C1F1-4EBB-935D-C0DD0590A2B5}"/>
    <cellStyle name="Commentaire 23 2 2 2 5" xfId="13799" xr:uid="{0AF4B801-F7C9-4403-A9C5-17C8FA978DB8}"/>
    <cellStyle name="Commentaire 23 2 2 3" xfId="13800" xr:uid="{3D714C91-AF76-49C0-8592-E3C631A9215E}"/>
    <cellStyle name="Commentaire 23 2 2 3 2" xfId="13801" xr:uid="{A9215747-4643-475A-9222-1364B029CF18}"/>
    <cellStyle name="Commentaire 23 2 2 3 3" xfId="13802" xr:uid="{C3196B35-D224-495C-A850-FD53BFE7B19C}"/>
    <cellStyle name="Commentaire 23 2 2 3 4" xfId="13803" xr:uid="{29370E01-4650-46A8-930E-AB0533FA39F2}"/>
    <cellStyle name="Commentaire 23 2 2 3 5" xfId="13804" xr:uid="{FAA1F98A-D7C9-437B-B6D9-1CB7FC53CAA7}"/>
    <cellStyle name="Commentaire 23 2 2 4" xfId="13805" xr:uid="{71B1278A-C55C-448D-A238-C3C67BB24D0B}"/>
    <cellStyle name="Commentaire 23 2 2 5" xfId="13806" xr:uid="{2BB30DC5-52C6-4160-B8B6-3AE8471578BB}"/>
    <cellStyle name="Commentaire 23 2 2 6" xfId="13807" xr:uid="{442773F3-AC99-492D-92BD-08FBB2D3D7B6}"/>
    <cellStyle name="Commentaire 23 2 2 7" xfId="13808" xr:uid="{6E15DA4A-3B3C-4B34-84F1-FB07302D4341}"/>
    <cellStyle name="Commentaire 23 2 2_Commentaires" xfId="13809" xr:uid="{74166BF7-3CA7-4FEF-83B3-F6D457E024E0}"/>
    <cellStyle name="Commentaire 23 2 3" xfId="13810" xr:uid="{89DF4A9F-7024-4783-9E30-836C948EAC6E}"/>
    <cellStyle name="Commentaire 23 2 3 2" xfId="13811" xr:uid="{CDC0D0A4-C6F7-4946-A9F5-4F5BFB7B596D}"/>
    <cellStyle name="Commentaire 23 2 3 2 2" xfId="13812" xr:uid="{0515F66B-EC98-4D79-98CE-15C0EA561B14}"/>
    <cellStyle name="Commentaire 23 2 3 2 3" xfId="13813" xr:uid="{AFC1BE7F-C721-41A3-936F-41DA93671A4B}"/>
    <cellStyle name="Commentaire 23 2 3 2 4" xfId="13814" xr:uid="{504D1522-3BC8-4CAE-901C-96C1D8DC278E}"/>
    <cellStyle name="Commentaire 23 2 3 2 5" xfId="13815" xr:uid="{F62F36B3-CD16-4680-B4EA-2EF0C5F89692}"/>
    <cellStyle name="Commentaire 23 2 3 3" xfId="13816" xr:uid="{F8D07993-E3BF-416A-8D6F-BFFE1B206B21}"/>
    <cellStyle name="Commentaire 23 2 3 3 2" xfId="13817" xr:uid="{B2FCF6C7-72F2-434E-AB66-DD69ABDE1C9F}"/>
    <cellStyle name="Commentaire 23 2 3 3 3" xfId="13818" xr:uid="{E3DECDE7-D10E-4145-93FD-4900B2837191}"/>
    <cellStyle name="Commentaire 23 2 3 3 4" xfId="13819" xr:uid="{7DAF1F6F-3F92-4E36-A061-B4606A87BE29}"/>
    <cellStyle name="Commentaire 23 2 3 3 5" xfId="13820" xr:uid="{BB81CE78-2FFC-4321-918B-CFB5E645CA75}"/>
    <cellStyle name="Commentaire 23 2 3 4" xfId="13821" xr:uid="{0478C219-CF2A-45C3-B5E5-00D23B85619C}"/>
    <cellStyle name="Commentaire 23 2 3 5" xfId="13822" xr:uid="{A3073329-C380-419A-8F69-944DFFCD66A1}"/>
    <cellStyle name="Commentaire 23 2 3 6" xfId="13823" xr:uid="{711A28D4-59A4-4C73-B5DA-8776709DC4FC}"/>
    <cellStyle name="Commentaire 23 2 3 7" xfId="13824" xr:uid="{00644476-D506-41E9-97AA-D435579234FA}"/>
    <cellStyle name="Commentaire 23 2 4" xfId="13825" xr:uid="{21A9CB53-67A8-4972-B2C4-F1BE2EF83B21}"/>
    <cellStyle name="Commentaire 23 2 4 2" xfId="13826" xr:uid="{F77F9A44-1F52-414A-9A2A-749064B3320F}"/>
    <cellStyle name="Commentaire 23 2 4 3" xfId="13827" xr:uid="{B80B8804-E09C-4A08-92E2-D3F8648AC117}"/>
    <cellStyle name="Commentaire 23 2 4 4" xfId="13828" xr:uid="{4B89803C-560A-4A96-A6ED-DEF0B95E7F5C}"/>
    <cellStyle name="Commentaire 23 2 4 5" xfId="13829" xr:uid="{5E0618DA-D891-4F58-A112-CFC83C5940D5}"/>
    <cellStyle name="Commentaire 23 2 5" xfId="13830" xr:uid="{EA1E5025-4F62-43A0-944A-B2CA6CCB9D2D}"/>
    <cellStyle name="Commentaire 23 2 5 2" xfId="13831" xr:uid="{1C2AC5A8-6ECF-44A5-977D-23A98412290A}"/>
    <cellStyle name="Commentaire 23 2 5 3" xfId="13832" xr:uid="{976818E7-585C-4133-B3B6-80DE69720E47}"/>
    <cellStyle name="Commentaire 23 2 5 4" xfId="13833" xr:uid="{5105B4D3-02A3-4A34-B6CB-B3A50FE4CF5D}"/>
    <cellStyle name="Commentaire 23 2 5 5" xfId="13834" xr:uid="{2D45D51D-CA0A-4EFB-90D4-506ADD31B86F}"/>
    <cellStyle name="Commentaire 23 2 6" xfId="13835" xr:uid="{C3C037C1-9E38-49C5-BCE6-8E3DE54A7A7D}"/>
    <cellStyle name="Commentaire 23 2 7" xfId="13836" xr:uid="{0DEDDAAB-D741-4999-965F-DE119C33BB9F}"/>
    <cellStyle name="Commentaire 23 2 8" xfId="13837" xr:uid="{C9165EF9-36F3-4E5B-B8A0-A5587782BABB}"/>
    <cellStyle name="Commentaire 23 2 9" xfId="13838" xr:uid="{A6E9F108-2BE3-42E5-8ADA-7373C41A1B45}"/>
    <cellStyle name="Commentaire 23 2_Commentaires" xfId="13839" xr:uid="{7D66D349-9D46-4E82-8A41-10D415E6F0F4}"/>
    <cellStyle name="Commentaire 23 3" xfId="13840" xr:uid="{B83197CA-2697-4721-8108-511915AC2D24}"/>
    <cellStyle name="Commentaire 23 3 2" xfId="13841" xr:uid="{4D3E96ED-03C1-483F-BEBD-8B726E9AE8D3}"/>
    <cellStyle name="Commentaire 23 3 2 2" xfId="13842" xr:uid="{5C2BD512-2FA5-4B9F-B861-6396A9D60949}"/>
    <cellStyle name="Commentaire 23 3 2 3" xfId="13843" xr:uid="{70C968ED-6D2B-476D-B29E-2E581B161A2C}"/>
    <cellStyle name="Commentaire 23 3 2 4" xfId="13844" xr:uid="{A4256EED-87AF-4922-9D5C-65DF88BDC45F}"/>
    <cellStyle name="Commentaire 23 3 2 5" xfId="13845" xr:uid="{593669C5-BC2E-4BF7-AA10-48F4003C14E0}"/>
    <cellStyle name="Commentaire 23 3 2_Commentaires" xfId="13846" xr:uid="{C189C33C-412C-4D56-9F6E-50AC69E070F0}"/>
    <cellStyle name="Commentaire 23 3 3" xfId="13847" xr:uid="{739722F0-3C8B-4CCB-8AE2-05C78052BF08}"/>
    <cellStyle name="Commentaire 23 3 3 2" xfId="13848" xr:uid="{EB6084FB-0AE1-4AEB-91A7-D541ADF4B7CC}"/>
    <cellStyle name="Commentaire 23 3 3 3" xfId="13849" xr:uid="{4A2E3C31-3000-4C6F-84EC-553FFAE9A9EB}"/>
    <cellStyle name="Commentaire 23 3 3 4" xfId="13850" xr:uid="{535EF197-28A1-4579-9586-A2F27D53B42A}"/>
    <cellStyle name="Commentaire 23 3 3 5" xfId="13851" xr:uid="{F5CF881E-80C3-497C-8339-350268616F5A}"/>
    <cellStyle name="Commentaire 23 3 4" xfId="13852" xr:uid="{4817C768-992D-4B1C-A3E7-48ED9BF80A63}"/>
    <cellStyle name="Commentaire 23 3 5" xfId="13853" xr:uid="{98A0264F-7755-4ADA-A43A-08D6512B7616}"/>
    <cellStyle name="Commentaire 23 3 6" xfId="13854" xr:uid="{EF47BD78-22CB-45F0-B166-A54343F1F531}"/>
    <cellStyle name="Commentaire 23 3 7" xfId="13855" xr:uid="{8C02CD65-DE27-4730-B91F-688E6623CC8B}"/>
    <cellStyle name="Commentaire 23 3_Commentaires" xfId="13856" xr:uid="{38B6801A-A43D-42AE-8A24-DE26DD794491}"/>
    <cellStyle name="Commentaire 23 4" xfId="13857" xr:uid="{FFDE3D90-C75A-440D-8F71-4AC33E1089D8}"/>
    <cellStyle name="Commentaire 23 4 2" xfId="13858" xr:uid="{479DF44B-B6DF-4A41-A0EB-71218434082C}"/>
    <cellStyle name="Commentaire 23 4 2 2" xfId="13859" xr:uid="{FA16B2A4-910A-4336-AC10-F546690D00A4}"/>
    <cellStyle name="Commentaire 23 4 2 3" xfId="13860" xr:uid="{D8DA0EF9-68A1-4B6F-B2FA-9B076768A5E4}"/>
    <cellStyle name="Commentaire 23 4 2 4" xfId="13861" xr:uid="{B4E2E531-A34C-48FF-A909-110759CDEF15}"/>
    <cellStyle name="Commentaire 23 4 2 5" xfId="13862" xr:uid="{4FC43652-DADA-4C95-98B4-DD6C7508F1DE}"/>
    <cellStyle name="Commentaire 23 4 2_Commentaires" xfId="13863" xr:uid="{35EFF239-0538-4F0C-8987-AFA52CD4B24A}"/>
    <cellStyle name="Commentaire 23 4 3" xfId="13864" xr:uid="{9F8DC7A2-3354-4C63-8DA6-78DF9E958264}"/>
    <cellStyle name="Commentaire 23 4 3 2" xfId="13865" xr:uid="{FC4FBEFB-32BD-4014-ADE7-053B1BB90B41}"/>
    <cellStyle name="Commentaire 23 4 3 3" xfId="13866" xr:uid="{AB869397-5140-4BDC-B25F-76B416C4818F}"/>
    <cellStyle name="Commentaire 23 4 3 4" xfId="13867" xr:uid="{853F5900-B14C-4425-BFDE-9ECC5ECD17D9}"/>
    <cellStyle name="Commentaire 23 4 3 5" xfId="13868" xr:uid="{C0D97AAC-86F9-42BE-A170-9630FF6A3F91}"/>
    <cellStyle name="Commentaire 23 4 4" xfId="13869" xr:uid="{7B9C3C61-0E3B-4175-AA53-1C072D0A3578}"/>
    <cellStyle name="Commentaire 23 4 5" xfId="13870" xr:uid="{75A09D91-59AF-454F-B29E-00FA481C9DD3}"/>
    <cellStyle name="Commentaire 23 4 6" xfId="13871" xr:uid="{97FF8EDD-15AA-4FF0-AE2A-9E182C32A45C}"/>
    <cellStyle name="Commentaire 23 4 7" xfId="13872" xr:uid="{29781A7B-CBA1-4605-A53D-0BEE89DA5DCA}"/>
    <cellStyle name="Commentaire 23 4_Commentaires" xfId="13873" xr:uid="{577564D7-A2EE-4D36-9031-F00453C5A157}"/>
    <cellStyle name="Commentaire 23 5" xfId="13874" xr:uid="{9150B912-489F-4EAD-A7D9-FDD5928B7C49}"/>
    <cellStyle name="Commentaire 23 5 2" xfId="13875" xr:uid="{AA7417E6-9EFF-41EF-848D-FF044C71B905}"/>
    <cellStyle name="Commentaire 23 5 2 2" xfId="13876" xr:uid="{2A3E908A-BBB0-4336-B94C-2D4AE69A232A}"/>
    <cellStyle name="Commentaire 23 5 2 3" xfId="13877" xr:uid="{2CD62320-7BD6-4DB9-886A-4BE31F370C81}"/>
    <cellStyle name="Commentaire 23 5 2 4" xfId="13878" xr:uid="{7315E706-F223-4035-A79B-9856E17EDFB7}"/>
    <cellStyle name="Commentaire 23 5 2 5" xfId="13879" xr:uid="{456E809A-A26E-44EC-8505-6BD4554AD0BF}"/>
    <cellStyle name="Commentaire 23 5 2_Commentaires" xfId="13880" xr:uid="{9D13F0BF-5F51-47CE-A079-3E8B82049B46}"/>
    <cellStyle name="Commentaire 23 5 3" xfId="13881" xr:uid="{52877B4E-3544-422D-8EDA-FAE69113450B}"/>
    <cellStyle name="Commentaire 23 5 4" xfId="13882" xr:uid="{607B0A7F-23B3-4631-A6AB-88D9ED0AD1D2}"/>
    <cellStyle name="Commentaire 23 5 5" xfId="13883" xr:uid="{6E45C16E-AA71-45F9-9D27-0716B46BFD47}"/>
    <cellStyle name="Commentaire 23 5 6" xfId="13884" xr:uid="{4F28B43E-28AA-429F-939B-1C03ACB2F3CD}"/>
    <cellStyle name="Commentaire 23 5_Commentaires" xfId="13885" xr:uid="{D70AC622-E9EB-4A6A-A9E5-28174CF750F9}"/>
    <cellStyle name="Commentaire 23 6" xfId="13886" xr:uid="{B292E786-4173-4A1E-B4F7-B8807BD47FB3}"/>
    <cellStyle name="Commentaire 23 6 2" xfId="13887" xr:uid="{6C6A5BE2-7536-401E-A38E-6DF6885A1C63}"/>
    <cellStyle name="Commentaire 23 6 2 2" xfId="13888" xr:uid="{836576E3-3A10-4727-9ED5-8EDE5D43FBFD}"/>
    <cellStyle name="Commentaire 23 6 2_Commentaires" xfId="13889" xr:uid="{DE7241DB-D8D0-4FF3-89AF-61388F7CE1BE}"/>
    <cellStyle name="Commentaire 23 6 3" xfId="13890" xr:uid="{1F1E877E-75B4-4090-A654-745D43BFB3F9}"/>
    <cellStyle name="Commentaire 23 6 4" xfId="13891" xr:uid="{98BD642C-FA56-4261-8904-7015EA66255A}"/>
    <cellStyle name="Commentaire 23 6 5" xfId="13892" xr:uid="{6CD7690F-F3FA-4AD5-84B1-502FA57914A1}"/>
    <cellStyle name="Commentaire 23 6_Commentaires" xfId="13893" xr:uid="{CF57A81A-0B04-4E71-A1E9-49D6FBA61ED8}"/>
    <cellStyle name="Commentaire 23 7" xfId="13894" xr:uid="{0B0707E4-C437-44D0-8D74-3D71799F9711}"/>
    <cellStyle name="Commentaire 23 7 2" xfId="13895" xr:uid="{E52DB3B6-FBCE-4D6F-8ED4-9A1BE4FAB8AF}"/>
    <cellStyle name="Commentaire 23 7_Commentaires" xfId="13896" xr:uid="{762F2B31-0A07-4EA8-947E-E6E7B5CC4500}"/>
    <cellStyle name="Commentaire 23 8" xfId="13897" xr:uid="{2DEBC9BC-E1F6-4C70-A3EE-D5355AAD8469}"/>
    <cellStyle name="Commentaire 23 8 2" xfId="13898" xr:uid="{9FAB6B90-7D2D-47C3-B812-5129D7039A74}"/>
    <cellStyle name="Commentaire 23 8_Commentaires" xfId="13899" xr:uid="{81EF592A-402B-4096-A564-D2E885D6EF5D}"/>
    <cellStyle name="Commentaire 23 9" xfId="13900" xr:uid="{94C5AC64-1D1E-47A3-9F4F-3108BCA3B020}"/>
    <cellStyle name="Commentaire 23_Commentaires" xfId="13901" xr:uid="{52AEE42D-F62E-4298-ADFB-54DE3C692097}"/>
    <cellStyle name="Commentaire 24" xfId="13902" xr:uid="{BDB08BED-2E84-4742-B6DD-B08D9D438C57}"/>
    <cellStyle name="Commentaire 24 2" xfId="13903" xr:uid="{B7822FCD-9A94-4F9F-88D9-656F765EA761}"/>
    <cellStyle name="Commentaire 24 2 2" xfId="13904" xr:uid="{C92F621C-BD9F-4635-BFAB-C396CC1D05C0}"/>
    <cellStyle name="Commentaire 24 2_Commentaires" xfId="13905" xr:uid="{23227B2C-101B-4DF1-9FFC-05C00F1A661F}"/>
    <cellStyle name="Commentaire 24 3" xfId="13906" xr:uid="{0F8F8B55-8B9B-4A2C-8042-599FCEB1AE5D}"/>
    <cellStyle name="Commentaire 24_Commentaires" xfId="13907" xr:uid="{0AF77855-8046-47AF-9E3B-AD250036E455}"/>
    <cellStyle name="Commentaire 25" xfId="13908" xr:uid="{10500173-2692-4A21-83B1-A02D9DF7CCE0}"/>
    <cellStyle name="Commentaire 25 2" xfId="13909" xr:uid="{D6EF33DC-81DB-4ACA-95E1-83BFAFC8B55A}"/>
    <cellStyle name="Commentaire 25 2 2" xfId="13910" xr:uid="{05A86FF9-4A73-4CCD-A8AA-561686349749}"/>
    <cellStyle name="Commentaire 25 2_Commentaires" xfId="13911" xr:uid="{FC859BDA-AFA1-4AB0-844C-C736E94E9434}"/>
    <cellStyle name="Commentaire 25 3" xfId="13912" xr:uid="{81E86BEB-9E2A-4AA3-AEED-A1AACF38D671}"/>
    <cellStyle name="Commentaire 25_Commentaires" xfId="13913" xr:uid="{6C6AA85A-56E5-446B-A2F5-D39C6AD50E66}"/>
    <cellStyle name="Commentaire 26" xfId="13914" xr:uid="{D6A487E9-7460-4748-9299-6C712305E449}"/>
    <cellStyle name="Commentaire 26 2" xfId="13915" xr:uid="{545F9FF8-0299-4C64-BED7-0A71C28D6EAF}"/>
    <cellStyle name="Commentaire 26 2 2" xfId="13916" xr:uid="{BB7C99DD-FC03-4F3F-BDFC-4E0F34ED7ADE}"/>
    <cellStyle name="Commentaire 26 2_Commentaires" xfId="13917" xr:uid="{422F7846-6310-4B72-8532-CD9B0A5167A5}"/>
    <cellStyle name="Commentaire 26 3" xfId="13918" xr:uid="{27947131-AE9B-40A2-9DD0-29487B381B80}"/>
    <cellStyle name="Commentaire 26_Commentaires" xfId="13919" xr:uid="{F085C116-C375-4076-9FA6-9F240870B447}"/>
    <cellStyle name="Commentaire 27" xfId="13920" xr:uid="{7F295128-BDB4-4B40-90C6-C58D07F4692C}"/>
    <cellStyle name="Commentaire 27 2" xfId="13921" xr:uid="{B4BA6E2A-CE55-49C6-9161-2720A843CC78}"/>
    <cellStyle name="Commentaire 27 2 2" xfId="13922" xr:uid="{CBD2E39A-4D71-4B6B-A699-595E4217F7BA}"/>
    <cellStyle name="Commentaire 27 2_Commentaires" xfId="13923" xr:uid="{D78B1407-0CF9-4144-9A48-CFD282367D17}"/>
    <cellStyle name="Commentaire 27 3" xfId="13924" xr:uid="{61BE93AD-6019-44E8-AEAE-F8A13FE86B68}"/>
    <cellStyle name="Commentaire 27_Commentaires" xfId="13925" xr:uid="{184DF649-63A0-4055-BFBF-F1D5FA35C3C6}"/>
    <cellStyle name="Commentaire 28" xfId="13926" xr:uid="{8ADA67D4-BCB4-4933-85D3-C5245687C7B4}"/>
    <cellStyle name="Commentaire 28 2" xfId="13927" xr:uid="{72D065CE-D074-4E27-AB94-E28FDE93FBF3}"/>
    <cellStyle name="Commentaire 28 2 2" xfId="13928" xr:uid="{5F85D1BC-2479-45F5-BED7-5103298C56B4}"/>
    <cellStyle name="Commentaire 28 2_Commentaires" xfId="13929" xr:uid="{A2F0AC5D-46DF-48D3-963B-76A47B28FBD1}"/>
    <cellStyle name="Commentaire 28 3" xfId="13930" xr:uid="{479EE5C4-A866-40CA-B5FF-2A9DE2DD18FC}"/>
    <cellStyle name="Commentaire 28_Commentaires" xfId="13931" xr:uid="{1070C49F-4C99-423F-8B9D-7C6D476AF893}"/>
    <cellStyle name="Commentaire 29" xfId="13932" xr:uid="{BA41017B-5930-4149-BE2C-2AAAC39BEC43}"/>
    <cellStyle name="Commentaire 29 2" xfId="13933" xr:uid="{71A03549-CCA0-4BA4-BDCE-E31FD04DCF49}"/>
    <cellStyle name="Commentaire 29 2 2" xfId="13934" xr:uid="{F10BFA0C-ED75-4496-A4EB-C04CC24CFBFA}"/>
    <cellStyle name="Commentaire 29 2_Commentaires" xfId="13935" xr:uid="{6FE6A6E2-7908-4FBC-9C02-A89EE4586F9E}"/>
    <cellStyle name="Commentaire 29 3" xfId="13936" xr:uid="{AEFAEBBE-85E1-42AE-8755-A3B85FC9293C}"/>
    <cellStyle name="Commentaire 29_Commentaires" xfId="13937" xr:uid="{056902CB-E866-4295-B32D-A618220A9F0D}"/>
    <cellStyle name="Commentaire 3" xfId="13938" xr:uid="{AB65D4FC-174E-4174-8080-D9ABE9545EF8}"/>
    <cellStyle name="Commentaire 3 10" xfId="13939" xr:uid="{37C388FB-E0C5-4700-B426-7CBA96E60DD8}"/>
    <cellStyle name="Commentaire 3 10 10" xfId="13940" xr:uid="{A794EABE-4A7F-4345-A1F3-08A8CC2E05E7}"/>
    <cellStyle name="Commentaire 3 10 11" xfId="13941" xr:uid="{5A1A0E19-2B0A-4179-BCC9-BFC98730777A}"/>
    <cellStyle name="Commentaire 3 10 2" xfId="13942" xr:uid="{79F62F3F-5981-4D8C-83D6-3627301F385D}"/>
    <cellStyle name="Commentaire 3 10 2 2" xfId="13943" xr:uid="{5AF8ECB1-C46E-4610-9E89-E222C7E8115D}"/>
    <cellStyle name="Commentaire 3 10 2 2 2" xfId="13944" xr:uid="{7F1F9C33-12E2-4259-A894-3CBF46B82693}"/>
    <cellStyle name="Commentaire 3 10 2 2 2 2" xfId="13945" xr:uid="{F60CD01C-0914-415B-895D-9C6E2B239E4C}"/>
    <cellStyle name="Commentaire 3 10 2 2 2 3" xfId="13946" xr:uid="{8368CC61-51AB-4041-802F-C2C9A9DBF215}"/>
    <cellStyle name="Commentaire 3 10 2 2 2 4" xfId="13947" xr:uid="{EDFA35C2-9ADF-4A21-B9FB-BE6C5C4D1E29}"/>
    <cellStyle name="Commentaire 3 10 2 2 2 5" xfId="13948" xr:uid="{C56D3838-366D-489C-A502-643988396A5A}"/>
    <cellStyle name="Commentaire 3 10 2 2 3" xfId="13949" xr:uid="{855D3A11-E3F3-4EED-9634-635ADBF41E6E}"/>
    <cellStyle name="Commentaire 3 10 2 2 3 2" xfId="13950" xr:uid="{8D661A09-9EF4-46CB-9D7F-A88DDB870649}"/>
    <cellStyle name="Commentaire 3 10 2 2 3 3" xfId="13951" xr:uid="{23D196A4-708F-41F8-8A32-A3265F753212}"/>
    <cellStyle name="Commentaire 3 10 2 2 3 4" xfId="13952" xr:uid="{E74A8B43-3AAA-440B-BE0B-FA5F5743046D}"/>
    <cellStyle name="Commentaire 3 10 2 2 3 5" xfId="13953" xr:uid="{CCCC04F7-C309-41CE-B1D7-12EC33CED3F7}"/>
    <cellStyle name="Commentaire 3 10 2 2 4" xfId="13954" xr:uid="{3FE13995-DB82-46C7-A4B6-03AE03CB9DDC}"/>
    <cellStyle name="Commentaire 3 10 2 2 5" xfId="13955" xr:uid="{0AD74B52-AE32-4D1B-A6F3-F94070716AFE}"/>
    <cellStyle name="Commentaire 3 10 2 2 6" xfId="13956" xr:uid="{957A4E51-42E9-4D39-A4EF-37113F6C4D76}"/>
    <cellStyle name="Commentaire 3 10 2 2 7" xfId="13957" xr:uid="{D4F79B9D-30A0-46CC-88ED-BC3DB382F510}"/>
    <cellStyle name="Commentaire 3 10 2 2_Commentaires" xfId="13958" xr:uid="{96AE9C18-7549-487E-8777-85673B59175C}"/>
    <cellStyle name="Commentaire 3 10 2 3" xfId="13959" xr:uid="{A230DD07-7B4A-4DC1-A933-845581127BBF}"/>
    <cellStyle name="Commentaire 3 10 2 3 2" xfId="13960" xr:uid="{48856061-544A-4034-8352-5EBBA4EE96CF}"/>
    <cellStyle name="Commentaire 3 10 2 3 2 2" xfId="13961" xr:uid="{BEDD73DB-4422-4512-AD46-8B783FC4952F}"/>
    <cellStyle name="Commentaire 3 10 2 3 2 3" xfId="13962" xr:uid="{0E14A5FB-79D0-4366-8BE6-D8EC7A99CDA0}"/>
    <cellStyle name="Commentaire 3 10 2 3 2 4" xfId="13963" xr:uid="{269FD203-393A-4B8D-805F-345E34CAE024}"/>
    <cellStyle name="Commentaire 3 10 2 3 2 5" xfId="13964" xr:uid="{2BBE2FDE-3D1F-4781-8A30-D995B6C7C67B}"/>
    <cellStyle name="Commentaire 3 10 2 3 3" xfId="13965" xr:uid="{138BDD15-ECB7-4633-8852-BC8908FA8554}"/>
    <cellStyle name="Commentaire 3 10 2 3 3 2" xfId="13966" xr:uid="{454203DE-A8D6-4182-AC40-84BE6FB7A43A}"/>
    <cellStyle name="Commentaire 3 10 2 3 3 3" xfId="13967" xr:uid="{5AB8D486-DCDE-48E4-B7EE-385E81B34BEE}"/>
    <cellStyle name="Commentaire 3 10 2 3 3 4" xfId="13968" xr:uid="{2A05D028-2056-48D4-9096-61814C79CD9F}"/>
    <cellStyle name="Commentaire 3 10 2 3 3 5" xfId="13969" xr:uid="{459B5C5F-71AD-40A6-996F-D98F579F7CE3}"/>
    <cellStyle name="Commentaire 3 10 2 3 4" xfId="13970" xr:uid="{228D766B-DF87-4ABB-BEAE-4EDAAA3CBF5F}"/>
    <cellStyle name="Commentaire 3 10 2 3 5" xfId="13971" xr:uid="{F4FC3BDA-B867-435B-B30A-DBAF96F9F311}"/>
    <cellStyle name="Commentaire 3 10 2 3 6" xfId="13972" xr:uid="{F5AC0060-2EA3-4D47-9B41-2B19BBE33620}"/>
    <cellStyle name="Commentaire 3 10 2 3 7" xfId="13973" xr:uid="{12D4A7D0-EC10-4C7D-AC5F-EF6338293150}"/>
    <cellStyle name="Commentaire 3 10 2 4" xfId="13974" xr:uid="{BF3BBE48-014E-4C63-BCF0-7DEFEA808888}"/>
    <cellStyle name="Commentaire 3 10 2 4 2" xfId="13975" xr:uid="{97FBFD67-C668-4CC7-8F7F-5DF79DD77065}"/>
    <cellStyle name="Commentaire 3 10 2 4 3" xfId="13976" xr:uid="{F48E5EDC-1ED4-457F-B73E-9E53C111CDC3}"/>
    <cellStyle name="Commentaire 3 10 2 4 4" xfId="13977" xr:uid="{161B1541-D924-496A-A2FC-D579E7E24224}"/>
    <cellStyle name="Commentaire 3 10 2 4 5" xfId="13978" xr:uid="{078CF05E-433B-4446-9E39-D16C60A730B4}"/>
    <cellStyle name="Commentaire 3 10 2 5" xfId="13979" xr:uid="{28F3B43D-9ED3-4ABD-8BCC-32C0B6D5CDB8}"/>
    <cellStyle name="Commentaire 3 10 2 5 2" xfId="13980" xr:uid="{682ADDA2-AC81-43CE-8D92-E990FA4901FB}"/>
    <cellStyle name="Commentaire 3 10 2 5 3" xfId="13981" xr:uid="{E9EBD8BF-1741-4AB1-8A1A-2C982504454B}"/>
    <cellStyle name="Commentaire 3 10 2 5 4" xfId="13982" xr:uid="{8241BA82-0312-40F6-89ED-0DE51AD900E0}"/>
    <cellStyle name="Commentaire 3 10 2 5 5" xfId="13983" xr:uid="{62F07FAA-A032-43A5-BB0B-A461FCD8A027}"/>
    <cellStyle name="Commentaire 3 10 2 6" xfId="13984" xr:uid="{3B92232B-C6B8-428A-9AAA-C47C664B58E9}"/>
    <cellStyle name="Commentaire 3 10 2 7" xfId="13985" xr:uid="{978B6127-8D1D-4D8C-A9E9-513A526BE506}"/>
    <cellStyle name="Commentaire 3 10 2 8" xfId="13986" xr:uid="{4A753117-CC1B-43D6-A048-993C89F6895C}"/>
    <cellStyle name="Commentaire 3 10 2 9" xfId="13987" xr:uid="{AFA571B1-033F-47B9-979A-7BF836983434}"/>
    <cellStyle name="Commentaire 3 10 2_Commentaires" xfId="13988" xr:uid="{EF5AAF0F-07F9-4C69-8655-E42692F64F6C}"/>
    <cellStyle name="Commentaire 3 10 3" xfId="13989" xr:uid="{7602EB5E-3EF6-43C5-9324-A23D0F915F76}"/>
    <cellStyle name="Commentaire 3 10 3 2" xfId="13990" xr:uid="{D1CE777C-8C2B-472E-83C2-45784C4F10F0}"/>
    <cellStyle name="Commentaire 3 10 3 2 2" xfId="13991" xr:uid="{866C8E4A-2564-4E59-9298-7C5C9D20A160}"/>
    <cellStyle name="Commentaire 3 10 3 2 3" xfId="13992" xr:uid="{FC879E9C-E702-4E57-8020-1D1A4B4FF197}"/>
    <cellStyle name="Commentaire 3 10 3 2 4" xfId="13993" xr:uid="{ED6A7C72-5308-407F-B385-89FF8D7832EB}"/>
    <cellStyle name="Commentaire 3 10 3 2 5" xfId="13994" xr:uid="{7FA08117-1591-420E-B178-251C4660A4C1}"/>
    <cellStyle name="Commentaire 3 10 3 2_Commentaires" xfId="13995" xr:uid="{493C5E4B-E494-4DA5-9E32-45E256AD6BF5}"/>
    <cellStyle name="Commentaire 3 10 3 3" xfId="13996" xr:uid="{7B1EAB54-1D8A-44BC-87DC-407FA128EB8C}"/>
    <cellStyle name="Commentaire 3 10 3 3 2" xfId="13997" xr:uid="{7C0E42C9-2BBF-46D7-8A41-6C78FB94F668}"/>
    <cellStyle name="Commentaire 3 10 3 3 3" xfId="13998" xr:uid="{F9C599BB-8444-4392-BBFA-825E61739035}"/>
    <cellStyle name="Commentaire 3 10 3 3 4" xfId="13999" xr:uid="{D386A128-963A-44FE-B155-F782AE8B79C5}"/>
    <cellStyle name="Commentaire 3 10 3 3 5" xfId="14000" xr:uid="{813E3E9B-61E2-4F5F-B940-9F28FB4E9EFB}"/>
    <cellStyle name="Commentaire 3 10 3 4" xfId="14001" xr:uid="{6AC8AB42-4513-4C1D-A1B3-AC696250AF94}"/>
    <cellStyle name="Commentaire 3 10 3 5" xfId="14002" xr:uid="{915666D8-5793-486D-B47F-C4D2DE9F0843}"/>
    <cellStyle name="Commentaire 3 10 3 6" xfId="14003" xr:uid="{C099C73E-1BA2-44A5-B70B-983CD4F0C9A0}"/>
    <cellStyle name="Commentaire 3 10 3 7" xfId="14004" xr:uid="{222CE991-894B-401C-8F37-83150A321888}"/>
    <cellStyle name="Commentaire 3 10 3_Commentaires" xfId="14005" xr:uid="{8139B1C5-D893-4C23-9D43-592BB9915308}"/>
    <cellStyle name="Commentaire 3 10 4" xfId="14006" xr:uid="{6EF5BED1-5156-4923-A55C-ED497E95ECEB}"/>
    <cellStyle name="Commentaire 3 10 4 2" xfId="14007" xr:uid="{5F9D7C72-31E9-42D4-AFA9-CF24E11E7BE4}"/>
    <cellStyle name="Commentaire 3 10 4 2 2" xfId="14008" xr:uid="{38556BDB-ACA3-41DA-A0AE-083FE2470CFB}"/>
    <cellStyle name="Commentaire 3 10 4 2 3" xfId="14009" xr:uid="{E1FEE32D-4994-42AE-8C2D-8A09F5FD86B7}"/>
    <cellStyle name="Commentaire 3 10 4 2 4" xfId="14010" xr:uid="{A34D1C36-25EC-4F74-A396-9AA5717583D6}"/>
    <cellStyle name="Commentaire 3 10 4 2 5" xfId="14011" xr:uid="{9523CBF0-123C-4C9E-86AA-7127EBDB9237}"/>
    <cellStyle name="Commentaire 3 10 4 2_Commentaires" xfId="14012" xr:uid="{9116B5AF-2A64-4071-A8DA-3B83A703B97E}"/>
    <cellStyle name="Commentaire 3 10 4 3" xfId="14013" xr:uid="{872C79A5-1A09-4A75-8F37-8E9C50786741}"/>
    <cellStyle name="Commentaire 3 10 4 3 2" xfId="14014" xr:uid="{8FDE5BF8-09C1-4747-8AE7-8119A1729E41}"/>
    <cellStyle name="Commentaire 3 10 4 3 3" xfId="14015" xr:uid="{670C9BEC-4B37-4526-8CA1-6788EE3CA158}"/>
    <cellStyle name="Commentaire 3 10 4 3 4" xfId="14016" xr:uid="{9E1F5FEC-A6B7-495A-B058-35535C823B86}"/>
    <cellStyle name="Commentaire 3 10 4 3 5" xfId="14017" xr:uid="{E69BCB81-78D8-4B56-AAD4-1BB1F3A8EA7E}"/>
    <cellStyle name="Commentaire 3 10 4 4" xfId="14018" xr:uid="{38669CC0-1660-414B-BF12-8E73BD92A802}"/>
    <cellStyle name="Commentaire 3 10 4 5" xfId="14019" xr:uid="{7D76FBBF-60D5-4674-B515-368BAEDDB8B6}"/>
    <cellStyle name="Commentaire 3 10 4 6" xfId="14020" xr:uid="{65F8BEFD-CFAE-4C61-80DF-5D028465112D}"/>
    <cellStyle name="Commentaire 3 10 4 7" xfId="14021" xr:uid="{187C370B-7115-4C61-8545-ED1EC4BD403B}"/>
    <cellStyle name="Commentaire 3 10 4_Commentaires" xfId="14022" xr:uid="{31A9314F-93E7-44D4-AC58-57F99D4C6915}"/>
    <cellStyle name="Commentaire 3 10 5" xfId="14023" xr:uid="{847351D3-EFA1-4B4C-B735-0A716E8F0302}"/>
    <cellStyle name="Commentaire 3 10 5 2" xfId="14024" xr:uid="{DEB3999D-A4CC-412D-ABAC-9F6FEB85E258}"/>
    <cellStyle name="Commentaire 3 10 5 2 2" xfId="14025" xr:uid="{84F458A7-F75F-4882-B220-68F40771746E}"/>
    <cellStyle name="Commentaire 3 10 5 2 3" xfId="14026" xr:uid="{EB106F28-362E-41B1-B642-9B5C72E532F5}"/>
    <cellStyle name="Commentaire 3 10 5 2 4" xfId="14027" xr:uid="{3A6DF4A7-C280-48D0-AA69-53DFE55D5B89}"/>
    <cellStyle name="Commentaire 3 10 5 2 5" xfId="14028" xr:uid="{FA8820FE-63EE-4A04-8345-F5A30BCEFA3D}"/>
    <cellStyle name="Commentaire 3 10 5 2_Commentaires" xfId="14029" xr:uid="{1A13D8EE-E6A5-42BB-9DF8-C213E6F42D84}"/>
    <cellStyle name="Commentaire 3 10 5 3" xfId="14030" xr:uid="{167941FF-FEFA-4386-BDD4-2A25EDDD492A}"/>
    <cellStyle name="Commentaire 3 10 5 3 2" xfId="14031" xr:uid="{1C338F5F-509E-4187-BEDE-740003EA7FD5}"/>
    <cellStyle name="Commentaire 3 10 5 3 3" xfId="14032" xr:uid="{BA6D790C-DB0A-4241-A2EC-24B93ED792A8}"/>
    <cellStyle name="Commentaire 3 10 5 3 4" xfId="14033" xr:uid="{274709B9-0671-4456-AAA5-9A6F32A763DA}"/>
    <cellStyle name="Commentaire 3 10 5 3 5" xfId="14034" xr:uid="{3F81D5A0-AA28-4DA7-86C7-44929A785B6D}"/>
    <cellStyle name="Commentaire 3 10 5 4" xfId="14035" xr:uid="{9999E88F-2652-4628-B8B6-0940BBB97A8D}"/>
    <cellStyle name="Commentaire 3 10 5 5" xfId="14036" xr:uid="{AF0D118A-E923-453C-8884-D998D22D799B}"/>
    <cellStyle name="Commentaire 3 10 5 6" xfId="14037" xr:uid="{91664085-5167-4043-979B-13DC26FBE994}"/>
    <cellStyle name="Commentaire 3 10 5 7" xfId="14038" xr:uid="{C76C1F2F-73B8-442A-8E0D-9E68560E4562}"/>
    <cellStyle name="Commentaire 3 10 5_Commentaires" xfId="14039" xr:uid="{1EEF4A44-68C5-4A52-9AF9-F31AB25E8439}"/>
    <cellStyle name="Commentaire 3 10 6" xfId="14040" xr:uid="{559FA5B4-96B6-4291-AB6B-00ED3F65415B}"/>
    <cellStyle name="Commentaire 3 10 6 2" xfId="14041" xr:uid="{E78DC1CC-18D2-450D-9A05-A76B8BC1BAB4}"/>
    <cellStyle name="Commentaire 3 10 6 2 2" xfId="14042" xr:uid="{1D0E22B9-64FD-4B01-B44D-957798BBF2EE}"/>
    <cellStyle name="Commentaire 3 10 6 2 3" xfId="14043" xr:uid="{4B47086D-973D-4611-BBD0-618F9DA335A4}"/>
    <cellStyle name="Commentaire 3 10 6 2 4" xfId="14044" xr:uid="{B91D8246-A25A-40AA-9056-A3677ECC0FD2}"/>
    <cellStyle name="Commentaire 3 10 6 2 5" xfId="14045" xr:uid="{C15A5B9E-497B-4483-9936-0F3269153C21}"/>
    <cellStyle name="Commentaire 3 10 6 2_Commentaires" xfId="14046" xr:uid="{011C14EC-B3C3-463C-AB46-8344F92FAEDA}"/>
    <cellStyle name="Commentaire 3 10 6 3" xfId="14047" xr:uid="{1A621C0F-CCF3-48E0-9672-73211F0504FC}"/>
    <cellStyle name="Commentaire 3 10 6 4" xfId="14048" xr:uid="{8D3BB19B-7F9B-463A-B6C4-5264B4A5DB73}"/>
    <cellStyle name="Commentaire 3 10 6 5" xfId="14049" xr:uid="{71E9734C-216F-4D1B-B402-A4CF069C4116}"/>
    <cellStyle name="Commentaire 3 10 6 6" xfId="14050" xr:uid="{987E6570-EE63-4AE0-B251-7EC5D8C49E42}"/>
    <cellStyle name="Commentaire 3 10 6_Commentaires" xfId="14051" xr:uid="{803BCDD1-0D1E-41B3-9196-A309AA9AE3DB}"/>
    <cellStyle name="Commentaire 3 10 7" xfId="14052" xr:uid="{85CD6C2E-70CD-4EB4-AC70-40D20BFA106A}"/>
    <cellStyle name="Commentaire 3 10 7 2" xfId="14053" xr:uid="{F15EE18C-1DC3-4940-A579-03578B729D99}"/>
    <cellStyle name="Commentaire 3 10 7 3" xfId="14054" xr:uid="{456BD076-6BBD-4497-BF6D-BE7A14C4DBB6}"/>
    <cellStyle name="Commentaire 3 10 7 4" xfId="14055" xr:uid="{2FEC7040-9C3A-46F3-ACAD-41F0B537B9AF}"/>
    <cellStyle name="Commentaire 3 10 7 5" xfId="14056" xr:uid="{79AF80C9-0ABF-421D-89E3-6B955D89A91D}"/>
    <cellStyle name="Commentaire 3 10 7_Commentaires" xfId="14057" xr:uid="{21DA307D-459E-42FC-B186-9D9E5FCD5E29}"/>
    <cellStyle name="Commentaire 3 10 8" xfId="14058" xr:uid="{C48B591A-C0A9-495A-9F1A-6565009B1D65}"/>
    <cellStyle name="Commentaire 3 10 8 2" xfId="14059" xr:uid="{64BEB40D-B55C-4112-BA91-B2C4A8BF66A6}"/>
    <cellStyle name="Commentaire 3 10 8_Commentaires" xfId="14060" xr:uid="{30C848A3-5169-4CB3-961A-DD00A7179B46}"/>
    <cellStyle name="Commentaire 3 10 9" xfId="14061" xr:uid="{9FCD6B6D-C240-47D0-B7D8-5103E6B03FA3}"/>
    <cellStyle name="Commentaire 3 10 9 2" xfId="14062" xr:uid="{F408875C-3FFE-4D7C-B678-8FE6A6202829}"/>
    <cellStyle name="Commentaire 3 10 9_Commentaires" xfId="14063" xr:uid="{B6C7B4C3-AB01-4306-89EF-820C4A659F11}"/>
    <cellStyle name="Commentaire 3 10_Commentaires" xfId="14064" xr:uid="{5CAA3BD0-BD76-4A2F-9D80-8469A256C98B}"/>
    <cellStyle name="Commentaire 3 11" xfId="14065" xr:uid="{DFB2F423-5145-4067-9B66-C7CE4F080C3A}"/>
    <cellStyle name="Commentaire 3 11 10" xfId="14066" xr:uid="{D7F1E472-83A2-40AA-8C97-7D029C3A13E2}"/>
    <cellStyle name="Commentaire 3 11 11" xfId="14067" xr:uid="{D578D00D-373C-47EF-B3AE-9E827C5D3D90}"/>
    <cellStyle name="Commentaire 3 11 2" xfId="14068" xr:uid="{0C08C63B-D7C1-448B-B96A-F10205AE6A39}"/>
    <cellStyle name="Commentaire 3 11 2 2" xfId="14069" xr:uid="{59B8FEEF-D87F-46CD-856B-261855E09D21}"/>
    <cellStyle name="Commentaire 3 11 2 2 2" xfId="14070" xr:uid="{483B8FFA-D683-490F-BA50-244E8C26CB0E}"/>
    <cellStyle name="Commentaire 3 11 2 2 2 2" xfId="14071" xr:uid="{0AEAC44D-3D4E-4EC8-B7D8-8DA9D144D571}"/>
    <cellStyle name="Commentaire 3 11 2 2 2 3" xfId="14072" xr:uid="{A8AE1C7D-6F1A-45A2-9348-C086CCF9438D}"/>
    <cellStyle name="Commentaire 3 11 2 2 2 4" xfId="14073" xr:uid="{1467D195-CD18-4359-9695-EFEF0AC4F1CA}"/>
    <cellStyle name="Commentaire 3 11 2 2 2 5" xfId="14074" xr:uid="{FEAC8450-DB69-4D43-A8D9-07ECD6AC181F}"/>
    <cellStyle name="Commentaire 3 11 2 2 3" xfId="14075" xr:uid="{483969C7-5AC8-4F1B-A2B9-2A87A5C593E4}"/>
    <cellStyle name="Commentaire 3 11 2 2 3 2" xfId="14076" xr:uid="{9912F72D-444E-4F7E-B33D-59ED458E5E91}"/>
    <cellStyle name="Commentaire 3 11 2 2 3 3" xfId="14077" xr:uid="{377084CE-3A8E-419E-B1E5-3F227D46F800}"/>
    <cellStyle name="Commentaire 3 11 2 2 3 4" xfId="14078" xr:uid="{2D92793E-84CE-4026-B771-AAB7155AC44F}"/>
    <cellStyle name="Commentaire 3 11 2 2 3 5" xfId="14079" xr:uid="{735E5151-20D2-47FE-B408-BABA545909DB}"/>
    <cellStyle name="Commentaire 3 11 2 2 4" xfId="14080" xr:uid="{33757B3B-8092-4653-B079-22D72B0CFB90}"/>
    <cellStyle name="Commentaire 3 11 2 2 5" xfId="14081" xr:uid="{58409F07-1CEC-4596-BD9F-4D947CFA610B}"/>
    <cellStyle name="Commentaire 3 11 2 2 6" xfId="14082" xr:uid="{5C3175BD-04C4-4604-AD8D-A735ED4E189F}"/>
    <cellStyle name="Commentaire 3 11 2 2 7" xfId="14083" xr:uid="{BA951D88-5ABF-4E74-B1B3-47A46CD9475A}"/>
    <cellStyle name="Commentaire 3 11 2 2_Commentaires" xfId="14084" xr:uid="{6DD09ED6-8AE1-44AC-BA39-C139D77B60D5}"/>
    <cellStyle name="Commentaire 3 11 2 3" xfId="14085" xr:uid="{51FDA880-4F9F-4D0C-B05B-2426E823B1D9}"/>
    <cellStyle name="Commentaire 3 11 2 3 2" xfId="14086" xr:uid="{19D333B7-A24F-42B7-89DD-24B92A4462D8}"/>
    <cellStyle name="Commentaire 3 11 2 3 2 2" xfId="14087" xr:uid="{7A5F25FF-C854-4BC2-9519-029EBECCCF8E}"/>
    <cellStyle name="Commentaire 3 11 2 3 2 3" xfId="14088" xr:uid="{8EED011B-FD7E-4D9C-9F3C-C24601ACBC33}"/>
    <cellStyle name="Commentaire 3 11 2 3 2 4" xfId="14089" xr:uid="{A8874467-8583-4F5A-954C-6735576C8648}"/>
    <cellStyle name="Commentaire 3 11 2 3 2 5" xfId="14090" xr:uid="{820018F9-E5D6-426C-906E-BD0DCE7807CC}"/>
    <cellStyle name="Commentaire 3 11 2 3 3" xfId="14091" xr:uid="{E59BA1C3-EBCC-4EF2-94E0-44BCDA49C030}"/>
    <cellStyle name="Commentaire 3 11 2 3 3 2" xfId="14092" xr:uid="{A9C8480B-EF5A-4456-9AA6-5098F96EA478}"/>
    <cellStyle name="Commentaire 3 11 2 3 3 3" xfId="14093" xr:uid="{B57CF692-48C5-4A6F-B0DC-7B82DF3057B1}"/>
    <cellStyle name="Commentaire 3 11 2 3 3 4" xfId="14094" xr:uid="{7996B4AC-ACFD-4FBF-8706-40651343076C}"/>
    <cellStyle name="Commentaire 3 11 2 3 3 5" xfId="14095" xr:uid="{2CA1DF72-75F1-4736-AC5F-0D971C80DB6A}"/>
    <cellStyle name="Commentaire 3 11 2 3 4" xfId="14096" xr:uid="{1E4D0565-8108-4FDD-BA05-C441B058F3AA}"/>
    <cellStyle name="Commentaire 3 11 2 3 5" xfId="14097" xr:uid="{CA01FE3A-F811-4ACA-9BC8-C21E75F621D4}"/>
    <cellStyle name="Commentaire 3 11 2 3 6" xfId="14098" xr:uid="{14C7803D-5C7E-48FE-B921-0AC5664EA00A}"/>
    <cellStyle name="Commentaire 3 11 2 3 7" xfId="14099" xr:uid="{3936E37D-CAF1-49EC-BEA3-F274DAE67828}"/>
    <cellStyle name="Commentaire 3 11 2 4" xfId="14100" xr:uid="{F5C0A340-71C7-472D-8D87-C8163AB8ED27}"/>
    <cellStyle name="Commentaire 3 11 2 4 2" xfId="14101" xr:uid="{F6D80F03-7FD5-4C88-A7AC-83342A7BC8BF}"/>
    <cellStyle name="Commentaire 3 11 2 4 3" xfId="14102" xr:uid="{8BDD3162-8A04-4EB7-8AD1-0028B0CBA166}"/>
    <cellStyle name="Commentaire 3 11 2 4 4" xfId="14103" xr:uid="{D7B46AF7-37B1-48C2-B3CE-EC62FCB55972}"/>
    <cellStyle name="Commentaire 3 11 2 4 5" xfId="14104" xr:uid="{420BC38E-A2D3-4E23-B9B7-91A0EF76EED9}"/>
    <cellStyle name="Commentaire 3 11 2 5" xfId="14105" xr:uid="{347F9FFA-20BE-41A4-AA53-926B16A08D3E}"/>
    <cellStyle name="Commentaire 3 11 2 5 2" xfId="14106" xr:uid="{945C1662-190A-4C64-9B67-5A31200DC4EB}"/>
    <cellStyle name="Commentaire 3 11 2 5 3" xfId="14107" xr:uid="{EE2B6F37-E3D3-48A7-92E7-49ED37D4FA78}"/>
    <cellStyle name="Commentaire 3 11 2 5 4" xfId="14108" xr:uid="{D0F4FC03-A12E-459A-BE02-86E1F439F179}"/>
    <cellStyle name="Commentaire 3 11 2 5 5" xfId="14109" xr:uid="{207FFA13-7C88-4F43-A207-488A54EA3BE9}"/>
    <cellStyle name="Commentaire 3 11 2 6" xfId="14110" xr:uid="{371EB0FA-09F2-4446-80A4-2DE101DD50DA}"/>
    <cellStyle name="Commentaire 3 11 2 7" xfId="14111" xr:uid="{1A70795F-F7F1-4133-BE95-8B3B62F8BD7B}"/>
    <cellStyle name="Commentaire 3 11 2 8" xfId="14112" xr:uid="{FF16EE42-F84A-446C-A85E-E57BDA2D95AA}"/>
    <cellStyle name="Commentaire 3 11 2 9" xfId="14113" xr:uid="{8DB93254-7F56-4790-83BA-825304C5E534}"/>
    <cellStyle name="Commentaire 3 11 2_Commentaires" xfId="14114" xr:uid="{6E79F0F2-843C-4E40-A3BE-D707F7DB240C}"/>
    <cellStyle name="Commentaire 3 11 3" xfId="14115" xr:uid="{D385D19D-ABB1-4288-8A6D-FEC0F0472A2E}"/>
    <cellStyle name="Commentaire 3 11 3 2" xfId="14116" xr:uid="{82EB3374-D21D-49D8-B9F5-FA4616A998F5}"/>
    <cellStyle name="Commentaire 3 11 3 2 2" xfId="14117" xr:uid="{7B373473-E744-4664-A615-2606F62D54CE}"/>
    <cellStyle name="Commentaire 3 11 3 2 3" xfId="14118" xr:uid="{71E4BEE3-B3F0-4EBF-BBB9-29E2A30C89EF}"/>
    <cellStyle name="Commentaire 3 11 3 2 4" xfId="14119" xr:uid="{A8F819D8-3ABD-4E13-898C-C7FD5BF1E543}"/>
    <cellStyle name="Commentaire 3 11 3 2 5" xfId="14120" xr:uid="{1D7D1E67-F8B8-43C4-9DBA-6AD04E9FB762}"/>
    <cellStyle name="Commentaire 3 11 3 2_Commentaires" xfId="14121" xr:uid="{D7AAC4C7-1BEC-454C-A7C4-5091C1B50A05}"/>
    <cellStyle name="Commentaire 3 11 3 3" xfId="14122" xr:uid="{5CF634B2-34C6-4155-A528-57B9C3027614}"/>
    <cellStyle name="Commentaire 3 11 3 3 2" xfId="14123" xr:uid="{A2B3872E-DBF7-4123-AA71-135A53CD20D7}"/>
    <cellStyle name="Commentaire 3 11 3 3 3" xfId="14124" xr:uid="{1EBC7565-5D5C-4D47-A479-64AB6B36CAA0}"/>
    <cellStyle name="Commentaire 3 11 3 3 4" xfId="14125" xr:uid="{9438C341-273B-4BCD-BE73-587F8C006800}"/>
    <cellStyle name="Commentaire 3 11 3 3 5" xfId="14126" xr:uid="{09478A66-F810-4124-9197-6EABBFA81896}"/>
    <cellStyle name="Commentaire 3 11 3 4" xfId="14127" xr:uid="{3C2B217E-5D91-46FA-8B4B-E86027322B55}"/>
    <cellStyle name="Commentaire 3 11 3 5" xfId="14128" xr:uid="{0FB7A4EB-66FF-411D-B911-617CF87CD155}"/>
    <cellStyle name="Commentaire 3 11 3 6" xfId="14129" xr:uid="{67B441CC-107E-46CC-B6FE-A8DD65DF86C5}"/>
    <cellStyle name="Commentaire 3 11 3 7" xfId="14130" xr:uid="{11D59D30-E597-43CB-9A6C-AA0E2DDCE1EF}"/>
    <cellStyle name="Commentaire 3 11 3_Commentaires" xfId="14131" xr:uid="{9A7028F8-BB1E-4C12-8829-CBB629D984B9}"/>
    <cellStyle name="Commentaire 3 11 4" xfId="14132" xr:uid="{B26C13BB-0669-44E6-8B2C-435E20C58877}"/>
    <cellStyle name="Commentaire 3 11 4 2" xfId="14133" xr:uid="{2E1F4B05-FD91-4BA2-8269-022F85C414A3}"/>
    <cellStyle name="Commentaire 3 11 4 2 2" xfId="14134" xr:uid="{987AE333-C63E-4244-B232-C4EF8C2D33E6}"/>
    <cellStyle name="Commentaire 3 11 4 2 3" xfId="14135" xr:uid="{6E3C6DA6-7527-41A5-98F2-421ED77BE7B6}"/>
    <cellStyle name="Commentaire 3 11 4 2 4" xfId="14136" xr:uid="{F22C358D-EC84-41F6-9481-A05785044EE1}"/>
    <cellStyle name="Commentaire 3 11 4 2 5" xfId="14137" xr:uid="{EA168492-BE2E-4683-9745-C150F2886CE8}"/>
    <cellStyle name="Commentaire 3 11 4 2_Commentaires" xfId="14138" xr:uid="{A718331D-2D13-4B75-968E-2596562C568C}"/>
    <cellStyle name="Commentaire 3 11 4 3" xfId="14139" xr:uid="{7594BA6C-7DD2-4FD1-9EC1-70F66805AC0C}"/>
    <cellStyle name="Commentaire 3 11 4 3 2" xfId="14140" xr:uid="{CCB4D37A-4A6A-4B5D-8FB4-9CD108BA311B}"/>
    <cellStyle name="Commentaire 3 11 4 3 3" xfId="14141" xr:uid="{C414E515-CF5B-4AB4-9EF4-F98B12F7D9E8}"/>
    <cellStyle name="Commentaire 3 11 4 3 4" xfId="14142" xr:uid="{6529749D-7A1D-4243-8532-33F617ACF130}"/>
    <cellStyle name="Commentaire 3 11 4 3 5" xfId="14143" xr:uid="{10D34676-4428-41D3-9851-29E76FB0A520}"/>
    <cellStyle name="Commentaire 3 11 4 4" xfId="14144" xr:uid="{72A74216-D459-41A6-A6DC-D9DDB0A4FC58}"/>
    <cellStyle name="Commentaire 3 11 4 5" xfId="14145" xr:uid="{886E80D2-68FC-4851-92D7-C1C5B19CB703}"/>
    <cellStyle name="Commentaire 3 11 4 6" xfId="14146" xr:uid="{0B145585-D9D5-4EF2-A3E6-135E12E081B6}"/>
    <cellStyle name="Commentaire 3 11 4 7" xfId="14147" xr:uid="{FCEE523D-9C4E-4432-8BF4-3D3ED48E44F2}"/>
    <cellStyle name="Commentaire 3 11 4_Commentaires" xfId="14148" xr:uid="{BAF62E4D-C095-40DB-B430-EAB5324CD7A7}"/>
    <cellStyle name="Commentaire 3 11 5" xfId="14149" xr:uid="{CE0A35D8-2B2B-4211-BD5B-567CDD3CE0F0}"/>
    <cellStyle name="Commentaire 3 11 5 2" xfId="14150" xr:uid="{5258D319-A756-4FE0-BC30-BFBC756728DC}"/>
    <cellStyle name="Commentaire 3 11 5 2 2" xfId="14151" xr:uid="{B9199B6A-1F60-41B0-B268-A0FE4112B441}"/>
    <cellStyle name="Commentaire 3 11 5 2 3" xfId="14152" xr:uid="{11FF5C6F-A290-4575-97A8-DBCE44F893EC}"/>
    <cellStyle name="Commentaire 3 11 5 2 4" xfId="14153" xr:uid="{FA4FE3AD-1DDE-4002-96FB-E36FB3D556B8}"/>
    <cellStyle name="Commentaire 3 11 5 2 5" xfId="14154" xr:uid="{CF5AC873-4264-405C-948E-4CE0EAA6AC71}"/>
    <cellStyle name="Commentaire 3 11 5 2_Commentaires" xfId="14155" xr:uid="{8B7ABA5F-70AE-4729-AFFC-6ADD3BA8EA4E}"/>
    <cellStyle name="Commentaire 3 11 5 3" xfId="14156" xr:uid="{330ADA61-C815-49AE-A41C-72774A00585E}"/>
    <cellStyle name="Commentaire 3 11 5 3 2" xfId="14157" xr:uid="{4FDBAEDB-10BA-4A8D-8C67-BE7DB260A931}"/>
    <cellStyle name="Commentaire 3 11 5 3 3" xfId="14158" xr:uid="{5B60C72D-18D8-4565-B545-F01F910E42FD}"/>
    <cellStyle name="Commentaire 3 11 5 3 4" xfId="14159" xr:uid="{6D150C2D-143F-4DB6-8184-ED5D67111061}"/>
    <cellStyle name="Commentaire 3 11 5 3 5" xfId="14160" xr:uid="{ECA8DFE2-735A-40F9-92EF-A85E47DE914C}"/>
    <cellStyle name="Commentaire 3 11 5 4" xfId="14161" xr:uid="{DB0EA8EA-51A4-4A92-BD6B-BC2A01453E59}"/>
    <cellStyle name="Commentaire 3 11 5 5" xfId="14162" xr:uid="{80B462F4-37A1-46BA-8E04-B3042CF92D08}"/>
    <cellStyle name="Commentaire 3 11 5 6" xfId="14163" xr:uid="{71635644-2214-44AD-8524-05DE4EB05864}"/>
    <cellStyle name="Commentaire 3 11 5 7" xfId="14164" xr:uid="{FBC908D7-9BB6-4D6C-A27E-01C73F831D4C}"/>
    <cellStyle name="Commentaire 3 11 5_Commentaires" xfId="14165" xr:uid="{33E86BF7-7519-49E0-9F12-5D9D10955030}"/>
    <cellStyle name="Commentaire 3 11 6" xfId="14166" xr:uid="{85E60D34-DEDB-4581-8894-25BCAAC05F7F}"/>
    <cellStyle name="Commentaire 3 11 6 2" xfId="14167" xr:uid="{B20E03F2-095F-48DF-9953-B3A1E7BF05F6}"/>
    <cellStyle name="Commentaire 3 11 6 2 2" xfId="14168" xr:uid="{95B921B4-D378-44B0-986E-2B8952325D7C}"/>
    <cellStyle name="Commentaire 3 11 6 2 3" xfId="14169" xr:uid="{04FFA2FC-329F-4744-B9F4-DE4EB317CAD0}"/>
    <cellStyle name="Commentaire 3 11 6 2 4" xfId="14170" xr:uid="{675C53F5-72DB-4CB0-AE7B-FDE987B937B9}"/>
    <cellStyle name="Commentaire 3 11 6 2 5" xfId="14171" xr:uid="{2BB45788-C2F7-4F3F-98E9-0A6183AAD59A}"/>
    <cellStyle name="Commentaire 3 11 6 2_Commentaires" xfId="14172" xr:uid="{39295490-10C3-4CAB-BF8F-E0BAAADA971F}"/>
    <cellStyle name="Commentaire 3 11 6 3" xfId="14173" xr:uid="{44304922-F65E-4A66-88FB-79AD8F73D1D1}"/>
    <cellStyle name="Commentaire 3 11 6 4" xfId="14174" xr:uid="{97E4F29B-A5EC-4AED-BA92-E31BE54F9788}"/>
    <cellStyle name="Commentaire 3 11 6 5" xfId="14175" xr:uid="{8570DDEC-FD95-425C-9AD5-008C7A86C7B9}"/>
    <cellStyle name="Commentaire 3 11 6 6" xfId="14176" xr:uid="{5D94DD43-D5F3-46DE-AE61-4ED0C767E13D}"/>
    <cellStyle name="Commentaire 3 11 6_Commentaires" xfId="14177" xr:uid="{AF8CAF79-7AFA-4DEE-B8DB-7703E1959123}"/>
    <cellStyle name="Commentaire 3 11 7" xfId="14178" xr:uid="{9270674F-FA12-4490-8FE0-15F582CA4BC4}"/>
    <cellStyle name="Commentaire 3 11 7 2" xfId="14179" xr:uid="{84E9644C-4FA8-4AD4-A5CF-922C5AB9E8F3}"/>
    <cellStyle name="Commentaire 3 11 7 3" xfId="14180" xr:uid="{1E85E794-ABC7-4DC1-882E-3C57587404C3}"/>
    <cellStyle name="Commentaire 3 11 7 4" xfId="14181" xr:uid="{AE00E424-96B5-4A2C-A8B0-404591B22674}"/>
    <cellStyle name="Commentaire 3 11 7 5" xfId="14182" xr:uid="{C5B5B5A8-30AD-4E6C-B1BF-F66F52F025AC}"/>
    <cellStyle name="Commentaire 3 11 7_Commentaires" xfId="14183" xr:uid="{5AB6F918-35B8-4BDA-AEA8-DCA3533F693B}"/>
    <cellStyle name="Commentaire 3 11 8" xfId="14184" xr:uid="{ADB422E3-DF55-406C-9EBF-AA8A786597BE}"/>
    <cellStyle name="Commentaire 3 11 8 2" xfId="14185" xr:uid="{65E8F785-7388-4430-808D-F7BD30D449E6}"/>
    <cellStyle name="Commentaire 3 11 8_Commentaires" xfId="14186" xr:uid="{26C9A893-B31C-41D5-A8EF-E32D30873A25}"/>
    <cellStyle name="Commentaire 3 11 9" xfId="14187" xr:uid="{C4DDCB29-E772-47F5-9CD9-76D646A1254C}"/>
    <cellStyle name="Commentaire 3 11_Commentaires" xfId="14188" xr:uid="{F6EFD5E7-BB16-4383-BD74-37FDD7C7BCBB}"/>
    <cellStyle name="Commentaire 3 12" xfId="14189" xr:uid="{E6400144-A890-4B88-818D-4140A123EB7F}"/>
    <cellStyle name="Commentaire 3 12 10" xfId="14190" xr:uid="{293A4DC5-F14E-4B91-BBC2-179E13B0D346}"/>
    <cellStyle name="Commentaire 3 12 2" xfId="14191" xr:uid="{FEB444E6-91C2-47F0-AE63-1247AD22567F}"/>
    <cellStyle name="Commentaire 3 12 2 2" xfId="14192" xr:uid="{A654F172-B707-43BD-9B2C-7B6B9ABE52B8}"/>
    <cellStyle name="Commentaire 3 12 2 2 2" xfId="14193" xr:uid="{D578FC41-6ECC-423D-A469-BE6BE4B79C23}"/>
    <cellStyle name="Commentaire 3 12 2 2 2 2" xfId="14194" xr:uid="{6529131A-1D02-409E-B987-C23768E5FC24}"/>
    <cellStyle name="Commentaire 3 12 2 2 2 3" xfId="14195" xr:uid="{7E14F4A6-4A14-4CC4-BCA0-EDD2AB1453FE}"/>
    <cellStyle name="Commentaire 3 12 2 2 2 4" xfId="14196" xr:uid="{29047C47-17AD-4DCD-BDC8-C539A62405BC}"/>
    <cellStyle name="Commentaire 3 12 2 2 2 5" xfId="14197" xr:uid="{E1C25ED1-59E7-481D-AF65-819CDDE11EFB}"/>
    <cellStyle name="Commentaire 3 12 2 2 3" xfId="14198" xr:uid="{EDC9BB8F-A8EC-445D-920F-AE2E6A70E193}"/>
    <cellStyle name="Commentaire 3 12 2 2 3 2" xfId="14199" xr:uid="{4F3747E2-6991-4383-B8E0-8B961589DECF}"/>
    <cellStyle name="Commentaire 3 12 2 2 3 3" xfId="14200" xr:uid="{56681D4E-D982-4B4C-8344-05736B83028A}"/>
    <cellStyle name="Commentaire 3 12 2 2 3 4" xfId="14201" xr:uid="{E5F72362-6593-4F20-B6BC-2B87000D5DDD}"/>
    <cellStyle name="Commentaire 3 12 2 2 3 5" xfId="14202" xr:uid="{0B737EF4-6D9E-4191-9B71-E1DF13FD2B7E}"/>
    <cellStyle name="Commentaire 3 12 2 2 4" xfId="14203" xr:uid="{48364A74-147C-45CF-9CB6-FEA7408EEF45}"/>
    <cellStyle name="Commentaire 3 12 2 2 5" xfId="14204" xr:uid="{DD6C9C19-FFE9-468D-A3CC-09C78E3CBD09}"/>
    <cellStyle name="Commentaire 3 12 2 2 6" xfId="14205" xr:uid="{1ACFBBE7-D25B-4B59-A3DB-06FC2058AEF1}"/>
    <cellStyle name="Commentaire 3 12 2 2 7" xfId="14206" xr:uid="{CFAEAB2D-6EC8-4145-AF33-0DB5BD130CDD}"/>
    <cellStyle name="Commentaire 3 12 2 2_Commentaires" xfId="14207" xr:uid="{8CA75821-BFBA-4F9D-A876-1921465F004A}"/>
    <cellStyle name="Commentaire 3 12 2 3" xfId="14208" xr:uid="{1EDAAE29-7609-476C-AA7F-33DA0E4E16D0}"/>
    <cellStyle name="Commentaire 3 12 2 3 2" xfId="14209" xr:uid="{2AB73FCE-A714-407C-9271-92A4F06322E0}"/>
    <cellStyle name="Commentaire 3 12 2 3 2 2" xfId="14210" xr:uid="{94323ECC-9E9B-4878-BFE7-B82C8D75FC8D}"/>
    <cellStyle name="Commentaire 3 12 2 3 2 3" xfId="14211" xr:uid="{DABC802E-2682-4D9E-8141-0F980EA65A87}"/>
    <cellStyle name="Commentaire 3 12 2 3 2 4" xfId="14212" xr:uid="{7C7DB18C-A3BA-445A-994E-129127EB7FC1}"/>
    <cellStyle name="Commentaire 3 12 2 3 2 5" xfId="14213" xr:uid="{B56B289D-0CA1-4D07-BEAB-0E1A8B4A1E1E}"/>
    <cellStyle name="Commentaire 3 12 2 3 3" xfId="14214" xr:uid="{1791C33A-D8C6-4119-9476-2993FA229025}"/>
    <cellStyle name="Commentaire 3 12 2 3 3 2" xfId="14215" xr:uid="{1680A2D3-B4C1-426F-8ED6-D633B904681F}"/>
    <cellStyle name="Commentaire 3 12 2 3 3 3" xfId="14216" xr:uid="{ABE2B416-AFFD-48FF-B142-A4EEC2AC29BE}"/>
    <cellStyle name="Commentaire 3 12 2 3 3 4" xfId="14217" xr:uid="{BE9D9B5E-A89C-4423-A0AB-30401515247E}"/>
    <cellStyle name="Commentaire 3 12 2 3 3 5" xfId="14218" xr:uid="{16E1EA50-05EA-43BB-B784-9CABB87362F3}"/>
    <cellStyle name="Commentaire 3 12 2 3 4" xfId="14219" xr:uid="{815F5B25-9EDE-4BFA-B27E-6FDF9DAD4FC9}"/>
    <cellStyle name="Commentaire 3 12 2 3 5" xfId="14220" xr:uid="{60864722-E084-4982-B408-4E5187DAAD05}"/>
    <cellStyle name="Commentaire 3 12 2 3 6" xfId="14221" xr:uid="{B0FE893F-DB02-48B6-B694-2780488487CB}"/>
    <cellStyle name="Commentaire 3 12 2 3 7" xfId="14222" xr:uid="{7BC465C1-DEE7-4418-BEAD-951CC97D4771}"/>
    <cellStyle name="Commentaire 3 12 2 4" xfId="14223" xr:uid="{CD9142A4-EF56-4CB5-95ED-FBC6668D0DCE}"/>
    <cellStyle name="Commentaire 3 12 2 4 2" xfId="14224" xr:uid="{0305336A-DCB7-4A40-9474-A1759E04CA04}"/>
    <cellStyle name="Commentaire 3 12 2 4 3" xfId="14225" xr:uid="{499CA5FE-166C-4FC7-A1AD-A1533B92ADE0}"/>
    <cellStyle name="Commentaire 3 12 2 4 4" xfId="14226" xr:uid="{42F3093E-7A3A-4C7D-8F20-827225482876}"/>
    <cellStyle name="Commentaire 3 12 2 4 5" xfId="14227" xr:uid="{AA531243-550F-4A6F-9E97-87E058B3F9C1}"/>
    <cellStyle name="Commentaire 3 12 2 5" xfId="14228" xr:uid="{64ACF4ED-D5BC-4689-8C9D-65975DFCE7D2}"/>
    <cellStyle name="Commentaire 3 12 2 5 2" xfId="14229" xr:uid="{23B6D432-A751-4B4D-AABC-7EF694229726}"/>
    <cellStyle name="Commentaire 3 12 2 5 3" xfId="14230" xr:uid="{7A5FA0D6-6300-47AC-A4E4-D1B633B2F5CC}"/>
    <cellStyle name="Commentaire 3 12 2 5 4" xfId="14231" xr:uid="{D3A99804-CAB7-462E-95DC-F58AF3879C21}"/>
    <cellStyle name="Commentaire 3 12 2 5 5" xfId="14232" xr:uid="{597852D5-0798-47DB-8002-866A2D3BBBE5}"/>
    <cellStyle name="Commentaire 3 12 2 6" xfId="14233" xr:uid="{8BA84A34-C27E-4ED6-BC86-7964B4A5BB48}"/>
    <cellStyle name="Commentaire 3 12 2 7" xfId="14234" xr:uid="{9129DA99-C152-451B-88AB-B9854B9DEF79}"/>
    <cellStyle name="Commentaire 3 12 2 8" xfId="14235" xr:uid="{549FC9CE-B18E-4B9E-9183-B4617E9936DE}"/>
    <cellStyle name="Commentaire 3 12 2 9" xfId="14236" xr:uid="{2B1319D6-329E-41AD-9D89-736809076248}"/>
    <cellStyle name="Commentaire 3 12 2_Commentaires" xfId="14237" xr:uid="{5B93D8D1-7732-4F35-A490-0BF67114E793}"/>
    <cellStyle name="Commentaire 3 12 3" xfId="14238" xr:uid="{8AC97ABA-98D1-4C92-9581-6B09AB2A6146}"/>
    <cellStyle name="Commentaire 3 12 3 2" xfId="14239" xr:uid="{266B12F0-15EB-4B06-8813-4A2FD6BB5333}"/>
    <cellStyle name="Commentaire 3 12 3 2 2" xfId="14240" xr:uid="{91C668DE-C79B-4454-AE14-7C9B2C0D1F79}"/>
    <cellStyle name="Commentaire 3 12 3 2 3" xfId="14241" xr:uid="{8AD12427-12B1-4573-9E5D-71E70939399C}"/>
    <cellStyle name="Commentaire 3 12 3 2 4" xfId="14242" xr:uid="{57C91BAB-F957-402F-B32C-C03F018F7842}"/>
    <cellStyle name="Commentaire 3 12 3 2 5" xfId="14243" xr:uid="{52E5B1AC-6DE6-43CA-B026-73B42958C0C0}"/>
    <cellStyle name="Commentaire 3 12 3 2_Commentaires" xfId="14244" xr:uid="{DEA2AAE5-7B29-4760-84EF-A59FAF537A58}"/>
    <cellStyle name="Commentaire 3 12 3 3" xfId="14245" xr:uid="{84FA9D02-A73C-4D5B-BDA7-1D3E302B2A71}"/>
    <cellStyle name="Commentaire 3 12 3 3 2" xfId="14246" xr:uid="{68D4CD7D-D57A-4BEB-9F5B-B48CEF8E50D6}"/>
    <cellStyle name="Commentaire 3 12 3 3 3" xfId="14247" xr:uid="{D913A716-050E-4369-B515-14804A483C3A}"/>
    <cellStyle name="Commentaire 3 12 3 3 4" xfId="14248" xr:uid="{7FD55C2C-2D2F-4323-9EA0-ECC0B86F9E6A}"/>
    <cellStyle name="Commentaire 3 12 3 3 5" xfId="14249" xr:uid="{D9373E09-1ED6-4597-9A9D-260F861D3C21}"/>
    <cellStyle name="Commentaire 3 12 3 4" xfId="14250" xr:uid="{516C98C6-FB3A-499F-B75C-AE03E5C67EB7}"/>
    <cellStyle name="Commentaire 3 12 3 5" xfId="14251" xr:uid="{C4739053-B981-4E63-B3EC-CCB3F5B042A9}"/>
    <cellStyle name="Commentaire 3 12 3 6" xfId="14252" xr:uid="{D420A763-E493-4D2D-A5C4-2524C8B8736B}"/>
    <cellStyle name="Commentaire 3 12 3 7" xfId="14253" xr:uid="{F8F3E005-972B-43EA-93A1-0A9F10A4AB30}"/>
    <cellStyle name="Commentaire 3 12 3_Commentaires" xfId="14254" xr:uid="{1EFEC9D4-FAB6-4795-ABA9-50EB5D8107EE}"/>
    <cellStyle name="Commentaire 3 12 4" xfId="14255" xr:uid="{03BB6E3A-3F8D-4D47-8F39-ECEEB3F5E955}"/>
    <cellStyle name="Commentaire 3 12 4 2" xfId="14256" xr:uid="{3D55C6F2-B25D-4728-A2DF-18DC440BB4FA}"/>
    <cellStyle name="Commentaire 3 12 4 2 2" xfId="14257" xr:uid="{D23D1EF0-BEBE-414B-9496-E48FD44359E9}"/>
    <cellStyle name="Commentaire 3 12 4 2 3" xfId="14258" xr:uid="{3667E098-E8ED-40BE-9881-C60AA524FBAD}"/>
    <cellStyle name="Commentaire 3 12 4 2 4" xfId="14259" xr:uid="{5DDA825E-3D13-4945-BCE7-4BDCEDBB691F}"/>
    <cellStyle name="Commentaire 3 12 4 2 5" xfId="14260" xr:uid="{72CF4EBA-5445-4800-A707-8CA41427E9C5}"/>
    <cellStyle name="Commentaire 3 12 4 2_Commentaires" xfId="14261" xr:uid="{8D6BBADB-D1E3-42CB-99A9-07C317BABBDE}"/>
    <cellStyle name="Commentaire 3 12 4 3" xfId="14262" xr:uid="{F939FFEB-AFE0-4951-939C-4429F08EB219}"/>
    <cellStyle name="Commentaire 3 12 4 3 2" xfId="14263" xr:uid="{749FD487-7A24-478A-84F8-04E6EE075C06}"/>
    <cellStyle name="Commentaire 3 12 4 3 3" xfId="14264" xr:uid="{7E7D8B4D-D995-419D-8745-BB19BE73A908}"/>
    <cellStyle name="Commentaire 3 12 4 3 4" xfId="14265" xr:uid="{B70447C3-7D0D-4199-A245-F300C4A6C029}"/>
    <cellStyle name="Commentaire 3 12 4 3 5" xfId="14266" xr:uid="{E8537ABF-6E17-4804-ADBA-DA43C773543F}"/>
    <cellStyle name="Commentaire 3 12 4 4" xfId="14267" xr:uid="{B6714980-A144-4B52-AA7F-0F6B030A0276}"/>
    <cellStyle name="Commentaire 3 12 4 5" xfId="14268" xr:uid="{610A903C-417D-461E-8281-102E90EB7D9F}"/>
    <cellStyle name="Commentaire 3 12 4 6" xfId="14269" xr:uid="{2C9E0B5D-4D49-42CB-B534-174BC9210BA3}"/>
    <cellStyle name="Commentaire 3 12 4 7" xfId="14270" xr:uid="{2DAFA08D-6245-4A79-A2FD-DDCF2F26AE83}"/>
    <cellStyle name="Commentaire 3 12 4_Commentaires" xfId="14271" xr:uid="{B434509E-062A-45BC-ADB9-9D67574F474B}"/>
    <cellStyle name="Commentaire 3 12 5" xfId="14272" xr:uid="{5DCA4F44-2931-465C-B2C5-E3ED8C1AA344}"/>
    <cellStyle name="Commentaire 3 12 5 2" xfId="14273" xr:uid="{6B1A6C80-AFE3-4CA1-BF59-A3ED0D7300EB}"/>
    <cellStyle name="Commentaire 3 12 5 2 2" xfId="14274" xr:uid="{659F766D-FB5B-431B-9DBB-991459C932ED}"/>
    <cellStyle name="Commentaire 3 12 5 2 3" xfId="14275" xr:uid="{1B8FDAF2-EE02-40E7-93F2-05128091C1AC}"/>
    <cellStyle name="Commentaire 3 12 5 2 4" xfId="14276" xr:uid="{99732E26-A766-4B69-91FE-E5D88667F773}"/>
    <cellStyle name="Commentaire 3 12 5 2 5" xfId="14277" xr:uid="{331397CB-461C-416E-971A-1B11FC220D81}"/>
    <cellStyle name="Commentaire 3 12 5 2_Commentaires" xfId="14278" xr:uid="{006DBC02-F8D0-4484-BA97-D7AAA403DFFF}"/>
    <cellStyle name="Commentaire 3 12 5 3" xfId="14279" xr:uid="{63049A7F-0CC0-4CE2-A3BD-CCBA73F5BDA7}"/>
    <cellStyle name="Commentaire 3 12 5 4" xfId="14280" xr:uid="{8F4D6975-4F7F-43B6-9CC0-32343C5D92A2}"/>
    <cellStyle name="Commentaire 3 12 5 5" xfId="14281" xr:uid="{109FFFCB-3733-400E-A810-721A7580CAA7}"/>
    <cellStyle name="Commentaire 3 12 5 6" xfId="14282" xr:uid="{770E3BF2-3A3A-46B2-B4C1-7B123ABF8044}"/>
    <cellStyle name="Commentaire 3 12 5_Commentaires" xfId="14283" xr:uid="{5455495A-5113-42B3-B32E-136A62428A61}"/>
    <cellStyle name="Commentaire 3 12 6" xfId="14284" xr:uid="{12E58B4C-E6A1-421F-8352-BBFFEBD9B5C4}"/>
    <cellStyle name="Commentaire 3 12 6 2" xfId="14285" xr:uid="{38A3E30A-3EC9-4BD2-99F0-AA3B9FFB7C61}"/>
    <cellStyle name="Commentaire 3 12 6 2 2" xfId="14286" xr:uid="{760DD66D-C3BE-4138-9520-92D4AFFCDD9C}"/>
    <cellStyle name="Commentaire 3 12 6 2_Commentaires" xfId="14287" xr:uid="{7661729D-B5A2-436B-A2C4-044329AF74FC}"/>
    <cellStyle name="Commentaire 3 12 6 3" xfId="14288" xr:uid="{5E75EA2A-B5DE-481E-9B9A-61605278859B}"/>
    <cellStyle name="Commentaire 3 12 6 4" xfId="14289" xr:uid="{35F6BEC0-305B-4C53-B987-F951159B4AD9}"/>
    <cellStyle name="Commentaire 3 12 6 5" xfId="14290" xr:uid="{DEC97BAE-82E9-46F4-8C65-1559AD5772C5}"/>
    <cellStyle name="Commentaire 3 12 6_Commentaires" xfId="14291" xr:uid="{27B0B53B-1C6F-45F8-B842-02356F9E8C7B}"/>
    <cellStyle name="Commentaire 3 12 7" xfId="14292" xr:uid="{A4E11BEE-F955-4BEC-BB43-C3C609E71DB4}"/>
    <cellStyle name="Commentaire 3 12 7 2" xfId="14293" xr:uid="{7276D27E-DCEA-4414-9771-A87DA0322E9F}"/>
    <cellStyle name="Commentaire 3 12 7_Commentaires" xfId="14294" xr:uid="{1BFF31C6-E7D9-4D7A-A568-E94B830B47C2}"/>
    <cellStyle name="Commentaire 3 12 8" xfId="14295" xr:uid="{29DCD134-172C-497E-9373-30F7F7517AC8}"/>
    <cellStyle name="Commentaire 3 12 8 2" xfId="14296" xr:uid="{3C56496E-7D5E-48C9-8C9B-DBB6BB7B62DE}"/>
    <cellStyle name="Commentaire 3 12 8_Commentaires" xfId="14297" xr:uid="{104943BA-8B45-4C56-A528-0500153AE2F4}"/>
    <cellStyle name="Commentaire 3 12 9" xfId="14298" xr:uid="{90E3C0E4-7C13-41A2-A98B-7DF42F3FCD97}"/>
    <cellStyle name="Commentaire 3 12_Commentaires" xfId="14299" xr:uid="{B11B766F-1759-44BF-AEB3-BD71473E9AC2}"/>
    <cellStyle name="Commentaire 3 13" xfId="14300" xr:uid="{6C04979D-1A83-4C26-A876-3C0BE0F9A2B0}"/>
    <cellStyle name="Commentaire 3 13 10" xfId="14301" xr:uid="{9D8CE26B-CA12-49A1-A1AE-1D060472081A}"/>
    <cellStyle name="Commentaire 3 13 2" xfId="14302" xr:uid="{647753C3-3B23-4533-9831-6CF78C00B69F}"/>
    <cellStyle name="Commentaire 3 13 2 2" xfId="14303" xr:uid="{90E9E229-01A4-463D-B012-576125925C63}"/>
    <cellStyle name="Commentaire 3 13 2 2 2" xfId="14304" xr:uid="{DFECC864-E484-4413-923C-2F000961D511}"/>
    <cellStyle name="Commentaire 3 13 2 2 2 2" xfId="14305" xr:uid="{12224681-A54D-4490-B3FA-88FD3804F9FD}"/>
    <cellStyle name="Commentaire 3 13 2 2 2 3" xfId="14306" xr:uid="{E72F4F16-35CF-440B-ACB8-29DC8210B61D}"/>
    <cellStyle name="Commentaire 3 13 2 2 2 4" xfId="14307" xr:uid="{BB497311-B723-4090-A635-61BD2634A027}"/>
    <cellStyle name="Commentaire 3 13 2 2 2 5" xfId="14308" xr:uid="{07D247A7-B69B-4295-B4F6-642D855B6DAE}"/>
    <cellStyle name="Commentaire 3 13 2 2 3" xfId="14309" xr:uid="{F0D86BC2-26CA-40B3-BD9A-593249F21B7F}"/>
    <cellStyle name="Commentaire 3 13 2 2 3 2" xfId="14310" xr:uid="{0F8B6D2F-6E10-473E-AAB7-10C11C52EA2C}"/>
    <cellStyle name="Commentaire 3 13 2 2 3 3" xfId="14311" xr:uid="{4183D51A-1D6A-478E-BF96-6549E41F4C16}"/>
    <cellStyle name="Commentaire 3 13 2 2 3 4" xfId="14312" xr:uid="{AAE56510-EE08-4186-BA0E-AE6BC6C7C498}"/>
    <cellStyle name="Commentaire 3 13 2 2 3 5" xfId="14313" xr:uid="{3D6A27EF-7960-443A-ADAB-45107B6EEB14}"/>
    <cellStyle name="Commentaire 3 13 2 2 4" xfId="14314" xr:uid="{35F7125D-1129-4BED-88D2-5B4F43947CDC}"/>
    <cellStyle name="Commentaire 3 13 2 2 5" xfId="14315" xr:uid="{FA972CA6-6D4B-4FB7-882F-39B86F546EAA}"/>
    <cellStyle name="Commentaire 3 13 2 2 6" xfId="14316" xr:uid="{556F293B-D829-4826-B860-74A90E358A4F}"/>
    <cellStyle name="Commentaire 3 13 2 2 7" xfId="14317" xr:uid="{A5A64A21-1506-4F72-9F9B-C8E86E6A1C2E}"/>
    <cellStyle name="Commentaire 3 13 2 2_Commentaires" xfId="14318" xr:uid="{F05391C5-069B-4657-B357-F64AB6D8C8F6}"/>
    <cellStyle name="Commentaire 3 13 2 3" xfId="14319" xr:uid="{5BBB51F9-A4FC-450C-89B2-CC73EBBFE9D2}"/>
    <cellStyle name="Commentaire 3 13 2 3 2" xfId="14320" xr:uid="{97F66583-5F02-43F2-A240-B461B47E88B7}"/>
    <cellStyle name="Commentaire 3 13 2 3 2 2" xfId="14321" xr:uid="{57EBE0A6-DB6B-4D6E-917C-29F0FE14C1D4}"/>
    <cellStyle name="Commentaire 3 13 2 3 2 3" xfId="14322" xr:uid="{026F17AE-57FD-43BB-B0F6-EAE5436B0AC7}"/>
    <cellStyle name="Commentaire 3 13 2 3 2 4" xfId="14323" xr:uid="{B87F3299-9F2F-4499-ABF7-F55A2D7AEB8A}"/>
    <cellStyle name="Commentaire 3 13 2 3 2 5" xfId="14324" xr:uid="{4D0AD48A-6A78-4581-9DFC-BD7E9BA0B5C7}"/>
    <cellStyle name="Commentaire 3 13 2 3 3" xfId="14325" xr:uid="{D761E321-D105-42EF-BDFD-37C85D824ADB}"/>
    <cellStyle name="Commentaire 3 13 2 3 3 2" xfId="14326" xr:uid="{458560D2-785F-4BEB-9618-588716822D0F}"/>
    <cellStyle name="Commentaire 3 13 2 3 3 3" xfId="14327" xr:uid="{FB497A55-7388-4803-B2AD-FCDF84C11534}"/>
    <cellStyle name="Commentaire 3 13 2 3 3 4" xfId="14328" xr:uid="{FFAF9D3E-FA80-456E-8669-477F9A26962F}"/>
    <cellStyle name="Commentaire 3 13 2 3 3 5" xfId="14329" xr:uid="{C2FA8103-5EBD-4DEE-86BC-32C6C4761E66}"/>
    <cellStyle name="Commentaire 3 13 2 3 4" xfId="14330" xr:uid="{B96E66CF-6EDF-43BA-881C-52E2917C6649}"/>
    <cellStyle name="Commentaire 3 13 2 3 5" xfId="14331" xr:uid="{36B977A3-824C-45CA-A624-16E572A684D4}"/>
    <cellStyle name="Commentaire 3 13 2 3 6" xfId="14332" xr:uid="{2CE91E04-C0BC-4B3C-A9B2-D210CA8C17B0}"/>
    <cellStyle name="Commentaire 3 13 2 3 7" xfId="14333" xr:uid="{7F96BEC7-4FC9-47F9-A42F-5EC2D2182C78}"/>
    <cellStyle name="Commentaire 3 13 2 4" xfId="14334" xr:uid="{FCC164E8-8055-4CF0-A1DD-5E04A41A7955}"/>
    <cellStyle name="Commentaire 3 13 2 4 2" xfId="14335" xr:uid="{F952442E-2672-4566-99CC-55A6ABDE7904}"/>
    <cellStyle name="Commentaire 3 13 2 4 3" xfId="14336" xr:uid="{D0E15AE2-34C2-4DEB-B794-21DE938C1DE4}"/>
    <cellStyle name="Commentaire 3 13 2 4 4" xfId="14337" xr:uid="{8608F2B5-C86A-4BCA-BFDA-2216C085CD8B}"/>
    <cellStyle name="Commentaire 3 13 2 4 5" xfId="14338" xr:uid="{DC29B426-6331-44E1-BAA7-9E3BAE539657}"/>
    <cellStyle name="Commentaire 3 13 2 5" xfId="14339" xr:uid="{B776BD6D-A4C4-4419-8B48-9D6156F7A467}"/>
    <cellStyle name="Commentaire 3 13 2 5 2" xfId="14340" xr:uid="{629BA883-821A-4219-9836-E801B8B5F645}"/>
    <cellStyle name="Commentaire 3 13 2 5 3" xfId="14341" xr:uid="{D9DF2085-4094-4120-86FC-0210C9163CCD}"/>
    <cellStyle name="Commentaire 3 13 2 5 4" xfId="14342" xr:uid="{9A74A969-30CA-4A89-B71F-95F080161695}"/>
    <cellStyle name="Commentaire 3 13 2 5 5" xfId="14343" xr:uid="{989C92CA-A235-4918-BE54-87716EEA9433}"/>
    <cellStyle name="Commentaire 3 13 2 6" xfId="14344" xr:uid="{D9FD1FA4-301F-4664-976B-484CB4D3F478}"/>
    <cellStyle name="Commentaire 3 13 2 7" xfId="14345" xr:uid="{DD1842E1-D622-4E5F-9F71-A1F09F6E7419}"/>
    <cellStyle name="Commentaire 3 13 2 8" xfId="14346" xr:uid="{7B4F7425-EF20-4C65-857E-7C821D586712}"/>
    <cellStyle name="Commentaire 3 13 2 9" xfId="14347" xr:uid="{D8C005FD-9499-4C0B-AA9F-FA02284A3607}"/>
    <cellStyle name="Commentaire 3 13 2_Commentaires" xfId="14348" xr:uid="{80F4019C-482B-4682-9B22-3FAE8209DF0E}"/>
    <cellStyle name="Commentaire 3 13 3" xfId="14349" xr:uid="{05BFB4E5-7F7D-4F32-86D5-7520DAC3A145}"/>
    <cellStyle name="Commentaire 3 13 3 2" xfId="14350" xr:uid="{AE93C513-6BA4-4CA2-86DB-7EE46A65D390}"/>
    <cellStyle name="Commentaire 3 13 3 2 2" xfId="14351" xr:uid="{EA0D4086-A963-4375-830B-C52817EE8411}"/>
    <cellStyle name="Commentaire 3 13 3 2 3" xfId="14352" xr:uid="{28A1AE59-2F2D-4591-90CA-D7AA3128C41D}"/>
    <cellStyle name="Commentaire 3 13 3 2 4" xfId="14353" xr:uid="{2E1E1B3E-B984-4BDC-B475-E13B5296EA33}"/>
    <cellStyle name="Commentaire 3 13 3 2 5" xfId="14354" xr:uid="{2728D24E-1F31-4FD8-8760-ACF6D307D029}"/>
    <cellStyle name="Commentaire 3 13 3 2_Commentaires" xfId="14355" xr:uid="{3186997A-E42F-46E1-8B86-38C7F45D4569}"/>
    <cellStyle name="Commentaire 3 13 3 3" xfId="14356" xr:uid="{1F7C82BC-1FD3-42DE-BB9B-553FFEB80EDD}"/>
    <cellStyle name="Commentaire 3 13 3 3 2" xfId="14357" xr:uid="{8223EB62-2DB2-4798-A059-1790431CCE8A}"/>
    <cellStyle name="Commentaire 3 13 3 3 3" xfId="14358" xr:uid="{1A7BECDC-831F-4455-96A0-4CA042D43E56}"/>
    <cellStyle name="Commentaire 3 13 3 3 4" xfId="14359" xr:uid="{FD6CA94C-7F52-4D3B-894C-AE4EEA6BCE23}"/>
    <cellStyle name="Commentaire 3 13 3 3 5" xfId="14360" xr:uid="{FB3FDE68-315F-4350-BA3C-79463F0662C3}"/>
    <cellStyle name="Commentaire 3 13 3 4" xfId="14361" xr:uid="{A4055CEA-1C0F-4D2B-9941-2F2ECC6ACC3B}"/>
    <cellStyle name="Commentaire 3 13 3 5" xfId="14362" xr:uid="{620DC323-E7F3-4031-98AD-E7770E227FE8}"/>
    <cellStyle name="Commentaire 3 13 3 6" xfId="14363" xr:uid="{658D1DD7-BE18-4A33-B00B-0814B44D5AED}"/>
    <cellStyle name="Commentaire 3 13 3 7" xfId="14364" xr:uid="{594E4AFB-D117-435A-B282-557A64014EE1}"/>
    <cellStyle name="Commentaire 3 13 3_Commentaires" xfId="14365" xr:uid="{F161F478-0D01-41E8-A089-91F622C827A0}"/>
    <cellStyle name="Commentaire 3 13 4" xfId="14366" xr:uid="{FA1C08FD-A2DD-4F7B-A5C6-BBC0AB200641}"/>
    <cellStyle name="Commentaire 3 13 4 2" xfId="14367" xr:uid="{D35ADA47-491F-4785-94B6-1F1956BA839E}"/>
    <cellStyle name="Commentaire 3 13 4 2 2" xfId="14368" xr:uid="{2180EB15-A68A-4F44-860A-79C1A002C2B8}"/>
    <cellStyle name="Commentaire 3 13 4 2 3" xfId="14369" xr:uid="{8673E876-6611-453A-8D76-82F55CF9CF9A}"/>
    <cellStyle name="Commentaire 3 13 4 2 4" xfId="14370" xr:uid="{AD60358D-1B9C-4667-9E8B-016D99AE9F06}"/>
    <cellStyle name="Commentaire 3 13 4 2 5" xfId="14371" xr:uid="{75B776D5-E38E-4DA4-B8B0-9D325BD659B1}"/>
    <cellStyle name="Commentaire 3 13 4 2_Commentaires" xfId="14372" xr:uid="{495485A4-C95B-4C76-A936-1BECC0B80E2D}"/>
    <cellStyle name="Commentaire 3 13 4 3" xfId="14373" xr:uid="{F66ADA30-3C52-4EDE-ACD0-21D909409545}"/>
    <cellStyle name="Commentaire 3 13 4 3 2" xfId="14374" xr:uid="{ACC1CE31-EF86-4603-B66B-FD0380C25CA8}"/>
    <cellStyle name="Commentaire 3 13 4 3 3" xfId="14375" xr:uid="{B4B4546C-CE11-4062-8C2E-CAC7DEDBE82E}"/>
    <cellStyle name="Commentaire 3 13 4 3 4" xfId="14376" xr:uid="{DD5950E2-CF3B-4DDB-A630-CE5878C12D09}"/>
    <cellStyle name="Commentaire 3 13 4 3 5" xfId="14377" xr:uid="{2D16C01A-D578-4325-9AFE-D020BDB79D35}"/>
    <cellStyle name="Commentaire 3 13 4 4" xfId="14378" xr:uid="{6C290511-9711-4EA7-AC04-2447B60076EA}"/>
    <cellStyle name="Commentaire 3 13 4 5" xfId="14379" xr:uid="{45B377C9-F9F0-4561-9833-3C02459EF83E}"/>
    <cellStyle name="Commentaire 3 13 4 6" xfId="14380" xr:uid="{E9BDCBFA-4B71-48D3-8E29-7E69D4AB9008}"/>
    <cellStyle name="Commentaire 3 13 4 7" xfId="14381" xr:uid="{729DAE3F-10BE-41F5-A79C-3DA4674012D1}"/>
    <cellStyle name="Commentaire 3 13 4_Commentaires" xfId="14382" xr:uid="{A1C33886-D32C-4253-B4A7-B6A33A2AB38D}"/>
    <cellStyle name="Commentaire 3 13 5" xfId="14383" xr:uid="{9871E392-5D3B-4F73-A612-3375C6050D0F}"/>
    <cellStyle name="Commentaire 3 13 5 2" xfId="14384" xr:uid="{344FD382-6D3C-4C50-8B52-BF52720F8CD2}"/>
    <cellStyle name="Commentaire 3 13 5 2 2" xfId="14385" xr:uid="{FFB55E79-C94B-4B4E-A4A8-431398A296F4}"/>
    <cellStyle name="Commentaire 3 13 5 2 3" xfId="14386" xr:uid="{D39D2C75-5C76-4D3B-B6BD-F1B88FD4A379}"/>
    <cellStyle name="Commentaire 3 13 5 2 4" xfId="14387" xr:uid="{6911988F-A26B-4215-9AD5-BFBB648F089C}"/>
    <cellStyle name="Commentaire 3 13 5 2 5" xfId="14388" xr:uid="{99C174F3-9151-4C1D-AC0D-25168CF5AB00}"/>
    <cellStyle name="Commentaire 3 13 5 2_Commentaires" xfId="14389" xr:uid="{BF139272-B2DE-4280-9647-AC67E95E4773}"/>
    <cellStyle name="Commentaire 3 13 5 3" xfId="14390" xr:uid="{28B1E4E1-C3C6-49AC-9E8F-FD5940C66926}"/>
    <cellStyle name="Commentaire 3 13 5 4" xfId="14391" xr:uid="{CA4122DB-D8E2-47CA-9315-1A12FE810BDF}"/>
    <cellStyle name="Commentaire 3 13 5 5" xfId="14392" xr:uid="{B3F3CCC5-224F-4A5A-B16D-2C28C6930C33}"/>
    <cellStyle name="Commentaire 3 13 5 6" xfId="14393" xr:uid="{75610F9E-3743-4E07-82B4-ED70EEFEE4E8}"/>
    <cellStyle name="Commentaire 3 13 5_Commentaires" xfId="14394" xr:uid="{DCFAEA1C-3B63-4D96-97C2-7E6F468C2FFF}"/>
    <cellStyle name="Commentaire 3 13 6" xfId="14395" xr:uid="{B204DC60-5804-4966-884D-2A70D4E7A2C5}"/>
    <cellStyle name="Commentaire 3 13 6 2" xfId="14396" xr:uid="{6A2B48F1-9BDB-41E9-A9BD-71CCD11DF3F5}"/>
    <cellStyle name="Commentaire 3 13 6 2 2" xfId="14397" xr:uid="{6E5BF4D0-3B80-46BD-93D2-28F864EA50B4}"/>
    <cellStyle name="Commentaire 3 13 6 2_Commentaires" xfId="14398" xr:uid="{FF5E653D-847E-456C-BEB9-BCE0ED181657}"/>
    <cellStyle name="Commentaire 3 13 6 3" xfId="14399" xr:uid="{EF645412-315D-4FBA-B641-50F3B534ACFD}"/>
    <cellStyle name="Commentaire 3 13 6 4" xfId="14400" xr:uid="{990B0722-C1FA-4066-BD9D-5CB17FAA53AC}"/>
    <cellStyle name="Commentaire 3 13 6 5" xfId="14401" xr:uid="{EAF7BE42-3C72-4A1E-9F30-82CB2EB09EB0}"/>
    <cellStyle name="Commentaire 3 13 6_Commentaires" xfId="14402" xr:uid="{F5D8D4D1-951C-49CE-AC6F-02E43F45A040}"/>
    <cellStyle name="Commentaire 3 13 7" xfId="14403" xr:uid="{A2FD03AE-4C11-48F4-9BD1-CC5985E05FB9}"/>
    <cellStyle name="Commentaire 3 13 7 2" xfId="14404" xr:uid="{ACB30AA9-91D9-4B49-A778-BB78CEA6793F}"/>
    <cellStyle name="Commentaire 3 13 7_Commentaires" xfId="14405" xr:uid="{4AA1004D-E574-4EC9-A737-66E2772ACD72}"/>
    <cellStyle name="Commentaire 3 13 8" xfId="14406" xr:uid="{96969039-0650-40C6-B4AE-FCEC82A145C3}"/>
    <cellStyle name="Commentaire 3 13 8 2" xfId="14407" xr:uid="{2F6BC3DC-35A9-4A78-9951-DAA604BAD916}"/>
    <cellStyle name="Commentaire 3 13 8_Commentaires" xfId="14408" xr:uid="{37320DDF-F660-4CF0-AE3B-634E89B226F4}"/>
    <cellStyle name="Commentaire 3 13 9" xfId="14409" xr:uid="{3860F7FA-FB12-4101-9DA6-9F960A62D741}"/>
    <cellStyle name="Commentaire 3 13_Commentaires" xfId="14410" xr:uid="{222F7534-9F46-4A4B-A3B5-E50F422CF499}"/>
    <cellStyle name="Commentaire 3 14" xfId="14411" xr:uid="{30BC31DF-56C6-4FD6-A113-C89EB55E40EC}"/>
    <cellStyle name="Commentaire 3 14 10" xfId="14412" xr:uid="{D0BFD597-4D32-45EA-A2BC-C38FE346F1E6}"/>
    <cellStyle name="Commentaire 3 14 2" xfId="14413" xr:uid="{1CA54531-A49C-4A62-A5A7-61D9384E37D7}"/>
    <cellStyle name="Commentaire 3 14 2 2" xfId="14414" xr:uid="{F115D65C-535B-42CD-9D7B-27FF257D49D9}"/>
    <cellStyle name="Commentaire 3 14 2 2 2" xfId="14415" xr:uid="{BE30F05D-2293-4359-BF5D-B60CC8C49645}"/>
    <cellStyle name="Commentaire 3 14 2 2 2 2" xfId="14416" xr:uid="{C2946376-39E5-4296-96D9-AB61B2A73371}"/>
    <cellStyle name="Commentaire 3 14 2 2 2 3" xfId="14417" xr:uid="{5C97D338-BFF7-4C26-AFD8-B0B862B1D601}"/>
    <cellStyle name="Commentaire 3 14 2 2 2 4" xfId="14418" xr:uid="{ADC4AC3B-6033-4DC9-B7D3-D7F91C1DA781}"/>
    <cellStyle name="Commentaire 3 14 2 2 2 5" xfId="14419" xr:uid="{B8987550-5114-45F1-AD8C-9DF6B63CC775}"/>
    <cellStyle name="Commentaire 3 14 2 2 3" xfId="14420" xr:uid="{34A675DC-F62F-47E8-B389-15FB6E0B5B7A}"/>
    <cellStyle name="Commentaire 3 14 2 2 3 2" xfId="14421" xr:uid="{22658387-2D88-41F1-A9A7-029DDE5C5980}"/>
    <cellStyle name="Commentaire 3 14 2 2 3 3" xfId="14422" xr:uid="{8E815B59-77CE-40E3-A636-0DE669915EFB}"/>
    <cellStyle name="Commentaire 3 14 2 2 3 4" xfId="14423" xr:uid="{7C156288-3370-4CC6-9D20-C46F454C9BA2}"/>
    <cellStyle name="Commentaire 3 14 2 2 3 5" xfId="14424" xr:uid="{5A465E3F-4497-44EA-9DDE-2A9A3540D6EE}"/>
    <cellStyle name="Commentaire 3 14 2 2 4" xfId="14425" xr:uid="{528AFF61-764B-4A02-A456-4B2A3343E3F0}"/>
    <cellStyle name="Commentaire 3 14 2 2 5" xfId="14426" xr:uid="{37BE39E1-B17E-4FD6-9949-0306046D8872}"/>
    <cellStyle name="Commentaire 3 14 2 2 6" xfId="14427" xr:uid="{FCB03D1A-7226-4C95-8E3E-EAA73D543174}"/>
    <cellStyle name="Commentaire 3 14 2 2 7" xfId="14428" xr:uid="{57C0B2F5-8834-4EFB-B21C-FC3A6BFFBDCD}"/>
    <cellStyle name="Commentaire 3 14 2 2_Commentaires" xfId="14429" xr:uid="{6C327C95-8C29-4380-8695-EC3C1B6DB75E}"/>
    <cellStyle name="Commentaire 3 14 2 3" xfId="14430" xr:uid="{A93BDA30-4492-4C72-9F7F-1177BFFFB9F7}"/>
    <cellStyle name="Commentaire 3 14 2 3 2" xfId="14431" xr:uid="{E6BE4930-08BF-426C-BAD5-66ADC07A5BB9}"/>
    <cellStyle name="Commentaire 3 14 2 3 2 2" xfId="14432" xr:uid="{A312AE81-36E7-424E-9969-48E480A32958}"/>
    <cellStyle name="Commentaire 3 14 2 3 2 3" xfId="14433" xr:uid="{C37FB2DF-44C5-4B65-960D-4F5316D7AA39}"/>
    <cellStyle name="Commentaire 3 14 2 3 2 4" xfId="14434" xr:uid="{E42AE70A-D7F0-492B-9272-009605068C99}"/>
    <cellStyle name="Commentaire 3 14 2 3 2 5" xfId="14435" xr:uid="{8733B573-1596-4EEB-947D-DC7F628F1262}"/>
    <cellStyle name="Commentaire 3 14 2 3 3" xfId="14436" xr:uid="{88B288C1-3D8D-4D40-B599-36819C75B1A7}"/>
    <cellStyle name="Commentaire 3 14 2 3 3 2" xfId="14437" xr:uid="{7C2084F0-732C-4AF4-B9E9-39BC9310B6CF}"/>
    <cellStyle name="Commentaire 3 14 2 3 3 3" xfId="14438" xr:uid="{31A50AD6-0DDD-4E87-9B5C-33A87F1DF4B8}"/>
    <cellStyle name="Commentaire 3 14 2 3 3 4" xfId="14439" xr:uid="{4418FE27-F44C-4256-98A2-9E77CF715457}"/>
    <cellStyle name="Commentaire 3 14 2 3 3 5" xfId="14440" xr:uid="{05C6F2C8-E5CF-4C1E-889D-01DB1F4CFE34}"/>
    <cellStyle name="Commentaire 3 14 2 3 4" xfId="14441" xr:uid="{88D1B06F-7AFB-4300-801C-501AA24B88B3}"/>
    <cellStyle name="Commentaire 3 14 2 3 5" xfId="14442" xr:uid="{1FF06B1B-7D3E-4BF5-8929-7EAF7107DD04}"/>
    <cellStyle name="Commentaire 3 14 2 3 6" xfId="14443" xr:uid="{C26AA472-1984-400C-8B48-8E222CE964F3}"/>
    <cellStyle name="Commentaire 3 14 2 3 7" xfId="14444" xr:uid="{87FE297A-049C-44D6-8C95-2461B08B5132}"/>
    <cellStyle name="Commentaire 3 14 2 4" xfId="14445" xr:uid="{03195EE7-B5BA-425E-8B20-BBD830D0C683}"/>
    <cellStyle name="Commentaire 3 14 2 4 2" xfId="14446" xr:uid="{D168EEAA-4393-4700-B297-CC0DC136FBBC}"/>
    <cellStyle name="Commentaire 3 14 2 4 3" xfId="14447" xr:uid="{AFBDE395-5F5E-4402-BAEC-B72AC1BEC67E}"/>
    <cellStyle name="Commentaire 3 14 2 4 4" xfId="14448" xr:uid="{003BCDC3-3F3B-4921-81E8-99D7A8EF5E4F}"/>
    <cellStyle name="Commentaire 3 14 2 4 5" xfId="14449" xr:uid="{E9901A40-4534-47F5-A257-EC5CBD53CC56}"/>
    <cellStyle name="Commentaire 3 14 2 5" xfId="14450" xr:uid="{CB33D126-1DB4-4795-B0A2-B045737EB841}"/>
    <cellStyle name="Commentaire 3 14 2 5 2" xfId="14451" xr:uid="{AE65FD41-2DA3-4A66-8423-8A946FCCCC13}"/>
    <cellStyle name="Commentaire 3 14 2 5 3" xfId="14452" xr:uid="{96B539B7-1CC7-48C4-8299-B059D7F06015}"/>
    <cellStyle name="Commentaire 3 14 2 5 4" xfId="14453" xr:uid="{29519262-457E-4047-B5AC-6D8EBCEEDA16}"/>
    <cellStyle name="Commentaire 3 14 2 5 5" xfId="14454" xr:uid="{C7D0DDAD-7E70-4723-85E2-507671B5D2E8}"/>
    <cellStyle name="Commentaire 3 14 2 6" xfId="14455" xr:uid="{6C57B96B-2B0A-45F8-ABB5-B7FE36A8A199}"/>
    <cellStyle name="Commentaire 3 14 2 7" xfId="14456" xr:uid="{E4BFE2A5-73CD-4C2D-922C-CA1D591973E4}"/>
    <cellStyle name="Commentaire 3 14 2 8" xfId="14457" xr:uid="{6FEF283E-5462-4892-A536-E4346091A439}"/>
    <cellStyle name="Commentaire 3 14 2 9" xfId="14458" xr:uid="{E1ED7586-8C40-4DEF-BA27-FD2B6E3D8224}"/>
    <cellStyle name="Commentaire 3 14 2_Commentaires" xfId="14459" xr:uid="{AA577DC3-D7AC-43ED-B933-C72F3E97F004}"/>
    <cellStyle name="Commentaire 3 14 3" xfId="14460" xr:uid="{EABCCE53-21A7-471C-8BB2-8A2944DE1E40}"/>
    <cellStyle name="Commentaire 3 14 3 2" xfId="14461" xr:uid="{E552C429-E8E7-484B-92A0-95682DAE52F8}"/>
    <cellStyle name="Commentaire 3 14 3 2 2" xfId="14462" xr:uid="{73161B9F-5A4C-4589-9516-CDF0FCE181B9}"/>
    <cellStyle name="Commentaire 3 14 3 2 3" xfId="14463" xr:uid="{EAF822EE-E481-4E8D-AAAF-A6F3A14586C1}"/>
    <cellStyle name="Commentaire 3 14 3 2 4" xfId="14464" xr:uid="{A5F3D75B-0490-40C3-9B39-6B1417391F2E}"/>
    <cellStyle name="Commentaire 3 14 3 2 5" xfId="14465" xr:uid="{D6933771-39F2-441B-B8D7-5417C70B9711}"/>
    <cellStyle name="Commentaire 3 14 3 2_Commentaires" xfId="14466" xr:uid="{E81F9390-B23B-4684-B6AC-84AB41E195B0}"/>
    <cellStyle name="Commentaire 3 14 3 3" xfId="14467" xr:uid="{7BE18ED2-53C9-4213-AE3B-A4EA2CCC4D25}"/>
    <cellStyle name="Commentaire 3 14 3 3 2" xfId="14468" xr:uid="{B44C7F29-6579-4843-BA82-0FD5AA7DBF35}"/>
    <cellStyle name="Commentaire 3 14 3 3 3" xfId="14469" xr:uid="{4920D408-7EE1-48DF-B566-95BE3298C48F}"/>
    <cellStyle name="Commentaire 3 14 3 3 4" xfId="14470" xr:uid="{55CA749B-65DB-4109-A494-F6EF11436C17}"/>
    <cellStyle name="Commentaire 3 14 3 3 5" xfId="14471" xr:uid="{69715B50-8AB1-40EC-9914-87A086B4F110}"/>
    <cellStyle name="Commentaire 3 14 3 4" xfId="14472" xr:uid="{7E3620E8-F3D6-4056-8D81-C34AC0FD5B8F}"/>
    <cellStyle name="Commentaire 3 14 3 5" xfId="14473" xr:uid="{431EC1CF-0A43-4E4C-8A64-D0BD173CC08E}"/>
    <cellStyle name="Commentaire 3 14 3 6" xfId="14474" xr:uid="{E9B83243-7479-4D87-A750-A74F82C476E1}"/>
    <cellStyle name="Commentaire 3 14 3 7" xfId="14475" xr:uid="{246A7177-3BA4-42B3-B309-BBC1A5A169C1}"/>
    <cellStyle name="Commentaire 3 14 3_Commentaires" xfId="14476" xr:uid="{F9FC9BB3-0BE7-41EE-85B1-A1B4BF932E31}"/>
    <cellStyle name="Commentaire 3 14 4" xfId="14477" xr:uid="{3D280DA0-9754-4A29-A066-3D760794B941}"/>
    <cellStyle name="Commentaire 3 14 4 2" xfId="14478" xr:uid="{3A37BEBD-14C7-4704-8653-86491941D840}"/>
    <cellStyle name="Commentaire 3 14 4 2 2" xfId="14479" xr:uid="{05AC88E4-240B-404B-8E2E-723508C2C4A9}"/>
    <cellStyle name="Commentaire 3 14 4 2 3" xfId="14480" xr:uid="{CF8E4E04-106E-460E-95BA-C667703E034C}"/>
    <cellStyle name="Commentaire 3 14 4 2 4" xfId="14481" xr:uid="{2FBFDBB8-1103-4440-B011-FFA9EAD53DEC}"/>
    <cellStyle name="Commentaire 3 14 4 2 5" xfId="14482" xr:uid="{C723658A-AFCD-411D-8AAF-9BCA3ABD7F66}"/>
    <cellStyle name="Commentaire 3 14 4 2_Commentaires" xfId="14483" xr:uid="{5F5C01C5-E488-4863-8584-2A2D921AED7A}"/>
    <cellStyle name="Commentaire 3 14 4 3" xfId="14484" xr:uid="{DFEEBE7B-1096-4B47-BBB2-AC6C554190E3}"/>
    <cellStyle name="Commentaire 3 14 4 3 2" xfId="14485" xr:uid="{2B568DE7-221F-4234-9431-860CBDB320D0}"/>
    <cellStyle name="Commentaire 3 14 4 3 3" xfId="14486" xr:uid="{1EFEA827-FC62-4459-9EB1-98FF266FAE61}"/>
    <cellStyle name="Commentaire 3 14 4 3 4" xfId="14487" xr:uid="{26CE66B1-F173-4ABD-B826-C1B816A30520}"/>
    <cellStyle name="Commentaire 3 14 4 3 5" xfId="14488" xr:uid="{6122E3F9-9B6B-49AF-BE5A-6CCFC87F3088}"/>
    <cellStyle name="Commentaire 3 14 4 4" xfId="14489" xr:uid="{CD3A3C1A-64E8-4370-86C0-8C0A84B9A3C7}"/>
    <cellStyle name="Commentaire 3 14 4 5" xfId="14490" xr:uid="{DF302D28-F318-43C2-B08E-11D8511D5ACB}"/>
    <cellStyle name="Commentaire 3 14 4 6" xfId="14491" xr:uid="{91960217-71B3-4229-9E18-ACDCF983FBD1}"/>
    <cellStyle name="Commentaire 3 14 4 7" xfId="14492" xr:uid="{129195BF-D35D-464D-A0C5-D15A37EA51FA}"/>
    <cellStyle name="Commentaire 3 14 4_Commentaires" xfId="14493" xr:uid="{D3BD80BB-33AF-46A5-BE6B-82B459A071BC}"/>
    <cellStyle name="Commentaire 3 14 5" xfId="14494" xr:uid="{6EC56FF8-A3DE-4B95-8134-6141C17CEC15}"/>
    <cellStyle name="Commentaire 3 14 5 2" xfId="14495" xr:uid="{B29A73EC-2D59-4538-8C52-A1FC3B9E2C9E}"/>
    <cellStyle name="Commentaire 3 14 5 2 2" xfId="14496" xr:uid="{2B1D644A-E87F-4202-8801-AB7BFB40A27A}"/>
    <cellStyle name="Commentaire 3 14 5 2 3" xfId="14497" xr:uid="{8E6D186F-60BC-43C3-8BF5-0E3EFC24E67F}"/>
    <cellStyle name="Commentaire 3 14 5 2 4" xfId="14498" xr:uid="{AF548E39-8C55-4315-A762-71F306BCB9AD}"/>
    <cellStyle name="Commentaire 3 14 5 2 5" xfId="14499" xr:uid="{0D8A46E2-78B7-4C32-950D-BA521E2FB9E5}"/>
    <cellStyle name="Commentaire 3 14 5 2_Commentaires" xfId="14500" xr:uid="{17C645BD-4D14-444E-A57E-ACF12C648EAF}"/>
    <cellStyle name="Commentaire 3 14 5 3" xfId="14501" xr:uid="{7F6EE0D6-31F5-457F-9DD7-BB952887F4DF}"/>
    <cellStyle name="Commentaire 3 14 5 4" xfId="14502" xr:uid="{9789A985-B923-436B-8101-0F263DA6A5F8}"/>
    <cellStyle name="Commentaire 3 14 5 5" xfId="14503" xr:uid="{A32806EC-6D54-493B-A4CF-2DBF9769B895}"/>
    <cellStyle name="Commentaire 3 14 5 6" xfId="14504" xr:uid="{9AA34A9F-2E07-4EAA-9B5D-98ABCA7D3D1F}"/>
    <cellStyle name="Commentaire 3 14 5_Commentaires" xfId="14505" xr:uid="{B7271767-BEFF-4E46-8130-0EE922284C7D}"/>
    <cellStyle name="Commentaire 3 14 6" xfId="14506" xr:uid="{AE3AD061-707A-4D03-96A7-828E8772DBC0}"/>
    <cellStyle name="Commentaire 3 14 6 2" xfId="14507" xr:uid="{ED5274F6-BBE9-4694-98CA-1946D18FAD1D}"/>
    <cellStyle name="Commentaire 3 14 6 2 2" xfId="14508" xr:uid="{7A90B8E8-7ECB-4201-BB7E-48E532A1FD29}"/>
    <cellStyle name="Commentaire 3 14 6 2_Commentaires" xfId="14509" xr:uid="{DE73E4B6-94FE-4EAE-8500-E830A8B621E4}"/>
    <cellStyle name="Commentaire 3 14 6 3" xfId="14510" xr:uid="{D2206B22-AFC9-4E06-A1DC-5A2A27E18916}"/>
    <cellStyle name="Commentaire 3 14 6 4" xfId="14511" xr:uid="{F57F7E33-D990-4B11-BBAB-BB76C56229C4}"/>
    <cellStyle name="Commentaire 3 14 6 5" xfId="14512" xr:uid="{4A76F5FF-03F6-4359-AFAE-925F208DE76F}"/>
    <cellStyle name="Commentaire 3 14 6_Commentaires" xfId="14513" xr:uid="{ED3EF9D7-063C-43B5-B014-89A6C7B6A112}"/>
    <cellStyle name="Commentaire 3 14 7" xfId="14514" xr:uid="{AAE1EE8E-1DBB-4241-94E9-550887EDE2BC}"/>
    <cellStyle name="Commentaire 3 14 7 2" xfId="14515" xr:uid="{D3C6E8EC-2291-4889-9742-F58E67D3EF80}"/>
    <cellStyle name="Commentaire 3 14 7_Commentaires" xfId="14516" xr:uid="{99EA6588-B96B-469F-8FEC-A9DC6B406FBC}"/>
    <cellStyle name="Commentaire 3 14 8" xfId="14517" xr:uid="{5E940512-AF62-4586-B062-EBFED136516E}"/>
    <cellStyle name="Commentaire 3 14 8 2" xfId="14518" xr:uid="{7F143FC2-EB72-46F1-930C-735828D3D85C}"/>
    <cellStyle name="Commentaire 3 14 8_Commentaires" xfId="14519" xr:uid="{CCD819CD-D4AB-4325-9172-901C69907962}"/>
    <cellStyle name="Commentaire 3 14 9" xfId="14520" xr:uid="{E797B37F-B749-4D45-B190-0215C3108823}"/>
    <cellStyle name="Commentaire 3 14_Commentaires" xfId="14521" xr:uid="{A322484A-4433-46F1-9526-03A3782F75A7}"/>
    <cellStyle name="Commentaire 3 15" xfId="14522" xr:uid="{05B591DF-24B8-4DDC-9C3E-C53B4331B97E}"/>
    <cellStyle name="Commentaire 3 15 2" xfId="14523" xr:uid="{E5EA99BE-A8BD-463F-8C1F-4CCFED996297}"/>
    <cellStyle name="Commentaire 3 15 2 2" xfId="14524" xr:uid="{003E7574-8572-4F5B-BC0A-6843052E3FCA}"/>
    <cellStyle name="Commentaire 3 15 2 2 2" xfId="14525" xr:uid="{A5BCE8E0-D387-48DE-8567-48573FF09364}"/>
    <cellStyle name="Commentaire 3 15 2 2 3" xfId="14526" xr:uid="{3FA5AF5D-A301-4D20-85FA-129A7D33C7AE}"/>
    <cellStyle name="Commentaire 3 15 2 2 4" xfId="14527" xr:uid="{A228B9D5-8DFE-4865-93B0-3E73ECCF496C}"/>
    <cellStyle name="Commentaire 3 15 2 2 5" xfId="14528" xr:uid="{CF6B1767-F93C-4797-AEA3-FA5B13C8D719}"/>
    <cellStyle name="Commentaire 3 15 2 3" xfId="14529" xr:uid="{36063B67-E1DC-4A06-A1C6-D3752D6EB311}"/>
    <cellStyle name="Commentaire 3 15 2 3 2" xfId="14530" xr:uid="{C3982FBB-5079-4FCF-8E3F-B2E7D03306FE}"/>
    <cellStyle name="Commentaire 3 15 2 3 3" xfId="14531" xr:uid="{2C0948B7-853F-481A-B67E-ADAFB51C4C9A}"/>
    <cellStyle name="Commentaire 3 15 2 3 4" xfId="14532" xr:uid="{21109BFC-72BB-43C8-B368-BC1FCDF1B271}"/>
    <cellStyle name="Commentaire 3 15 2 3 5" xfId="14533" xr:uid="{CBD62517-7D27-46EE-8E77-82E81204EF17}"/>
    <cellStyle name="Commentaire 3 15 2 4" xfId="14534" xr:uid="{A12AC748-DD5E-4654-B7D7-24DBCC2A33B0}"/>
    <cellStyle name="Commentaire 3 15 2 5" xfId="14535" xr:uid="{F0CD2CA3-4575-458C-9171-ABAF56A24B75}"/>
    <cellStyle name="Commentaire 3 15 2 6" xfId="14536" xr:uid="{0F5B5711-F1B4-48F6-9510-D3DAAC6A014C}"/>
    <cellStyle name="Commentaire 3 15 2 7" xfId="14537" xr:uid="{4A6D6A8C-5C76-444A-8092-770E5007EBF9}"/>
    <cellStyle name="Commentaire 3 15 2_Commentaires" xfId="14538" xr:uid="{444C2DAB-0872-4738-9080-C37B094A4109}"/>
    <cellStyle name="Commentaire 3 15 3" xfId="14539" xr:uid="{0331D5A9-38F4-4EC9-B917-22A0DD078B5D}"/>
    <cellStyle name="Commentaire 3 15 3 2" xfId="14540" xr:uid="{0A3E27BD-F7AA-4709-A998-A5E17DD5E635}"/>
    <cellStyle name="Commentaire 3 15 3 2 2" xfId="14541" xr:uid="{C38CF61C-4933-44CC-8467-413C87E4CBD3}"/>
    <cellStyle name="Commentaire 3 15 3 2 3" xfId="14542" xr:uid="{C8FA5C66-CEAF-486F-B1A6-8891A5B0FA1E}"/>
    <cellStyle name="Commentaire 3 15 3 2 4" xfId="14543" xr:uid="{475AACB9-A219-40B7-AD3E-1C39E2745ADF}"/>
    <cellStyle name="Commentaire 3 15 3 2 5" xfId="14544" xr:uid="{76CA8253-5CBB-492E-8D7D-BA7A1884C7D9}"/>
    <cellStyle name="Commentaire 3 15 3 3" xfId="14545" xr:uid="{CAD153CC-B70C-4096-8E19-F3A07CEA6F63}"/>
    <cellStyle name="Commentaire 3 15 3 3 2" xfId="14546" xr:uid="{99D44D47-BC6A-4E60-8E4C-C9B873FF5910}"/>
    <cellStyle name="Commentaire 3 15 3 3 3" xfId="14547" xr:uid="{F2B4E9A0-4425-4124-A03A-85D48A0CEEDF}"/>
    <cellStyle name="Commentaire 3 15 3 3 4" xfId="14548" xr:uid="{53DCB669-608C-454B-8528-1EF5A263B703}"/>
    <cellStyle name="Commentaire 3 15 3 3 5" xfId="14549" xr:uid="{1DC23F21-A2D5-4947-8C93-32078C5076F0}"/>
    <cellStyle name="Commentaire 3 15 3 4" xfId="14550" xr:uid="{62794676-6264-4553-B58C-FCBF2BD9397C}"/>
    <cellStyle name="Commentaire 3 15 3 5" xfId="14551" xr:uid="{82A4C9FC-0375-4BE2-8BD1-D1BA2ABCCE93}"/>
    <cellStyle name="Commentaire 3 15 3 6" xfId="14552" xr:uid="{414B5EDE-7C73-48D4-B7D6-5EFF7D0E7723}"/>
    <cellStyle name="Commentaire 3 15 3 7" xfId="14553" xr:uid="{D5238219-11B9-47CA-8BBD-07DBFA2B256D}"/>
    <cellStyle name="Commentaire 3 15 4" xfId="14554" xr:uid="{AE14FD3B-A072-4A50-A60B-22B6A5F0F966}"/>
    <cellStyle name="Commentaire 3 15 4 2" xfId="14555" xr:uid="{E54BB3C5-5F48-4747-9C6B-A9CD5C52B571}"/>
    <cellStyle name="Commentaire 3 15 4 3" xfId="14556" xr:uid="{33EAD5B3-273F-46CB-91B2-41A0E825DCA4}"/>
    <cellStyle name="Commentaire 3 15 4 4" xfId="14557" xr:uid="{4246F0F2-2B2F-4D6C-9F69-7E6DE99154BF}"/>
    <cellStyle name="Commentaire 3 15 4 5" xfId="14558" xr:uid="{23DC0AB4-72ED-4CC1-A868-BECE43479B0B}"/>
    <cellStyle name="Commentaire 3 15 5" xfId="14559" xr:uid="{6CCA77C6-44AA-4902-8A34-7CF15E5068AC}"/>
    <cellStyle name="Commentaire 3 15 5 2" xfId="14560" xr:uid="{BC31150E-3B29-4C7A-A377-8B1C45C0EBAF}"/>
    <cellStyle name="Commentaire 3 15 5 3" xfId="14561" xr:uid="{C776C9BB-F2FD-410E-9E5C-B9BA1E94BD0D}"/>
    <cellStyle name="Commentaire 3 15 5 4" xfId="14562" xr:uid="{19B10F6C-6517-425D-9C98-765D37FF2B6B}"/>
    <cellStyle name="Commentaire 3 15 5 5" xfId="14563" xr:uid="{4FF99C05-F361-470D-AB76-DF6BF8E623EC}"/>
    <cellStyle name="Commentaire 3 15 6" xfId="14564" xr:uid="{1261F022-0EA4-4C65-80DA-C146F70FA0D7}"/>
    <cellStyle name="Commentaire 3 15 7" xfId="14565" xr:uid="{F1D72081-A92E-4096-9DD2-6017678710C7}"/>
    <cellStyle name="Commentaire 3 15 8" xfId="14566" xr:uid="{649F912A-4134-4F4B-9B05-D7F5FE93C4A5}"/>
    <cellStyle name="Commentaire 3 15 9" xfId="14567" xr:uid="{756F92F5-0336-4073-8CC8-F23D3C43DEC5}"/>
    <cellStyle name="Commentaire 3 15_Commentaires" xfId="14568" xr:uid="{19FEBA12-BC2F-45CD-A412-A4283E1F02C6}"/>
    <cellStyle name="Commentaire 3 16" xfId="14569" xr:uid="{5EB54E38-EB2F-429B-AB51-254C6E3EE457}"/>
    <cellStyle name="Commentaire 3 16 2" xfId="14570" xr:uid="{5481F482-2B1B-4FF8-B5CE-CC45AD5588AF}"/>
    <cellStyle name="Commentaire 3 16 2 2" xfId="14571" xr:uid="{FAF210B0-EE15-4DCA-BA83-FA41E26C8C41}"/>
    <cellStyle name="Commentaire 3 16 2 3" xfId="14572" xr:uid="{AFD9A59C-2901-4049-8306-B6123E14B425}"/>
    <cellStyle name="Commentaire 3 16 2 4" xfId="14573" xr:uid="{B35F5689-C58C-4EE9-8A2D-48F720BA80C5}"/>
    <cellStyle name="Commentaire 3 16 2 5" xfId="14574" xr:uid="{CB6923A0-41D8-45AE-88AE-D7AB408ABDD3}"/>
    <cellStyle name="Commentaire 3 16 2_Commentaires" xfId="14575" xr:uid="{55B02248-548D-4946-8217-22D884673894}"/>
    <cellStyle name="Commentaire 3 16 3" xfId="14576" xr:uid="{335676B1-4E59-46D6-90AD-DB61C5C39942}"/>
    <cellStyle name="Commentaire 3 16 3 2" xfId="14577" xr:uid="{A7D1F3EA-A361-4596-9AA3-3D3545486550}"/>
    <cellStyle name="Commentaire 3 16 3 3" xfId="14578" xr:uid="{955BC0FF-6714-4365-A00C-9E191227EADA}"/>
    <cellStyle name="Commentaire 3 16 3 4" xfId="14579" xr:uid="{50C928AC-D75C-455A-8861-E7F9C90F58B3}"/>
    <cellStyle name="Commentaire 3 16 3 5" xfId="14580" xr:uid="{21E20686-9A7A-4380-8791-1551FB9611D2}"/>
    <cellStyle name="Commentaire 3 16 4" xfId="14581" xr:uid="{493C1835-B687-45FA-88B2-5198EA72901C}"/>
    <cellStyle name="Commentaire 3 16 5" xfId="14582" xr:uid="{F78D2CF4-06AB-471F-A14A-C17A4279B4D1}"/>
    <cellStyle name="Commentaire 3 16 6" xfId="14583" xr:uid="{C6678B9C-A721-45A8-9CE0-4D7C2026F7EB}"/>
    <cellStyle name="Commentaire 3 16 7" xfId="14584" xr:uid="{0CC3C794-2569-4B5C-B810-37046395CF5A}"/>
    <cellStyle name="Commentaire 3 16_Commentaires" xfId="14585" xr:uid="{0DDE901A-FD6B-4A12-B716-51FE35536A81}"/>
    <cellStyle name="Commentaire 3 17" xfId="14586" xr:uid="{DFCA5008-FF9F-442B-9ED7-BDA33ED1235A}"/>
    <cellStyle name="Commentaire 3 17 2" xfId="14587" xr:uid="{6CDB0796-BF7C-4F53-BE98-30BA7E892D61}"/>
    <cellStyle name="Commentaire 3 17 2 2" xfId="14588" xr:uid="{77AB45B9-429F-4BC3-A6E8-8A0B71C487F4}"/>
    <cellStyle name="Commentaire 3 17 2 3" xfId="14589" xr:uid="{4BCE01A5-7D32-4EC0-A5E3-FAEDC8E42603}"/>
    <cellStyle name="Commentaire 3 17 2 4" xfId="14590" xr:uid="{A59F0A07-0D8A-4F9A-84B1-DA0261244C37}"/>
    <cellStyle name="Commentaire 3 17 2 5" xfId="14591" xr:uid="{C3371646-70CF-4AC0-907F-819088C7C1B5}"/>
    <cellStyle name="Commentaire 3 17 2_Commentaires" xfId="14592" xr:uid="{146E73C4-E664-4D14-AD9B-C9AD2D326A44}"/>
    <cellStyle name="Commentaire 3 17 3" xfId="14593" xr:uid="{AE3A31C6-DF43-44B1-A8A3-E2BC6C80E9DB}"/>
    <cellStyle name="Commentaire 3 17 3 2" xfId="14594" xr:uid="{1544AC2E-CE6A-4582-8D9A-B998ABD90359}"/>
    <cellStyle name="Commentaire 3 17 3 3" xfId="14595" xr:uid="{8368608E-6869-4D6F-937C-F6FFFA4A6819}"/>
    <cellStyle name="Commentaire 3 17 3 4" xfId="14596" xr:uid="{1979AC04-AE28-4C53-B65E-0AFA64A16AE7}"/>
    <cellStyle name="Commentaire 3 17 3 5" xfId="14597" xr:uid="{F2D837C9-4B21-4181-BF70-5468D4D74BDE}"/>
    <cellStyle name="Commentaire 3 17 4" xfId="14598" xr:uid="{62F6B405-C0D2-4C85-BDD2-3260E3F70321}"/>
    <cellStyle name="Commentaire 3 17 5" xfId="14599" xr:uid="{715B4788-9323-4968-8D29-FA0AB8809A28}"/>
    <cellStyle name="Commentaire 3 17 6" xfId="14600" xr:uid="{829348A3-6B32-47FA-AD2A-1584C3458A38}"/>
    <cellStyle name="Commentaire 3 17 7" xfId="14601" xr:uid="{1C257088-4849-4798-ABD4-FD05CCA4A1A3}"/>
    <cellStyle name="Commentaire 3 17_Commentaires" xfId="14602" xr:uid="{19B209EE-5C0F-4743-A808-29FB9F60547A}"/>
    <cellStyle name="Commentaire 3 18" xfId="14603" xr:uid="{B6F660D9-720F-48C3-9B4E-E79C75D54E8A}"/>
    <cellStyle name="Commentaire 3 18 2" xfId="14604" xr:uid="{CA9723EE-8B64-4DEE-99D6-64C9C99F7783}"/>
    <cellStyle name="Commentaire 3 18 2 2" xfId="14605" xr:uid="{F6BF5EDD-9ABF-4F3B-BC87-B3333B8BF44A}"/>
    <cellStyle name="Commentaire 3 18 2 3" xfId="14606" xr:uid="{81B5E63B-712D-43DB-8763-538CA1722EE9}"/>
    <cellStyle name="Commentaire 3 18 2 4" xfId="14607" xr:uid="{6F3B6DB2-3032-49FF-A5AE-1CE93BAAC9AC}"/>
    <cellStyle name="Commentaire 3 18 2 5" xfId="14608" xr:uid="{D6FF7204-2F06-4FAF-B90E-9E006FFCB841}"/>
    <cellStyle name="Commentaire 3 18 2_Commentaires" xfId="14609" xr:uid="{59482D9E-0FFC-40A2-A929-37C2FE95A786}"/>
    <cellStyle name="Commentaire 3 18 3" xfId="14610" xr:uid="{908143F5-E6E6-4061-A0B1-2969F4E01750}"/>
    <cellStyle name="Commentaire 3 18 3 2" xfId="14611" xr:uid="{FD00CF9F-2330-4BE0-B9EB-9A7A7D9650BD}"/>
    <cellStyle name="Commentaire 3 18 3 3" xfId="14612" xr:uid="{3162C3D7-B37C-4F3A-86DB-B8D0BC6AF2C7}"/>
    <cellStyle name="Commentaire 3 18 3 4" xfId="14613" xr:uid="{7EAD3D29-1A92-4FE8-91B0-424A905A2517}"/>
    <cellStyle name="Commentaire 3 18 3 5" xfId="14614" xr:uid="{F03137BA-DC36-49FC-A485-90DE20339620}"/>
    <cellStyle name="Commentaire 3 18 4" xfId="14615" xr:uid="{53FE1E10-AD89-434A-90FB-5C15549C58C8}"/>
    <cellStyle name="Commentaire 3 18 5" xfId="14616" xr:uid="{B381E80C-EC6A-4793-855A-E405EAA50777}"/>
    <cellStyle name="Commentaire 3 18 6" xfId="14617" xr:uid="{8E47146F-7721-4479-83DB-172EDD522FA0}"/>
    <cellStyle name="Commentaire 3 18 7" xfId="14618" xr:uid="{3F15B3A1-8F55-4DC0-8D59-6EF3E3A2D7F4}"/>
    <cellStyle name="Commentaire 3 18_Commentaires" xfId="14619" xr:uid="{13FF0995-2720-4430-9687-E7C1A67E45FD}"/>
    <cellStyle name="Commentaire 3 19" xfId="14620" xr:uid="{25F6A772-BCA3-4BF0-9421-E7064A515F6D}"/>
    <cellStyle name="Commentaire 3 19 2" xfId="14621" xr:uid="{0E31975F-36B4-4373-9D42-1F9B05CA8744}"/>
    <cellStyle name="Commentaire 3 19 2 2" xfId="14622" xr:uid="{B02DC334-BA7F-4C4A-91AC-348A8B98CD0D}"/>
    <cellStyle name="Commentaire 3 19 2 3" xfId="14623" xr:uid="{3C5BD756-01CD-4997-84A6-AA9A32EEDEF4}"/>
    <cellStyle name="Commentaire 3 19 2 4" xfId="14624" xr:uid="{4E6B4D8E-F99E-4BFA-ABA5-576735E3B955}"/>
    <cellStyle name="Commentaire 3 19 2 5" xfId="14625" xr:uid="{A901244D-82E8-4F14-B84C-CB18A4F9CA8E}"/>
    <cellStyle name="Commentaire 3 19 2_Commentaires" xfId="14626" xr:uid="{B10DEFAB-0329-429C-A581-2BE4088DED9C}"/>
    <cellStyle name="Commentaire 3 19 3" xfId="14627" xr:uid="{6AFAC31B-B486-4DD9-B84E-2B8A5A628C90}"/>
    <cellStyle name="Commentaire 3 19 3 2" xfId="14628" xr:uid="{C14BE56E-7A4D-412A-9CD0-4758A95419B2}"/>
    <cellStyle name="Commentaire 3 19 3 3" xfId="14629" xr:uid="{07E5C3AB-F39A-4026-9BD5-40317E302755}"/>
    <cellStyle name="Commentaire 3 19 3 4" xfId="14630" xr:uid="{39211EE9-BC43-43F9-AE09-7F3FDCD8A465}"/>
    <cellStyle name="Commentaire 3 19 3 5" xfId="14631" xr:uid="{7308AEE9-1FC8-4F66-BB75-38C670CDC8D8}"/>
    <cellStyle name="Commentaire 3 19 4" xfId="14632" xr:uid="{AB08E7B1-7F82-4BA0-87D8-2AE181E97362}"/>
    <cellStyle name="Commentaire 3 19 5" xfId="14633" xr:uid="{5408C708-1C48-4317-8945-01283CE3D6E2}"/>
    <cellStyle name="Commentaire 3 19 6" xfId="14634" xr:uid="{BEF3D8C8-D0C1-4D08-BF69-8542F8F3A178}"/>
    <cellStyle name="Commentaire 3 19 7" xfId="14635" xr:uid="{685FEB98-723B-4AA8-B37C-AE727ACC210C}"/>
    <cellStyle name="Commentaire 3 19_Commentaires" xfId="14636" xr:uid="{AC03A1E7-C401-45DA-AE0F-6DB8A0D90738}"/>
    <cellStyle name="Commentaire 3 2" xfId="14637" xr:uid="{DD98F8F3-56A4-4E20-A892-896EA222AAD9}"/>
    <cellStyle name="Commentaire 3 2 10" xfId="14638" xr:uid="{BEB0A46A-1069-436C-9D2B-854928CEB9FD}"/>
    <cellStyle name="Commentaire 3 2 11" xfId="14639" xr:uid="{8F18C7B9-10B4-43FF-A8FA-99DE03175621}"/>
    <cellStyle name="Commentaire 3 2 12" xfId="14640" xr:uid="{0C6F4086-44AE-45A7-946C-7C401C0F8D8B}"/>
    <cellStyle name="Commentaire 3 2 13" xfId="14641" xr:uid="{8A2738C9-39C2-4B6B-8E5E-863E8533163B}"/>
    <cellStyle name="Commentaire 3 2 2" xfId="14642" xr:uid="{BAC4A756-6364-4F62-A2E6-ED435F539802}"/>
    <cellStyle name="Commentaire 3 2 2 10" xfId="14643" xr:uid="{305EE3ED-DA14-48F7-BCA8-BEB1CF3908C6}"/>
    <cellStyle name="Commentaire 3 2 2 11" xfId="14644" xr:uid="{F237BC23-EFE8-4A41-A339-11A7E9212CC9}"/>
    <cellStyle name="Commentaire 3 2 2 12" xfId="14645" xr:uid="{3BA08BCB-1697-4273-9625-41611FB8C08D}"/>
    <cellStyle name="Commentaire 3 2 2 2" xfId="14646" xr:uid="{4824546A-A700-4339-92EC-B8EAAA472213}"/>
    <cellStyle name="Commentaire 3 2 2 2 10" xfId="14647" xr:uid="{9BFAE048-D874-47B3-8068-919C82F1C564}"/>
    <cellStyle name="Commentaire 3 2 2 2 2" xfId="14648" xr:uid="{8BC9532F-8E8B-4795-B895-5965A8765E9B}"/>
    <cellStyle name="Commentaire 3 2 2 2 2 2" xfId="14649" xr:uid="{EA2ADD7D-B17B-4DDD-A965-975E0277CE80}"/>
    <cellStyle name="Commentaire 3 2 2 2 2 2 2" xfId="14650" xr:uid="{0B787F7C-90B4-4028-9EC3-D76E9B9A7A13}"/>
    <cellStyle name="Commentaire 3 2 2 2 2 2 3" xfId="14651" xr:uid="{09C06450-DAF0-48AA-9A87-A9D95D22C705}"/>
    <cellStyle name="Commentaire 3 2 2 2 2 2 4" xfId="14652" xr:uid="{D7BCEDF1-270D-4488-A1A4-D31370B16A7C}"/>
    <cellStyle name="Commentaire 3 2 2 2 2 2 5" xfId="14653" xr:uid="{007B805C-F225-4E6A-8B74-3DD968E1B846}"/>
    <cellStyle name="Commentaire 3 2 2 2 2 3" xfId="14654" xr:uid="{68AB8F57-DCAE-496D-AB05-E9B4006F296B}"/>
    <cellStyle name="Commentaire 3 2 2 2 2 3 2" xfId="14655" xr:uid="{FCE8D85A-E931-4DB1-8378-95657BA9D33F}"/>
    <cellStyle name="Commentaire 3 2 2 2 2 3 3" xfId="14656" xr:uid="{3224FF49-37A6-4FB3-9A11-23ABAE16530D}"/>
    <cellStyle name="Commentaire 3 2 2 2 2 3 4" xfId="14657" xr:uid="{E9A8899E-F557-47C8-BACC-30E7AF32E013}"/>
    <cellStyle name="Commentaire 3 2 2 2 2 3 5" xfId="14658" xr:uid="{6C6CA710-0138-4BFD-8A11-6836D0BB4B49}"/>
    <cellStyle name="Commentaire 3 2 2 2 2 4" xfId="14659" xr:uid="{131B93E0-DA24-4C8E-9561-4CE741CA975D}"/>
    <cellStyle name="Commentaire 3 2 2 2 2 5" xfId="14660" xr:uid="{A9044184-BE19-4B65-A108-B7A8AD262736}"/>
    <cellStyle name="Commentaire 3 2 2 2 2 6" xfId="14661" xr:uid="{F7F8907E-DACC-4654-A632-99606ADA9F6C}"/>
    <cellStyle name="Commentaire 3 2 2 2 2 7" xfId="14662" xr:uid="{18F4F500-8186-4DF1-962C-E3A0E78188F3}"/>
    <cellStyle name="Commentaire 3 2 2 2 2_Commentaires" xfId="14663" xr:uid="{07D96117-C1B6-4DE0-85D4-65824F697FD4}"/>
    <cellStyle name="Commentaire 3 2 2 2 3" xfId="14664" xr:uid="{E5E38090-CB26-4D7C-A35B-6A433533C068}"/>
    <cellStyle name="Commentaire 3 2 2 2 3 2" xfId="14665" xr:uid="{DC2C2E91-C624-4777-8A97-216B5C5A48F2}"/>
    <cellStyle name="Commentaire 3 2 2 2 3 2 2" xfId="14666" xr:uid="{8AA88451-D099-4377-809F-9FC7B4935480}"/>
    <cellStyle name="Commentaire 3 2 2 2 3 2 3" xfId="14667" xr:uid="{F9E49C78-6E43-40DA-912F-3FB645B3F07F}"/>
    <cellStyle name="Commentaire 3 2 2 2 3 2 4" xfId="14668" xr:uid="{0EE37401-386E-49BE-B1BC-C63668977B6F}"/>
    <cellStyle name="Commentaire 3 2 2 2 3 2 5" xfId="14669" xr:uid="{B07F3248-400D-4FC8-9BAF-F16AD1E74C44}"/>
    <cellStyle name="Commentaire 3 2 2 2 3 3" xfId="14670" xr:uid="{69CC6301-3C9E-4CB5-B678-005AB97BC397}"/>
    <cellStyle name="Commentaire 3 2 2 2 3 3 2" xfId="14671" xr:uid="{1AD9D82E-D6E0-4723-A77F-F0F48BBAD871}"/>
    <cellStyle name="Commentaire 3 2 2 2 3 3 3" xfId="14672" xr:uid="{82C5E8DF-0D37-4307-800F-A9575F4F38F3}"/>
    <cellStyle name="Commentaire 3 2 2 2 3 3 4" xfId="14673" xr:uid="{0059C6CD-6204-4028-9966-F3130DBDD714}"/>
    <cellStyle name="Commentaire 3 2 2 2 3 3 5" xfId="14674" xr:uid="{1E030AB9-1CA8-46AA-B6CD-AD15CE6829C2}"/>
    <cellStyle name="Commentaire 3 2 2 2 3 4" xfId="14675" xr:uid="{562D7864-72C2-4D41-93F9-8B540A372698}"/>
    <cellStyle name="Commentaire 3 2 2 2 3 5" xfId="14676" xr:uid="{F1D4D0B9-3449-488E-9080-76456CCBDC5A}"/>
    <cellStyle name="Commentaire 3 2 2 2 3 6" xfId="14677" xr:uid="{93C0CF68-7E4A-4AAA-8E6D-285882D27AEB}"/>
    <cellStyle name="Commentaire 3 2 2 2 3 7" xfId="14678" xr:uid="{8A48FF68-83A0-4984-925C-F0BB19764C60}"/>
    <cellStyle name="Commentaire 3 2 2 2 4" xfId="14679" xr:uid="{1284B204-3DB1-4DAD-B961-FA2176643662}"/>
    <cellStyle name="Commentaire 3 2 2 2 4 2" xfId="14680" xr:uid="{6414C1F6-9602-4B3F-BA24-A2C6ED3679FE}"/>
    <cellStyle name="Commentaire 3 2 2 2 4 2 2" xfId="14681" xr:uid="{AF7C9DE7-480B-4F24-9CB3-B80FF24CE1BA}"/>
    <cellStyle name="Commentaire 3 2 2 2 4 2 3" xfId="14682" xr:uid="{F953FBD2-5642-419E-B9B8-4C3E903EDB86}"/>
    <cellStyle name="Commentaire 3 2 2 2 4 2 4" xfId="14683" xr:uid="{800ECF6C-6A5F-4B9D-9F01-CBF8F69847AE}"/>
    <cellStyle name="Commentaire 3 2 2 2 4 2 5" xfId="14684" xr:uid="{D73B2361-B04B-4426-A37B-0AAD55A8D7B9}"/>
    <cellStyle name="Commentaire 3 2 2 2 4 3" xfId="14685" xr:uid="{314797ED-BA1D-475B-9921-6DE4A84F7702}"/>
    <cellStyle name="Commentaire 3 2 2 2 4 3 2" xfId="14686" xr:uid="{C29A374E-00C3-4915-8F65-B7F285E7AC8A}"/>
    <cellStyle name="Commentaire 3 2 2 2 4 3 3" xfId="14687" xr:uid="{2A16F05E-7D5B-46B5-BA8D-C671D7F46B3B}"/>
    <cellStyle name="Commentaire 3 2 2 2 4 3 4" xfId="14688" xr:uid="{4D93E5FC-D72F-4F0B-A2A6-D92102BD90C2}"/>
    <cellStyle name="Commentaire 3 2 2 2 4 3 5" xfId="14689" xr:uid="{98DCA54C-F513-4A87-ABA7-D5C02CB0672E}"/>
    <cellStyle name="Commentaire 3 2 2 2 4 4" xfId="14690" xr:uid="{7FF299C7-0E22-417D-9413-D04FB1DA4A71}"/>
    <cellStyle name="Commentaire 3 2 2 2 4 5" xfId="14691" xr:uid="{B3D443D7-E6AE-4215-9B75-B86BA17872CF}"/>
    <cellStyle name="Commentaire 3 2 2 2 4 6" xfId="14692" xr:uid="{979671C6-EE72-402B-B1A9-21D1ECA8B824}"/>
    <cellStyle name="Commentaire 3 2 2 2 4 7" xfId="14693" xr:uid="{EB71EC0A-EC83-4573-B824-9C10F0DF2F87}"/>
    <cellStyle name="Commentaire 3 2 2 2 5" xfId="14694" xr:uid="{CD209CA3-838B-44D5-8311-3A0E65792BD7}"/>
    <cellStyle name="Commentaire 3 2 2 2 5 2" xfId="14695" xr:uid="{ECC0823C-4817-495F-9ABA-05BE063100DF}"/>
    <cellStyle name="Commentaire 3 2 2 2 5 3" xfId="14696" xr:uid="{C1DC03BF-2953-4418-9A61-B0E11756A448}"/>
    <cellStyle name="Commentaire 3 2 2 2 5 4" xfId="14697" xr:uid="{0169F755-6E78-4EBB-9ED8-9B2791841663}"/>
    <cellStyle name="Commentaire 3 2 2 2 5 5" xfId="14698" xr:uid="{AA64F8F4-5139-499D-B448-2BDF04FA87C1}"/>
    <cellStyle name="Commentaire 3 2 2 2 6" xfId="14699" xr:uid="{927846E7-3F16-4BEE-A7D0-B9E5E08491B1}"/>
    <cellStyle name="Commentaire 3 2 2 2 6 2" xfId="14700" xr:uid="{53D8408F-98BF-4CF0-8DF8-EF3C3EF1197F}"/>
    <cellStyle name="Commentaire 3 2 2 2 6 3" xfId="14701" xr:uid="{1E303C01-B207-4AC4-B552-30EB0F8D151C}"/>
    <cellStyle name="Commentaire 3 2 2 2 6 4" xfId="14702" xr:uid="{6E76530B-DC9A-403B-BBBD-8DD102813D23}"/>
    <cellStyle name="Commentaire 3 2 2 2 6 5" xfId="14703" xr:uid="{D3398065-1E37-4565-9519-D9ECD7C5A62B}"/>
    <cellStyle name="Commentaire 3 2 2 2 7" xfId="14704" xr:uid="{9C9A82C4-F7BE-4D00-A6D2-04A6A16190B1}"/>
    <cellStyle name="Commentaire 3 2 2 2 8" xfId="14705" xr:uid="{26A8EF9C-CF18-4757-B6B1-726265282C2C}"/>
    <cellStyle name="Commentaire 3 2 2 2 9" xfId="14706" xr:uid="{D04A0B53-D7FF-47D3-9E87-84C24ACC583F}"/>
    <cellStyle name="Commentaire 3 2 2 2_Commentaires" xfId="14707" xr:uid="{CBABE025-DD30-4A28-A1C5-5D2C4BA5D861}"/>
    <cellStyle name="Commentaire 3 2 2 3" xfId="14708" xr:uid="{87F6D53E-2F2D-4383-A4F9-ECC2E5380947}"/>
    <cellStyle name="Commentaire 3 2 2 3 2" xfId="14709" xr:uid="{044DF10B-A7C9-4AA4-A097-1BC120CB9A7F}"/>
    <cellStyle name="Commentaire 3 2 2 3 2 2" xfId="14710" xr:uid="{9BB5E204-F153-42BB-A571-A653428AF82F}"/>
    <cellStyle name="Commentaire 3 2 2 3 2 3" xfId="14711" xr:uid="{4A0D207B-0ECF-4296-96CC-824AF0EE88BC}"/>
    <cellStyle name="Commentaire 3 2 2 3 2 4" xfId="14712" xr:uid="{3B87A58E-4168-4E3E-B9ED-9C985DCCF706}"/>
    <cellStyle name="Commentaire 3 2 2 3 2 5" xfId="14713" xr:uid="{2033BE38-0ACB-4878-B60A-8CD35B67BA21}"/>
    <cellStyle name="Commentaire 3 2 2 3 3" xfId="14714" xr:uid="{07B9D887-4840-4848-984B-4D79033C6EA2}"/>
    <cellStyle name="Commentaire 3 2 2 3 3 2" xfId="14715" xr:uid="{ED74712B-019A-4A32-A486-7576D77E8809}"/>
    <cellStyle name="Commentaire 3 2 2 3 3 3" xfId="14716" xr:uid="{9FD9A861-0863-4FA2-A8F8-6F55B4D8D4D1}"/>
    <cellStyle name="Commentaire 3 2 2 3 3 4" xfId="14717" xr:uid="{57BDD737-7922-45FD-B90A-A1A774907AE5}"/>
    <cellStyle name="Commentaire 3 2 2 3 3 5" xfId="14718" xr:uid="{6482F155-05FE-46D6-89DC-29F8243D01E1}"/>
    <cellStyle name="Commentaire 3 2 2 3 4" xfId="14719" xr:uid="{44A8FC86-0765-4898-AED7-3C0795D0FC33}"/>
    <cellStyle name="Commentaire 3 2 2 3 5" xfId="14720" xr:uid="{2772EADE-7F89-4554-9248-9EC69249F1FC}"/>
    <cellStyle name="Commentaire 3 2 2 3 6" xfId="14721" xr:uid="{EEC6AAE4-4452-4AD8-BC39-428029B4A306}"/>
    <cellStyle name="Commentaire 3 2 2 3 7" xfId="14722" xr:uid="{AA0632BE-2F5E-4AEA-BFDE-AB8A0880C699}"/>
    <cellStyle name="Commentaire 3 2 2 3_Commentaires" xfId="14723" xr:uid="{41575495-D602-41AF-9B20-EF345BDC4FF1}"/>
    <cellStyle name="Commentaire 3 2 2 4" xfId="14724" xr:uid="{CA8F9130-F838-4931-8C48-F26A103B3E87}"/>
    <cellStyle name="Commentaire 3 2 2 4 2" xfId="14725" xr:uid="{33767EBA-CE62-43A7-991F-EC0E855EB7A9}"/>
    <cellStyle name="Commentaire 3 2 2 4 2 2" xfId="14726" xr:uid="{F08DE053-93FB-4E1A-98D4-9338CF542DAE}"/>
    <cellStyle name="Commentaire 3 2 2 4 2 3" xfId="14727" xr:uid="{9C4FE5A9-7ABE-44C6-B9B4-DFE372A92ACC}"/>
    <cellStyle name="Commentaire 3 2 2 4 2 4" xfId="14728" xr:uid="{5F71C623-E5E5-48F9-B713-1D84E1205556}"/>
    <cellStyle name="Commentaire 3 2 2 4 2 5" xfId="14729" xr:uid="{BBBD1EF5-4B56-4F21-8839-E776A6EDFB32}"/>
    <cellStyle name="Commentaire 3 2 2 4 3" xfId="14730" xr:uid="{55C5558D-55C2-4F4A-BE12-B8863AA91CCA}"/>
    <cellStyle name="Commentaire 3 2 2 4 3 2" xfId="14731" xr:uid="{52698010-74D7-49AB-9823-37ACF334974C}"/>
    <cellStyle name="Commentaire 3 2 2 4 3 3" xfId="14732" xr:uid="{CFBA4821-C408-4639-8F87-90E66E4D17E8}"/>
    <cellStyle name="Commentaire 3 2 2 4 3 4" xfId="14733" xr:uid="{BFD91C5D-CEAA-4085-B8D6-1B64997DEA79}"/>
    <cellStyle name="Commentaire 3 2 2 4 3 5" xfId="14734" xr:uid="{D33C787E-DA9B-4CAC-9480-31E45BBF0534}"/>
    <cellStyle name="Commentaire 3 2 2 4 4" xfId="14735" xr:uid="{EB98087C-3DA2-444F-BB1D-C59964D246A7}"/>
    <cellStyle name="Commentaire 3 2 2 4 5" xfId="14736" xr:uid="{961A7F53-BD15-496B-B457-6D433B199143}"/>
    <cellStyle name="Commentaire 3 2 2 4 6" xfId="14737" xr:uid="{B80DBC0E-A18C-4BB9-AD4B-7FD1AA8E209E}"/>
    <cellStyle name="Commentaire 3 2 2 4 7" xfId="14738" xr:uid="{8A59176C-2E3A-465A-8BD7-EE9CFF8E0D5B}"/>
    <cellStyle name="Commentaire 3 2 2 5" xfId="14739" xr:uid="{E83906C8-E657-45D8-84E9-49346ADFB666}"/>
    <cellStyle name="Commentaire 3 2 2 5 2" xfId="14740" xr:uid="{3DFEF0E8-3D8D-482D-8450-A1548D6EDB2B}"/>
    <cellStyle name="Commentaire 3 2 2 5 2 2" xfId="14741" xr:uid="{5306D178-D834-4D37-AD01-1BFFCCDAEDA0}"/>
    <cellStyle name="Commentaire 3 2 2 5 2 3" xfId="14742" xr:uid="{D3F2D4E4-B779-44DB-8F3A-24407440B9A5}"/>
    <cellStyle name="Commentaire 3 2 2 5 2 4" xfId="14743" xr:uid="{9ACEC8EF-E857-4004-9D56-5AC96043F092}"/>
    <cellStyle name="Commentaire 3 2 2 5 2 5" xfId="14744" xr:uid="{3AD7F34D-D1F5-44D2-A2EF-E977006805F1}"/>
    <cellStyle name="Commentaire 3 2 2 5 3" xfId="14745" xr:uid="{593FB479-8CEB-4A19-A6BE-D839BFA6ED17}"/>
    <cellStyle name="Commentaire 3 2 2 5 3 2" xfId="14746" xr:uid="{25D9A194-0FE9-4B22-9FDC-09D81F02ADA0}"/>
    <cellStyle name="Commentaire 3 2 2 5 3 3" xfId="14747" xr:uid="{27ABCEFA-8AEB-4F91-9BBC-84440D82A39C}"/>
    <cellStyle name="Commentaire 3 2 2 5 3 4" xfId="14748" xr:uid="{BA5B0F83-E243-4466-906C-B3A1BAF38479}"/>
    <cellStyle name="Commentaire 3 2 2 5 3 5" xfId="14749" xr:uid="{80209EFD-6E6E-469D-8907-CD9FA7ADBE15}"/>
    <cellStyle name="Commentaire 3 2 2 5 4" xfId="14750" xr:uid="{53C4F95C-A1F8-49C1-BEB0-A24C2097A9A8}"/>
    <cellStyle name="Commentaire 3 2 2 5 5" xfId="14751" xr:uid="{D6005FDE-5BB6-4A7A-A496-C5491230EABF}"/>
    <cellStyle name="Commentaire 3 2 2 5 6" xfId="14752" xr:uid="{C07AC01F-3761-4A85-B375-431B164C462A}"/>
    <cellStyle name="Commentaire 3 2 2 5 7" xfId="14753" xr:uid="{01C40DD5-0752-434A-AD00-CF0848D0B176}"/>
    <cellStyle name="Commentaire 3 2 2 6" xfId="14754" xr:uid="{77C5F023-D1F3-46E6-8B6E-59A15E4A37C8}"/>
    <cellStyle name="Commentaire 3 2 2 6 2" xfId="14755" xr:uid="{FD1C22BA-7286-4B5A-AD64-52B59F2EA538}"/>
    <cellStyle name="Commentaire 3 2 2 6 2 2" xfId="14756" xr:uid="{B7CBD7A6-28CC-4569-97FE-7E1A49A44B8B}"/>
    <cellStyle name="Commentaire 3 2 2 6 2 3" xfId="14757" xr:uid="{357D5B42-B4BF-4914-B49E-C359ABEBE94D}"/>
    <cellStyle name="Commentaire 3 2 2 6 2 4" xfId="14758" xr:uid="{A085F752-25D5-4288-8C7B-7E5C524BF715}"/>
    <cellStyle name="Commentaire 3 2 2 6 2 5" xfId="14759" xr:uid="{D8106832-6D4B-40D6-8F6B-F331093BF721}"/>
    <cellStyle name="Commentaire 3 2 2 6 3" xfId="14760" xr:uid="{3806BFED-03D5-4774-83EF-99226BC557C1}"/>
    <cellStyle name="Commentaire 3 2 2 6 3 2" xfId="14761" xr:uid="{0A2A8E5E-BBEC-448B-8D0C-FAC94D04C206}"/>
    <cellStyle name="Commentaire 3 2 2 6 3 3" xfId="14762" xr:uid="{F46B8B3C-A0CC-4188-8AA5-64EC25FEE730}"/>
    <cellStyle name="Commentaire 3 2 2 6 3 4" xfId="14763" xr:uid="{A3138B43-5D14-4F5A-8CE9-975EA634ADEC}"/>
    <cellStyle name="Commentaire 3 2 2 6 3 5" xfId="14764" xr:uid="{0905C974-2824-4C74-BC8E-BB23AA812339}"/>
    <cellStyle name="Commentaire 3 2 2 6 4" xfId="14765" xr:uid="{CB7A057E-704D-4C37-83E7-A9C4A267415A}"/>
    <cellStyle name="Commentaire 3 2 2 6 5" xfId="14766" xr:uid="{6CC27C59-7CA6-4B80-AEC3-150835F95C00}"/>
    <cellStyle name="Commentaire 3 2 2 6 6" xfId="14767" xr:uid="{89B31D7B-F483-4E40-AECA-60AB275684FF}"/>
    <cellStyle name="Commentaire 3 2 2 6 7" xfId="14768" xr:uid="{CF0A249B-A18C-4B26-A400-F3902AE2ED27}"/>
    <cellStyle name="Commentaire 3 2 2 7" xfId="14769" xr:uid="{4731D10D-EF66-4976-BA72-26C05AC74301}"/>
    <cellStyle name="Commentaire 3 2 2 7 2" xfId="14770" xr:uid="{F6CE9CC1-D7F1-4C90-955A-16F64B3C730A}"/>
    <cellStyle name="Commentaire 3 2 2 7 3" xfId="14771" xr:uid="{E46EB1ED-982A-47B0-A425-E1205B4E0A32}"/>
    <cellStyle name="Commentaire 3 2 2 7 4" xfId="14772" xr:uid="{94656E53-F15C-4770-B42F-7F2727454099}"/>
    <cellStyle name="Commentaire 3 2 2 7 5" xfId="14773" xr:uid="{80E931C9-B64A-4C33-AD74-5D02A527E44E}"/>
    <cellStyle name="Commentaire 3 2 2 8" xfId="14774" xr:uid="{8D738B2A-98E0-40A4-9EC7-721629AC7381}"/>
    <cellStyle name="Commentaire 3 2 2 8 2" xfId="14775" xr:uid="{6DF1A5C6-5B08-48E8-99C4-92D20903794F}"/>
    <cellStyle name="Commentaire 3 2 2 8 3" xfId="14776" xr:uid="{C6CA4266-B280-4AE2-B609-4B20F49C1736}"/>
    <cellStyle name="Commentaire 3 2 2 8 4" xfId="14777" xr:uid="{C1C49557-3B32-4AFD-B8BD-110FAFFB8A70}"/>
    <cellStyle name="Commentaire 3 2 2 8 5" xfId="14778" xr:uid="{F8E810A5-FABF-43E6-A552-7C3F00F75DF3}"/>
    <cellStyle name="Commentaire 3 2 2 9" xfId="14779" xr:uid="{D18654CB-0981-4D0F-AF99-0693F86A63D9}"/>
    <cellStyle name="Commentaire 3 2 2_Commentaires" xfId="14780" xr:uid="{C9B0EDFC-2414-4EF7-A3C0-2DEB41AEB347}"/>
    <cellStyle name="Commentaire 3 2 3" xfId="14781" xr:uid="{1E55B2A2-03D7-4BA8-AD6C-16727ADA94B3}"/>
    <cellStyle name="Commentaire 3 2 3 10" xfId="14782" xr:uid="{9AFE6EFC-4655-4E00-AB86-AFBFD34DCED3}"/>
    <cellStyle name="Commentaire 3 2 3 2" xfId="14783" xr:uid="{AA4F70D4-99B9-4D3F-9B10-43E8ED22B709}"/>
    <cellStyle name="Commentaire 3 2 3 2 2" xfId="14784" xr:uid="{64B6D182-8516-4352-B9F7-C25CB0BE1536}"/>
    <cellStyle name="Commentaire 3 2 3 2 2 2" xfId="14785" xr:uid="{F03C4486-1771-4F04-930C-64D0CB169691}"/>
    <cellStyle name="Commentaire 3 2 3 2 2 3" xfId="14786" xr:uid="{6D64A429-3FA9-4FDF-BB9F-E14BA2FECF11}"/>
    <cellStyle name="Commentaire 3 2 3 2 2 4" xfId="14787" xr:uid="{E879E868-33FC-4FDD-B387-92807050577B}"/>
    <cellStyle name="Commentaire 3 2 3 2 2 5" xfId="14788" xr:uid="{07DB422F-495B-46A2-8ED7-CB868E401295}"/>
    <cellStyle name="Commentaire 3 2 3 2 3" xfId="14789" xr:uid="{4712344F-78A3-4979-B99D-614DC8155260}"/>
    <cellStyle name="Commentaire 3 2 3 2 3 2" xfId="14790" xr:uid="{AA7FA68D-C24A-4818-AE6F-802A6134D868}"/>
    <cellStyle name="Commentaire 3 2 3 2 3 3" xfId="14791" xr:uid="{CBAED224-12C9-4235-8FCB-1A89663A4D35}"/>
    <cellStyle name="Commentaire 3 2 3 2 3 4" xfId="14792" xr:uid="{6C8ACE44-73DD-4808-9127-24251C31C961}"/>
    <cellStyle name="Commentaire 3 2 3 2 3 5" xfId="14793" xr:uid="{15A38F15-F315-419D-9D27-B28737A59056}"/>
    <cellStyle name="Commentaire 3 2 3 2 4" xfId="14794" xr:uid="{7DCBD495-103C-4C00-8EAC-4B0944F3B480}"/>
    <cellStyle name="Commentaire 3 2 3 2 5" xfId="14795" xr:uid="{0FADC9D2-1150-4A0C-B2CC-F9D988292569}"/>
    <cellStyle name="Commentaire 3 2 3 2 6" xfId="14796" xr:uid="{D70F5C35-F9CD-4803-AA60-AC57B688E255}"/>
    <cellStyle name="Commentaire 3 2 3 2 7" xfId="14797" xr:uid="{E204FADC-944E-4466-9CF7-786FCC6EC3E2}"/>
    <cellStyle name="Commentaire 3 2 3 2_Commentaires" xfId="14798" xr:uid="{2B0A80E6-76CB-4230-9645-BBBEC8F0C43A}"/>
    <cellStyle name="Commentaire 3 2 3 3" xfId="14799" xr:uid="{9FE67835-11A6-48A2-B7C0-8078980D0B0B}"/>
    <cellStyle name="Commentaire 3 2 3 3 2" xfId="14800" xr:uid="{B69D040A-5788-4227-8399-19D9A5ABAFB9}"/>
    <cellStyle name="Commentaire 3 2 3 3 2 2" xfId="14801" xr:uid="{29A0A188-C25D-40F8-89CE-DA607B4DE469}"/>
    <cellStyle name="Commentaire 3 2 3 3 2 3" xfId="14802" xr:uid="{BF503BA2-5964-4BDB-A5E1-4C4AFFDACCBF}"/>
    <cellStyle name="Commentaire 3 2 3 3 2 4" xfId="14803" xr:uid="{91A22AD8-4DDD-4A97-9302-AF675157ED75}"/>
    <cellStyle name="Commentaire 3 2 3 3 2 5" xfId="14804" xr:uid="{9650422B-02F5-4779-B694-64573AF6B627}"/>
    <cellStyle name="Commentaire 3 2 3 3 3" xfId="14805" xr:uid="{631401C9-88B1-41EA-B155-9DBE76D5EAD9}"/>
    <cellStyle name="Commentaire 3 2 3 3 3 2" xfId="14806" xr:uid="{8BE7DC5D-44EB-4087-891B-68A8FBC8297E}"/>
    <cellStyle name="Commentaire 3 2 3 3 3 3" xfId="14807" xr:uid="{DECC2319-2690-4903-A546-376630BB3789}"/>
    <cellStyle name="Commentaire 3 2 3 3 3 4" xfId="14808" xr:uid="{17EB7491-BCA9-4C6E-9165-13EF1F7D1BD0}"/>
    <cellStyle name="Commentaire 3 2 3 3 3 5" xfId="14809" xr:uid="{9D49AE8F-7B15-4917-A268-4082D79A3C28}"/>
    <cellStyle name="Commentaire 3 2 3 3 4" xfId="14810" xr:uid="{37962ED2-EE28-46FA-9599-A30181C9BF53}"/>
    <cellStyle name="Commentaire 3 2 3 3 5" xfId="14811" xr:uid="{32E4CBDC-5325-4502-91D8-57A5541E1420}"/>
    <cellStyle name="Commentaire 3 2 3 3 6" xfId="14812" xr:uid="{845557CA-AAEE-4152-9CFA-67872D866979}"/>
    <cellStyle name="Commentaire 3 2 3 3 7" xfId="14813" xr:uid="{291D0030-E5BB-47DF-B7C7-A460CF74B291}"/>
    <cellStyle name="Commentaire 3 2 3 3_Commentaires" xfId="14814" xr:uid="{B36586CE-BDE7-4497-9E13-58E0BA5F817E}"/>
    <cellStyle name="Commentaire 3 2 3 4" xfId="14815" xr:uid="{E1F9BE08-8F7D-475E-AB8E-D0FDBC66A6CB}"/>
    <cellStyle name="Commentaire 3 2 3 4 2" xfId="14816" xr:uid="{77A96E01-6749-4AF7-809B-8A8AD3B99D78}"/>
    <cellStyle name="Commentaire 3 2 3 4 2 2" xfId="14817" xr:uid="{966BBFB8-3ED3-44E8-8A84-8ADBA3B1663F}"/>
    <cellStyle name="Commentaire 3 2 3 4 2 3" xfId="14818" xr:uid="{6CE4FA6A-1A28-43FC-A9AA-3E55CF6C76A0}"/>
    <cellStyle name="Commentaire 3 2 3 4 2 4" xfId="14819" xr:uid="{E5622AC1-D6CB-4FBA-A192-3340041B725D}"/>
    <cellStyle name="Commentaire 3 2 3 4 2 5" xfId="14820" xr:uid="{8F391BEB-FE90-4287-9CA8-2FCC4B31BBE1}"/>
    <cellStyle name="Commentaire 3 2 3 4 3" xfId="14821" xr:uid="{85828455-7153-4D50-8D31-46BA3664C6DD}"/>
    <cellStyle name="Commentaire 3 2 3 4 3 2" xfId="14822" xr:uid="{EFF85984-31A6-4B2A-B55F-8E262A528B67}"/>
    <cellStyle name="Commentaire 3 2 3 4 3 3" xfId="14823" xr:uid="{0193D585-206B-48E3-BDF6-DD2105FCC57C}"/>
    <cellStyle name="Commentaire 3 2 3 4 3 4" xfId="14824" xr:uid="{6E19F9EA-3009-4977-B1B2-677D2CA75419}"/>
    <cellStyle name="Commentaire 3 2 3 4 3 5" xfId="14825" xr:uid="{263DE3E4-EDC3-4F75-9B4F-DEECB121E035}"/>
    <cellStyle name="Commentaire 3 2 3 4 4" xfId="14826" xr:uid="{89E8E416-9720-4AF8-BB1C-B80494BBFE13}"/>
    <cellStyle name="Commentaire 3 2 3 4 5" xfId="14827" xr:uid="{BB1D0947-5CB5-444A-A4B7-ACEFE07D0CD0}"/>
    <cellStyle name="Commentaire 3 2 3 4 6" xfId="14828" xr:uid="{7347CF71-0151-4EFF-83CB-8BB2B6145B8A}"/>
    <cellStyle name="Commentaire 3 2 3 4 7" xfId="14829" xr:uid="{7C5D38F5-8FFE-4683-BBAB-9D584611663B}"/>
    <cellStyle name="Commentaire 3 2 3 5" xfId="14830" xr:uid="{60C1A8CF-1352-42E6-BF31-54EC69DC71DE}"/>
    <cellStyle name="Commentaire 3 2 3 5 2" xfId="14831" xr:uid="{65D9A2D3-B372-408E-BB1F-B8283D073234}"/>
    <cellStyle name="Commentaire 3 2 3 5 3" xfId="14832" xr:uid="{4E60F8D7-9677-4A37-8558-F1BEF43D11F6}"/>
    <cellStyle name="Commentaire 3 2 3 5 4" xfId="14833" xr:uid="{38FDA4AE-AA26-4054-A275-157DE4397C4F}"/>
    <cellStyle name="Commentaire 3 2 3 5 5" xfId="14834" xr:uid="{3AAF5532-6021-4E6A-B1EE-308E3CF32335}"/>
    <cellStyle name="Commentaire 3 2 3 6" xfId="14835" xr:uid="{BEE8645A-06A9-4BA1-A552-097554A644F3}"/>
    <cellStyle name="Commentaire 3 2 3 6 2" xfId="14836" xr:uid="{ED26E894-4090-41D4-9902-E15CEBE80DBD}"/>
    <cellStyle name="Commentaire 3 2 3 6 3" xfId="14837" xr:uid="{3BE6E452-CE06-4C86-B011-FBFA3F451EEA}"/>
    <cellStyle name="Commentaire 3 2 3 6 4" xfId="14838" xr:uid="{5A4913E0-810C-4751-8E29-C48E530BEEAE}"/>
    <cellStyle name="Commentaire 3 2 3 6 5" xfId="14839" xr:uid="{FE390485-C74A-4A07-B205-0E6CB1CF70F5}"/>
    <cellStyle name="Commentaire 3 2 3 7" xfId="14840" xr:uid="{FF186B4C-E176-460E-9E8D-9CF5480CBB16}"/>
    <cellStyle name="Commentaire 3 2 3 8" xfId="14841" xr:uid="{34D18852-9818-4B2A-8A58-81D1E4A34E30}"/>
    <cellStyle name="Commentaire 3 2 3 9" xfId="14842" xr:uid="{2D568A23-42BF-495A-97E0-42C0D5C98308}"/>
    <cellStyle name="Commentaire 3 2 3_Commentaires" xfId="14843" xr:uid="{6A4EABC1-F0B3-45EE-B983-92D54ECF707E}"/>
    <cellStyle name="Commentaire 3 2 4" xfId="14844" xr:uid="{B7CE6560-DE4F-40EF-9787-A1B024EEB2F5}"/>
    <cellStyle name="Commentaire 3 2 4 2" xfId="14845" xr:uid="{23FDA14C-1025-4417-9E96-D628DE2520A2}"/>
    <cellStyle name="Commentaire 3 2 4 2 2" xfId="14846" xr:uid="{C3BB1801-773D-47B4-91B4-6AF2F5475695}"/>
    <cellStyle name="Commentaire 3 2 4 2 3" xfId="14847" xr:uid="{56C970C7-83AF-4F89-BF1F-8A49750A7C29}"/>
    <cellStyle name="Commentaire 3 2 4 2 4" xfId="14848" xr:uid="{71F5EC90-864D-48D2-BEFF-15A7A7E7C113}"/>
    <cellStyle name="Commentaire 3 2 4 2 5" xfId="14849" xr:uid="{DB9B2DDA-6A2E-41C2-A831-35BE88C59FA8}"/>
    <cellStyle name="Commentaire 3 2 4 2_Commentaires" xfId="14850" xr:uid="{BFD88B2F-0FF9-4128-999E-C70FA15E0FDC}"/>
    <cellStyle name="Commentaire 3 2 4 3" xfId="14851" xr:uid="{6313B62B-9684-493F-8F79-33008BE4E7EB}"/>
    <cellStyle name="Commentaire 3 2 4 3 2" xfId="14852" xr:uid="{DFAB80D7-A791-4AC7-A3A4-AB990CFEDFB2}"/>
    <cellStyle name="Commentaire 3 2 4 3 3" xfId="14853" xr:uid="{00C4F7EF-48DC-4F1E-AE75-5CEDE6CABB70}"/>
    <cellStyle name="Commentaire 3 2 4 3 4" xfId="14854" xr:uid="{A6F5DC4F-1203-4C96-9981-552152FE2D24}"/>
    <cellStyle name="Commentaire 3 2 4 3 5" xfId="14855" xr:uid="{5D22031E-25A1-4E8C-871E-96F200F76066}"/>
    <cellStyle name="Commentaire 3 2 4 4" xfId="14856" xr:uid="{2C9AD299-BB6D-47F7-AA9D-43C1A498CA52}"/>
    <cellStyle name="Commentaire 3 2 4 5" xfId="14857" xr:uid="{BCBE232E-919E-4D63-AD89-8C52690971FC}"/>
    <cellStyle name="Commentaire 3 2 4 6" xfId="14858" xr:uid="{5E180E46-7DBE-4033-8CD7-C75089B17957}"/>
    <cellStyle name="Commentaire 3 2 4 7" xfId="14859" xr:uid="{8CFD40F3-BAD2-4484-8DF5-66E8AD4F5256}"/>
    <cellStyle name="Commentaire 3 2 4_Commentaires" xfId="14860" xr:uid="{087C61CE-8EB0-4394-AE81-85B6253DAFE2}"/>
    <cellStyle name="Commentaire 3 2 5" xfId="14861" xr:uid="{AA708100-5F9B-41E5-A584-8EA7D049AC62}"/>
    <cellStyle name="Commentaire 3 2 5 2" xfId="14862" xr:uid="{3AEF6263-FB66-4C36-8315-8699A8530F7F}"/>
    <cellStyle name="Commentaire 3 2 5 2 2" xfId="14863" xr:uid="{EACA9F41-0F25-40FA-9F09-A2F825D25BE5}"/>
    <cellStyle name="Commentaire 3 2 5 2 3" xfId="14864" xr:uid="{90786333-51F2-4070-967E-6A0543B71B51}"/>
    <cellStyle name="Commentaire 3 2 5 2 4" xfId="14865" xr:uid="{D305C758-C677-456D-8755-31186F08C2D5}"/>
    <cellStyle name="Commentaire 3 2 5 2 5" xfId="14866" xr:uid="{9F4E7952-9702-46D9-9266-506EFE2B123A}"/>
    <cellStyle name="Commentaire 3 2 5 2_Commentaires" xfId="14867" xr:uid="{DC9738F2-44CF-42A8-B0A4-D58A8A565B41}"/>
    <cellStyle name="Commentaire 3 2 5 3" xfId="14868" xr:uid="{02C8DA98-0B59-425A-879D-734449E3CD7A}"/>
    <cellStyle name="Commentaire 3 2 5 3 2" xfId="14869" xr:uid="{9D49CE83-3459-4E73-AD2C-39E1614994FC}"/>
    <cellStyle name="Commentaire 3 2 5 3 3" xfId="14870" xr:uid="{570447C5-9B6E-47F0-AC60-FAFA1D032570}"/>
    <cellStyle name="Commentaire 3 2 5 3 4" xfId="14871" xr:uid="{0069FA93-4849-46B5-A082-321282A040BE}"/>
    <cellStyle name="Commentaire 3 2 5 3 5" xfId="14872" xr:uid="{A4C54255-9360-46A2-95B4-5BF68132B04B}"/>
    <cellStyle name="Commentaire 3 2 5 4" xfId="14873" xr:uid="{BBE2E662-BA55-42A0-A9F8-5C7AEB79FB54}"/>
    <cellStyle name="Commentaire 3 2 5 5" xfId="14874" xr:uid="{DD7DB921-58E3-4330-865D-A5E23FC901C0}"/>
    <cellStyle name="Commentaire 3 2 5 6" xfId="14875" xr:uid="{97427B2C-C6F8-4A19-A039-C39C45B1FB03}"/>
    <cellStyle name="Commentaire 3 2 5 7" xfId="14876" xr:uid="{0962E160-7CDF-4A8B-8FAB-35783A965160}"/>
    <cellStyle name="Commentaire 3 2 5_Commentaires" xfId="14877" xr:uid="{1F37C989-604B-4441-80C8-736E2BACA93D}"/>
    <cellStyle name="Commentaire 3 2 6" xfId="14878" xr:uid="{C9E728E7-FE05-47AB-B1C1-3183DFDF0B0B}"/>
    <cellStyle name="Commentaire 3 2 6 2" xfId="14879" xr:uid="{B36FBB89-F189-4A20-B713-F420E3BFE302}"/>
    <cellStyle name="Commentaire 3 2 6 2 2" xfId="14880" xr:uid="{5D4F4F44-2905-4C25-8D1C-1F4FBF500FA9}"/>
    <cellStyle name="Commentaire 3 2 6 2 3" xfId="14881" xr:uid="{7751710C-B5CA-495E-8D71-46E1841996CF}"/>
    <cellStyle name="Commentaire 3 2 6 2 4" xfId="14882" xr:uid="{15571F0F-A0AC-41FA-B84F-1F3385B8665F}"/>
    <cellStyle name="Commentaire 3 2 6 2 5" xfId="14883" xr:uid="{4DA1D6CA-FC64-4458-943E-AF0D620C7946}"/>
    <cellStyle name="Commentaire 3 2 6 2_Commentaires" xfId="14884" xr:uid="{BF2C563C-5787-49B8-B946-8A302A8722B7}"/>
    <cellStyle name="Commentaire 3 2 6 3" xfId="14885" xr:uid="{BFE79C29-D00B-44EE-98C6-BE4E16D9BA39}"/>
    <cellStyle name="Commentaire 3 2 6 3 2" xfId="14886" xr:uid="{23F5D90A-5E96-4B93-B9A0-4CA890B2D53E}"/>
    <cellStyle name="Commentaire 3 2 6 3 3" xfId="14887" xr:uid="{F83BE525-2802-4A1F-B1BD-AF4210EB663E}"/>
    <cellStyle name="Commentaire 3 2 6 3 4" xfId="14888" xr:uid="{F75CC871-4C73-493D-B2AE-C00481F1181C}"/>
    <cellStyle name="Commentaire 3 2 6 3 5" xfId="14889" xr:uid="{8C96BB08-000D-49F1-81CB-4C74BD6683D0}"/>
    <cellStyle name="Commentaire 3 2 6 4" xfId="14890" xr:uid="{54B32FC5-7CAD-48D4-A9A9-8FC0A7E773DF}"/>
    <cellStyle name="Commentaire 3 2 6 5" xfId="14891" xr:uid="{FBE2B157-8A35-42E8-9930-3AC81B268BCC}"/>
    <cellStyle name="Commentaire 3 2 6 6" xfId="14892" xr:uid="{4E7F7EA9-E1AF-4370-A43E-4D1A9282C35E}"/>
    <cellStyle name="Commentaire 3 2 6 7" xfId="14893" xr:uid="{AA906647-C56B-488F-BE91-CD03011955CA}"/>
    <cellStyle name="Commentaire 3 2 6_Commentaires" xfId="14894" xr:uid="{4A37D1EA-ADFB-4E49-AFFD-42724B088E09}"/>
    <cellStyle name="Commentaire 3 2 7" xfId="14895" xr:uid="{456E0004-DF5C-4DF2-80F2-37C10608BBA7}"/>
    <cellStyle name="Commentaire 3 2 7 2" xfId="14896" xr:uid="{32761CA2-510F-4A1E-9464-A020E96ADB53}"/>
    <cellStyle name="Commentaire 3 2 7 2 2" xfId="14897" xr:uid="{73D2F539-7AC4-427E-B774-567FE18E7DC0}"/>
    <cellStyle name="Commentaire 3 2 7 2 3" xfId="14898" xr:uid="{6217F5C3-153E-4FB1-A960-414FBA4DBC2E}"/>
    <cellStyle name="Commentaire 3 2 7 2 4" xfId="14899" xr:uid="{34F1E395-B505-4C57-9F51-DF48AB2F044F}"/>
    <cellStyle name="Commentaire 3 2 7 2 5" xfId="14900" xr:uid="{373829EA-62A8-47E7-82DC-28A9036E5A05}"/>
    <cellStyle name="Commentaire 3 2 7 3" xfId="14901" xr:uid="{62A6CCAA-0AF9-4EDF-8D30-E1044C1D75F4}"/>
    <cellStyle name="Commentaire 3 2 7 3 2" xfId="14902" xr:uid="{62FCFF17-24C6-496D-8FB3-E356FFDED159}"/>
    <cellStyle name="Commentaire 3 2 7 3 3" xfId="14903" xr:uid="{D9E3C358-DB4B-47A0-AF9E-8E74AEB724A4}"/>
    <cellStyle name="Commentaire 3 2 7 3 4" xfId="14904" xr:uid="{5EA7F353-6548-40FD-B43C-4E28A46C1479}"/>
    <cellStyle name="Commentaire 3 2 7 3 5" xfId="14905" xr:uid="{DB763F3B-9203-4F1D-9373-D773D75DC692}"/>
    <cellStyle name="Commentaire 3 2 7 4" xfId="14906" xr:uid="{74807EF8-F4C1-43F5-9388-C390F86EAA68}"/>
    <cellStyle name="Commentaire 3 2 7 5" xfId="14907" xr:uid="{A5243CCE-7308-4F04-B3DA-8B1A2104A7E9}"/>
    <cellStyle name="Commentaire 3 2 7 6" xfId="14908" xr:uid="{6B2D549F-5856-42F8-80F7-F9AE8BC0A4D3}"/>
    <cellStyle name="Commentaire 3 2 7 7" xfId="14909" xr:uid="{571AF0AD-E676-4A24-920A-0DB87186C873}"/>
    <cellStyle name="Commentaire 3 2 7_Commentaires" xfId="14910" xr:uid="{8D8DB6D7-5ABF-428C-9EC9-44A886E371BF}"/>
    <cellStyle name="Commentaire 3 2 8" xfId="14911" xr:uid="{BA54A26C-DC0D-4F26-BD5C-8DD532842EDD}"/>
    <cellStyle name="Commentaire 3 2 8 2" xfId="14912" xr:uid="{F3839F6F-6118-4830-BD23-C9BE817C9F83}"/>
    <cellStyle name="Commentaire 3 2 8 2 2" xfId="14913" xr:uid="{C83C692D-8438-48D3-B4DE-C797F84B84B7}"/>
    <cellStyle name="Commentaire 3 2 8 2 3" xfId="14914" xr:uid="{21DD8464-F45D-424A-B32D-3F4F3F4AA19C}"/>
    <cellStyle name="Commentaire 3 2 8 2 4" xfId="14915" xr:uid="{B1B0F9B2-B9DD-4613-9974-F929DA5E02C2}"/>
    <cellStyle name="Commentaire 3 2 8 2 5" xfId="14916" xr:uid="{99E92A80-BE84-4AFE-A2C7-299100DF2C8D}"/>
    <cellStyle name="Commentaire 3 2 8 3" xfId="14917" xr:uid="{47625E13-E7E2-43C5-8428-36E9915116F9}"/>
    <cellStyle name="Commentaire 3 2 8 4" xfId="14918" xr:uid="{67BF98A1-6DDB-4560-B739-F69B9AED6C8C}"/>
    <cellStyle name="Commentaire 3 2 8 5" xfId="14919" xr:uid="{762E6867-DB88-4885-B34C-37D4F81D2932}"/>
    <cellStyle name="Commentaire 3 2 8 6" xfId="14920" xr:uid="{DB44B3FF-8330-48B0-BB72-D3D2FDB9937E}"/>
    <cellStyle name="Commentaire 3 2 8_Commentaires" xfId="14921" xr:uid="{0757E179-4CE6-4F91-8194-1352537EE6C0}"/>
    <cellStyle name="Commentaire 3 2 9" xfId="14922" xr:uid="{35200CED-8AC9-4E1F-971B-CF73D6CB3909}"/>
    <cellStyle name="Commentaire 3 2 9 2" xfId="14923" xr:uid="{F554DCAA-6D0E-4FEB-9440-0684EEBAEF41}"/>
    <cellStyle name="Commentaire 3 2 9 3" xfId="14924" xr:uid="{E5843A58-FFBD-47CF-B325-E7319DCA5F87}"/>
    <cellStyle name="Commentaire 3 2 9 4" xfId="14925" xr:uid="{62366CC9-6D81-4D8B-8D0A-3C3FC83CC7A3}"/>
    <cellStyle name="Commentaire 3 2 9 5" xfId="14926" xr:uid="{980034FE-B2DF-4C3B-9844-88ACB7D04A15}"/>
    <cellStyle name="Commentaire 3 2_Commentaires" xfId="14927" xr:uid="{D6D7C817-2004-47DA-810B-78FF0886790F}"/>
    <cellStyle name="Commentaire 3 20" xfId="14928" xr:uid="{D50AC674-DD6C-4B00-9B40-D7F0516F6405}"/>
    <cellStyle name="Commentaire 3 20 2" xfId="14929" xr:uid="{87D69EC1-05E9-411C-B8AF-7D579A516669}"/>
    <cellStyle name="Commentaire 3 20 2 2" xfId="14930" xr:uid="{97779790-119A-4BA0-B0B4-BB30A849DF60}"/>
    <cellStyle name="Commentaire 3 20 2 3" xfId="14931" xr:uid="{7C0EF5F3-8B4B-4A59-9077-613EE925C4EF}"/>
    <cellStyle name="Commentaire 3 20 2 4" xfId="14932" xr:uid="{462780BF-E9A7-40D4-A822-2752EA207751}"/>
    <cellStyle name="Commentaire 3 20 2 5" xfId="14933" xr:uid="{344BDB11-BEAF-4BD0-A026-50B76E5A54B4}"/>
    <cellStyle name="Commentaire 3 20 2_Commentaires" xfId="14934" xr:uid="{5DD6549D-322A-4EB7-B6ED-C3307184CC56}"/>
    <cellStyle name="Commentaire 3 20 3" xfId="14935" xr:uid="{61F9B451-5BB5-4CFD-8CFE-CFE8D62D6CEB}"/>
    <cellStyle name="Commentaire 3 20 3 2" xfId="14936" xr:uid="{665E8E93-3370-4EFE-9C5F-AEAC883271EC}"/>
    <cellStyle name="Commentaire 3 20 3 3" xfId="14937" xr:uid="{04D48AFD-EE7C-4AC4-B204-5E22F3D1AEEB}"/>
    <cellStyle name="Commentaire 3 20 3 4" xfId="14938" xr:uid="{2106AD46-3549-42B5-91F3-176C653F7017}"/>
    <cellStyle name="Commentaire 3 20 3 5" xfId="14939" xr:uid="{FF1C9535-F350-4406-84F6-CB9B019A44FD}"/>
    <cellStyle name="Commentaire 3 20 4" xfId="14940" xr:uid="{9CC494AF-0B99-4E40-BD3A-164EC6E21415}"/>
    <cellStyle name="Commentaire 3 20 5" xfId="14941" xr:uid="{9411ABC1-C327-4D78-A184-3131887C055B}"/>
    <cellStyle name="Commentaire 3 20 6" xfId="14942" xr:uid="{184E69AA-B478-44EF-970A-762069F7FF01}"/>
    <cellStyle name="Commentaire 3 20 7" xfId="14943" xr:uid="{2794256C-0700-41F7-B07A-8CE8883C12FE}"/>
    <cellStyle name="Commentaire 3 20_Commentaires" xfId="14944" xr:uid="{C31586A4-E475-46BC-BB2C-E783D9CAF453}"/>
    <cellStyle name="Commentaire 3 21" xfId="14945" xr:uid="{44087D5C-C976-433B-AAF7-A88C3C270490}"/>
    <cellStyle name="Commentaire 3 21 2" xfId="14946" xr:uid="{6542E578-644D-4A94-944B-4B83C66E0DCF}"/>
    <cellStyle name="Commentaire 3 21 2 2" xfId="14947" xr:uid="{DA5760CC-F76F-435E-9CE2-4027E15A44B3}"/>
    <cellStyle name="Commentaire 3 21 2 3" xfId="14948" xr:uid="{AA21E49A-809E-4FE0-8A49-7EFAE87A3441}"/>
    <cellStyle name="Commentaire 3 21 2 4" xfId="14949" xr:uid="{90842C18-9651-464B-8EC2-F1EF08A4AF8D}"/>
    <cellStyle name="Commentaire 3 21 2 5" xfId="14950" xr:uid="{371E5216-6D0E-4F35-83A6-BD6C6C3627C3}"/>
    <cellStyle name="Commentaire 3 21 2_Commentaires" xfId="14951" xr:uid="{D7B19522-CC4C-4AE6-BE15-EFFC6543D968}"/>
    <cellStyle name="Commentaire 3 21 3" xfId="14952" xr:uid="{1CB859EB-AED4-40A9-B7E6-E5A917419418}"/>
    <cellStyle name="Commentaire 3 21 3 2" xfId="14953" xr:uid="{9C7E65FC-58FB-4496-BECC-4DC3B1D8E692}"/>
    <cellStyle name="Commentaire 3 21 3 3" xfId="14954" xr:uid="{13FBD6B2-9D30-4C06-9124-62F0A99AD771}"/>
    <cellStyle name="Commentaire 3 21 3 4" xfId="14955" xr:uid="{D3199208-28F1-44B5-BF2B-B1326E30AB9A}"/>
    <cellStyle name="Commentaire 3 21 3 5" xfId="14956" xr:uid="{4F686A6A-F9B4-410A-A8BB-DCF174E64D07}"/>
    <cellStyle name="Commentaire 3 21 4" xfId="14957" xr:uid="{F19A031E-0881-4897-9100-711833C247A0}"/>
    <cellStyle name="Commentaire 3 21 5" xfId="14958" xr:uid="{BC53914E-7159-459C-9C18-935A276F2B19}"/>
    <cellStyle name="Commentaire 3 21 6" xfId="14959" xr:uid="{B48506A6-8D22-41E4-B6CF-9E529DB8A69B}"/>
    <cellStyle name="Commentaire 3 21 7" xfId="14960" xr:uid="{E6BA3780-A66F-455A-8482-F77CA1B7CC03}"/>
    <cellStyle name="Commentaire 3 21_Commentaires" xfId="14961" xr:uid="{DF435898-C8BB-4285-825F-2BB6416C26B2}"/>
    <cellStyle name="Commentaire 3 22" xfId="14962" xr:uid="{519BE622-A446-4BCE-87AF-DFF50A90817E}"/>
    <cellStyle name="Commentaire 3 22 2" xfId="14963" xr:uid="{C849ACE4-5C1C-4A61-9909-8ABA4F13CD2A}"/>
    <cellStyle name="Commentaire 3 22 2 2" xfId="14964" xr:uid="{59F96D56-B800-463A-A415-61DEAF4EBF23}"/>
    <cellStyle name="Commentaire 3 22 2 3" xfId="14965" xr:uid="{121791FC-E894-44ED-AFE6-C959A6B2A448}"/>
    <cellStyle name="Commentaire 3 22 2 4" xfId="14966" xr:uid="{3C2649FC-B902-416E-BA41-B7C51CC48D1B}"/>
    <cellStyle name="Commentaire 3 22 2 5" xfId="14967" xr:uid="{EA810F4D-39D8-4854-A246-99544285C0DC}"/>
    <cellStyle name="Commentaire 3 22 2_Commentaires" xfId="14968" xr:uid="{653ED026-E303-439E-8699-B8B47447B557}"/>
    <cellStyle name="Commentaire 3 22 3" xfId="14969" xr:uid="{4C352727-2E12-4748-AE32-58E4A5E7A4D3}"/>
    <cellStyle name="Commentaire 3 22 4" xfId="14970" xr:uid="{B35A3401-7F4B-435C-83B5-A3076B1B91DF}"/>
    <cellStyle name="Commentaire 3 22 5" xfId="14971" xr:uid="{9571CE43-C86B-4328-B10D-2FA0FC509D41}"/>
    <cellStyle name="Commentaire 3 22 6" xfId="14972" xr:uid="{9D29A899-29A4-4E6F-A683-EE10372E4D50}"/>
    <cellStyle name="Commentaire 3 22_Commentaires" xfId="14973" xr:uid="{164E15E4-7159-4CF3-839A-73A5C564789E}"/>
    <cellStyle name="Commentaire 3 23" xfId="14974" xr:uid="{FB391C4D-33F4-4603-9EF3-AD79AD18008B}"/>
    <cellStyle name="Commentaire 3 23 2" xfId="14975" xr:uid="{C2E9C7E7-573C-4E96-B144-5F7C6C9DD166}"/>
    <cellStyle name="Commentaire 3 23 2 2" xfId="14976" xr:uid="{2F7743B4-E6FD-494A-9D82-A3BD4FE25333}"/>
    <cellStyle name="Commentaire 3 23 2_Commentaires" xfId="14977" xr:uid="{B5CB6035-4046-46B5-BF16-32D6D5F33A3F}"/>
    <cellStyle name="Commentaire 3 23 3" xfId="14978" xr:uid="{3CC7CE6E-7404-489A-BD99-CDEF39E04AC6}"/>
    <cellStyle name="Commentaire 3 23 4" xfId="14979" xr:uid="{D45ABC0D-3A84-49BD-B3D7-37736DBFB95D}"/>
    <cellStyle name="Commentaire 3 23 5" xfId="14980" xr:uid="{B02938F5-46B6-4A2F-A426-66114B3758B9}"/>
    <cellStyle name="Commentaire 3 23_Commentaires" xfId="14981" xr:uid="{53F81EED-268C-4836-A808-63B6ACC89F8E}"/>
    <cellStyle name="Commentaire 3 24" xfId="14982" xr:uid="{501237AC-3870-4D68-B4D1-AD96FAA921EB}"/>
    <cellStyle name="Commentaire 3 24 2" xfId="14983" xr:uid="{20E450E4-9B2D-4EFA-A965-2C2D3168C4ED}"/>
    <cellStyle name="Commentaire 3 24 2 2" xfId="14984" xr:uid="{90597D3A-66E3-43B4-9143-756A63E92921}"/>
    <cellStyle name="Commentaire 3 24 2_Commentaires" xfId="14985" xr:uid="{2DF70349-4182-4D7E-948B-78D1F41A6789}"/>
    <cellStyle name="Commentaire 3 24 3" xfId="14986" xr:uid="{30579FDB-5A12-477A-8960-AF04B08C0E9A}"/>
    <cellStyle name="Commentaire 3 24_Commentaires" xfId="14987" xr:uid="{9DD7188E-57DE-4D51-B3A7-F6C1634AF6F3}"/>
    <cellStyle name="Commentaire 3 25" xfId="14988" xr:uid="{5D2EAE7F-AC6A-4448-96D0-42C78CE351BD}"/>
    <cellStyle name="Commentaire 3 25 2" xfId="14989" xr:uid="{24A4C2F8-FC25-4EE4-8887-DCD7C87F393D}"/>
    <cellStyle name="Commentaire 3 25 2 2" xfId="14990" xr:uid="{03D64BC5-9940-4CE7-89C0-57906D341FD5}"/>
    <cellStyle name="Commentaire 3 25 2_Commentaires" xfId="14991" xr:uid="{96FB0FD2-FCA3-4A95-AB69-6FFE39B14F85}"/>
    <cellStyle name="Commentaire 3 25 3" xfId="14992" xr:uid="{B611B2F0-C31E-47DD-BA67-2325018FF3DD}"/>
    <cellStyle name="Commentaire 3 25_Commentaires" xfId="14993" xr:uid="{E58849F7-3535-4CD8-88D1-D9488F9AF508}"/>
    <cellStyle name="Commentaire 3 26" xfId="14994" xr:uid="{FE0ECBB7-7BF6-4D8E-814A-79552DA6CFE8}"/>
    <cellStyle name="Commentaire 3 26 2" xfId="14995" xr:uid="{C5D410AD-FAF6-4293-8789-A3A79C3E7188}"/>
    <cellStyle name="Commentaire 3 26 2 2" xfId="14996" xr:uid="{327A174D-0DA4-46F6-9CCB-610B34BF141F}"/>
    <cellStyle name="Commentaire 3 26 2_Commentaires" xfId="14997" xr:uid="{7C4C2477-4C77-4377-A301-3B87FD5EF41F}"/>
    <cellStyle name="Commentaire 3 26 3" xfId="14998" xr:uid="{EE383B0C-DB97-4657-B732-ED13671547D0}"/>
    <cellStyle name="Commentaire 3 26_Commentaires" xfId="14999" xr:uid="{BD8F2CC4-2BD8-4C45-9118-D6AF9D393429}"/>
    <cellStyle name="Commentaire 3 27" xfId="15000" xr:uid="{6919E7D6-1638-4DE7-AFBE-566FAF1761A5}"/>
    <cellStyle name="Commentaire 3 27 2" xfId="15001" xr:uid="{EACF273E-F07D-4220-BED3-7C9C376675B0}"/>
    <cellStyle name="Commentaire 3 27 2 2" xfId="15002" xr:uid="{3D4AA20B-76DD-467C-A69A-9D5EE14BAD42}"/>
    <cellStyle name="Commentaire 3 27 2_Commentaires" xfId="15003" xr:uid="{4FC4BF2C-06AA-4762-9A72-173416DCB082}"/>
    <cellStyle name="Commentaire 3 27 3" xfId="15004" xr:uid="{9B1DBEBF-4F03-4F59-A1FD-668F824DFAF0}"/>
    <cellStyle name="Commentaire 3 27_Commentaires" xfId="15005" xr:uid="{8578C692-B8D4-4C73-9D7E-7F8201AC23E5}"/>
    <cellStyle name="Commentaire 3 28" xfId="15006" xr:uid="{F2FE2AF8-A47A-4DC1-8086-AF9BEFC248EC}"/>
    <cellStyle name="Commentaire 3 28 2" xfId="15007" xr:uid="{9C30EC6F-B67A-4424-965F-8C24B34AD41C}"/>
    <cellStyle name="Commentaire 3 28 2 2" xfId="15008" xr:uid="{FCE0F638-21BE-4B10-8D0F-9989D03B7ABB}"/>
    <cellStyle name="Commentaire 3 28 2_Commentaires" xfId="15009" xr:uid="{3AA4C434-4E74-4B35-B482-B48F408C0BE5}"/>
    <cellStyle name="Commentaire 3 28 3" xfId="15010" xr:uid="{19B8B4FA-6564-4A90-BFD1-E18D10C11585}"/>
    <cellStyle name="Commentaire 3 28_Commentaires" xfId="15011" xr:uid="{C0B5F402-BE37-467E-A610-70F66C6401D2}"/>
    <cellStyle name="Commentaire 3 29" xfId="15012" xr:uid="{D5E01928-7811-4AC8-8EA5-FC3CC11528A6}"/>
    <cellStyle name="Commentaire 3 29 2" xfId="15013" xr:uid="{9749E439-92DF-4E0A-8F26-E0C73E9CE84B}"/>
    <cellStyle name="Commentaire 3 29 2 2" xfId="15014" xr:uid="{DB3B4F05-A916-4189-A191-07E12F07E345}"/>
    <cellStyle name="Commentaire 3 29 2_Commentaires" xfId="15015" xr:uid="{7852F848-D54D-4761-8B32-F6DD1E80CADE}"/>
    <cellStyle name="Commentaire 3 29 3" xfId="15016" xr:uid="{6DB9FFBC-3F78-4186-9C05-DABF6CFD518B}"/>
    <cellStyle name="Commentaire 3 29_Commentaires" xfId="15017" xr:uid="{7936BC07-1429-40ED-8B41-60B99DC2159A}"/>
    <cellStyle name="Commentaire 3 3" xfId="15018" xr:uid="{96A00131-7331-4CB8-837D-2474EF3474C6}"/>
    <cellStyle name="Commentaire 3 3 10" xfId="15019" xr:uid="{B8E9130F-E81A-4979-A9D0-E64D054F5992}"/>
    <cellStyle name="Commentaire 3 3 11" xfId="15020" xr:uid="{DA9190EC-8869-40CC-B6F1-A521099BF248}"/>
    <cellStyle name="Commentaire 3 3 12" xfId="15021" xr:uid="{16E9FD60-EB52-4BEA-885E-1E245D2B6295}"/>
    <cellStyle name="Commentaire 3 3 2" xfId="15022" xr:uid="{5B5A11C0-1491-4A11-B6B9-990EC88B5A31}"/>
    <cellStyle name="Commentaire 3 3 2 10" xfId="15023" xr:uid="{E52D0556-5987-4D9F-AF7B-30A87F133AF9}"/>
    <cellStyle name="Commentaire 3 3 2 2" xfId="15024" xr:uid="{48466560-7C37-4AD6-9D22-076B8D7017DD}"/>
    <cellStyle name="Commentaire 3 3 2 2 2" xfId="15025" xr:uid="{D61CE96F-C27B-4BC9-BD5A-7DE426F7E289}"/>
    <cellStyle name="Commentaire 3 3 2 2 2 2" xfId="15026" xr:uid="{75E4C68E-113D-4010-94C0-18CA517EE24F}"/>
    <cellStyle name="Commentaire 3 3 2 2 2 3" xfId="15027" xr:uid="{6021BA66-3F5A-4E62-8C8B-893109924FD0}"/>
    <cellStyle name="Commentaire 3 3 2 2 2 4" xfId="15028" xr:uid="{962C2388-5676-4BE0-83BF-F00A5370E84F}"/>
    <cellStyle name="Commentaire 3 3 2 2 2 5" xfId="15029" xr:uid="{84747246-3FB4-49D8-9FE6-2653DDADC64F}"/>
    <cellStyle name="Commentaire 3 3 2 2 3" xfId="15030" xr:uid="{A78F57DD-61EF-411A-A856-6FC0E9C3459B}"/>
    <cellStyle name="Commentaire 3 3 2 2 3 2" xfId="15031" xr:uid="{19505F69-8D0E-4843-88E3-44E4EB593693}"/>
    <cellStyle name="Commentaire 3 3 2 2 3 3" xfId="15032" xr:uid="{B5EC2CE6-3D5F-443A-A1B5-69A7D57665B1}"/>
    <cellStyle name="Commentaire 3 3 2 2 3 4" xfId="15033" xr:uid="{83C49290-07A0-4F7C-BA9E-F7CC856C5591}"/>
    <cellStyle name="Commentaire 3 3 2 2 3 5" xfId="15034" xr:uid="{C1A939E6-3610-4FE9-89FE-E029D208BEC4}"/>
    <cellStyle name="Commentaire 3 3 2 2 4" xfId="15035" xr:uid="{8347263C-27CF-43B2-95E1-E746936568CE}"/>
    <cellStyle name="Commentaire 3 3 2 2 5" xfId="15036" xr:uid="{81CC7A73-AE2D-48CD-B720-2B26E2CF69F6}"/>
    <cellStyle name="Commentaire 3 3 2 2 6" xfId="15037" xr:uid="{5789A072-E80D-4FFB-92E8-2ACC4041120B}"/>
    <cellStyle name="Commentaire 3 3 2 2 7" xfId="15038" xr:uid="{799B308D-1498-43E1-9400-A085F5039B5B}"/>
    <cellStyle name="Commentaire 3 3 2 2_Commentaires" xfId="15039" xr:uid="{2597283E-F045-4DF0-987D-B63EBDC4F1F2}"/>
    <cellStyle name="Commentaire 3 3 2 3" xfId="15040" xr:uid="{DEDAB925-9305-44D0-941B-F854C6092B77}"/>
    <cellStyle name="Commentaire 3 3 2 3 2" xfId="15041" xr:uid="{4B39986A-52E8-4EFA-8FD5-BD502CAA5523}"/>
    <cellStyle name="Commentaire 3 3 2 3 2 2" xfId="15042" xr:uid="{815CF889-F6A6-454F-B6DC-03902D8C77FB}"/>
    <cellStyle name="Commentaire 3 3 2 3 2 3" xfId="15043" xr:uid="{E35F20F1-FFEA-4308-9D46-706FFB9A965F}"/>
    <cellStyle name="Commentaire 3 3 2 3 2 4" xfId="15044" xr:uid="{1FB3AB6C-82DD-4B3A-96AA-86F52C37CE76}"/>
    <cellStyle name="Commentaire 3 3 2 3 2 5" xfId="15045" xr:uid="{83778661-B1B2-4772-8D1E-F16A8B87DA2E}"/>
    <cellStyle name="Commentaire 3 3 2 3 3" xfId="15046" xr:uid="{5E5A40C4-8D73-4FD6-8335-435E42EFFA45}"/>
    <cellStyle name="Commentaire 3 3 2 3 3 2" xfId="15047" xr:uid="{BDCB4624-38A4-4067-B6B6-645BB2FA6310}"/>
    <cellStyle name="Commentaire 3 3 2 3 3 3" xfId="15048" xr:uid="{9F5874D8-B639-4BA6-B0D2-65DCA2086D26}"/>
    <cellStyle name="Commentaire 3 3 2 3 3 4" xfId="15049" xr:uid="{8ABE4E92-E704-493B-B4B3-0ADF019B1CA7}"/>
    <cellStyle name="Commentaire 3 3 2 3 3 5" xfId="15050" xr:uid="{7A217723-7130-4EE4-916A-F11189CAFA65}"/>
    <cellStyle name="Commentaire 3 3 2 3 4" xfId="15051" xr:uid="{B96B1C1E-A1EE-4627-8AB8-A0DC06C8C1FB}"/>
    <cellStyle name="Commentaire 3 3 2 3 5" xfId="15052" xr:uid="{B47C7282-F148-4249-9EFE-31879598B094}"/>
    <cellStyle name="Commentaire 3 3 2 3 6" xfId="15053" xr:uid="{FF4B23FE-38D0-49AC-A0DB-032F54B4ACEF}"/>
    <cellStyle name="Commentaire 3 3 2 3 7" xfId="15054" xr:uid="{9D6FA885-CC42-4A5B-9DEA-39928837C7E7}"/>
    <cellStyle name="Commentaire 3 3 2 3_Commentaires" xfId="15055" xr:uid="{1EDFEA0E-DB45-4BFA-BBF9-18C46A8FCFC6}"/>
    <cellStyle name="Commentaire 3 3 2 4" xfId="15056" xr:uid="{68E2A5A5-C8B6-4929-A072-7AE78E314811}"/>
    <cellStyle name="Commentaire 3 3 2 4 2" xfId="15057" xr:uid="{AF369029-56C8-4197-8BC0-8BF8A9100D53}"/>
    <cellStyle name="Commentaire 3 3 2 4 2 2" xfId="15058" xr:uid="{7B058724-E4B5-4522-A9DE-F647008905A3}"/>
    <cellStyle name="Commentaire 3 3 2 4 2 3" xfId="15059" xr:uid="{BC6AF610-4B62-4852-9C35-F32B5188F5C8}"/>
    <cellStyle name="Commentaire 3 3 2 4 2 4" xfId="15060" xr:uid="{6AC096A2-42AF-4BF6-BD1D-865EE0E1B10B}"/>
    <cellStyle name="Commentaire 3 3 2 4 2 5" xfId="15061" xr:uid="{14B3058F-7A72-4B69-B2A9-57113225C041}"/>
    <cellStyle name="Commentaire 3 3 2 4 3" xfId="15062" xr:uid="{D0875336-9574-4E45-A72C-F0D79001ADF1}"/>
    <cellStyle name="Commentaire 3 3 2 4 3 2" xfId="15063" xr:uid="{F1CFDF70-7DBD-4B40-ACDA-64D8CC7D2469}"/>
    <cellStyle name="Commentaire 3 3 2 4 3 3" xfId="15064" xr:uid="{8123332C-580A-4D8B-9C41-CF0D14F4FA4F}"/>
    <cellStyle name="Commentaire 3 3 2 4 3 4" xfId="15065" xr:uid="{6B6D4F23-4A8E-4C5B-A8AC-81EA1EC08A5C}"/>
    <cellStyle name="Commentaire 3 3 2 4 3 5" xfId="15066" xr:uid="{1F698090-6715-42DE-8D38-40B4E14773FD}"/>
    <cellStyle name="Commentaire 3 3 2 4 4" xfId="15067" xr:uid="{5120731F-287D-493E-ADCE-6606621EC48A}"/>
    <cellStyle name="Commentaire 3 3 2 4 5" xfId="15068" xr:uid="{23935451-F65A-40BE-B726-5F0E760EA8A4}"/>
    <cellStyle name="Commentaire 3 3 2 4 6" xfId="15069" xr:uid="{5288059C-9DC6-4609-8CF1-B25F8D30AD86}"/>
    <cellStyle name="Commentaire 3 3 2 4 7" xfId="15070" xr:uid="{1B4B0117-D87D-407C-B8CD-8DD8CD1EE730}"/>
    <cellStyle name="Commentaire 3 3 2 5" xfId="15071" xr:uid="{1E3783EE-C692-4F01-9AAC-364F72AE0130}"/>
    <cellStyle name="Commentaire 3 3 2 5 2" xfId="15072" xr:uid="{D20A9023-C58C-4D4B-96E8-7E4B18F90427}"/>
    <cellStyle name="Commentaire 3 3 2 5 3" xfId="15073" xr:uid="{59FB9040-8A1E-4B73-8EFB-937032912F71}"/>
    <cellStyle name="Commentaire 3 3 2 5 4" xfId="15074" xr:uid="{B98CC77A-509A-4EB1-A3F6-5955CA6274E9}"/>
    <cellStyle name="Commentaire 3 3 2 5 5" xfId="15075" xr:uid="{4F3C8923-E4EA-483B-801F-438E6E50302F}"/>
    <cellStyle name="Commentaire 3 3 2 6" xfId="15076" xr:uid="{0E498078-D700-4A19-A606-16C98EDB0D72}"/>
    <cellStyle name="Commentaire 3 3 2 6 2" xfId="15077" xr:uid="{8EBD51B3-34E6-43E0-B988-DC7A6B8F0DC6}"/>
    <cellStyle name="Commentaire 3 3 2 6 3" xfId="15078" xr:uid="{0268D571-7EA2-4000-847D-B2902E521CE0}"/>
    <cellStyle name="Commentaire 3 3 2 6 4" xfId="15079" xr:uid="{A8FFAFC5-C9ED-49D9-8D41-AB77408D5805}"/>
    <cellStyle name="Commentaire 3 3 2 6 5" xfId="15080" xr:uid="{8D631E8D-0EA4-48AA-B098-5613BFD78806}"/>
    <cellStyle name="Commentaire 3 3 2 7" xfId="15081" xr:uid="{0322E8C9-4861-4821-84EB-377FDCA21F11}"/>
    <cellStyle name="Commentaire 3 3 2 8" xfId="15082" xr:uid="{4727FB24-D479-45A0-AB8D-CE83C7A85606}"/>
    <cellStyle name="Commentaire 3 3 2 9" xfId="15083" xr:uid="{1F2F06BC-FAA8-4503-BD97-3D4D9C913A98}"/>
    <cellStyle name="Commentaire 3 3 2_Commentaires" xfId="15084" xr:uid="{4EAC682E-005E-47D5-B86F-0DE349B909D0}"/>
    <cellStyle name="Commentaire 3 3 3" xfId="15085" xr:uid="{5767A0DF-DAFB-48D9-9568-0EDA0F1C5CC3}"/>
    <cellStyle name="Commentaire 3 3 3 2" xfId="15086" xr:uid="{76F2E107-41E0-4BAC-A087-07A0474D8DEE}"/>
    <cellStyle name="Commentaire 3 3 3 2 2" xfId="15087" xr:uid="{DFB3D1E9-BA6B-40AA-849C-49D0FA7F3E78}"/>
    <cellStyle name="Commentaire 3 3 3 2 3" xfId="15088" xr:uid="{01917033-A579-415F-A3A7-B5E7C88CDC02}"/>
    <cellStyle name="Commentaire 3 3 3 2 4" xfId="15089" xr:uid="{D3FA2AA2-7634-428F-84A0-C5CB898D485B}"/>
    <cellStyle name="Commentaire 3 3 3 2 5" xfId="15090" xr:uid="{51AF8B05-66BB-4175-AAAC-360F1EB0C631}"/>
    <cellStyle name="Commentaire 3 3 3 2_Commentaires" xfId="15091" xr:uid="{A3F7039B-9AB1-4BD3-8E8E-53FAA06AB417}"/>
    <cellStyle name="Commentaire 3 3 3 3" xfId="15092" xr:uid="{7FF2AFF8-58DC-4F08-B829-C90C816A81F7}"/>
    <cellStyle name="Commentaire 3 3 3 3 2" xfId="15093" xr:uid="{B7A3B921-9445-4495-B8A6-A20EF1091A7A}"/>
    <cellStyle name="Commentaire 3 3 3 3 3" xfId="15094" xr:uid="{EA1FA11F-745A-411E-B93E-2A05652E9A51}"/>
    <cellStyle name="Commentaire 3 3 3 3 4" xfId="15095" xr:uid="{7AE9FFCE-8A26-4648-A940-229C47FB32B9}"/>
    <cellStyle name="Commentaire 3 3 3 3 5" xfId="15096" xr:uid="{41BA66B7-5F25-492D-9616-12A0FB95725B}"/>
    <cellStyle name="Commentaire 3 3 3 4" xfId="15097" xr:uid="{5372991C-795E-4EC4-837E-F87821C737E4}"/>
    <cellStyle name="Commentaire 3 3 3 5" xfId="15098" xr:uid="{42FD296D-C879-46D6-9EE2-0BF4451E9017}"/>
    <cellStyle name="Commentaire 3 3 3 6" xfId="15099" xr:uid="{F1B38151-0EFA-4BCF-896E-440DFFE7B2F8}"/>
    <cellStyle name="Commentaire 3 3 3 7" xfId="15100" xr:uid="{234C82E2-C707-452D-93AB-D452FF91CED6}"/>
    <cellStyle name="Commentaire 3 3 3_Commentaires" xfId="15101" xr:uid="{D01DDEFA-5620-4ACE-93F7-4E1A6D1019D3}"/>
    <cellStyle name="Commentaire 3 3 4" xfId="15102" xr:uid="{81B67AB4-A8F5-484A-B095-FEA44AD3A6C1}"/>
    <cellStyle name="Commentaire 3 3 4 2" xfId="15103" xr:uid="{E4DE4FC0-A826-4818-850F-6E6F537D1643}"/>
    <cellStyle name="Commentaire 3 3 4 2 2" xfId="15104" xr:uid="{09C63103-DCC8-4444-A0E9-0743213E39E6}"/>
    <cellStyle name="Commentaire 3 3 4 2 3" xfId="15105" xr:uid="{FD7F9D36-4545-4B62-AC06-E202A955D464}"/>
    <cellStyle name="Commentaire 3 3 4 2 4" xfId="15106" xr:uid="{93F58BD0-9173-426F-8D39-D45024A6FAD2}"/>
    <cellStyle name="Commentaire 3 3 4 2 5" xfId="15107" xr:uid="{93D585E3-93E8-4A4D-8626-9B6C85732D4D}"/>
    <cellStyle name="Commentaire 3 3 4 2_Commentaires" xfId="15108" xr:uid="{88CC58AE-15B6-4078-BED7-BBB56D6423CC}"/>
    <cellStyle name="Commentaire 3 3 4 3" xfId="15109" xr:uid="{53BAA2C2-101B-4320-8E93-EBB954B02479}"/>
    <cellStyle name="Commentaire 3 3 4 3 2" xfId="15110" xr:uid="{89E93D46-464E-4312-87FC-61E6690F5C75}"/>
    <cellStyle name="Commentaire 3 3 4 3 3" xfId="15111" xr:uid="{61FB23AC-0797-40F8-87C4-43CA3C2D5B13}"/>
    <cellStyle name="Commentaire 3 3 4 3 4" xfId="15112" xr:uid="{851251B8-BFEE-4A1E-A1B1-4937095F0DBB}"/>
    <cellStyle name="Commentaire 3 3 4 3 5" xfId="15113" xr:uid="{3632EDA8-B7DF-434A-8279-B2D836E8AC99}"/>
    <cellStyle name="Commentaire 3 3 4 4" xfId="15114" xr:uid="{F6DE2D90-FE55-4683-BB70-F3F577CCC8F8}"/>
    <cellStyle name="Commentaire 3 3 4 5" xfId="15115" xr:uid="{69CFF105-10A3-45BE-9B88-03AB87D586D8}"/>
    <cellStyle name="Commentaire 3 3 4 6" xfId="15116" xr:uid="{82FDFC73-B8F1-479E-9833-D07CA3D086C7}"/>
    <cellStyle name="Commentaire 3 3 4 7" xfId="15117" xr:uid="{C7C66FB1-7DD3-4E60-BA33-9CB477216E89}"/>
    <cellStyle name="Commentaire 3 3 4_Commentaires" xfId="15118" xr:uid="{8317BF30-8227-496C-AC13-AB282597EA50}"/>
    <cellStyle name="Commentaire 3 3 5" xfId="15119" xr:uid="{244AD509-5FBB-461C-8F15-15DB3E5A9CBD}"/>
    <cellStyle name="Commentaire 3 3 5 2" xfId="15120" xr:uid="{297B6246-F901-46ED-80CD-6D41449279B9}"/>
    <cellStyle name="Commentaire 3 3 5 2 2" xfId="15121" xr:uid="{199A5A00-2FF6-4CB4-AD13-2DAA73463139}"/>
    <cellStyle name="Commentaire 3 3 5 2 3" xfId="15122" xr:uid="{7044CB2D-D6F1-4914-84B9-D81E96C85038}"/>
    <cellStyle name="Commentaire 3 3 5 2 4" xfId="15123" xr:uid="{64333E88-C697-4F28-8FBB-883BBEABF56A}"/>
    <cellStyle name="Commentaire 3 3 5 2 5" xfId="15124" xr:uid="{EC40B360-34F8-4DA8-9C49-EBD2E4874175}"/>
    <cellStyle name="Commentaire 3 3 5 2_Commentaires" xfId="15125" xr:uid="{07F033DB-9A5D-4A5F-8D38-95490435EB11}"/>
    <cellStyle name="Commentaire 3 3 5 3" xfId="15126" xr:uid="{75BC7562-4D6D-4BA0-9090-481B12205597}"/>
    <cellStyle name="Commentaire 3 3 5 3 2" xfId="15127" xr:uid="{23FBA4C5-008D-42C9-8E6D-A575A833212A}"/>
    <cellStyle name="Commentaire 3 3 5 3 3" xfId="15128" xr:uid="{DA4CA45D-F511-472E-B45A-38EC202093DB}"/>
    <cellStyle name="Commentaire 3 3 5 3 4" xfId="15129" xr:uid="{086C0C94-AC25-45F3-BF51-CD20D77CE7E7}"/>
    <cellStyle name="Commentaire 3 3 5 3 5" xfId="15130" xr:uid="{DC9E8316-BD7F-4C20-BA15-F2830F02D107}"/>
    <cellStyle name="Commentaire 3 3 5 4" xfId="15131" xr:uid="{81514D42-735F-4950-92C5-59319B9EE8A0}"/>
    <cellStyle name="Commentaire 3 3 5 5" xfId="15132" xr:uid="{C1B31AC4-45E3-4361-B3B7-E6E6A5C52C4B}"/>
    <cellStyle name="Commentaire 3 3 5 6" xfId="15133" xr:uid="{0B62928A-E12F-462C-8FF7-FEB7C8E63CAD}"/>
    <cellStyle name="Commentaire 3 3 5 7" xfId="15134" xr:uid="{6977CA66-E4BC-445B-AE4F-EB7EE62E7E24}"/>
    <cellStyle name="Commentaire 3 3 5_Commentaires" xfId="15135" xr:uid="{EA6AE7E5-3680-4318-A5ED-EF167B9974B4}"/>
    <cellStyle name="Commentaire 3 3 6" xfId="15136" xr:uid="{4AF3960F-88A4-4E1A-9C52-90D2E7B81ACC}"/>
    <cellStyle name="Commentaire 3 3 6 2" xfId="15137" xr:uid="{29C1A662-EBC4-4559-B4C2-D64FDD43FC9E}"/>
    <cellStyle name="Commentaire 3 3 6 2 2" xfId="15138" xr:uid="{37F13AC6-5DA1-4C99-B6C2-FA56C27F215C}"/>
    <cellStyle name="Commentaire 3 3 6 2 3" xfId="15139" xr:uid="{DC556F01-F415-4AAA-B6D0-F2991188C238}"/>
    <cellStyle name="Commentaire 3 3 6 2 4" xfId="15140" xr:uid="{56786BD8-DA3A-4917-BAA7-C238C6C37492}"/>
    <cellStyle name="Commentaire 3 3 6 2 5" xfId="15141" xr:uid="{8AB5D637-D5E2-4F15-B056-DFE3501C82DB}"/>
    <cellStyle name="Commentaire 3 3 6 2_Commentaires" xfId="15142" xr:uid="{A9656F07-244C-4638-97E2-E8102C2EAD0E}"/>
    <cellStyle name="Commentaire 3 3 6 3" xfId="15143" xr:uid="{970CFF0B-296E-41FF-8832-A060ABE1421C}"/>
    <cellStyle name="Commentaire 3 3 6 3 2" xfId="15144" xr:uid="{68C22701-7F38-4AF3-B8D8-9E702821D9A6}"/>
    <cellStyle name="Commentaire 3 3 6 3 3" xfId="15145" xr:uid="{78DF6E83-0E42-4543-8A1F-2DCEF806683F}"/>
    <cellStyle name="Commentaire 3 3 6 3 4" xfId="15146" xr:uid="{89C66E21-FEA2-4283-AC07-FCB05433129B}"/>
    <cellStyle name="Commentaire 3 3 6 3 5" xfId="15147" xr:uid="{876A4B0F-107C-4BD5-BE45-B3FDC0B37592}"/>
    <cellStyle name="Commentaire 3 3 6 4" xfId="15148" xr:uid="{A8561C83-6547-49E9-994A-DB83B52C8488}"/>
    <cellStyle name="Commentaire 3 3 6 5" xfId="15149" xr:uid="{F280B19A-9177-470E-873C-3760E897395F}"/>
    <cellStyle name="Commentaire 3 3 6 6" xfId="15150" xr:uid="{F81C36C4-7602-41EB-B317-0FA8CE9FD75F}"/>
    <cellStyle name="Commentaire 3 3 6 7" xfId="15151" xr:uid="{FB4508E1-5B59-446E-86B6-86681CC88BE7}"/>
    <cellStyle name="Commentaire 3 3 6_Commentaires" xfId="15152" xr:uid="{2B5AAD6E-A4D8-49C1-A37B-C0A227A2B529}"/>
    <cellStyle name="Commentaire 3 3 7" xfId="15153" xr:uid="{BEE0FC19-123E-402B-95A8-16D9A657F6E1}"/>
    <cellStyle name="Commentaire 3 3 7 2" xfId="15154" xr:uid="{D814AF53-2F39-44CC-B4FC-0B28C4F66FF9}"/>
    <cellStyle name="Commentaire 3 3 7 2 2" xfId="15155" xr:uid="{AFF906E8-A6DF-409A-AADA-DBEF1570DC7A}"/>
    <cellStyle name="Commentaire 3 3 7 2 3" xfId="15156" xr:uid="{62152AEC-E4D8-4CC4-B285-6B7DD749019C}"/>
    <cellStyle name="Commentaire 3 3 7 2 4" xfId="15157" xr:uid="{96C9879B-57CD-4578-A3A0-78E9A82D9FFC}"/>
    <cellStyle name="Commentaire 3 3 7 2 5" xfId="15158" xr:uid="{DDD57AF7-56D4-4D71-9453-0721AE8EFEE0}"/>
    <cellStyle name="Commentaire 3 3 7 3" xfId="15159" xr:uid="{D0D70CD2-F74F-4D77-B519-5366A8377195}"/>
    <cellStyle name="Commentaire 3 3 7 4" xfId="15160" xr:uid="{43CD4598-BBB3-4544-91B0-E74414E5A19B}"/>
    <cellStyle name="Commentaire 3 3 7 5" xfId="15161" xr:uid="{BAC7965B-8D82-4999-882F-65B64412CD17}"/>
    <cellStyle name="Commentaire 3 3 7 6" xfId="15162" xr:uid="{AE7C4917-E311-4C00-BA1E-0F5B43189AB2}"/>
    <cellStyle name="Commentaire 3 3 7_Commentaires" xfId="15163" xr:uid="{489C9FAB-BBCD-4D55-B312-E1C6761CF69F}"/>
    <cellStyle name="Commentaire 3 3 8" xfId="15164" xr:uid="{747A2E70-29EF-43B7-997D-C3F5DAC54274}"/>
    <cellStyle name="Commentaire 3 3 8 2" xfId="15165" xr:uid="{2469B00F-B145-43AB-8C8E-8E655600EEB1}"/>
    <cellStyle name="Commentaire 3 3 8 3" xfId="15166" xr:uid="{361036B4-144D-4045-BF2F-099140F3FD14}"/>
    <cellStyle name="Commentaire 3 3 8 4" xfId="15167" xr:uid="{86518395-1F89-4151-A642-E4825079BCF3}"/>
    <cellStyle name="Commentaire 3 3 8 5" xfId="15168" xr:uid="{425A91C4-EE36-45C7-9A7C-3538CA29F56D}"/>
    <cellStyle name="Commentaire 3 3 8_Commentaires" xfId="15169" xr:uid="{AA55F37B-96E0-4A47-8EBF-AE548C54B995}"/>
    <cellStyle name="Commentaire 3 3 9" xfId="15170" xr:uid="{DF2A6DC6-8B82-445F-9ED8-57548C9653EB}"/>
    <cellStyle name="Commentaire 3 3_Commentaires" xfId="15171" xr:uid="{B2BA45FF-CF11-4CFE-858E-8D4C627F2969}"/>
    <cellStyle name="Commentaire 3 30" xfId="15172" xr:uid="{9DC13D7F-82BD-4C8F-9B9A-C0ADA54AF586}"/>
    <cellStyle name="Commentaire 3 30 2" xfId="15173" xr:uid="{05B04D86-1C19-4071-93BE-9BE84F47B0F1}"/>
    <cellStyle name="Commentaire 3 30 2 2" xfId="15174" xr:uid="{82FD99EB-7D70-4673-8CB5-D3E838BE9D04}"/>
    <cellStyle name="Commentaire 3 30 2_Commentaires" xfId="15175" xr:uid="{4241B33C-AB76-4046-BE20-179BD2647C23}"/>
    <cellStyle name="Commentaire 3 30 3" xfId="15176" xr:uid="{906C57AB-5C13-44A1-B638-48A5378797C4}"/>
    <cellStyle name="Commentaire 3 30_Commentaires" xfId="15177" xr:uid="{44185EB8-3C3B-45B2-980A-522895240B88}"/>
    <cellStyle name="Commentaire 3 31" xfId="15178" xr:uid="{FB8C4D67-494C-407E-A495-F7C508081180}"/>
    <cellStyle name="Commentaire 3 31 2" xfId="15179" xr:uid="{50CAD197-BACF-4807-BBE4-DF94CF23B5D9}"/>
    <cellStyle name="Commentaire 3 31 2 2" xfId="15180" xr:uid="{7DFE5492-13C1-4EA8-B1B9-C8A4C1A7DFA3}"/>
    <cellStyle name="Commentaire 3 31 2_Commentaires" xfId="15181" xr:uid="{EA45CD82-3752-41EC-B5CD-8903E40D8993}"/>
    <cellStyle name="Commentaire 3 31 3" xfId="15182" xr:uid="{171E8AA4-BF51-4730-B97E-DBEAF8C4B597}"/>
    <cellStyle name="Commentaire 3 31_Commentaires" xfId="15183" xr:uid="{C4067D56-6B12-463C-ACE9-BFC2355A855F}"/>
    <cellStyle name="Commentaire 3 32" xfId="15184" xr:uid="{E1408705-8EA0-4744-A509-B83D702361C2}"/>
    <cellStyle name="Commentaire 3 32 2" xfId="15185" xr:uid="{8140DDA0-CE83-4BB1-897A-0A5AFD1B92F1}"/>
    <cellStyle name="Commentaire 3 32_Commentaires" xfId="15186" xr:uid="{6C7093D4-B7CF-4FCA-A6E7-A6FFCDD22A4E}"/>
    <cellStyle name="Commentaire 3 33" xfId="15187" xr:uid="{4A6E3396-FB5C-4FFB-AAF3-ECE88ABCB296}"/>
    <cellStyle name="Commentaire 3 33 2" xfId="15188" xr:uid="{38888874-DCD3-4A59-9E4F-AC63056D773B}"/>
    <cellStyle name="Commentaire 3 33_Commentaires" xfId="15189" xr:uid="{C743CF2E-2F52-47A4-BC5B-B56A6DEB1346}"/>
    <cellStyle name="Commentaire 3 34" xfId="15190" xr:uid="{B76EBC20-66DC-43A4-BBD1-83AEB74CCEEF}"/>
    <cellStyle name="Commentaire 3 4" xfId="15191" xr:uid="{6CE9CF38-99F6-407A-AE3C-922B47123984}"/>
    <cellStyle name="Commentaire 3 4 10" xfId="15192" xr:uid="{69B756DB-0433-4C71-AC08-0092C9B15A9D}"/>
    <cellStyle name="Commentaire 3 4 11" xfId="15193" xr:uid="{C86A4CE9-1E14-4BB8-AE81-8959D028841F}"/>
    <cellStyle name="Commentaire 3 4 12" xfId="15194" xr:uid="{B377701C-27B3-412C-9F5E-8C789ADEDB03}"/>
    <cellStyle name="Commentaire 3 4 2" xfId="15195" xr:uid="{801B35CC-0247-49F3-90CA-7E8A98158261}"/>
    <cellStyle name="Commentaire 3 4 2 10" xfId="15196" xr:uid="{B551B8F4-C96B-4AB6-ACDA-33396D813123}"/>
    <cellStyle name="Commentaire 3 4 2 2" xfId="15197" xr:uid="{35D7A589-3188-422D-8B8E-017629DB0DAB}"/>
    <cellStyle name="Commentaire 3 4 2 2 2" xfId="15198" xr:uid="{193F671B-4E89-4566-BBD7-1D9295212B8C}"/>
    <cellStyle name="Commentaire 3 4 2 2 2 2" xfId="15199" xr:uid="{3BD09C1C-9EC5-47EE-A97B-D374213D7B3C}"/>
    <cellStyle name="Commentaire 3 4 2 2 2 3" xfId="15200" xr:uid="{51EA2B7F-AA72-470E-8E8D-26D9B034A0C4}"/>
    <cellStyle name="Commentaire 3 4 2 2 2 4" xfId="15201" xr:uid="{5532641A-616C-4F8D-B993-80E449CBAE6C}"/>
    <cellStyle name="Commentaire 3 4 2 2 2 5" xfId="15202" xr:uid="{1492D671-290A-4FEE-8686-215FA5784775}"/>
    <cellStyle name="Commentaire 3 4 2 2 3" xfId="15203" xr:uid="{9849CD2C-7AD2-4003-8421-932BD218D172}"/>
    <cellStyle name="Commentaire 3 4 2 2 3 2" xfId="15204" xr:uid="{4E1494F7-D656-45A8-B0DC-486F96A746DA}"/>
    <cellStyle name="Commentaire 3 4 2 2 3 3" xfId="15205" xr:uid="{20BF2E04-8650-494C-A156-72022C112687}"/>
    <cellStyle name="Commentaire 3 4 2 2 3 4" xfId="15206" xr:uid="{42347E97-B40B-4DBA-AD7F-950DEA5D21EA}"/>
    <cellStyle name="Commentaire 3 4 2 2 3 5" xfId="15207" xr:uid="{86BAAAB5-1CF5-4AE5-A40B-53DB7E00D918}"/>
    <cellStyle name="Commentaire 3 4 2 2 4" xfId="15208" xr:uid="{D1B91C47-301D-4B29-8F4D-973CC21FC71C}"/>
    <cellStyle name="Commentaire 3 4 2 2 5" xfId="15209" xr:uid="{0FB2D5BE-3560-477F-ACC6-411368B8D59D}"/>
    <cellStyle name="Commentaire 3 4 2 2 6" xfId="15210" xr:uid="{FEFDE2BE-F8CE-4F08-89B0-BDEF3D11C2BB}"/>
    <cellStyle name="Commentaire 3 4 2 2 7" xfId="15211" xr:uid="{3197A6BE-C4E3-4832-9CAA-BF31F7947C6E}"/>
    <cellStyle name="Commentaire 3 4 2 2_Commentaires" xfId="15212" xr:uid="{401EA06E-E193-48CD-8875-7ECB6980962A}"/>
    <cellStyle name="Commentaire 3 4 2 3" xfId="15213" xr:uid="{ADD448A7-4069-4D5B-941C-33603754BD34}"/>
    <cellStyle name="Commentaire 3 4 2 3 2" xfId="15214" xr:uid="{23F52B22-DB6E-4965-99A8-9DD67AF68328}"/>
    <cellStyle name="Commentaire 3 4 2 3 2 2" xfId="15215" xr:uid="{BD5D65FD-5C32-4BB2-A8BD-135F5426F9D6}"/>
    <cellStyle name="Commentaire 3 4 2 3 2 3" xfId="15216" xr:uid="{D103E2AF-F280-4F9B-91B2-D80ADC3191A0}"/>
    <cellStyle name="Commentaire 3 4 2 3 2 4" xfId="15217" xr:uid="{2D91AB6C-536C-4B2F-9561-C83CE53045AC}"/>
    <cellStyle name="Commentaire 3 4 2 3 2 5" xfId="15218" xr:uid="{5FA49F88-94C8-4701-B86F-9EB5B79EC862}"/>
    <cellStyle name="Commentaire 3 4 2 3 3" xfId="15219" xr:uid="{80497E93-6A9A-46A7-8547-C4A3C9BA7DF0}"/>
    <cellStyle name="Commentaire 3 4 2 3 3 2" xfId="15220" xr:uid="{1B88F35A-993B-466E-8800-96C539A24D4B}"/>
    <cellStyle name="Commentaire 3 4 2 3 3 3" xfId="15221" xr:uid="{4B199314-2A8C-45DC-837A-7D98886EE22C}"/>
    <cellStyle name="Commentaire 3 4 2 3 3 4" xfId="15222" xr:uid="{1AF706C5-CD9A-4A62-BC56-8A600CD77B54}"/>
    <cellStyle name="Commentaire 3 4 2 3 3 5" xfId="15223" xr:uid="{4F6E9138-EAC0-43AE-882C-BD12B0C6C666}"/>
    <cellStyle name="Commentaire 3 4 2 3 4" xfId="15224" xr:uid="{326C47F6-7303-4808-B4DE-C0FCA8D8B5BA}"/>
    <cellStyle name="Commentaire 3 4 2 3 5" xfId="15225" xr:uid="{4D746A1A-2EF2-47C5-997D-7A14EA2708DE}"/>
    <cellStyle name="Commentaire 3 4 2 3 6" xfId="15226" xr:uid="{F0A8A071-6970-45A8-8F0B-4B8CB528595A}"/>
    <cellStyle name="Commentaire 3 4 2 3 7" xfId="15227" xr:uid="{6F1CE382-4389-4199-AB45-186B3547BB6E}"/>
    <cellStyle name="Commentaire 3 4 2 3_Commentaires" xfId="15228" xr:uid="{9FB01E2B-FA2B-42A3-8001-BBE45C44A44A}"/>
    <cellStyle name="Commentaire 3 4 2 4" xfId="15229" xr:uid="{3829B0AB-0F72-4939-BE08-FB2011866A61}"/>
    <cellStyle name="Commentaire 3 4 2 4 2" xfId="15230" xr:uid="{95BD7108-509B-4F33-8538-309AFA6A99F6}"/>
    <cellStyle name="Commentaire 3 4 2 4 2 2" xfId="15231" xr:uid="{CE537D65-577F-47FD-A137-8A5FC299B1C2}"/>
    <cellStyle name="Commentaire 3 4 2 4 2 3" xfId="15232" xr:uid="{85D5C59E-76CD-4B48-9A56-664E73971EC0}"/>
    <cellStyle name="Commentaire 3 4 2 4 2 4" xfId="15233" xr:uid="{DB338391-FC18-49AD-B6BF-671D7005DBBE}"/>
    <cellStyle name="Commentaire 3 4 2 4 2 5" xfId="15234" xr:uid="{9CE91F15-BBDB-476F-A583-CC3FCE0DF0E7}"/>
    <cellStyle name="Commentaire 3 4 2 4 3" xfId="15235" xr:uid="{F2AD238D-D086-49DC-AE3B-CE03D0F7FEEA}"/>
    <cellStyle name="Commentaire 3 4 2 4 3 2" xfId="15236" xr:uid="{2704E248-EA55-4824-B146-FEC007137FE6}"/>
    <cellStyle name="Commentaire 3 4 2 4 3 3" xfId="15237" xr:uid="{AFBD0272-1A1E-498B-8052-E8A15A01123F}"/>
    <cellStyle name="Commentaire 3 4 2 4 3 4" xfId="15238" xr:uid="{9FDF5172-701C-451C-A7B8-3EA9887DD3A2}"/>
    <cellStyle name="Commentaire 3 4 2 4 3 5" xfId="15239" xr:uid="{2BF1F0C0-1530-4901-9454-41F150649756}"/>
    <cellStyle name="Commentaire 3 4 2 4 4" xfId="15240" xr:uid="{40BF8F07-4633-4D3D-B2A6-4EF8A271D1A3}"/>
    <cellStyle name="Commentaire 3 4 2 4 5" xfId="15241" xr:uid="{5348546D-F23B-4087-9FD7-36AA438FE42A}"/>
    <cellStyle name="Commentaire 3 4 2 4 6" xfId="15242" xr:uid="{D3EAE228-C5BE-433A-BBF9-6917F02CD42F}"/>
    <cellStyle name="Commentaire 3 4 2 4 7" xfId="15243" xr:uid="{1365EF8A-C22D-40E3-B811-619D28F6606B}"/>
    <cellStyle name="Commentaire 3 4 2 5" xfId="15244" xr:uid="{C60C72B6-4940-4E22-8955-03DECCCC4F61}"/>
    <cellStyle name="Commentaire 3 4 2 5 2" xfId="15245" xr:uid="{839B66F4-4AEC-4F3A-AB1B-E6851CC4B7B1}"/>
    <cellStyle name="Commentaire 3 4 2 5 3" xfId="15246" xr:uid="{1F7E01B8-070E-415F-BE66-C678F5374B68}"/>
    <cellStyle name="Commentaire 3 4 2 5 4" xfId="15247" xr:uid="{34101224-247F-4082-9BE9-B1D9D9C8E155}"/>
    <cellStyle name="Commentaire 3 4 2 5 5" xfId="15248" xr:uid="{EB7CF9F5-8F82-48BA-A156-11DD499F5F0C}"/>
    <cellStyle name="Commentaire 3 4 2 6" xfId="15249" xr:uid="{7D12FBAD-E905-4050-8D2C-43C4A437C16D}"/>
    <cellStyle name="Commentaire 3 4 2 6 2" xfId="15250" xr:uid="{AE8B9AB0-7272-4D2B-9151-9F86D2169E4A}"/>
    <cellStyle name="Commentaire 3 4 2 6 3" xfId="15251" xr:uid="{5DD8EC89-8958-47A9-A1DC-197326CBB88F}"/>
    <cellStyle name="Commentaire 3 4 2 6 4" xfId="15252" xr:uid="{B25E5C21-70E4-48F2-BBE7-4A639CCE4802}"/>
    <cellStyle name="Commentaire 3 4 2 6 5" xfId="15253" xr:uid="{C95A8D0B-1ACD-4BB0-8147-1A23C42792FC}"/>
    <cellStyle name="Commentaire 3 4 2 7" xfId="15254" xr:uid="{F543681D-29E9-417C-9303-49234CDB9ADF}"/>
    <cellStyle name="Commentaire 3 4 2 8" xfId="15255" xr:uid="{1B1FEE24-011A-4585-AAB2-D2A3A47B07F7}"/>
    <cellStyle name="Commentaire 3 4 2 9" xfId="15256" xr:uid="{B2540044-091E-4582-AB6D-A223997E3455}"/>
    <cellStyle name="Commentaire 3 4 2_Commentaires" xfId="15257" xr:uid="{EBA831A5-1C4D-478F-B516-45BD50788992}"/>
    <cellStyle name="Commentaire 3 4 3" xfId="15258" xr:uid="{4B45BC77-31F0-446B-81A2-DF4BA6339DC1}"/>
    <cellStyle name="Commentaire 3 4 3 2" xfId="15259" xr:uid="{C0427C2B-AD69-4DCE-986A-5C67FA422B49}"/>
    <cellStyle name="Commentaire 3 4 3 2 2" xfId="15260" xr:uid="{34F8FAD6-DDAC-4528-897D-38A8ADB36946}"/>
    <cellStyle name="Commentaire 3 4 3 2 3" xfId="15261" xr:uid="{5E1BAAEE-8FD7-447B-A23B-DFBFA57BB759}"/>
    <cellStyle name="Commentaire 3 4 3 2 4" xfId="15262" xr:uid="{0229E687-675D-449A-BA04-369D7C5E6CB6}"/>
    <cellStyle name="Commentaire 3 4 3 2 5" xfId="15263" xr:uid="{F2F80CC8-1BB2-450F-A971-AE91B63F771A}"/>
    <cellStyle name="Commentaire 3 4 3 2_Commentaires" xfId="15264" xr:uid="{6325BF64-F349-4949-BEC5-7DFE85501322}"/>
    <cellStyle name="Commentaire 3 4 3 3" xfId="15265" xr:uid="{F5841E4A-C630-4DF5-9628-236F12B9A8B2}"/>
    <cellStyle name="Commentaire 3 4 3 3 2" xfId="15266" xr:uid="{2B4A6CD7-BE15-4965-BC0F-77CEF67E78D1}"/>
    <cellStyle name="Commentaire 3 4 3 3 3" xfId="15267" xr:uid="{2C036A6F-EE7E-4497-BB91-63A216253265}"/>
    <cellStyle name="Commentaire 3 4 3 3 4" xfId="15268" xr:uid="{7641E039-66BD-43B8-86AA-D4FC6504ECB5}"/>
    <cellStyle name="Commentaire 3 4 3 3 5" xfId="15269" xr:uid="{4C4B8B30-F436-4DFF-B2E5-9B079FC6C956}"/>
    <cellStyle name="Commentaire 3 4 3 4" xfId="15270" xr:uid="{682E4552-7914-49A2-858F-3DC45D7FBC9A}"/>
    <cellStyle name="Commentaire 3 4 3 5" xfId="15271" xr:uid="{300BB270-B842-4E41-A3EE-131871E2BCBC}"/>
    <cellStyle name="Commentaire 3 4 3 6" xfId="15272" xr:uid="{EAD71DCE-6A40-4010-8EB7-814E6AB1195F}"/>
    <cellStyle name="Commentaire 3 4 3 7" xfId="15273" xr:uid="{62C78496-1C3D-4C98-8BEF-F97F780107EF}"/>
    <cellStyle name="Commentaire 3 4 3_Commentaires" xfId="15274" xr:uid="{305A2429-D534-4C2D-AC72-F2990D3A3974}"/>
    <cellStyle name="Commentaire 3 4 4" xfId="15275" xr:uid="{A88B9A9A-27D6-4DBA-8D80-6F693190FFFC}"/>
    <cellStyle name="Commentaire 3 4 4 2" xfId="15276" xr:uid="{8596DBD0-1FE4-408E-ACCA-67FE8DD1BA0A}"/>
    <cellStyle name="Commentaire 3 4 4 2 2" xfId="15277" xr:uid="{289A4B59-1DE4-40A7-A498-4D1E4889CFF7}"/>
    <cellStyle name="Commentaire 3 4 4 2 3" xfId="15278" xr:uid="{A926907E-4670-4D06-863A-91020EF2D575}"/>
    <cellStyle name="Commentaire 3 4 4 2 4" xfId="15279" xr:uid="{DC47DDC0-B9C2-4AF2-9386-CA2B85925434}"/>
    <cellStyle name="Commentaire 3 4 4 2 5" xfId="15280" xr:uid="{1C036953-A26C-44DD-A36E-AEDFEF6C8720}"/>
    <cellStyle name="Commentaire 3 4 4 2_Commentaires" xfId="15281" xr:uid="{012E25BF-591D-4B2B-ABBA-4AF8829CE798}"/>
    <cellStyle name="Commentaire 3 4 4 3" xfId="15282" xr:uid="{CC763039-EB96-440A-B9BF-21C3F69FCE35}"/>
    <cellStyle name="Commentaire 3 4 4 3 2" xfId="15283" xr:uid="{673D3F39-6804-4AE5-A159-87B222506D21}"/>
    <cellStyle name="Commentaire 3 4 4 3 3" xfId="15284" xr:uid="{CDEC71D2-7B12-42AA-A197-6318E5DEC3E7}"/>
    <cellStyle name="Commentaire 3 4 4 3 4" xfId="15285" xr:uid="{5A6025E8-653C-4BAE-98F0-B112CE01D1F8}"/>
    <cellStyle name="Commentaire 3 4 4 3 5" xfId="15286" xr:uid="{5D1D035F-DBEF-458A-840A-AD2343CEF693}"/>
    <cellStyle name="Commentaire 3 4 4 4" xfId="15287" xr:uid="{B7BBA507-8307-4D67-8C21-4CB7EAE41AF6}"/>
    <cellStyle name="Commentaire 3 4 4 5" xfId="15288" xr:uid="{DD7C6893-D204-4F97-89E3-74FB2B0C72BC}"/>
    <cellStyle name="Commentaire 3 4 4 6" xfId="15289" xr:uid="{32D2728A-1222-4DEA-83B1-DC0BE6307B67}"/>
    <cellStyle name="Commentaire 3 4 4 7" xfId="15290" xr:uid="{F7ACF64D-D045-4BAB-8743-3EA08D0497F4}"/>
    <cellStyle name="Commentaire 3 4 4_Commentaires" xfId="15291" xr:uid="{1BEF2E9F-44AA-405E-86C3-B18F7595141D}"/>
    <cellStyle name="Commentaire 3 4 5" xfId="15292" xr:uid="{6082254D-25F8-4CC7-ABE8-F601945F6180}"/>
    <cellStyle name="Commentaire 3 4 5 2" xfId="15293" xr:uid="{39387153-D6D1-4FB5-B36B-8CC376A5A7AD}"/>
    <cellStyle name="Commentaire 3 4 5 2 2" xfId="15294" xr:uid="{504D8642-08F5-4037-8174-56F28B5FE548}"/>
    <cellStyle name="Commentaire 3 4 5 2 3" xfId="15295" xr:uid="{16C23CDB-D826-4C12-923F-23CD03009CF1}"/>
    <cellStyle name="Commentaire 3 4 5 2 4" xfId="15296" xr:uid="{BFD4B3CA-DEC4-4D09-8718-32BB346BB474}"/>
    <cellStyle name="Commentaire 3 4 5 2 5" xfId="15297" xr:uid="{A0E87CEF-CB82-4E68-B0C6-C0C4BCF08E66}"/>
    <cellStyle name="Commentaire 3 4 5 2_Commentaires" xfId="15298" xr:uid="{A071320B-832E-414D-998D-5C81E74F31F8}"/>
    <cellStyle name="Commentaire 3 4 5 3" xfId="15299" xr:uid="{D1467DAF-331B-4A57-B9B7-D49114993D10}"/>
    <cellStyle name="Commentaire 3 4 5 3 2" xfId="15300" xr:uid="{45014227-989B-42F6-8F10-BEC0AF9B3735}"/>
    <cellStyle name="Commentaire 3 4 5 3 3" xfId="15301" xr:uid="{88F5CA32-C985-47CD-AC74-A86FAB048297}"/>
    <cellStyle name="Commentaire 3 4 5 3 4" xfId="15302" xr:uid="{EC1CFF42-E244-4960-AD59-86C75375F7C6}"/>
    <cellStyle name="Commentaire 3 4 5 3 5" xfId="15303" xr:uid="{91146E8F-F34F-4091-BA83-3F784593C143}"/>
    <cellStyle name="Commentaire 3 4 5 4" xfId="15304" xr:uid="{780F7590-5A2B-44D8-8312-21AC22BFCB4E}"/>
    <cellStyle name="Commentaire 3 4 5 5" xfId="15305" xr:uid="{F83C5EFF-322B-4758-83EF-788A81AED43C}"/>
    <cellStyle name="Commentaire 3 4 5 6" xfId="15306" xr:uid="{A4D7BFFD-6DA6-4A16-9623-1D31F6DA0E89}"/>
    <cellStyle name="Commentaire 3 4 5 7" xfId="15307" xr:uid="{89FB0F78-B1A7-4A39-B670-E70BB2626BDA}"/>
    <cellStyle name="Commentaire 3 4 5_Commentaires" xfId="15308" xr:uid="{0C4A92B4-5EB6-47C2-AB2B-711A3AC34760}"/>
    <cellStyle name="Commentaire 3 4 6" xfId="15309" xr:uid="{45DE7178-9085-4D45-AB9A-F0485C159BEE}"/>
    <cellStyle name="Commentaire 3 4 6 2" xfId="15310" xr:uid="{0797BEE3-5ABB-41EC-8B19-086AF8380802}"/>
    <cellStyle name="Commentaire 3 4 6 2 2" xfId="15311" xr:uid="{3E935CD2-809A-45EF-9486-8BCFD30D5C67}"/>
    <cellStyle name="Commentaire 3 4 6 2 3" xfId="15312" xr:uid="{A1CDF8AF-1C51-4CBB-81AE-93973007E503}"/>
    <cellStyle name="Commentaire 3 4 6 2 4" xfId="15313" xr:uid="{18FEBB5B-15EB-4033-8A59-D5A38987A86C}"/>
    <cellStyle name="Commentaire 3 4 6 2 5" xfId="15314" xr:uid="{5CE71C66-B19D-4EA6-A12E-B71678DB13E7}"/>
    <cellStyle name="Commentaire 3 4 6 2_Commentaires" xfId="15315" xr:uid="{A5757905-B971-4FFE-9676-EB4FB8E0C895}"/>
    <cellStyle name="Commentaire 3 4 6 3" xfId="15316" xr:uid="{5CED4D4F-3F15-4A36-9BAC-FFCAB7CC8CA3}"/>
    <cellStyle name="Commentaire 3 4 6 3 2" xfId="15317" xr:uid="{FE14664A-C385-4338-A1BC-1F39C861BF02}"/>
    <cellStyle name="Commentaire 3 4 6 3 3" xfId="15318" xr:uid="{B974FE2B-B1BD-420C-BD45-243CE0B2D2BA}"/>
    <cellStyle name="Commentaire 3 4 6 3 4" xfId="15319" xr:uid="{E25DCB78-C51D-41A6-91D3-96BB0AD4A448}"/>
    <cellStyle name="Commentaire 3 4 6 3 5" xfId="15320" xr:uid="{ABB21D42-950A-4CB3-B968-E0E7122D3BEE}"/>
    <cellStyle name="Commentaire 3 4 6 4" xfId="15321" xr:uid="{300611FF-FB91-4C27-A23D-AFF30A757EB5}"/>
    <cellStyle name="Commentaire 3 4 6 5" xfId="15322" xr:uid="{B3C5FEC6-0485-4216-A5FF-3E6E668B38FD}"/>
    <cellStyle name="Commentaire 3 4 6 6" xfId="15323" xr:uid="{64126D64-FB0E-4831-AC3F-5047BCC98033}"/>
    <cellStyle name="Commentaire 3 4 6 7" xfId="15324" xr:uid="{22F1C4C0-D984-4FA2-976F-5555CA6C35FD}"/>
    <cellStyle name="Commentaire 3 4 6_Commentaires" xfId="15325" xr:uid="{761F87D8-2059-4FF4-850C-C9D0F7BFAFBD}"/>
    <cellStyle name="Commentaire 3 4 7" xfId="15326" xr:uid="{2B05A76C-5A46-406A-B900-A73979C86422}"/>
    <cellStyle name="Commentaire 3 4 7 2" xfId="15327" xr:uid="{223387C8-1B38-409D-A09D-7E62D5FE83B4}"/>
    <cellStyle name="Commentaire 3 4 7 2 2" xfId="15328" xr:uid="{01F0F452-683A-4ADF-98AE-49359E953D25}"/>
    <cellStyle name="Commentaire 3 4 7 2 3" xfId="15329" xr:uid="{32E8939A-E12F-4887-B3EB-C81E13FD74F6}"/>
    <cellStyle name="Commentaire 3 4 7 2 4" xfId="15330" xr:uid="{5ACB5204-BC41-407B-AF18-BD9D84987594}"/>
    <cellStyle name="Commentaire 3 4 7 2 5" xfId="15331" xr:uid="{10DD0425-A7A8-43C1-957C-02C0C004D36C}"/>
    <cellStyle name="Commentaire 3 4 7 3" xfId="15332" xr:uid="{604878E8-FA8F-4250-8572-D052A84B0346}"/>
    <cellStyle name="Commentaire 3 4 7 4" xfId="15333" xr:uid="{51D4DEEF-CF8E-4388-8CEA-9A66B25A533F}"/>
    <cellStyle name="Commentaire 3 4 7 5" xfId="15334" xr:uid="{69ACDFD5-F579-4F1A-97B1-C1714B6F18A7}"/>
    <cellStyle name="Commentaire 3 4 7 6" xfId="15335" xr:uid="{2A4F42E2-705A-4BA5-B4F8-E7D4BFCF95B3}"/>
    <cellStyle name="Commentaire 3 4 7_Commentaires" xfId="15336" xr:uid="{A992D2AA-F0B2-4005-BD12-6924616081E1}"/>
    <cellStyle name="Commentaire 3 4 8" xfId="15337" xr:uid="{FB8B09CA-675C-4B0D-A869-ED41EF598512}"/>
    <cellStyle name="Commentaire 3 4 8 2" xfId="15338" xr:uid="{34C383AB-2FEB-4A77-8DC0-5B7F748F296D}"/>
    <cellStyle name="Commentaire 3 4 8 3" xfId="15339" xr:uid="{0B8D09A6-F56A-4D01-87EA-3E33DC40EDBA}"/>
    <cellStyle name="Commentaire 3 4 8 4" xfId="15340" xr:uid="{35227EE1-06F9-4FE8-A469-C64DC7D10811}"/>
    <cellStyle name="Commentaire 3 4 8 5" xfId="15341" xr:uid="{54315F45-2C32-4BA5-B5AB-0A3A369B7C54}"/>
    <cellStyle name="Commentaire 3 4 8_Commentaires" xfId="15342" xr:uid="{20F26647-E889-4D35-B9D0-777AB01E224E}"/>
    <cellStyle name="Commentaire 3 4 9" xfId="15343" xr:uid="{C2E1DFD1-DA59-4637-BE6D-AEF0EA7FDF7E}"/>
    <cellStyle name="Commentaire 3 4_Commentaires" xfId="15344" xr:uid="{9B32BAF2-37A6-49DB-9C34-DA1F89E9E986}"/>
    <cellStyle name="Commentaire 3 5" xfId="15345" xr:uid="{E44978D2-77AE-4EDE-856B-6DBF1A14CDE3}"/>
    <cellStyle name="Commentaire 3 5 10" xfId="15346" xr:uid="{5F7138CB-565C-4A10-ABE5-8FBDBFEC0123}"/>
    <cellStyle name="Commentaire 3 5 11" xfId="15347" xr:uid="{04098333-1ABC-4727-AF22-D66D660534BF}"/>
    <cellStyle name="Commentaire 3 5 12" xfId="15348" xr:uid="{2B3CFB17-8ED4-4074-8BE0-EA0B7343F3E6}"/>
    <cellStyle name="Commentaire 3 5 2" xfId="15349" xr:uid="{57ED4D36-0330-44EA-918B-32B9FC4FD0D5}"/>
    <cellStyle name="Commentaire 3 5 2 10" xfId="15350" xr:uid="{3B69FAF6-8509-47CA-BC83-72A198D7BA9A}"/>
    <cellStyle name="Commentaire 3 5 2 2" xfId="15351" xr:uid="{03DE0353-C9E5-4AA4-BA6D-90E7C3A1EE64}"/>
    <cellStyle name="Commentaire 3 5 2 2 2" xfId="15352" xr:uid="{213E4D30-BF71-4028-8542-F78A29983854}"/>
    <cellStyle name="Commentaire 3 5 2 2 2 2" xfId="15353" xr:uid="{77E49B8D-5697-448B-A529-A030841BCEA8}"/>
    <cellStyle name="Commentaire 3 5 2 2 2 3" xfId="15354" xr:uid="{7C778D47-95F2-4868-A352-054AC72E9E09}"/>
    <cellStyle name="Commentaire 3 5 2 2 2 4" xfId="15355" xr:uid="{9048C537-A39B-4DE1-97B2-5D2A49D6BAAF}"/>
    <cellStyle name="Commentaire 3 5 2 2 2 5" xfId="15356" xr:uid="{30C56C69-8922-4B14-B8EC-A4824FBD2D1B}"/>
    <cellStyle name="Commentaire 3 5 2 2 3" xfId="15357" xr:uid="{C6B732C7-A1F5-4528-87EC-4A1244766930}"/>
    <cellStyle name="Commentaire 3 5 2 2 3 2" xfId="15358" xr:uid="{5B8BC3E3-4D3C-4110-9F51-A0913BD5C498}"/>
    <cellStyle name="Commentaire 3 5 2 2 3 3" xfId="15359" xr:uid="{D9F12140-A314-4425-88EC-9C36B46BC701}"/>
    <cellStyle name="Commentaire 3 5 2 2 3 4" xfId="15360" xr:uid="{C7608772-EAE3-462E-BAFB-A0344581BA03}"/>
    <cellStyle name="Commentaire 3 5 2 2 3 5" xfId="15361" xr:uid="{018711E8-56B9-4A7A-B7E8-07C773FBE7B7}"/>
    <cellStyle name="Commentaire 3 5 2 2 4" xfId="15362" xr:uid="{D2D1F57D-8209-439B-8EEA-4C7AB1FE9E1D}"/>
    <cellStyle name="Commentaire 3 5 2 2 5" xfId="15363" xr:uid="{F3583419-2D7A-45D9-9108-BF05E68444B9}"/>
    <cellStyle name="Commentaire 3 5 2 2 6" xfId="15364" xr:uid="{7FD3F6FD-4EFD-422D-80F8-32A5D5667474}"/>
    <cellStyle name="Commentaire 3 5 2 2 7" xfId="15365" xr:uid="{89A04D0D-2017-4D02-9332-1979754A65EA}"/>
    <cellStyle name="Commentaire 3 5 2 2_Commentaires" xfId="15366" xr:uid="{71AA7A12-F4A3-4476-B9ED-66BAD7EC8D17}"/>
    <cellStyle name="Commentaire 3 5 2 3" xfId="15367" xr:uid="{609B74C3-DBA5-48DC-8E23-3F55627DA87D}"/>
    <cellStyle name="Commentaire 3 5 2 3 2" xfId="15368" xr:uid="{974E11DB-2C2E-4BEF-965F-C7E8ECF98F68}"/>
    <cellStyle name="Commentaire 3 5 2 3 2 2" xfId="15369" xr:uid="{60423AB5-6F6E-4F28-96ED-3A289B38DAF5}"/>
    <cellStyle name="Commentaire 3 5 2 3 2 3" xfId="15370" xr:uid="{3998119B-DD56-485A-9D98-02CE87583E2A}"/>
    <cellStyle name="Commentaire 3 5 2 3 2 4" xfId="15371" xr:uid="{3F4717A1-6F45-4F2A-91BC-8B1C85C461DE}"/>
    <cellStyle name="Commentaire 3 5 2 3 2 5" xfId="15372" xr:uid="{B8079EA9-9250-4FD3-9DCD-1A1CAA53D2FB}"/>
    <cellStyle name="Commentaire 3 5 2 3 3" xfId="15373" xr:uid="{D5613E56-EAEF-475B-86A0-C1BF62AE4A63}"/>
    <cellStyle name="Commentaire 3 5 2 3 3 2" xfId="15374" xr:uid="{7A7BCA32-5465-4393-BC03-E6AC2944E4B2}"/>
    <cellStyle name="Commentaire 3 5 2 3 3 3" xfId="15375" xr:uid="{234119BE-2CDF-4F2D-8384-D149B52D2BBC}"/>
    <cellStyle name="Commentaire 3 5 2 3 3 4" xfId="15376" xr:uid="{F774F5F1-EB4D-4695-B639-873798809EE8}"/>
    <cellStyle name="Commentaire 3 5 2 3 3 5" xfId="15377" xr:uid="{75BFE2C0-B73D-45BA-9BB1-0F100C307B62}"/>
    <cellStyle name="Commentaire 3 5 2 3 4" xfId="15378" xr:uid="{BF87D8F7-E64E-4DE7-ACD9-CB5EFA736808}"/>
    <cellStyle name="Commentaire 3 5 2 3 5" xfId="15379" xr:uid="{0C44CE1C-A4DB-4BBC-8CCF-3BEC74C5C788}"/>
    <cellStyle name="Commentaire 3 5 2 3 6" xfId="15380" xr:uid="{ED80737B-5DAC-495D-B94A-43BD5FA0E5A9}"/>
    <cellStyle name="Commentaire 3 5 2 3 7" xfId="15381" xr:uid="{F7E1F52F-DC93-4322-9CA0-B00930A68874}"/>
    <cellStyle name="Commentaire 3 5 2 3_Commentaires" xfId="15382" xr:uid="{C53A1E1C-499A-436A-8B65-ECAB38F48441}"/>
    <cellStyle name="Commentaire 3 5 2 4" xfId="15383" xr:uid="{1259CD52-9E90-4983-B2E1-DC706B7B10A8}"/>
    <cellStyle name="Commentaire 3 5 2 4 2" xfId="15384" xr:uid="{B09A794C-9EC8-4303-8324-CDEDCFC7F2A7}"/>
    <cellStyle name="Commentaire 3 5 2 4 2 2" xfId="15385" xr:uid="{B737D87A-FB57-4D05-B01B-7DBD503539AF}"/>
    <cellStyle name="Commentaire 3 5 2 4 2 3" xfId="15386" xr:uid="{E7FF74B7-F193-4631-9048-4AD7621A2958}"/>
    <cellStyle name="Commentaire 3 5 2 4 2 4" xfId="15387" xr:uid="{3898C849-A00E-4471-9362-759FE2094D97}"/>
    <cellStyle name="Commentaire 3 5 2 4 2 5" xfId="15388" xr:uid="{90E79A85-1AB1-4A05-B0DC-71A9283D84CF}"/>
    <cellStyle name="Commentaire 3 5 2 4 3" xfId="15389" xr:uid="{F3D20743-5195-4DCE-85AA-DD48610E84F4}"/>
    <cellStyle name="Commentaire 3 5 2 4 3 2" xfId="15390" xr:uid="{930FF931-B3F6-411B-ADCF-8F57F1EC213A}"/>
    <cellStyle name="Commentaire 3 5 2 4 3 3" xfId="15391" xr:uid="{CD81C317-BD4E-4D84-BA7B-5289C2B027BF}"/>
    <cellStyle name="Commentaire 3 5 2 4 3 4" xfId="15392" xr:uid="{1D0A1D8E-9B06-4080-974F-3F4024C8BDF3}"/>
    <cellStyle name="Commentaire 3 5 2 4 3 5" xfId="15393" xr:uid="{32EAA19F-74AC-4CA2-B852-485AC1D8EF0A}"/>
    <cellStyle name="Commentaire 3 5 2 4 4" xfId="15394" xr:uid="{2BFC9CE4-D1BD-4848-AB73-3DF3DAF7BD24}"/>
    <cellStyle name="Commentaire 3 5 2 4 5" xfId="15395" xr:uid="{F57C55AA-8049-40D9-80F5-1089771F00F8}"/>
    <cellStyle name="Commentaire 3 5 2 4 6" xfId="15396" xr:uid="{D0EBA424-6B93-46CB-9C1F-7E825EEEE1F1}"/>
    <cellStyle name="Commentaire 3 5 2 4 7" xfId="15397" xr:uid="{B2185494-76E7-4174-8D75-A37B1EFC18CF}"/>
    <cellStyle name="Commentaire 3 5 2 5" xfId="15398" xr:uid="{1F70C99F-85BB-4FEE-B746-DC3E7E123329}"/>
    <cellStyle name="Commentaire 3 5 2 5 2" xfId="15399" xr:uid="{B72BAC15-548D-4E07-9739-A7EA3E864146}"/>
    <cellStyle name="Commentaire 3 5 2 5 3" xfId="15400" xr:uid="{A613096C-307F-4CD5-9297-67372FC2980A}"/>
    <cellStyle name="Commentaire 3 5 2 5 4" xfId="15401" xr:uid="{C4A59BEA-4D43-4DA7-8968-6620D123733A}"/>
    <cellStyle name="Commentaire 3 5 2 5 5" xfId="15402" xr:uid="{8D632650-02ED-4403-A499-31A5BFDA70EC}"/>
    <cellStyle name="Commentaire 3 5 2 6" xfId="15403" xr:uid="{E520B325-0319-4C52-B840-7205E9E8A058}"/>
    <cellStyle name="Commentaire 3 5 2 6 2" xfId="15404" xr:uid="{8FB60472-0844-4985-8F09-8FE32F849218}"/>
    <cellStyle name="Commentaire 3 5 2 6 3" xfId="15405" xr:uid="{C63A5D8F-1BE7-4193-BE79-654B3B3C80FA}"/>
    <cellStyle name="Commentaire 3 5 2 6 4" xfId="15406" xr:uid="{3BB6DC9A-E40D-4066-8183-A5002CDA6CC2}"/>
    <cellStyle name="Commentaire 3 5 2 6 5" xfId="15407" xr:uid="{0405D50D-91D3-4247-8E2E-8133E3B544F6}"/>
    <cellStyle name="Commentaire 3 5 2 7" xfId="15408" xr:uid="{5D0BC0C6-CB9B-4B8C-931E-7F223E91FB85}"/>
    <cellStyle name="Commentaire 3 5 2 8" xfId="15409" xr:uid="{398EF95F-0204-4851-997B-9D8275A4CF7E}"/>
    <cellStyle name="Commentaire 3 5 2 9" xfId="15410" xr:uid="{DECAEACE-4982-4BB1-B3C7-DF9E476AF1A7}"/>
    <cellStyle name="Commentaire 3 5 2_Commentaires" xfId="15411" xr:uid="{0E08DBF3-197E-42BB-834C-37464445CA01}"/>
    <cellStyle name="Commentaire 3 5 3" xfId="15412" xr:uid="{3546B620-234E-43CD-98AF-2F6D8F5762D1}"/>
    <cellStyle name="Commentaire 3 5 3 2" xfId="15413" xr:uid="{A8262661-7308-47DE-905A-0D26681172EC}"/>
    <cellStyle name="Commentaire 3 5 3 2 2" xfId="15414" xr:uid="{87770B5F-2039-4712-8B11-25AF46D55699}"/>
    <cellStyle name="Commentaire 3 5 3 2 3" xfId="15415" xr:uid="{BAAD963E-2212-4A72-B295-D66C2D7657D2}"/>
    <cellStyle name="Commentaire 3 5 3 2 4" xfId="15416" xr:uid="{C29E3234-5E2E-46C6-B1DB-C8DD0B7EAB62}"/>
    <cellStyle name="Commentaire 3 5 3 2 5" xfId="15417" xr:uid="{4CB96101-4785-422C-AAF6-49D0AE8A6498}"/>
    <cellStyle name="Commentaire 3 5 3 2_Commentaires" xfId="15418" xr:uid="{FC3B212A-5EBB-4566-A476-093847DC2740}"/>
    <cellStyle name="Commentaire 3 5 3 3" xfId="15419" xr:uid="{C22D6F37-FEFE-48DE-B79C-77B931B061ED}"/>
    <cellStyle name="Commentaire 3 5 3 3 2" xfId="15420" xr:uid="{D799D095-133A-42DC-AC24-FFDE01538E11}"/>
    <cellStyle name="Commentaire 3 5 3 3 3" xfId="15421" xr:uid="{2B4E9EED-6B65-4544-BAD7-73A78626F27F}"/>
    <cellStyle name="Commentaire 3 5 3 3 4" xfId="15422" xr:uid="{2A0CC9BE-5C90-4F83-979A-0CA25A709B3E}"/>
    <cellStyle name="Commentaire 3 5 3 3 5" xfId="15423" xr:uid="{AE94A795-EF42-468A-B5BB-3DA2090EE3AE}"/>
    <cellStyle name="Commentaire 3 5 3 4" xfId="15424" xr:uid="{4352FB4C-B18C-4097-A380-F72800A1FBC1}"/>
    <cellStyle name="Commentaire 3 5 3 5" xfId="15425" xr:uid="{B8955ABC-EC6D-4CB3-BE6D-37367A6D2D48}"/>
    <cellStyle name="Commentaire 3 5 3 6" xfId="15426" xr:uid="{301FFC6B-9AAB-4BAE-9EEF-9EC41C7AF369}"/>
    <cellStyle name="Commentaire 3 5 3 7" xfId="15427" xr:uid="{08D0E65C-D0C1-4E73-A8F5-DB396095805C}"/>
    <cellStyle name="Commentaire 3 5 3_Commentaires" xfId="15428" xr:uid="{F1E3DB22-9FF6-46A1-8956-ED3EE0723FD0}"/>
    <cellStyle name="Commentaire 3 5 4" xfId="15429" xr:uid="{2CAC805F-F38C-44C5-B143-631D2E12ED81}"/>
    <cellStyle name="Commentaire 3 5 4 2" xfId="15430" xr:uid="{7F652974-85AE-47B4-8C4C-2E9A5708E248}"/>
    <cellStyle name="Commentaire 3 5 4 2 2" xfId="15431" xr:uid="{E8968F9D-387E-4EAD-ACC8-FB7E280F7083}"/>
    <cellStyle name="Commentaire 3 5 4 2 3" xfId="15432" xr:uid="{99DD92B9-E755-436E-AA87-EE6B0510D6F2}"/>
    <cellStyle name="Commentaire 3 5 4 2 4" xfId="15433" xr:uid="{50F4A928-C100-4975-86BB-8D072FF07A94}"/>
    <cellStyle name="Commentaire 3 5 4 2 5" xfId="15434" xr:uid="{F8B7D9C9-21C3-4DB3-98ED-EAF115869439}"/>
    <cellStyle name="Commentaire 3 5 4 2_Commentaires" xfId="15435" xr:uid="{34FE926E-E937-4525-93EB-0F34A17C86BF}"/>
    <cellStyle name="Commentaire 3 5 4 3" xfId="15436" xr:uid="{D6C00133-EA61-433D-8E19-EC3677F52DDE}"/>
    <cellStyle name="Commentaire 3 5 4 3 2" xfId="15437" xr:uid="{33DDD48E-101E-49AF-A9B4-8B558F65B3FD}"/>
    <cellStyle name="Commentaire 3 5 4 3 3" xfId="15438" xr:uid="{906109DD-1469-458D-B352-2C8B6799E1BC}"/>
    <cellStyle name="Commentaire 3 5 4 3 4" xfId="15439" xr:uid="{0BDFF2A6-A899-4EDD-A399-3D9FB1D4F6CC}"/>
    <cellStyle name="Commentaire 3 5 4 3 5" xfId="15440" xr:uid="{15964471-6A6F-41DC-830B-000DA007E416}"/>
    <cellStyle name="Commentaire 3 5 4 4" xfId="15441" xr:uid="{392D63B5-8313-41FB-878B-324921E10529}"/>
    <cellStyle name="Commentaire 3 5 4 5" xfId="15442" xr:uid="{0B4CA995-5075-4F2A-9337-EDA8278602F2}"/>
    <cellStyle name="Commentaire 3 5 4 6" xfId="15443" xr:uid="{71717BD2-52FF-4A61-9A2A-EBBD0D5F98AA}"/>
    <cellStyle name="Commentaire 3 5 4 7" xfId="15444" xr:uid="{E5C786BC-676B-4E92-8538-AD034699DE9D}"/>
    <cellStyle name="Commentaire 3 5 4_Commentaires" xfId="15445" xr:uid="{3AD548D7-17C4-4983-A4D5-715C76E8D8B7}"/>
    <cellStyle name="Commentaire 3 5 5" xfId="15446" xr:uid="{2253EEC4-71DF-492E-8497-7408B9F4B84F}"/>
    <cellStyle name="Commentaire 3 5 5 2" xfId="15447" xr:uid="{CFCD1262-EDB2-40F2-861C-877E49792E96}"/>
    <cellStyle name="Commentaire 3 5 5 2 2" xfId="15448" xr:uid="{F80481DA-4ACF-4832-B541-13F0900261D2}"/>
    <cellStyle name="Commentaire 3 5 5 2 3" xfId="15449" xr:uid="{AE0A8C35-02DF-46DD-92DE-73E202EC7221}"/>
    <cellStyle name="Commentaire 3 5 5 2 4" xfId="15450" xr:uid="{D1B5F0BF-3AA6-4186-BD87-4CCB3C85B51E}"/>
    <cellStyle name="Commentaire 3 5 5 2 5" xfId="15451" xr:uid="{ECDB71ED-0CEF-4EBC-9800-CBA67853F54F}"/>
    <cellStyle name="Commentaire 3 5 5 2_Commentaires" xfId="15452" xr:uid="{BA50185F-B2A0-4A07-B6DA-24F6A8DD3B46}"/>
    <cellStyle name="Commentaire 3 5 5 3" xfId="15453" xr:uid="{C938D6DD-9291-4513-9899-200BE0D19EFF}"/>
    <cellStyle name="Commentaire 3 5 5 3 2" xfId="15454" xr:uid="{DB4C8410-A01D-4B1C-BDB6-A2C043760650}"/>
    <cellStyle name="Commentaire 3 5 5 3 3" xfId="15455" xr:uid="{A7CE860D-72FD-4433-8BBC-3E8823A38194}"/>
    <cellStyle name="Commentaire 3 5 5 3 4" xfId="15456" xr:uid="{3F38B43C-3F4F-47B6-9CFB-6FC13FBD72B6}"/>
    <cellStyle name="Commentaire 3 5 5 3 5" xfId="15457" xr:uid="{8230D3DF-523C-4FB5-8C9B-061E2D6EEF3A}"/>
    <cellStyle name="Commentaire 3 5 5 4" xfId="15458" xr:uid="{C3A72091-2B1A-4534-96E8-A9BB0F9B9278}"/>
    <cellStyle name="Commentaire 3 5 5 5" xfId="15459" xr:uid="{2E797DBB-3E4F-4096-9E39-682BCEA3D65D}"/>
    <cellStyle name="Commentaire 3 5 5 6" xfId="15460" xr:uid="{A71EDE5B-92E7-4203-AFF5-9E588CA53D96}"/>
    <cellStyle name="Commentaire 3 5 5 7" xfId="15461" xr:uid="{1C5EA2FE-570E-4DDF-8D26-4708D6DF8BFE}"/>
    <cellStyle name="Commentaire 3 5 5_Commentaires" xfId="15462" xr:uid="{9618268D-6590-43C9-B498-BD5A4B202673}"/>
    <cellStyle name="Commentaire 3 5 6" xfId="15463" xr:uid="{FD786155-087C-419D-9054-E3D59886471A}"/>
    <cellStyle name="Commentaire 3 5 6 2" xfId="15464" xr:uid="{E5FA8D2D-9E7B-47C3-84DA-45A93D5A2F88}"/>
    <cellStyle name="Commentaire 3 5 6 2 2" xfId="15465" xr:uid="{2BCF1A26-48A8-4FEF-9BDB-F55F6545B0EE}"/>
    <cellStyle name="Commentaire 3 5 6 2 3" xfId="15466" xr:uid="{D314D717-70E0-4C93-ACE2-D718E8A1F665}"/>
    <cellStyle name="Commentaire 3 5 6 2 4" xfId="15467" xr:uid="{F0033A6D-2D64-4063-B694-B0E53348087C}"/>
    <cellStyle name="Commentaire 3 5 6 2 5" xfId="15468" xr:uid="{90E15A90-F1C1-481E-9666-E426C1A5E24E}"/>
    <cellStyle name="Commentaire 3 5 6 2_Commentaires" xfId="15469" xr:uid="{051A98A1-0C46-4E43-AE41-60735031B6D7}"/>
    <cellStyle name="Commentaire 3 5 6 3" xfId="15470" xr:uid="{DCF269AD-97AC-47CF-A9F3-47693949D57E}"/>
    <cellStyle name="Commentaire 3 5 6 3 2" xfId="15471" xr:uid="{62B0C5DB-6E24-41F6-BE02-CAADC94AD5E6}"/>
    <cellStyle name="Commentaire 3 5 6 3 3" xfId="15472" xr:uid="{E41E1CAB-653D-4B02-9DFF-9E980D522751}"/>
    <cellStyle name="Commentaire 3 5 6 3 4" xfId="15473" xr:uid="{1C8A2970-4B6D-40BF-9475-415EDDEE5C76}"/>
    <cellStyle name="Commentaire 3 5 6 3 5" xfId="15474" xr:uid="{0071E6EC-81CB-4B9C-B538-E135D57E993B}"/>
    <cellStyle name="Commentaire 3 5 6 4" xfId="15475" xr:uid="{E80E43D6-B0A6-4CBC-B5C3-BA159ADCE6BB}"/>
    <cellStyle name="Commentaire 3 5 6 5" xfId="15476" xr:uid="{3A748941-C239-465D-AA9C-A80016E8B229}"/>
    <cellStyle name="Commentaire 3 5 6 6" xfId="15477" xr:uid="{D6FF73FB-281C-488C-8A49-73A8416775D4}"/>
    <cellStyle name="Commentaire 3 5 6 7" xfId="15478" xr:uid="{1541CCD6-44AF-4766-B415-959264645B0F}"/>
    <cellStyle name="Commentaire 3 5 6_Commentaires" xfId="15479" xr:uid="{990F10E5-90BE-4E36-AEC7-3325758CC2A2}"/>
    <cellStyle name="Commentaire 3 5 7" xfId="15480" xr:uid="{1D32FBCC-013B-473E-8ED6-DDFBC88BFAF5}"/>
    <cellStyle name="Commentaire 3 5 7 2" xfId="15481" xr:uid="{BEC89C02-D9CC-4CA9-BC10-C9619929AC1F}"/>
    <cellStyle name="Commentaire 3 5 7 2 2" xfId="15482" xr:uid="{DA1606ED-9C70-41E3-B6A5-D5D08F4878E7}"/>
    <cellStyle name="Commentaire 3 5 7 2 3" xfId="15483" xr:uid="{57C56C55-C53F-4240-B067-8262D151C84E}"/>
    <cellStyle name="Commentaire 3 5 7 2 4" xfId="15484" xr:uid="{A65CCCFD-7445-4F7E-A578-DA815765841A}"/>
    <cellStyle name="Commentaire 3 5 7 2 5" xfId="15485" xr:uid="{3B1607FC-6FC4-40E7-A892-B2C1AC145E38}"/>
    <cellStyle name="Commentaire 3 5 7 3" xfId="15486" xr:uid="{34A479AF-B3D8-42E4-92F3-CE177D5CDABF}"/>
    <cellStyle name="Commentaire 3 5 7 4" xfId="15487" xr:uid="{1D84FE3A-9D7F-4609-89A1-7C82980D92ED}"/>
    <cellStyle name="Commentaire 3 5 7 5" xfId="15488" xr:uid="{ED998D5B-478D-49F2-B1A9-002009140D6C}"/>
    <cellStyle name="Commentaire 3 5 7 6" xfId="15489" xr:uid="{3D0D88EF-4199-4394-B897-BCB76005D612}"/>
    <cellStyle name="Commentaire 3 5 7_Commentaires" xfId="15490" xr:uid="{F2F0054F-95F9-4645-978F-750726B1C918}"/>
    <cellStyle name="Commentaire 3 5 8" xfId="15491" xr:uid="{34424653-5D98-4C08-ABA6-B9718E0F78E7}"/>
    <cellStyle name="Commentaire 3 5 8 2" xfId="15492" xr:uid="{E85D0F35-F369-4990-9D58-4D146F23F989}"/>
    <cellStyle name="Commentaire 3 5 8 3" xfId="15493" xr:uid="{4DC878B2-5952-46DD-AC0C-044B4A877B7F}"/>
    <cellStyle name="Commentaire 3 5 8 4" xfId="15494" xr:uid="{8ED744D3-EA5A-4183-BBC6-33AA9E2CDFC5}"/>
    <cellStyle name="Commentaire 3 5 8 5" xfId="15495" xr:uid="{98E7EBB5-FE77-47F3-AEA9-39BBA33F535C}"/>
    <cellStyle name="Commentaire 3 5 8_Commentaires" xfId="15496" xr:uid="{B5AF2803-E410-4B44-8F92-1735E66D70FE}"/>
    <cellStyle name="Commentaire 3 5 9" xfId="15497" xr:uid="{A0CB1310-ECB1-4995-9E43-375323615A6C}"/>
    <cellStyle name="Commentaire 3 5_Commentaires" xfId="15498" xr:uid="{476BF7A4-124A-484C-830A-C726E908BE8F}"/>
    <cellStyle name="Commentaire 3 6" xfId="15499" xr:uid="{49FBCA16-5F53-46BB-935A-F7B62E8F623D}"/>
    <cellStyle name="Commentaire 3 6 10" xfId="15500" xr:uid="{CEE58167-F40E-41AD-8C72-0DD4F5D9CFFD}"/>
    <cellStyle name="Commentaire 3 6 11" xfId="15501" xr:uid="{308579C8-0B39-48C1-BFA9-06BF58DF80E2}"/>
    <cellStyle name="Commentaire 3 6 12" xfId="15502" xr:uid="{CCB961EE-7FC3-4B6E-BB5D-BE30F726436B}"/>
    <cellStyle name="Commentaire 3 6 2" xfId="15503" xr:uid="{F9B68ED7-CD99-4C95-BF5F-A7CF9B5E2B3C}"/>
    <cellStyle name="Commentaire 3 6 2 10" xfId="15504" xr:uid="{6B9B89BF-4070-4FE2-B504-72A922B6FD8B}"/>
    <cellStyle name="Commentaire 3 6 2 2" xfId="15505" xr:uid="{8A217E6D-D8F0-4E4A-BD72-0BE1A6BBE11D}"/>
    <cellStyle name="Commentaire 3 6 2 2 2" xfId="15506" xr:uid="{CE9A3923-0E27-4E56-B2F0-42E3A5FF888A}"/>
    <cellStyle name="Commentaire 3 6 2 2 2 2" xfId="15507" xr:uid="{C1F7B9F2-7DCA-44AF-A405-8F902330F12B}"/>
    <cellStyle name="Commentaire 3 6 2 2 2 3" xfId="15508" xr:uid="{4AE67A0B-B3C7-44B4-B05D-3262CE7A0E4F}"/>
    <cellStyle name="Commentaire 3 6 2 2 2 4" xfId="15509" xr:uid="{83DA0A89-3DE1-4C8D-A8A9-5B05082161B3}"/>
    <cellStyle name="Commentaire 3 6 2 2 2 5" xfId="15510" xr:uid="{AC567FF8-053C-4953-9483-18EA539691E3}"/>
    <cellStyle name="Commentaire 3 6 2 2 3" xfId="15511" xr:uid="{E375D58B-AEAE-4FA0-B08E-68F9020989A7}"/>
    <cellStyle name="Commentaire 3 6 2 2 3 2" xfId="15512" xr:uid="{FE4A6B03-73D4-482C-9D88-F85AA6544FDD}"/>
    <cellStyle name="Commentaire 3 6 2 2 3 3" xfId="15513" xr:uid="{6A252112-CC3B-4BC9-96A5-0C6DC5F67953}"/>
    <cellStyle name="Commentaire 3 6 2 2 3 4" xfId="15514" xr:uid="{8C33773D-1A20-4437-937B-E8FD3E6B87C3}"/>
    <cellStyle name="Commentaire 3 6 2 2 3 5" xfId="15515" xr:uid="{2A741E5A-E01F-41F9-A489-AACEDE449F87}"/>
    <cellStyle name="Commentaire 3 6 2 2 4" xfId="15516" xr:uid="{3B9765C2-DCDA-425A-9296-E96DBB058763}"/>
    <cellStyle name="Commentaire 3 6 2 2 5" xfId="15517" xr:uid="{8C987673-356F-4234-BA1A-3AE812F77986}"/>
    <cellStyle name="Commentaire 3 6 2 2 6" xfId="15518" xr:uid="{21B6F971-FFB1-412E-A760-32B83DD6100C}"/>
    <cellStyle name="Commentaire 3 6 2 2 7" xfId="15519" xr:uid="{97FCD025-6303-49F3-8F3D-34EC640D4217}"/>
    <cellStyle name="Commentaire 3 6 2 2_Commentaires" xfId="15520" xr:uid="{D52F3E45-28A6-466E-9B44-C946ADD3F348}"/>
    <cellStyle name="Commentaire 3 6 2 3" xfId="15521" xr:uid="{2D49716F-CAF2-4F3E-895F-45885B17A8F3}"/>
    <cellStyle name="Commentaire 3 6 2 3 2" xfId="15522" xr:uid="{33700D3B-6567-44FE-912C-46943A6A3C36}"/>
    <cellStyle name="Commentaire 3 6 2 3 2 2" xfId="15523" xr:uid="{086B421B-E63A-4CAA-8C31-5FC9885111CE}"/>
    <cellStyle name="Commentaire 3 6 2 3 2 3" xfId="15524" xr:uid="{A650C21A-DB8A-41D6-81B4-50D770E9C8BB}"/>
    <cellStyle name="Commentaire 3 6 2 3 2 4" xfId="15525" xr:uid="{A575CD4D-888E-49A1-AF3A-6819AA69228C}"/>
    <cellStyle name="Commentaire 3 6 2 3 2 5" xfId="15526" xr:uid="{A6E6AC00-0B3E-4DBC-AADC-311EAB11809A}"/>
    <cellStyle name="Commentaire 3 6 2 3 3" xfId="15527" xr:uid="{9E8927C2-1191-4B3F-A16E-97301D96623E}"/>
    <cellStyle name="Commentaire 3 6 2 3 3 2" xfId="15528" xr:uid="{677B5F3F-B884-46D3-BF79-3C982233B245}"/>
    <cellStyle name="Commentaire 3 6 2 3 3 3" xfId="15529" xr:uid="{AE732806-993E-4D05-AF0A-592341CAD41A}"/>
    <cellStyle name="Commentaire 3 6 2 3 3 4" xfId="15530" xr:uid="{1A4AAB0A-A061-4141-8342-B36E8E6D9F76}"/>
    <cellStyle name="Commentaire 3 6 2 3 3 5" xfId="15531" xr:uid="{1D8BC722-652B-4D69-B5CA-24632CB433DF}"/>
    <cellStyle name="Commentaire 3 6 2 3 4" xfId="15532" xr:uid="{1BFDD6A9-F8D0-4FCB-B55E-ABB9AFF25BC0}"/>
    <cellStyle name="Commentaire 3 6 2 3 5" xfId="15533" xr:uid="{53A96F0E-2CCD-4A31-8028-CD8A06AFBCA2}"/>
    <cellStyle name="Commentaire 3 6 2 3 6" xfId="15534" xr:uid="{21C99F64-B351-46E9-A2C8-8274E39B99E7}"/>
    <cellStyle name="Commentaire 3 6 2 3 7" xfId="15535" xr:uid="{CAFAAFD1-639D-4AB0-A0DC-FE27205C35ED}"/>
    <cellStyle name="Commentaire 3 6 2 3_Commentaires" xfId="15536" xr:uid="{B89B1FE6-937F-4843-AD66-E5BF256FD8BE}"/>
    <cellStyle name="Commentaire 3 6 2 4" xfId="15537" xr:uid="{8BEE32EE-B49D-4973-A08D-97A1CC073FEB}"/>
    <cellStyle name="Commentaire 3 6 2 4 2" xfId="15538" xr:uid="{197F865E-6E5D-4C26-80B1-56A0B443EE60}"/>
    <cellStyle name="Commentaire 3 6 2 4 2 2" xfId="15539" xr:uid="{CA8F0510-F708-493F-BA74-1BD2806F0611}"/>
    <cellStyle name="Commentaire 3 6 2 4 2 3" xfId="15540" xr:uid="{CFE1B25D-7794-4463-80F3-B2B0041C2CD3}"/>
    <cellStyle name="Commentaire 3 6 2 4 2 4" xfId="15541" xr:uid="{1A414CF3-74CE-491C-B5F6-85B5F79BE370}"/>
    <cellStyle name="Commentaire 3 6 2 4 2 5" xfId="15542" xr:uid="{E947475B-5D79-4E37-A534-DBB7377CFB4B}"/>
    <cellStyle name="Commentaire 3 6 2 4 3" xfId="15543" xr:uid="{24699A34-0190-4E55-ABE2-FEE89745AB07}"/>
    <cellStyle name="Commentaire 3 6 2 4 3 2" xfId="15544" xr:uid="{97C440FB-6D10-4849-AC25-861DEFFAD406}"/>
    <cellStyle name="Commentaire 3 6 2 4 3 3" xfId="15545" xr:uid="{95378C37-555E-49D9-985D-D7233F51C748}"/>
    <cellStyle name="Commentaire 3 6 2 4 3 4" xfId="15546" xr:uid="{8B499D9F-2FF5-4584-8BEB-FFDC8C9BB394}"/>
    <cellStyle name="Commentaire 3 6 2 4 3 5" xfId="15547" xr:uid="{8A442475-2CCF-4193-B20F-E46AC0CD1081}"/>
    <cellStyle name="Commentaire 3 6 2 4 4" xfId="15548" xr:uid="{C25CCDB0-C425-4E0E-9976-BB1A171D34BA}"/>
    <cellStyle name="Commentaire 3 6 2 4 5" xfId="15549" xr:uid="{7705C180-6411-41A3-8167-5A262EA3A624}"/>
    <cellStyle name="Commentaire 3 6 2 4 6" xfId="15550" xr:uid="{98D98329-38F7-4135-903F-B66240053C5E}"/>
    <cellStyle name="Commentaire 3 6 2 4 7" xfId="15551" xr:uid="{CFF2574B-1DFD-4BF6-A512-4A9E015457E1}"/>
    <cellStyle name="Commentaire 3 6 2 5" xfId="15552" xr:uid="{14402CBE-67E3-4313-8749-8FD5E9CD3B6C}"/>
    <cellStyle name="Commentaire 3 6 2 5 2" xfId="15553" xr:uid="{43FE11E5-DD40-4F1E-93DF-31F952CE65C8}"/>
    <cellStyle name="Commentaire 3 6 2 5 3" xfId="15554" xr:uid="{FC592059-18EB-47F8-9389-1F61E5E6A040}"/>
    <cellStyle name="Commentaire 3 6 2 5 4" xfId="15555" xr:uid="{57EF7295-5C08-430A-AAEE-197DDF92BA2F}"/>
    <cellStyle name="Commentaire 3 6 2 5 5" xfId="15556" xr:uid="{9A98BADC-F1E8-4EE8-A04B-3BC86C35C322}"/>
    <cellStyle name="Commentaire 3 6 2 6" xfId="15557" xr:uid="{EA0E06D9-BBDF-4F1F-8C88-7606C4F9192C}"/>
    <cellStyle name="Commentaire 3 6 2 6 2" xfId="15558" xr:uid="{94743B9B-5112-495E-8168-3FB3133C2E9A}"/>
    <cellStyle name="Commentaire 3 6 2 6 3" xfId="15559" xr:uid="{A2DC8B59-FEB9-4829-8B67-DAB94E32D582}"/>
    <cellStyle name="Commentaire 3 6 2 6 4" xfId="15560" xr:uid="{3B7571A8-929F-4088-857C-E48345FAD88B}"/>
    <cellStyle name="Commentaire 3 6 2 6 5" xfId="15561" xr:uid="{560D90CD-79A7-41FC-9CBD-241B2FF4F72F}"/>
    <cellStyle name="Commentaire 3 6 2 7" xfId="15562" xr:uid="{C4BC315F-0B16-44A4-9C23-8A2C5E95A592}"/>
    <cellStyle name="Commentaire 3 6 2 8" xfId="15563" xr:uid="{C36022DA-3B3D-4D98-B36F-B5685AD4F759}"/>
    <cellStyle name="Commentaire 3 6 2 9" xfId="15564" xr:uid="{3030AC66-4A08-4FCA-8BAE-2C1CF1BF787F}"/>
    <cellStyle name="Commentaire 3 6 2_Commentaires" xfId="15565" xr:uid="{2C4EB827-D77C-4828-9C90-ADC4BFFD6737}"/>
    <cellStyle name="Commentaire 3 6 3" xfId="15566" xr:uid="{6C1AD7E7-AB09-4DD2-B6D8-8F811F535C27}"/>
    <cellStyle name="Commentaire 3 6 3 2" xfId="15567" xr:uid="{FE0D5D4B-0AC1-4D9C-87BA-690525C82DA3}"/>
    <cellStyle name="Commentaire 3 6 3 2 2" xfId="15568" xr:uid="{0BAE555A-D0FE-4B2E-AD62-0F1A0BB34188}"/>
    <cellStyle name="Commentaire 3 6 3 2 3" xfId="15569" xr:uid="{C335611E-AAC4-4F97-A05B-74CF68B03848}"/>
    <cellStyle name="Commentaire 3 6 3 2 4" xfId="15570" xr:uid="{CBF86FF2-6DDE-4FFC-B327-37C1192FF4C4}"/>
    <cellStyle name="Commentaire 3 6 3 2 5" xfId="15571" xr:uid="{446ED715-A0FC-4104-9EEF-68DD54ABB1FD}"/>
    <cellStyle name="Commentaire 3 6 3 2_Commentaires" xfId="15572" xr:uid="{79DC3B77-4C15-4187-8A11-BFC867E8CCC4}"/>
    <cellStyle name="Commentaire 3 6 3 3" xfId="15573" xr:uid="{CA802157-F36C-49FA-A6C2-012C582C4FA6}"/>
    <cellStyle name="Commentaire 3 6 3 3 2" xfId="15574" xr:uid="{1576876F-B75E-4E5B-9683-CBF23E001F5C}"/>
    <cellStyle name="Commentaire 3 6 3 3 3" xfId="15575" xr:uid="{90CEBC30-E9BF-48EB-9144-26D7120AB9D5}"/>
    <cellStyle name="Commentaire 3 6 3 3 4" xfId="15576" xr:uid="{8B34D504-D199-409E-B819-2BA732BB0808}"/>
    <cellStyle name="Commentaire 3 6 3 3 5" xfId="15577" xr:uid="{5CDBF9CF-43A2-43C4-A637-F52721480880}"/>
    <cellStyle name="Commentaire 3 6 3 4" xfId="15578" xr:uid="{CED0EBC3-E399-435A-AF8C-750673BB3BBA}"/>
    <cellStyle name="Commentaire 3 6 3 5" xfId="15579" xr:uid="{F3101CAC-EEE8-437B-8298-2B0EEE92DA5B}"/>
    <cellStyle name="Commentaire 3 6 3 6" xfId="15580" xr:uid="{B3F5A8C3-2706-417F-9315-99A3F17F0B83}"/>
    <cellStyle name="Commentaire 3 6 3 7" xfId="15581" xr:uid="{330B1644-C714-427E-826C-66617861D631}"/>
    <cellStyle name="Commentaire 3 6 3_Commentaires" xfId="15582" xr:uid="{81E67796-4DB1-4C68-A334-DA9FBBCCBA33}"/>
    <cellStyle name="Commentaire 3 6 4" xfId="15583" xr:uid="{0793884D-73E6-4043-9FAF-353A0220CA7E}"/>
    <cellStyle name="Commentaire 3 6 4 2" xfId="15584" xr:uid="{F2D38BAB-CC42-4B25-874B-2D0A7FA2CA5C}"/>
    <cellStyle name="Commentaire 3 6 4 2 2" xfId="15585" xr:uid="{ED5D9ACA-0275-4E62-9CFA-B2986A1CEA1A}"/>
    <cellStyle name="Commentaire 3 6 4 2 3" xfId="15586" xr:uid="{72C55654-1BA3-4D6E-8835-D853BEF83594}"/>
    <cellStyle name="Commentaire 3 6 4 2 4" xfId="15587" xr:uid="{AC5D578A-C453-4BE1-976F-315EACDE0AF2}"/>
    <cellStyle name="Commentaire 3 6 4 2 5" xfId="15588" xr:uid="{DF777274-38B8-4180-99A6-D2C368CDB25F}"/>
    <cellStyle name="Commentaire 3 6 4 2_Commentaires" xfId="15589" xr:uid="{0AD6D368-6804-4C28-96CE-DB52903465A8}"/>
    <cellStyle name="Commentaire 3 6 4 3" xfId="15590" xr:uid="{AE57EC28-E374-4A50-8F5D-78E4256D3680}"/>
    <cellStyle name="Commentaire 3 6 4 3 2" xfId="15591" xr:uid="{60B87E5A-8F06-46B6-AA6D-FC8A0D9331CD}"/>
    <cellStyle name="Commentaire 3 6 4 3 3" xfId="15592" xr:uid="{098145F6-0929-46AB-AA36-BC0E8BC56C7A}"/>
    <cellStyle name="Commentaire 3 6 4 3 4" xfId="15593" xr:uid="{4CD5BDF5-27D2-4353-A7E8-7EE23B4C82BA}"/>
    <cellStyle name="Commentaire 3 6 4 3 5" xfId="15594" xr:uid="{96B41CD7-8DCE-4B98-9742-62B5E6C9617E}"/>
    <cellStyle name="Commentaire 3 6 4 4" xfId="15595" xr:uid="{863A89B4-E573-4087-9140-83E542FAF806}"/>
    <cellStyle name="Commentaire 3 6 4 5" xfId="15596" xr:uid="{6BF84D5A-E379-4CF8-87F7-2D85151CA60A}"/>
    <cellStyle name="Commentaire 3 6 4 6" xfId="15597" xr:uid="{C6429FC3-3131-4416-8565-44D6E0542863}"/>
    <cellStyle name="Commentaire 3 6 4 7" xfId="15598" xr:uid="{70BB1F66-63D6-4B29-8A79-71B4B24174EA}"/>
    <cellStyle name="Commentaire 3 6 4_Commentaires" xfId="15599" xr:uid="{ED777B07-9233-46C7-93C0-23EDD1ADDCD3}"/>
    <cellStyle name="Commentaire 3 6 5" xfId="15600" xr:uid="{B7F411E8-F9A1-4955-877B-707D7BA4D1E6}"/>
    <cellStyle name="Commentaire 3 6 5 2" xfId="15601" xr:uid="{2A284112-D821-46FE-AD4E-68232BC0D337}"/>
    <cellStyle name="Commentaire 3 6 5 2 2" xfId="15602" xr:uid="{CED650FD-B070-4310-8C6E-E084E55EB873}"/>
    <cellStyle name="Commentaire 3 6 5 2 3" xfId="15603" xr:uid="{E02E814B-B817-4A80-9220-B87C664B321A}"/>
    <cellStyle name="Commentaire 3 6 5 2 4" xfId="15604" xr:uid="{C3CB9AAC-022D-4862-8FE4-75D0F6AA8689}"/>
    <cellStyle name="Commentaire 3 6 5 2 5" xfId="15605" xr:uid="{D9F1DD12-AB0A-40B0-B1C3-F6063B758378}"/>
    <cellStyle name="Commentaire 3 6 5 2_Commentaires" xfId="15606" xr:uid="{18AA6A00-D3E4-4F93-948B-498F39C31B9B}"/>
    <cellStyle name="Commentaire 3 6 5 3" xfId="15607" xr:uid="{BF8D0E23-48DF-4898-B059-3A7A0A505F96}"/>
    <cellStyle name="Commentaire 3 6 5 3 2" xfId="15608" xr:uid="{F2D95DD9-FC1D-4377-8D12-44E2E402E494}"/>
    <cellStyle name="Commentaire 3 6 5 3 3" xfId="15609" xr:uid="{1C7786E6-DE7C-417B-A821-2B3AB2AE4879}"/>
    <cellStyle name="Commentaire 3 6 5 3 4" xfId="15610" xr:uid="{B76E6A14-CD7F-4566-81B7-899E53DFED23}"/>
    <cellStyle name="Commentaire 3 6 5 3 5" xfId="15611" xr:uid="{B8B3374B-5711-4C0E-B08A-AFE99745B26B}"/>
    <cellStyle name="Commentaire 3 6 5 4" xfId="15612" xr:uid="{918FB9ED-DB3A-4EEC-9764-4A704F426A48}"/>
    <cellStyle name="Commentaire 3 6 5 5" xfId="15613" xr:uid="{D1AB7AA8-5C2A-4F6C-89E8-CCC59433D96C}"/>
    <cellStyle name="Commentaire 3 6 5 6" xfId="15614" xr:uid="{EE17FD92-9A7F-46FE-A5EF-6080D274FDE6}"/>
    <cellStyle name="Commentaire 3 6 5 7" xfId="15615" xr:uid="{1AD1AE43-8698-4306-B62B-7D5329EF9C8F}"/>
    <cellStyle name="Commentaire 3 6 5_Commentaires" xfId="15616" xr:uid="{0196CC6E-AA59-4CF4-BD02-9FB7DA01C29B}"/>
    <cellStyle name="Commentaire 3 6 6" xfId="15617" xr:uid="{DEA5065F-03B6-46A1-A056-7175B526B59C}"/>
    <cellStyle name="Commentaire 3 6 6 2" xfId="15618" xr:uid="{6831C730-6975-43BC-9B25-0E2BC45D808D}"/>
    <cellStyle name="Commentaire 3 6 6 2 2" xfId="15619" xr:uid="{77EB73F2-5615-4ED9-BB11-65E726214C5B}"/>
    <cellStyle name="Commentaire 3 6 6 2 3" xfId="15620" xr:uid="{0DAE1F39-EE5F-45B4-BD0E-A18485CDEBC2}"/>
    <cellStyle name="Commentaire 3 6 6 2 4" xfId="15621" xr:uid="{61D7CC32-C025-4236-905C-1261AA12E0DC}"/>
    <cellStyle name="Commentaire 3 6 6 2 5" xfId="15622" xr:uid="{447A03A3-B905-478E-BF98-DDB7328707D4}"/>
    <cellStyle name="Commentaire 3 6 6 2_Commentaires" xfId="15623" xr:uid="{46A2B7A8-8B79-4E11-AB4E-BD8023E17961}"/>
    <cellStyle name="Commentaire 3 6 6 3" xfId="15624" xr:uid="{30C59A31-F428-47F5-BE89-F535CFB482EB}"/>
    <cellStyle name="Commentaire 3 6 6 3 2" xfId="15625" xr:uid="{DAADF960-F28F-4234-8E06-F33C22368EEA}"/>
    <cellStyle name="Commentaire 3 6 6 3 3" xfId="15626" xr:uid="{5D143C30-BC02-4411-BC37-7DDCE0E1EF94}"/>
    <cellStyle name="Commentaire 3 6 6 3 4" xfId="15627" xr:uid="{4EEB1D38-C320-4C89-904A-6C0B39681C85}"/>
    <cellStyle name="Commentaire 3 6 6 3 5" xfId="15628" xr:uid="{6707CFCB-B4AE-4F18-A05A-2D6A1D3742C7}"/>
    <cellStyle name="Commentaire 3 6 6 4" xfId="15629" xr:uid="{5A661380-F346-4D76-866B-197C31B1C9B7}"/>
    <cellStyle name="Commentaire 3 6 6 5" xfId="15630" xr:uid="{D29F6ACC-BB30-437D-AC78-85E7117DC8E2}"/>
    <cellStyle name="Commentaire 3 6 6 6" xfId="15631" xr:uid="{768A4BAF-C4E1-4B27-ACF0-172806022542}"/>
    <cellStyle name="Commentaire 3 6 6 7" xfId="15632" xr:uid="{24AA4A44-7990-42EA-9AAC-F38544526346}"/>
    <cellStyle name="Commentaire 3 6 6_Commentaires" xfId="15633" xr:uid="{C315327F-087D-4339-8205-D34C72B8FEFE}"/>
    <cellStyle name="Commentaire 3 6 7" xfId="15634" xr:uid="{5C4469B2-9F48-4FAF-BD7F-A8D3742EDB7B}"/>
    <cellStyle name="Commentaire 3 6 7 2" xfId="15635" xr:uid="{849536E3-3AA9-49FD-9AC9-6A6718030AB3}"/>
    <cellStyle name="Commentaire 3 6 7 2 2" xfId="15636" xr:uid="{C53AECB1-492B-4C05-A876-53A1A6D5535F}"/>
    <cellStyle name="Commentaire 3 6 7 2 3" xfId="15637" xr:uid="{6BB99022-F954-4677-A90F-2BB5295C9CC1}"/>
    <cellStyle name="Commentaire 3 6 7 2 4" xfId="15638" xr:uid="{9D8BD6CC-805F-4EAA-A49C-1CE2EBA92190}"/>
    <cellStyle name="Commentaire 3 6 7 2 5" xfId="15639" xr:uid="{8992F6E6-6630-4675-90ED-8C48AD379324}"/>
    <cellStyle name="Commentaire 3 6 7 3" xfId="15640" xr:uid="{39F0CBFF-3B1F-441B-A876-A0E076CB66DA}"/>
    <cellStyle name="Commentaire 3 6 7 4" xfId="15641" xr:uid="{253B4D71-0E3E-4933-B590-EC3487BAFCD7}"/>
    <cellStyle name="Commentaire 3 6 7 5" xfId="15642" xr:uid="{9E757FC8-988B-45DA-9DB9-15B90E121026}"/>
    <cellStyle name="Commentaire 3 6 7 6" xfId="15643" xr:uid="{3824A0DE-FF6F-449A-802E-51FC5A67BE97}"/>
    <cellStyle name="Commentaire 3 6 7_Commentaires" xfId="15644" xr:uid="{72DCA255-BF16-40B9-82E8-6C3682B24E0C}"/>
    <cellStyle name="Commentaire 3 6 8" xfId="15645" xr:uid="{942FEB64-2E7A-47EB-BAB1-CF42C5EE377E}"/>
    <cellStyle name="Commentaire 3 6 8 2" xfId="15646" xr:uid="{D71063EA-B01A-43AB-ABC9-7F9C897F517B}"/>
    <cellStyle name="Commentaire 3 6 8 3" xfId="15647" xr:uid="{767CBE2B-0968-457D-B967-C82C0590F9C3}"/>
    <cellStyle name="Commentaire 3 6 8 4" xfId="15648" xr:uid="{2611199F-F3ED-463C-BDB8-A7098120B514}"/>
    <cellStyle name="Commentaire 3 6 8 5" xfId="15649" xr:uid="{2E319FBC-AEC3-4A98-973B-936BD43FB9F0}"/>
    <cellStyle name="Commentaire 3 6 8_Commentaires" xfId="15650" xr:uid="{BFC66EF5-164A-4D0C-AC23-1DBCF6DE5DBF}"/>
    <cellStyle name="Commentaire 3 6 9" xfId="15651" xr:uid="{DF2EC48E-EEA2-4C05-B9D9-5559815A724C}"/>
    <cellStyle name="Commentaire 3 6_Commentaires" xfId="15652" xr:uid="{3312FF9B-8A86-4286-AC61-CA52D090672C}"/>
    <cellStyle name="Commentaire 3 7" xfId="15653" xr:uid="{D8173543-3B9F-44C7-81C9-4D562D5FB84A}"/>
    <cellStyle name="Commentaire 3 7 10" xfId="15654" xr:uid="{C1E74529-AD07-4D9F-95D6-DC087265AA8C}"/>
    <cellStyle name="Commentaire 3 7 11" xfId="15655" xr:uid="{AC00468A-59DA-4E2C-8A43-840B6BB09054}"/>
    <cellStyle name="Commentaire 3 7 12" xfId="15656" xr:uid="{906AE319-D445-4738-9D36-AB59343F6462}"/>
    <cellStyle name="Commentaire 3 7 2" xfId="15657" xr:uid="{D8652618-5A55-4A76-9D66-2CD0E1061A03}"/>
    <cellStyle name="Commentaire 3 7 2 10" xfId="15658" xr:uid="{FDB685F5-905A-4124-9195-A4517B8C5F2C}"/>
    <cellStyle name="Commentaire 3 7 2 2" xfId="15659" xr:uid="{4C4C237A-214C-437B-8DB5-8EF6423A5196}"/>
    <cellStyle name="Commentaire 3 7 2 2 2" xfId="15660" xr:uid="{53FEC744-53E6-48EC-A149-228EA697A223}"/>
    <cellStyle name="Commentaire 3 7 2 2 2 2" xfId="15661" xr:uid="{F2A5B4A9-A6D7-41DF-AAE5-052AF1A974CA}"/>
    <cellStyle name="Commentaire 3 7 2 2 2 3" xfId="15662" xr:uid="{F6D5EDCD-EFAF-45C1-B9DB-8D09788B892C}"/>
    <cellStyle name="Commentaire 3 7 2 2 2 4" xfId="15663" xr:uid="{48FF5628-D458-4977-80E6-435BB24A0DE4}"/>
    <cellStyle name="Commentaire 3 7 2 2 2 5" xfId="15664" xr:uid="{03154F4E-0B1A-4AEC-9D01-EEDDADCC949F}"/>
    <cellStyle name="Commentaire 3 7 2 2 3" xfId="15665" xr:uid="{24C13936-39B6-47E8-B39E-B01CDBD41DC7}"/>
    <cellStyle name="Commentaire 3 7 2 2 3 2" xfId="15666" xr:uid="{9105AFC7-9435-4AA0-B304-8701F735B3CA}"/>
    <cellStyle name="Commentaire 3 7 2 2 3 3" xfId="15667" xr:uid="{0C8B771D-1296-4E22-A24B-B7D1BC722BFE}"/>
    <cellStyle name="Commentaire 3 7 2 2 3 4" xfId="15668" xr:uid="{38AFE69F-C104-4692-A012-00A5E756CCE3}"/>
    <cellStyle name="Commentaire 3 7 2 2 3 5" xfId="15669" xr:uid="{8DA35FCB-39B5-44CE-8F64-DE18D4B31CE0}"/>
    <cellStyle name="Commentaire 3 7 2 2 4" xfId="15670" xr:uid="{7CADFDE4-87C1-4089-A1C9-A242F23E03E8}"/>
    <cellStyle name="Commentaire 3 7 2 2 5" xfId="15671" xr:uid="{8D3FB218-A5A1-4FAA-8A36-1A2F31E6E96B}"/>
    <cellStyle name="Commentaire 3 7 2 2 6" xfId="15672" xr:uid="{AEC6C3E5-A1C8-4116-8D8A-FB0BF4E66BF3}"/>
    <cellStyle name="Commentaire 3 7 2 2 7" xfId="15673" xr:uid="{B7106E8E-5B28-4866-BE52-2C9B830BC847}"/>
    <cellStyle name="Commentaire 3 7 2 2_Commentaires" xfId="15674" xr:uid="{13D514C4-7D21-4610-90BE-B2EAE7E3613D}"/>
    <cellStyle name="Commentaire 3 7 2 3" xfId="15675" xr:uid="{412CEC12-3E0A-448A-9291-B88089070C91}"/>
    <cellStyle name="Commentaire 3 7 2 3 2" xfId="15676" xr:uid="{7578BB94-4A49-4E9F-AF0D-753691C78413}"/>
    <cellStyle name="Commentaire 3 7 2 3 2 2" xfId="15677" xr:uid="{D81B154D-9FE8-4E91-91BA-E84035B8ECC7}"/>
    <cellStyle name="Commentaire 3 7 2 3 2 3" xfId="15678" xr:uid="{F658DFB2-5B4C-489A-AB13-E52DA7238A9D}"/>
    <cellStyle name="Commentaire 3 7 2 3 2 4" xfId="15679" xr:uid="{83A0ED5B-BC55-4354-8444-2A7A8785F6DB}"/>
    <cellStyle name="Commentaire 3 7 2 3 2 5" xfId="15680" xr:uid="{CD837E2F-E55C-4D08-B049-C868332BC288}"/>
    <cellStyle name="Commentaire 3 7 2 3 3" xfId="15681" xr:uid="{9072878C-7909-4EE9-8AF4-C89636A676DF}"/>
    <cellStyle name="Commentaire 3 7 2 3 3 2" xfId="15682" xr:uid="{EA01D505-C2FA-4EBA-A4A7-D90C2916648D}"/>
    <cellStyle name="Commentaire 3 7 2 3 3 3" xfId="15683" xr:uid="{5CE6C353-374E-4EB8-8545-8B1AC2B5874D}"/>
    <cellStyle name="Commentaire 3 7 2 3 3 4" xfId="15684" xr:uid="{B85316C1-4193-444E-964F-296B3C07732A}"/>
    <cellStyle name="Commentaire 3 7 2 3 3 5" xfId="15685" xr:uid="{45005365-564F-4BC1-85B8-73EEE5693EBE}"/>
    <cellStyle name="Commentaire 3 7 2 3 4" xfId="15686" xr:uid="{3C1DB692-E524-473E-993A-4E61415FC592}"/>
    <cellStyle name="Commentaire 3 7 2 3 5" xfId="15687" xr:uid="{90A3BF2C-FED8-43BC-BAFD-98A25474CAE2}"/>
    <cellStyle name="Commentaire 3 7 2 3 6" xfId="15688" xr:uid="{E6F5D7F0-2F67-4F09-9882-77256C6AD0AF}"/>
    <cellStyle name="Commentaire 3 7 2 3 7" xfId="15689" xr:uid="{8CE99564-462E-4C52-960C-11ECE3499388}"/>
    <cellStyle name="Commentaire 3 7 2 3_Commentaires" xfId="15690" xr:uid="{8151DC69-3417-4D3A-AA83-B52209173E3E}"/>
    <cellStyle name="Commentaire 3 7 2 4" xfId="15691" xr:uid="{039E5C1B-EDA8-4ACE-A63F-FBE4C5C58C9F}"/>
    <cellStyle name="Commentaire 3 7 2 4 2" xfId="15692" xr:uid="{252640F8-BC02-4CF1-80A4-B13D11EA3D38}"/>
    <cellStyle name="Commentaire 3 7 2 4 2 2" xfId="15693" xr:uid="{D8914BC4-AE3D-4A11-9D67-8AFA47C12D2D}"/>
    <cellStyle name="Commentaire 3 7 2 4 2 3" xfId="15694" xr:uid="{5BC4AB4A-48AC-4A5C-8E0D-841FA8E07F1F}"/>
    <cellStyle name="Commentaire 3 7 2 4 2 4" xfId="15695" xr:uid="{5F99E448-E4AF-42AC-B08F-FBD2C7CCACE9}"/>
    <cellStyle name="Commentaire 3 7 2 4 2 5" xfId="15696" xr:uid="{C8690BDA-6D08-4FB7-A08F-3EAE191DC016}"/>
    <cellStyle name="Commentaire 3 7 2 4 3" xfId="15697" xr:uid="{B57A0B77-08EF-4ADF-A390-F0DFB41A3861}"/>
    <cellStyle name="Commentaire 3 7 2 4 3 2" xfId="15698" xr:uid="{7CE9DBA4-7E70-4A18-B374-953846502730}"/>
    <cellStyle name="Commentaire 3 7 2 4 3 3" xfId="15699" xr:uid="{839F08E2-66BC-4257-A4C4-9AEFF6B67A87}"/>
    <cellStyle name="Commentaire 3 7 2 4 3 4" xfId="15700" xr:uid="{ADEF0952-BF80-4A38-B9CD-74E125095647}"/>
    <cellStyle name="Commentaire 3 7 2 4 3 5" xfId="15701" xr:uid="{8AF607D5-AF69-4E54-AF7B-1E7C59AEC122}"/>
    <cellStyle name="Commentaire 3 7 2 4 4" xfId="15702" xr:uid="{3A55F621-EF64-41CB-AA6E-40C5BDA92075}"/>
    <cellStyle name="Commentaire 3 7 2 4 5" xfId="15703" xr:uid="{D70A007A-E62B-4B8F-9C78-C62AD3BB0965}"/>
    <cellStyle name="Commentaire 3 7 2 4 6" xfId="15704" xr:uid="{1AA3FDEA-1DE8-4FF6-9A5A-1D6EC5E4C584}"/>
    <cellStyle name="Commentaire 3 7 2 4 7" xfId="15705" xr:uid="{B2A74BD5-2204-49B1-B91A-0327FF2CE093}"/>
    <cellStyle name="Commentaire 3 7 2 5" xfId="15706" xr:uid="{DF699043-D31C-460D-8E3A-A074C9EB9E51}"/>
    <cellStyle name="Commentaire 3 7 2 5 2" xfId="15707" xr:uid="{D114B2CB-2CFE-4A56-B56C-8B3C84339BB1}"/>
    <cellStyle name="Commentaire 3 7 2 5 3" xfId="15708" xr:uid="{C739771F-86F4-40B1-934B-594FF5E659AC}"/>
    <cellStyle name="Commentaire 3 7 2 5 4" xfId="15709" xr:uid="{5A49DDF4-50AD-41B1-9D23-7F9DC69BC771}"/>
    <cellStyle name="Commentaire 3 7 2 5 5" xfId="15710" xr:uid="{5E779125-AB77-4EA1-AC55-490BE55A6CA1}"/>
    <cellStyle name="Commentaire 3 7 2 6" xfId="15711" xr:uid="{F7C72AFC-9918-47BF-A7B4-6623944E3969}"/>
    <cellStyle name="Commentaire 3 7 2 6 2" xfId="15712" xr:uid="{B5A209B8-C5D8-4D4C-BC31-224EEF61A296}"/>
    <cellStyle name="Commentaire 3 7 2 6 3" xfId="15713" xr:uid="{CC4E34B6-7506-4DEF-A4F1-CEAA521BB5B1}"/>
    <cellStyle name="Commentaire 3 7 2 6 4" xfId="15714" xr:uid="{C7E4AD99-62BE-4B13-9AD8-4527A464AD5B}"/>
    <cellStyle name="Commentaire 3 7 2 6 5" xfId="15715" xr:uid="{76F20626-0BC3-4009-963F-FB0DCBF2EE7D}"/>
    <cellStyle name="Commentaire 3 7 2 7" xfId="15716" xr:uid="{87E05B77-2475-40B1-B178-8BE66EAEB0DD}"/>
    <cellStyle name="Commentaire 3 7 2 8" xfId="15717" xr:uid="{55B7FA70-A83E-414B-BEC6-27E934B4BEC6}"/>
    <cellStyle name="Commentaire 3 7 2 9" xfId="15718" xr:uid="{C3610482-7BE0-46A9-9DED-54A8D8264404}"/>
    <cellStyle name="Commentaire 3 7 2_Commentaires" xfId="15719" xr:uid="{DA556BF8-1764-46B4-85B2-BACA7B06E804}"/>
    <cellStyle name="Commentaire 3 7 3" xfId="15720" xr:uid="{778EB96D-5F7A-4901-94D6-CC79C60AECE4}"/>
    <cellStyle name="Commentaire 3 7 3 2" xfId="15721" xr:uid="{8A4BB3C9-85E0-4B95-88C8-F03EB0AD6EA4}"/>
    <cellStyle name="Commentaire 3 7 3 2 2" xfId="15722" xr:uid="{6DBF756B-571A-4EF0-AC10-34AF9C9A00D1}"/>
    <cellStyle name="Commentaire 3 7 3 2 3" xfId="15723" xr:uid="{C28B3B07-A8B9-41E8-88D6-104D0468F43B}"/>
    <cellStyle name="Commentaire 3 7 3 2 4" xfId="15724" xr:uid="{FF187C94-BE92-441A-B797-E0CE81F776A8}"/>
    <cellStyle name="Commentaire 3 7 3 2 5" xfId="15725" xr:uid="{2DC49A2D-0200-45F8-80FE-66D5CAFC461D}"/>
    <cellStyle name="Commentaire 3 7 3 2_Commentaires" xfId="15726" xr:uid="{1FD50ADD-493F-4F3E-B9BF-1275FC1D8B9A}"/>
    <cellStyle name="Commentaire 3 7 3 3" xfId="15727" xr:uid="{16BCBFD1-F09C-4CBC-A6CE-69DD9054D432}"/>
    <cellStyle name="Commentaire 3 7 3 3 2" xfId="15728" xr:uid="{1F8767DD-7841-46AB-84C9-ED86C1C9A5CA}"/>
    <cellStyle name="Commentaire 3 7 3 3 3" xfId="15729" xr:uid="{183926BA-5794-4805-9A5C-32CA173FB155}"/>
    <cellStyle name="Commentaire 3 7 3 3 4" xfId="15730" xr:uid="{6912EB8F-91D8-4225-A397-FBAC5AE35427}"/>
    <cellStyle name="Commentaire 3 7 3 3 5" xfId="15731" xr:uid="{DCB60303-705F-4D29-84BF-80136A62A1CA}"/>
    <cellStyle name="Commentaire 3 7 3 4" xfId="15732" xr:uid="{6A408D5C-1C7F-4DBD-9C2B-911D3C972685}"/>
    <cellStyle name="Commentaire 3 7 3 5" xfId="15733" xr:uid="{EEF41FB7-2161-43EF-B5D8-51572C38CE42}"/>
    <cellStyle name="Commentaire 3 7 3 6" xfId="15734" xr:uid="{2D6DF8FB-469F-4BF8-8650-2BF5E9D1369C}"/>
    <cellStyle name="Commentaire 3 7 3 7" xfId="15735" xr:uid="{69C4138F-0D02-47DC-971F-1C8ECCE19D40}"/>
    <cellStyle name="Commentaire 3 7 3_Commentaires" xfId="15736" xr:uid="{86CCAAD5-41EC-42ED-9725-838035FF4C90}"/>
    <cellStyle name="Commentaire 3 7 4" xfId="15737" xr:uid="{3B9CDD56-B7E9-423E-9DA9-E4998F28C77F}"/>
    <cellStyle name="Commentaire 3 7 4 2" xfId="15738" xr:uid="{3504C358-3B86-44B7-8199-25CFFE725AC8}"/>
    <cellStyle name="Commentaire 3 7 4 2 2" xfId="15739" xr:uid="{2C326259-D21F-4DF5-95CD-4DDC9032BE57}"/>
    <cellStyle name="Commentaire 3 7 4 2 3" xfId="15740" xr:uid="{EEA0A7EE-D574-4C84-82B5-418075B2EB7C}"/>
    <cellStyle name="Commentaire 3 7 4 2 4" xfId="15741" xr:uid="{080B7B51-C8D2-4843-A1CF-C20E6199AFF7}"/>
    <cellStyle name="Commentaire 3 7 4 2 5" xfId="15742" xr:uid="{100CA307-54A0-4306-B1F5-8BCB5FAD75FC}"/>
    <cellStyle name="Commentaire 3 7 4 2_Commentaires" xfId="15743" xr:uid="{2529BD00-A85D-4147-8A95-8C89984E6248}"/>
    <cellStyle name="Commentaire 3 7 4 3" xfId="15744" xr:uid="{31D0966A-E1BA-465B-B2BE-0F4FC011BDC5}"/>
    <cellStyle name="Commentaire 3 7 4 3 2" xfId="15745" xr:uid="{E8A27C14-DF82-48F9-A2F1-BF325BECEB8E}"/>
    <cellStyle name="Commentaire 3 7 4 3 3" xfId="15746" xr:uid="{BE1B3764-99CD-4520-98DF-A12DBA17AB20}"/>
    <cellStyle name="Commentaire 3 7 4 3 4" xfId="15747" xr:uid="{A40E157E-80FB-47B7-969E-E1E5B265EE37}"/>
    <cellStyle name="Commentaire 3 7 4 3 5" xfId="15748" xr:uid="{FB1BD0E1-0640-4C45-8A3A-AF212CAB56CF}"/>
    <cellStyle name="Commentaire 3 7 4 4" xfId="15749" xr:uid="{13735E75-6F38-4D9E-A08E-EDF50750A5B7}"/>
    <cellStyle name="Commentaire 3 7 4 5" xfId="15750" xr:uid="{B33EAB66-7BCE-4B73-A8DA-E2736AEFB2F0}"/>
    <cellStyle name="Commentaire 3 7 4 6" xfId="15751" xr:uid="{868A19FB-6324-40AB-BF22-2C08A92BE65D}"/>
    <cellStyle name="Commentaire 3 7 4 7" xfId="15752" xr:uid="{3F7F80D1-0506-4481-902E-0D3113292665}"/>
    <cellStyle name="Commentaire 3 7 4_Commentaires" xfId="15753" xr:uid="{D66A7E51-32FC-4763-A158-9BEFB33DA76C}"/>
    <cellStyle name="Commentaire 3 7 5" xfId="15754" xr:uid="{B769914F-DFFF-41E6-8DF0-D36902D309D3}"/>
    <cellStyle name="Commentaire 3 7 5 2" xfId="15755" xr:uid="{14657F18-995C-4C78-8FF4-4C592D5E8237}"/>
    <cellStyle name="Commentaire 3 7 5 2 2" xfId="15756" xr:uid="{CE63E203-CCBD-421C-B477-4890FB3BC803}"/>
    <cellStyle name="Commentaire 3 7 5 2 3" xfId="15757" xr:uid="{7CFBA8BF-9302-4671-8CCB-BB436782C6D4}"/>
    <cellStyle name="Commentaire 3 7 5 2 4" xfId="15758" xr:uid="{0A5EA758-EA79-4881-886A-CEBB2BA67D44}"/>
    <cellStyle name="Commentaire 3 7 5 2 5" xfId="15759" xr:uid="{50786158-7794-443A-A009-1522BAF3F58C}"/>
    <cellStyle name="Commentaire 3 7 5 2_Commentaires" xfId="15760" xr:uid="{CB4A13D0-B5C7-4D95-A746-0513C8543271}"/>
    <cellStyle name="Commentaire 3 7 5 3" xfId="15761" xr:uid="{312B8D51-71C0-49D2-B5A6-095D08A08CE8}"/>
    <cellStyle name="Commentaire 3 7 5 3 2" xfId="15762" xr:uid="{ACCB4478-D1CC-415B-BE99-25AF6D7C0570}"/>
    <cellStyle name="Commentaire 3 7 5 3 3" xfId="15763" xr:uid="{8A169E1F-3627-4B97-925B-6CF75E9682E5}"/>
    <cellStyle name="Commentaire 3 7 5 3 4" xfId="15764" xr:uid="{B87ECC08-DE53-4837-AB18-298470441F81}"/>
    <cellStyle name="Commentaire 3 7 5 3 5" xfId="15765" xr:uid="{567ABC38-A97D-497B-9F2B-24E27B0011A9}"/>
    <cellStyle name="Commentaire 3 7 5 4" xfId="15766" xr:uid="{E6D3DC99-778D-49CC-B778-89BFA8B5E240}"/>
    <cellStyle name="Commentaire 3 7 5 5" xfId="15767" xr:uid="{4964F136-962A-4D4A-A411-3DE5EDB76810}"/>
    <cellStyle name="Commentaire 3 7 5 6" xfId="15768" xr:uid="{94E8B1B7-A0E5-4C1D-90DF-675F44F2F7B1}"/>
    <cellStyle name="Commentaire 3 7 5 7" xfId="15769" xr:uid="{CBE5D1DA-8369-4B44-BA6B-C61B2AE202DB}"/>
    <cellStyle name="Commentaire 3 7 5_Commentaires" xfId="15770" xr:uid="{4C9065CF-5A40-4F0D-9F77-60E7337EFE58}"/>
    <cellStyle name="Commentaire 3 7 6" xfId="15771" xr:uid="{F1A2E2D5-83E6-449D-8173-CEEAAD8E2FD8}"/>
    <cellStyle name="Commentaire 3 7 6 2" xfId="15772" xr:uid="{38DC48EA-5B1A-4F8D-B5D3-12E287D7DFA2}"/>
    <cellStyle name="Commentaire 3 7 6 2 2" xfId="15773" xr:uid="{80B82A20-F3BB-4555-A4BF-D0199F773AAA}"/>
    <cellStyle name="Commentaire 3 7 6 2 3" xfId="15774" xr:uid="{382823A1-DF7A-4397-BDCC-B189F38F6DE9}"/>
    <cellStyle name="Commentaire 3 7 6 2 4" xfId="15775" xr:uid="{AECF4D50-EAA4-4360-BCD0-49886B62D6ED}"/>
    <cellStyle name="Commentaire 3 7 6 2 5" xfId="15776" xr:uid="{622DADF8-733D-4832-B8E5-CD452DC55087}"/>
    <cellStyle name="Commentaire 3 7 6 2_Commentaires" xfId="15777" xr:uid="{98F67D01-3ED8-4C26-B38C-45FDC07F14C8}"/>
    <cellStyle name="Commentaire 3 7 6 3" xfId="15778" xr:uid="{856EBED9-6CFE-4F5A-A6BF-E0A1FBB04265}"/>
    <cellStyle name="Commentaire 3 7 6 3 2" xfId="15779" xr:uid="{27C17369-512D-46A9-A195-9D7E55670A37}"/>
    <cellStyle name="Commentaire 3 7 6 3 3" xfId="15780" xr:uid="{C7ECDC92-5B2F-4512-BC84-42C5AA52B7D0}"/>
    <cellStyle name="Commentaire 3 7 6 3 4" xfId="15781" xr:uid="{294A3E30-2A6E-4273-BE01-E1BC371A277E}"/>
    <cellStyle name="Commentaire 3 7 6 3 5" xfId="15782" xr:uid="{4D89C534-9AE2-4364-B88A-8956D5FC4485}"/>
    <cellStyle name="Commentaire 3 7 6 4" xfId="15783" xr:uid="{B826AFDD-8B7F-4C33-A5C0-AE0ED936BA00}"/>
    <cellStyle name="Commentaire 3 7 6 5" xfId="15784" xr:uid="{59E3EACE-D309-4861-89BB-5C4668DCA59F}"/>
    <cellStyle name="Commentaire 3 7 6 6" xfId="15785" xr:uid="{D6B07B9A-C238-4FA4-AD44-819C0386E25F}"/>
    <cellStyle name="Commentaire 3 7 6 7" xfId="15786" xr:uid="{D4D6F093-BDF9-49DC-B32D-F62BFA2187AA}"/>
    <cellStyle name="Commentaire 3 7 6_Commentaires" xfId="15787" xr:uid="{27283F45-C990-4829-944B-D1B18C7A7480}"/>
    <cellStyle name="Commentaire 3 7 7" xfId="15788" xr:uid="{6D518BBB-AB4C-4320-8EC7-BE75B7CEC0DC}"/>
    <cellStyle name="Commentaire 3 7 7 2" xfId="15789" xr:uid="{7505F243-4D63-4CA2-9C90-E171EBE45869}"/>
    <cellStyle name="Commentaire 3 7 7 2 2" xfId="15790" xr:uid="{50F25BA0-F594-4FFD-AAD2-24200BDE89BC}"/>
    <cellStyle name="Commentaire 3 7 7 2 3" xfId="15791" xr:uid="{BCB6D9E3-73AA-43DE-97E0-AB4E29B6CA80}"/>
    <cellStyle name="Commentaire 3 7 7 2 4" xfId="15792" xr:uid="{C320BD5D-8760-4C70-B434-45D8EA888E10}"/>
    <cellStyle name="Commentaire 3 7 7 2 5" xfId="15793" xr:uid="{CD834860-6630-49B4-A274-5B467B7B00CC}"/>
    <cellStyle name="Commentaire 3 7 7 3" xfId="15794" xr:uid="{41ACBE94-DE9B-4D95-9429-1DB4549A7F04}"/>
    <cellStyle name="Commentaire 3 7 7 4" xfId="15795" xr:uid="{3211F416-18C4-4EEA-A75F-E08FD3389ABC}"/>
    <cellStyle name="Commentaire 3 7 7 5" xfId="15796" xr:uid="{F508C8AC-63E7-4B25-A0E2-DCAA406938A9}"/>
    <cellStyle name="Commentaire 3 7 7 6" xfId="15797" xr:uid="{17185862-5E03-4820-A817-AC726BCEB173}"/>
    <cellStyle name="Commentaire 3 7 7_Commentaires" xfId="15798" xr:uid="{61A81297-6D0A-4E1C-88FA-D5DFBAC8D824}"/>
    <cellStyle name="Commentaire 3 7 8" xfId="15799" xr:uid="{8A02C14B-5AE4-43CD-906E-320870825B40}"/>
    <cellStyle name="Commentaire 3 7 8 2" xfId="15800" xr:uid="{4FFFFC90-65F4-4A18-8F36-A99D0B972956}"/>
    <cellStyle name="Commentaire 3 7 8 3" xfId="15801" xr:uid="{21AA0CD5-36BB-4926-A560-B5C2E196FB40}"/>
    <cellStyle name="Commentaire 3 7 8 4" xfId="15802" xr:uid="{31B3688E-5A7E-444F-B6E4-566378084C74}"/>
    <cellStyle name="Commentaire 3 7 8 5" xfId="15803" xr:uid="{55BF4E76-E028-4936-B75A-8F61AD62117E}"/>
    <cellStyle name="Commentaire 3 7 8_Commentaires" xfId="15804" xr:uid="{6191E6DC-8F6C-4BF8-8F4B-E81F090AD1CA}"/>
    <cellStyle name="Commentaire 3 7 9" xfId="15805" xr:uid="{8420BA2F-81DB-4107-BC17-C2C83F52E91A}"/>
    <cellStyle name="Commentaire 3 7_Commentaires" xfId="15806" xr:uid="{998A77D4-70B1-43BC-B09C-4CFF321F8945}"/>
    <cellStyle name="Commentaire 3 8" xfId="15807" xr:uid="{79D7BD39-2FF9-4E00-BC6B-311286AAB29A}"/>
    <cellStyle name="Commentaire 3 8 10" xfId="15808" xr:uid="{BF6974D0-FFFD-493A-B80F-BAD9278C2BB5}"/>
    <cellStyle name="Commentaire 3 8 11" xfId="15809" xr:uid="{43F3F4B3-030A-46EB-A82E-2F2B4634E421}"/>
    <cellStyle name="Commentaire 3 8 12" xfId="15810" xr:uid="{13B61A3F-DB5F-44CE-920B-B7B104D884DA}"/>
    <cellStyle name="Commentaire 3 8 2" xfId="15811" xr:uid="{AA787F03-4EA6-49DB-867B-891776C361A1}"/>
    <cellStyle name="Commentaire 3 8 2 10" xfId="15812" xr:uid="{8428F4F3-394D-4D0F-B325-C1FCF45BA8D7}"/>
    <cellStyle name="Commentaire 3 8 2 2" xfId="15813" xr:uid="{0860E8E1-F160-4C73-85FF-B409DE1A400E}"/>
    <cellStyle name="Commentaire 3 8 2 2 2" xfId="15814" xr:uid="{FBF48171-B7C3-408E-90A4-66A847B47487}"/>
    <cellStyle name="Commentaire 3 8 2 2 2 2" xfId="15815" xr:uid="{90FD0D05-EB4E-4B07-9CFF-9C4FAE53BFE2}"/>
    <cellStyle name="Commentaire 3 8 2 2 2 3" xfId="15816" xr:uid="{E57331C9-9DDB-47AB-8804-B1AA0673D091}"/>
    <cellStyle name="Commentaire 3 8 2 2 2 4" xfId="15817" xr:uid="{7C84B036-FE88-43F5-9B28-59D1BBB7AFBB}"/>
    <cellStyle name="Commentaire 3 8 2 2 2 5" xfId="15818" xr:uid="{C2842E0D-42B5-47DD-9364-2E10F312F2CE}"/>
    <cellStyle name="Commentaire 3 8 2 2 3" xfId="15819" xr:uid="{3E3436B8-46A4-4765-ADE1-D89E0F36DB8C}"/>
    <cellStyle name="Commentaire 3 8 2 2 3 2" xfId="15820" xr:uid="{D815FEB4-2B88-4DAB-A543-D6CA4EBEAB0E}"/>
    <cellStyle name="Commentaire 3 8 2 2 3 3" xfId="15821" xr:uid="{CCD5EAC9-FFBC-41F6-B3E2-5B598A9D7DC5}"/>
    <cellStyle name="Commentaire 3 8 2 2 3 4" xfId="15822" xr:uid="{76D8BF19-3A87-4D7D-9650-A4E2C196DDC1}"/>
    <cellStyle name="Commentaire 3 8 2 2 3 5" xfId="15823" xr:uid="{E40AB576-009D-4C23-8AF1-700734814456}"/>
    <cellStyle name="Commentaire 3 8 2 2 4" xfId="15824" xr:uid="{1E9979C1-D8A8-4790-9D37-CF4BFAF1CA88}"/>
    <cellStyle name="Commentaire 3 8 2 2 5" xfId="15825" xr:uid="{DF128610-F092-43CE-AA46-978CA95117A1}"/>
    <cellStyle name="Commentaire 3 8 2 2 6" xfId="15826" xr:uid="{ED3FC2A1-1542-4276-BBDC-8932FBA5049F}"/>
    <cellStyle name="Commentaire 3 8 2 2 7" xfId="15827" xr:uid="{2E1079AB-12D6-4592-B4AC-20815F789B10}"/>
    <cellStyle name="Commentaire 3 8 2 2_Commentaires" xfId="15828" xr:uid="{3B2CDEBD-9F01-45AA-A436-05AEA57639BF}"/>
    <cellStyle name="Commentaire 3 8 2 3" xfId="15829" xr:uid="{9B3F09BB-13E0-4334-B702-ABAB2ADC72F6}"/>
    <cellStyle name="Commentaire 3 8 2 3 2" xfId="15830" xr:uid="{28BB91CA-C4F5-42BF-8630-B86C29208C36}"/>
    <cellStyle name="Commentaire 3 8 2 3 2 2" xfId="15831" xr:uid="{24E70D3A-4EEB-4E98-915F-F26710886E54}"/>
    <cellStyle name="Commentaire 3 8 2 3 2 3" xfId="15832" xr:uid="{87DCD7C6-DDC7-4CC6-80EE-91AD2D5479BD}"/>
    <cellStyle name="Commentaire 3 8 2 3 2 4" xfId="15833" xr:uid="{359AA4D0-F465-4403-80D2-DF256243A80F}"/>
    <cellStyle name="Commentaire 3 8 2 3 2 5" xfId="15834" xr:uid="{DF9D7D90-7BAE-4B14-B259-D000E89038F8}"/>
    <cellStyle name="Commentaire 3 8 2 3 3" xfId="15835" xr:uid="{EB20E20B-12FF-4E1A-BC63-62B2B71A266F}"/>
    <cellStyle name="Commentaire 3 8 2 3 3 2" xfId="15836" xr:uid="{0C0C19C8-697C-44F2-B86F-4EEF48FB815A}"/>
    <cellStyle name="Commentaire 3 8 2 3 3 3" xfId="15837" xr:uid="{7F1F8838-AAE3-4A43-863A-6C209B9F3087}"/>
    <cellStyle name="Commentaire 3 8 2 3 3 4" xfId="15838" xr:uid="{0D6778DE-08D0-4A81-AD98-B4358699ACD3}"/>
    <cellStyle name="Commentaire 3 8 2 3 3 5" xfId="15839" xr:uid="{1E38DF02-9C4E-4726-BC2E-6C3BDFB3CB1C}"/>
    <cellStyle name="Commentaire 3 8 2 3 4" xfId="15840" xr:uid="{1AB4961F-7285-4A9E-9AE5-DACA18567A78}"/>
    <cellStyle name="Commentaire 3 8 2 3 5" xfId="15841" xr:uid="{9083C1D3-0D2D-4D39-BEE2-9D166CFA893F}"/>
    <cellStyle name="Commentaire 3 8 2 3 6" xfId="15842" xr:uid="{31EC107D-0ACC-4D17-BA3F-F1C072C1BD1B}"/>
    <cellStyle name="Commentaire 3 8 2 3 7" xfId="15843" xr:uid="{05855639-ED72-43E4-B21A-2C400F822736}"/>
    <cellStyle name="Commentaire 3 8 2 3_Commentaires" xfId="15844" xr:uid="{C37F7BFD-AAA4-4F4F-B714-BB4D172FE984}"/>
    <cellStyle name="Commentaire 3 8 2 4" xfId="15845" xr:uid="{1A565BEC-25C9-445D-892D-E2E9B4E89F97}"/>
    <cellStyle name="Commentaire 3 8 2 4 2" xfId="15846" xr:uid="{B25B98E2-99F5-4297-B90A-F96D1C753012}"/>
    <cellStyle name="Commentaire 3 8 2 4 2 2" xfId="15847" xr:uid="{6D338838-7588-48DE-99BF-6947E3B35101}"/>
    <cellStyle name="Commentaire 3 8 2 4 2 3" xfId="15848" xr:uid="{D26A5976-18FE-4908-B58A-4A1D877B306D}"/>
    <cellStyle name="Commentaire 3 8 2 4 2 4" xfId="15849" xr:uid="{CE9810A1-B360-4B09-9F52-D5D4BD474836}"/>
    <cellStyle name="Commentaire 3 8 2 4 2 5" xfId="15850" xr:uid="{A25B59B2-2AEF-4400-9E02-3FC98C43D038}"/>
    <cellStyle name="Commentaire 3 8 2 4 3" xfId="15851" xr:uid="{41654E93-D783-4B08-B30E-82E4E9D273F5}"/>
    <cellStyle name="Commentaire 3 8 2 4 3 2" xfId="15852" xr:uid="{F78A62F3-DB5C-4D43-8918-FEE6E7161F12}"/>
    <cellStyle name="Commentaire 3 8 2 4 3 3" xfId="15853" xr:uid="{9DAD91D5-2617-4D10-84A3-6E510D5BD0F4}"/>
    <cellStyle name="Commentaire 3 8 2 4 3 4" xfId="15854" xr:uid="{6E2584C0-6BA9-4039-8031-945C50122969}"/>
    <cellStyle name="Commentaire 3 8 2 4 3 5" xfId="15855" xr:uid="{63B38A46-54A6-487C-A9B8-E0358BAA6294}"/>
    <cellStyle name="Commentaire 3 8 2 4 4" xfId="15856" xr:uid="{2469FB27-3506-4CC6-8CBD-6C9404BF5A29}"/>
    <cellStyle name="Commentaire 3 8 2 4 5" xfId="15857" xr:uid="{ED89C934-ECB2-40F2-84AD-98C1E965C150}"/>
    <cellStyle name="Commentaire 3 8 2 4 6" xfId="15858" xr:uid="{6D3D051D-7EA5-4374-8BA0-2528E22933AE}"/>
    <cellStyle name="Commentaire 3 8 2 4 7" xfId="15859" xr:uid="{B254E412-96E0-4E4C-A399-99984F2E248B}"/>
    <cellStyle name="Commentaire 3 8 2 5" xfId="15860" xr:uid="{AFDEAE6C-746C-4759-934B-811133E03716}"/>
    <cellStyle name="Commentaire 3 8 2 5 2" xfId="15861" xr:uid="{1831B994-1820-4D27-9FED-66513D060932}"/>
    <cellStyle name="Commentaire 3 8 2 5 3" xfId="15862" xr:uid="{D600F30C-00C6-446F-8F5D-049E2239058E}"/>
    <cellStyle name="Commentaire 3 8 2 5 4" xfId="15863" xr:uid="{70B330F8-19E0-4F56-8798-773C1C443D1A}"/>
    <cellStyle name="Commentaire 3 8 2 5 5" xfId="15864" xr:uid="{193352BC-B567-4D31-A1E8-3749F4DB8E10}"/>
    <cellStyle name="Commentaire 3 8 2 6" xfId="15865" xr:uid="{DCE97942-B2FC-45A3-8AC4-7CBB3D1B9F9D}"/>
    <cellStyle name="Commentaire 3 8 2 6 2" xfId="15866" xr:uid="{979EE669-3B8D-4701-BF92-A049BD8539DF}"/>
    <cellStyle name="Commentaire 3 8 2 6 3" xfId="15867" xr:uid="{1083FB16-0838-4D6B-B6A1-B6F359E8D6DC}"/>
    <cellStyle name="Commentaire 3 8 2 6 4" xfId="15868" xr:uid="{828C637F-4B51-4688-95ED-9A0877FAAE51}"/>
    <cellStyle name="Commentaire 3 8 2 6 5" xfId="15869" xr:uid="{43A9AF14-9A9B-4B0D-B77E-BA9162F5B6BA}"/>
    <cellStyle name="Commentaire 3 8 2 7" xfId="15870" xr:uid="{81DD9CD1-84D2-4439-A3A1-19F4A183D159}"/>
    <cellStyle name="Commentaire 3 8 2 8" xfId="15871" xr:uid="{61F27524-7644-4CB4-8047-A0C46B09CB99}"/>
    <cellStyle name="Commentaire 3 8 2 9" xfId="15872" xr:uid="{43F0365F-7F75-4DCD-8BEC-0677AD9D3049}"/>
    <cellStyle name="Commentaire 3 8 2_Commentaires" xfId="15873" xr:uid="{96767334-D8C2-4AB1-AEEC-31A6B9C9374C}"/>
    <cellStyle name="Commentaire 3 8 3" xfId="15874" xr:uid="{9CDC7430-3AC6-4461-A955-63B178E9E0E9}"/>
    <cellStyle name="Commentaire 3 8 3 2" xfId="15875" xr:uid="{8F83D678-BAF2-4282-9CD9-643FD3C2B18C}"/>
    <cellStyle name="Commentaire 3 8 3 2 2" xfId="15876" xr:uid="{6935A054-498D-468C-802A-D9AEBEE72BF1}"/>
    <cellStyle name="Commentaire 3 8 3 2 3" xfId="15877" xr:uid="{580DD762-EB43-4937-869A-C4452B82A54C}"/>
    <cellStyle name="Commentaire 3 8 3 2 4" xfId="15878" xr:uid="{20618479-C297-4CBF-A3D1-2C25266630DE}"/>
    <cellStyle name="Commentaire 3 8 3 2 5" xfId="15879" xr:uid="{2F1274BF-AE83-4BBC-BA5E-6B5CF9389385}"/>
    <cellStyle name="Commentaire 3 8 3 2_Commentaires" xfId="15880" xr:uid="{6D5A5313-80D7-40E1-9BB3-312D98F94F0C}"/>
    <cellStyle name="Commentaire 3 8 3 3" xfId="15881" xr:uid="{CC370DC6-E304-449F-9BB2-A46086B1F72D}"/>
    <cellStyle name="Commentaire 3 8 3 3 2" xfId="15882" xr:uid="{F14D05A3-1C8F-462D-A5EC-901628832A46}"/>
    <cellStyle name="Commentaire 3 8 3 3 3" xfId="15883" xr:uid="{4CD88699-F798-4798-82BA-63A8EE33D611}"/>
    <cellStyle name="Commentaire 3 8 3 3 4" xfId="15884" xr:uid="{709339A8-F90B-41D1-A3EC-537663FBC968}"/>
    <cellStyle name="Commentaire 3 8 3 3 5" xfId="15885" xr:uid="{8A9F8293-3275-41EF-BAED-B2E1CB9EFE18}"/>
    <cellStyle name="Commentaire 3 8 3 4" xfId="15886" xr:uid="{BE8B45CD-917D-46C9-9EC5-650183F7D705}"/>
    <cellStyle name="Commentaire 3 8 3 5" xfId="15887" xr:uid="{E398F776-B54F-479B-ACAD-33F1C1C5E42D}"/>
    <cellStyle name="Commentaire 3 8 3 6" xfId="15888" xr:uid="{D2F906F7-6FF3-4BBB-84C3-994D97688519}"/>
    <cellStyle name="Commentaire 3 8 3 7" xfId="15889" xr:uid="{E2BFB67A-2D1B-4C0D-84E4-32ADA177C73F}"/>
    <cellStyle name="Commentaire 3 8 3_Commentaires" xfId="15890" xr:uid="{D2EC7596-923C-4385-BCA6-A60A2562676A}"/>
    <cellStyle name="Commentaire 3 8 4" xfId="15891" xr:uid="{1406035D-B907-4DC3-AC1B-ECE10EDBC408}"/>
    <cellStyle name="Commentaire 3 8 4 2" xfId="15892" xr:uid="{41BF731A-97BC-48F0-AB80-9D9982081389}"/>
    <cellStyle name="Commentaire 3 8 4 2 2" xfId="15893" xr:uid="{D04E7565-A0B3-485E-88EC-FA17534E1779}"/>
    <cellStyle name="Commentaire 3 8 4 2 3" xfId="15894" xr:uid="{D76EEC73-BFB3-4CE1-AA27-1D60DAEBC547}"/>
    <cellStyle name="Commentaire 3 8 4 2 4" xfId="15895" xr:uid="{EB05D92F-25AB-455A-A9B6-E227627042D2}"/>
    <cellStyle name="Commentaire 3 8 4 2 5" xfId="15896" xr:uid="{F141C715-CAB4-4C08-B3C6-E6113FF17370}"/>
    <cellStyle name="Commentaire 3 8 4 2_Commentaires" xfId="15897" xr:uid="{3EC99754-08FE-41B4-8489-96EEDD656388}"/>
    <cellStyle name="Commentaire 3 8 4 3" xfId="15898" xr:uid="{D40D48A7-9E2C-4065-B080-FD89D2360054}"/>
    <cellStyle name="Commentaire 3 8 4 3 2" xfId="15899" xr:uid="{5243B0C6-514F-4FE5-BB77-123EA6C10850}"/>
    <cellStyle name="Commentaire 3 8 4 3 3" xfId="15900" xr:uid="{EF717C02-BB95-4AA4-82F2-38317E040F9E}"/>
    <cellStyle name="Commentaire 3 8 4 3 4" xfId="15901" xr:uid="{BECA9821-E1A6-44E1-9D41-8B8B508EDBB6}"/>
    <cellStyle name="Commentaire 3 8 4 3 5" xfId="15902" xr:uid="{F775DA04-3A2A-475B-B7D6-C3E63426D31B}"/>
    <cellStyle name="Commentaire 3 8 4 4" xfId="15903" xr:uid="{97197E06-BC87-4EF6-B05D-6B493BCF4049}"/>
    <cellStyle name="Commentaire 3 8 4 5" xfId="15904" xr:uid="{4C7465C5-3F1C-4AC7-8CDE-C3ABBD26CF2B}"/>
    <cellStyle name="Commentaire 3 8 4 6" xfId="15905" xr:uid="{CD35E680-14C6-44BC-8E03-5770D9D19488}"/>
    <cellStyle name="Commentaire 3 8 4 7" xfId="15906" xr:uid="{979BD332-FF04-4E15-851C-69DEE13BAEED}"/>
    <cellStyle name="Commentaire 3 8 4_Commentaires" xfId="15907" xr:uid="{547CC3C7-B887-46F8-8E9C-217F7AB94868}"/>
    <cellStyle name="Commentaire 3 8 5" xfId="15908" xr:uid="{A4D7D496-68C2-4CDD-973D-F66BA9E3C494}"/>
    <cellStyle name="Commentaire 3 8 5 2" xfId="15909" xr:uid="{EE2EAD6B-B577-4B03-9CBE-37BA4447C318}"/>
    <cellStyle name="Commentaire 3 8 5 2 2" xfId="15910" xr:uid="{6F5BCAC8-FB8C-4B67-9EAC-AF028F2C3C92}"/>
    <cellStyle name="Commentaire 3 8 5 2 3" xfId="15911" xr:uid="{E168C711-285E-4CCC-8FBC-381041965971}"/>
    <cellStyle name="Commentaire 3 8 5 2 4" xfId="15912" xr:uid="{FF6EB592-631D-4BAF-9AC0-6658EA4D400D}"/>
    <cellStyle name="Commentaire 3 8 5 2 5" xfId="15913" xr:uid="{6DC0076A-83FA-46BF-92EA-0786FA102DD1}"/>
    <cellStyle name="Commentaire 3 8 5 2_Commentaires" xfId="15914" xr:uid="{F2DB8A37-016F-452B-B811-347B9240A21F}"/>
    <cellStyle name="Commentaire 3 8 5 3" xfId="15915" xr:uid="{CF6481A7-FD2D-4C54-9BA6-0AF43655DE89}"/>
    <cellStyle name="Commentaire 3 8 5 3 2" xfId="15916" xr:uid="{637D9FD7-EDD1-450B-94E2-715A813C7CBC}"/>
    <cellStyle name="Commentaire 3 8 5 3 3" xfId="15917" xr:uid="{86FDC323-D205-4E01-9054-A20C23F41B08}"/>
    <cellStyle name="Commentaire 3 8 5 3 4" xfId="15918" xr:uid="{91B7A5CC-17C1-4DD1-9E96-ADD441E8CEB6}"/>
    <cellStyle name="Commentaire 3 8 5 3 5" xfId="15919" xr:uid="{12A2D1DD-1D92-4690-BE6A-C01B194AEF02}"/>
    <cellStyle name="Commentaire 3 8 5 4" xfId="15920" xr:uid="{FC514EF5-F4F1-40E5-9F0E-2CF6A8AD23E5}"/>
    <cellStyle name="Commentaire 3 8 5 5" xfId="15921" xr:uid="{068CDFDA-C50B-4FC8-BD6E-DF7A5039633D}"/>
    <cellStyle name="Commentaire 3 8 5 6" xfId="15922" xr:uid="{03E77979-D4DF-4225-839B-2514C30723C0}"/>
    <cellStyle name="Commentaire 3 8 5 7" xfId="15923" xr:uid="{CA631648-A56B-4A77-A963-1C37779FE094}"/>
    <cellStyle name="Commentaire 3 8 5_Commentaires" xfId="15924" xr:uid="{A1D8B04D-6219-4916-944F-CC3FB9AC747E}"/>
    <cellStyle name="Commentaire 3 8 6" xfId="15925" xr:uid="{1D2C37F8-0B84-40F8-992C-479EE62D9DFB}"/>
    <cellStyle name="Commentaire 3 8 6 2" xfId="15926" xr:uid="{B5F1ED78-FC23-4700-A515-F91057AEB925}"/>
    <cellStyle name="Commentaire 3 8 6 2 2" xfId="15927" xr:uid="{7F6C0F03-E7FA-40A5-B36F-280A75FA9939}"/>
    <cellStyle name="Commentaire 3 8 6 2 3" xfId="15928" xr:uid="{189C26B9-F3A9-4341-95A7-2F66D5440194}"/>
    <cellStyle name="Commentaire 3 8 6 2 4" xfId="15929" xr:uid="{9021292F-3360-47B8-9805-BA511F630AEE}"/>
    <cellStyle name="Commentaire 3 8 6 2 5" xfId="15930" xr:uid="{8A6EDEE6-C710-4400-BC38-C3F719DC40E3}"/>
    <cellStyle name="Commentaire 3 8 6 2_Commentaires" xfId="15931" xr:uid="{A3A89FFF-DBB7-4BE2-A9F1-B382EFD74FE6}"/>
    <cellStyle name="Commentaire 3 8 6 3" xfId="15932" xr:uid="{C8EB0770-E4DD-4C34-B70E-17EFDBB0A269}"/>
    <cellStyle name="Commentaire 3 8 6 3 2" xfId="15933" xr:uid="{B58B4CAD-DA9B-438E-8C6E-C9125EBF15D3}"/>
    <cellStyle name="Commentaire 3 8 6 3 3" xfId="15934" xr:uid="{7586751B-E1B4-4522-8EFB-AD190A2F3148}"/>
    <cellStyle name="Commentaire 3 8 6 3 4" xfId="15935" xr:uid="{233EEA71-7793-454F-A246-9E6505B1D59A}"/>
    <cellStyle name="Commentaire 3 8 6 3 5" xfId="15936" xr:uid="{73D907AC-6E3F-4EDE-9A7A-B7FBB4682098}"/>
    <cellStyle name="Commentaire 3 8 6 4" xfId="15937" xr:uid="{6CCBD26A-936B-4070-B96F-905FC078454E}"/>
    <cellStyle name="Commentaire 3 8 6 5" xfId="15938" xr:uid="{816E3D0D-7432-4436-AA66-4DBBDC663DD7}"/>
    <cellStyle name="Commentaire 3 8 6 6" xfId="15939" xr:uid="{CB870F96-9632-4F6F-A645-605421752FFE}"/>
    <cellStyle name="Commentaire 3 8 6 7" xfId="15940" xr:uid="{8974A313-1109-4270-AAB8-457AEB1F06A2}"/>
    <cellStyle name="Commentaire 3 8 6_Commentaires" xfId="15941" xr:uid="{1310B77A-68B5-47A8-9D54-D9CA10A1A3CB}"/>
    <cellStyle name="Commentaire 3 8 7" xfId="15942" xr:uid="{8AD22466-FEC0-45E4-8588-DA5CF4ED22C8}"/>
    <cellStyle name="Commentaire 3 8 7 2" xfId="15943" xr:uid="{39A2BF56-AB69-4CB0-AB5C-8812F41B0EC2}"/>
    <cellStyle name="Commentaire 3 8 7 2 2" xfId="15944" xr:uid="{00AEECED-09B2-4A4E-AE9C-AA5011E90939}"/>
    <cellStyle name="Commentaire 3 8 7 2 3" xfId="15945" xr:uid="{7CB78758-B18E-4D70-83D2-7F54A2188006}"/>
    <cellStyle name="Commentaire 3 8 7 2 4" xfId="15946" xr:uid="{F6C8CC45-4EC6-4FB5-A6F7-B5D9F4D3E25F}"/>
    <cellStyle name="Commentaire 3 8 7 2 5" xfId="15947" xr:uid="{139BB281-CE13-4CD8-B4E3-14E7339EA307}"/>
    <cellStyle name="Commentaire 3 8 7 3" xfId="15948" xr:uid="{953D7E39-7AD1-43FB-9F5B-9116FC8822CA}"/>
    <cellStyle name="Commentaire 3 8 7 4" xfId="15949" xr:uid="{00E3FFD8-1D91-43EB-9FED-5EE99C885598}"/>
    <cellStyle name="Commentaire 3 8 7 5" xfId="15950" xr:uid="{88EEFF29-FDD4-4398-B38F-E29B77AA8297}"/>
    <cellStyle name="Commentaire 3 8 7 6" xfId="15951" xr:uid="{C08E346F-80C5-4225-8322-FBE63B921369}"/>
    <cellStyle name="Commentaire 3 8 7_Commentaires" xfId="15952" xr:uid="{AF5D0F40-4FCD-483F-9CE3-6AAED15DEF42}"/>
    <cellStyle name="Commentaire 3 8 8" xfId="15953" xr:uid="{AE5617E8-DC32-4C48-8F94-D716FDC22B8F}"/>
    <cellStyle name="Commentaire 3 8 8 2" xfId="15954" xr:uid="{7EE67696-B530-4411-ABE0-82DE46E7510A}"/>
    <cellStyle name="Commentaire 3 8 8 3" xfId="15955" xr:uid="{E0674151-C2A9-4144-885A-4CE76158B290}"/>
    <cellStyle name="Commentaire 3 8 8 4" xfId="15956" xr:uid="{91F5AD9D-80D2-4906-8ADD-7F2376DB80B6}"/>
    <cellStyle name="Commentaire 3 8 8 5" xfId="15957" xr:uid="{8C9A3DC6-DB1C-4DFA-ADC8-A7A84984104F}"/>
    <cellStyle name="Commentaire 3 8 8_Commentaires" xfId="15958" xr:uid="{A3881370-5368-4373-BC22-08E021498E8F}"/>
    <cellStyle name="Commentaire 3 8 9" xfId="15959" xr:uid="{8BD33A5F-42C9-41D8-8251-1C2E257FC532}"/>
    <cellStyle name="Commentaire 3 8_Commentaires" xfId="15960" xr:uid="{328994ED-608E-404D-89DE-A0362A517640}"/>
    <cellStyle name="Commentaire 3 9" xfId="15961" xr:uid="{53A0E1C2-3B97-4284-AB78-693CC8254069}"/>
    <cellStyle name="Commentaire 3 9 10" xfId="15962" xr:uid="{CF33622B-F84D-4FD7-B635-C082F05F627D}"/>
    <cellStyle name="Commentaire 3 9 11" xfId="15963" xr:uid="{887EA82F-F82D-400F-A8D5-7AA71FD6BB4D}"/>
    <cellStyle name="Commentaire 3 9 12" xfId="15964" xr:uid="{022C4B55-85DA-4EE0-91C7-10D51DEF383D}"/>
    <cellStyle name="Commentaire 3 9 2" xfId="15965" xr:uid="{DD9CD994-10A0-401D-B33B-7A3C7E471DC5}"/>
    <cellStyle name="Commentaire 3 9 2 10" xfId="15966" xr:uid="{5565E68E-F840-4D7E-9BC2-14F0A94127F0}"/>
    <cellStyle name="Commentaire 3 9 2 2" xfId="15967" xr:uid="{421B3078-C73F-45D9-8F35-FD57A43D018F}"/>
    <cellStyle name="Commentaire 3 9 2 2 2" xfId="15968" xr:uid="{4CFD43E7-4E4A-40C2-9D27-AE888AB1C96F}"/>
    <cellStyle name="Commentaire 3 9 2 2 2 2" xfId="15969" xr:uid="{7C426D05-C6E2-423E-A699-228017E51E07}"/>
    <cellStyle name="Commentaire 3 9 2 2 2 3" xfId="15970" xr:uid="{A0C93907-9E4B-4740-BF7D-9AC266995213}"/>
    <cellStyle name="Commentaire 3 9 2 2 2 4" xfId="15971" xr:uid="{1EC4797B-FD80-47D7-994E-D4C2859F3B24}"/>
    <cellStyle name="Commentaire 3 9 2 2 2 5" xfId="15972" xr:uid="{DFD331A2-23E3-41B7-AF58-758FEDC643C5}"/>
    <cellStyle name="Commentaire 3 9 2 2 3" xfId="15973" xr:uid="{DCAF2B14-4176-4156-BF21-E156A559E8AA}"/>
    <cellStyle name="Commentaire 3 9 2 2 3 2" xfId="15974" xr:uid="{26253321-C8BB-4C79-B31A-EC4527CD869F}"/>
    <cellStyle name="Commentaire 3 9 2 2 3 3" xfId="15975" xr:uid="{A291E963-E6EA-48F7-B1B2-7FEB9D6CDEEC}"/>
    <cellStyle name="Commentaire 3 9 2 2 3 4" xfId="15976" xr:uid="{329BF857-08BE-45D0-B044-B3C2ED5246E4}"/>
    <cellStyle name="Commentaire 3 9 2 2 3 5" xfId="15977" xr:uid="{1F7FA598-FE74-447C-91D7-CAB18F12FBD3}"/>
    <cellStyle name="Commentaire 3 9 2 2 4" xfId="15978" xr:uid="{1AB7A9DD-EF7F-46A2-90C8-40D7CCE4161D}"/>
    <cellStyle name="Commentaire 3 9 2 2 5" xfId="15979" xr:uid="{FD69775C-620D-4C03-816B-DF6B7BD88189}"/>
    <cellStyle name="Commentaire 3 9 2 2 6" xfId="15980" xr:uid="{F17C82B4-5E6E-4F7C-BAF7-4C9D5258E7F4}"/>
    <cellStyle name="Commentaire 3 9 2 2 7" xfId="15981" xr:uid="{DA9CAC24-7F8B-4792-A323-E7D569F2E8A1}"/>
    <cellStyle name="Commentaire 3 9 2 2_Commentaires" xfId="15982" xr:uid="{480EAC4E-CFDD-442D-896D-BFC95B796C7E}"/>
    <cellStyle name="Commentaire 3 9 2 3" xfId="15983" xr:uid="{5D011B0A-F6CB-4959-897A-D6C23178C86C}"/>
    <cellStyle name="Commentaire 3 9 2 3 2" xfId="15984" xr:uid="{D7B7EABF-2860-4251-A8AB-965DA495DA44}"/>
    <cellStyle name="Commentaire 3 9 2 3 2 2" xfId="15985" xr:uid="{9BEF77D9-1D88-4927-BD41-DDB43F57B234}"/>
    <cellStyle name="Commentaire 3 9 2 3 2 3" xfId="15986" xr:uid="{A0E12A71-59E4-407B-B623-F506D5CB7391}"/>
    <cellStyle name="Commentaire 3 9 2 3 2 4" xfId="15987" xr:uid="{C5CB9D36-1557-4EF1-8774-7650ECFE9831}"/>
    <cellStyle name="Commentaire 3 9 2 3 2 5" xfId="15988" xr:uid="{4AF11ACE-8A25-4243-84F3-D71808A03784}"/>
    <cellStyle name="Commentaire 3 9 2 3 3" xfId="15989" xr:uid="{50A23AD5-542C-4BA0-8DBF-4F11B568D54E}"/>
    <cellStyle name="Commentaire 3 9 2 3 3 2" xfId="15990" xr:uid="{778F48B7-3B05-4C91-9051-507E22B189DB}"/>
    <cellStyle name="Commentaire 3 9 2 3 3 3" xfId="15991" xr:uid="{DEB066CC-996C-42B0-93F6-B4F95D6B3AB1}"/>
    <cellStyle name="Commentaire 3 9 2 3 3 4" xfId="15992" xr:uid="{9ACAC517-B5D9-45A0-AB7C-459C6A8D1C79}"/>
    <cellStyle name="Commentaire 3 9 2 3 3 5" xfId="15993" xr:uid="{F4E52E26-F755-404C-9A5A-05C17992DC59}"/>
    <cellStyle name="Commentaire 3 9 2 3 4" xfId="15994" xr:uid="{510FCEDD-2BF7-4B8B-9FB3-86C4AAC50366}"/>
    <cellStyle name="Commentaire 3 9 2 3 5" xfId="15995" xr:uid="{29A609E0-15AD-436B-A37D-9B627C3EFD84}"/>
    <cellStyle name="Commentaire 3 9 2 3 6" xfId="15996" xr:uid="{3829FA93-18C3-43B8-B43A-16B175EA7BE7}"/>
    <cellStyle name="Commentaire 3 9 2 3 7" xfId="15997" xr:uid="{E25C8592-3715-4BF3-95E6-F780D827E7B6}"/>
    <cellStyle name="Commentaire 3 9 2 3_Commentaires" xfId="15998" xr:uid="{CCD1B57F-1964-4590-A252-E4AFA399F103}"/>
    <cellStyle name="Commentaire 3 9 2 4" xfId="15999" xr:uid="{B4AD91B9-3408-4232-B0C0-3F03B5364A5E}"/>
    <cellStyle name="Commentaire 3 9 2 4 2" xfId="16000" xr:uid="{1AC8B807-81AB-43F6-9D78-31DCA842266D}"/>
    <cellStyle name="Commentaire 3 9 2 4 2 2" xfId="16001" xr:uid="{81C813B3-C52E-4992-99CE-91FD96B9D0B0}"/>
    <cellStyle name="Commentaire 3 9 2 4 2 3" xfId="16002" xr:uid="{8886EA53-B1D0-49BE-B41D-6FF6D5938D5F}"/>
    <cellStyle name="Commentaire 3 9 2 4 2 4" xfId="16003" xr:uid="{2D5BDFF7-4F56-449C-BB90-1AAAC45052F3}"/>
    <cellStyle name="Commentaire 3 9 2 4 2 5" xfId="16004" xr:uid="{205AC5C0-E825-48D4-A77F-12A0C561AC7B}"/>
    <cellStyle name="Commentaire 3 9 2 4 3" xfId="16005" xr:uid="{ACDD58EB-E548-47CD-9143-B006030CF22F}"/>
    <cellStyle name="Commentaire 3 9 2 4 3 2" xfId="16006" xr:uid="{DA53F51E-302B-4C8D-8D19-1A98494E7298}"/>
    <cellStyle name="Commentaire 3 9 2 4 3 3" xfId="16007" xr:uid="{801D5FB5-0C17-47BF-AEBA-E830CA21C110}"/>
    <cellStyle name="Commentaire 3 9 2 4 3 4" xfId="16008" xr:uid="{240B85A5-EB8C-409E-8CC2-B9BFF8CD436C}"/>
    <cellStyle name="Commentaire 3 9 2 4 3 5" xfId="16009" xr:uid="{626F3AA8-E22A-41F0-A5BF-350EECFEA343}"/>
    <cellStyle name="Commentaire 3 9 2 4 4" xfId="16010" xr:uid="{1B35F63B-BA49-4F5B-880A-33BDF880105C}"/>
    <cellStyle name="Commentaire 3 9 2 4 5" xfId="16011" xr:uid="{A3153FC9-B195-4BD6-B261-8521E85CD3ED}"/>
    <cellStyle name="Commentaire 3 9 2 4 6" xfId="16012" xr:uid="{CB5E636B-3BEC-453B-8D27-57B159F85E68}"/>
    <cellStyle name="Commentaire 3 9 2 4 7" xfId="16013" xr:uid="{EE1B8C97-B483-4751-95A4-84A7885327F7}"/>
    <cellStyle name="Commentaire 3 9 2 5" xfId="16014" xr:uid="{806A2645-BC68-45FB-8116-5CC04235CF69}"/>
    <cellStyle name="Commentaire 3 9 2 5 2" xfId="16015" xr:uid="{8C1E6F67-D335-4FA2-A165-2AD2CE526A59}"/>
    <cellStyle name="Commentaire 3 9 2 5 3" xfId="16016" xr:uid="{2C0F9F4C-1B4F-4BDE-9316-07CE9EC56981}"/>
    <cellStyle name="Commentaire 3 9 2 5 4" xfId="16017" xr:uid="{3C5C9D87-ED60-4DE4-AD99-97C24BCBF7EA}"/>
    <cellStyle name="Commentaire 3 9 2 5 5" xfId="16018" xr:uid="{4AF116E8-E89C-46CA-8CCA-3989391C159A}"/>
    <cellStyle name="Commentaire 3 9 2 6" xfId="16019" xr:uid="{F241F83E-9D18-4C97-AB8C-E6613975890E}"/>
    <cellStyle name="Commentaire 3 9 2 6 2" xfId="16020" xr:uid="{A25580AC-A04A-4AA8-B8F7-E166C7BF16CE}"/>
    <cellStyle name="Commentaire 3 9 2 6 3" xfId="16021" xr:uid="{19D884A5-7946-4164-8B43-39A2366C50A0}"/>
    <cellStyle name="Commentaire 3 9 2 6 4" xfId="16022" xr:uid="{9E8C2D18-2560-41C3-8A8F-A4612520E49E}"/>
    <cellStyle name="Commentaire 3 9 2 6 5" xfId="16023" xr:uid="{26C4E745-9BA6-4FA3-86D3-AF6FB160B6A7}"/>
    <cellStyle name="Commentaire 3 9 2 7" xfId="16024" xr:uid="{B3543F59-65E4-41DB-A1B1-05ACF02FE8B4}"/>
    <cellStyle name="Commentaire 3 9 2 8" xfId="16025" xr:uid="{50062EF7-FCDE-4859-9D04-2AEA8850D346}"/>
    <cellStyle name="Commentaire 3 9 2 9" xfId="16026" xr:uid="{BB3E4D52-2493-4D33-882F-3169A39472AE}"/>
    <cellStyle name="Commentaire 3 9 2_Commentaires" xfId="16027" xr:uid="{FE6D6491-7D00-4252-81B4-C2E30D9E4900}"/>
    <cellStyle name="Commentaire 3 9 3" xfId="16028" xr:uid="{7EB2E59C-5341-4666-BA7F-14981C80EDCA}"/>
    <cellStyle name="Commentaire 3 9 3 2" xfId="16029" xr:uid="{E9B3930B-0935-468A-8107-413C28D0D798}"/>
    <cellStyle name="Commentaire 3 9 3 2 2" xfId="16030" xr:uid="{397216C1-DDA3-4B41-896A-C03C07F96476}"/>
    <cellStyle name="Commentaire 3 9 3 2 3" xfId="16031" xr:uid="{DB5A5FD6-89DE-4213-8496-A6E1D5378041}"/>
    <cellStyle name="Commentaire 3 9 3 2 4" xfId="16032" xr:uid="{43597B4A-5D8A-4355-9A8D-63C7AED9BBDC}"/>
    <cellStyle name="Commentaire 3 9 3 2 5" xfId="16033" xr:uid="{3A0BD5C8-ABF0-41E6-970A-11AB1B2173E8}"/>
    <cellStyle name="Commentaire 3 9 3 2_Commentaires" xfId="16034" xr:uid="{D814DB3F-113C-49CC-A094-18F6D5F922D0}"/>
    <cellStyle name="Commentaire 3 9 3 3" xfId="16035" xr:uid="{0CFAD9F6-75E3-403C-B7B6-FF5C6420DC1A}"/>
    <cellStyle name="Commentaire 3 9 3 3 2" xfId="16036" xr:uid="{67F1CA6F-B5E2-4D42-83A6-305B758FF6E3}"/>
    <cellStyle name="Commentaire 3 9 3 3 3" xfId="16037" xr:uid="{D5D04FB6-4B01-4BAD-9830-D79D2951A854}"/>
    <cellStyle name="Commentaire 3 9 3 3 4" xfId="16038" xr:uid="{236BA3F6-38FB-40AA-84E7-2C28B1420C2A}"/>
    <cellStyle name="Commentaire 3 9 3 3 5" xfId="16039" xr:uid="{CA06ACBE-E350-4C1F-BDE8-8E04321E8B5D}"/>
    <cellStyle name="Commentaire 3 9 3 4" xfId="16040" xr:uid="{FD23796D-BB42-4E9C-A1C9-4463A74C498A}"/>
    <cellStyle name="Commentaire 3 9 3 5" xfId="16041" xr:uid="{F04501F3-9800-405D-9E6C-57EEEB135455}"/>
    <cellStyle name="Commentaire 3 9 3 6" xfId="16042" xr:uid="{87CE3352-A889-48B4-BA00-979955F7E349}"/>
    <cellStyle name="Commentaire 3 9 3 7" xfId="16043" xr:uid="{277AC55C-E733-4C1A-B83A-B78C07708F80}"/>
    <cellStyle name="Commentaire 3 9 3_Commentaires" xfId="16044" xr:uid="{0E7A8A08-C75D-49A1-B07B-2728303CAD22}"/>
    <cellStyle name="Commentaire 3 9 4" xfId="16045" xr:uid="{CAF99706-4947-4D5A-888F-5D208F9C3B96}"/>
    <cellStyle name="Commentaire 3 9 4 2" xfId="16046" xr:uid="{B421B3F5-5128-4E43-9075-220AC2224070}"/>
    <cellStyle name="Commentaire 3 9 4 2 2" xfId="16047" xr:uid="{8F11B3FC-BA18-4F36-81F5-8DE986E4B274}"/>
    <cellStyle name="Commentaire 3 9 4 2 3" xfId="16048" xr:uid="{D4CC169A-1BE1-428E-BE63-DB2BA38156D9}"/>
    <cellStyle name="Commentaire 3 9 4 2 4" xfId="16049" xr:uid="{18EFAA1B-85DC-4F7B-A1AB-B2AB0085BAD0}"/>
    <cellStyle name="Commentaire 3 9 4 2 5" xfId="16050" xr:uid="{68DF0842-5AB0-46F6-BA0A-1E62A639B9F2}"/>
    <cellStyle name="Commentaire 3 9 4 2_Commentaires" xfId="16051" xr:uid="{BC601E50-9045-40DA-8F59-C6EFAC12E7B3}"/>
    <cellStyle name="Commentaire 3 9 4 3" xfId="16052" xr:uid="{03C6E0E6-A60F-4E3E-8B07-613B4C324180}"/>
    <cellStyle name="Commentaire 3 9 4 3 2" xfId="16053" xr:uid="{76D1B9AF-09A4-413E-BF44-AA494B95364F}"/>
    <cellStyle name="Commentaire 3 9 4 3 3" xfId="16054" xr:uid="{211B585A-7A4A-4987-A827-A4D704D0AF22}"/>
    <cellStyle name="Commentaire 3 9 4 3 4" xfId="16055" xr:uid="{22213DDA-7C96-4ED7-8778-B7D2D682B7C9}"/>
    <cellStyle name="Commentaire 3 9 4 3 5" xfId="16056" xr:uid="{8DA43D7E-B23B-4F9B-AE13-98304531FD56}"/>
    <cellStyle name="Commentaire 3 9 4 4" xfId="16057" xr:uid="{435A3305-C805-4779-AAD7-0A46FD49360D}"/>
    <cellStyle name="Commentaire 3 9 4 5" xfId="16058" xr:uid="{6FAD3057-83F9-4FEF-B2A2-B6723815245D}"/>
    <cellStyle name="Commentaire 3 9 4 6" xfId="16059" xr:uid="{45BD9C48-C730-45EF-BA1C-15FB8B250C29}"/>
    <cellStyle name="Commentaire 3 9 4 7" xfId="16060" xr:uid="{9005581C-2C84-4BAD-A723-E3D9005D9CC6}"/>
    <cellStyle name="Commentaire 3 9 4_Commentaires" xfId="16061" xr:uid="{F04EA81F-490F-4FEF-A283-6A268422C7A7}"/>
    <cellStyle name="Commentaire 3 9 5" xfId="16062" xr:uid="{F414558C-08ED-42C7-A91E-49D83CCAB5D7}"/>
    <cellStyle name="Commentaire 3 9 5 2" xfId="16063" xr:uid="{009818D1-096B-449D-A0CF-4D30215CF40E}"/>
    <cellStyle name="Commentaire 3 9 5 2 2" xfId="16064" xr:uid="{077913D1-4892-4A6D-8847-B9945C2BA298}"/>
    <cellStyle name="Commentaire 3 9 5 2 3" xfId="16065" xr:uid="{38457BB6-CA07-4486-91DF-751B5EB4813D}"/>
    <cellStyle name="Commentaire 3 9 5 2 4" xfId="16066" xr:uid="{90E9EF70-5A71-4CA7-B9C4-86277E131838}"/>
    <cellStyle name="Commentaire 3 9 5 2 5" xfId="16067" xr:uid="{97CD3ECE-D366-4A60-BC84-BFB548AC8B2B}"/>
    <cellStyle name="Commentaire 3 9 5 2_Commentaires" xfId="16068" xr:uid="{67253118-8714-4501-AA10-604E64ADF49A}"/>
    <cellStyle name="Commentaire 3 9 5 3" xfId="16069" xr:uid="{1A553F63-C465-4678-958A-581E5D0CC770}"/>
    <cellStyle name="Commentaire 3 9 5 3 2" xfId="16070" xr:uid="{7CDCE594-A4A7-48D5-8575-D7790EEC0EA5}"/>
    <cellStyle name="Commentaire 3 9 5 3 3" xfId="16071" xr:uid="{1445C58A-5EA2-445F-A974-2D93E64931C4}"/>
    <cellStyle name="Commentaire 3 9 5 3 4" xfId="16072" xr:uid="{61470154-7927-46D6-AA43-27ECA9764073}"/>
    <cellStyle name="Commentaire 3 9 5 3 5" xfId="16073" xr:uid="{15C3E917-E0B9-4486-B2AA-33DAAB51090E}"/>
    <cellStyle name="Commentaire 3 9 5 4" xfId="16074" xr:uid="{42891F3B-DE4D-41CC-BF02-6194C6B2872C}"/>
    <cellStyle name="Commentaire 3 9 5 5" xfId="16075" xr:uid="{C3A3C0F1-DC56-44D0-AC67-0FFC02989D4C}"/>
    <cellStyle name="Commentaire 3 9 5 6" xfId="16076" xr:uid="{B1ECF24A-FBCC-4E18-BC74-D061ADA13F33}"/>
    <cellStyle name="Commentaire 3 9 5 7" xfId="16077" xr:uid="{91DE8F95-7ACD-408E-B774-C6B09F4590A8}"/>
    <cellStyle name="Commentaire 3 9 5_Commentaires" xfId="16078" xr:uid="{36629869-2B8C-414A-91D2-34F41F4B56D5}"/>
    <cellStyle name="Commentaire 3 9 6" xfId="16079" xr:uid="{4E4D6734-4B1E-40E3-AB41-D4E1E11C47C1}"/>
    <cellStyle name="Commentaire 3 9 6 2" xfId="16080" xr:uid="{199C9E04-245A-4BF0-843A-44B98F8DE0DE}"/>
    <cellStyle name="Commentaire 3 9 6 2 2" xfId="16081" xr:uid="{13D88327-40B3-4E7B-A985-7DBAB483F281}"/>
    <cellStyle name="Commentaire 3 9 6 2 3" xfId="16082" xr:uid="{E637CB45-868A-4353-8618-1AE257D902E1}"/>
    <cellStyle name="Commentaire 3 9 6 2 4" xfId="16083" xr:uid="{575A0792-B925-4F3E-BE36-31F1A925A056}"/>
    <cellStyle name="Commentaire 3 9 6 2 5" xfId="16084" xr:uid="{A165D8C2-B98C-4F2B-83C3-70CA8DB17832}"/>
    <cellStyle name="Commentaire 3 9 6 2_Commentaires" xfId="16085" xr:uid="{42BCEBAF-22BE-4735-A8E0-91E4CDB6003E}"/>
    <cellStyle name="Commentaire 3 9 6 3" xfId="16086" xr:uid="{9C17CF72-665F-4B1E-A43F-CE4C584086B1}"/>
    <cellStyle name="Commentaire 3 9 6 3 2" xfId="16087" xr:uid="{184E8013-5B37-441D-AAF2-E76F9B35D332}"/>
    <cellStyle name="Commentaire 3 9 6 3 3" xfId="16088" xr:uid="{3AFF6B00-8E01-45CE-888C-32AC57EEAD5F}"/>
    <cellStyle name="Commentaire 3 9 6 3 4" xfId="16089" xr:uid="{251FEE38-F047-4982-9DDC-28B6E1580816}"/>
    <cellStyle name="Commentaire 3 9 6 3 5" xfId="16090" xr:uid="{B63D82A1-0C80-4E56-9C0F-1D8AB3BB89B6}"/>
    <cellStyle name="Commentaire 3 9 6 4" xfId="16091" xr:uid="{5F71CAA2-48B6-4D7D-819D-4A159479C331}"/>
    <cellStyle name="Commentaire 3 9 6 5" xfId="16092" xr:uid="{C1054E4E-A482-4D49-80F8-6B8793627B81}"/>
    <cellStyle name="Commentaire 3 9 6 6" xfId="16093" xr:uid="{6AF6C0C0-139D-44D9-8793-0E9EC6C006C6}"/>
    <cellStyle name="Commentaire 3 9 6 7" xfId="16094" xr:uid="{8367D840-12CD-4D5E-A923-17EEC7024B30}"/>
    <cellStyle name="Commentaire 3 9 6_Commentaires" xfId="16095" xr:uid="{2E265163-098D-49DF-9629-DC232EF5623F}"/>
    <cellStyle name="Commentaire 3 9 7" xfId="16096" xr:uid="{35420046-CFBE-4A13-9259-BFBB84CFAAFD}"/>
    <cellStyle name="Commentaire 3 9 7 2" xfId="16097" xr:uid="{80C00639-9AA9-4728-B83A-7345EDD997F6}"/>
    <cellStyle name="Commentaire 3 9 7 2 2" xfId="16098" xr:uid="{6BA42720-D4CE-41A3-8F6E-7B18CF40F66D}"/>
    <cellStyle name="Commentaire 3 9 7 2 3" xfId="16099" xr:uid="{6AD57197-6D44-4E9C-953E-10969E89491F}"/>
    <cellStyle name="Commentaire 3 9 7 2 4" xfId="16100" xr:uid="{955164CD-7698-45AF-AD48-CB3965309DC4}"/>
    <cellStyle name="Commentaire 3 9 7 2 5" xfId="16101" xr:uid="{15E9EA4B-41D2-49E6-8B34-9B36C1423554}"/>
    <cellStyle name="Commentaire 3 9 7 3" xfId="16102" xr:uid="{073A48CA-9F9D-4D2C-8F5E-A2455AFD4239}"/>
    <cellStyle name="Commentaire 3 9 7 4" xfId="16103" xr:uid="{B217F57D-4578-40D4-BBE9-E3E155DD56BC}"/>
    <cellStyle name="Commentaire 3 9 7 5" xfId="16104" xr:uid="{F059B029-D438-474E-A5AF-297C03ABD52A}"/>
    <cellStyle name="Commentaire 3 9 7 6" xfId="16105" xr:uid="{4B4B8EDE-B4DD-47DA-B4DC-8CECF7CFFAAB}"/>
    <cellStyle name="Commentaire 3 9 7_Commentaires" xfId="16106" xr:uid="{8DD1109C-F217-4A7B-B72F-CE2D440D6BB9}"/>
    <cellStyle name="Commentaire 3 9 8" xfId="16107" xr:uid="{4718F926-005F-4453-8EF2-786DA25C8AC6}"/>
    <cellStyle name="Commentaire 3 9 8 2" xfId="16108" xr:uid="{97C1FEB8-CC09-4C02-9110-3539D5EE19C9}"/>
    <cellStyle name="Commentaire 3 9 8 3" xfId="16109" xr:uid="{61FAC6DB-F3A3-4F1F-89B5-A71958D7EC8E}"/>
    <cellStyle name="Commentaire 3 9 8 4" xfId="16110" xr:uid="{592068F5-74BF-44F3-87D0-7314D62DF586}"/>
    <cellStyle name="Commentaire 3 9 8 5" xfId="16111" xr:uid="{F9C300DF-9137-4214-B587-738DF346B4F6}"/>
    <cellStyle name="Commentaire 3 9 8_Commentaires" xfId="16112" xr:uid="{39F42603-BDFC-4C36-BD8E-E52AEB178966}"/>
    <cellStyle name="Commentaire 3 9 9" xfId="16113" xr:uid="{6F45AC5B-15CB-4CAD-8E72-65B27DB12948}"/>
    <cellStyle name="Commentaire 3 9_Commentaires" xfId="16114" xr:uid="{05D6979E-099D-4C1A-AAAC-9925D2FACA5E}"/>
    <cellStyle name="Commentaire 3_Commentaires" xfId="16115" xr:uid="{7895DA30-A915-445B-AB44-AF2D3BFD088F}"/>
    <cellStyle name="Commentaire 30" xfId="16116" xr:uid="{D76B503B-A445-4624-B9EE-E4261EAFB310}"/>
    <cellStyle name="Commentaire 30 2" xfId="16117" xr:uid="{B63635B3-6C68-474F-ABE9-AF9BE6DCC284}"/>
    <cellStyle name="Commentaire 30 2 2" xfId="16118" xr:uid="{E07D1ED6-D9A7-4AB1-9C7B-564410D6F58B}"/>
    <cellStyle name="Commentaire 30 2_Commentaires" xfId="16119" xr:uid="{33F9C9C5-9C01-4C3C-A9A9-347D8B703847}"/>
    <cellStyle name="Commentaire 30 3" xfId="16120" xr:uid="{46799149-7143-416E-9574-95F8F26495EA}"/>
    <cellStyle name="Commentaire 30_Commentaires" xfId="16121" xr:uid="{DD5640D0-20CE-40DC-A929-414A4C556579}"/>
    <cellStyle name="Commentaire 31" xfId="16122" xr:uid="{561932ED-77F3-4778-A01A-2B276B79383D}"/>
    <cellStyle name="Commentaire 31 2" xfId="16123" xr:uid="{2C5551B7-FD39-4BE3-911C-361D397F363A}"/>
    <cellStyle name="Commentaire 31 2 2" xfId="16124" xr:uid="{0F8A4BC8-6173-470D-84B8-8693CBF168BC}"/>
    <cellStyle name="Commentaire 31 2_Commentaires" xfId="16125" xr:uid="{0AD6BF80-15AB-4051-B407-D53873B5BA70}"/>
    <cellStyle name="Commentaire 31 3" xfId="16126" xr:uid="{B9E1737C-FF05-467B-AD08-917D4DCC824B}"/>
    <cellStyle name="Commentaire 31_Commentaires" xfId="16127" xr:uid="{961E7D1A-8B4F-4313-B0F7-0E0EDC9DC487}"/>
    <cellStyle name="Commentaire 32" xfId="16128" xr:uid="{13FB8018-D684-4B48-8B02-04629594456F}"/>
    <cellStyle name="Commentaire 32 2" xfId="16129" xr:uid="{8ECF520B-BFE9-4C7F-A870-376F7867A16B}"/>
    <cellStyle name="Commentaire 32 2 2" xfId="16130" xr:uid="{AA70A6A0-9F81-477A-9D74-ED2E46E65DD2}"/>
    <cellStyle name="Commentaire 32 2_Commentaires" xfId="16131" xr:uid="{06C90E96-E0C7-4FB5-B556-D6FB9D5355D4}"/>
    <cellStyle name="Commentaire 32 3" xfId="16132" xr:uid="{380DBF5A-E178-458A-B9B6-7096246E7ECF}"/>
    <cellStyle name="Commentaire 32_Commentaires" xfId="16133" xr:uid="{C12918B6-AD59-48B4-8A25-78ACD68180AF}"/>
    <cellStyle name="Commentaire 33" xfId="16134" xr:uid="{3AAE7F84-9135-4518-A730-0DBFE9259FDA}"/>
    <cellStyle name="Commentaire 33 2" xfId="16135" xr:uid="{4BD76962-B807-47A4-A494-27FB866B7E87}"/>
    <cellStyle name="Commentaire 33 2 2" xfId="16136" xr:uid="{C94A049F-943B-4060-9275-877CD69D0892}"/>
    <cellStyle name="Commentaire 33 2_Commentaires" xfId="16137" xr:uid="{42F6EF77-0104-4598-B5C3-A113795228E4}"/>
    <cellStyle name="Commentaire 33 3" xfId="16138" xr:uid="{D02F12A1-4938-4467-81BA-924E25759F65}"/>
    <cellStyle name="Commentaire 33_Commentaires" xfId="16139" xr:uid="{740D8EE8-2F09-483A-B829-0D54B5E101FB}"/>
    <cellStyle name="Commentaire 34" xfId="16140" xr:uid="{59FECB8B-0962-4E96-B522-59AB6CA09E3F}"/>
    <cellStyle name="Commentaire 34 2" xfId="16141" xr:uid="{1D37D860-8819-4B35-BD69-AE11A995ACC0}"/>
    <cellStyle name="Commentaire 34 2 2" xfId="16142" xr:uid="{533BBE79-F02B-4133-88F8-B0B901048621}"/>
    <cellStyle name="Commentaire 34 2_Commentaires" xfId="16143" xr:uid="{DC2E4093-1F5A-4480-B8CD-C9E2FF91D739}"/>
    <cellStyle name="Commentaire 34 3" xfId="16144" xr:uid="{AE346D93-2AB0-4156-AA9F-AB362753F354}"/>
    <cellStyle name="Commentaire 34_Commentaires" xfId="16145" xr:uid="{F3051919-2E95-4A97-8F3C-5C39620111E8}"/>
    <cellStyle name="Commentaire 35" xfId="16146" xr:uid="{8F0A47F8-87A1-4373-9BBB-C61C8CD10B8C}"/>
    <cellStyle name="Commentaire 35 2" xfId="16147" xr:uid="{5FF01346-1C28-424D-8EC1-EFD196B74BB9}"/>
    <cellStyle name="Commentaire 35 2 2" xfId="16148" xr:uid="{3DB40A0C-C7EB-4F0D-805E-E783C4648E06}"/>
    <cellStyle name="Commentaire 35 2_Commentaires" xfId="16149" xr:uid="{EBF81CB0-D724-4A82-9611-639C06BD1635}"/>
    <cellStyle name="Commentaire 35 3" xfId="16150" xr:uid="{A98EA8FE-1C20-4578-8521-A50092A49654}"/>
    <cellStyle name="Commentaire 35_Commentaires" xfId="16151" xr:uid="{EFDA658A-CA6A-4639-A81B-FA8F19823036}"/>
    <cellStyle name="Commentaire 36" xfId="16152" xr:uid="{ACC3DF73-025E-4BF0-8B24-A437363BF2C8}"/>
    <cellStyle name="Commentaire 36 2" xfId="16153" xr:uid="{DBD50B77-8FB3-4B91-A13F-94F4E3E2F2E4}"/>
    <cellStyle name="Commentaire 36 2 2" xfId="16154" xr:uid="{7B64BEFA-8898-4E79-977F-2E5AAF5D176D}"/>
    <cellStyle name="Commentaire 36 2_Commentaires" xfId="16155" xr:uid="{1A663B50-6D2F-42B5-B2D4-7974EF6B2D02}"/>
    <cellStyle name="Commentaire 36 3" xfId="16156" xr:uid="{D6644C5F-E7AC-4619-98B1-E4D1B1872DF6}"/>
    <cellStyle name="Commentaire 36_Commentaires" xfId="16157" xr:uid="{9D224971-CABE-4660-969B-3525722821B8}"/>
    <cellStyle name="Commentaire 37" xfId="16158" xr:uid="{41BEF30E-83BA-4A3D-BB7D-7E2CA97D2996}"/>
    <cellStyle name="Commentaire 37 2" xfId="16159" xr:uid="{5208FBB3-C6B9-4AC8-A883-EC42F093B432}"/>
    <cellStyle name="Commentaire 37 2 2" xfId="16160" xr:uid="{690A3F90-3DB6-4A19-A282-8689B628DD91}"/>
    <cellStyle name="Commentaire 37 2_Commentaires" xfId="16161" xr:uid="{72081ADA-B769-47B8-ACB2-69A8A2C42425}"/>
    <cellStyle name="Commentaire 37 3" xfId="16162" xr:uid="{50252C59-06CA-49FC-B49B-C99224A9E5EC}"/>
    <cellStyle name="Commentaire 37_Commentaires" xfId="16163" xr:uid="{4192D4F9-4BCA-49A6-8B9B-DB25D6AEC895}"/>
    <cellStyle name="Commentaire 38" xfId="16164" xr:uid="{0A347183-F990-4801-B931-F3CBA90CB824}"/>
    <cellStyle name="Commentaire 38 2" xfId="16165" xr:uid="{B0A3AC4B-2A5B-4B50-999A-C0401A6B83C2}"/>
    <cellStyle name="Commentaire 38_Commentaires" xfId="16166" xr:uid="{5059CDA9-E5AF-4817-B50B-FCB8DAD2000F}"/>
    <cellStyle name="Commentaire 39" xfId="16167" xr:uid="{6B4A0338-ACAB-436F-934B-67BB6EC9FBB7}"/>
    <cellStyle name="Commentaire 4" xfId="16168" xr:uid="{12B63253-2753-47F5-AD27-E60310941900}"/>
    <cellStyle name="Commentaire 4 10" xfId="16169" xr:uid="{F353468E-10CE-4469-B9EE-A927CBBC7862}"/>
    <cellStyle name="Commentaire 4 10 10" xfId="16170" xr:uid="{BA2140F9-E238-4F71-9E3F-2D3AF1987A3F}"/>
    <cellStyle name="Commentaire 4 10 11" xfId="16171" xr:uid="{5B3F1EFA-F58B-4C7E-AC5D-0F2441262E05}"/>
    <cellStyle name="Commentaire 4 10 2" xfId="16172" xr:uid="{5BA57AC3-0E63-4FCC-AFA3-72C9C25982A7}"/>
    <cellStyle name="Commentaire 4 10 2 2" xfId="16173" xr:uid="{04A3192A-FDE7-48CF-B569-30E84EE5DF5A}"/>
    <cellStyle name="Commentaire 4 10 2 2 2" xfId="16174" xr:uid="{BAC724D4-B790-4D62-AD48-29F4118FA9C7}"/>
    <cellStyle name="Commentaire 4 10 2 2 2 2" xfId="16175" xr:uid="{EE76297F-C534-4C1E-84D0-AA884268AAC2}"/>
    <cellStyle name="Commentaire 4 10 2 2 2 3" xfId="16176" xr:uid="{8D51C2C2-239C-4A42-A1F2-19CABA922D94}"/>
    <cellStyle name="Commentaire 4 10 2 2 2 4" xfId="16177" xr:uid="{B89B326D-623A-4FB0-AAC6-570EBD32E179}"/>
    <cellStyle name="Commentaire 4 10 2 2 2 5" xfId="16178" xr:uid="{8E32D569-D18E-48FF-A3D0-A3AB60255E38}"/>
    <cellStyle name="Commentaire 4 10 2 2 3" xfId="16179" xr:uid="{1D237AD5-B164-4021-A8F4-938B8725EE95}"/>
    <cellStyle name="Commentaire 4 10 2 2 3 2" xfId="16180" xr:uid="{21BA9F94-4046-49B8-A219-7D06C77EE567}"/>
    <cellStyle name="Commentaire 4 10 2 2 3 3" xfId="16181" xr:uid="{25B45ACC-2D94-4116-8D7F-91F31DCA180B}"/>
    <cellStyle name="Commentaire 4 10 2 2 3 4" xfId="16182" xr:uid="{34FC573D-0601-4C88-8F1F-055B47734AAD}"/>
    <cellStyle name="Commentaire 4 10 2 2 3 5" xfId="16183" xr:uid="{9DE1B3E4-BA06-4442-8BC7-DD77E511FD6E}"/>
    <cellStyle name="Commentaire 4 10 2 2 4" xfId="16184" xr:uid="{FE3A5C6E-903A-4005-860F-D7D7E9BA0048}"/>
    <cellStyle name="Commentaire 4 10 2 2 5" xfId="16185" xr:uid="{AF1E84A9-B577-460E-8DD0-66ADFEC555F8}"/>
    <cellStyle name="Commentaire 4 10 2 2 6" xfId="16186" xr:uid="{19F4574C-DB47-4E1E-97A6-799D46EEDF91}"/>
    <cellStyle name="Commentaire 4 10 2 2 7" xfId="16187" xr:uid="{87E72C66-0755-44D4-88C6-8C10E5503168}"/>
    <cellStyle name="Commentaire 4 10 2 2_Commentaires" xfId="16188" xr:uid="{5D683244-909D-4E84-BF6F-3707FFBCDD69}"/>
    <cellStyle name="Commentaire 4 10 2 3" xfId="16189" xr:uid="{59D81DA7-1589-46ED-B007-23C56FA3C806}"/>
    <cellStyle name="Commentaire 4 10 2 3 2" xfId="16190" xr:uid="{FD376982-C7B1-43F6-B304-C50B36EEE3E6}"/>
    <cellStyle name="Commentaire 4 10 2 3 2 2" xfId="16191" xr:uid="{33410FCE-FF9D-4672-A23D-5FDCE349C477}"/>
    <cellStyle name="Commentaire 4 10 2 3 2 3" xfId="16192" xr:uid="{568078CB-1A86-4B1D-B7E7-C70E79B84FE6}"/>
    <cellStyle name="Commentaire 4 10 2 3 2 4" xfId="16193" xr:uid="{874AAA28-E94A-4BEC-9F0F-1E156CFE08F4}"/>
    <cellStyle name="Commentaire 4 10 2 3 2 5" xfId="16194" xr:uid="{95B9590B-2C04-44DD-8FD9-0BB9BF0DB684}"/>
    <cellStyle name="Commentaire 4 10 2 3 3" xfId="16195" xr:uid="{6FDF1101-8E11-457D-9484-7A28B2115457}"/>
    <cellStyle name="Commentaire 4 10 2 3 3 2" xfId="16196" xr:uid="{EA52CEEA-D1C1-4A5B-868B-38021931F1D0}"/>
    <cellStyle name="Commentaire 4 10 2 3 3 3" xfId="16197" xr:uid="{CDBB804D-E55B-4157-87B7-4CA42D0F33B3}"/>
    <cellStyle name="Commentaire 4 10 2 3 3 4" xfId="16198" xr:uid="{D6387731-5E16-4F38-99CE-A1E097794A09}"/>
    <cellStyle name="Commentaire 4 10 2 3 3 5" xfId="16199" xr:uid="{CE1F7229-A579-4057-A43B-4785E26EE2E9}"/>
    <cellStyle name="Commentaire 4 10 2 3 4" xfId="16200" xr:uid="{A77A9B82-C26F-42FE-8548-CA459FC7F183}"/>
    <cellStyle name="Commentaire 4 10 2 3 5" xfId="16201" xr:uid="{A9112F44-96FD-4E6C-A6FC-FB3B7BFBF81F}"/>
    <cellStyle name="Commentaire 4 10 2 3 6" xfId="16202" xr:uid="{6BAAAE65-9483-4303-90F8-A6452E3B45F8}"/>
    <cellStyle name="Commentaire 4 10 2 3 7" xfId="16203" xr:uid="{DE7F8F15-56FF-4EAA-9D7A-EF01F8736585}"/>
    <cellStyle name="Commentaire 4 10 2 4" xfId="16204" xr:uid="{8AC6FDCD-31FC-4BBC-BFDC-02FA95FE7889}"/>
    <cellStyle name="Commentaire 4 10 2 4 2" xfId="16205" xr:uid="{09C6E69D-A035-4437-86D1-E62BCB5C8978}"/>
    <cellStyle name="Commentaire 4 10 2 4 3" xfId="16206" xr:uid="{171A6187-06B5-4AAB-A315-80B752E379D0}"/>
    <cellStyle name="Commentaire 4 10 2 4 4" xfId="16207" xr:uid="{9D99C9E6-E18C-42FE-9324-0A428B2687BD}"/>
    <cellStyle name="Commentaire 4 10 2 4 5" xfId="16208" xr:uid="{825D9411-3E5B-49CB-A438-6ACE2071EB13}"/>
    <cellStyle name="Commentaire 4 10 2 5" xfId="16209" xr:uid="{AD94F735-0457-4DBE-A888-D224898F7A3A}"/>
    <cellStyle name="Commentaire 4 10 2 5 2" xfId="16210" xr:uid="{43284A64-CB23-4575-8381-304EF31441C2}"/>
    <cellStyle name="Commentaire 4 10 2 5 3" xfId="16211" xr:uid="{7E17D34C-0CD4-4A4B-BA20-073B8BA491D7}"/>
    <cellStyle name="Commentaire 4 10 2 5 4" xfId="16212" xr:uid="{AE73EC39-F002-4CD2-8F62-17F0FB36556B}"/>
    <cellStyle name="Commentaire 4 10 2 5 5" xfId="16213" xr:uid="{887E5867-380E-4CB6-9F56-ECDBDAB3A71D}"/>
    <cellStyle name="Commentaire 4 10 2 6" xfId="16214" xr:uid="{D0ACD311-0D30-4001-9FA3-5A5C97F00F4F}"/>
    <cellStyle name="Commentaire 4 10 2 7" xfId="16215" xr:uid="{55759D0C-EF3F-4301-98B6-46A253E55652}"/>
    <cellStyle name="Commentaire 4 10 2 8" xfId="16216" xr:uid="{4576AECB-9D66-4252-AE93-990D16CF84E4}"/>
    <cellStyle name="Commentaire 4 10 2 9" xfId="16217" xr:uid="{73A54A1B-48B0-4066-9C6E-A7434BAE0A42}"/>
    <cellStyle name="Commentaire 4 10 2_Commentaires" xfId="16218" xr:uid="{FF2F035D-2C36-41F5-85B2-21FF63C5CDE7}"/>
    <cellStyle name="Commentaire 4 10 3" xfId="16219" xr:uid="{27955BCB-4234-43EE-BAC2-84B56979F966}"/>
    <cellStyle name="Commentaire 4 10 3 2" xfId="16220" xr:uid="{C762CCE5-70AC-4707-9070-CF87DC6BA210}"/>
    <cellStyle name="Commentaire 4 10 3 2 2" xfId="16221" xr:uid="{E19922A4-583E-4212-BC72-FEC96F0C6BDA}"/>
    <cellStyle name="Commentaire 4 10 3 2 3" xfId="16222" xr:uid="{0DA7FD63-8094-4E14-97D6-652B929C5A9E}"/>
    <cellStyle name="Commentaire 4 10 3 2 4" xfId="16223" xr:uid="{20FE9865-AD20-4023-85E9-835419592B82}"/>
    <cellStyle name="Commentaire 4 10 3 2 5" xfId="16224" xr:uid="{6FC1435E-D3A1-45B9-95C0-D0B41D842E97}"/>
    <cellStyle name="Commentaire 4 10 3 2_Commentaires" xfId="16225" xr:uid="{6A2B4CA7-93B3-4C67-A2A1-D94EDC827045}"/>
    <cellStyle name="Commentaire 4 10 3 3" xfId="16226" xr:uid="{2B0245AB-9EB7-4E36-B76E-81ACA454E9AD}"/>
    <cellStyle name="Commentaire 4 10 3 3 2" xfId="16227" xr:uid="{62404DFB-C0A7-473D-87F4-2BF4DD203078}"/>
    <cellStyle name="Commentaire 4 10 3 3 3" xfId="16228" xr:uid="{C1DA5ED3-0A10-4D70-A64E-D27D3F4DDF94}"/>
    <cellStyle name="Commentaire 4 10 3 3 4" xfId="16229" xr:uid="{4CE64630-D573-4FF2-BEBF-ACC071E7C5CC}"/>
    <cellStyle name="Commentaire 4 10 3 3 5" xfId="16230" xr:uid="{1459771B-D1F9-4EC8-A5DC-ABFFAF113DA0}"/>
    <cellStyle name="Commentaire 4 10 3 4" xfId="16231" xr:uid="{E5059237-0C13-4772-A29D-FAEE7FE5722E}"/>
    <cellStyle name="Commentaire 4 10 3 5" xfId="16232" xr:uid="{5066C6A2-8C4E-4A99-9557-44BE58D405B7}"/>
    <cellStyle name="Commentaire 4 10 3 6" xfId="16233" xr:uid="{F63DC14D-A958-41EC-8060-BCC08CBBFFB4}"/>
    <cellStyle name="Commentaire 4 10 3 7" xfId="16234" xr:uid="{8D72C76D-413B-41D4-A6BD-4602FB1DF06F}"/>
    <cellStyle name="Commentaire 4 10 3_Commentaires" xfId="16235" xr:uid="{A79FDA0E-69AD-4E08-BB69-BFB6189F5E04}"/>
    <cellStyle name="Commentaire 4 10 4" xfId="16236" xr:uid="{FABF49B7-51ED-4BE6-891F-B81E9B4E1AAA}"/>
    <cellStyle name="Commentaire 4 10 4 2" xfId="16237" xr:uid="{397235B2-B99C-4388-880D-FCB1A1CF8952}"/>
    <cellStyle name="Commentaire 4 10 4 2 2" xfId="16238" xr:uid="{D9A04CE5-932C-4F5A-AC42-AA9CA0998947}"/>
    <cellStyle name="Commentaire 4 10 4 2 3" xfId="16239" xr:uid="{713314E8-8FF0-46EC-A9C8-D1B9256058A3}"/>
    <cellStyle name="Commentaire 4 10 4 2 4" xfId="16240" xr:uid="{B051F454-A546-44FC-99B2-79D45C4E5A20}"/>
    <cellStyle name="Commentaire 4 10 4 2 5" xfId="16241" xr:uid="{EF208F05-9E4B-46FF-8EF7-B773C3F24D2F}"/>
    <cellStyle name="Commentaire 4 10 4 2_Commentaires" xfId="16242" xr:uid="{6EF5CF0D-36B9-4730-A50D-388941A77914}"/>
    <cellStyle name="Commentaire 4 10 4 3" xfId="16243" xr:uid="{09C1A6CE-E54E-428E-B903-2635E2ADB18A}"/>
    <cellStyle name="Commentaire 4 10 4 3 2" xfId="16244" xr:uid="{FEC55840-A656-4DE0-A88E-1533BAC322ED}"/>
    <cellStyle name="Commentaire 4 10 4 3 3" xfId="16245" xr:uid="{9ACDF9B5-2A61-4A3E-8AB0-DC7FF2FADFBF}"/>
    <cellStyle name="Commentaire 4 10 4 3 4" xfId="16246" xr:uid="{2F3FCA5C-8D8F-441B-8AEF-F0CADA80CE3C}"/>
    <cellStyle name="Commentaire 4 10 4 3 5" xfId="16247" xr:uid="{EBD66DB3-13A6-405A-9A89-74942018A9C2}"/>
    <cellStyle name="Commentaire 4 10 4 4" xfId="16248" xr:uid="{0CFE51B0-14C7-45AD-945F-BF7AC1E5FBEC}"/>
    <cellStyle name="Commentaire 4 10 4 5" xfId="16249" xr:uid="{8E475AD3-BC88-4990-9ACC-90B1B5F6D01C}"/>
    <cellStyle name="Commentaire 4 10 4 6" xfId="16250" xr:uid="{EDF5EB02-C7D3-42F4-A7B0-A1CDCD45B6DA}"/>
    <cellStyle name="Commentaire 4 10 4 7" xfId="16251" xr:uid="{D7133F90-68D8-448B-B327-1A69F6F52424}"/>
    <cellStyle name="Commentaire 4 10 4_Commentaires" xfId="16252" xr:uid="{DE1786C3-8716-452E-B3E4-1A664C56040A}"/>
    <cellStyle name="Commentaire 4 10 5" xfId="16253" xr:uid="{CDCED704-586B-4906-9E6A-D971AB404077}"/>
    <cellStyle name="Commentaire 4 10 5 2" xfId="16254" xr:uid="{9B8F7636-09CE-4355-86D7-36B83B5A517A}"/>
    <cellStyle name="Commentaire 4 10 5 2 2" xfId="16255" xr:uid="{1C688D59-BD5F-4947-ACB3-ADF54820A318}"/>
    <cellStyle name="Commentaire 4 10 5 2 3" xfId="16256" xr:uid="{8FFA654E-8DB5-4B3D-990A-583781305285}"/>
    <cellStyle name="Commentaire 4 10 5 2 4" xfId="16257" xr:uid="{92A06F46-5F50-44F8-A6E7-555A62317BC2}"/>
    <cellStyle name="Commentaire 4 10 5 2 5" xfId="16258" xr:uid="{8E736A12-CFF1-452A-8776-1A4F8FEDC468}"/>
    <cellStyle name="Commentaire 4 10 5 2_Commentaires" xfId="16259" xr:uid="{128445C6-6096-47DA-9987-7B0F3DC3EC3D}"/>
    <cellStyle name="Commentaire 4 10 5 3" xfId="16260" xr:uid="{E12A88FC-831D-4DBE-A1D2-5F57E2E06DA9}"/>
    <cellStyle name="Commentaire 4 10 5 3 2" xfId="16261" xr:uid="{339644C6-43DF-438B-8B38-046FBF2FA042}"/>
    <cellStyle name="Commentaire 4 10 5 3 3" xfId="16262" xr:uid="{4F9246CA-1AE3-48AD-BC20-F61650E5D52E}"/>
    <cellStyle name="Commentaire 4 10 5 3 4" xfId="16263" xr:uid="{ACAD4012-92CB-42BD-9D54-2B3315839892}"/>
    <cellStyle name="Commentaire 4 10 5 3 5" xfId="16264" xr:uid="{57E8AE56-31F8-4E8A-B909-9FFF37A0F64A}"/>
    <cellStyle name="Commentaire 4 10 5 4" xfId="16265" xr:uid="{B3B56388-2008-421D-9DB1-F8D9693AF5AA}"/>
    <cellStyle name="Commentaire 4 10 5 5" xfId="16266" xr:uid="{24646C6C-14AA-4FE1-BDFA-83EDB9174FE5}"/>
    <cellStyle name="Commentaire 4 10 5 6" xfId="16267" xr:uid="{66010335-44FF-4488-AFE4-5D84A626C331}"/>
    <cellStyle name="Commentaire 4 10 5 7" xfId="16268" xr:uid="{138AB3D7-2EFF-4944-A655-CD2D08739637}"/>
    <cellStyle name="Commentaire 4 10 5_Commentaires" xfId="16269" xr:uid="{D29143D2-318C-4E8F-A9B1-097AAF99D7A0}"/>
    <cellStyle name="Commentaire 4 10 6" xfId="16270" xr:uid="{2936DBB4-EF29-4733-92B2-7D8BCD4206A8}"/>
    <cellStyle name="Commentaire 4 10 6 2" xfId="16271" xr:uid="{6E893ADC-A352-4277-BF9C-B645E6C99650}"/>
    <cellStyle name="Commentaire 4 10 6 2 2" xfId="16272" xr:uid="{26EA1181-E6EF-4CED-9B53-847E34B445F3}"/>
    <cellStyle name="Commentaire 4 10 6 2 3" xfId="16273" xr:uid="{69753599-446E-4A35-A743-B570515A778F}"/>
    <cellStyle name="Commentaire 4 10 6 2 4" xfId="16274" xr:uid="{F9E6C8BD-E5F7-4686-A7D8-CBA02A55A62A}"/>
    <cellStyle name="Commentaire 4 10 6 2 5" xfId="16275" xr:uid="{1368ECF3-1C7B-4053-AF6D-FCC600593D09}"/>
    <cellStyle name="Commentaire 4 10 6 2_Commentaires" xfId="16276" xr:uid="{AE6F78CE-EE84-4FB6-891D-30FF82B3EDAC}"/>
    <cellStyle name="Commentaire 4 10 6 3" xfId="16277" xr:uid="{E40D6A3A-99E5-4D30-8FEA-911DDE261DBD}"/>
    <cellStyle name="Commentaire 4 10 6 4" xfId="16278" xr:uid="{3A0D3F7F-7DE9-4FC9-B461-2EFDAF99EFAE}"/>
    <cellStyle name="Commentaire 4 10 6 5" xfId="16279" xr:uid="{625916F9-8E00-4524-9F6F-9B883BF35770}"/>
    <cellStyle name="Commentaire 4 10 6 6" xfId="16280" xr:uid="{2DF44718-4EFC-401E-9BF4-B11CBCE7E785}"/>
    <cellStyle name="Commentaire 4 10 6_Commentaires" xfId="16281" xr:uid="{CE7F499F-B291-48A5-88EA-2BDE476356A0}"/>
    <cellStyle name="Commentaire 4 10 7" xfId="16282" xr:uid="{488A72FE-0959-4E42-877A-2BC57797A8D1}"/>
    <cellStyle name="Commentaire 4 10 7 2" xfId="16283" xr:uid="{8C302299-A9D3-46B1-87C4-74FD03858F42}"/>
    <cellStyle name="Commentaire 4 10 7 3" xfId="16284" xr:uid="{738CC864-9977-4475-BEAC-71D58E080F92}"/>
    <cellStyle name="Commentaire 4 10 7 4" xfId="16285" xr:uid="{6C5A0834-6DB6-423B-95B4-D2A91D7502E6}"/>
    <cellStyle name="Commentaire 4 10 7 5" xfId="16286" xr:uid="{2336D412-8D35-4F9A-A330-9AB02FD09D04}"/>
    <cellStyle name="Commentaire 4 10 7_Commentaires" xfId="16287" xr:uid="{8217F919-718E-4CD6-A841-5AA3ECEF6E32}"/>
    <cellStyle name="Commentaire 4 10 8" xfId="16288" xr:uid="{0F20005A-B5D3-46B7-8A2F-BEDA5FEDC8E4}"/>
    <cellStyle name="Commentaire 4 10 8 2" xfId="16289" xr:uid="{8DFC9B47-F1D5-4B16-83E9-05BA5306D58E}"/>
    <cellStyle name="Commentaire 4 10 8_Commentaires" xfId="16290" xr:uid="{02897C61-6C1E-4B5B-912B-D57E368F3E75}"/>
    <cellStyle name="Commentaire 4 10 9" xfId="16291" xr:uid="{07F64F7C-C4D3-4243-A11E-7099308CDBF1}"/>
    <cellStyle name="Commentaire 4 10 9 2" xfId="16292" xr:uid="{DE36B707-B6A4-48E4-9551-B45C96D64D0E}"/>
    <cellStyle name="Commentaire 4 10 9_Commentaires" xfId="16293" xr:uid="{024B2907-3C7E-44B5-A38B-541B1793262B}"/>
    <cellStyle name="Commentaire 4 10_Commentaires" xfId="16294" xr:uid="{59ADB2A1-CF0C-41A1-A4AD-516181F1CC24}"/>
    <cellStyle name="Commentaire 4 11" xfId="16295" xr:uid="{B14035BA-F739-455C-AF70-F5FEA388C8F4}"/>
    <cellStyle name="Commentaire 4 11 10" xfId="16296" xr:uid="{69320BF0-C103-4371-9C99-1769D697EF76}"/>
    <cellStyle name="Commentaire 4 11 11" xfId="16297" xr:uid="{6D06EDE0-93EA-4405-A6FF-7363A4DE0D54}"/>
    <cellStyle name="Commentaire 4 11 2" xfId="16298" xr:uid="{D013AD2E-C0EB-4CE1-BEE3-AFED46BECE70}"/>
    <cellStyle name="Commentaire 4 11 2 2" xfId="16299" xr:uid="{133115B6-4459-4448-9997-116B501BD3AD}"/>
    <cellStyle name="Commentaire 4 11 2 2 2" xfId="16300" xr:uid="{9FA46B36-ABEB-45A4-A0B9-59F45D802909}"/>
    <cellStyle name="Commentaire 4 11 2 2 2 2" xfId="16301" xr:uid="{8A2FDFC7-F2CB-4B71-B7F3-5639C9390F5E}"/>
    <cellStyle name="Commentaire 4 11 2 2 2 3" xfId="16302" xr:uid="{34522FE0-23CD-47A1-8EB8-38281D57B796}"/>
    <cellStyle name="Commentaire 4 11 2 2 2 4" xfId="16303" xr:uid="{CE83BDDB-D9D6-4545-9060-A9B76AB4C686}"/>
    <cellStyle name="Commentaire 4 11 2 2 2 5" xfId="16304" xr:uid="{BBC9A5BF-FF28-43A6-9DB0-7515E5CAC799}"/>
    <cellStyle name="Commentaire 4 11 2 2 3" xfId="16305" xr:uid="{1608F216-99A1-486A-8940-AD7AB50B5E0E}"/>
    <cellStyle name="Commentaire 4 11 2 2 3 2" xfId="16306" xr:uid="{88766E6E-A871-4507-8734-E11B19387E8B}"/>
    <cellStyle name="Commentaire 4 11 2 2 3 3" xfId="16307" xr:uid="{6DD17D4B-8D07-44AB-9D81-43A7D5A5C0C7}"/>
    <cellStyle name="Commentaire 4 11 2 2 3 4" xfId="16308" xr:uid="{A2C1B5D3-7250-4532-81FF-AAF2EF543ADE}"/>
    <cellStyle name="Commentaire 4 11 2 2 3 5" xfId="16309" xr:uid="{6707D7A7-8436-45AF-8A75-8A538ABAAB88}"/>
    <cellStyle name="Commentaire 4 11 2 2 4" xfId="16310" xr:uid="{DED0AC15-876F-4333-A2A6-11FDCBCA1F00}"/>
    <cellStyle name="Commentaire 4 11 2 2 5" xfId="16311" xr:uid="{CA4DDED5-3F65-4AC0-A5B6-23230610FA19}"/>
    <cellStyle name="Commentaire 4 11 2 2 6" xfId="16312" xr:uid="{9385664A-8D40-48FF-8300-C862295339CD}"/>
    <cellStyle name="Commentaire 4 11 2 2 7" xfId="16313" xr:uid="{9203E332-213F-4E52-8EE4-D323853786E8}"/>
    <cellStyle name="Commentaire 4 11 2 2_Commentaires" xfId="16314" xr:uid="{06F33B53-A36D-4C3F-8583-D1F2AAC271EA}"/>
    <cellStyle name="Commentaire 4 11 2 3" xfId="16315" xr:uid="{943D35BE-417C-4627-BB17-6AF86C65740A}"/>
    <cellStyle name="Commentaire 4 11 2 3 2" xfId="16316" xr:uid="{D16FEF5A-1AB2-4414-98E0-F000848FA7FB}"/>
    <cellStyle name="Commentaire 4 11 2 3 2 2" xfId="16317" xr:uid="{86AB1B78-54C4-4862-9505-F81C55652956}"/>
    <cellStyle name="Commentaire 4 11 2 3 2 3" xfId="16318" xr:uid="{1F526AEB-C482-4CC6-8793-90E2B1A7393D}"/>
    <cellStyle name="Commentaire 4 11 2 3 2 4" xfId="16319" xr:uid="{93B952C4-856D-4844-9ABC-FDE511AACB19}"/>
    <cellStyle name="Commentaire 4 11 2 3 2 5" xfId="16320" xr:uid="{50F4DAE2-EE9E-468D-84E7-12C1B257FE44}"/>
    <cellStyle name="Commentaire 4 11 2 3 3" xfId="16321" xr:uid="{CA1448C5-E12A-498E-A81E-7A16322E3166}"/>
    <cellStyle name="Commentaire 4 11 2 3 3 2" xfId="16322" xr:uid="{8E82DFA4-AACE-4436-9BCE-B49F9BE23AD9}"/>
    <cellStyle name="Commentaire 4 11 2 3 3 3" xfId="16323" xr:uid="{0C24FF42-1736-4597-81AC-633AE003A227}"/>
    <cellStyle name="Commentaire 4 11 2 3 3 4" xfId="16324" xr:uid="{895DFEC7-9B90-4F25-9D80-59BAD30CEB09}"/>
    <cellStyle name="Commentaire 4 11 2 3 3 5" xfId="16325" xr:uid="{96064730-8498-4E8A-A7C9-5BEB3B752104}"/>
    <cellStyle name="Commentaire 4 11 2 3 4" xfId="16326" xr:uid="{FA368163-5534-48BE-899F-5533CB29BE2F}"/>
    <cellStyle name="Commentaire 4 11 2 3 5" xfId="16327" xr:uid="{4C7BA9E1-AABC-4A11-A7CF-7E9150221FE1}"/>
    <cellStyle name="Commentaire 4 11 2 3 6" xfId="16328" xr:uid="{1EDD899D-204B-40F3-92AB-8E4586AA685B}"/>
    <cellStyle name="Commentaire 4 11 2 3 7" xfId="16329" xr:uid="{099C3108-936D-46DF-86C7-41093D7F7418}"/>
    <cellStyle name="Commentaire 4 11 2 4" xfId="16330" xr:uid="{072590BD-AC86-439C-AC7A-593FC0A2452B}"/>
    <cellStyle name="Commentaire 4 11 2 4 2" xfId="16331" xr:uid="{4E333EDE-300E-40E8-A499-78F4372508C6}"/>
    <cellStyle name="Commentaire 4 11 2 4 3" xfId="16332" xr:uid="{E0815562-4AD4-4ACD-B13F-FFC8BA45A981}"/>
    <cellStyle name="Commentaire 4 11 2 4 4" xfId="16333" xr:uid="{95B2AE27-5FBD-4A69-8B8C-08532EDFEA7B}"/>
    <cellStyle name="Commentaire 4 11 2 4 5" xfId="16334" xr:uid="{D8D193C2-D881-4F4B-94D7-E21213F39CF7}"/>
    <cellStyle name="Commentaire 4 11 2 5" xfId="16335" xr:uid="{FD2D04A3-6943-4041-9075-64D0E2067EDD}"/>
    <cellStyle name="Commentaire 4 11 2 5 2" xfId="16336" xr:uid="{57133855-2ADA-459C-9642-F631B7F9A8FD}"/>
    <cellStyle name="Commentaire 4 11 2 5 3" xfId="16337" xr:uid="{6AFA8F1F-7871-4306-B237-8281851ECD77}"/>
    <cellStyle name="Commentaire 4 11 2 5 4" xfId="16338" xr:uid="{2397FBF5-A2A5-4D9E-8CB5-83CE9FF5393A}"/>
    <cellStyle name="Commentaire 4 11 2 5 5" xfId="16339" xr:uid="{2C4A4E81-540E-4821-A56E-8D0A0453C3F8}"/>
    <cellStyle name="Commentaire 4 11 2 6" xfId="16340" xr:uid="{45EEF4F1-89B0-4E19-8006-882391F4DD42}"/>
    <cellStyle name="Commentaire 4 11 2 7" xfId="16341" xr:uid="{75BDBDF1-AECE-4534-8653-A233DBD3F838}"/>
    <cellStyle name="Commentaire 4 11 2 8" xfId="16342" xr:uid="{BCD33930-E24A-44B6-9ECC-7A0D7AEE8812}"/>
    <cellStyle name="Commentaire 4 11 2 9" xfId="16343" xr:uid="{E77F975D-EDA1-4D08-80B6-8D2A844555DD}"/>
    <cellStyle name="Commentaire 4 11 2_Commentaires" xfId="16344" xr:uid="{1453F18B-9F22-48ED-8C4D-4FFE40B9FCAC}"/>
    <cellStyle name="Commentaire 4 11 3" xfId="16345" xr:uid="{A3F55102-AA0E-4073-A214-D8E4B3BA014C}"/>
    <cellStyle name="Commentaire 4 11 3 2" xfId="16346" xr:uid="{3BBBB609-A5A3-4B0E-9497-9C10E73CAB72}"/>
    <cellStyle name="Commentaire 4 11 3 2 2" xfId="16347" xr:uid="{7A35C902-7C32-4246-A789-45FFF47059B4}"/>
    <cellStyle name="Commentaire 4 11 3 2 3" xfId="16348" xr:uid="{EEC32203-CC59-430F-81C1-5A29C6D51EE2}"/>
    <cellStyle name="Commentaire 4 11 3 2 4" xfId="16349" xr:uid="{B2F362CA-5CCA-4FC9-861A-235217CB9B76}"/>
    <cellStyle name="Commentaire 4 11 3 2 5" xfId="16350" xr:uid="{29279EB4-0445-420F-8B71-9EEEDA9B45FD}"/>
    <cellStyle name="Commentaire 4 11 3 2_Commentaires" xfId="16351" xr:uid="{19F4A827-4DF0-4535-AF9D-7F5118C687EF}"/>
    <cellStyle name="Commentaire 4 11 3 3" xfId="16352" xr:uid="{0DD973EB-0862-4E3C-8EF3-F17E6F6D3CC5}"/>
    <cellStyle name="Commentaire 4 11 3 3 2" xfId="16353" xr:uid="{71F44134-5E73-48DA-9340-AE75E8E50C16}"/>
    <cellStyle name="Commentaire 4 11 3 3 3" xfId="16354" xr:uid="{7EF921CD-FBB3-4B97-81B2-A87BD64CAFD3}"/>
    <cellStyle name="Commentaire 4 11 3 3 4" xfId="16355" xr:uid="{B1D5CC37-E0FC-47F8-BD95-8ACBACBB988E}"/>
    <cellStyle name="Commentaire 4 11 3 3 5" xfId="16356" xr:uid="{C89EF894-FF4E-45AD-A694-B1D9738EA680}"/>
    <cellStyle name="Commentaire 4 11 3 4" xfId="16357" xr:uid="{44ACB0A2-B065-4F80-A02B-8112E0535A69}"/>
    <cellStyle name="Commentaire 4 11 3 5" xfId="16358" xr:uid="{12E81CD8-87E1-4185-A98E-8E89259455A3}"/>
    <cellStyle name="Commentaire 4 11 3 6" xfId="16359" xr:uid="{722572AF-E789-4D7F-A6D5-015DC1F48B53}"/>
    <cellStyle name="Commentaire 4 11 3 7" xfId="16360" xr:uid="{6DCC3106-EB20-492A-87A1-E3A998A66569}"/>
    <cellStyle name="Commentaire 4 11 3_Commentaires" xfId="16361" xr:uid="{2E87FDC9-0CF5-46A3-ABFA-D0FA7B12457B}"/>
    <cellStyle name="Commentaire 4 11 4" xfId="16362" xr:uid="{FB99F4EB-8A1D-400E-8D12-03A5A325A5BE}"/>
    <cellStyle name="Commentaire 4 11 4 2" xfId="16363" xr:uid="{5EE9E173-938A-4674-956F-D13D445BE8B5}"/>
    <cellStyle name="Commentaire 4 11 4 2 2" xfId="16364" xr:uid="{A5D75A1D-9726-4FDB-B437-D157E24A61D9}"/>
    <cellStyle name="Commentaire 4 11 4 2 3" xfId="16365" xr:uid="{2EF2E1C2-BD34-44BC-AB05-23629B42F2A3}"/>
    <cellStyle name="Commentaire 4 11 4 2 4" xfId="16366" xr:uid="{745EEDB5-A969-4FAF-8000-0A12F7F53AEC}"/>
    <cellStyle name="Commentaire 4 11 4 2 5" xfId="16367" xr:uid="{F15ADBC0-C88B-46D4-BC1F-CB494BA92C0E}"/>
    <cellStyle name="Commentaire 4 11 4 2_Commentaires" xfId="16368" xr:uid="{A7431420-BF6C-47E7-B077-A3656F674903}"/>
    <cellStyle name="Commentaire 4 11 4 3" xfId="16369" xr:uid="{AC480321-1986-48B7-A995-FBEEB4EC4528}"/>
    <cellStyle name="Commentaire 4 11 4 3 2" xfId="16370" xr:uid="{07596AF1-7E35-45FF-BD8C-FB370B474B3F}"/>
    <cellStyle name="Commentaire 4 11 4 3 3" xfId="16371" xr:uid="{9B6BF1D7-AA92-4986-8913-C2E654DCA3EA}"/>
    <cellStyle name="Commentaire 4 11 4 3 4" xfId="16372" xr:uid="{04F8ACFB-1508-4FBA-8711-9AF59A70B2F5}"/>
    <cellStyle name="Commentaire 4 11 4 3 5" xfId="16373" xr:uid="{0240955F-81BB-4670-B52D-FFF915EA7001}"/>
    <cellStyle name="Commentaire 4 11 4 4" xfId="16374" xr:uid="{809F4C27-8315-46C8-B56F-428BC66A9718}"/>
    <cellStyle name="Commentaire 4 11 4 5" xfId="16375" xr:uid="{C5DF8052-ED55-4428-B16B-2048E1D2A1F3}"/>
    <cellStyle name="Commentaire 4 11 4 6" xfId="16376" xr:uid="{6B3960F8-E49D-4799-8769-85FAFA579905}"/>
    <cellStyle name="Commentaire 4 11 4 7" xfId="16377" xr:uid="{FE20A035-7D14-4E87-A362-8661AB6463BF}"/>
    <cellStyle name="Commentaire 4 11 4_Commentaires" xfId="16378" xr:uid="{8766BE24-17E3-4AAC-B76F-94FFEBD0075A}"/>
    <cellStyle name="Commentaire 4 11 5" xfId="16379" xr:uid="{C37180D6-6C09-4973-B048-9B629B74E034}"/>
    <cellStyle name="Commentaire 4 11 5 2" xfId="16380" xr:uid="{9F1EF502-84D6-40E6-A8F4-EA62C4F6F332}"/>
    <cellStyle name="Commentaire 4 11 5 2 2" xfId="16381" xr:uid="{F2B8A8BE-78FB-47BF-8016-47ED7CBB143E}"/>
    <cellStyle name="Commentaire 4 11 5 2 3" xfId="16382" xr:uid="{618C0473-2341-4001-AD9F-5D3123E3B3C0}"/>
    <cellStyle name="Commentaire 4 11 5 2 4" xfId="16383" xr:uid="{A1699FB0-2761-4E24-B30C-589E77A5B241}"/>
    <cellStyle name="Commentaire 4 11 5 2 5" xfId="16384" xr:uid="{C7F94A44-4743-4ABA-996F-F99983BFBB66}"/>
    <cellStyle name="Commentaire 4 11 5 2_Commentaires" xfId="16385" xr:uid="{11637F35-1542-47B2-960B-7700701CC56E}"/>
    <cellStyle name="Commentaire 4 11 5 3" xfId="16386" xr:uid="{8974C262-F561-47E2-99C4-07D30F1B317E}"/>
    <cellStyle name="Commentaire 4 11 5 3 2" xfId="16387" xr:uid="{2C85DDFD-0476-421C-A56D-A213A791D10C}"/>
    <cellStyle name="Commentaire 4 11 5 3 3" xfId="16388" xr:uid="{2F9EF21A-1386-49BD-9401-A9820B7F6E27}"/>
    <cellStyle name="Commentaire 4 11 5 3 4" xfId="16389" xr:uid="{1CB72E3E-FB17-4020-8694-BEA9F77D8989}"/>
    <cellStyle name="Commentaire 4 11 5 3 5" xfId="16390" xr:uid="{994DB70C-8050-43CD-ABD4-915544B530EB}"/>
    <cellStyle name="Commentaire 4 11 5 4" xfId="16391" xr:uid="{88F168B0-AEC6-483E-9422-0C32A10F7536}"/>
    <cellStyle name="Commentaire 4 11 5 5" xfId="16392" xr:uid="{A8B9B3DB-2AAA-46E3-B2A4-82F405CEBFD3}"/>
    <cellStyle name="Commentaire 4 11 5 6" xfId="16393" xr:uid="{57A327B1-D02E-460C-BC0B-03CF279EACBD}"/>
    <cellStyle name="Commentaire 4 11 5 7" xfId="16394" xr:uid="{BCE7CD00-3A8F-463E-AD04-023D6E23778D}"/>
    <cellStyle name="Commentaire 4 11 5_Commentaires" xfId="16395" xr:uid="{99C97CFC-3628-4125-A487-831AF0FA03EF}"/>
    <cellStyle name="Commentaire 4 11 6" xfId="16396" xr:uid="{6379421F-9FC3-4CE5-BBEB-ABF01F452788}"/>
    <cellStyle name="Commentaire 4 11 6 2" xfId="16397" xr:uid="{4E762A94-B8E9-45C2-B10E-0BF70D653C0C}"/>
    <cellStyle name="Commentaire 4 11 6 2 2" xfId="16398" xr:uid="{CCCDCBF9-10E9-4A70-A6B7-D04AD2D37E19}"/>
    <cellStyle name="Commentaire 4 11 6 2 3" xfId="16399" xr:uid="{3B213EF8-370B-4487-8A73-1F1529B3922E}"/>
    <cellStyle name="Commentaire 4 11 6 2 4" xfId="16400" xr:uid="{D1B15BBC-9DAB-4B78-A6D9-A18655149E53}"/>
    <cellStyle name="Commentaire 4 11 6 2 5" xfId="16401" xr:uid="{5139BC09-E78C-4ABE-82F3-9CEE94E06C55}"/>
    <cellStyle name="Commentaire 4 11 6 2_Commentaires" xfId="16402" xr:uid="{62039E34-8557-4A44-BE1B-B3CF2BB672D3}"/>
    <cellStyle name="Commentaire 4 11 6 3" xfId="16403" xr:uid="{CA79A29C-57E5-4E2A-90E6-18C298BBC023}"/>
    <cellStyle name="Commentaire 4 11 6 4" xfId="16404" xr:uid="{9964A98B-0159-4C6F-930F-799F83F27B53}"/>
    <cellStyle name="Commentaire 4 11 6 5" xfId="16405" xr:uid="{B81D173E-9CED-4922-9BC4-3092D9BABCA3}"/>
    <cellStyle name="Commentaire 4 11 6 6" xfId="16406" xr:uid="{02DB3D7D-885C-401D-9103-09C79E10DCA5}"/>
    <cellStyle name="Commentaire 4 11 6_Commentaires" xfId="16407" xr:uid="{690C7907-C7B8-4A0E-865E-5BE306751CBF}"/>
    <cellStyle name="Commentaire 4 11 7" xfId="16408" xr:uid="{17CCE769-FAC5-4DF0-90A6-76B5319D24E3}"/>
    <cellStyle name="Commentaire 4 11 7 2" xfId="16409" xr:uid="{7FB4230F-1373-4A34-84F6-1C416A196711}"/>
    <cellStyle name="Commentaire 4 11 7 3" xfId="16410" xr:uid="{F84A3B99-140A-42E8-9FCE-F2E2770B6461}"/>
    <cellStyle name="Commentaire 4 11 7 4" xfId="16411" xr:uid="{819844AC-0C05-4131-BB81-A5FFBC92530B}"/>
    <cellStyle name="Commentaire 4 11 7 5" xfId="16412" xr:uid="{4BC82A60-14B9-4E12-96A6-AD2D4E9DAAC7}"/>
    <cellStyle name="Commentaire 4 11 7_Commentaires" xfId="16413" xr:uid="{9A65841A-8CEC-415C-8A54-CAE6A7861E96}"/>
    <cellStyle name="Commentaire 4 11 8" xfId="16414" xr:uid="{51680EC9-B9E9-4B77-9FC1-7732EE1B78C2}"/>
    <cellStyle name="Commentaire 4 11 8 2" xfId="16415" xr:uid="{7D6C21F0-F872-4A86-9A8B-D06749C9C14E}"/>
    <cellStyle name="Commentaire 4 11 8_Commentaires" xfId="16416" xr:uid="{C4DD7AAE-74C9-44CB-BE44-81E873D463B3}"/>
    <cellStyle name="Commentaire 4 11 9" xfId="16417" xr:uid="{80888306-F798-4706-B1E0-65A82ADFA738}"/>
    <cellStyle name="Commentaire 4 11_Commentaires" xfId="16418" xr:uid="{F1B09D7A-C10C-42FE-966B-D5CD0D8A1EB1}"/>
    <cellStyle name="Commentaire 4 12" xfId="16419" xr:uid="{2395548C-9497-45E2-ADA0-040740252FFB}"/>
    <cellStyle name="Commentaire 4 12 10" xfId="16420" xr:uid="{F78BD66E-E1A5-44A3-A920-DE6591CB12B5}"/>
    <cellStyle name="Commentaire 4 12 2" xfId="16421" xr:uid="{070C66E0-D5E4-4248-A960-7BF4A4AC783F}"/>
    <cellStyle name="Commentaire 4 12 2 2" xfId="16422" xr:uid="{6E19A055-EBE2-4812-B0C5-AF2CAFB78BA3}"/>
    <cellStyle name="Commentaire 4 12 2 2 2" xfId="16423" xr:uid="{2639FD9E-85DC-4445-A74E-858FDF37AD4A}"/>
    <cellStyle name="Commentaire 4 12 2 2 2 2" xfId="16424" xr:uid="{65D70361-DA7F-4709-89EA-CDB6F2DA1A24}"/>
    <cellStyle name="Commentaire 4 12 2 2 2 3" xfId="16425" xr:uid="{4342907E-2B70-47B1-99CB-62D82BF1C5D3}"/>
    <cellStyle name="Commentaire 4 12 2 2 2 4" xfId="16426" xr:uid="{74497FED-6AAC-4CBE-B1D7-DBE0C5AC2B28}"/>
    <cellStyle name="Commentaire 4 12 2 2 2 5" xfId="16427" xr:uid="{DEF27F84-0092-46AD-841A-24ADFD5F2364}"/>
    <cellStyle name="Commentaire 4 12 2 2 3" xfId="16428" xr:uid="{BC948867-4391-44AA-A6BC-47CC694C2DDF}"/>
    <cellStyle name="Commentaire 4 12 2 2 3 2" xfId="16429" xr:uid="{E740505C-7404-41D7-B37E-C103C9193C58}"/>
    <cellStyle name="Commentaire 4 12 2 2 3 3" xfId="16430" xr:uid="{C9D36607-4639-4AB9-A060-CEB5ECBDDAA0}"/>
    <cellStyle name="Commentaire 4 12 2 2 3 4" xfId="16431" xr:uid="{C767DC5F-C589-446F-BBA3-0535941C127E}"/>
    <cellStyle name="Commentaire 4 12 2 2 3 5" xfId="16432" xr:uid="{68784BFF-9C70-4D05-BEE4-B862AFB72337}"/>
    <cellStyle name="Commentaire 4 12 2 2 4" xfId="16433" xr:uid="{22EA1311-89ED-4C48-826E-B4467DC0F4C2}"/>
    <cellStyle name="Commentaire 4 12 2 2 5" xfId="16434" xr:uid="{FB3D2D16-97A6-48D7-9237-901EFD741C5F}"/>
    <cellStyle name="Commentaire 4 12 2 2 6" xfId="16435" xr:uid="{161F3FB1-91B0-49E7-9FEF-FD7CEB5355E9}"/>
    <cellStyle name="Commentaire 4 12 2 2 7" xfId="16436" xr:uid="{E5F5656B-691E-4E0B-8C0C-0A6B22A0CC8E}"/>
    <cellStyle name="Commentaire 4 12 2 2_Commentaires" xfId="16437" xr:uid="{E687DB63-53E9-42AF-8E18-694F81A57B49}"/>
    <cellStyle name="Commentaire 4 12 2 3" xfId="16438" xr:uid="{B42D8CF4-7DF1-4C20-B67D-7719DF08B0E0}"/>
    <cellStyle name="Commentaire 4 12 2 3 2" xfId="16439" xr:uid="{FD894BB6-9C00-4BE8-99E6-902FB72762BE}"/>
    <cellStyle name="Commentaire 4 12 2 3 2 2" xfId="16440" xr:uid="{5EAEBA21-1E73-4F66-9D03-D780AD6D76F7}"/>
    <cellStyle name="Commentaire 4 12 2 3 2 3" xfId="16441" xr:uid="{DAA34E50-4F48-472C-BDA8-707220FD4D51}"/>
    <cellStyle name="Commentaire 4 12 2 3 2 4" xfId="16442" xr:uid="{9406D302-9648-499E-A0DC-AAD1174A5210}"/>
    <cellStyle name="Commentaire 4 12 2 3 2 5" xfId="16443" xr:uid="{2FA490FA-0678-4AE1-ACA4-12233E8332D9}"/>
    <cellStyle name="Commentaire 4 12 2 3 3" xfId="16444" xr:uid="{7B82DEA2-DAAC-49AE-AD52-0AB54F5C6FCC}"/>
    <cellStyle name="Commentaire 4 12 2 3 3 2" xfId="16445" xr:uid="{2C0AAE56-EDE9-4EAE-8AF7-7834E06FC670}"/>
    <cellStyle name="Commentaire 4 12 2 3 3 3" xfId="16446" xr:uid="{DD91678E-BDCF-444F-9C38-93D31641B419}"/>
    <cellStyle name="Commentaire 4 12 2 3 3 4" xfId="16447" xr:uid="{33812DE1-2A2F-43DC-99F1-EF60797BAFAA}"/>
    <cellStyle name="Commentaire 4 12 2 3 3 5" xfId="16448" xr:uid="{D5D83B5C-A2BF-4813-8879-9854760AF914}"/>
    <cellStyle name="Commentaire 4 12 2 3 4" xfId="16449" xr:uid="{24F7553B-95D2-4AD5-8B46-7A6E9749B050}"/>
    <cellStyle name="Commentaire 4 12 2 3 5" xfId="16450" xr:uid="{505F9EB8-1B14-4A67-9E7C-4429FE5B5824}"/>
    <cellStyle name="Commentaire 4 12 2 3 6" xfId="16451" xr:uid="{99142A92-AA53-4DB8-92C7-55985A48A4AF}"/>
    <cellStyle name="Commentaire 4 12 2 3 7" xfId="16452" xr:uid="{46273FA0-035A-4935-A011-693F04B1BC6D}"/>
    <cellStyle name="Commentaire 4 12 2 4" xfId="16453" xr:uid="{9FA850C3-17FC-40BF-97B2-F1DD1087960F}"/>
    <cellStyle name="Commentaire 4 12 2 4 2" xfId="16454" xr:uid="{3FE9ABCF-8940-407F-A843-732A533AE676}"/>
    <cellStyle name="Commentaire 4 12 2 4 3" xfId="16455" xr:uid="{45DF10DE-A027-45F8-9087-019E63A8CF13}"/>
    <cellStyle name="Commentaire 4 12 2 4 4" xfId="16456" xr:uid="{8BA2C6B3-510F-4136-89DA-DB38053E3AA7}"/>
    <cellStyle name="Commentaire 4 12 2 4 5" xfId="16457" xr:uid="{4BC53DE1-06FB-4DEE-91EE-BE5D9925734F}"/>
    <cellStyle name="Commentaire 4 12 2 5" xfId="16458" xr:uid="{86DBA9FF-2A8B-4ED1-9938-375113B41EDD}"/>
    <cellStyle name="Commentaire 4 12 2 5 2" xfId="16459" xr:uid="{2C61BB9F-41EC-44CA-9172-2FE01751C5DE}"/>
    <cellStyle name="Commentaire 4 12 2 5 3" xfId="16460" xr:uid="{4ABBC3F7-3843-4DD6-8626-4B77CF6BA67F}"/>
    <cellStyle name="Commentaire 4 12 2 5 4" xfId="16461" xr:uid="{20DCEC25-23EF-47FB-AE3C-624F0BCF023B}"/>
    <cellStyle name="Commentaire 4 12 2 5 5" xfId="16462" xr:uid="{F161D048-C274-4B83-A03B-19497D06AAF7}"/>
    <cellStyle name="Commentaire 4 12 2 6" xfId="16463" xr:uid="{B585B7E6-CCD2-4C28-87BB-4CDB2C99C066}"/>
    <cellStyle name="Commentaire 4 12 2 7" xfId="16464" xr:uid="{BAE8C763-2C13-4B9F-BC4F-8D4186995AC1}"/>
    <cellStyle name="Commentaire 4 12 2 8" xfId="16465" xr:uid="{A4C1DD4D-C706-40C8-869E-02B99886EAA5}"/>
    <cellStyle name="Commentaire 4 12 2 9" xfId="16466" xr:uid="{58CC6776-3106-431E-89C3-7076C64F65CA}"/>
    <cellStyle name="Commentaire 4 12 2_Commentaires" xfId="16467" xr:uid="{0EAF54E6-36F5-4B95-B66E-F9DFB6B0412D}"/>
    <cellStyle name="Commentaire 4 12 3" xfId="16468" xr:uid="{7B37D756-E84F-4B87-A82F-55B192A48BF0}"/>
    <cellStyle name="Commentaire 4 12 3 2" xfId="16469" xr:uid="{57F0560F-5FA7-4D12-816B-CF20D75D77ED}"/>
    <cellStyle name="Commentaire 4 12 3 2 2" xfId="16470" xr:uid="{F2A2D3AA-D0AB-4D9A-AAE3-2B03BA7A95AF}"/>
    <cellStyle name="Commentaire 4 12 3 2 3" xfId="16471" xr:uid="{0620D535-D640-4E75-B960-EBC66F2D1185}"/>
    <cellStyle name="Commentaire 4 12 3 2 4" xfId="16472" xr:uid="{0789E824-75ED-4795-ACCF-FC6FD5E04A70}"/>
    <cellStyle name="Commentaire 4 12 3 2 5" xfId="16473" xr:uid="{E6C31416-62F5-43F8-AA41-002E52D6B81F}"/>
    <cellStyle name="Commentaire 4 12 3 2_Commentaires" xfId="16474" xr:uid="{35D68CFF-7B57-42B8-9FCF-0FCA37BE2D5A}"/>
    <cellStyle name="Commentaire 4 12 3 3" xfId="16475" xr:uid="{4D00E1CC-665E-4E66-A15B-79E63E2F4B30}"/>
    <cellStyle name="Commentaire 4 12 3 3 2" xfId="16476" xr:uid="{0C6A20B6-451B-4374-B5DF-14AE6109484A}"/>
    <cellStyle name="Commentaire 4 12 3 3 3" xfId="16477" xr:uid="{84E4DE99-97D3-4729-AAFF-9A5779FAD6F4}"/>
    <cellStyle name="Commentaire 4 12 3 3 4" xfId="16478" xr:uid="{CDA2C223-58B3-44D2-BD2B-5199CA2C7803}"/>
    <cellStyle name="Commentaire 4 12 3 3 5" xfId="16479" xr:uid="{2A107454-92C5-4099-926B-4F8A891AFCE6}"/>
    <cellStyle name="Commentaire 4 12 3 4" xfId="16480" xr:uid="{E2ACF7D4-0437-4A92-AAE9-B1BE30B9D0F6}"/>
    <cellStyle name="Commentaire 4 12 3 5" xfId="16481" xr:uid="{04463DE0-E9F5-4F49-B25B-960C18FD4403}"/>
    <cellStyle name="Commentaire 4 12 3 6" xfId="16482" xr:uid="{EF79E41F-2B00-4ACF-AF43-31677C69F502}"/>
    <cellStyle name="Commentaire 4 12 3 7" xfId="16483" xr:uid="{177FBCBF-86DE-43A1-ADD9-EA1DDA9BB874}"/>
    <cellStyle name="Commentaire 4 12 3_Commentaires" xfId="16484" xr:uid="{BF3ABCCF-FC56-47AD-B21F-7CA1B13E9758}"/>
    <cellStyle name="Commentaire 4 12 4" xfId="16485" xr:uid="{1642910A-36CE-4211-B3A2-119E9CC9A3B3}"/>
    <cellStyle name="Commentaire 4 12 4 2" xfId="16486" xr:uid="{FDF093B2-8B20-411B-BD35-EDA633B90826}"/>
    <cellStyle name="Commentaire 4 12 4 2 2" xfId="16487" xr:uid="{33584E71-844C-4CA7-B903-D4850152EDDE}"/>
    <cellStyle name="Commentaire 4 12 4 2 3" xfId="16488" xr:uid="{681504B5-9493-47BE-B1D0-C27432A892F1}"/>
    <cellStyle name="Commentaire 4 12 4 2 4" xfId="16489" xr:uid="{FBD8EF43-E77D-4828-AD7B-3992AC395367}"/>
    <cellStyle name="Commentaire 4 12 4 2 5" xfId="16490" xr:uid="{65A04326-2E56-44B6-BF5B-289A820889DF}"/>
    <cellStyle name="Commentaire 4 12 4 2_Commentaires" xfId="16491" xr:uid="{8713D0A3-6E3D-472F-A2C3-2308C01C2E21}"/>
    <cellStyle name="Commentaire 4 12 4 3" xfId="16492" xr:uid="{0760BA62-EEF6-4D7D-A75E-66A85174AFE3}"/>
    <cellStyle name="Commentaire 4 12 4 3 2" xfId="16493" xr:uid="{4ACA66B4-2820-4AC3-BE4F-579C722DE4F8}"/>
    <cellStyle name="Commentaire 4 12 4 3 3" xfId="16494" xr:uid="{827DD233-4DEC-4C98-939B-DD660222CC3C}"/>
    <cellStyle name="Commentaire 4 12 4 3 4" xfId="16495" xr:uid="{F3285980-73C9-43A5-B6E2-DF422A396ED0}"/>
    <cellStyle name="Commentaire 4 12 4 3 5" xfId="16496" xr:uid="{D7F53D58-034A-4CC4-9C25-FD112218A2B9}"/>
    <cellStyle name="Commentaire 4 12 4 4" xfId="16497" xr:uid="{A13D0FC1-8A8A-445F-87EC-236478F1E0DA}"/>
    <cellStyle name="Commentaire 4 12 4 5" xfId="16498" xr:uid="{A146BC60-5458-44D4-AB9B-B58BA99AC9CD}"/>
    <cellStyle name="Commentaire 4 12 4 6" xfId="16499" xr:uid="{AFF9253F-5CB8-4811-97E6-874C92EBA315}"/>
    <cellStyle name="Commentaire 4 12 4 7" xfId="16500" xr:uid="{1753D69F-7CF8-4051-840E-0FCEC8E8DF61}"/>
    <cellStyle name="Commentaire 4 12 4_Commentaires" xfId="16501" xr:uid="{39F9C881-A516-4E77-9079-8CF66E9105BB}"/>
    <cellStyle name="Commentaire 4 12 5" xfId="16502" xr:uid="{C88EC4C9-648E-41A8-A0A7-922323690C8A}"/>
    <cellStyle name="Commentaire 4 12 5 2" xfId="16503" xr:uid="{81067032-86F3-43F0-94D6-49CF14E6D1E8}"/>
    <cellStyle name="Commentaire 4 12 5 2 2" xfId="16504" xr:uid="{43460314-6381-4EE8-BCEA-12996BF0483B}"/>
    <cellStyle name="Commentaire 4 12 5 2 3" xfId="16505" xr:uid="{1B907476-CD03-4102-AE91-19C6C72FA7DD}"/>
    <cellStyle name="Commentaire 4 12 5 2 4" xfId="16506" xr:uid="{07924A8E-5846-4958-A1C0-05E5F4D07581}"/>
    <cellStyle name="Commentaire 4 12 5 2 5" xfId="16507" xr:uid="{A864ECEC-4C90-4149-ABA4-F90903FF941C}"/>
    <cellStyle name="Commentaire 4 12 5 2_Commentaires" xfId="16508" xr:uid="{BB15ABC3-DCA0-47D0-B874-ACCDEE8778E3}"/>
    <cellStyle name="Commentaire 4 12 5 3" xfId="16509" xr:uid="{91A47DBA-E785-419F-A683-52D42A003F06}"/>
    <cellStyle name="Commentaire 4 12 5 4" xfId="16510" xr:uid="{1FF0326E-FA59-4DCD-8757-A0DA5A8705B1}"/>
    <cellStyle name="Commentaire 4 12 5 5" xfId="16511" xr:uid="{BF006ECA-7F24-48E1-941C-D6C33F611170}"/>
    <cellStyle name="Commentaire 4 12 5 6" xfId="16512" xr:uid="{B4D813C2-E914-4270-A220-5326AE1FD3FE}"/>
    <cellStyle name="Commentaire 4 12 5_Commentaires" xfId="16513" xr:uid="{2F74DC7A-33E3-459F-955C-9BA2FA745F57}"/>
    <cellStyle name="Commentaire 4 12 6" xfId="16514" xr:uid="{419CF7DB-31CD-49FB-9C66-6FABB77AD8A1}"/>
    <cellStyle name="Commentaire 4 12 6 2" xfId="16515" xr:uid="{E2FC1797-207A-43A0-8A16-0FCFAC2BA77D}"/>
    <cellStyle name="Commentaire 4 12 6 2 2" xfId="16516" xr:uid="{A0F70A91-56A4-4F76-9183-D650F7A276BD}"/>
    <cellStyle name="Commentaire 4 12 6 2_Commentaires" xfId="16517" xr:uid="{0C355700-38F0-4996-96C2-9471BC3CAABE}"/>
    <cellStyle name="Commentaire 4 12 6 3" xfId="16518" xr:uid="{87A3D02B-F14B-488E-AA93-7028C0D4B653}"/>
    <cellStyle name="Commentaire 4 12 6 4" xfId="16519" xr:uid="{F68ECCE6-39C8-46B2-9EB7-220B9AD96072}"/>
    <cellStyle name="Commentaire 4 12 6 5" xfId="16520" xr:uid="{D6831DFB-750A-465A-B7EC-FC64318D4174}"/>
    <cellStyle name="Commentaire 4 12 6_Commentaires" xfId="16521" xr:uid="{14C05118-D82F-4791-983C-B551A05AC1F6}"/>
    <cellStyle name="Commentaire 4 12 7" xfId="16522" xr:uid="{33CFA009-F9F1-459B-9FEE-D093F35B1DA7}"/>
    <cellStyle name="Commentaire 4 12 7 2" xfId="16523" xr:uid="{379BBA73-8579-40F8-B8CD-0EE5C80D882C}"/>
    <cellStyle name="Commentaire 4 12 7_Commentaires" xfId="16524" xr:uid="{9AC41464-60C4-42B1-BFD5-5D9DA98A9205}"/>
    <cellStyle name="Commentaire 4 12 8" xfId="16525" xr:uid="{49F494DD-A8C7-4635-9C6A-C6023DFD205B}"/>
    <cellStyle name="Commentaire 4 12 8 2" xfId="16526" xr:uid="{C39BEE45-0968-4C57-BDE2-7778DBF4D38F}"/>
    <cellStyle name="Commentaire 4 12 8_Commentaires" xfId="16527" xr:uid="{DC2303BE-0F32-4492-8EC3-8CA7BE8DEAFB}"/>
    <cellStyle name="Commentaire 4 12 9" xfId="16528" xr:uid="{AD51BBFE-8FDC-42EB-8E0D-EF6028EC2468}"/>
    <cellStyle name="Commentaire 4 12_Commentaires" xfId="16529" xr:uid="{9F45B003-1F78-4BB4-8073-5DDBD413DEC4}"/>
    <cellStyle name="Commentaire 4 13" xfId="16530" xr:uid="{04D2BDD6-D113-473A-8828-BE04336A6A35}"/>
    <cellStyle name="Commentaire 4 13 10" xfId="16531" xr:uid="{C6EC2A8B-BF7B-49BF-89E9-CF33C1AA3E1E}"/>
    <cellStyle name="Commentaire 4 13 2" xfId="16532" xr:uid="{218CD9E9-6E24-4595-8F6A-3D7660E3FBE6}"/>
    <cellStyle name="Commentaire 4 13 2 2" xfId="16533" xr:uid="{5FB34955-2B20-4794-BEB1-F0623D5FF146}"/>
    <cellStyle name="Commentaire 4 13 2 2 2" xfId="16534" xr:uid="{0F2D56F1-347A-4FC9-9C39-727BA23F8531}"/>
    <cellStyle name="Commentaire 4 13 2 2 2 2" xfId="16535" xr:uid="{E3E4A1BE-8587-41AD-AC5C-E69B575EDEE9}"/>
    <cellStyle name="Commentaire 4 13 2 2 2 3" xfId="16536" xr:uid="{A584D839-631E-40DC-9B79-A3EE0E896018}"/>
    <cellStyle name="Commentaire 4 13 2 2 2 4" xfId="16537" xr:uid="{60A37CDB-33B8-4561-9ED6-B4968ED56C9A}"/>
    <cellStyle name="Commentaire 4 13 2 2 2 5" xfId="16538" xr:uid="{AD1E190F-59B8-4A8F-912B-13304C565B69}"/>
    <cellStyle name="Commentaire 4 13 2 2 3" xfId="16539" xr:uid="{94EBDBFF-EF34-4EFF-9165-2C09F808BF7B}"/>
    <cellStyle name="Commentaire 4 13 2 2 3 2" xfId="16540" xr:uid="{64182C2C-4663-4504-BF71-AC594A8C96DC}"/>
    <cellStyle name="Commentaire 4 13 2 2 3 3" xfId="16541" xr:uid="{8E25E02D-5F0F-4900-B3E6-53AC6D87D284}"/>
    <cellStyle name="Commentaire 4 13 2 2 3 4" xfId="16542" xr:uid="{593D60AB-D9D0-408C-AA2E-14170B650851}"/>
    <cellStyle name="Commentaire 4 13 2 2 3 5" xfId="16543" xr:uid="{B40D5C97-6A47-454C-B07B-A974A3924B87}"/>
    <cellStyle name="Commentaire 4 13 2 2 4" xfId="16544" xr:uid="{01B2E706-CD2F-43A2-A489-043B25CF8811}"/>
    <cellStyle name="Commentaire 4 13 2 2 5" xfId="16545" xr:uid="{5E741FB1-E0F2-45EA-9194-F5559E5DC3AC}"/>
    <cellStyle name="Commentaire 4 13 2 2 6" xfId="16546" xr:uid="{7DB93868-2C93-4AB2-A445-FCCC4698CAFC}"/>
    <cellStyle name="Commentaire 4 13 2 2 7" xfId="16547" xr:uid="{842F61FE-ED3C-48EB-A662-345D13019D29}"/>
    <cellStyle name="Commentaire 4 13 2 2_Commentaires" xfId="16548" xr:uid="{F625237C-99E8-44B7-A34E-3568D6DFBEC0}"/>
    <cellStyle name="Commentaire 4 13 2 3" xfId="16549" xr:uid="{339C4C2F-5E2F-48CA-851C-6DBB46A9C0BD}"/>
    <cellStyle name="Commentaire 4 13 2 3 2" xfId="16550" xr:uid="{5B3BC054-4C97-4165-88F0-82E190D53F88}"/>
    <cellStyle name="Commentaire 4 13 2 3 2 2" xfId="16551" xr:uid="{EB947021-6E8E-440A-950C-21D758985CCE}"/>
    <cellStyle name="Commentaire 4 13 2 3 2 3" xfId="16552" xr:uid="{EDF32725-74C3-436A-B997-8A9783F59C3F}"/>
    <cellStyle name="Commentaire 4 13 2 3 2 4" xfId="16553" xr:uid="{E154949B-AE38-4737-A246-702A9EE61772}"/>
    <cellStyle name="Commentaire 4 13 2 3 2 5" xfId="16554" xr:uid="{A628F858-4652-401F-8729-07AD6E250BF4}"/>
    <cellStyle name="Commentaire 4 13 2 3 3" xfId="16555" xr:uid="{A723A446-C3AB-40E2-BB1C-6642D9950D0A}"/>
    <cellStyle name="Commentaire 4 13 2 3 3 2" xfId="16556" xr:uid="{9D4F2AEC-93A5-4603-9888-E4C8D72EEE75}"/>
    <cellStyle name="Commentaire 4 13 2 3 3 3" xfId="16557" xr:uid="{9DD11DC5-48BA-48B7-8486-42BE3F5CC8DE}"/>
    <cellStyle name="Commentaire 4 13 2 3 3 4" xfId="16558" xr:uid="{068140D3-33D7-4549-8B60-ABC9531FB34E}"/>
    <cellStyle name="Commentaire 4 13 2 3 3 5" xfId="16559" xr:uid="{5BCCC4D6-156F-453B-A44E-5FD67067D735}"/>
    <cellStyle name="Commentaire 4 13 2 3 4" xfId="16560" xr:uid="{E3CF5F9B-31E8-4591-B80D-BBE90F2190CC}"/>
    <cellStyle name="Commentaire 4 13 2 3 5" xfId="16561" xr:uid="{FC27C753-68A5-48DE-B9BD-B854951E3B95}"/>
    <cellStyle name="Commentaire 4 13 2 3 6" xfId="16562" xr:uid="{7EC15379-C847-4781-9E5D-1F3AC3D022D1}"/>
    <cellStyle name="Commentaire 4 13 2 3 7" xfId="16563" xr:uid="{64B158BF-925D-41FA-9965-D24F4C6875EA}"/>
    <cellStyle name="Commentaire 4 13 2 4" xfId="16564" xr:uid="{B4198CAA-9B17-4E5E-B282-9C7066B267A0}"/>
    <cellStyle name="Commentaire 4 13 2 4 2" xfId="16565" xr:uid="{1BA41A6E-CF03-49E8-A1DF-7E85E0DE8861}"/>
    <cellStyle name="Commentaire 4 13 2 4 3" xfId="16566" xr:uid="{3F7733A8-0EEA-47BF-942E-85AA95B7C9C0}"/>
    <cellStyle name="Commentaire 4 13 2 4 4" xfId="16567" xr:uid="{C24BB045-1057-4F03-AB04-89EFC5E72BEB}"/>
    <cellStyle name="Commentaire 4 13 2 4 5" xfId="16568" xr:uid="{E46EDE00-A8B4-473D-B0ED-2A1879667F52}"/>
    <cellStyle name="Commentaire 4 13 2 5" xfId="16569" xr:uid="{F85DA9DF-DF51-46C3-98D5-F4B1338BAA2D}"/>
    <cellStyle name="Commentaire 4 13 2 5 2" xfId="16570" xr:uid="{26203CEE-E94F-4266-903D-4C7294E9B31B}"/>
    <cellStyle name="Commentaire 4 13 2 5 3" xfId="16571" xr:uid="{5D532AA8-4E42-405B-9F37-349546D0C3D8}"/>
    <cellStyle name="Commentaire 4 13 2 5 4" xfId="16572" xr:uid="{13FC3FD1-5DF3-44EC-9381-B11CDAEE2980}"/>
    <cellStyle name="Commentaire 4 13 2 5 5" xfId="16573" xr:uid="{8D310B47-D816-434B-AB4E-3AA6DC294A84}"/>
    <cellStyle name="Commentaire 4 13 2 6" xfId="16574" xr:uid="{5105CD89-8A86-4840-BC75-52FC9F10686C}"/>
    <cellStyle name="Commentaire 4 13 2 7" xfId="16575" xr:uid="{392E527D-1997-4D56-A8A0-EE3EFFE093D4}"/>
    <cellStyle name="Commentaire 4 13 2 8" xfId="16576" xr:uid="{B8E94498-D440-4D45-A911-D6590A462BE8}"/>
    <cellStyle name="Commentaire 4 13 2 9" xfId="16577" xr:uid="{609E3234-3B87-47F2-A055-E8A72A199FB7}"/>
    <cellStyle name="Commentaire 4 13 2_Commentaires" xfId="16578" xr:uid="{0F057ED4-FF0D-49DB-B139-6641AC31F8DD}"/>
    <cellStyle name="Commentaire 4 13 3" xfId="16579" xr:uid="{BFC2002F-977A-4F3A-B598-CA1D9D2464C1}"/>
    <cellStyle name="Commentaire 4 13 3 2" xfId="16580" xr:uid="{07133D9B-6639-486E-B508-5E8B0D19C24C}"/>
    <cellStyle name="Commentaire 4 13 3 2 2" xfId="16581" xr:uid="{E14A4142-44B2-416B-965C-0945E9097E4D}"/>
    <cellStyle name="Commentaire 4 13 3 2 3" xfId="16582" xr:uid="{2123836C-F4C6-4942-A018-B56AF09FC9FE}"/>
    <cellStyle name="Commentaire 4 13 3 2 4" xfId="16583" xr:uid="{1E6A85CD-BCD4-4058-8CD9-9EC09D08FA66}"/>
    <cellStyle name="Commentaire 4 13 3 2 5" xfId="16584" xr:uid="{7B98D703-EE06-4B13-9474-5DE8362ED4AE}"/>
    <cellStyle name="Commentaire 4 13 3 2_Commentaires" xfId="16585" xr:uid="{3034126D-6491-4614-AD43-A5F415C1EC8E}"/>
    <cellStyle name="Commentaire 4 13 3 3" xfId="16586" xr:uid="{CAF5EC9F-ED4F-4116-BEE0-C6CBD0D6A19D}"/>
    <cellStyle name="Commentaire 4 13 3 3 2" xfId="16587" xr:uid="{D772C276-5571-46D6-A8C0-158F58E00F96}"/>
    <cellStyle name="Commentaire 4 13 3 3 3" xfId="16588" xr:uid="{F0817B82-731B-4A31-B43B-9F49656F79B3}"/>
    <cellStyle name="Commentaire 4 13 3 3 4" xfId="16589" xr:uid="{F9379292-4DC0-4618-8AB7-4212F77C2DD7}"/>
    <cellStyle name="Commentaire 4 13 3 3 5" xfId="16590" xr:uid="{3F69E5CD-18EA-4282-8C90-733D1844884A}"/>
    <cellStyle name="Commentaire 4 13 3 4" xfId="16591" xr:uid="{FDD593A9-1C27-4FF7-AD31-86CFEF2D500C}"/>
    <cellStyle name="Commentaire 4 13 3 5" xfId="16592" xr:uid="{882D3165-E81E-474E-A2AD-A4B2806A600C}"/>
    <cellStyle name="Commentaire 4 13 3 6" xfId="16593" xr:uid="{2AF7AE24-BB5D-4F8B-A5C6-4DA09E1C899A}"/>
    <cellStyle name="Commentaire 4 13 3 7" xfId="16594" xr:uid="{316359CD-479B-44EE-92AD-1BFD3049D751}"/>
    <cellStyle name="Commentaire 4 13 3_Commentaires" xfId="16595" xr:uid="{3D7BF398-4658-4FAD-8142-13A708F91647}"/>
    <cellStyle name="Commentaire 4 13 4" xfId="16596" xr:uid="{7CA34853-D7F3-4E3C-A349-A105994121D4}"/>
    <cellStyle name="Commentaire 4 13 4 2" xfId="16597" xr:uid="{5E074D78-F1FF-4259-8B85-924589A36149}"/>
    <cellStyle name="Commentaire 4 13 4 2 2" xfId="16598" xr:uid="{DE6387CA-44DA-47F4-955B-F26F5B168544}"/>
    <cellStyle name="Commentaire 4 13 4 2 3" xfId="16599" xr:uid="{0E910FB8-BB1F-431F-A35D-9D47F3251503}"/>
    <cellStyle name="Commentaire 4 13 4 2 4" xfId="16600" xr:uid="{35F894EE-A5C1-4F32-A383-5FFE85E5D8AC}"/>
    <cellStyle name="Commentaire 4 13 4 2 5" xfId="16601" xr:uid="{A09D8011-612E-4B19-B653-32DD4E6B4365}"/>
    <cellStyle name="Commentaire 4 13 4 2_Commentaires" xfId="16602" xr:uid="{7E757949-5461-461B-A0B6-13D7AB7E8DAA}"/>
    <cellStyle name="Commentaire 4 13 4 3" xfId="16603" xr:uid="{7C555040-D0C8-4031-AC70-296E44235C5D}"/>
    <cellStyle name="Commentaire 4 13 4 3 2" xfId="16604" xr:uid="{4CD5056B-E57E-4844-8408-4551029E77C3}"/>
    <cellStyle name="Commentaire 4 13 4 3 3" xfId="16605" xr:uid="{E662E21B-C4D3-4F17-8A16-1C62D55196C9}"/>
    <cellStyle name="Commentaire 4 13 4 3 4" xfId="16606" xr:uid="{798D4D89-B369-45ED-A6DE-69F8537D36A4}"/>
    <cellStyle name="Commentaire 4 13 4 3 5" xfId="16607" xr:uid="{FA65C099-D915-4D80-A5FB-E8050FE40B5A}"/>
    <cellStyle name="Commentaire 4 13 4 4" xfId="16608" xr:uid="{9329E9DB-217A-4E96-8BD7-269D3FED126A}"/>
    <cellStyle name="Commentaire 4 13 4 5" xfId="16609" xr:uid="{F99C065E-6D5E-4CFD-985C-2F992B0FC100}"/>
    <cellStyle name="Commentaire 4 13 4 6" xfId="16610" xr:uid="{21DB8EFA-9950-46C7-A99A-C6EE8EE681AF}"/>
    <cellStyle name="Commentaire 4 13 4 7" xfId="16611" xr:uid="{F350BFDC-44AD-4230-97CA-D1C5FE235680}"/>
    <cellStyle name="Commentaire 4 13 4_Commentaires" xfId="16612" xr:uid="{16670BD3-F00F-4ADD-8382-4DB2BFAC149E}"/>
    <cellStyle name="Commentaire 4 13 5" xfId="16613" xr:uid="{0435E6C9-D469-4AA1-B4C8-6F2D500D05CC}"/>
    <cellStyle name="Commentaire 4 13 5 2" xfId="16614" xr:uid="{8E8E7A17-62C6-4AF7-A505-B1BF0523947B}"/>
    <cellStyle name="Commentaire 4 13 5 2 2" xfId="16615" xr:uid="{64FFE014-BBB7-44E9-98B3-189DA27A65D0}"/>
    <cellStyle name="Commentaire 4 13 5 2 3" xfId="16616" xr:uid="{C7C9E784-8C34-45AF-ABB1-1C9B8C5369DC}"/>
    <cellStyle name="Commentaire 4 13 5 2 4" xfId="16617" xr:uid="{62486AE3-5FE6-47BC-AE7A-15F2EA2FBBD4}"/>
    <cellStyle name="Commentaire 4 13 5 2 5" xfId="16618" xr:uid="{E8DFA819-F5B9-4D0B-881C-58F6A4513A2E}"/>
    <cellStyle name="Commentaire 4 13 5 2_Commentaires" xfId="16619" xr:uid="{322B2B33-CCE7-417E-8924-78F5E34DD015}"/>
    <cellStyle name="Commentaire 4 13 5 3" xfId="16620" xr:uid="{E6A3CF69-40C3-4341-B81E-F235F7E64D48}"/>
    <cellStyle name="Commentaire 4 13 5 4" xfId="16621" xr:uid="{00283445-A45A-45F1-A979-C35489793ED4}"/>
    <cellStyle name="Commentaire 4 13 5 5" xfId="16622" xr:uid="{97E68174-EA84-42B3-BB12-523B8B751305}"/>
    <cellStyle name="Commentaire 4 13 5 6" xfId="16623" xr:uid="{A34344C1-C407-4D39-9F3F-23F868B2F54D}"/>
    <cellStyle name="Commentaire 4 13 5_Commentaires" xfId="16624" xr:uid="{C477EFF5-0959-46C2-B087-ECEF0A310C18}"/>
    <cellStyle name="Commentaire 4 13 6" xfId="16625" xr:uid="{17BB991D-F885-416C-BBDC-9E6FE12C5327}"/>
    <cellStyle name="Commentaire 4 13 6 2" xfId="16626" xr:uid="{0F2D32F1-C3FE-496C-9251-22D357CC4169}"/>
    <cellStyle name="Commentaire 4 13 6 2 2" xfId="16627" xr:uid="{DC6FD32E-6697-4A2F-B746-D4193221EDE7}"/>
    <cellStyle name="Commentaire 4 13 6 2_Commentaires" xfId="16628" xr:uid="{C36372A8-DFC6-4562-BB9A-0730865E617C}"/>
    <cellStyle name="Commentaire 4 13 6 3" xfId="16629" xr:uid="{D62A8D2B-BD5B-4051-95D3-852E31DE209B}"/>
    <cellStyle name="Commentaire 4 13 6 4" xfId="16630" xr:uid="{0257769B-3CD7-4742-8355-2B224CC27302}"/>
    <cellStyle name="Commentaire 4 13 6 5" xfId="16631" xr:uid="{F75ADFD6-74CD-4D83-8E65-4CB27AAEAA2A}"/>
    <cellStyle name="Commentaire 4 13 6_Commentaires" xfId="16632" xr:uid="{ED988470-8882-47E3-A73E-38B249129D8A}"/>
    <cellStyle name="Commentaire 4 13 7" xfId="16633" xr:uid="{FEC452F3-45E4-4FFC-9652-DE83E357EEED}"/>
    <cellStyle name="Commentaire 4 13 7 2" xfId="16634" xr:uid="{A8D53A9C-D255-4CD8-BDED-AACE54A27CFB}"/>
    <cellStyle name="Commentaire 4 13 7_Commentaires" xfId="16635" xr:uid="{B57FD36D-54C8-478E-9ED2-347A2E5B708D}"/>
    <cellStyle name="Commentaire 4 13 8" xfId="16636" xr:uid="{4ED1BA78-715D-486B-BAE0-8CCA423BF92E}"/>
    <cellStyle name="Commentaire 4 13 8 2" xfId="16637" xr:uid="{DBB1B693-36FC-4521-AE3D-4E22F81556A1}"/>
    <cellStyle name="Commentaire 4 13 8_Commentaires" xfId="16638" xr:uid="{D8FF0339-0012-417E-B3EB-7412C94FF8A5}"/>
    <cellStyle name="Commentaire 4 13 9" xfId="16639" xr:uid="{69BBD3E1-29F7-4A34-A50A-6AFA99638006}"/>
    <cellStyle name="Commentaire 4 13_Commentaires" xfId="16640" xr:uid="{614F1B3B-E1BF-448F-92A9-168F623BB9F1}"/>
    <cellStyle name="Commentaire 4 14" xfId="16641" xr:uid="{83F769EC-C692-4856-B933-B94AB6110001}"/>
    <cellStyle name="Commentaire 4 14 10" xfId="16642" xr:uid="{D0701316-1E04-4B54-BB30-6F20718B281A}"/>
    <cellStyle name="Commentaire 4 14 2" xfId="16643" xr:uid="{7369227D-1D2A-4FD9-9AB0-692BBE0C0EC4}"/>
    <cellStyle name="Commentaire 4 14 2 2" xfId="16644" xr:uid="{341FCD99-0005-472F-8109-2A2FEF0D4101}"/>
    <cellStyle name="Commentaire 4 14 2 2 2" xfId="16645" xr:uid="{B25F583A-D567-4233-8E69-A7683EC76593}"/>
    <cellStyle name="Commentaire 4 14 2 2 2 2" xfId="16646" xr:uid="{61E14842-B2CE-49CC-B700-5A15598754CC}"/>
    <cellStyle name="Commentaire 4 14 2 2 2 3" xfId="16647" xr:uid="{BD1EF7D0-73A1-48CB-9F4D-5381202DE621}"/>
    <cellStyle name="Commentaire 4 14 2 2 2 4" xfId="16648" xr:uid="{100A3B0F-2004-48B6-B461-1A50A84D2FDC}"/>
    <cellStyle name="Commentaire 4 14 2 2 2 5" xfId="16649" xr:uid="{9BA3B0AE-D980-46E9-8D13-CBF8EFA4701A}"/>
    <cellStyle name="Commentaire 4 14 2 2 3" xfId="16650" xr:uid="{E5EF141B-220C-4B24-B1B0-7C2D46579E9B}"/>
    <cellStyle name="Commentaire 4 14 2 2 3 2" xfId="16651" xr:uid="{56B7025C-090E-440D-B1D8-1B53F708883E}"/>
    <cellStyle name="Commentaire 4 14 2 2 3 3" xfId="16652" xr:uid="{6EEA46EF-E205-4BD8-BF8D-F7778D00166B}"/>
    <cellStyle name="Commentaire 4 14 2 2 3 4" xfId="16653" xr:uid="{ED02D5A9-5B13-49F6-841F-4399CABBB09F}"/>
    <cellStyle name="Commentaire 4 14 2 2 3 5" xfId="16654" xr:uid="{8A7BCD46-E652-4CD3-AEF6-42697A10E67C}"/>
    <cellStyle name="Commentaire 4 14 2 2 4" xfId="16655" xr:uid="{2CF108F2-A464-4FBB-A466-890D8BF76AEF}"/>
    <cellStyle name="Commentaire 4 14 2 2 5" xfId="16656" xr:uid="{B6B7582C-6FF5-43B5-905C-D5F23AA36709}"/>
    <cellStyle name="Commentaire 4 14 2 2 6" xfId="16657" xr:uid="{89E23CC7-6B94-429A-85CD-E81AE9F1DCCE}"/>
    <cellStyle name="Commentaire 4 14 2 2 7" xfId="16658" xr:uid="{3B57967C-ED0D-487C-A3B8-02923BB57DAF}"/>
    <cellStyle name="Commentaire 4 14 2 2_Commentaires" xfId="16659" xr:uid="{BB55CE8C-3E9B-4398-B7E8-6CF4C7CF7446}"/>
    <cellStyle name="Commentaire 4 14 2 3" xfId="16660" xr:uid="{181E220E-75BD-412C-AFAC-920EEF38529F}"/>
    <cellStyle name="Commentaire 4 14 2 3 2" xfId="16661" xr:uid="{05B83EC5-4A5F-49B0-9BB3-4A77A7C2E36F}"/>
    <cellStyle name="Commentaire 4 14 2 3 2 2" xfId="16662" xr:uid="{81CEA7BB-0823-4F9D-A6B0-51C543A73BE6}"/>
    <cellStyle name="Commentaire 4 14 2 3 2 3" xfId="16663" xr:uid="{DEEF4064-93F7-40B0-9AF8-AB91A8167FF2}"/>
    <cellStyle name="Commentaire 4 14 2 3 2 4" xfId="16664" xr:uid="{A767C870-CD58-4ED8-AE4B-F799B48E9232}"/>
    <cellStyle name="Commentaire 4 14 2 3 2 5" xfId="16665" xr:uid="{2600E911-553C-4BA7-AD89-D82A42F3CD13}"/>
    <cellStyle name="Commentaire 4 14 2 3 3" xfId="16666" xr:uid="{55F99E41-9E1A-4F90-917F-DBC089908985}"/>
    <cellStyle name="Commentaire 4 14 2 3 3 2" xfId="16667" xr:uid="{C532AE5C-29DF-4EB4-AEE9-CE40E7CA3796}"/>
    <cellStyle name="Commentaire 4 14 2 3 3 3" xfId="16668" xr:uid="{079B416B-401A-40B5-8713-4E730F20DF69}"/>
    <cellStyle name="Commentaire 4 14 2 3 3 4" xfId="16669" xr:uid="{495DED28-C497-4C5E-8243-482139CE938E}"/>
    <cellStyle name="Commentaire 4 14 2 3 3 5" xfId="16670" xr:uid="{EC925519-6932-4CFA-8B29-5D8CE4C9E1B0}"/>
    <cellStyle name="Commentaire 4 14 2 3 4" xfId="16671" xr:uid="{49151B40-41E8-4E5A-B05D-3B6BC238605F}"/>
    <cellStyle name="Commentaire 4 14 2 3 5" xfId="16672" xr:uid="{D7ACF634-3BDF-4E90-8433-071EE573979A}"/>
    <cellStyle name="Commentaire 4 14 2 3 6" xfId="16673" xr:uid="{9DA0FB05-423C-4AFD-A7FE-EA83C14B5AB3}"/>
    <cellStyle name="Commentaire 4 14 2 3 7" xfId="16674" xr:uid="{5A25B5FA-EE9E-4BB7-B13A-833C91347E0D}"/>
    <cellStyle name="Commentaire 4 14 2 4" xfId="16675" xr:uid="{EB8A2A3F-5D55-4DE7-A705-94AF872D559D}"/>
    <cellStyle name="Commentaire 4 14 2 4 2" xfId="16676" xr:uid="{E470392F-98EE-4B0A-8124-5CEA3D30E9E2}"/>
    <cellStyle name="Commentaire 4 14 2 4 3" xfId="16677" xr:uid="{32129E11-8F82-4427-9956-9B2FC6503144}"/>
    <cellStyle name="Commentaire 4 14 2 4 4" xfId="16678" xr:uid="{7CCA4C10-4903-46A1-80C6-7DA4556B3B6C}"/>
    <cellStyle name="Commentaire 4 14 2 4 5" xfId="16679" xr:uid="{E848E288-2EBE-4C00-92BB-9118E2EED36C}"/>
    <cellStyle name="Commentaire 4 14 2 5" xfId="16680" xr:uid="{C0E8FB1F-6107-4A94-BC6E-63D72EC4D286}"/>
    <cellStyle name="Commentaire 4 14 2 5 2" xfId="16681" xr:uid="{2C51D381-7DCB-493A-9E2C-6804F4EEF0A9}"/>
    <cellStyle name="Commentaire 4 14 2 5 3" xfId="16682" xr:uid="{5B12E713-E395-44AA-88EE-87F68FD52D21}"/>
    <cellStyle name="Commentaire 4 14 2 5 4" xfId="16683" xr:uid="{6F7E9C96-FF30-436E-A948-020AAEF25183}"/>
    <cellStyle name="Commentaire 4 14 2 5 5" xfId="16684" xr:uid="{6AD85BDE-59E4-46C6-99E1-B5F730B923E7}"/>
    <cellStyle name="Commentaire 4 14 2 6" xfId="16685" xr:uid="{75A226D8-C6AE-4811-8039-8FA387268B9A}"/>
    <cellStyle name="Commentaire 4 14 2 7" xfId="16686" xr:uid="{73C23C0E-C7C6-46D3-A497-4ACD1DDB8F0C}"/>
    <cellStyle name="Commentaire 4 14 2 8" xfId="16687" xr:uid="{F5D35283-CB14-4AAC-9ED2-6EAE00B500F4}"/>
    <cellStyle name="Commentaire 4 14 2 9" xfId="16688" xr:uid="{364A281B-2AFD-43CC-805F-4B1535C3BFD0}"/>
    <cellStyle name="Commentaire 4 14 2_Commentaires" xfId="16689" xr:uid="{9031460F-4BEB-4435-B74F-A3C117CB110C}"/>
    <cellStyle name="Commentaire 4 14 3" xfId="16690" xr:uid="{B5924843-CE60-49D0-988E-696D32F52581}"/>
    <cellStyle name="Commentaire 4 14 3 2" xfId="16691" xr:uid="{73A7E058-8074-4E9F-8291-76BD053AD26F}"/>
    <cellStyle name="Commentaire 4 14 3 2 2" xfId="16692" xr:uid="{3DD95EA1-BD19-4BF2-934B-3AC466D3860C}"/>
    <cellStyle name="Commentaire 4 14 3 2 3" xfId="16693" xr:uid="{AD53D4ED-3767-4B7A-86B0-C48868F89BBF}"/>
    <cellStyle name="Commentaire 4 14 3 2 4" xfId="16694" xr:uid="{13F02C5F-0332-454A-9B3A-7ADE505AEE92}"/>
    <cellStyle name="Commentaire 4 14 3 2 5" xfId="16695" xr:uid="{1FD8C6F2-CED3-4F40-A319-803EAC929B26}"/>
    <cellStyle name="Commentaire 4 14 3 2_Commentaires" xfId="16696" xr:uid="{DCF13F6D-8984-49A5-9B09-0811886F1867}"/>
    <cellStyle name="Commentaire 4 14 3 3" xfId="16697" xr:uid="{6ABE2D07-7948-4474-BF54-B28B37589E3E}"/>
    <cellStyle name="Commentaire 4 14 3 3 2" xfId="16698" xr:uid="{8AC4E752-1ED1-4393-8231-39F08E8E415B}"/>
    <cellStyle name="Commentaire 4 14 3 3 3" xfId="16699" xr:uid="{B6ECA3E1-2D0B-45EB-8199-1CDFC6D71F02}"/>
    <cellStyle name="Commentaire 4 14 3 3 4" xfId="16700" xr:uid="{7E7367F9-E2FC-4838-9632-4937B2D73DC2}"/>
    <cellStyle name="Commentaire 4 14 3 3 5" xfId="16701" xr:uid="{02482B0E-B41A-4E1C-A89D-5F3BBCF59818}"/>
    <cellStyle name="Commentaire 4 14 3 4" xfId="16702" xr:uid="{84BAAB23-BF71-48AF-B527-11638E9409CA}"/>
    <cellStyle name="Commentaire 4 14 3 5" xfId="16703" xr:uid="{52EB00E1-1430-46DA-8923-4A007CAFA6C9}"/>
    <cellStyle name="Commentaire 4 14 3 6" xfId="16704" xr:uid="{709FDED0-D7D2-482B-852A-675CBF9BC0B6}"/>
    <cellStyle name="Commentaire 4 14 3 7" xfId="16705" xr:uid="{9E523805-977E-463F-827D-3C7AC4EEBCD2}"/>
    <cellStyle name="Commentaire 4 14 3_Commentaires" xfId="16706" xr:uid="{B4603937-2992-4FA0-8EEA-66765037E0A7}"/>
    <cellStyle name="Commentaire 4 14 4" xfId="16707" xr:uid="{92E0DABD-0C78-4468-8360-ABD9FFCE497C}"/>
    <cellStyle name="Commentaire 4 14 4 2" xfId="16708" xr:uid="{31758D4C-AD78-43D8-B38C-B764E4F93FF9}"/>
    <cellStyle name="Commentaire 4 14 4 2 2" xfId="16709" xr:uid="{B007015B-2CF7-4C78-A269-BC8332F93C5F}"/>
    <cellStyle name="Commentaire 4 14 4 2 3" xfId="16710" xr:uid="{6E1CE438-5752-4968-8A7D-6640CECFCBE2}"/>
    <cellStyle name="Commentaire 4 14 4 2 4" xfId="16711" xr:uid="{7FDEB47B-B444-4287-B8D1-9FD51EE828CD}"/>
    <cellStyle name="Commentaire 4 14 4 2 5" xfId="16712" xr:uid="{42E57F31-8D84-4A99-B3F9-A77D9DEBCE8F}"/>
    <cellStyle name="Commentaire 4 14 4 2_Commentaires" xfId="16713" xr:uid="{F35F835C-56BE-4993-BE05-D381419CE19D}"/>
    <cellStyle name="Commentaire 4 14 4 3" xfId="16714" xr:uid="{B8C30CBC-FB74-4546-A7E1-EC1B4063F20B}"/>
    <cellStyle name="Commentaire 4 14 4 3 2" xfId="16715" xr:uid="{870C9AA3-DC73-41A5-BED8-436C5C8E0ED5}"/>
    <cellStyle name="Commentaire 4 14 4 3 3" xfId="16716" xr:uid="{D4EA5FA5-1AFA-4372-97EA-EB1DF3A2FB0F}"/>
    <cellStyle name="Commentaire 4 14 4 3 4" xfId="16717" xr:uid="{1462F89E-D514-4C9E-8299-66E415A1FF63}"/>
    <cellStyle name="Commentaire 4 14 4 3 5" xfId="16718" xr:uid="{66FF0546-31F9-4CAF-9E29-BDEFB50D884A}"/>
    <cellStyle name="Commentaire 4 14 4 4" xfId="16719" xr:uid="{FFFCC867-9CF2-438E-BB77-6D348DCD17F3}"/>
    <cellStyle name="Commentaire 4 14 4 5" xfId="16720" xr:uid="{A9415B05-47BB-4F55-8765-934A35C5F1C7}"/>
    <cellStyle name="Commentaire 4 14 4 6" xfId="16721" xr:uid="{9DB1283D-4C1A-42AE-8AFA-02D5DD44161A}"/>
    <cellStyle name="Commentaire 4 14 4 7" xfId="16722" xr:uid="{988AB75F-8441-431C-AFBB-AB0E885ACE89}"/>
    <cellStyle name="Commentaire 4 14 4_Commentaires" xfId="16723" xr:uid="{93801B4F-E4AA-41B9-AE9B-5338EB664502}"/>
    <cellStyle name="Commentaire 4 14 5" xfId="16724" xr:uid="{54E488E9-C26A-41F0-B7D9-CD94888686D1}"/>
    <cellStyle name="Commentaire 4 14 5 2" xfId="16725" xr:uid="{C850F844-7649-4349-8347-1FDCF6CC15A4}"/>
    <cellStyle name="Commentaire 4 14 5 2 2" xfId="16726" xr:uid="{4E25C177-7C97-42A4-8CE0-F26850FB35F4}"/>
    <cellStyle name="Commentaire 4 14 5 2 3" xfId="16727" xr:uid="{2CD9D2C0-58BE-4F60-A836-7B08AEF78506}"/>
    <cellStyle name="Commentaire 4 14 5 2 4" xfId="16728" xr:uid="{4867A624-651E-4826-B008-9E8781BDC15B}"/>
    <cellStyle name="Commentaire 4 14 5 2 5" xfId="16729" xr:uid="{165E1E8B-CBB9-4870-9D80-5F12F0C5227F}"/>
    <cellStyle name="Commentaire 4 14 5 2_Commentaires" xfId="16730" xr:uid="{AC44E88D-D688-4327-B0E3-4388014020F3}"/>
    <cellStyle name="Commentaire 4 14 5 3" xfId="16731" xr:uid="{C28BA92B-69F1-43E7-B048-7849EB0C0754}"/>
    <cellStyle name="Commentaire 4 14 5 4" xfId="16732" xr:uid="{EAAE2E60-6219-4099-9DD7-6688F2F57BA0}"/>
    <cellStyle name="Commentaire 4 14 5 5" xfId="16733" xr:uid="{3CEE85A3-FCF3-4A38-8893-0632DB4D2506}"/>
    <cellStyle name="Commentaire 4 14 5 6" xfId="16734" xr:uid="{522EBCDD-29DE-4926-BE8B-77A09BE1770C}"/>
    <cellStyle name="Commentaire 4 14 5_Commentaires" xfId="16735" xr:uid="{8EC21254-BCEE-49A1-A643-AF2C5F987C68}"/>
    <cellStyle name="Commentaire 4 14 6" xfId="16736" xr:uid="{C053F9CA-4D34-4F02-9527-D8F52AE8844E}"/>
    <cellStyle name="Commentaire 4 14 6 2" xfId="16737" xr:uid="{F9C31011-31AB-4A2B-9795-926072F11B97}"/>
    <cellStyle name="Commentaire 4 14 6 2 2" xfId="16738" xr:uid="{90ECCAA4-D31B-4A43-AA7A-390683316333}"/>
    <cellStyle name="Commentaire 4 14 6 2_Commentaires" xfId="16739" xr:uid="{6E5F308F-3240-497C-A964-BC61767B152C}"/>
    <cellStyle name="Commentaire 4 14 6 3" xfId="16740" xr:uid="{DD10450C-01C1-4955-B404-28D97ED342AE}"/>
    <cellStyle name="Commentaire 4 14 6 4" xfId="16741" xr:uid="{508471C3-8D6A-4230-B974-2DEDA1A94BF4}"/>
    <cellStyle name="Commentaire 4 14 6 5" xfId="16742" xr:uid="{5090852F-9214-4967-BB36-55E71B97E0F4}"/>
    <cellStyle name="Commentaire 4 14 6_Commentaires" xfId="16743" xr:uid="{7278BBB0-3F1E-494E-9A7D-442D4AABD719}"/>
    <cellStyle name="Commentaire 4 14 7" xfId="16744" xr:uid="{17650FCF-D612-4F93-9CB0-6CE1358CED6C}"/>
    <cellStyle name="Commentaire 4 14 7 2" xfId="16745" xr:uid="{692CD34B-43F3-4EC7-A4C3-F0F456C559F9}"/>
    <cellStyle name="Commentaire 4 14 7_Commentaires" xfId="16746" xr:uid="{776EA38A-7126-4402-B290-1B0096CE6031}"/>
    <cellStyle name="Commentaire 4 14 8" xfId="16747" xr:uid="{F6005550-B9DD-40BA-A455-6263D540C908}"/>
    <cellStyle name="Commentaire 4 14 8 2" xfId="16748" xr:uid="{34052457-F311-4BDE-A0B7-7CA5CC7C38BD}"/>
    <cellStyle name="Commentaire 4 14 8_Commentaires" xfId="16749" xr:uid="{3761EDD5-B635-40D0-802E-1E65549F01A7}"/>
    <cellStyle name="Commentaire 4 14 9" xfId="16750" xr:uid="{F2CD5CEB-EBB6-4C20-92C8-EFAD2E584386}"/>
    <cellStyle name="Commentaire 4 14_Commentaires" xfId="16751" xr:uid="{936FDA83-53A4-4F70-87CD-426E18D1F9FD}"/>
    <cellStyle name="Commentaire 4 15" xfId="16752" xr:uid="{33E6DCDC-B94C-47F8-8B51-CABB8B37BC85}"/>
    <cellStyle name="Commentaire 4 15 2" xfId="16753" xr:uid="{86C2CE54-5737-48E5-B396-BA3ECF9F6E48}"/>
    <cellStyle name="Commentaire 4 15 2 2" xfId="16754" xr:uid="{F91A9209-ADBA-464C-9F00-11D25F708A11}"/>
    <cellStyle name="Commentaire 4 15 2 2 2" xfId="16755" xr:uid="{4047E26A-ED81-44B3-BCEF-DDD7EC8EDD42}"/>
    <cellStyle name="Commentaire 4 15 2 2 3" xfId="16756" xr:uid="{09D6935F-8CFC-4DC7-B460-86123B3FD3EB}"/>
    <cellStyle name="Commentaire 4 15 2 2 4" xfId="16757" xr:uid="{B9F02B4E-288D-4C3A-8C3F-2EBD88197E33}"/>
    <cellStyle name="Commentaire 4 15 2 2 5" xfId="16758" xr:uid="{77111098-EDF3-41D5-86F6-321984B1722E}"/>
    <cellStyle name="Commentaire 4 15 2 3" xfId="16759" xr:uid="{56C0AF6A-5687-4220-89FA-EDEA6C28BA21}"/>
    <cellStyle name="Commentaire 4 15 2 3 2" xfId="16760" xr:uid="{17365603-DAD2-43C6-9B2F-1771B6C415C2}"/>
    <cellStyle name="Commentaire 4 15 2 3 3" xfId="16761" xr:uid="{93D2BF7B-E3D7-4AD3-93BB-FEB8CB5B127A}"/>
    <cellStyle name="Commentaire 4 15 2 3 4" xfId="16762" xr:uid="{693D3087-100E-44E8-A91E-84A8A010F2FD}"/>
    <cellStyle name="Commentaire 4 15 2 3 5" xfId="16763" xr:uid="{938DE424-DED4-4A62-8861-A0BEF0327CAF}"/>
    <cellStyle name="Commentaire 4 15 2 4" xfId="16764" xr:uid="{50AA1253-8107-4070-89FC-271D76483FA9}"/>
    <cellStyle name="Commentaire 4 15 2 5" xfId="16765" xr:uid="{C6482B4B-B937-47AF-ADEA-C8D085DEA41B}"/>
    <cellStyle name="Commentaire 4 15 2 6" xfId="16766" xr:uid="{C6811033-F667-4515-AB41-5C88383D029B}"/>
    <cellStyle name="Commentaire 4 15 2 7" xfId="16767" xr:uid="{4856AEDE-7248-4387-B227-73BB69C081FB}"/>
    <cellStyle name="Commentaire 4 15 2_Commentaires" xfId="16768" xr:uid="{ACC4D379-C2E0-4E9C-A7BB-F8C482E71DDC}"/>
    <cellStyle name="Commentaire 4 15 3" xfId="16769" xr:uid="{B6C9960E-90A0-45D4-8769-F7976FB6AEE1}"/>
    <cellStyle name="Commentaire 4 15 3 2" xfId="16770" xr:uid="{8D766A67-F4BF-4D9F-B250-9813AABB62FB}"/>
    <cellStyle name="Commentaire 4 15 3 2 2" xfId="16771" xr:uid="{C7AE49FB-1C3D-47F8-856F-0BB3EA9DDDA0}"/>
    <cellStyle name="Commentaire 4 15 3 2 3" xfId="16772" xr:uid="{59BA9550-B14D-4F40-8FE1-C91A43D66617}"/>
    <cellStyle name="Commentaire 4 15 3 2 4" xfId="16773" xr:uid="{9FDCD561-3972-40EE-A367-2F52AB579F37}"/>
    <cellStyle name="Commentaire 4 15 3 2 5" xfId="16774" xr:uid="{0AC9BBF2-A0E5-41C4-A6F2-EA111761752F}"/>
    <cellStyle name="Commentaire 4 15 3 3" xfId="16775" xr:uid="{0F97927C-8BD5-41CA-A74F-138AD1D70023}"/>
    <cellStyle name="Commentaire 4 15 3 3 2" xfId="16776" xr:uid="{C73BF9F6-2F55-4B25-A989-029C6B5ACED4}"/>
    <cellStyle name="Commentaire 4 15 3 3 3" xfId="16777" xr:uid="{E24AA32C-51F6-482D-BFE7-4A810116D2D7}"/>
    <cellStyle name="Commentaire 4 15 3 3 4" xfId="16778" xr:uid="{E98E5FF4-B815-49E4-9D06-C1DD5C47B4D6}"/>
    <cellStyle name="Commentaire 4 15 3 3 5" xfId="16779" xr:uid="{7E54B72E-AAA0-420C-8D70-8755A0B168A1}"/>
    <cellStyle name="Commentaire 4 15 3 4" xfId="16780" xr:uid="{6EF9B484-0556-410F-AA6F-C1D6E3151DDD}"/>
    <cellStyle name="Commentaire 4 15 3 5" xfId="16781" xr:uid="{37AE9DF1-5D5C-475F-807F-813ED14AA926}"/>
    <cellStyle name="Commentaire 4 15 3 6" xfId="16782" xr:uid="{D03636E9-C2E0-431D-A8DA-3D4AC4DA16BD}"/>
    <cellStyle name="Commentaire 4 15 3 7" xfId="16783" xr:uid="{90C17BA5-A941-4304-BC9A-F3ACF4B79762}"/>
    <cellStyle name="Commentaire 4 15 4" xfId="16784" xr:uid="{122EA0B3-573E-491A-B46A-FF9EC3B998C6}"/>
    <cellStyle name="Commentaire 4 15 4 2" xfId="16785" xr:uid="{532D7FBC-5EE5-41BC-A619-9E0B3B410AEF}"/>
    <cellStyle name="Commentaire 4 15 4 3" xfId="16786" xr:uid="{30CB713B-124D-4F44-A43B-524EB05C6CAD}"/>
    <cellStyle name="Commentaire 4 15 4 4" xfId="16787" xr:uid="{64C88D51-4028-430A-8FC7-F9B390969C7D}"/>
    <cellStyle name="Commentaire 4 15 4 5" xfId="16788" xr:uid="{3DAF969E-ED63-4BFE-8345-DCF1E602A45E}"/>
    <cellStyle name="Commentaire 4 15 5" xfId="16789" xr:uid="{8635DDF9-6EAE-4A64-86FC-AA5FC405C49E}"/>
    <cellStyle name="Commentaire 4 15 5 2" xfId="16790" xr:uid="{8499C745-F4C6-433F-B58B-92593023737E}"/>
    <cellStyle name="Commentaire 4 15 5 3" xfId="16791" xr:uid="{B769225A-3EEB-45A3-818A-41F90BCE9371}"/>
    <cellStyle name="Commentaire 4 15 5 4" xfId="16792" xr:uid="{6875B1CA-50BD-4487-9528-3C7B53651717}"/>
    <cellStyle name="Commentaire 4 15 5 5" xfId="16793" xr:uid="{981FC36C-678F-40E2-9299-5426821FF458}"/>
    <cellStyle name="Commentaire 4 15 6" xfId="16794" xr:uid="{5E869B1D-6E0D-4FCC-AB1E-8DA41D81459A}"/>
    <cellStyle name="Commentaire 4 15 7" xfId="16795" xr:uid="{7DAA017C-71D8-4985-A1CF-E8EAE6F94D0D}"/>
    <cellStyle name="Commentaire 4 15 8" xfId="16796" xr:uid="{FF2DF551-7528-4780-8AFA-4FF976686898}"/>
    <cellStyle name="Commentaire 4 15 9" xfId="16797" xr:uid="{0805A07A-F976-462D-ABDC-CED9FC6B77B8}"/>
    <cellStyle name="Commentaire 4 15_Commentaires" xfId="16798" xr:uid="{2B00E3E3-D859-4DA7-99A7-9128890E5D41}"/>
    <cellStyle name="Commentaire 4 16" xfId="16799" xr:uid="{97142B63-F994-4ECD-A454-4D0C844720D6}"/>
    <cellStyle name="Commentaire 4 16 2" xfId="16800" xr:uid="{F6CB568C-E6FC-4C8E-A40B-5BC588C0E217}"/>
    <cellStyle name="Commentaire 4 16 2 2" xfId="16801" xr:uid="{96FB5018-1761-4E03-B88F-D317E0D6F316}"/>
    <cellStyle name="Commentaire 4 16 2 3" xfId="16802" xr:uid="{2AEC82C0-3AAD-4277-A9EC-196B9434E810}"/>
    <cellStyle name="Commentaire 4 16 2 4" xfId="16803" xr:uid="{CA49DADA-D751-4B7A-BA10-EA1EB932591C}"/>
    <cellStyle name="Commentaire 4 16 2 5" xfId="16804" xr:uid="{344B586E-DB38-4A07-9E2E-DCCE35F0937B}"/>
    <cellStyle name="Commentaire 4 16 2_Commentaires" xfId="16805" xr:uid="{CA4415D9-498B-4D70-9E80-6BA6AB4CA2A2}"/>
    <cellStyle name="Commentaire 4 16 3" xfId="16806" xr:uid="{5AF8E26E-BAD9-4A11-8FBD-A8A4D5CA2F48}"/>
    <cellStyle name="Commentaire 4 16 3 2" xfId="16807" xr:uid="{B7D31633-3D25-41F3-92BC-2DB304DCD0CE}"/>
    <cellStyle name="Commentaire 4 16 3 3" xfId="16808" xr:uid="{53F776CC-421E-4EDC-A4BC-4F70EC94A420}"/>
    <cellStyle name="Commentaire 4 16 3 4" xfId="16809" xr:uid="{A097099E-8816-4074-B76D-194CA69AB054}"/>
    <cellStyle name="Commentaire 4 16 3 5" xfId="16810" xr:uid="{A8DC8AF4-A6DE-473A-AE23-875BDC7BAA41}"/>
    <cellStyle name="Commentaire 4 16 4" xfId="16811" xr:uid="{ACCC1EF8-B34C-4964-9F5E-852A3FDC816B}"/>
    <cellStyle name="Commentaire 4 16 5" xfId="16812" xr:uid="{9DC88E82-75C8-46A0-A95E-39A50F0958CD}"/>
    <cellStyle name="Commentaire 4 16 6" xfId="16813" xr:uid="{FF867C00-D05D-4B3A-8905-10EA4DDCD57D}"/>
    <cellStyle name="Commentaire 4 16 7" xfId="16814" xr:uid="{3E55448D-F756-43B2-AC73-21F2DBA32128}"/>
    <cellStyle name="Commentaire 4 16_Commentaires" xfId="16815" xr:uid="{5ABCD95E-BBD5-478C-B111-A3DC488CEF55}"/>
    <cellStyle name="Commentaire 4 17" xfId="16816" xr:uid="{0AFAC374-EA6F-427B-939B-F2752899A788}"/>
    <cellStyle name="Commentaire 4 17 2" xfId="16817" xr:uid="{FFAB08E4-0485-4150-A0BC-AB1CEBDB77AD}"/>
    <cellStyle name="Commentaire 4 17 2 2" xfId="16818" xr:uid="{207D7292-6BA9-48D6-9837-4F2C2F7D8774}"/>
    <cellStyle name="Commentaire 4 17 2 3" xfId="16819" xr:uid="{81CA2876-8F88-4FE4-A2A4-80BCEEB22A53}"/>
    <cellStyle name="Commentaire 4 17 2 4" xfId="16820" xr:uid="{C331EF65-78C2-4C2C-B794-D9D4D4E77D8F}"/>
    <cellStyle name="Commentaire 4 17 2 5" xfId="16821" xr:uid="{1D2393CB-C63B-4887-977B-B75BC26C84FD}"/>
    <cellStyle name="Commentaire 4 17 2_Commentaires" xfId="16822" xr:uid="{B1F59866-64D6-4028-95BD-0D02116831C7}"/>
    <cellStyle name="Commentaire 4 17 3" xfId="16823" xr:uid="{2385CD36-DC68-418E-A3E3-D5FFA2CB8CBC}"/>
    <cellStyle name="Commentaire 4 17 3 2" xfId="16824" xr:uid="{3B42D153-0E95-48F6-BBE3-D8397F275F62}"/>
    <cellStyle name="Commentaire 4 17 3 3" xfId="16825" xr:uid="{ABD4F5C0-A545-4836-95D7-895347950F81}"/>
    <cellStyle name="Commentaire 4 17 3 4" xfId="16826" xr:uid="{7B7A5093-4A1C-424A-A193-AB6DE450E538}"/>
    <cellStyle name="Commentaire 4 17 3 5" xfId="16827" xr:uid="{3C899CD5-21D8-467A-9DC2-5433A0A89CE2}"/>
    <cellStyle name="Commentaire 4 17 4" xfId="16828" xr:uid="{651D3F59-91A1-4BBE-9758-75C8F6DE98D5}"/>
    <cellStyle name="Commentaire 4 17 5" xfId="16829" xr:uid="{8B84C56E-B2DA-4E67-8383-A487E1B0674C}"/>
    <cellStyle name="Commentaire 4 17 6" xfId="16830" xr:uid="{90FF87A0-72A6-4B65-8D67-03188112FF6E}"/>
    <cellStyle name="Commentaire 4 17 7" xfId="16831" xr:uid="{03771117-66A1-482C-B9A1-BEFA12642714}"/>
    <cellStyle name="Commentaire 4 17_Commentaires" xfId="16832" xr:uid="{93B5516B-AD01-4E2E-BD91-DCFCBA6F0615}"/>
    <cellStyle name="Commentaire 4 18" xfId="16833" xr:uid="{0EE9DE82-317E-4161-B681-E266BA006F9D}"/>
    <cellStyle name="Commentaire 4 18 2" xfId="16834" xr:uid="{9304C5E0-489E-4E45-84E8-BDFA16E52E7C}"/>
    <cellStyle name="Commentaire 4 18 2 2" xfId="16835" xr:uid="{5CED302E-49DE-4B19-8DDD-AB79D177E084}"/>
    <cellStyle name="Commentaire 4 18 2 3" xfId="16836" xr:uid="{5E55EE0E-1672-4642-8E47-2C51FCC4688C}"/>
    <cellStyle name="Commentaire 4 18 2 4" xfId="16837" xr:uid="{197FC8DB-991D-4E49-85C3-EEED0B70ECD6}"/>
    <cellStyle name="Commentaire 4 18 2 5" xfId="16838" xr:uid="{C0A3FB0C-7C98-4DE6-8394-D8D770CC97AB}"/>
    <cellStyle name="Commentaire 4 18 2_Commentaires" xfId="16839" xr:uid="{52553325-FCB1-475B-8FED-B136EEA14845}"/>
    <cellStyle name="Commentaire 4 18 3" xfId="16840" xr:uid="{EC99A0E4-FD79-447B-AF37-02F0C366A567}"/>
    <cellStyle name="Commentaire 4 18 3 2" xfId="16841" xr:uid="{1BE35180-7887-402E-9ACA-CC9FCB8E30C7}"/>
    <cellStyle name="Commentaire 4 18 3 3" xfId="16842" xr:uid="{623496C2-CC9A-480B-A4E5-88F8DCBBB9D3}"/>
    <cellStyle name="Commentaire 4 18 3 4" xfId="16843" xr:uid="{04F88045-B619-457C-A9F3-0BE173F27F00}"/>
    <cellStyle name="Commentaire 4 18 3 5" xfId="16844" xr:uid="{EC7BDA48-7C50-4CEE-BD11-36280A984C96}"/>
    <cellStyle name="Commentaire 4 18 4" xfId="16845" xr:uid="{16C83EBA-977A-4B49-9B34-A7A8A0F23C61}"/>
    <cellStyle name="Commentaire 4 18 5" xfId="16846" xr:uid="{AE2857E2-2EC7-4610-82F5-9C17D6CE9957}"/>
    <cellStyle name="Commentaire 4 18 6" xfId="16847" xr:uid="{BBE0921D-14F8-42B5-A9E4-52E0C350F1C5}"/>
    <cellStyle name="Commentaire 4 18 7" xfId="16848" xr:uid="{95D11F29-1068-41D2-AF9E-40E154BAFCEC}"/>
    <cellStyle name="Commentaire 4 18_Commentaires" xfId="16849" xr:uid="{F16BE07B-D7F7-4E85-AD84-38F82905E661}"/>
    <cellStyle name="Commentaire 4 19" xfId="16850" xr:uid="{50C27519-8208-48D3-8FF1-FDEE41F4C8AE}"/>
    <cellStyle name="Commentaire 4 19 2" xfId="16851" xr:uid="{AE9489DC-2761-411B-9510-74B0F5207FEE}"/>
    <cellStyle name="Commentaire 4 19 2 2" xfId="16852" xr:uid="{DC02E3BF-2BB3-41BC-8E4C-FD630B7948FA}"/>
    <cellStyle name="Commentaire 4 19 2 3" xfId="16853" xr:uid="{E11CFEEB-5F11-4064-BC9D-FD286391AF70}"/>
    <cellStyle name="Commentaire 4 19 2 4" xfId="16854" xr:uid="{77802C05-8FC1-43CF-A5F4-291C2D921F07}"/>
    <cellStyle name="Commentaire 4 19 2 5" xfId="16855" xr:uid="{7AE4F9A9-A5E8-405D-BF71-63959E2C53CF}"/>
    <cellStyle name="Commentaire 4 19 2_Commentaires" xfId="16856" xr:uid="{B56B8268-96F0-411A-8E87-8E01DFB9C848}"/>
    <cellStyle name="Commentaire 4 19 3" xfId="16857" xr:uid="{6A19C4E6-B28E-40DD-B8A5-EC1317216B65}"/>
    <cellStyle name="Commentaire 4 19 3 2" xfId="16858" xr:uid="{B0F55D05-A9F7-4767-83F2-F01F424E6D0A}"/>
    <cellStyle name="Commentaire 4 19 3 3" xfId="16859" xr:uid="{58B01D68-C5E7-4D5C-B583-15B382AD089E}"/>
    <cellStyle name="Commentaire 4 19 3 4" xfId="16860" xr:uid="{E56BB25B-1145-4479-BBDB-F54F80B84710}"/>
    <cellStyle name="Commentaire 4 19 3 5" xfId="16861" xr:uid="{48D7B1B2-B124-4BC4-BBD5-0A55F7A3F894}"/>
    <cellStyle name="Commentaire 4 19 4" xfId="16862" xr:uid="{2A47C182-8451-4AE5-B090-DEE2FA5FC094}"/>
    <cellStyle name="Commentaire 4 19 5" xfId="16863" xr:uid="{D9B18F98-8D8F-4B1D-A062-015694D17ADF}"/>
    <cellStyle name="Commentaire 4 19 6" xfId="16864" xr:uid="{8F7C7C9D-E378-4811-9DCE-0F11F2B6018F}"/>
    <cellStyle name="Commentaire 4 19 7" xfId="16865" xr:uid="{7ECC5EB7-3052-40D3-AAB8-AECF65F081EC}"/>
    <cellStyle name="Commentaire 4 19_Commentaires" xfId="16866" xr:uid="{3F526D0B-57F2-4459-8CB2-32E12CB47253}"/>
    <cellStyle name="Commentaire 4 2" xfId="16867" xr:uid="{5B71128D-6568-4AB5-8D37-61A7F9594844}"/>
    <cellStyle name="Commentaire 4 2 10" xfId="16868" xr:uid="{70078495-E8A5-4679-B7E4-909EFBB48985}"/>
    <cellStyle name="Commentaire 4 2 11" xfId="16869" xr:uid="{6B375DEE-0137-4DAE-841A-EA9B2E18759B}"/>
    <cellStyle name="Commentaire 4 2 12" xfId="16870" xr:uid="{D4D5D6FA-35A7-4A63-9D85-8F68949A2E6D}"/>
    <cellStyle name="Commentaire 4 2 13" xfId="16871" xr:uid="{623E49C8-70BA-4A30-83E8-A3D4533C5B64}"/>
    <cellStyle name="Commentaire 4 2 2" xfId="16872" xr:uid="{7D858C26-126F-4D45-8F5F-632C5B062CA3}"/>
    <cellStyle name="Commentaire 4 2 2 10" xfId="16873" xr:uid="{D8923F8D-7526-425E-96E8-B90A669D26B8}"/>
    <cellStyle name="Commentaire 4 2 2 11" xfId="16874" xr:uid="{A0B58C72-2C22-4B70-8DC6-825FA4222D45}"/>
    <cellStyle name="Commentaire 4 2 2 12" xfId="16875" xr:uid="{E0920D03-8A83-4BA0-BC15-ADA8174625D3}"/>
    <cellStyle name="Commentaire 4 2 2 2" xfId="16876" xr:uid="{53C5B243-ED50-476E-9FEE-105A785BA422}"/>
    <cellStyle name="Commentaire 4 2 2 2 10" xfId="16877" xr:uid="{96851C11-C2EE-4472-9030-E2B496517263}"/>
    <cellStyle name="Commentaire 4 2 2 2 2" xfId="16878" xr:uid="{633EB3C3-6D13-4B73-96A1-31666C0109C7}"/>
    <cellStyle name="Commentaire 4 2 2 2 2 2" xfId="16879" xr:uid="{608F6D2A-8C78-4F73-A85E-FEDF383DC396}"/>
    <cellStyle name="Commentaire 4 2 2 2 2 2 2" xfId="16880" xr:uid="{77025B51-4B85-4D51-8515-D72A21A52771}"/>
    <cellStyle name="Commentaire 4 2 2 2 2 2 3" xfId="16881" xr:uid="{4CD6F396-2962-4EB2-8279-DE4819C0571F}"/>
    <cellStyle name="Commentaire 4 2 2 2 2 2 4" xfId="16882" xr:uid="{B065BCF6-A884-481A-A757-B66C6F6DAD76}"/>
    <cellStyle name="Commentaire 4 2 2 2 2 2 5" xfId="16883" xr:uid="{B8AC9476-42B8-406E-9632-892615B18EC4}"/>
    <cellStyle name="Commentaire 4 2 2 2 2 3" xfId="16884" xr:uid="{473B7160-027D-4258-9366-1D30D4493584}"/>
    <cellStyle name="Commentaire 4 2 2 2 2 3 2" xfId="16885" xr:uid="{28C6E881-2A92-4B5C-A0BE-3CBA44F5968C}"/>
    <cellStyle name="Commentaire 4 2 2 2 2 3 3" xfId="16886" xr:uid="{3F3E5478-A341-4AA0-A680-4E8C0E32FC77}"/>
    <cellStyle name="Commentaire 4 2 2 2 2 3 4" xfId="16887" xr:uid="{29274E4F-1C42-4E15-8A23-D5D19A45EB44}"/>
    <cellStyle name="Commentaire 4 2 2 2 2 3 5" xfId="16888" xr:uid="{F26BBA73-D0E3-4B19-8D42-0AE9BA9906EB}"/>
    <cellStyle name="Commentaire 4 2 2 2 2 4" xfId="16889" xr:uid="{90792C16-7CF1-4A14-86FF-DA4794AB7A01}"/>
    <cellStyle name="Commentaire 4 2 2 2 2 5" xfId="16890" xr:uid="{EE449FEE-BB32-4298-81B4-356A0CFCAA8B}"/>
    <cellStyle name="Commentaire 4 2 2 2 2 6" xfId="16891" xr:uid="{D97586AA-483B-493F-B02B-31AF47E94913}"/>
    <cellStyle name="Commentaire 4 2 2 2 2 7" xfId="16892" xr:uid="{81000550-EB84-4A0F-A99B-0C1F65D2CA1F}"/>
    <cellStyle name="Commentaire 4 2 2 2 2_Commentaires" xfId="16893" xr:uid="{35D9DA63-1462-4AEA-BD86-3623C2C0C9D2}"/>
    <cellStyle name="Commentaire 4 2 2 2 3" xfId="16894" xr:uid="{10018F4D-698C-4A54-B7E1-CC8ED83AAC87}"/>
    <cellStyle name="Commentaire 4 2 2 2 3 2" xfId="16895" xr:uid="{41973398-A222-4D7A-AE4D-B415CCCA77EC}"/>
    <cellStyle name="Commentaire 4 2 2 2 3 2 2" xfId="16896" xr:uid="{84765240-20EB-4FCE-B886-67DF4BE224F5}"/>
    <cellStyle name="Commentaire 4 2 2 2 3 2 3" xfId="16897" xr:uid="{540551C5-5670-4B5A-B330-3B8761C423A6}"/>
    <cellStyle name="Commentaire 4 2 2 2 3 2 4" xfId="16898" xr:uid="{930D2DEE-6B57-48B7-9722-964765AED210}"/>
    <cellStyle name="Commentaire 4 2 2 2 3 2 5" xfId="16899" xr:uid="{9A0067C2-630F-487B-BA02-EAEF685564EC}"/>
    <cellStyle name="Commentaire 4 2 2 2 3 3" xfId="16900" xr:uid="{BE974D15-4036-4FC8-AEFC-6DB1461A480B}"/>
    <cellStyle name="Commentaire 4 2 2 2 3 3 2" xfId="16901" xr:uid="{9142AF70-02C2-429D-8BAD-D1BD24CA13AC}"/>
    <cellStyle name="Commentaire 4 2 2 2 3 3 3" xfId="16902" xr:uid="{3CDA0885-C26C-41A5-8C7D-A85E28B14F9A}"/>
    <cellStyle name="Commentaire 4 2 2 2 3 3 4" xfId="16903" xr:uid="{B558CB46-F8C6-471E-9FD7-DB5EDE2853AA}"/>
    <cellStyle name="Commentaire 4 2 2 2 3 3 5" xfId="16904" xr:uid="{717DC413-21C6-44DD-B69F-F722C95C56A7}"/>
    <cellStyle name="Commentaire 4 2 2 2 3 4" xfId="16905" xr:uid="{60BB0F04-4783-4470-8A51-609433A95733}"/>
    <cellStyle name="Commentaire 4 2 2 2 3 5" xfId="16906" xr:uid="{207A7895-B3D4-419C-9FEE-A51CE0AAA524}"/>
    <cellStyle name="Commentaire 4 2 2 2 3 6" xfId="16907" xr:uid="{59819C41-09C6-42BB-918C-E301344C49BA}"/>
    <cellStyle name="Commentaire 4 2 2 2 3 7" xfId="16908" xr:uid="{198A0DD0-7DD2-470F-84FD-FED574D81A8D}"/>
    <cellStyle name="Commentaire 4 2 2 2 4" xfId="16909" xr:uid="{F511C47B-1677-4B98-874E-5EDDFC26D175}"/>
    <cellStyle name="Commentaire 4 2 2 2 4 2" xfId="16910" xr:uid="{B0C25DE7-E291-4B80-8987-5A782D4814DE}"/>
    <cellStyle name="Commentaire 4 2 2 2 4 2 2" xfId="16911" xr:uid="{0300C114-33EE-443D-980C-52CAEAD6F211}"/>
    <cellStyle name="Commentaire 4 2 2 2 4 2 3" xfId="16912" xr:uid="{2A6B5E83-60EE-4D41-ACB5-ABC74E6A8BD9}"/>
    <cellStyle name="Commentaire 4 2 2 2 4 2 4" xfId="16913" xr:uid="{E3377F9D-2AB3-4487-B26F-76156718E158}"/>
    <cellStyle name="Commentaire 4 2 2 2 4 2 5" xfId="16914" xr:uid="{A1A8A4C7-C703-4C66-A83C-8D7792DA33BE}"/>
    <cellStyle name="Commentaire 4 2 2 2 4 3" xfId="16915" xr:uid="{351344CB-F480-46E9-9354-593C5B3DF7D2}"/>
    <cellStyle name="Commentaire 4 2 2 2 4 3 2" xfId="16916" xr:uid="{406533C2-4264-4362-9FAB-7B111CE83E0E}"/>
    <cellStyle name="Commentaire 4 2 2 2 4 3 3" xfId="16917" xr:uid="{77EC44B8-135A-45B7-8ECB-24DB677061EA}"/>
    <cellStyle name="Commentaire 4 2 2 2 4 3 4" xfId="16918" xr:uid="{ECC3887C-F2A0-4330-90A0-440432361BE4}"/>
    <cellStyle name="Commentaire 4 2 2 2 4 3 5" xfId="16919" xr:uid="{70A3C214-3756-46D5-A512-C5858F0E29D3}"/>
    <cellStyle name="Commentaire 4 2 2 2 4 4" xfId="16920" xr:uid="{A8561AFE-F51B-4380-9F16-68037273A0FD}"/>
    <cellStyle name="Commentaire 4 2 2 2 4 5" xfId="16921" xr:uid="{37FD00AD-1502-4D40-9C01-F859252E8467}"/>
    <cellStyle name="Commentaire 4 2 2 2 4 6" xfId="16922" xr:uid="{498058B8-B11E-4CB7-919E-3D6B51B53292}"/>
    <cellStyle name="Commentaire 4 2 2 2 4 7" xfId="16923" xr:uid="{41F6B9DB-EC5D-4507-94D6-5D3BA871977B}"/>
    <cellStyle name="Commentaire 4 2 2 2 5" xfId="16924" xr:uid="{79828321-C847-4B7D-B62C-6EF350EE5119}"/>
    <cellStyle name="Commentaire 4 2 2 2 5 2" xfId="16925" xr:uid="{8FA95B66-1650-4DEC-B6AA-B0F34B6D7AF0}"/>
    <cellStyle name="Commentaire 4 2 2 2 5 3" xfId="16926" xr:uid="{FDB153A5-BA22-4AAF-ABC1-727F74E4512B}"/>
    <cellStyle name="Commentaire 4 2 2 2 5 4" xfId="16927" xr:uid="{25E40AF2-58EE-4FB3-9FF8-AFA4ED1BCC09}"/>
    <cellStyle name="Commentaire 4 2 2 2 5 5" xfId="16928" xr:uid="{8957855A-DE55-4BC3-9F6F-5E7BADB417C5}"/>
    <cellStyle name="Commentaire 4 2 2 2 6" xfId="16929" xr:uid="{B6C1A909-F8CA-4E13-A101-3F922ADD244B}"/>
    <cellStyle name="Commentaire 4 2 2 2 6 2" xfId="16930" xr:uid="{7FF8E437-705A-41B4-807B-580476C16443}"/>
    <cellStyle name="Commentaire 4 2 2 2 6 3" xfId="16931" xr:uid="{C30FFD14-199E-47C3-9730-9F4A85053B66}"/>
    <cellStyle name="Commentaire 4 2 2 2 6 4" xfId="16932" xr:uid="{6ED12DDB-78D5-49B3-8286-74F0A6C9C0C7}"/>
    <cellStyle name="Commentaire 4 2 2 2 6 5" xfId="16933" xr:uid="{E1650C0D-2AE8-4681-A0E5-B2FBB7BC55A4}"/>
    <cellStyle name="Commentaire 4 2 2 2 7" xfId="16934" xr:uid="{504463D3-3933-4794-8120-AD4B4E276D35}"/>
    <cellStyle name="Commentaire 4 2 2 2 8" xfId="16935" xr:uid="{86541E11-1D44-4C32-ACEA-26C58148F37B}"/>
    <cellStyle name="Commentaire 4 2 2 2 9" xfId="16936" xr:uid="{71F683A4-20ED-459E-A98B-3274CAFE50C4}"/>
    <cellStyle name="Commentaire 4 2 2 2_Commentaires" xfId="16937" xr:uid="{639AD2EA-60C3-4AC9-8B12-4FDBDF4931CA}"/>
    <cellStyle name="Commentaire 4 2 2 3" xfId="16938" xr:uid="{40864F4F-476C-4935-BEC1-DFB1BC384909}"/>
    <cellStyle name="Commentaire 4 2 2 3 2" xfId="16939" xr:uid="{652175A8-0814-43E0-A305-AB2F37A7D889}"/>
    <cellStyle name="Commentaire 4 2 2 3 2 2" xfId="16940" xr:uid="{88BAF556-2390-489E-8B03-9428E502C6BD}"/>
    <cellStyle name="Commentaire 4 2 2 3 2 3" xfId="16941" xr:uid="{F3D08203-D53E-448E-868B-3DE2C07A228A}"/>
    <cellStyle name="Commentaire 4 2 2 3 2 4" xfId="16942" xr:uid="{0D494012-A39F-4534-9ED4-AE013FA612B7}"/>
    <cellStyle name="Commentaire 4 2 2 3 2 5" xfId="16943" xr:uid="{A72914B7-2BC8-493C-A5B6-0C4E0AC27745}"/>
    <cellStyle name="Commentaire 4 2 2 3 3" xfId="16944" xr:uid="{B98B5D79-708B-497E-AFD0-ECA30D24B256}"/>
    <cellStyle name="Commentaire 4 2 2 3 3 2" xfId="16945" xr:uid="{3B367971-9FBE-4B96-8181-00F218384C97}"/>
    <cellStyle name="Commentaire 4 2 2 3 3 3" xfId="16946" xr:uid="{6E8F7CE5-F039-4C24-884D-CC2FDA18FDC9}"/>
    <cellStyle name="Commentaire 4 2 2 3 3 4" xfId="16947" xr:uid="{23458117-406F-44D5-AFAB-A0C10BDAD166}"/>
    <cellStyle name="Commentaire 4 2 2 3 3 5" xfId="16948" xr:uid="{DB007AFF-338D-4300-A090-08AC533C489D}"/>
    <cellStyle name="Commentaire 4 2 2 3 4" xfId="16949" xr:uid="{5C280B71-4D73-4F90-B5C8-FA88FC6A2B07}"/>
    <cellStyle name="Commentaire 4 2 2 3 5" xfId="16950" xr:uid="{70B10B3D-6058-436E-81B2-77435AB6696A}"/>
    <cellStyle name="Commentaire 4 2 2 3 6" xfId="16951" xr:uid="{4C62ED34-484D-4B88-8E5C-AC151AB70848}"/>
    <cellStyle name="Commentaire 4 2 2 3 7" xfId="16952" xr:uid="{25D76D1B-93CF-40B3-8072-518AF5C48431}"/>
    <cellStyle name="Commentaire 4 2 2 3_Commentaires" xfId="16953" xr:uid="{DD32DB5B-B667-4FE6-A225-672747A5CDF5}"/>
    <cellStyle name="Commentaire 4 2 2 4" xfId="16954" xr:uid="{130D4BEC-3452-4086-A710-DF184DB990AD}"/>
    <cellStyle name="Commentaire 4 2 2 4 2" xfId="16955" xr:uid="{167B7D54-CFB6-495A-8562-9A4C9DB2F4F0}"/>
    <cellStyle name="Commentaire 4 2 2 4 2 2" xfId="16956" xr:uid="{552D6072-5CC0-4E3A-8AA6-BFCD338CE59D}"/>
    <cellStyle name="Commentaire 4 2 2 4 2 3" xfId="16957" xr:uid="{B585892F-856C-4C17-9515-E009FE9ACCE2}"/>
    <cellStyle name="Commentaire 4 2 2 4 2 4" xfId="16958" xr:uid="{FE9D5800-E84D-4F4A-BBAA-51CA5EF26A35}"/>
    <cellStyle name="Commentaire 4 2 2 4 2 5" xfId="16959" xr:uid="{06A5D6BE-B005-4148-A036-0EC314B8757B}"/>
    <cellStyle name="Commentaire 4 2 2 4 3" xfId="16960" xr:uid="{072AE8E6-19D6-4BFF-965A-53C83AC7904A}"/>
    <cellStyle name="Commentaire 4 2 2 4 3 2" xfId="16961" xr:uid="{B0F4758B-C8EA-46B5-BA81-460E17077A6D}"/>
    <cellStyle name="Commentaire 4 2 2 4 3 3" xfId="16962" xr:uid="{D6B4EBEC-23F5-4D6F-B740-A9CE8E819B87}"/>
    <cellStyle name="Commentaire 4 2 2 4 3 4" xfId="16963" xr:uid="{9153209F-2204-4CBD-8C8A-DD776DC38118}"/>
    <cellStyle name="Commentaire 4 2 2 4 3 5" xfId="16964" xr:uid="{408E65BA-26E5-48AD-90A2-167375BE961C}"/>
    <cellStyle name="Commentaire 4 2 2 4 4" xfId="16965" xr:uid="{70B5596F-8A8B-4BA4-84A4-B11C1427F173}"/>
    <cellStyle name="Commentaire 4 2 2 4 5" xfId="16966" xr:uid="{287489D0-7D4B-4DD1-BF2E-37449EAC12D2}"/>
    <cellStyle name="Commentaire 4 2 2 4 6" xfId="16967" xr:uid="{4BE684A2-8745-4AE5-BB26-9FF9D3107056}"/>
    <cellStyle name="Commentaire 4 2 2 4 7" xfId="16968" xr:uid="{CD7754A8-0E41-4238-AC60-03BA2AE5B03A}"/>
    <cellStyle name="Commentaire 4 2 2 5" xfId="16969" xr:uid="{D112F4A7-589B-4C5E-A296-32C7C7017EB3}"/>
    <cellStyle name="Commentaire 4 2 2 5 2" xfId="16970" xr:uid="{B1DA7228-0D96-44DF-9851-A7C863A8EC16}"/>
    <cellStyle name="Commentaire 4 2 2 5 2 2" xfId="16971" xr:uid="{5BCCBDE3-183F-41F1-A7B0-EE3B5B62793E}"/>
    <cellStyle name="Commentaire 4 2 2 5 2 3" xfId="16972" xr:uid="{4F5BDB4E-0F2B-4668-B9CB-FF0BA502041C}"/>
    <cellStyle name="Commentaire 4 2 2 5 2 4" xfId="16973" xr:uid="{0463E9C3-58BF-456A-8795-70CE2EC5FA86}"/>
    <cellStyle name="Commentaire 4 2 2 5 2 5" xfId="16974" xr:uid="{1448D760-F5BC-4C4B-87B3-A83F63B28D66}"/>
    <cellStyle name="Commentaire 4 2 2 5 3" xfId="16975" xr:uid="{85461062-D756-4EC0-A9AE-83544890E497}"/>
    <cellStyle name="Commentaire 4 2 2 5 3 2" xfId="16976" xr:uid="{601521FA-2AC7-41A3-BF3E-611504B08860}"/>
    <cellStyle name="Commentaire 4 2 2 5 3 3" xfId="16977" xr:uid="{051D93AC-BD01-4E9A-B765-46791D58D2FD}"/>
    <cellStyle name="Commentaire 4 2 2 5 3 4" xfId="16978" xr:uid="{F614C900-211A-4E80-B4D8-64BB7675B408}"/>
    <cellStyle name="Commentaire 4 2 2 5 3 5" xfId="16979" xr:uid="{082F789B-F90E-4155-9148-488BEFC217DB}"/>
    <cellStyle name="Commentaire 4 2 2 5 4" xfId="16980" xr:uid="{A2E86D83-172C-48E0-A12F-F431729E5524}"/>
    <cellStyle name="Commentaire 4 2 2 5 5" xfId="16981" xr:uid="{AF220C0D-9FA4-42AE-ABFC-2DA07110BD6E}"/>
    <cellStyle name="Commentaire 4 2 2 5 6" xfId="16982" xr:uid="{F70734CC-B2BA-4100-BD73-7CFEDF7047AB}"/>
    <cellStyle name="Commentaire 4 2 2 5 7" xfId="16983" xr:uid="{B3C01414-98FC-4A89-B0EC-B19EFA81D67C}"/>
    <cellStyle name="Commentaire 4 2 2 6" xfId="16984" xr:uid="{980C1CC1-C055-4B8A-AB86-03A701619C60}"/>
    <cellStyle name="Commentaire 4 2 2 6 2" xfId="16985" xr:uid="{B0E65482-26F5-430A-8DD0-A376F5BA9C06}"/>
    <cellStyle name="Commentaire 4 2 2 6 2 2" xfId="16986" xr:uid="{E1FB84E1-B42D-46C9-82FF-98EA9F1535AF}"/>
    <cellStyle name="Commentaire 4 2 2 6 2 3" xfId="16987" xr:uid="{7F98C28F-7D7E-4B71-81BD-FF57FAF21353}"/>
    <cellStyle name="Commentaire 4 2 2 6 2 4" xfId="16988" xr:uid="{B2E986D3-E1FE-4EB2-8068-9028B51DD79C}"/>
    <cellStyle name="Commentaire 4 2 2 6 2 5" xfId="16989" xr:uid="{28EAD5A6-01A6-4149-A927-DAE95DE86424}"/>
    <cellStyle name="Commentaire 4 2 2 6 3" xfId="16990" xr:uid="{7EC81BE4-9EEF-4AA7-A1C7-F58A16127409}"/>
    <cellStyle name="Commentaire 4 2 2 6 3 2" xfId="16991" xr:uid="{2E412E58-DCE6-46DF-BC2F-03AF8AAAA920}"/>
    <cellStyle name="Commentaire 4 2 2 6 3 3" xfId="16992" xr:uid="{1F08BBE4-85C5-46EB-A051-2A3CAB66DA7E}"/>
    <cellStyle name="Commentaire 4 2 2 6 3 4" xfId="16993" xr:uid="{9EDAE1D9-F667-4418-B24F-F1B57A461701}"/>
    <cellStyle name="Commentaire 4 2 2 6 3 5" xfId="16994" xr:uid="{45CA6349-F854-4760-BAAB-E903CB05DC15}"/>
    <cellStyle name="Commentaire 4 2 2 6 4" xfId="16995" xr:uid="{FE19875D-117C-4A6C-85A7-32CCDE6BE669}"/>
    <cellStyle name="Commentaire 4 2 2 6 5" xfId="16996" xr:uid="{D2FBAD18-4014-4A45-A995-9E53D9EA9693}"/>
    <cellStyle name="Commentaire 4 2 2 6 6" xfId="16997" xr:uid="{372F8B71-CCD3-4783-9605-EF91CA7C697F}"/>
    <cellStyle name="Commentaire 4 2 2 6 7" xfId="16998" xr:uid="{8D44EE8B-BCAB-4098-A84B-F32D17B28B25}"/>
    <cellStyle name="Commentaire 4 2 2 7" xfId="16999" xr:uid="{5E15945E-0866-4CC2-AEFA-6BEFE4D81442}"/>
    <cellStyle name="Commentaire 4 2 2 7 2" xfId="17000" xr:uid="{8CE36ED2-C005-437D-B5C9-625102ADD576}"/>
    <cellStyle name="Commentaire 4 2 2 7 3" xfId="17001" xr:uid="{9A83FFC4-E823-4416-ACA0-1D22C02061FC}"/>
    <cellStyle name="Commentaire 4 2 2 7 4" xfId="17002" xr:uid="{04D5C924-C625-440A-9CCD-A85FEC07D951}"/>
    <cellStyle name="Commentaire 4 2 2 7 5" xfId="17003" xr:uid="{458DFAE9-4618-441D-9F9C-F31ACF4FF1D9}"/>
    <cellStyle name="Commentaire 4 2 2 8" xfId="17004" xr:uid="{55971FDA-6163-450B-A3C4-4315923413BC}"/>
    <cellStyle name="Commentaire 4 2 2 8 2" xfId="17005" xr:uid="{EEAD1B2A-E5B5-4443-A15C-8080ECBBF9A8}"/>
    <cellStyle name="Commentaire 4 2 2 8 3" xfId="17006" xr:uid="{4A81793A-0793-4ECC-AE16-6518785F2159}"/>
    <cellStyle name="Commentaire 4 2 2 8 4" xfId="17007" xr:uid="{29B11DA8-D626-433B-8262-795851BE082A}"/>
    <cellStyle name="Commentaire 4 2 2 8 5" xfId="17008" xr:uid="{4ADD5287-89ED-45E9-AB8B-2E0A05363BDD}"/>
    <cellStyle name="Commentaire 4 2 2 9" xfId="17009" xr:uid="{3A33475F-F748-49B0-8E3A-555FFB8B464A}"/>
    <cellStyle name="Commentaire 4 2 2_Commentaires" xfId="17010" xr:uid="{300FE13C-916A-4825-B0CA-82F946BB558B}"/>
    <cellStyle name="Commentaire 4 2 3" xfId="17011" xr:uid="{69C23C33-E6CD-454E-A964-A4872AF5B6EC}"/>
    <cellStyle name="Commentaire 4 2 3 10" xfId="17012" xr:uid="{76DB0B11-5D78-4F74-9F20-7C77BA22D02F}"/>
    <cellStyle name="Commentaire 4 2 3 2" xfId="17013" xr:uid="{C3F9B635-8DF0-43A2-9E42-88B353B26D89}"/>
    <cellStyle name="Commentaire 4 2 3 2 2" xfId="17014" xr:uid="{23561165-38CC-49B2-9B40-C11C1A226B8B}"/>
    <cellStyle name="Commentaire 4 2 3 2 2 2" xfId="17015" xr:uid="{69959E2B-478E-439E-8017-96539339A054}"/>
    <cellStyle name="Commentaire 4 2 3 2 2 3" xfId="17016" xr:uid="{2DE871CB-91BE-4883-B4C4-4F1808674E11}"/>
    <cellStyle name="Commentaire 4 2 3 2 2 4" xfId="17017" xr:uid="{6F2BC02E-D4E0-42B4-B57A-E5947745644C}"/>
    <cellStyle name="Commentaire 4 2 3 2 2 5" xfId="17018" xr:uid="{45D14569-E8FF-405A-A25F-F080E6D05026}"/>
    <cellStyle name="Commentaire 4 2 3 2 3" xfId="17019" xr:uid="{5A5E2511-3C45-4BC4-9BE2-1405ECFF15C3}"/>
    <cellStyle name="Commentaire 4 2 3 2 3 2" xfId="17020" xr:uid="{9D99609F-00A0-433F-8F80-C6B5F84D64BB}"/>
    <cellStyle name="Commentaire 4 2 3 2 3 3" xfId="17021" xr:uid="{88A97395-DBE8-4273-A104-4F4334198370}"/>
    <cellStyle name="Commentaire 4 2 3 2 3 4" xfId="17022" xr:uid="{7AF9058A-111D-479D-918D-669EBE882B3B}"/>
    <cellStyle name="Commentaire 4 2 3 2 3 5" xfId="17023" xr:uid="{775ECD2B-6F5E-4D0D-983B-B6BDADEAD51A}"/>
    <cellStyle name="Commentaire 4 2 3 2 4" xfId="17024" xr:uid="{6E3F13BD-161D-4C4B-B7C2-7D39F57FF8B8}"/>
    <cellStyle name="Commentaire 4 2 3 2 5" xfId="17025" xr:uid="{41CF9D28-AA0F-4500-9197-7458DB5BE720}"/>
    <cellStyle name="Commentaire 4 2 3 2 6" xfId="17026" xr:uid="{90A42194-7D8A-4F9A-A329-C5BB0600E97D}"/>
    <cellStyle name="Commentaire 4 2 3 2 7" xfId="17027" xr:uid="{7EF1BCB8-C298-432E-A186-833AD935046A}"/>
    <cellStyle name="Commentaire 4 2 3 2_Commentaires" xfId="17028" xr:uid="{A5BBA0E3-F81D-468A-9331-AC59781154D6}"/>
    <cellStyle name="Commentaire 4 2 3 3" xfId="17029" xr:uid="{ABE1B0A2-366A-4429-9229-7CC280600B78}"/>
    <cellStyle name="Commentaire 4 2 3 3 2" xfId="17030" xr:uid="{EF158DB5-9528-436F-B2BD-4C1E94984307}"/>
    <cellStyle name="Commentaire 4 2 3 3 2 2" xfId="17031" xr:uid="{97B20FBA-0C73-4662-9F4C-6693C3B94335}"/>
    <cellStyle name="Commentaire 4 2 3 3 2 3" xfId="17032" xr:uid="{8253FFE7-2022-4FCA-84EC-04ABB103F329}"/>
    <cellStyle name="Commentaire 4 2 3 3 2 4" xfId="17033" xr:uid="{81E0AB21-182F-452D-B4C5-7F43FFAB4050}"/>
    <cellStyle name="Commentaire 4 2 3 3 2 5" xfId="17034" xr:uid="{915B17CC-CA6D-4D57-ABB2-8406DADF2616}"/>
    <cellStyle name="Commentaire 4 2 3 3 3" xfId="17035" xr:uid="{474C7284-5CB4-4E2F-A8DB-5E2C8180CCF5}"/>
    <cellStyle name="Commentaire 4 2 3 3 3 2" xfId="17036" xr:uid="{25BC93C2-CC78-41C0-BCD0-8EEDEB5FD9C1}"/>
    <cellStyle name="Commentaire 4 2 3 3 3 3" xfId="17037" xr:uid="{3202FDE1-D2C0-4051-9838-C90448D5DA07}"/>
    <cellStyle name="Commentaire 4 2 3 3 3 4" xfId="17038" xr:uid="{9A7B61BB-0822-4BE7-9B4E-10D7CA9CC03E}"/>
    <cellStyle name="Commentaire 4 2 3 3 3 5" xfId="17039" xr:uid="{FB5BE465-EC1A-4725-A928-F66B5164B6DD}"/>
    <cellStyle name="Commentaire 4 2 3 3 4" xfId="17040" xr:uid="{4E5BED02-8936-4351-B5C0-B74EA08A638A}"/>
    <cellStyle name="Commentaire 4 2 3 3 5" xfId="17041" xr:uid="{8A47335A-5EA3-4319-B536-F8B25A5BF077}"/>
    <cellStyle name="Commentaire 4 2 3 3 6" xfId="17042" xr:uid="{2F529AEF-FFFC-4587-982C-8C971A24AC6D}"/>
    <cellStyle name="Commentaire 4 2 3 3 7" xfId="17043" xr:uid="{C8C4D3BA-71F1-4EE2-9064-2895DA410CDC}"/>
    <cellStyle name="Commentaire 4 2 3 3_Commentaires" xfId="17044" xr:uid="{F5E498A0-B933-4DD7-9B2C-ACA9739B68C5}"/>
    <cellStyle name="Commentaire 4 2 3 4" xfId="17045" xr:uid="{1BFF9C52-F501-44CC-B0C2-AF8961702EB5}"/>
    <cellStyle name="Commentaire 4 2 3 4 2" xfId="17046" xr:uid="{C95EBAB3-1367-4B95-B6DF-6319AE84AC33}"/>
    <cellStyle name="Commentaire 4 2 3 4 2 2" xfId="17047" xr:uid="{4CCDA4FF-5575-4E01-A75F-90E9C22CC9FE}"/>
    <cellStyle name="Commentaire 4 2 3 4 2 3" xfId="17048" xr:uid="{6BDB05CA-9EFF-4A1C-85C8-0237FD326D81}"/>
    <cellStyle name="Commentaire 4 2 3 4 2 4" xfId="17049" xr:uid="{445A35F5-D59A-46DE-A907-1396BC2E801D}"/>
    <cellStyle name="Commentaire 4 2 3 4 2 5" xfId="17050" xr:uid="{1114AEE5-3AEB-422E-A0CC-8425C9546B49}"/>
    <cellStyle name="Commentaire 4 2 3 4 3" xfId="17051" xr:uid="{54B1430A-B032-443D-92CE-9FD3E010DE11}"/>
    <cellStyle name="Commentaire 4 2 3 4 3 2" xfId="17052" xr:uid="{B5CD7141-6688-465C-B278-7908A414F51B}"/>
    <cellStyle name="Commentaire 4 2 3 4 3 3" xfId="17053" xr:uid="{FD08925C-CBFF-40DC-B273-ECF8EBDE2A94}"/>
    <cellStyle name="Commentaire 4 2 3 4 3 4" xfId="17054" xr:uid="{795CD42D-10D1-4501-9008-6F84014BE49F}"/>
    <cellStyle name="Commentaire 4 2 3 4 3 5" xfId="17055" xr:uid="{45A6A922-2652-4830-B28D-1FEBA31A5A78}"/>
    <cellStyle name="Commentaire 4 2 3 4 4" xfId="17056" xr:uid="{A4AE1DF7-55E8-4C09-B837-8301AB593D05}"/>
    <cellStyle name="Commentaire 4 2 3 4 5" xfId="17057" xr:uid="{CC9664BE-881B-4AB8-8715-702C1E78C662}"/>
    <cellStyle name="Commentaire 4 2 3 4 6" xfId="17058" xr:uid="{3A72F339-C41B-4F7A-9C79-F2CDDDA1BE42}"/>
    <cellStyle name="Commentaire 4 2 3 4 7" xfId="17059" xr:uid="{6295CE10-971C-46C7-9437-06C3EC1144E0}"/>
    <cellStyle name="Commentaire 4 2 3 5" xfId="17060" xr:uid="{D7F3D490-A6EC-4DE1-9187-3B1A2832B10C}"/>
    <cellStyle name="Commentaire 4 2 3 5 2" xfId="17061" xr:uid="{1E1128F8-D82D-4D2D-9EEE-F849F69EA35A}"/>
    <cellStyle name="Commentaire 4 2 3 5 3" xfId="17062" xr:uid="{4F03D2E0-142E-49BD-9595-1CD421A2A93B}"/>
    <cellStyle name="Commentaire 4 2 3 5 4" xfId="17063" xr:uid="{DDADA27F-FB8A-41E0-8355-2252888BCD66}"/>
    <cellStyle name="Commentaire 4 2 3 5 5" xfId="17064" xr:uid="{E46395A4-5D38-46E9-8027-2076BB2E845D}"/>
    <cellStyle name="Commentaire 4 2 3 6" xfId="17065" xr:uid="{8B52895C-12F5-4673-86AF-3E3C3078A462}"/>
    <cellStyle name="Commentaire 4 2 3 6 2" xfId="17066" xr:uid="{4454F26C-9988-4DCB-867F-56B03A37661C}"/>
    <cellStyle name="Commentaire 4 2 3 6 3" xfId="17067" xr:uid="{430D4ECF-ECE2-4094-B465-290DE0523B56}"/>
    <cellStyle name="Commentaire 4 2 3 6 4" xfId="17068" xr:uid="{A7E8F335-7151-4774-837E-F593D7217B62}"/>
    <cellStyle name="Commentaire 4 2 3 6 5" xfId="17069" xr:uid="{95969C1C-A7D8-444E-927B-E9213B5A634D}"/>
    <cellStyle name="Commentaire 4 2 3 7" xfId="17070" xr:uid="{CC592B89-FBF7-44DF-8FEE-1FC7120D5915}"/>
    <cellStyle name="Commentaire 4 2 3 8" xfId="17071" xr:uid="{428A361E-58E9-4C56-8ECA-BB509494451A}"/>
    <cellStyle name="Commentaire 4 2 3 9" xfId="17072" xr:uid="{375DBBF9-7124-40AD-B176-96A25B6DCA1E}"/>
    <cellStyle name="Commentaire 4 2 3_Commentaires" xfId="17073" xr:uid="{6AC64817-EC13-423C-91A6-311237A6EC7D}"/>
    <cellStyle name="Commentaire 4 2 4" xfId="17074" xr:uid="{C7433E5F-E939-4AD9-96A9-3339BEAA7ADA}"/>
    <cellStyle name="Commentaire 4 2 4 2" xfId="17075" xr:uid="{16264705-93BF-438B-B03A-0BBD610231CB}"/>
    <cellStyle name="Commentaire 4 2 4 2 2" xfId="17076" xr:uid="{93134AD3-6EC2-415C-B5D2-F807904DE3BA}"/>
    <cellStyle name="Commentaire 4 2 4 2 3" xfId="17077" xr:uid="{670A6A89-83C8-4AC2-84FD-AC2AF9E96DDA}"/>
    <cellStyle name="Commentaire 4 2 4 2 4" xfId="17078" xr:uid="{99C21AE5-2C58-48EC-AF65-DFBAB59D9F28}"/>
    <cellStyle name="Commentaire 4 2 4 2 5" xfId="17079" xr:uid="{F3CF583E-A9D0-4978-BAE3-591A81C094DF}"/>
    <cellStyle name="Commentaire 4 2 4 2_Commentaires" xfId="17080" xr:uid="{16BE58F3-0630-4BEF-BFB8-1F3079B9F2B9}"/>
    <cellStyle name="Commentaire 4 2 4 3" xfId="17081" xr:uid="{CFC63AEF-FB09-4520-B85D-95015068AA76}"/>
    <cellStyle name="Commentaire 4 2 4 3 2" xfId="17082" xr:uid="{F06C8D8A-596A-40AF-BC7B-64558B7446EA}"/>
    <cellStyle name="Commentaire 4 2 4 3 3" xfId="17083" xr:uid="{7C58D6E4-A9FA-4EC0-8696-CDFCE565297F}"/>
    <cellStyle name="Commentaire 4 2 4 3 4" xfId="17084" xr:uid="{2093F9CD-2223-42C1-832C-C0AD4155838A}"/>
    <cellStyle name="Commentaire 4 2 4 3 5" xfId="17085" xr:uid="{3DD239A4-C467-4D3F-9DC3-49F7E025E5DA}"/>
    <cellStyle name="Commentaire 4 2 4 4" xfId="17086" xr:uid="{3881FC4A-5029-427C-BFC0-CB13071FA396}"/>
    <cellStyle name="Commentaire 4 2 4 5" xfId="17087" xr:uid="{36E5E85F-DAEC-491B-9646-4DEF117963F5}"/>
    <cellStyle name="Commentaire 4 2 4 6" xfId="17088" xr:uid="{19D89E99-1E75-4B5B-8452-11911D6BA994}"/>
    <cellStyle name="Commentaire 4 2 4 7" xfId="17089" xr:uid="{ED248D22-8A87-43A5-BE21-E85D17920505}"/>
    <cellStyle name="Commentaire 4 2 4_Commentaires" xfId="17090" xr:uid="{3FB3284F-7B88-4B94-A999-29A55AA1D6D3}"/>
    <cellStyle name="Commentaire 4 2 5" xfId="17091" xr:uid="{2DD0D5A8-ADDE-445C-9950-2973A392AACF}"/>
    <cellStyle name="Commentaire 4 2 5 2" xfId="17092" xr:uid="{8E9666F1-CBED-4CE8-BB32-FAA56D601FBA}"/>
    <cellStyle name="Commentaire 4 2 5 2 2" xfId="17093" xr:uid="{DA1DFD92-3046-4DA3-BA07-C73DE8DD5722}"/>
    <cellStyle name="Commentaire 4 2 5 2 3" xfId="17094" xr:uid="{1076C717-2BCF-4D9A-BE04-537EC681BFE5}"/>
    <cellStyle name="Commentaire 4 2 5 2 4" xfId="17095" xr:uid="{A4B7D2D8-D50F-41CD-AD2E-A242B14E1E88}"/>
    <cellStyle name="Commentaire 4 2 5 2 5" xfId="17096" xr:uid="{21FF98E5-DF78-4F32-9F64-E88E6F22BD2C}"/>
    <cellStyle name="Commentaire 4 2 5 2_Commentaires" xfId="17097" xr:uid="{95976472-89C1-4721-95C4-3E19162C8AD6}"/>
    <cellStyle name="Commentaire 4 2 5 3" xfId="17098" xr:uid="{CC7FE873-C8C5-49C9-B487-E836BB82A9C8}"/>
    <cellStyle name="Commentaire 4 2 5 3 2" xfId="17099" xr:uid="{EA93C842-4FF7-4D28-80EB-3506C4F01B18}"/>
    <cellStyle name="Commentaire 4 2 5 3 3" xfId="17100" xr:uid="{2C81F948-1C17-4FD9-AD9D-958FBE33D3CE}"/>
    <cellStyle name="Commentaire 4 2 5 3 4" xfId="17101" xr:uid="{45D6FE4B-C284-4D39-9BE6-E78EDC2AC5E7}"/>
    <cellStyle name="Commentaire 4 2 5 3 5" xfId="17102" xr:uid="{02108081-34B6-4AEC-8C00-9C9906CAAA10}"/>
    <cellStyle name="Commentaire 4 2 5 4" xfId="17103" xr:uid="{819C0E76-05FC-4920-B71A-77D7DC81B2F4}"/>
    <cellStyle name="Commentaire 4 2 5 5" xfId="17104" xr:uid="{2B9431FE-7891-495D-AE44-AE93AEF9F567}"/>
    <cellStyle name="Commentaire 4 2 5 6" xfId="17105" xr:uid="{51FE3627-CE3B-4F6C-9DAD-0B598533016C}"/>
    <cellStyle name="Commentaire 4 2 5 7" xfId="17106" xr:uid="{3D547053-DD22-4FF5-9B69-65E4A99CF6B7}"/>
    <cellStyle name="Commentaire 4 2 5_Commentaires" xfId="17107" xr:uid="{17C81599-5601-410A-AB66-07457F536D7C}"/>
    <cellStyle name="Commentaire 4 2 6" xfId="17108" xr:uid="{1FA36525-D55B-4B29-8697-3693DF731713}"/>
    <cellStyle name="Commentaire 4 2 6 2" xfId="17109" xr:uid="{56001B3B-D7E6-4150-9A57-458D60E7B7DD}"/>
    <cellStyle name="Commentaire 4 2 6 2 2" xfId="17110" xr:uid="{F3968A3B-C5F9-47F6-B071-7EED211B639D}"/>
    <cellStyle name="Commentaire 4 2 6 2 3" xfId="17111" xr:uid="{5562CA41-51F4-4833-A6E3-A26555F03FE9}"/>
    <cellStyle name="Commentaire 4 2 6 2 4" xfId="17112" xr:uid="{4942242B-6562-44A3-80DF-E47E5B9C3402}"/>
    <cellStyle name="Commentaire 4 2 6 2 5" xfId="17113" xr:uid="{E620C222-AE75-4DDF-B423-8107DF08535B}"/>
    <cellStyle name="Commentaire 4 2 6 2_Commentaires" xfId="17114" xr:uid="{045A9011-44CA-4B3B-AF25-589B96E3C650}"/>
    <cellStyle name="Commentaire 4 2 6 3" xfId="17115" xr:uid="{750239C8-0DD9-42D7-BEF4-F28301032571}"/>
    <cellStyle name="Commentaire 4 2 6 3 2" xfId="17116" xr:uid="{9277B8F5-36FF-4D23-AA5F-A505F56256F0}"/>
    <cellStyle name="Commentaire 4 2 6 3 3" xfId="17117" xr:uid="{5DF7EE4A-6F52-4B71-A87F-268286E131D7}"/>
    <cellStyle name="Commentaire 4 2 6 3 4" xfId="17118" xr:uid="{830F2D66-98A1-41FF-9D0D-FAAEE75476E5}"/>
    <cellStyle name="Commentaire 4 2 6 3 5" xfId="17119" xr:uid="{73897C43-876C-49DE-A73D-89FED6337FA5}"/>
    <cellStyle name="Commentaire 4 2 6 4" xfId="17120" xr:uid="{0058A9CB-4CDB-4623-80B7-C2873E0237DD}"/>
    <cellStyle name="Commentaire 4 2 6 5" xfId="17121" xr:uid="{6843C31F-5CCA-4C8D-9D29-A39FD657E32C}"/>
    <cellStyle name="Commentaire 4 2 6 6" xfId="17122" xr:uid="{B6898B21-8FBE-4840-9D7A-8589655473C9}"/>
    <cellStyle name="Commentaire 4 2 6 7" xfId="17123" xr:uid="{76CB6C23-C567-47F6-911E-90E88B2AFF19}"/>
    <cellStyle name="Commentaire 4 2 6_Commentaires" xfId="17124" xr:uid="{5BFAE622-550F-457C-A5CF-419DD2E4E8C3}"/>
    <cellStyle name="Commentaire 4 2 7" xfId="17125" xr:uid="{EC7B8DC1-1A9F-4625-9C29-DF9779478E43}"/>
    <cellStyle name="Commentaire 4 2 7 2" xfId="17126" xr:uid="{37EC4C00-8C42-4DBC-92D4-34CB48B6082E}"/>
    <cellStyle name="Commentaire 4 2 7 2 2" xfId="17127" xr:uid="{44EF7369-4411-4581-8FD1-B72E998754F2}"/>
    <cellStyle name="Commentaire 4 2 7 2 3" xfId="17128" xr:uid="{EB1DE9EB-1BB4-49E7-878F-430EF20850EA}"/>
    <cellStyle name="Commentaire 4 2 7 2 4" xfId="17129" xr:uid="{F8AB166A-CCD4-445D-AD5D-E36513482E1E}"/>
    <cellStyle name="Commentaire 4 2 7 2 5" xfId="17130" xr:uid="{7EBA6A2A-782A-4D6A-98FE-9A6A2075AC78}"/>
    <cellStyle name="Commentaire 4 2 7 3" xfId="17131" xr:uid="{B48BC5D1-41B5-42A5-B3DF-3F5B88A27D13}"/>
    <cellStyle name="Commentaire 4 2 7 3 2" xfId="17132" xr:uid="{957DD7E3-5327-4E1F-9778-6C1A8439B353}"/>
    <cellStyle name="Commentaire 4 2 7 3 3" xfId="17133" xr:uid="{A172B2F9-55EE-4736-8AEC-BAC980933D4D}"/>
    <cellStyle name="Commentaire 4 2 7 3 4" xfId="17134" xr:uid="{C070B806-E378-49CD-861F-CBD936E66E76}"/>
    <cellStyle name="Commentaire 4 2 7 3 5" xfId="17135" xr:uid="{83FD7742-0E27-49ED-A2D9-37FB99AF6A75}"/>
    <cellStyle name="Commentaire 4 2 7 4" xfId="17136" xr:uid="{D1B87177-41FB-47A2-8977-F99387E52E70}"/>
    <cellStyle name="Commentaire 4 2 7 5" xfId="17137" xr:uid="{AA6DA279-92AF-4238-8AAF-A0A1647AE75E}"/>
    <cellStyle name="Commentaire 4 2 7 6" xfId="17138" xr:uid="{16810599-A9EE-40D1-A707-B63257711C28}"/>
    <cellStyle name="Commentaire 4 2 7 7" xfId="17139" xr:uid="{FC8005E5-45CA-43A0-9993-74B45DFAA9F9}"/>
    <cellStyle name="Commentaire 4 2 7_Commentaires" xfId="17140" xr:uid="{7B6189B6-A613-4C25-92F9-88F160E9B844}"/>
    <cellStyle name="Commentaire 4 2 8" xfId="17141" xr:uid="{8B23029A-E554-4470-A169-FB4E8EBD730D}"/>
    <cellStyle name="Commentaire 4 2 8 2" xfId="17142" xr:uid="{0E39BDFB-0323-47DE-93B8-45E5765BD85E}"/>
    <cellStyle name="Commentaire 4 2 8 2 2" xfId="17143" xr:uid="{D9EFB2F0-E822-496C-A73C-B01AD3C4A53B}"/>
    <cellStyle name="Commentaire 4 2 8 2 3" xfId="17144" xr:uid="{2F91ECE9-1CC8-4C3F-B3EA-E65B43E23810}"/>
    <cellStyle name="Commentaire 4 2 8 2 4" xfId="17145" xr:uid="{AA778590-85AC-4940-A924-3F2425A94AA2}"/>
    <cellStyle name="Commentaire 4 2 8 2 5" xfId="17146" xr:uid="{88A9F415-D30F-498B-995A-793F0C39A0A5}"/>
    <cellStyle name="Commentaire 4 2 8 3" xfId="17147" xr:uid="{2FE4F395-B6D0-4550-B37F-2BFD0153B708}"/>
    <cellStyle name="Commentaire 4 2 8 4" xfId="17148" xr:uid="{35083267-ABF5-4CA0-9C27-F06182C51820}"/>
    <cellStyle name="Commentaire 4 2 8 5" xfId="17149" xr:uid="{A82449B3-3C47-4E67-A581-B9277E34699A}"/>
    <cellStyle name="Commentaire 4 2 8 6" xfId="17150" xr:uid="{F2B2DC4F-53B0-4940-B3B1-D39E38FD7AE7}"/>
    <cellStyle name="Commentaire 4 2 8_Commentaires" xfId="17151" xr:uid="{B344C0F6-C288-4B24-8E7E-B2D686E28E1B}"/>
    <cellStyle name="Commentaire 4 2 9" xfId="17152" xr:uid="{94719365-BB79-4F57-AE91-B656441D1364}"/>
    <cellStyle name="Commentaire 4 2 9 2" xfId="17153" xr:uid="{2FB93667-1230-4A45-9718-FD6F36CF4AED}"/>
    <cellStyle name="Commentaire 4 2 9 3" xfId="17154" xr:uid="{0FE589F4-E4F9-4518-95A1-96B89133A900}"/>
    <cellStyle name="Commentaire 4 2 9 4" xfId="17155" xr:uid="{C5AE1424-9AC7-4EF9-8EC8-E288BF984599}"/>
    <cellStyle name="Commentaire 4 2 9 5" xfId="17156" xr:uid="{22EAFE01-3D6E-4DE5-8865-5DB6926F3074}"/>
    <cellStyle name="Commentaire 4 2_Commentaires" xfId="17157" xr:uid="{C45D0A8D-256D-4460-BEB8-0EE8CF6BA2C1}"/>
    <cellStyle name="Commentaire 4 20" xfId="17158" xr:uid="{FF2CF590-F700-47F5-9137-4E7306F7B1DA}"/>
    <cellStyle name="Commentaire 4 20 2" xfId="17159" xr:uid="{A0EEA63F-5BD0-4546-9F00-6CDF21B54942}"/>
    <cellStyle name="Commentaire 4 20 2 2" xfId="17160" xr:uid="{F989F98E-E6AC-4C38-A914-A1770741F667}"/>
    <cellStyle name="Commentaire 4 20 2 3" xfId="17161" xr:uid="{D434FEA2-9D67-4413-8280-BEF6DF47F745}"/>
    <cellStyle name="Commentaire 4 20 2 4" xfId="17162" xr:uid="{28FED8A1-F6E3-4444-A45A-2240BB121F8F}"/>
    <cellStyle name="Commentaire 4 20 2 5" xfId="17163" xr:uid="{878336D1-A275-4A36-BB86-43EDB1655147}"/>
    <cellStyle name="Commentaire 4 20 2_Commentaires" xfId="17164" xr:uid="{2C75BEC1-7685-4CFB-8689-A3C712853678}"/>
    <cellStyle name="Commentaire 4 20 3" xfId="17165" xr:uid="{FC00707A-2021-41E2-945E-A3A45DB1676D}"/>
    <cellStyle name="Commentaire 4 20 3 2" xfId="17166" xr:uid="{76804E19-64D4-467C-A756-AAFF5C17791C}"/>
    <cellStyle name="Commentaire 4 20 3 3" xfId="17167" xr:uid="{9918C0BD-DF41-4E8A-BDF5-6F2F889F35D3}"/>
    <cellStyle name="Commentaire 4 20 3 4" xfId="17168" xr:uid="{42F81982-44B1-4AE8-8306-159EA2C250CB}"/>
    <cellStyle name="Commentaire 4 20 3 5" xfId="17169" xr:uid="{3E0181B8-CB00-4BFF-BC6C-A51A3CD5BD3C}"/>
    <cellStyle name="Commentaire 4 20 4" xfId="17170" xr:uid="{80CDEC7F-A109-49F3-A474-A965619881A8}"/>
    <cellStyle name="Commentaire 4 20 5" xfId="17171" xr:uid="{3F74B110-9AF5-410E-8845-C24761E9ADBF}"/>
    <cellStyle name="Commentaire 4 20 6" xfId="17172" xr:uid="{2D92A84F-20EB-485C-87C9-B11922E2861E}"/>
    <cellStyle name="Commentaire 4 20 7" xfId="17173" xr:uid="{7665B0AE-0218-43B7-A763-83568EB1EEB4}"/>
    <cellStyle name="Commentaire 4 20_Commentaires" xfId="17174" xr:uid="{647BCF7B-0026-4B50-9B1D-8E322E483F78}"/>
    <cellStyle name="Commentaire 4 21" xfId="17175" xr:uid="{385BFCE0-6CD5-4A92-A356-65E6E97BA7B5}"/>
    <cellStyle name="Commentaire 4 21 2" xfId="17176" xr:uid="{929F82CC-8E93-47B7-8CCE-722C4039E8C8}"/>
    <cellStyle name="Commentaire 4 21 2 2" xfId="17177" xr:uid="{4CCE8912-F96D-40AC-8EF8-4465979A5AFE}"/>
    <cellStyle name="Commentaire 4 21 2 3" xfId="17178" xr:uid="{6BACB882-109D-4967-A0AF-4B012BEA51E2}"/>
    <cellStyle name="Commentaire 4 21 2 4" xfId="17179" xr:uid="{95E4E761-13A0-4E0E-8C78-8D697412359D}"/>
    <cellStyle name="Commentaire 4 21 2 5" xfId="17180" xr:uid="{9CC4467F-94D2-4227-A3D3-E6D0FC529294}"/>
    <cellStyle name="Commentaire 4 21 2_Commentaires" xfId="17181" xr:uid="{85B7DA68-3B15-42B4-87B2-93E144E9A434}"/>
    <cellStyle name="Commentaire 4 21 3" xfId="17182" xr:uid="{017C7018-4FED-497C-91C0-3ADD9403808E}"/>
    <cellStyle name="Commentaire 4 21 3 2" xfId="17183" xr:uid="{8232B4FA-2F34-47F2-89D0-91E10DBD2D87}"/>
    <cellStyle name="Commentaire 4 21 3 3" xfId="17184" xr:uid="{431CDE77-426C-42B6-900B-33F37D15F88E}"/>
    <cellStyle name="Commentaire 4 21 3 4" xfId="17185" xr:uid="{EB723510-6CF1-40AE-8A85-245E9B4E505B}"/>
    <cellStyle name="Commentaire 4 21 3 5" xfId="17186" xr:uid="{52CFC1E4-A4BC-4CB3-9EC5-96DD090E68F8}"/>
    <cellStyle name="Commentaire 4 21 4" xfId="17187" xr:uid="{A5DCF10C-6928-42BA-B2C6-719F62F3E373}"/>
    <cellStyle name="Commentaire 4 21 5" xfId="17188" xr:uid="{9CF342D5-5D6E-404A-ABEC-82B42432F1A0}"/>
    <cellStyle name="Commentaire 4 21 6" xfId="17189" xr:uid="{7B767F6F-4292-4DC4-8CEB-AE1531D3D757}"/>
    <cellStyle name="Commentaire 4 21 7" xfId="17190" xr:uid="{EE7DCC9F-EEC6-44B4-B582-E41924FFBA66}"/>
    <cellStyle name="Commentaire 4 21_Commentaires" xfId="17191" xr:uid="{F43F1F16-F0BF-4B1B-87A3-FD4DBA055DA7}"/>
    <cellStyle name="Commentaire 4 22" xfId="17192" xr:uid="{0AE75CD4-3D78-4038-9C09-B87B4659107E}"/>
    <cellStyle name="Commentaire 4 22 2" xfId="17193" xr:uid="{1B12C315-530E-4248-8A1C-7E4DB81EA536}"/>
    <cellStyle name="Commentaire 4 22 2 2" xfId="17194" xr:uid="{4BCF749F-44E6-4436-8F7E-81FA95845829}"/>
    <cellStyle name="Commentaire 4 22 2 3" xfId="17195" xr:uid="{2E6B7656-CA1E-46BC-A35A-996F7A4ADEBC}"/>
    <cellStyle name="Commentaire 4 22 2 4" xfId="17196" xr:uid="{831C9903-7EDA-4867-92A6-FE85D430B10E}"/>
    <cellStyle name="Commentaire 4 22 2 5" xfId="17197" xr:uid="{F508303B-E246-43FA-A35C-7F929C7DA039}"/>
    <cellStyle name="Commentaire 4 22 2_Commentaires" xfId="17198" xr:uid="{B5C46EFC-C49D-4935-B846-871AC6F61C62}"/>
    <cellStyle name="Commentaire 4 22 3" xfId="17199" xr:uid="{CFDABA58-A4CD-458B-8B40-E871A0FC98A7}"/>
    <cellStyle name="Commentaire 4 22 4" xfId="17200" xr:uid="{E55AC868-122B-473F-82AF-1B870B9B8EEC}"/>
    <cellStyle name="Commentaire 4 22 5" xfId="17201" xr:uid="{81B83025-27BF-42E0-8451-6144C25E3296}"/>
    <cellStyle name="Commentaire 4 22 6" xfId="17202" xr:uid="{F3576DFA-92BC-4E0C-A0CB-74832853B513}"/>
    <cellStyle name="Commentaire 4 22_Commentaires" xfId="17203" xr:uid="{83304471-1386-46ED-B33D-0E59CFD56116}"/>
    <cellStyle name="Commentaire 4 23" xfId="17204" xr:uid="{EEDB093C-E0F5-45CE-8A7B-251E1DA31123}"/>
    <cellStyle name="Commentaire 4 23 2" xfId="17205" xr:uid="{B9A5F71E-0DA2-4B9D-A027-959393375243}"/>
    <cellStyle name="Commentaire 4 23 2 2" xfId="17206" xr:uid="{D96AE2F6-0F7A-44C9-98A4-CDD187D494BD}"/>
    <cellStyle name="Commentaire 4 23 2_Commentaires" xfId="17207" xr:uid="{86555D00-BE54-4C9F-BD21-73E2F488B2FC}"/>
    <cellStyle name="Commentaire 4 23 3" xfId="17208" xr:uid="{B4A129CE-38DB-4BBF-9502-DB33F9FD0E11}"/>
    <cellStyle name="Commentaire 4 23 4" xfId="17209" xr:uid="{532EEB25-074A-436A-B78B-9BBCE08EE37E}"/>
    <cellStyle name="Commentaire 4 23 5" xfId="17210" xr:uid="{78712D71-5C1D-4234-9C42-609B990D1D28}"/>
    <cellStyle name="Commentaire 4 23_Commentaires" xfId="17211" xr:uid="{355987FF-88CF-42C0-A905-9142ADE2F005}"/>
    <cellStyle name="Commentaire 4 24" xfId="17212" xr:uid="{E574A333-6E31-4289-B952-AADB91A4273A}"/>
    <cellStyle name="Commentaire 4 24 2" xfId="17213" xr:uid="{8B082F9E-E846-478E-88B2-D1B49ADC5680}"/>
    <cellStyle name="Commentaire 4 24 2 2" xfId="17214" xr:uid="{1BBAE3AB-935E-48D6-830F-8EF026BBC5F9}"/>
    <cellStyle name="Commentaire 4 24 2_Commentaires" xfId="17215" xr:uid="{C3FF236F-902F-43F6-A0B4-BA070E6ED493}"/>
    <cellStyle name="Commentaire 4 24 3" xfId="17216" xr:uid="{37E8531A-3096-4DDB-B225-B908C8D1FEE7}"/>
    <cellStyle name="Commentaire 4 24_Commentaires" xfId="17217" xr:uid="{67A8D283-E7F4-40BA-A4B4-D5AAD3690198}"/>
    <cellStyle name="Commentaire 4 25" xfId="17218" xr:uid="{9FD97EFD-E48F-4D24-ABE7-DD708F4F4748}"/>
    <cellStyle name="Commentaire 4 25 2" xfId="17219" xr:uid="{E4EE991F-2EF0-402A-966B-DF3A5E0EE183}"/>
    <cellStyle name="Commentaire 4 25 2 2" xfId="17220" xr:uid="{EDA3192D-F9D7-4AE7-9593-5CC068399411}"/>
    <cellStyle name="Commentaire 4 25 2_Commentaires" xfId="17221" xr:uid="{B91270C9-5B6F-42EC-AF22-00FB36B92FFE}"/>
    <cellStyle name="Commentaire 4 25 3" xfId="17222" xr:uid="{B24213E3-0CFF-4794-AC12-23A8C85E0BC6}"/>
    <cellStyle name="Commentaire 4 25_Commentaires" xfId="17223" xr:uid="{564E2904-9914-40E5-8561-B1C0D49A2989}"/>
    <cellStyle name="Commentaire 4 26" xfId="17224" xr:uid="{C9EBAEE5-A076-45FD-AB40-8BD494F1C8CF}"/>
    <cellStyle name="Commentaire 4 26 2" xfId="17225" xr:uid="{731570A6-A539-45EE-9935-7D157485E88D}"/>
    <cellStyle name="Commentaire 4 26 2 2" xfId="17226" xr:uid="{A3AC1CB0-2F94-4A5D-96A5-154232C819FC}"/>
    <cellStyle name="Commentaire 4 26 2_Commentaires" xfId="17227" xr:uid="{8FAF1A7C-A134-4536-A3AE-0AE140CE9554}"/>
    <cellStyle name="Commentaire 4 26 3" xfId="17228" xr:uid="{52158F06-0781-452E-A2AA-6D7419664EBC}"/>
    <cellStyle name="Commentaire 4 26_Commentaires" xfId="17229" xr:uid="{898AB373-1628-4902-9709-A41A78A82549}"/>
    <cellStyle name="Commentaire 4 27" xfId="17230" xr:uid="{FF596794-99C0-40EE-8B83-1CFBC11080D1}"/>
    <cellStyle name="Commentaire 4 27 2" xfId="17231" xr:uid="{00648BF5-FEBC-4F7F-B024-ACDBB098B779}"/>
    <cellStyle name="Commentaire 4 27 2 2" xfId="17232" xr:uid="{739F425A-0F19-4153-B7C9-14C07DC656AC}"/>
    <cellStyle name="Commentaire 4 27 2_Commentaires" xfId="17233" xr:uid="{8116C6C4-680D-40A8-A236-E390BCA19B12}"/>
    <cellStyle name="Commentaire 4 27 3" xfId="17234" xr:uid="{6414E2BC-A775-4986-974E-6BEBB6C5200C}"/>
    <cellStyle name="Commentaire 4 27_Commentaires" xfId="17235" xr:uid="{F206F4A0-ADC0-4EF3-A35F-28DFD9AF95F5}"/>
    <cellStyle name="Commentaire 4 28" xfId="17236" xr:uid="{9541C374-4678-468F-8C39-C0DA107B9C00}"/>
    <cellStyle name="Commentaire 4 28 2" xfId="17237" xr:uid="{2E232897-29FF-4CED-9B4C-555B88EE92E1}"/>
    <cellStyle name="Commentaire 4 28 2 2" xfId="17238" xr:uid="{ACE96D37-A85E-404A-A940-BE883EE2D668}"/>
    <cellStyle name="Commentaire 4 28 2_Commentaires" xfId="17239" xr:uid="{77B78EAE-F6C0-470C-93DD-3D1E8EFCEF54}"/>
    <cellStyle name="Commentaire 4 28 3" xfId="17240" xr:uid="{3B3FB022-E302-471F-9633-1FDABD67B66F}"/>
    <cellStyle name="Commentaire 4 28_Commentaires" xfId="17241" xr:uid="{B82BE753-F3E3-4A34-85BD-F39CF69EE6A5}"/>
    <cellStyle name="Commentaire 4 29" xfId="17242" xr:uid="{614A4A8E-4177-4390-BF84-C377E3131089}"/>
    <cellStyle name="Commentaire 4 29 2" xfId="17243" xr:uid="{6639879C-4826-4DEF-8ABD-71E952E3A2F1}"/>
    <cellStyle name="Commentaire 4 29 2 2" xfId="17244" xr:uid="{83EF2901-6DAD-4FAD-81DD-8034DF3DE595}"/>
    <cellStyle name="Commentaire 4 29 2_Commentaires" xfId="17245" xr:uid="{B88D5ADC-7CB0-4422-9D84-EEC44A9B575E}"/>
    <cellStyle name="Commentaire 4 29 3" xfId="17246" xr:uid="{E1C0F824-05CD-4A4A-95C3-D8294BFA02AA}"/>
    <cellStyle name="Commentaire 4 29_Commentaires" xfId="17247" xr:uid="{19F79503-33F6-4882-840C-11929A2BED8B}"/>
    <cellStyle name="Commentaire 4 3" xfId="17248" xr:uid="{9723A18C-9E21-4C12-9D74-A2E38B40CEB7}"/>
    <cellStyle name="Commentaire 4 3 10" xfId="17249" xr:uid="{DE84090E-2EBD-4D0F-B3E2-8A974EFB697B}"/>
    <cellStyle name="Commentaire 4 3 11" xfId="17250" xr:uid="{1E432EDD-1721-47CB-9B94-822175EA7A6F}"/>
    <cellStyle name="Commentaire 4 3 12" xfId="17251" xr:uid="{A6B3D191-C6F6-4BC7-9BFF-67CA5816B587}"/>
    <cellStyle name="Commentaire 4 3 2" xfId="17252" xr:uid="{8C6EA2C2-0EB2-4775-AEAF-6BD06140D6D5}"/>
    <cellStyle name="Commentaire 4 3 2 10" xfId="17253" xr:uid="{DEDD1C7D-92BA-4C0B-96C4-C522608C9B85}"/>
    <cellStyle name="Commentaire 4 3 2 2" xfId="17254" xr:uid="{87208A48-1481-42DD-AE18-AB4C76E6C1AB}"/>
    <cellStyle name="Commentaire 4 3 2 2 2" xfId="17255" xr:uid="{BD78CD76-BA7A-4024-A1BF-12ECD5D7EBF7}"/>
    <cellStyle name="Commentaire 4 3 2 2 2 2" xfId="17256" xr:uid="{9C49119E-EBB2-4A85-AEE8-8A72DFCAC689}"/>
    <cellStyle name="Commentaire 4 3 2 2 2 3" xfId="17257" xr:uid="{85E6677F-ABDF-4D3A-8263-4B98E7059D10}"/>
    <cellStyle name="Commentaire 4 3 2 2 2 4" xfId="17258" xr:uid="{F4B8A46F-E0D9-4F61-83B1-F69C1A0BAB0F}"/>
    <cellStyle name="Commentaire 4 3 2 2 2 5" xfId="17259" xr:uid="{D5735590-6F3F-4DDF-9FD2-5A0B81303DF2}"/>
    <cellStyle name="Commentaire 4 3 2 2 3" xfId="17260" xr:uid="{36DA0BD2-E397-4C11-A267-99422A69E2C8}"/>
    <cellStyle name="Commentaire 4 3 2 2 3 2" xfId="17261" xr:uid="{9EC6192A-5E8B-43B9-8CF9-EE7415D5BBD1}"/>
    <cellStyle name="Commentaire 4 3 2 2 3 3" xfId="17262" xr:uid="{5B182A0C-1AFE-4722-AC00-9DCB16142677}"/>
    <cellStyle name="Commentaire 4 3 2 2 3 4" xfId="17263" xr:uid="{46BE6516-E440-41D8-8BE9-31B7CF7BA095}"/>
    <cellStyle name="Commentaire 4 3 2 2 3 5" xfId="17264" xr:uid="{3AEBB7D6-ADCE-472D-9B27-D665E18233F3}"/>
    <cellStyle name="Commentaire 4 3 2 2 4" xfId="17265" xr:uid="{9E4F94D6-20EB-4735-A608-D97B22915879}"/>
    <cellStyle name="Commentaire 4 3 2 2 5" xfId="17266" xr:uid="{3F00D1D9-4A30-4922-8AE1-6E8943C4A523}"/>
    <cellStyle name="Commentaire 4 3 2 2 6" xfId="17267" xr:uid="{4EF139A4-4211-4AEE-966C-F54959D4A844}"/>
    <cellStyle name="Commentaire 4 3 2 2 7" xfId="17268" xr:uid="{13DC70CD-13DB-4B39-A8B9-164A63D0829C}"/>
    <cellStyle name="Commentaire 4 3 2 2_Commentaires" xfId="17269" xr:uid="{5DD4F5BA-3854-4FC8-8CEA-B1DA244880DA}"/>
    <cellStyle name="Commentaire 4 3 2 3" xfId="17270" xr:uid="{C3B87094-B034-4F1C-8080-5D98DB89D45E}"/>
    <cellStyle name="Commentaire 4 3 2 3 2" xfId="17271" xr:uid="{2B30B2BB-DC89-4A48-99EF-243868CA409F}"/>
    <cellStyle name="Commentaire 4 3 2 3 2 2" xfId="17272" xr:uid="{1286B10C-DF5D-4AD2-ABD9-5CE4E1647A19}"/>
    <cellStyle name="Commentaire 4 3 2 3 2 3" xfId="17273" xr:uid="{07091888-F8C3-43A2-8092-1C77F983B9FA}"/>
    <cellStyle name="Commentaire 4 3 2 3 2 4" xfId="17274" xr:uid="{7F1F1A48-8491-4ED4-9B4A-E19787F79934}"/>
    <cellStyle name="Commentaire 4 3 2 3 2 5" xfId="17275" xr:uid="{25F2CA16-FB73-4864-B261-97C3AD6E9D2A}"/>
    <cellStyle name="Commentaire 4 3 2 3 3" xfId="17276" xr:uid="{BC67DC80-DE4C-4092-8CE0-9F5F27EF9DEC}"/>
    <cellStyle name="Commentaire 4 3 2 3 3 2" xfId="17277" xr:uid="{941BBA10-19B9-4BB0-AAC5-166EB30FEC6B}"/>
    <cellStyle name="Commentaire 4 3 2 3 3 3" xfId="17278" xr:uid="{60579D43-3BDD-47E1-978E-19C9F391E277}"/>
    <cellStyle name="Commentaire 4 3 2 3 3 4" xfId="17279" xr:uid="{F2E2D7F2-ABBB-4915-8D00-80320DC93095}"/>
    <cellStyle name="Commentaire 4 3 2 3 3 5" xfId="17280" xr:uid="{BE6B5CCA-FC38-48AC-A5FE-1779C1D80C98}"/>
    <cellStyle name="Commentaire 4 3 2 3 4" xfId="17281" xr:uid="{6272B750-907D-4C3A-9E7C-E2EBE6B8F410}"/>
    <cellStyle name="Commentaire 4 3 2 3 5" xfId="17282" xr:uid="{BDB46C1F-CDD5-42A1-ABED-9C47FD44883E}"/>
    <cellStyle name="Commentaire 4 3 2 3 6" xfId="17283" xr:uid="{3EB6E75F-FC7A-4B12-99EF-B834680921BA}"/>
    <cellStyle name="Commentaire 4 3 2 3 7" xfId="17284" xr:uid="{2AE08FAE-B473-40A4-A2E4-D495BAAA0E05}"/>
    <cellStyle name="Commentaire 4 3 2 3_Commentaires" xfId="17285" xr:uid="{1F82C6C5-7CB8-43FA-9617-9465899083CB}"/>
    <cellStyle name="Commentaire 4 3 2 4" xfId="17286" xr:uid="{3D4DF858-841D-4737-95AA-D3319AFCBBB6}"/>
    <cellStyle name="Commentaire 4 3 2 4 2" xfId="17287" xr:uid="{BB547A8F-0803-4ACD-B442-AAE0EC6590BC}"/>
    <cellStyle name="Commentaire 4 3 2 4 2 2" xfId="17288" xr:uid="{07E6DFC4-F084-4A34-B7CA-B3D291199065}"/>
    <cellStyle name="Commentaire 4 3 2 4 2 3" xfId="17289" xr:uid="{63B9106A-2948-4B22-BC45-142367C72F4A}"/>
    <cellStyle name="Commentaire 4 3 2 4 2 4" xfId="17290" xr:uid="{A25CCD18-A3FD-49D3-BC25-164D8A98835D}"/>
    <cellStyle name="Commentaire 4 3 2 4 2 5" xfId="17291" xr:uid="{E5525A76-B77F-4DF3-9EBF-9FA9230B45D4}"/>
    <cellStyle name="Commentaire 4 3 2 4 3" xfId="17292" xr:uid="{71CF65CB-377B-40A6-9ED2-37BB61B2D950}"/>
    <cellStyle name="Commentaire 4 3 2 4 3 2" xfId="17293" xr:uid="{DBE2F685-1D44-4809-B802-DE06A1E06693}"/>
    <cellStyle name="Commentaire 4 3 2 4 3 3" xfId="17294" xr:uid="{5ECF6E27-5307-473C-90FE-87EBECBC1991}"/>
    <cellStyle name="Commentaire 4 3 2 4 3 4" xfId="17295" xr:uid="{A020CCE0-9FC1-4436-9538-B94F31FC6DA8}"/>
    <cellStyle name="Commentaire 4 3 2 4 3 5" xfId="17296" xr:uid="{924F2D46-CB3E-4568-906F-9BC2B8B4F9D6}"/>
    <cellStyle name="Commentaire 4 3 2 4 4" xfId="17297" xr:uid="{20C3CB59-DD55-4567-84C2-721236CA7F50}"/>
    <cellStyle name="Commentaire 4 3 2 4 5" xfId="17298" xr:uid="{3BC6E56F-52D9-4706-9C4D-A5F039DEC733}"/>
    <cellStyle name="Commentaire 4 3 2 4 6" xfId="17299" xr:uid="{EC460260-8F18-45EB-8B34-020A66AAA2BB}"/>
    <cellStyle name="Commentaire 4 3 2 4 7" xfId="17300" xr:uid="{5DC7F92F-F2F1-4C63-9227-30F231FBCCB2}"/>
    <cellStyle name="Commentaire 4 3 2 5" xfId="17301" xr:uid="{7CCB3260-895D-43B4-ABE3-603750FBC8BA}"/>
    <cellStyle name="Commentaire 4 3 2 5 2" xfId="17302" xr:uid="{8718B5CB-F507-4F5E-9092-E47F764F6F46}"/>
    <cellStyle name="Commentaire 4 3 2 5 3" xfId="17303" xr:uid="{8DF69C9F-B40F-4836-AB26-BD2EA7B42829}"/>
    <cellStyle name="Commentaire 4 3 2 5 4" xfId="17304" xr:uid="{9B5C907F-A785-4A41-971A-29937E6475E8}"/>
    <cellStyle name="Commentaire 4 3 2 5 5" xfId="17305" xr:uid="{9F4A975D-CCB1-4C76-857F-15C9522DCDB5}"/>
    <cellStyle name="Commentaire 4 3 2 6" xfId="17306" xr:uid="{0E2BB877-4A7E-4B41-9007-F08257F2CA3C}"/>
    <cellStyle name="Commentaire 4 3 2 6 2" xfId="17307" xr:uid="{B7D23F1B-0A32-4E2F-9C9E-CB3A4ADEBD5D}"/>
    <cellStyle name="Commentaire 4 3 2 6 3" xfId="17308" xr:uid="{4C3A5A97-0845-4557-B0CE-D382526439C9}"/>
    <cellStyle name="Commentaire 4 3 2 6 4" xfId="17309" xr:uid="{B4761028-737D-4825-9F16-345E83FE083D}"/>
    <cellStyle name="Commentaire 4 3 2 6 5" xfId="17310" xr:uid="{E4D014D2-2478-4E86-A670-E0D392F7716B}"/>
    <cellStyle name="Commentaire 4 3 2 7" xfId="17311" xr:uid="{526FC0FD-6690-4541-AF8E-B6EC9F1E3070}"/>
    <cellStyle name="Commentaire 4 3 2 8" xfId="17312" xr:uid="{7A315B40-7359-4580-9B69-469D1D93B789}"/>
    <cellStyle name="Commentaire 4 3 2 9" xfId="17313" xr:uid="{8051DD89-C4B3-4F5F-9FCA-DBEFAA41CB20}"/>
    <cellStyle name="Commentaire 4 3 2_Commentaires" xfId="17314" xr:uid="{09F442C5-7918-4F73-AB26-114141114E28}"/>
    <cellStyle name="Commentaire 4 3 3" xfId="17315" xr:uid="{590881B0-EAF9-4116-B887-8CCC705C1F7F}"/>
    <cellStyle name="Commentaire 4 3 3 2" xfId="17316" xr:uid="{ACB9CC3F-9BD7-4AA1-9755-B4B83FF5228F}"/>
    <cellStyle name="Commentaire 4 3 3 2 2" xfId="17317" xr:uid="{B379EA96-D208-4A2B-94EB-BEAFE42D0F69}"/>
    <cellStyle name="Commentaire 4 3 3 2 3" xfId="17318" xr:uid="{9EB6FD15-465C-41B5-9668-76BE7E3DE4DE}"/>
    <cellStyle name="Commentaire 4 3 3 2 4" xfId="17319" xr:uid="{A2B92A86-C1B5-41BF-A0F8-CAA2F0519B9A}"/>
    <cellStyle name="Commentaire 4 3 3 2 5" xfId="17320" xr:uid="{6EA744EE-A200-4917-937B-D06E36936638}"/>
    <cellStyle name="Commentaire 4 3 3 2_Commentaires" xfId="17321" xr:uid="{01445325-FFD4-4944-A1B1-2192CF34104F}"/>
    <cellStyle name="Commentaire 4 3 3 3" xfId="17322" xr:uid="{E85144D4-6E50-4081-8867-0EE3A26C0CA0}"/>
    <cellStyle name="Commentaire 4 3 3 3 2" xfId="17323" xr:uid="{6BA6065E-F90B-44D8-B606-490CE2AA1A47}"/>
    <cellStyle name="Commentaire 4 3 3 3 3" xfId="17324" xr:uid="{E9C509B7-E2A8-4C5B-88EF-3F9893B620D6}"/>
    <cellStyle name="Commentaire 4 3 3 3 4" xfId="17325" xr:uid="{30A58EF7-2EB5-45CC-A81F-7ED6595EDD84}"/>
    <cellStyle name="Commentaire 4 3 3 3 5" xfId="17326" xr:uid="{7402B3FB-046D-4279-87CF-F871DFD83722}"/>
    <cellStyle name="Commentaire 4 3 3 4" xfId="17327" xr:uid="{70DE4D7E-57DB-431C-8753-5F321AEB50AB}"/>
    <cellStyle name="Commentaire 4 3 3 5" xfId="17328" xr:uid="{F918D94F-A477-49AB-A81C-B7F020BEF697}"/>
    <cellStyle name="Commentaire 4 3 3 6" xfId="17329" xr:uid="{91165AB0-F5C5-4BA5-BABE-8B165DB6238F}"/>
    <cellStyle name="Commentaire 4 3 3 7" xfId="17330" xr:uid="{451F9002-18BC-4B9F-8867-73CE4D8A12C5}"/>
    <cellStyle name="Commentaire 4 3 3_Commentaires" xfId="17331" xr:uid="{BC823C7C-1B7F-4531-B35D-9BB1031C36C0}"/>
    <cellStyle name="Commentaire 4 3 4" xfId="17332" xr:uid="{A28AF710-6170-4606-8547-7668A12FD082}"/>
    <cellStyle name="Commentaire 4 3 4 2" xfId="17333" xr:uid="{067556B7-F626-48DB-B845-E0E2756D6CB8}"/>
    <cellStyle name="Commentaire 4 3 4 2 2" xfId="17334" xr:uid="{1D9294C7-212C-43C8-8C6C-18D3B618B199}"/>
    <cellStyle name="Commentaire 4 3 4 2 3" xfId="17335" xr:uid="{EA3C80A7-A79F-41AF-8E2E-415386947E3E}"/>
    <cellStyle name="Commentaire 4 3 4 2 4" xfId="17336" xr:uid="{3C47E0EA-3919-4AC8-B8CD-5F82ABCE0338}"/>
    <cellStyle name="Commentaire 4 3 4 2 5" xfId="17337" xr:uid="{DE616914-4CB3-4615-98D4-E1DEB96C67AA}"/>
    <cellStyle name="Commentaire 4 3 4 2_Commentaires" xfId="17338" xr:uid="{8A214003-2BC2-4AF3-AC85-236810331D9D}"/>
    <cellStyle name="Commentaire 4 3 4 3" xfId="17339" xr:uid="{36F150B4-0158-4E9C-8EAC-AAB8C93E5D08}"/>
    <cellStyle name="Commentaire 4 3 4 3 2" xfId="17340" xr:uid="{2367CD37-5BDC-4C70-ACD4-D6FBD2518C30}"/>
    <cellStyle name="Commentaire 4 3 4 3 3" xfId="17341" xr:uid="{7167AAFA-A916-4FFE-A90F-644730750197}"/>
    <cellStyle name="Commentaire 4 3 4 3 4" xfId="17342" xr:uid="{A71B20C9-9B2F-4631-9263-7C6E3FA59C3E}"/>
    <cellStyle name="Commentaire 4 3 4 3 5" xfId="17343" xr:uid="{FB8B4E7D-B3C1-4CB8-86D6-ACE64671083A}"/>
    <cellStyle name="Commentaire 4 3 4 4" xfId="17344" xr:uid="{F6C327CE-4F39-4C30-9717-8D4835C1B144}"/>
    <cellStyle name="Commentaire 4 3 4 5" xfId="17345" xr:uid="{2A739EF8-09F6-4D75-887B-A8EBE59A303B}"/>
    <cellStyle name="Commentaire 4 3 4 6" xfId="17346" xr:uid="{27A17CBD-8C84-4F47-B319-1F5ACB9A18F0}"/>
    <cellStyle name="Commentaire 4 3 4 7" xfId="17347" xr:uid="{A2964360-671A-4832-91EA-C6C49C17B0C3}"/>
    <cellStyle name="Commentaire 4 3 4_Commentaires" xfId="17348" xr:uid="{F30A5276-E0FB-4322-A1F5-968C87B3822D}"/>
    <cellStyle name="Commentaire 4 3 5" xfId="17349" xr:uid="{1CF0398E-9B6A-43B9-BB24-02D474EDD570}"/>
    <cellStyle name="Commentaire 4 3 5 2" xfId="17350" xr:uid="{6A63B73E-9D9F-4B16-816D-153FFB7EF402}"/>
    <cellStyle name="Commentaire 4 3 5 2 2" xfId="17351" xr:uid="{E6AC948F-CDBC-43CC-B2E7-EC87BACD568F}"/>
    <cellStyle name="Commentaire 4 3 5 2 3" xfId="17352" xr:uid="{3266E75C-4915-47CC-9AD0-EDEAB79FBD58}"/>
    <cellStyle name="Commentaire 4 3 5 2 4" xfId="17353" xr:uid="{E5725D47-E594-4DB1-BC80-AED2F4795A8A}"/>
    <cellStyle name="Commentaire 4 3 5 2 5" xfId="17354" xr:uid="{DD9DC8E3-D11C-4957-BFF5-770589C993D2}"/>
    <cellStyle name="Commentaire 4 3 5 2_Commentaires" xfId="17355" xr:uid="{7D7A8249-7BE0-41FB-8C6B-1BFC6F2C1925}"/>
    <cellStyle name="Commentaire 4 3 5 3" xfId="17356" xr:uid="{9B7E65F5-FD2F-47AF-B69F-1364756E48B2}"/>
    <cellStyle name="Commentaire 4 3 5 3 2" xfId="17357" xr:uid="{86363B15-E4C6-4082-BE56-EC4585553A1E}"/>
    <cellStyle name="Commentaire 4 3 5 3 3" xfId="17358" xr:uid="{916F566B-704C-48AA-B472-7CE7BC3F5873}"/>
    <cellStyle name="Commentaire 4 3 5 3 4" xfId="17359" xr:uid="{C08B2CF5-1D66-4AC3-A20E-D59A84F1B6B7}"/>
    <cellStyle name="Commentaire 4 3 5 3 5" xfId="17360" xr:uid="{6B7DE8E1-7112-4B6F-A45C-7F7EC8EEC99F}"/>
    <cellStyle name="Commentaire 4 3 5 4" xfId="17361" xr:uid="{E49CC992-9063-4141-98FE-EBA1826C1567}"/>
    <cellStyle name="Commentaire 4 3 5 5" xfId="17362" xr:uid="{39D233F1-14FF-48EF-85ED-543CC67E52F5}"/>
    <cellStyle name="Commentaire 4 3 5 6" xfId="17363" xr:uid="{DE67A7F1-68EA-4F51-AF43-78CA499E87DA}"/>
    <cellStyle name="Commentaire 4 3 5 7" xfId="17364" xr:uid="{54E7315F-8143-4603-86D2-30B118101D19}"/>
    <cellStyle name="Commentaire 4 3 5_Commentaires" xfId="17365" xr:uid="{308FC0BD-9F2C-448C-9FC7-DC8D3488ED05}"/>
    <cellStyle name="Commentaire 4 3 6" xfId="17366" xr:uid="{B58E49D2-8786-401A-871D-9011A4F0F3DF}"/>
    <cellStyle name="Commentaire 4 3 6 2" xfId="17367" xr:uid="{823F8BD3-5A69-43EC-9FB4-92C2B6FF9EBC}"/>
    <cellStyle name="Commentaire 4 3 6 2 2" xfId="17368" xr:uid="{F04121CD-0F13-417B-A93A-60D827ADDE73}"/>
    <cellStyle name="Commentaire 4 3 6 2 3" xfId="17369" xr:uid="{568BBB03-65FB-4374-BEFF-376E3C2BE5D1}"/>
    <cellStyle name="Commentaire 4 3 6 2 4" xfId="17370" xr:uid="{601B4D46-C01E-49A7-8D08-7CECEFA4F7A4}"/>
    <cellStyle name="Commentaire 4 3 6 2 5" xfId="17371" xr:uid="{19E13A06-8548-4271-B05D-A933B5AC7DF8}"/>
    <cellStyle name="Commentaire 4 3 6 2_Commentaires" xfId="17372" xr:uid="{45FF7BF4-271E-4DFF-B6D7-F47076A3F304}"/>
    <cellStyle name="Commentaire 4 3 6 3" xfId="17373" xr:uid="{26799401-BB88-417E-B5E1-197FB7F1EC07}"/>
    <cellStyle name="Commentaire 4 3 6 3 2" xfId="17374" xr:uid="{3586C702-51C3-44DA-A342-D0852F6DAFF4}"/>
    <cellStyle name="Commentaire 4 3 6 3 3" xfId="17375" xr:uid="{0FEA5D65-B61A-454C-8E34-C99FE565367B}"/>
    <cellStyle name="Commentaire 4 3 6 3 4" xfId="17376" xr:uid="{C59016E3-5835-4311-8626-0D5973A3AA8C}"/>
    <cellStyle name="Commentaire 4 3 6 3 5" xfId="17377" xr:uid="{4AA311C9-2057-4BBB-A2CB-4755C65F5950}"/>
    <cellStyle name="Commentaire 4 3 6 4" xfId="17378" xr:uid="{E81B4B07-DDC8-4DFD-86CA-A5CE8F6640DA}"/>
    <cellStyle name="Commentaire 4 3 6 5" xfId="17379" xr:uid="{329F7002-4B0E-4FE5-86F7-54FBCD6C1B6A}"/>
    <cellStyle name="Commentaire 4 3 6 6" xfId="17380" xr:uid="{9D81070C-6D63-45A4-B64E-875AF049FA04}"/>
    <cellStyle name="Commentaire 4 3 6 7" xfId="17381" xr:uid="{0D699884-010E-421E-9845-D29C5C99F09E}"/>
    <cellStyle name="Commentaire 4 3 6_Commentaires" xfId="17382" xr:uid="{62514065-89D5-496D-BEFF-5232457AAA92}"/>
    <cellStyle name="Commentaire 4 3 7" xfId="17383" xr:uid="{7A2C0684-6439-48FA-B8AA-A9DE18036EFB}"/>
    <cellStyle name="Commentaire 4 3 7 2" xfId="17384" xr:uid="{3D19E284-D640-4E28-B476-5D1B0ED965E4}"/>
    <cellStyle name="Commentaire 4 3 7 2 2" xfId="17385" xr:uid="{C20FE739-8168-4633-9814-C5BD5445AF8B}"/>
    <cellStyle name="Commentaire 4 3 7 2 3" xfId="17386" xr:uid="{5AFD75AA-F250-498D-8B63-53D73EBC897F}"/>
    <cellStyle name="Commentaire 4 3 7 2 4" xfId="17387" xr:uid="{74188519-E53D-4050-BF77-EDDC38E40A5E}"/>
    <cellStyle name="Commentaire 4 3 7 2 5" xfId="17388" xr:uid="{2EE911E4-AB41-436D-8ED8-D425CBD1C19F}"/>
    <cellStyle name="Commentaire 4 3 7 3" xfId="17389" xr:uid="{56AE985E-7E44-4434-A036-D9C9F474FBFC}"/>
    <cellStyle name="Commentaire 4 3 7 4" xfId="17390" xr:uid="{93AC8543-E987-4B9E-ADD3-C5DE8616BA24}"/>
    <cellStyle name="Commentaire 4 3 7 5" xfId="17391" xr:uid="{FD448953-77AF-4381-B6F7-095708266AB6}"/>
    <cellStyle name="Commentaire 4 3 7 6" xfId="17392" xr:uid="{EA6CE543-680D-4511-BBF6-5CD6910F7376}"/>
    <cellStyle name="Commentaire 4 3 7_Commentaires" xfId="17393" xr:uid="{0212389C-95A1-4B9C-989B-3E3A0BCF5DB0}"/>
    <cellStyle name="Commentaire 4 3 8" xfId="17394" xr:uid="{F75D9FD6-F9F6-4967-8269-F5F124F3D38E}"/>
    <cellStyle name="Commentaire 4 3 8 2" xfId="17395" xr:uid="{7E8678BC-8DDB-4D2F-AB2C-991AF1CFCD20}"/>
    <cellStyle name="Commentaire 4 3 8 3" xfId="17396" xr:uid="{DD3CC659-50D9-4D6F-A16A-115592FBE831}"/>
    <cellStyle name="Commentaire 4 3 8 4" xfId="17397" xr:uid="{7EA16AE1-C650-42BD-969A-4A1742095485}"/>
    <cellStyle name="Commentaire 4 3 8 5" xfId="17398" xr:uid="{F6345B71-C27F-4A72-BDB1-468336DED0E3}"/>
    <cellStyle name="Commentaire 4 3 8_Commentaires" xfId="17399" xr:uid="{10C31AC5-42B1-4ADC-8686-342E2F00BFA0}"/>
    <cellStyle name="Commentaire 4 3 9" xfId="17400" xr:uid="{19478A16-68B6-4743-BEE4-25BE8EA440A1}"/>
    <cellStyle name="Commentaire 4 3_Commentaires" xfId="17401" xr:uid="{D1E9C709-A055-40A3-9E7B-1DC19FE81E0F}"/>
    <cellStyle name="Commentaire 4 30" xfId="17402" xr:uid="{65C486DC-0B83-4A17-B8CF-A28B602BF37D}"/>
    <cellStyle name="Commentaire 4 30 2" xfId="17403" xr:uid="{18BECB23-4871-4BAF-9D77-E982CBBA4C44}"/>
    <cellStyle name="Commentaire 4 30 2 2" xfId="17404" xr:uid="{ACBD28D8-229B-4761-9DC8-E95BE9BCEE9E}"/>
    <cellStyle name="Commentaire 4 30 2_Commentaires" xfId="17405" xr:uid="{FCFB39C2-CD7C-4125-90DF-7CB8F568F135}"/>
    <cellStyle name="Commentaire 4 30 3" xfId="17406" xr:uid="{CFDC1347-FB05-415F-B7D4-E9742FE2CA99}"/>
    <cellStyle name="Commentaire 4 30_Commentaires" xfId="17407" xr:uid="{387E0B88-EE0C-4FC6-84E2-4A335DB9CE94}"/>
    <cellStyle name="Commentaire 4 31" xfId="17408" xr:uid="{B0880591-B93F-4DFE-AF49-0943AC47FD08}"/>
    <cellStyle name="Commentaire 4 31 2" xfId="17409" xr:uid="{1FB6D0B6-9269-4BF9-8498-93B27B46F3FD}"/>
    <cellStyle name="Commentaire 4 31 2 2" xfId="17410" xr:uid="{63D32221-9332-4DD1-8AF7-A5C59FAB203D}"/>
    <cellStyle name="Commentaire 4 31 2_Commentaires" xfId="17411" xr:uid="{E1B385F0-AA93-4E4C-8234-B222D9EB89DE}"/>
    <cellStyle name="Commentaire 4 31 3" xfId="17412" xr:uid="{F71CF4B7-9AD1-46CE-8D29-D99BF96D198A}"/>
    <cellStyle name="Commentaire 4 31_Commentaires" xfId="17413" xr:uid="{0F45EE0D-0268-422A-B8D1-BE54C15999ED}"/>
    <cellStyle name="Commentaire 4 32" xfId="17414" xr:uid="{418B6448-8228-4A6C-A7D8-89A0D06E69C7}"/>
    <cellStyle name="Commentaire 4 32 2" xfId="17415" xr:uid="{27847CCC-89B7-401A-925D-1B72DA8A146D}"/>
    <cellStyle name="Commentaire 4 32_Commentaires" xfId="17416" xr:uid="{AEBFD33A-6215-4DA9-943D-B9EAA019FE3F}"/>
    <cellStyle name="Commentaire 4 33" xfId="17417" xr:uid="{481EE332-BB92-4484-9CEE-7DBC1B948B21}"/>
    <cellStyle name="Commentaire 4 33 2" xfId="17418" xr:uid="{F9989D4F-DFB4-493C-9453-B3D2035F786B}"/>
    <cellStyle name="Commentaire 4 33_Commentaires" xfId="17419" xr:uid="{0A850DA2-32F2-45E5-8404-5EB93606A31F}"/>
    <cellStyle name="Commentaire 4 34" xfId="17420" xr:uid="{BCF20A5A-6FAD-408E-892E-7249F451C2A5}"/>
    <cellStyle name="Commentaire 4 4" xfId="17421" xr:uid="{66691615-436B-4C46-AF96-A6476B6B3DE4}"/>
    <cellStyle name="Commentaire 4 4 10" xfId="17422" xr:uid="{AD6CBD64-1964-43FC-85AF-FACC96A51F31}"/>
    <cellStyle name="Commentaire 4 4 11" xfId="17423" xr:uid="{B58D2FCE-475D-455F-9FA5-299ED9C0045E}"/>
    <cellStyle name="Commentaire 4 4 12" xfId="17424" xr:uid="{8BCE1638-B76A-483C-8E6B-CF2CE5A70826}"/>
    <cellStyle name="Commentaire 4 4 2" xfId="17425" xr:uid="{F82F573C-4E42-4F55-AD5C-1D251BF881CB}"/>
    <cellStyle name="Commentaire 4 4 2 10" xfId="17426" xr:uid="{7DBAA8E0-ED5B-4B49-9543-0C293F77048E}"/>
    <cellStyle name="Commentaire 4 4 2 2" xfId="17427" xr:uid="{4F234FB5-8A44-468A-99D1-6B7D519E407D}"/>
    <cellStyle name="Commentaire 4 4 2 2 2" xfId="17428" xr:uid="{A5C69573-3410-4CBB-BFA6-F335203F03BD}"/>
    <cellStyle name="Commentaire 4 4 2 2 2 2" xfId="17429" xr:uid="{FC8B33AF-174B-4120-A687-D7034507C94B}"/>
    <cellStyle name="Commentaire 4 4 2 2 2 3" xfId="17430" xr:uid="{3747B974-A2DC-4033-9521-19189554CAE8}"/>
    <cellStyle name="Commentaire 4 4 2 2 2 4" xfId="17431" xr:uid="{874C985A-5C79-46EE-A624-C17B1D5C9B7F}"/>
    <cellStyle name="Commentaire 4 4 2 2 2 5" xfId="17432" xr:uid="{5F1A7BC3-7440-45E1-A2E5-F6B95615B9A3}"/>
    <cellStyle name="Commentaire 4 4 2 2 3" xfId="17433" xr:uid="{E8B02614-1D2F-4DA0-ACDD-AD106FD3E509}"/>
    <cellStyle name="Commentaire 4 4 2 2 3 2" xfId="17434" xr:uid="{43C6025F-A824-47D2-A25F-E273A84DB683}"/>
    <cellStyle name="Commentaire 4 4 2 2 3 3" xfId="17435" xr:uid="{A7ABF307-99DB-4523-A034-E57FFBBE636D}"/>
    <cellStyle name="Commentaire 4 4 2 2 3 4" xfId="17436" xr:uid="{C2ADB579-7F4E-4594-8FD6-A242F6279F04}"/>
    <cellStyle name="Commentaire 4 4 2 2 3 5" xfId="17437" xr:uid="{727F887A-A890-479B-8D04-C360E92BC36C}"/>
    <cellStyle name="Commentaire 4 4 2 2 4" xfId="17438" xr:uid="{567F14B2-ADF4-4CDC-BAC4-9D4D21DE4EDD}"/>
    <cellStyle name="Commentaire 4 4 2 2 5" xfId="17439" xr:uid="{09C7E560-5351-4D1D-8F1D-30CBEA87B939}"/>
    <cellStyle name="Commentaire 4 4 2 2 6" xfId="17440" xr:uid="{B48FAE57-2540-45D4-88D7-D6C35D6B39AC}"/>
    <cellStyle name="Commentaire 4 4 2 2 7" xfId="17441" xr:uid="{86EEB80E-9758-4A8E-9D98-411A62880978}"/>
    <cellStyle name="Commentaire 4 4 2 2_Commentaires" xfId="17442" xr:uid="{8D49E875-BD41-47BD-9751-55ED5A3C36EC}"/>
    <cellStyle name="Commentaire 4 4 2 3" xfId="17443" xr:uid="{D8E04402-6779-407F-9021-04D237EFFD26}"/>
    <cellStyle name="Commentaire 4 4 2 3 2" xfId="17444" xr:uid="{100AB5C7-F9CB-487B-BC93-3DC6649A6CA1}"/>
    <cellStyle name="Commentaire 4 4 2 3 2 2" xfId="17445" xr:uid="{E9DCA628-1AFB-4EDF-8982-63A31BB76AD3}"/>
    <cellStyle name="Commentaire 4 4 2 3 2 3" xfId="17446" xr:uid="{E6A0C6F9-CBCB-4EF9-A8DD-A8FA2E898E8D}"/>
    <cellStyle name="Commentaire 4 4 2 3 2 4" xfId="17447" xr:uid="{83D5E0F8-BE83-427A-B2E0-8B166E1FA779}"/>
    <cellStyle name="Commentaire 4 4 2 3 2 5" xfId="17448" xr:uid="{06023A8B-FC12-4BFB-9334-07F22123283A}"/>
    <cellStyle name="Commentaire 4 4 2 3 3" xfId="17449" xr:uid="{AACEFED2-0D8D-4DF8-B201-0AFD1B90AA09}"/>
    <cellStyle name="Commentaire 4 4 2 3 3 2" xfId="17450" xr:uid="{EC2ED4DB-A78D-4BE1-A9A6-E2A53C429AA2}"/>
    <cellStyle name="Commentaire 4 4 2 3 3 3" xfId="17451" xr:uid="{77639064-3400-42E5-B7FB-17B1824C7846}"/>
    <cellStyle name="Commentaire 4 4 2 3 3 4" xfId="17452" xr:uid="{BF2E0D04-1A4C-4995-A8C0-600052B243B2}"/>
    <cellStyle name="Commentaire 4 4 2 3 3 5" xfId="17453" xr:uid="{F9AD0F93-6AFE-487A-8C83-9841D698CDC7}"/>
    <cellStyle name="Commentaire 4 4 2 3 4" xfId="17454" xr:uid="{88D86B66-EF73-4D71-BE31-E3BE091B0EAF}"/>
    <cellStyle name="Commentaire 4 4 2 3 5" xfId="17455" xr:uid="{9D266C5F-7C5D-495F-8CCB-6331615962A6}"/>
    <cellStyle name="Commentaire 4 4 2 3 6" xfId="17456" xr:uid="{DD5172ED-F4EA-4890-9C84-4C15D24F5279}"/>
    <cellStyle name="Commentaire 4 4 2 3 7" xfId="17457" xr:uid="{CDC06FF6-496B-4645-9155-E681066EE41C}"/>
    <cellStyle name="Commentaire 4 4 2 3_Commentaires" xfId="17458" xr:uid="{D89FF75B-9AA6-4983-8E7C-BB17A5B69372}"/>
    <cellStyle name="Commentaire 4 4 2 4" xfId="17459" xr:uid="{06A9EA96-ABF6-40AF-9EE6-422DAD69193C}"/>
    <cellStyle name="Commentaire 4 4 2 4 2" xfId="17460" xr:uid="{85266F9C-44E1-4BFA-8F7F-C674AE214AA0}"/>
    <cellStyle name="Commentaire 4 4 2 4 2 2" xfId="17461" xr:uid="{AD004A46-3F55-4211-8AE6-BDEFD78638D0}"/>
    <cellStyle name="Commentaire 4 4 2 4 2 3" xfId="17462" xr:uid="{22B5CF0A-0EEB-44D6-97BF-16DE38B63B3C}"/>
    <cellStyle name="Commentaire 4 4 2 4 2 4" xfId="17463" xr:uid="{E2046C56-216E-4780-9F6E-8D012DBFDBAB}"/>
    <cellStyle name="Commentaire 4 4 2 4 2 5" xfId="17464" xr:uid="{CB07122B-15D2-4D06-ACB1-277B3B2C818D}"/>
    <cellStyle name="Commentaire 4 4 2 4 3" xfId="17465" xr:uid="{7B461973-B9E5-401C-B283-55AB16A036E2}"/>
    <cellStyle name="Commentaire 4 4 2 4 3 2" xfId="17466" xr:uid="{87637416-65EC-4DC0-81DD-184F34867B07}"/>
    <cellStyle name="Commentaire 4 4 2 4 3 3" xfId="17467" xr:uid="{26E5C25D-6E94-4290-A201-E03824DA24BF}"/>
    <cellStyle name="Commentaire 4 4 2 4 3 4" xfId="17468" xr:uid="{6116DF46-471C-4DC5-B8E8-2F0627E74481}"/>
    <cellStyle name="Commentaire 4 4 2 4 3 5" xfId="17469" xr:uid="{193B6E1A-E2B7-4A0E-A815-A9BC7B067593}"/>
    <cellStyle name="Commentaire 4 4 2 4 4" xfId="17470" xr:uid="{23DE2321-217F-4172-8FBE-8C332DEDFE2C}"/>
    <cellStyle name="Commentaire 4 4 2 4 5" xfId="17471" xr:uid="{0AA86576-92A1-4BFB-8A72-0C4718A3C433}"/>
    <cellStyle name="Commentaire 4 4 2 4 6" xfId="17472" xr:uid="{00648E74-E0D1-45D4-8B00-35734A789DAD}"/>
    <cellStyle name="Commentaire 4 4 2 4 7" xfId="17473" xr:uid="{A3EEE16D-15BD-43CC-80A6-FA2DC37347A2}"/>
    <cellStyle name="Commentaire 4 4 2 5" xfId="17474" xr:uid="{0454DF83-61E6-4808-9203-F1C5018F74AE}"/>
    <cellStyle name="Commentaire 4 4 2 5 2" xfId="17475" xr:uid="{77654D4B-D63D-426C-ABB8-0CAD69CABBD4}"/>
    <cellStyle name="Commentaire 4 4 2 5 3" xfId="17476" xr:uid="{D6AB4ED5-B60E-4E6E-A1C2-4F9D724C5323}"/>
    <cellStyle name="Commentaire 4 4 2 5 4" xfId="17477" xr:uid="{8FDAE8B7-A41E-4961-B8A0-8D6072832E6C}"/>
    <cellStyle name="Commentaire 4 4 2 5 5" xfId="17478" xr:uid="{18F67AAD-D85C-47E3-B5BE-F971C17B7015}"/>
    <cellStyle name="Commentaire 4 4 2 6" xfId="17479" xr:uid="{988E6516-72DD-45F9-B8B9-85005C12DF5F}"/>
    <cellStyle name="Commentaire 4 4 2 6 2" xfId="17480" xr:uid="{0A164DA1-FCB6-4B20-95D9-2FB103506B9C}"/>
    <cellStyle name="Commentaire 4 4 2 6 3" xfId="17481" xr:uid="{9EC5BC47-640B-4B05-A776-7688BE7C5B83}"/>
    <cellStyle name="Commentaire 4 4 2 6 4" xfId="17482" xr:uid="{BC05FBBE-A708-48F0-A3B2-8E81FA7B9FB3}"/>
    <cellStyle name="Commentaire 4 4 2 6 5" xfId="17483" xr:uid="{B89BE9B2-FE21-4C68-A47B-B918498CF340}"/>
    <cellStyle name="Commentaire 4 4 2 7" xfId="17484" xr:uid="{2FACB25A-E3CB-4977-894B-CDE3C5421CBE}"/>
    <cellStyle name="Commentaire 4 4 2 8" xfId="17485" xr:uid="{00C9008F-C646-456F-8D61-28101D0601B2}"/>
    <cellStyle name="Commentaire 4 4 2 9" xfId="17486" xr:uid="{A188029A-BC01-4093-81D4-3E8BEB004B41}"/>
    <cellStyle name="Commentaire 4 4 2_Commentaires" xfId="17487" xr:uid="{3A3F86F9-4E28-4883-AB43-37E91DB07AFF}"/>
    <cellStyle name="Commentaire 4 4 3" xfId="17488" xr:uid="{E69E0184-6852-4B21-8586-D34C9AB12E9E}"/>
    <cellStyle name="Commentaire 4 4 3 2" xfId="17489" xr:uid="{00DE27F4-86B5-4B45-B8E3-0304ED85A912}"/>
    <cellStyle name="Commentaire 4 4 3 2 2" xfId="17490" xr:uid="{3AC9C503-E7CE-4CEB-8858-4B8AFFB722C6}"/>
    <cellStyle name="Commentaire 4 4 3 2 3" xfId="17491" xr:uid="{1D08FEC8-6373-4945-948E-D61929EC736E}"/>
    <cellStyle name="Commentaire 4 4 3 2 4" xfId="17492" xr:uid="{0D8AF46E-F5E9-44B4-B87B-3EF4FB608DB0}"/>
    <cellStyle name="Commentaire 4 4 3 2 5" xfId="17493" xr:uid="{FE311EB6-2214-49A7-9A51-C82BF0E8C795}"/>
    <cellStyle name="Commentaire 4 4 3 2_Commentaires" xfId="17494" xr:uid="{F8FD162F-8B0E-485D-9F3D-664F5BF3CE94}"/>
    <cellStyle name="Commentaire 4 4 3 3" xfId="17495" xr:uid="{E6A378B1-630E-4C16-9D96-FE11D20653F6}"/>
    <cellStyle name="Commentaire 4 4 3 3 2" xfId="17496" xr:uid="{C6AEB3A7-49FA-4AC9-B74C-AA8A72D7BB98}"/>
    <cellStyle name="Commentaire 4 4 3 3 3" xfId="17497" xr:uid="{623FCA82-921B-4110-A04A-A6785E90F560}"/>
    <cellStyle name="Commentaire 4 4 3 3 4" xfId="17498" xr:uid="{92EA8107-AFCC-4FDC-A9CA-2BCE6971D8FA}"/>
    <cellStyle name="Commentaire 4 4 3 3 5" xfId="17499" xr:uid="{97196709-610A-496B-83D1-15E10981A0B3}"/>
    <cellStyle name="Commentaire 4 4 3 4" xfId="17500" xr:uid="{98FAA9C6-0182-4741-98A6-BC71BBB2533B}"/>
    <cellStyle name="Commentaire 4 4 3 5" xfId="17501" xr:uid="{2E0DAF44-C78F-405D-8BC9-B88F59DDCE42}"/>
    <cellStyle name="Commentaire 4 4 3 6" xfId="17502" xr:uid="{4F7EF8CC-3601-4096-A3FD-2ED90494CAC8}"/>
    <cellStyle name="Commentaire 4 4 3 7" xfId="17503" xr:uid="{76B30176-B750-43B2-8F65-9C5037C77FAA}"/>
    <cellStyle name="Commentaire 4 4 3_Commentaires" xfId="17504" xr:uid="{2584FD11-BB85-4B4E-9D8B-A2AC9FECB35E}"/>
    <cellStyle name="Commentaire 4 4 4" xfId="17505" xr:uid="{52666734-E989-42AB-8D57-23327076ED0E}"/>
    <cellStyle name="Commentaire 4 4 4 2" xfId="17506" xr:uid="{075E3D10-1F31-4DB1-BA54-67A843DFFFDA}"/>
    <cellStyle name="Commentaire 4 4 4 2 2" xfId="17507" xr:uid="{AB2DDFCB-BD21-487E-AEE1-5EFCEF039082}"/>
    <cellStyle name="Commentaire 4 4 4 2 3" xfId="17508" xr:uid="{3CA8A9CF-E1AE-4C7B-8CDA-83942490F854}"/>
    <cellStyle name="Commentaire 4 4 4 2 4" xfId="17509" xr:uid="{765F15EE-5502-4ACF-85B1-4085A1DB1854}"/>
    <cellStyle name="Commentaire 4 4 4 2 5" xfId="17510" xr:uid="{1C639942-146D-4503-95BD-BF93A9121DDD}"/>
    <cellStyle name="Commentaire 4 4 4 2_Commentaires" xfId="17511" xr:uid="{E8DC8B5B-E58B-4D03-9E4F-46D9F3A66EBA}"/>
    <cellStyle name="Commentaire 4 4 4 3" xfId="17512" xr:uid="{13FBA52C-E2D2-4720-A12F-7DA18433651B}"/>
    <cellStyle name="Commentaire 4 4 4 3 2" xfId="17513" xr:uid="{1F669F79-F090-47C1-BFC9-19C34A7DE201}"/>
    <cellStyle name="Commentaire 4 4 4 3 3" xfId="17514" xr:uid="{E45138EC-9800-472C-82ED-7B3AFDBAAD2A}"/>
    <cellStyle name="Commentaire 4 4 4 3 4" xfId="17515" xr:uid="{DCEAE9C5-9AA5-439D-9840-DF0A4ABED367}"/>
    <cellStyle name="Commentaire 4 4 4 3 5" xfId="17516" xr:uid="{F2D5E2F5-82A8-456F-A014-2C2A952960CD}"/>
    <cellStyle name="Commentaire 4 4 4 4" xfId="17517" xr:uid="{E552A0D9-5E51-4993-8B3B-601E473C101F}"/>
    <cellStyle name="Commentaire 4 4 4 5" xfId="17518" xr:uid="{246FCE71-8A50-4E61-8805-BC6E4863AE48}"/>
    <cellStyle name="Commentaire 4 4 4 6" xfId="17519" xr:uid="{1F52318F-350C-4C30-AF01-E99773D7EE9B}"/>
    <cellStyle name="Commentaire 4 4 4 7" xfId="17520" xr:uid="{C9D34C3A-5DC0-45DE-B675-FE19FA95593D}"/>
    <cellStyle name="Commentaire 4 4 4_Commentaires" xfId="17521" xr:uid="{C73528E7-64DC-442F-B9D3-C590104C9E46}"/>
    <cellStyle name="Commentaire 4 4 5" xfId="17522" xr:uid="{E2794D6F-B523-4E32-91C0-50C48286F898}"/>
    <cellStyle name="Commentaire 4 4 5 2" xfId="17523" xr:uid="{D31B32D7-4431-4FD6-B9FB-6C1B73EAD763}"/>
    <cellStyle name="Commentaire 4 4 5 2 2" xfId="17524" xr:uid="{01F344C3-BE07-4B84-9A20-AFCAE2D370B6}"/>
    <cellStyle name="Commentaire 4 4 5 2 3" xfId="17525" xr:uid="{34FF3312-14DA-4927-8A52-DA96CD6079FD}"/>
    <cellStyle name="Commentaire 4 4 5 2 4" xfId="17526" xr:uid="{789E0527-C510-4692-BA60-A59132214E92}"/>
    <cellStyle name="Commentaire 4 4 5 2 5" xfId="17527" xr:uid="{BB498782-2935-4294-BDF7-61BFC3DB9AD0}"/>
    <cellStyle name="Commentaire 4 4 5 2_Commentaires" xfId="17528" xr:uid="{24F1F11B-9B2F-4CE7-9096-3E9EE9F88AE1}"/>
    <cellStyle name="Commentaire 4 4 5 3" xfId="17529" xr:uid="{15C14024-D5AC-459F-9A56-80EE8F1C4BCC}"/>
    <cellStyle name="Commentaire 4 4 5 3 2" xfId="17530" xr:uid="{CDCF0489-000C-4C41-BA76-E5AA12686293}"/>
    <cellStyle name="Commentaire 4 4 5 3 3" xfId="17531" xr:uid="{6A1B7E55-66F1-4C69-825C-18EE57A7D36D}"/>
    <cellStyle name="Commentaire 4 4 5 3 4" xfId="17532" xr:uid="{2BAC93A1-3A8E-48B7-A2A2-6C6EC0FDE2EE}"/>
    <cellStyle name="Commentaire 4 4 5 3 5" xfId="17533" xr:uid="{B17670C9-7B5E-47E5-B88D-509FED2A5E7E}"/>
    <cellStyle name="Commentaire 4 4 5 4" xfId="17534" xr:uid="{DC704911-15E7-4111-AC09-95A5B9140948}"/>
    <cellStyle name="Commentaire 4 4 5 5" xfId="17535" xr:uid="{B80FA9F1-9336-4470-96EF-5569EE54A89E}"/>
    <cellStyle name="Commentaire 4 4 5 6" xfId="17536" xr:uid="{6AE22FFF-1205-42BF-ABB8-79D52BDCB09A}"/>
    <cellStyle name="Commentaire 4 4 5 7" xfId="17537" xr:uid="{85936FE1-2715-42BA-8D9A-DE05053FD406}"/>
    <cellStyle name="Commentaire 4 4 5_Commentaires" xfId="17538" xr:uid="{44D5541B-ED70-47C6-8F41-D9FEDD88FACB}"/>
    <cellStyle name="Commentaire 4 4 6" xfId="17539" xr:uid="{0DA9843A-C027-4683-A13E-F0F7F8DDC2A7}"/>
    <cellStyle name="Commentaire 4 4 6 2" xfId="17540" xr:uid="{B5822D6E-AB18-4FD8-B41D-341A555F15CD}"/>
    <cellStyle name="Commentaire 4 4 6 2 2" xfId="17541" xr:uid="{5B8D9528-3B23-4266-ACD3-F711AE26C38C}"/>
    <cellStyle name="Commentaire 4 4 6 2 3" xfId="17542" xr:uid="{A77D3DE7-3B55-46B7-8F31-328F6E896581}"/>
    <cellStyle name="Commentaire 4 4 6 2 4" xfId="17543" xr:uid="{35DC1C90-93F2-4FED-8810-98EC0CE2E31C}"/>
    <cellStyle name="Commentaire 4 4 6 2 5" xfId="17544" xr:uid="{0CC25F3D-B87E-43A8-A72F-5A4332DA49B0}"/>
    <cellStyle name="Commentaire 4 4 6 2_Commentaires" xfId="17545" xr:uid="{184102F5-8814-4156-BABF-B0ABA8C7F929}"/>
    <cellStyle name="Commentaire 4 4 6 3" xfId="17546" xr:uid="{E672EEAC-C720-4C6E-9E2E-40C423BAD642}"/>
    <cellStyle name="Commentaire 4 4 6 3 2" xfId="17547" xr:uid="{F1E01822-295F-426D-AF3D-E352B6100B83}"/>
    <cellStyle name="Commentaire 4 4 6 3 3" xfId="17548" xr:uid="{0BAE28EE-9DFC-4B16-8C47-A072BBEEAD64}"/>
    <cellStyle name="Commentaire 4 4 6 3 4" xfId="17549" xr:uid="{8B4AAA50-8208-4A90-8277-3B00D525177A}"/>
    <cellStyle name="Commentaire 4 4 6 3 5" xfId="17550" xr:uid="{0484CDB2-5901-430B-9A89-5DD40576C029}"/>
    <cellStyle name="Commentaire 4 4 6 4" xfId="17551" xr:uid="{0B9FA179-9058-41AA-AC8D-86A92517A872}"/>
    <cellStyle name="Commentaire 4 4 6 5" xfId="17552" xr:uid="{8C01ED70-2D00-4FF6-A0DA-B61B7617F1B9}"/>
    <cellStyle name="Commentaire 4 4 6 6" xfId="17553" xr:uid="{B4BA56D1-98BB-466D-87E3-80DA8E9B1E8D}"/>
    <cellStyle name="Commentaire 4 4 6 7" xfId="17554" xr:uid="{8D73D522-FE26-422D-A6FF-5B40068C1AC3}"/>
    <cellStyle name="Commentaire 4 4 6_Commentaires" xfId="17555" xr:uid="{AF0832DC-B1C0-4443-BBDC-DE79F591F827}"/>
    <cellStyle name="Commentaire 4 4 7" xfId="17556" xr:uid="{54F080F2-0D4A-4B2F-B033-789CBD66ADA1}"/>
    <cellStyle name="Commentaire 4 4 7 2" xfId="17557" xr:uid="{BAB0AD9F-410A-49D8-828B-A6B96E79C6F8}"/>
    <cellStyle name="Commentaire 4 4 7 2 2" xfId="17558" xr:uid="{0E5A5316-31B8-4EB5-BDD8-739296707138}"/>
    <cellStyle name="Commentaire 4 4 7 2 3" xfId="17559" xr:uid="{5A98D283-2F53-4309-85A6-E623B3D5F7F5}"/>
    <cellStyle name="Commentaire 4 4 7 2 4" xfId="17560" xr:uid="{45625481-2214-4FF8-9C61-67948F4BDCB9}"/>
    <cellStyle name="Commentaire 4 4 7 2 5" xfId="17561" xr:uid="{474F4CC0-E8F4-4D4A-8155-D8445E8E2F30}"/>
    <cellStyle name="Commentaire 4 4 7 3" xfId="17562" xr:uid="{1ADE7C6F-47A7-4DA7-A377-91083F2ECE76}"/>
    <cellStyle name="Commentaire 4 4 7 4" xfId="17563" xr:uid="{1D888913-6EF8-42EF-9BF4-7FBFA38EECB0}"/>
    <cellStyle name="Commentaire 4 4 7 5" xfId="17564" xr:uid="{0CBF371A-A098-4750-8D35-703F0402094B}"/>
    <cellStyle name="Commentaire 4 4 7 6" xfId="17565" xr:uid="{384CDAB6-A468-477F-B57E-BB02D8CAE1C2}"/>
    <cellStyle name="Commentaire 4 4 7_Commentaires" xfId="17566" xr:uid="{CCAD43C4-8096-4E73-9833-A7CD0063C46B}"/>
    <cellStyle name="Commentaire 4 4 8" xfId="17567" xr:uid="{39540D15-BA7A-42F1-A9F3-5D97DF8F0049}"/>
    <cellStyle name="Commentaire 4 4 8 2" xfId="17568" xr:uid="{D765375F-BE67-4EEE-B634-0AC0D3BB596D}"/>
    <cellStyle name="Commentaire 4 4 8 3" xfId="17569" xr:uid="{59062D18-C896-47D3-8939-22055BB82305}"/>
    <cellStyle name="Commentaire 4 4 8 4" xfId="17570" xr:uid="{769F165B-D66F-49B5-907A-C7686951A049}"/>
    <cellStyle name="Commentaire 4 4 8 5" xfId="17571" xr:uid="{0E0A1CD7-C545-4694-8F5A-A7CC479598BB}"/>
    <cellStyle name="Commentaire 4 4 8_Commentaires" xfId="17572" xr:uid="{0924F0D5-6CC5-4DE7-AC81-6B4CF2638DE4}"/>
    <cellStyle name="Commentaire 4 4 9" xfId="17573" xr:uid="{0A95412A-8B39-437F-B862-D7E414029522}"/>
    <cellStyle name="Commentaire 4 4_Commentaires" xfId="17574" xr:uid="{7D595E8B-B0C5-4A54-A3A8-8D3E0CA2EB78}"/>
    <cellStyle name="Commentaire 4 5" xfId="17575" xr:uid="{7242B15B-DAA5-47D5-92F0-E67BB2D02FBC}"/>
    <cellStyle name="Commentaire 4 5 10" xfId="17576" xr:uid="{8EA54D39-AA8D-4BB8-A318-206F47E96980}"/>
    <cellStyle name="Commentaire 4 5 11" xfId="17577" xr:uid="{83A06A88-4D5A-49FF-88C3-203AC7AC9202}"/>
    <cellStyle name="Commentaire 4 5 12" xfId="17578" xr:uid="{F581647E-7522-49F1-8DCE-91E37C65C5AA}"/>
    <cellStyle name="Commentaire 4 5 2" xfId="17579" xr:uid="{07401DA5-F04A-4468-AD1B-70BB4310FE68}"/>
    <cellStyle name="Commentaire 4 5 2 10" xfId="17580" xr:uid="{61CA270D-387A-415B-8B53-E81D3C5E38BE}"/>
    <cellStyle name="Commentaire 4 5 2 2" xfId="17581" xr:uid="{1C7725A1-2827-4843-A687-32BC9659CCCF}"/>
    <cellStyle name="Commentaire 4 5 2 2 2" xfId="17582" xr:uid="{19255EB4-CB8D-43DD-9841-6895C3F42598}"/>
    <cellStyle name="Commentaire 4 5 2 2 2 2" xfId="17583" xr:uid="{AA710ADA-31C4-4B98-82B0-1515C013B031}"/>
    <cellStyle name="Commentaire 4 5 2 2 2 3" xfId="17584" xr:uid="{23A151CB-FE07-4B76-B2F3-BE1C6EDA8071}"/>
    <cellStyle name="Commentaire 4 5 2 2 2 4" xfId="17585" xr:uid="{51F1081E-3919-41BE-816B-3F8F2A73D008}"/>
    <cellStyle name="Commentaire 4 5 2 2 2 5" xfId="17586" xr:uid="{E2EE1D91-494B-4327-B207-D9F7E7DCFDC6}"/>
    <cellStyle name="Commentaire 4 5 2 2 3" xfId="17587" xr:uid="{538A8B27-514C-4921-93B0-56E5A488AADB}"/>
    <cellStyle name="Commentaire 4 5 2 2 3 2" xfId="17588" xr:uid="{18726B1E-9A2C-44B3-87BA-DF6B46763030}"/>
    <cellStyle name="Commentaire 4 5 2 2 3 3" xfId="17589" xr:uid="{A270B570-49C2-4D55-B0EF-86BD25F1E04D}"/>
    <cellStyle name="Commentaire 4 5 2 2 3 4" xfId="17590" xr:uid="{893AE7FB-8E13-4005-916D-580D35953E73}"/>
    <cellStyle name="Commentaire 4 5 2 2 3 5" xfId="17591" xr:uid="{29970EAE-8A3F-4C94-B9CF-9EAC8A86ECD4}"/>
    <cellStyle name="Commentaire 4 5 2 2 4" xfId="17592" xr:uid="{4CB61C53-1415-486A-A910-B3E50D58AB3A}"/>
    <cellStyle name="Commentaire 4 5 2 2 5" xfId="17593" xr:uid="{159045A7-1EFF-454A-BAC0-C33345E74785}"/>
    <cellStyle name="Commentaire 4 5 2 2 6" xfId="17594" xr:uid="{101D2521-F3F5-40AD-A942-ADF9C555E11D}"/>
    <cellStyle name="Commentaire 4 5 2 2 7" xfId="17595" xr:uid="{99657E6F-5F05-4B1E-B6E1-2CF47DE8F105}"/>
    <cellStyle name="Commentaire 4 5 2 2_Commentaires" xfId="17596" xr:uid="{64AA1869-AB3B-456C-8BA7-243FCE918A8B}"/>
    <cellStyle name="Commentaire 4 5 2 3" xfId="17597" xr:uid="{5FC393FF-19D7-4499-9775-BAEFC14E8A97}"/>
    <cellStyle name="Commentaire 4 5 2 3 2" xfId="17598" xr:uid="{FC894594-9506-4096-8D6E-53A93B55911F}"/>
    <cellStyle name="Commentaire 4 5 2 3 2 2" xfId="17599" xr:uid="{F9FABC2D-67E4-42CA-94CA-617425BC3FC8}"/>
    <cellStyle name="Commentaire 4 5 2 3 2 3" xfId="17600" xr:uid="{97C10A7A-7E4A-47CB-B835-D32EFF3CAB27}"/>
    <cellStyle name="Commentaire 4 5 2 3 2 4" xfId="17601" xr:uid="{21FE407C-6619-4EE0-A898-84A70E0F0232}"/>
    <cellStyle name="Commentaire 4 5 2 3 2 5" xfId="17602" xr:uid="{1AB78A5D-E057-4831-A9EB-08727BFECF2E}"/>
    <cellStyle name="Commentaire 4 5 2 3 3" xfId="17603" xr:uid="{9B87B1F8-7B98-4EAD-A62C-6F3EE82AAB09}"/>
    <cellStyle name="Commentaire 4 5 2 3 3 2" xfId="17604" xr:uid="{CA122E2C-58E4-4098-9DF1-C71C21290B38}"/>
    <cellStyle name="Commentaire 4 5 2 3 3 3" xfId="17605" xr:uid="{CF32BF64-5107-4339-A6AB-BE71DB10D30A}"/>
    <cellStyle name="Commentaire 4 5 2 3 3 4" xfId="17606" xr:uid="{26AEBA42-E428-4B33-B1F4-A8229C686764}"/>
    <cellStyle name="Commentaire 4 5 2 3 3 5" xfId="17607" xr:uid="{77063CD0-37FC-4C65-9B6E-96573AE125B4}"/>
    <cellStyle name="Commentaire 4 5 2 3 4" xfId="17608" xr:uid="{62134C90-484B-40AA-B009-BC6FDA439FA7}"/>
    <cellStyle name="Commentaire 4 5 2 3 5" xfId="17609" xr:uid="{3303FCB0-2FF9-4AD0-8A35-A5A81CDB5E22}"/>
    <cellStyle name="Commentaire 4 5 2 3 6" xfId="17610" xr:uid="{3AF9CE25-10DF-4E20-9238-250B2F074F6A}"/>
    <cellStyle name="Commentaire 4 5 2 3 7" xfId="17611" xr:uid="{4B55B576-0F3C-4BEF-B883-21570BFEF307}"/>
    <cellStyle name="Commentaire 4 5 2 3_Commentaires" xfId="17612" xr:uid="{504F5BD7-D342-4519-B7A8-7CC2FB8F0E3A}"/>
    <cellStyle name="Commentaire 4 5 2 4" xfId="17613" xr:uid="{EF28B4E4-11DD-491C-8974-0E26AC055F6F}"/>
    <cellStyle name="Commentaire 4 5 2 4 2" xfId="17614" xr:uid="{DB4CC747-A950-41E0-9E21-C978C6BFE19F}"/>
    <cellStyle name="Commentaire 4 5 2 4 2 2" xfId="17615" xr:uid="{8FDFC11C-56D1-4369-B192-75D1A8CF1108}"/>
    <cellStyle name="Commentaire 4 5 2 4 2 3" xfId="17616" xr:uid="{384A1148-F286-41F7-B37B-F59474D844EB}"/>
    <cellStyle name="Commentaire 4 5 2 4 2 4" xfId="17617" xr:uid="{B10C1968-CC7F-4ABD-A13C-AFEBD811A647}"/>
    <cellStyle name="Commentaire 4 5 2 4 2 5" xfId="17618" xr:uid="{3C07F94B-EEC9-4F92-BB20-F095B7C46528}"/>
    <cellStyle name="Commentaire 4 5 2 4 3" xfId="17619" xr:uid="{8F940C48-D7D6-4CC1-B687-F2E41355A341}"/>
    <cellStyle name="Commentaire 4 5 2 4 3 2" xfId="17620" xr:uid="{AFBFECCF-9F33-4B35-BAE5-FBF37467A2C5}"/>
    <cellStyle name="Commentaire 4 5 2 4 3 3" xfId="17621" xr:uid="{C7D3DDBB-69F9-4140-A1BA-62C08D04B0AE}"/>
    <cellStyle name="Commentaire 4 5 2 4 3 4" xfId="17622" xr:uid="{522AC4E4-B573-4C33-907F-1607BC8FE569}"/>
    <cellStyle name="Commentaire 4 5 2 4 3 5" xfId="17623" xr:uid="{CDF4D9A3-FB5D-4533-93B5-5F380290E44A}"/>
    <cellStyle name="Commentaire 4 5 2 4 4" xfId="17624" xr:uid="{F33F1416-556B-4751-8A52-D8CACB9789A0}"/>
    <cellStyle name="Commentaire 4 5 2 4 5" xfId="17625" xr:uid="{0F05223B-599D-4687-9BC0-C6BC52999EFB}"/>
    <cellStyle name="Commentaire 4 5 2 4 6" xfId="17626" xr:uid="{2E06C3B3-EE66-43E0-8C3F-B519FAC1A864}"/>
    <cellStyle name="Commentaire 4 5 2 4 7" xfId="17627" xr:uid="{DD408876-FB6B-4311-ADDE-045C5BC13AD9}"/>
    <cellStyle name="Commentaire 4 5 2 5" xfId="17628" xr:uid="{1F96D47B-3F58-4BBC-8F29-D754D284AD76}"/>
    <cellStyle name="Commentaire 4 5 2 5 2" xfId="17629" xr:uid="{62BD2F3D-DFC3-40CD-9C8D-5673F24F2860}"/>
    <cellStyle name="Commentaire 4 5 2 5 3" xfId="17630" xr:uid="{90580732-BA04-465E-B751-F24EE5131B33}"/>
    <cellStyle name="Commentaire 4 5 2 5 4" xfId="17631" xr:uid="{D191E92E-1A64-4B85-BF52-048279225366}"/>
    <cellStyle name="Commentaire 4 5 2 5 5" xfId="17632" xr:uid="{B8C5AE6B-4915-4097-A05D-D329FF7CF298}"/>
    <cellStyle name="Commentaire 4 5 2 6" xfId="17633" xr:uid="{85A6B0F1-B50D-4244-A56C-F12048CCA809}"/>
    <cellStyle name="Commentaire 4 5 2 6 2" xfId="17634" xr:uid="{56BB9130-4422-4740-8C25-12EFDD336E3B}"/>
    <cellStyle name="Commentaire 4 5 2 6 3" xfId="17635" xr:uid="{8A8D1E6E-8A46-4883-9D40-BF21FD3FD909}"/>
    <cellStyle name="Commentaire 4 5 2 6 4" xfId="17636" xr:uid="{6B8A6CFB-4A59-46C2-81DF-19DB3F89A837}"/>
    <cellStyle name="Commentaire 4 5 2 6 5" xfId="17637" xr:uid="{01F070BF-C6DA-4396-A315-8BC25415D81E}"/>
    <cellStyle name="Commentaire 4 5 2 7" xfId="17638" xr:uid="{12467391-4318-47CF-B2D6-3382DBD57591}"/>
    <cellStyle name="Commentaire 4 5 2 8" xfId="17639" xr:uid="{E171ABA6-A082-464B-871E-0AFC6ABDBF7B}"/>
    <cellStyle name="Commentaire 4 5 2 9" xfId="17640" xr:uid="{58D3DB9E-8D12-4D3A-97C3-42FC0E3B42BC}"/>
    <cellStyle name="Commentaire 4 5 2_Commentaires" xfId="17641" xr:uid="{DF5EFB1A-053F-4D04-BD51-223E1DE1DAAF}"/>
    <cellStyle name="Commentaire 4 5 3" xfId="17642" xr:uid="{54357D21-443C-4BEC-8155-E6B0633ECC44}"/>
    <cellStyle name="Commentaire 4 5 3 2" xfId="17643" xr:uid="{6BE541F1-97E1-4139-B8B6-515F214C7E3C}"/>
    <cellStyle name="Commentaire 4 5 3 2 2" xfId="17644" xr:uid="{760D11B4-B6F5-4050-AAEB-5BC2BF5F6026}"/>
    <cellStyle name="Commentaire 4 5 3 2 3" xfId="17645" xr:uid="{528E9F38-6C61-4087-B59F-D15D1C04DD8E}"/>
    <cellStyle name="Commentaire 4 5 3 2 4" xfId="17646" xr:uid="{7C3CFE04-2A9E-4901-A37F-C0AC9954CBA5}"/>
    <cellStyle name="Commentaire 4 5 3 2 5" xfId="17647" xr:uid="{9FA60B00-743F-41B1-A20A-9FE5721E0C3E}"/>
    <cellStyle name="Commentaire 4 5 3 2_Commentaires" xfId="17648" xr:uid="{D99BAA29-09C0-4C89-97BB-6B589BB18F41}"/>
    <cellStyle name="Commentaire 4 5 3 3" xfId="17649" xr:uid="{C48634B7-31A2-4BBF-A9A6-5DE70836FA85}"/>
    <cellStyle name="Commentaire 4 5 3 3 2" xfId="17650" xr:uid="{6F2C0C19-5544-488B-99CA-3AE91B8BB73E}"/>
    <cellStyle name="Commentaire 4 5 3 3 3" xfId="17651" xr:uid="{728C6F82-3EEF-44D5-B5B1-922A5507235F}"/>
    <cellStyle name="Commentaire 4 5 3 3 4" xfId="17652" xr:uid="{54857F2D-E041-4593-922D-2E24A730F0B5}"/>
    <cellStyle name="Commentaire 4 5 3 3 5" xfId="17653" xr:uid="{987FCD03-AA67-4481-BD61-0D89A9A24007}"/>
    <cellStyle name="Commentaire 4 5 3 4" xfId="17654" xr:uid="{C7EB065F-6B3A-42E0-98B1-9A69A6E95C1B}"/>
    <cellStyle name="Commentaire 4 5 3 5" xfId="17655" xr:uid="{EF00CB35-AB46-4089-A297-F07B7572345F}"/>
    <cellStyle name="Commentaire 4 5 3 6" xfId="17656" xr:uid="{34903DDD-464A-45A9-BB81-4B67334074CB}"/>
    <cellStyle name="Commentaire 4 5 3 7" xfId="17657" xr:uid="{8F933BE3-11C6-4297-AE1B-94BF0BD9A17B}"/>
    <cellStyle name="Commentaire 4 5 3_Commentaires" xfId="17658" xr:uid="{A310CCA1-29BB-4FA9-A8C6-502558EEC0E0}"/>
    <cellStyle name="Commentaire 4 5 4" xfId="17659" xr:uid="{3AD9CF32-F133-46A4-BE09-6C8E04258C6F}"/>
    <cellStyle name="Commentaire 4 5 4 2" xfId="17660" xr:uid="{DC57BFD7-95D0-4C1F-9249-52D01A69A4E4}"/>
    <cellStyle name="Commentaire 4 5 4 2 2" xfId="17661" xr:uid="{5C1E5BBE-F068-4108-BFA1-086B927A89E1}"/>
    <cellStyle name="Commentaire 4 5 4 2 3" xfId="17662" xr:uid="{34CE74B3-ADE8-4A45-AD8E-069AED5129FA}"/>
    <cellStyle name="Commentaire 4 5 4 2 4" xfId="17663" xr:uid="{7D5EC83E-9BF7-4758-ABCA-BD4071673132}"/>
    <cellStyle name="Commentaire 4 5 4 2 5" xfId="17664" xr:uid="{749B6A97-065D-4C94-97EB-3353560970B7}"/>
    <cellStyle name="Commentaire 4 5 4 2_Commentaires" xfId="17665" xr:uid="{0E0F3F16-3E68-4D9A-BB26-5767D48A500C}"/>
    <cellStyle name="Commentaire 4 5 4 3" xfId="17666" xr:uid="{22260D8C-8FAE-4979-B8EF-252CAF75FBD3}"/>
    <cellStyle name="Commentaire 4 5 4 3 2" xfId="17667" xr:uid="{1ABF7D4A-DBF3-49E1-B02B-B4A082BF248D}"/>
    <cellStyle name="Commentaire 4 5 4 3 3" xfId="17668" xr:uid="{6B729A04-A007-4DF3-BFCD-C013636529EC}"/>
    <cellStyle name="Commentaire 4 5 4 3 4" xfId="17669" xr:uid="{E65E9030-CB9E-4C12-B115-E81B622F0EA0}"/>
    <cellStyle name="Commentaire 4 5 4 3 5" xfId="17670" xr:uid="{D9F1EBEF-4018-4F9F-B66B-88D480F8CE17}"/>
    <cellStyle name="Commentaire 4 5 4 4" xfId="17671" xr:uid="{C0F7E4AF-D545-45E5-AD65-A1721BF0E1D5}"/>
    <cellStyle name="Commentaire 4 5 4 5" xfId="17672" xr:uid="{9B1F8CFB-1092-4918-B589-5A8225709AEC}"/>
    <cellStyle name="Commentaire 4 5 4 6" xfId="17673" xr:uid="{C7C8DD3E-DA8E-4FDB-A798-FC7EC780DC12}"/>
    <cellStyle name="Commentaire 4 5 4 7" xfId="17674" xr:uid="{3FBB7AA7-AD5C-403D-8E86-ACE93305DEE6}"/>
    <cellStyle name="Commentaire 4 5 4_Commentaires" xfId="17675" xr:uid="{60970736-4EED-4DCD-916F-B45F44A942A8}"/>
    <cellStyle name="Commentaire 4 5 5" xfId="17676" xr:uid="{DEDDBA07-D0D2-4D44-90FB-C89EB8F04170}"/>
    <cellStyle name="Commentaire 4 5 5 2" xfId="17677" xr:uid="{BFAEC01D-648C-468E-87B8-056394F20354}"/>
    <cellStyle name="Commentaire 4 5 5 2 2" xfId="17678" xr:uid="{F3651F95-5ACC-4734-8A4B-0475C437B309}"/>
    <cellStyle name="Commentaire 4 5 5 2 3" xfId="17679" xr:uid="{D1AD9CAA-F726-4E1A-BF1F-22CE9BE11B94}"/>
    <cellStyle name="Commentaire 4 5 5 2 4" xfId="17680" xr:uid="{7F122C75-4420-4C69-8929-523D119B30DC}"/>
    <cellStyle name="Commentaire 4 5 5 2 5" xfId="17681" xr:uid="{D0EFAA11-0FB7-4B9D-A3B9-96B37EF298CA}"/>
    <cellStyle name="Commentaire 4 5 5 2_Commentaires" xfId="17682" xr:uid="{5E55F7FA-E167-48CC-BB90-5412E7E4916F}"/>
    <cellStyle name="Commentaire 4 5 5 3" xfId="17683" xr:uid="{8E1FC57A-1B40-4443-A73F-15D95C637AF9}"/>
    <cellStyle name="Commentaire 4 5 5 3 2" xfId="17684" xr:uid="{B1484EB8-369C-4BD8-8F27-DBB45004C688}"/>
    <cellStyle name="Commentaire 4 5 5 3 3" xfId="17685" xr:uid="{A338F1E0-4E96-47F4-B7F1-A29580AD2CF1}"/>
    <cellStyle name="Commentaire 4 5 5 3 4" xfId="17686" xr:uid="{F0BD3E45-A3D2-4063-8FD1-05C88944208B}"/>
    <cellStyle name="Commentaire 4 5 5 3 5" xfId="17687" xr:uid="{E8220499-4917-4F11-83EB-0A0A66EC37BB}"/>
    <cellStyle name="Commentaire 4 5 5 4" xfId="17688" xr:uid="{85641804-5877-4771-BC19-DA50E2D33885}"/>
    <cellStyle name="Commentaire 4 5 5 5" xfId="17689" xr:uid="{B5073B37-D875-42F9-9042-022770DF6200}"/>
    <cellStyle name="Commentaire 4 5 5 6" xfId="17690" xr:uid="{5BD79C71-F702-422F-9649-4BAC36F8A4A9}"/>
    <cellStyle name="Commentaire 4 5 5 7" xfId="17691" xr:uid="{B082C430-5D52-4711-BA6A-58F1A0F5D1BA}"/>
    <cellStyle name="Commentaire 4 5 5_Commentaires" xfId="17692" xr:uid="{AE3C9D2B-1C8C-4644-85A5-F85E9652CFDC}"/>
    <cellStyle name="Commentaire 4 5 6" xfId="17693" xr:uid="{0AA74C53-5145-44B4-B3DB-08657294A4CA}"/>
    <cellStyle name="Commentaire 4 5 6 2" xfId="17694" xr:uid="{CF71733F-7B66-46D1-8688-12D0E59FE6BE}"/>
    <cellStyle name="Commentaire 4 5 6 2 2" xfId="17695" xr:uid="{C3FE4ADC-DA65-43DC-B22C-17E0ADE8DAAC}"/>
    <cellStyle name="Commentaire 4 5 6 2 3" xfId="17696" xr:uid="{73BE5E5D-5FF2-4905-BA3A-77CFC7A1DD01}"/>
    <cellStyle name="Commentaire 4 5 6 2 4" xfId="17697" xr:uid="{CDBF3028-31A3-4123-BB1D-2D1B0232A90F}"/>
    <cellStyle name="Commentaire 4 5 6 2 5" xfId="17698" xr:uid="{BF45E1E9-EC12-442B-A0EB-7600CE41A89B}"/>
    <cellStyle name="Commentaire 4 5 6 2_Commentaires" xfId="17699" xr:uid="{A6B93C9B-C46D-46D6-89FA-5DDF73104D0D}"/>
    <cellStyle name="Commentaire 4 5 6 3" xfId="17700" xr:uid="{3D1B9DB1-9FB4-45A6-A5A8-C99A2848628F}"/>
    <cellStyle name="Commentaire 4 5 6 3 2" xfId="17701" xr:uid="{4EB92DD5-338B-48CD-B7F8-12B8C2868604}"/>
    <cellStyle name="Commentaire 4 5 6 3 3" xfId="17702" xr:uid="{80448B09-DF97-4F0B-8760-E2DF728D9CED}"/>
    <cellStyle name="Commentaire 4 5 6 3 4" xfId="17703" xr:uid="{4BA9F22D-241D-4AAA-875E-8FEFE32F2FC7}"/>
    <cellStyle name="Commentaire 4 5 6 3 5" xfId="17704" xr:uid="{6B074793-7E6A-4491-84F8-323F65B42B58}"/>
    <cellStyle name="Commentaire 4 5 6 4" xfId="17705" xr:uid="{24BBAC94-2FEE-47F1-BE56-279E8CE68DD3}"/>
    <cellStyle name="Commentaire 4 5 6 5" xfId="17706" xr:uid="{9504448F-10A5-4901-8AC5-25B1DEA4771D}"/>
    <cellStyle name="Commentaire 4 5 6 6" xfId="17707" xr:uid="{6B0611DD-FED5-4FC2-BC6A-15A583732A4A}"/>
    <cellStyle name="Commentaire 4 5 6 7" xfId="17708" xr:uid="{D95C3366-1D28-4E4E-BA94-72CE5F04F9AD}"/>
    <cellStyle name="Commentaire 4 5 6_Commentaires" xfId="17709" xr:uid="{5B78CF1D-0C12-4335-98DE-78EC82D673A0}"/>
    <cellStyle name="Commentaire 4 5 7" xfId="17710" xr:uid="{E7B7FE99-04D3-4D6F-86F6-9AD05ECA510B}"/>
    <cellStyle name="Commentaire 4 5 7 2" xfId="17711" xr:uid="{4557C6BE-4763-4CCE-865F-9496FD8EBC45}"/>
    <cellStyle name="Commentaire 4 5 7 2 2" xfId="17712" xr:uid="{17270D29-307D-4E18-831C-7BF8C86FE503}"/>
    <cellStyle name="Commentaire 4 5 7 2 3" xfId="17713" xr:uid="{8794E573-280B-4DE2-907A-267AA3A1DAAF}"/>
    <cellStyle name="Commentaire 4 5 7 2 4" xfId="17714" xr:uid="{BD011CA7-C500-4F1E-8BFC-D74FE2C946FA}"/>
    <cellStyle name="Commentaire 4 5 7 2 5" xfId="17715" xr:uid="{A475E976-A871-4EAA-827F-38A3D67BEF99}"/>
    <cellStyle name="Commentaire 4 5 7 3" xfId="17716" xr:uid="{AAAB00A9-CA58-488B-A2B2-3AE2006ECBD5}"/>
    <cellStyle name="Commentaire 4 5 7 4" xfId="17717" xr:uid="{41FFBB91-06BC-40B5-B810-EA16C087B89B}"/>
    <cellStyle name="Commentaire 4 5 7 5" xfId="17718" xr:uid="{22682E7D-3E07-4FDB-AB79-DBC73962F4EC}"/>
    <cellStyle name="Commentaire 4 5 7 6" xfId="17719" xr:uid="{DDEA28F3-1292-49DA-A7DA-0BCA9A06F76B}"/>
    <cellStyle name="Commentaire 4 5 7_Commentaires" xfId="17720" xr:uid="{63E20BFA-9944-4DAF-AA4A-BF8A98633547}"/>
    <cellStyle name="Commentaire 4 5 8" xfId="17721" xr:uid="{B5306C74-3C90-4DC9-8A78-EE62354F2422}"/>
    <cellStyle name="Commentaire 4 5 8 2" xfId="17722" xr:uid="{C21C092D-2DAE-48E2-8128-0A2C76D4AB8C}"/>
    <cellStyle name="Commentaire 4 5 8 3" xfId="17723" xr:uid="{2849811D-3A8F-4C4E-A18A-7E85E6CA5B83}"/>
    <cellStyle name="Commentaire 4 5 8 4" xfId="17724" xr:uid="{DCA8748A-C153-43DD-A6D3-A43EDDB8794C}"/>
    <cellStyle name="Commentaire 4 5 8 5" xfId="17725" xr:uid="{8B00C88F-D8E1-4BD7-ACEC-B1E0D6D84EAE}"/>
    <cellStyle name="Commentaire 4 5 8_Commentaires" xfId="17726" xr:uid="{FDC6AC92-25E8-4E7F-907C-6F1381E85214}"/>
    <cellStyle name="Commentaire 4 5 9" xfId="17727" xr:uid="{569F191F-19C6-4E2F-85BD-F622AFAF13A3}"/>
    <cellStyle name="Commentaire 4 5_Commentaires" xfId="17728" xr:uid="{542F92A2-E375-4452-B818-2689071CB16B}"/>
    <cellStyle name="Commentaire 4 6" xfId="17729" xr:uid="{8288D0C0-CD11-4402-ABC9-39165DF69024}"/>
    <cellStyle name="Commentaire 4 6 10" xfId="17730" xr:uid="{1131C62C-7EB8-40C7-B221-52F31ED698D5}"/>
    <cellStyle name="Commentaire 4 6 11" xfId="17731" xr:uid="{FD7073F0-47E7-4F7F-BA96-CD18F7926939}"/>
    <cellStyle name="Commentaire 4 6 12" xfId="17732" xr:uid="{FDD838DB-359B-420C-ADDC-36808BF2A988}"/>
    <cellStyle name="Commentaire 4 6 2" xfId="17733" xr:uid="{0E0FCD96-2897-4F7C-95F1-4B6E2E4BE6DD}"/>
    <cellStyle name="Commentaire 4 6 2 10" xfId="17734" xr:uid="{DB0E7B62-3DCE-4D61-B1B5-E60D1E96ACF8}"/>
    <cellStyle name="Commentaire 4 6 2 2" xfId="17735" xr:uid="{D664219D-0970-4392-AFB8-DBF6DC178357}"/>
    <cellStyle name="Commentaire 4 6 2 2 2" xfId="17736" xr:uid="{46DD3EDF-A3B7-4678-9596-369699DE6228}"/>
    <cellStyle name="Commentaire 4 6 2 2 2 2" xfId="17737" xr:uid="{34886C3A-609A-4634-BEA7-AD7F6F4DA823}"/>
    <cellStyle name="Commentaire 4 6 2 2 2 3" xfId="17738" xr:uid="{9EDECC76-28E8-465A-8E24-82EB95A8B328}"/>
    <cellStyle name="Commentaire 4 6 2 2 2 4" xfId="17739" xr:uid="{5F937E22-6703-4CA5-A0C7-B625C930141B}"/>
    <cellStyle name="Commentaire 4 6 2 2 2 5" xfId="17740" xr:uid="{9AE45856-7D05-41F9-8B3B-EA41C3925DB7}"/>
    <cellStyle name="Commentaire 4 6 2 2 3" xfId="17741" xr:uid="{E1EAD5D1-DF12-4766-873A-E81FAF97A18D}"/>
    <cellStyle name="Commentaire 4 6 2 2 3 2" xfId="17742" xr:uid="{E4589E6B-1404-410C-BB9D-05DA209F5F6F}"/>
    <cellStyle name="Commentaire 4 6 2 2 3 3" xfId="17743" xr:uid="{62112881-FE2A-44A8-AE11-575D09D25F85}"/>
    <cellStyle name="Commentaire 4 6 2 2 3 4" xfId="17744" xr:uid="{9A8D2F0F-EB9B-466E-9AB8-7DFF86F66DC6}"/>
    <cellStyle name="Commentaire 4 6 2 2 3 5" xfId="17745" xr:uid="{D036D7C1-CB0B-47AB-A11C-E673BE65A235}"/>
    <cellStyle name="Commentaire 4 6 2 2 4" xfId="17746" xr:uid="{29FD8A90-A21F-4EF5-9E7B-D08AE16FA9F0}"/>
    <cellStyle name="Commentaire 4 6 2 2 5" xfId="17747" xr:uid="{0DA7202F-4970-454E-A6B0-8510BA508CD5}"/>
    <cellStyle name="Commentaire 4 6 2 2 6" xfId="17748" xr:uid="{91177E26-7FB3-4E96-ADB2-A435B83C6BA5}"/>
    <cellStyle name="Commentaire 4 6 2 2 7" xfId="17749" xr:uid="{B5F00ABD-E9F7-40A0-95FD-1E2395F1211C}"/>
    <cellStyle name="Commentaire 4 6 2 2_Commentaires" xfId="17750" xr:uid="{F2ADD8A6-9A68-4E8A-A68D-568A8EED7881}"/>
    <cellStyle name="Commentaire 4 6 2 3" xfId="17751" xr:uid="{B94AE57B-066A-4C55-B028-2FADA9F6B0F3}"/>
    <cellStyle name="Commentaire 4 6 2 3 2" xfId="17752" xr:uid="{A2FAC9BE-AB9F-405D-8614-D71E0B7C2640}"/>
    <cellStyle name="Commentaire 4 6 2 3 2 2" xfId="17753" xr:uid="{B17FDD41-FAC3-49C3-B73E-C44ECB056E98}"/>
    <cellStyle name="Commentaire 4 6 2 3 2 3" xfId="17754" xr:uid="{1DD78AFE-A3B3-426C-AFC9-C88B5E00D9A2}"/>
    <cellStyle name="Commentaire 4 6 2 3 2 4" xfId="17755" xr:uid="{459864F7-AA41-403C-BD85-13ABC42966DE}"/>
    <cellStyle name="Commentaire 4 6 2 3 2 5" xfId="17756" xr:uid="{D2562B42-70FA-41C7-A646-DC8645077A2E}"/>
    <cellStyle name="Commentaire 4 6 2 3 3" xfId="17757" xr:uid="{82AA5972-6523-419C-B006-DF65EE64BD88}"/>
    <cellStyle name="Commentaire 4 6 2 3 3 2" xfId="17758" xr:uid="{CD994B0D-3FA1-4B4C-9999-363838C506D4}"/>
    <cellStyle name="Commentaire 4 6 2 3 3 3" xfId="17759" xr:uid="{A3C5FF80-1C88-48E6-8841-61D26C82E844}"/>
    <cellStyle name="Commentaire 4 6 2 3 3 4" xfId="17760" xr:uid="{5ED7726E-8D2D-40AC-A6C3-9425464212E3}"/>
    <cellStyle name="Commentaire 4 6 2 3 3 5" xfId="17761" xr:uid="{BD748C61-EB45-4F93-9C6A-7F9EBE57D592}"/>
    <cellStyle name="Commentaire 4 6 2 3 4" xfId="17762" xr:uid="{F67524CE-20DD-4FAE-A920-C863D3DEA8C3}"/>
    <cellStyle name="Commentaire 4 6 2 3 5" xfId="17763" xr:uid="{851CC1EA-4EEB-4F10-B7D2-966866A7BC45}"/>
    <cellStyle name="Commentaire 4 6 2 3 6" xfId="17764" xr:uid="{42B1773F-245D-4289-9E16-A08358966B45}"/>
    <cellStyle name="Commentaire 4 6 2 3 7" xfId="17765" xr:uid="{BDB63B19-61D0-41B4-97EF-D41EF3C206B6}"/>
    <cellStyle name="Commentaire 4 6 2 3_Commentaires" xfId="17766" xr:uid="{BE8E358C-4355-46C0-9225-57161E2B2D3D}"/>
    <cellStyle name="Commentaire 4 6 2 4" xfId="17767" xr:uid="{8E163985-4538-45CB-9D3A-15FA0085C36D}"/>
    <cellStyle name="Commentaire 4 6 2 4 2" xfId="17768" xr:uid="{D7ACCA23-1539-4620-8345-9B9F8A4C31EF}"/>
    <cellStyle name="Commentaire 4 6 2 4 2 2" xfId="17769" xr:uid="{D2681AE5-8A1A-4527-9736-4AC52D00F845}"/>
    <cellStyle name="Commentaire 4 6 2 4 2 3" xfId="17770" xr:uid="{0E3C5225-DA25-4E5E-B108-ACAB23D6484E}"/>
    <cellStyle name="Commentaire 4 6 2 4 2 4" xfId="17771" xr:uid="{6D6F9F96-1F36-4CD9-BC4A-F3F727A0CA4B}"/>
    <cellStyle name="Commentaire 4 6 2 4 2 5" xfId="17772" xr:uid="{B8ABCA80-741A-4AC2-B906-EFBBF2B78C9E}"/>
    <cellStyle name="Commentaire 4 6 2 4 3" xfId="17773" xr:uid="{8052EA87-1F23-45D3-95DD-AEEE1F56C3AB}"/>
    <cellStyle name="Commentaire 4 6 2 4 3 2" xfId="17774" xr:uid="{86728FC1-E7A0-45FF-8741-3C48B9D8568F}"/>
    <cellStyle name="Commentaire 4 6 2 4 3 3" xfId="17775" xr:uid="{76F83F65-2FD9-470A-B7AF-7C5CC5727582}"/>
    <cellStyle name="Commentaire 4 6 2 4 3 4" xfId="17776" xr:uid="{10A91C32-EE13-4E81-ABBD-D3E4895874B5}"/>
    <cellStyle name="Commentaire 4 6 2 4 3 5" xfId="17777" xr:uid="{FEA194B8-EB1F-4FAF-B459-EF8D1CA62536}"/>
    <cellStyle name="Commentaire 4 6 2 4 4" xfId="17778" xr:uid="{E63EEC84-0634-492E-8D93-581926B11B87}"/>
    <cellStyle name="Commentaire 4 6 2 4 5" xfId="17779" xr:uid="{1E1C1FBA-9C11-4CF4-81CD-0F89E0A489FF}"/>
    <cellStyle name="Commentaire 4 6 2 4 6" xfId="17780" xr:uid="{ACFA27C3-6C00-4859-8DE3-E4B4C51E3B94}"/>
    <cellStyle name="Commentaire 4 6 2 4 7" xfId="17781" xr:uid="{86B1A672-09AF-40AA-9581-419AD6E5965B}"/>
    <cellStyle name="Commentaire 4 6 2 5" xfId="17782" xr:uid="{60ED7E5E-5A0B-4876-BE58-F8442BDFE7F9}"/>
    <cellStyle name="Commentaire 4 6 2 5 2" xfId="17783" xr:uid="{0219FC98-F8BA-40AA-BBD8-6CEB7B5F068B}"/>
    <cellStyle name="Commentaire 4 6 2 5 3" xfId="17784" xr:uid="{7B0B3DAB-DF08-425A-80EA-752845DF54A0}"/>
    <cellStyle name="Commentaire 4 6 2 5 4" xfId="17785" xr:uid="{FF98D7FF-8F43-4E39-A787-BC6F5C329839}"/>
    <cellStyle name="Commentaire 4 6 2 5 5" xfId="17786" xr:uid="{80850601-4D58-4603-9FAD-DD9AF1206344}"/>
    <cellStyle name="Commentaire 4 6 2 6" xfId="17787" xr:uid="{F568FE89-A873-45F4-BC46-D71E561FA813}"/>
    <cellStyle name="Commentaire 4 6 2 6 2" xfId="17788" xr:uid="{031D7E39-6758-4767-85F5-3F181D180784}"/>
    <cellStyle name="Commentaire 4 6 2 6 3" xfId="17789" xr:uid="{87B93B45-D2F1-4C58-9D3F-9B8B67D0A569}"/>
    <cellStyle name="Commentaire 4 6 2 6 4" xfId="17790" xr:uid="{B644EE7A-9CCD-4639-A11A-C092DF5975B8}"/>
    <cellStyle name="Commentaire 4 6 2 6 5" xfId="17791" xr:uid="{6599D958-2F52-42F7-B004-6F4332130656}"/>
    <cellStyle name="Commentaire 4 6 2 7" xfId="17792" xr:uid="{570DA25E-15A1-4FFD-8740-93F4937E3BB7}"/>
    <cellStyle name="Commentaire 4 6 2 8" xfId="17793" xr:uid="{68F21CC9-697F-43EC-A934-B55E1FAE129E}"/>
    <cellStyle name="Commentaire 4 6 2 9" xfId="17794" xr:uid="{E638FCF0-76F5-467E-A5E2-729059C12904}"/>
    <cellStyle name="Commentaire 4 6 2_Commentaires" xfId="17795" xr:uid="{BF2D12DF-DFB5-4BE5-8419-577D2A1D73FA}"/>
    <cellStyle name="Commentaire 4 6 3" xfId="17796" xr:uid="{E96BF5EA-6D16-450A-A5CA-1DC5242E5488}"/>
    <cellStyle name="Commentaire 4 6 3 2" xfId="17797" xr:uid="{E119E1D0-70EA-410E-A1AB-891E87E08356}"/>
    <cellStyle name="Commentaire 4 6 3 2 2" xfId="17798" xr:uid="{659FA193-4360-456D-80E2-62214F8EC5D1}"/>
    <cellStyle name="Commentaire 4 6 3 2 3" xfId="17799" xr:uid="{04FA2F51-DFFC-4ED2-9D31-1B4804D25B17}"/>
    <cellStyle name="Commentaire 4 6 3 2 4" xfId="17800" xr:uid="{6F84DC76-2DE6-4EF1-B4C5-E4E3AC14C6ED}"/>
    <cellStyle name="Commentaire 4 6 3 2 5" xfId="17801" xr:uid="{060AEEDB-88A8-45BE-A9CB-37B315FFA97E}"/>
    <cellStyle name="Commentaire 4 6 3 2_Commentaires" xfId="17802" xr:uid="{11CD133E-3FD5-4C4E-8F6B-B667DC215FC4}"/>
    <cellStyle name="Commentaire 4 6 3 3" xfId="17803" xr:uid="{AC1A4FA8-E407-4809-BB0A-07237F810771}"/>
    <cellStyle name="Commentaire 4 6 3 3 2" xfId="17804" xr:uid="{F91CC3B7-D0B5-4088-AFA5-A0C6205B4D6C}"/>
    <cellStyle name="Commentaire 4 6 3 3 3" xfId="17805" xr:uid="{A2808379-2504-471D-800D-2F3B90206E95}"/>
    <cellStyle name="Commentaire 4 6 3 3 4" xfId="17806" xr:uid="{52A96C63-E3A4-4B36-831E-1C846AD92E48}"/>
    <cellStyle name="Commentaire 4 6 3 3 5" xfId="17807" xr:uid="{DD0888EC-0BA6-4133-9F93-88D00CC7130E}"/>
    <cellStyle name="Commentaire 4 6 3 4" xfId="17808" xr:uid="{8E56F29C-C5C1-49C3-8C08-A97167D18AA9}"/>
    <cellStyle name="Commentaire 4 6 3 5" xfId="17809" xr:uid="{7080087A-123B-4A68-8F89-BCA45A8D0C6C}"/>
    <cellStyle name="Commentaire 4 6 3 6" xfId="17810" xr:uid="{DA5EBA98-D2CB-42A2-8F16-499DD78D5280}"/>
    <cellStyle name="Commentaire 4 6 3 7" xfId="17811" xr:uid="{6DDEF558-8F56-4585-B8DF-766A213850CD}"/>
    <cellStyle name="Commentaire 4 6 3_Commentaires" xfId="17812" xr:uid="{6D5E8E7D-F190-480E-BBE3-7C71BE642B78}"/>
    <cellStyle name="Commentaire 4 6 4" xfId="17813" xr:uid="{3DE97ED6-05D9-4911-9752-BDEBD018E6CA}"/>
    <cellStyle name="Commentaire 4 6 4 2" xfId="17814" xr:uid="{A3C2EF10-4BC8-4DF4-A350-1C6840C1CC8A}"/>
    <cellStyle name="Commentaire 4 6 4 2 2" xfId="17815" xr:uid="{26658328-CAF1-4DF0-981D-98D36C506D9D}"/>
    <cellStyle name="Commentaire 4 6 4 2 3" xfId="17816" xr:uid="{38855852-2809-4CA0-A53C-9E191145760D}"/>
    <cellStyle name="Commentaire 4 6 4 2 4" xfId="17817" xr:uid="{54AD1D84-7785-4605-9010-C3CC3DE9CF53}"/>
    <cellStyle name="Commentaire 4 6 4 2 5" xfId="17818" xr:uid="{27C5FDC4-D980-4D07-8044-151ECC2DE647}"/>
    <cellStyle name="Commentaire 4 6 4 2_Commentaires" xfId="17819" xr:uid="{0B276CE2-8E09-49B2-8800-CC7C343FFE33}"/>
    <cellStyle name="Commentaire 4 6 4 3" xfId="17820" xr:uid="{BACBEFF7-98E1-4203-BEE4-04285796AE47}"/>
    <cellStyle name="Commentaire 4 6 4 3 2" xfId="17821" xr:uid="{88B248E1-E306-437C-813E-362B0121E54D}"/>
    <cellStyle name="Commentaire 4 6 4 3 3" xfId="17822" xr:uid="{61DBF58A-A8AB-4551-9C22-A8B087230329}"/>
    <cellStyle name="Commentaire 4 6 4 3 4" xfId="17823" xr:uid="{590C4281-5F43-4ACD-9788-20161CAE1660}"/>
    <cellStyle name="Commentaire 4 6 4 3 5" xfId="17824" xr:uid="{5873076E-F18C-446F-A110-8ABC48F6BBE7}"/>
    <cellStyle name="Commentaire 4 6 4 4" xfId="17825" xr:uid="{32F2B3C6-0CE0-419A-9AE3-3CFBE43E5EC1}"/>
    <cellStyle name="Commentaire 4 6 4 5" xfId="17826" xr:uid="{0A1242C5-5257-4DF4-9D0F-17E8D122A547}"/>
    <cellStyle name="Commentaire 4 6 4 6" xfId="17827" xr:uid="{938D2469-690E-4030-AB97-55244C137C70}"/>
    <cellStyle name="Commentaire 4 6 4 7" xfId="17828" xr:uid="{972EA13F-3FA6-4BF7-BCF0-5C6E7CC02AE1}"/>
    <cellStyle name="Commentaire 4 6 4_Commentaires" xfId="17829" xr:uid="{0C9C4F76-8F99-469E-98D0-00F66261C046}"/>
    <cellStyle name="Commentaire 4 6 5" xfId="17830" xr:uid="{E198636D-DD92-4540-861C-884B0C2B0117}"/>
    <cellStyle name="Commentaire 4 6 5 2" xfId="17831" xr:uid="{E8781483-90B0-41EE-951A-8394AB97B418}"/>
    <cellStyle name="Commentaire 4 6 5 2 2" xfId="17832" xr:uid="{090DE86C-59FB-4069-8BAF-EB385CA7F95E}"/>
    <cellStyle name="Commentaire 4 6 5 2 3" xfId="17833" xr:uid="{8921FEE6-8C63-4480-8816-9E475809E53F}"/>
    <cellStyle name="Commentaire 4 6 5 2 4" xfId="17834" xr:uid="{06E8839C-4E28-42CD-82F8-812F209DF31B}"/>
    <cellStyle name="Commentaire 4 6 5 2 5" xfId="17835" xr:uid="{FE33591F-77B2-4530-B6B3-A8883CD6FF53}"/>
    <cellStyle name="Commentaire 4 6 5 2_Commentaires" xfId="17836" xr:uid="{81FE8DE9-BF3E-44DE-AD34-5BBBA00F1BBD}"/>
    <cellStyle name="Commentaire 4 6 5 3" xfId="17837" xr:uid="{09BE52AB-F56C-4494-9BD6-1DB0052BEDF4}"/>
    <cellStyle name="Commentaire 4 6 5 3 2" xfId="17838" xr:uid="{D5428C04-F084-4161-A925-38E55A104092}"/>
    <cellStyle name="Commentaire 4 6 5 3 3" xfId="17839" xr:uid="{177D35B8-97FE-4CFD-81A9-66FE56C59BA0}"/>
    <cellStyle name="Commentaire 4 6 5 3 4" xfId="17840" xr:uid="{EF739A99-1FC2-4152-8DCF-F5E84D316D5A}"/>
    <cellStyle name="Commentaire 4 6 5 3 5" xfId="17841" xr:uid="{1D69E659-DCED-416C-849C-608B2976BA43}"/>
    <cellStyle name="Commentaire 4 6 5 4" xfId="17842" xr:uid="{A2C3E678-7FCD-4AE7-829E-1549079D8103}"/>
    <cellStyle name="Commentaire 4 6 5 5" xfId="17843" xr:uid="{BF270F36-5348-4CC9-8FEC-7095E818C339}"/>
    <cellStyle name="Commentaire 4 6 5 6" xfId="17844" xr:uid="{BB75E628-8F2B-47FB-BCA2-3E8C4C1AC548}"/>
    <cellStyle name="Commentaire 4 6 5 7" xfId="17845" xr:uid="{263D346B-6E9E-41DD-BE8D-367E2C089723}"/>
    <cellStyle name="Commentaire 4 6 5_Commentaires" xfId="17846" xr:uid="{A0BE03EE-AFE4-4FAC-801E-BBCB24C2F6BF}"/>
    <cellStyle name="Commentaire 4 6 6" xfId="17847" xr:uid="{767F1E3A-F0D5-4C86-B308-48ACA6BBE7AB}"/>
    <cellStyle name="Commentaire 4 6 6 2" xfId="17848" xr:uid="{86FDC10C-DD3E-40BE-97F0-90D644484499}"/>
    <cellStyle name="Commentaire 4 6 6 2 2" xfId="17849" xr:uid="{496386CD-E4E4-48C4-9A50-3157C68C7F92}"/>
    <cellStyle name="Commentaire 4 6 6 2 3" xfId="17850" xr:uid="{97FB7FE5-8427-4A6C-86F0-C38462850136}"/>
    <cellStyle name="Commentaire 4 6 6 2 4" xfId="17851" xr:uid="{977AD2F6-35A5-40D3-A8A3-05DF41BCD769}"/>
    <cellStyle name="Commentaire 4 6 6 2 5" xfId="17852" xr:uid="{CE30C109-8E0D-4D01-8B97-9BDC6B3323B2}"/>
    <cellStyle name="Commentaire 4 6 6 2_Commentaires" xfId="17853" xr:uid="{2BAFDF62-8025-4B48-99E0-B79E714FA7A6}"/>
    <cellStyle name="Commentaire 4 6 6 3" xfId="17854" xr:uid="{1819D6F1-A5C5-447B-9AF1-F50ACEDA9A32}"/>
    <cellStyle name="Commentaire 4 6 6 3 2" xfId="17855" xr:uid="{E5CA459D-8CCB-42E1-B4DE-480DBF1E47BF}"/>
    <cellStyle name="Commentaire 4 6 6 3 3" xfId="17856" xr:uid="{7A4C5177-BD8F-418D-8C20-2536A26D0C92}"/>
    <cellStyle name="Commentaire 4 6 6 3 4" xfId="17857" xr:uid="{F9375BCE-089F-46FD-8D72-05BB2DEDA90E}"/>
    <cellStyle name="Commentaire 4 6 6 3 5" xfId="17858" xr:uid="{7BEFC205-419F-41E5-B490-8358A3B2A1F3}"/>
    <cellStyle name="Commentaire 4 6 6 4" xfId="17859" xr:uid="{B1E1F3F4-6D35-4EAB-B09D-F4828FA6C9F2}"/>
    <cellStyle name="Commentaire 4 6 6 5" xfId="17860" xr:uid="{96CCA848-5ED6-4131-B25A-5D54C6565EF7}"/>
    <cellStyle name="Commentaire 4 6 6 6" xfId="17861" xr:uid="{5BD1C2DE-0AF5-46F0-AD27-0619439F5B95}"/>
    <cellStyle name="Commentaire 4 6 6 7" xfId="17862" xr:uid="{4A5D5CB4-5BBD-443D-A80C-B9A2EC38652B}"/>
    <cellStyle name="Commentaire 4 6 6_Commentaires" xfId="17863" xr:uid="{176A4BAF-30AC-439F-8AA9-5BC49EBAB375}"/>
    <cellStyle name="Commentaire 4 6 7" xfId="17864" xr:uid="{A59A349D-0A1F-470E-8C2A-ADBA3C00A84D}"/>
    <cellStyle name="Commentaire 4 6 7 2" xfId="17865" xr:uid="{3B870439-F1A7-4421-A8D7-50043218B4EF}"/>
    <cellStyle name="Commentaire 4 6 7 2 2" xfId="17866" xr:uid="{780E1E38-FAFE-4D9C-8780-FC4387EE22CE}"/>
    <cellStyle name="Commentaire 4 6 7 2 3" xfId="17867" xr:uid="{305F477C-B243-4C3A-80DF-D89E2F472070}"/>
    <cellStyle name="Commentaire 4 6 7 2 4" xfId="17868" xr:uid="{00C8F6E8-9918-4BAC-AE99-E9F1B7A7B940}"/>
    <cellStyle name="Commentaire 4 6 7 2 5" xfId="17869" xr:uid="{995A06D1-1C32-4A4E-9072-62040033D494}"/>
    <cellStyle name="Commentaire 4 6 7 3" xfId="17870" xr:uid="{A09E03BC-630B-4B9E-94EA-5FEF5B043048}"/>
    <cellStyle name="Commentaire 4 6 7 4" xfId="17871" xr:uid="{25E55FC5-39BC-4476-BE14-866C5179852F}"/>
    <cellStyle name="Commentaire 4 6 7 5" xfId="17872" xr:uid="{EBA38ACD-061C-4CCD-BEAF-A7CB17E09679}"/>
    <cellStyle name="Commentaire 4 6 7 6" xfId="17873" xr:uid="{2398E653-517C-47B2-AE00-81A9839A1FC2}"/>
    <cellStyle name="Commentaire 4 6 7_Commentaires" xfId="17874" xr:uid="{575CAD43-4ABC-4D35-A9BB-FD8273E5E9C5}"/>
    <cellStyle name="Commentaire 4 6 8" xfId="17875" xr:uid="{5E7CD1BA-EA42-491E-ADA1-E361148BE474}"/>
    <cellStyle name="Commentaire 4 6 8 2" xfId="17876" xr:uid="{1DFE9D54-EDFB-4C98-A2FA-6B20A7C5B02E}"/>
    <cellStyle name="Commentaire 4 6 8 3" xfId="17877" xr:uid="{55FFFFD5-422B-4347-96B3-88F0F19EF8C0}"/>
    <cellStyle name="Commentaire 4 6 8 4" xfId="17878" xr:uid="{DFFA31B8-D25D-485D-A14A-80226E2455E1}"/>
    <cellStyle name="Commentaire 4 6 8 5" xfId="17879" xr:uid="{F7B1BA88-4F80-4CD1-B176-09E6449B360C}"/>
    <cellStyle name="Commentaire 4 6 8_Commentaires" xfId="17880" xr:uid="{C68201D7-D02D-4451-BA2F-BC0FD72E86A1}"/>
    <cellStyle name="Commentaire 4 6 9" xfId="17881" xr:uid="{979F8128-2438-49C1-91F9-3E8227C3A96C}"/>
    <cellStyle name="Commentaire 4 6_Commentaires" xfId="17882" xr:uid="{20EAD61B-A817-49EE-A75C-7A5921552903}"/>
    <cellStyle name="Commentaire 4 7" xfId="17883" xr:uid="{DC733C95-87AF-467E-AD00-6990A13E315A}"/>
    <cellStyle name="Commentaire 4 7 10" xfId="17884" xr:uid="{D6C84F6F-8BF8-448C-9E94-4E0BB4EE6446}"/>
    <cellStyle name="Commentaire 4 7 11" xfId="17885" xr:uid="{1C47D87E-133A-466B-8181-6CFE41CB8759}"/>
    <cellStyle name="Commentaire 4 7 12" xfId="17886" xr:uid="{96FA39F0-DAB4-4CCD-ABDA-D3FADD075A89}"/>
    <cellStyle name="Commentaire 4 7 2" xfId="17887" xr:uid="{03AF83E0-9CE0-4A4E-8446-68D085CD75C2}"/>
    <cellStyle name="Commentaire 4 7 2 10" xfId="17888" xr:uid="{648B6980-3698-4E6F-A959-2782981C335E}"/>
    <cellStyle name="Commentaire 4 7 2 2" xfId="17889" xr:uid="{AD9DF3A6-6F72-4C84-B7D2-7F7C0F5B5657}"/>
    <cellStyle name="Commentaire 4 7 2 2 2" xfId="17890" xr:uid="{A0CA94A1-363F-404C-BA6C-C9A1825CD637}"/>
    <cellStyle name="Commentaire 4 7 2 2 2 2" xfId="17891" xr:uid="{AA58BB50-2598-46C3-B13F-2D88EDF89711}"/>
    <cellStyle name="Commentaire 4 7 2 2 2 3" xfId="17892" xr:uid="{48D6EE00-3684-47BC-8C2C-6DBBEA59A28E}"/>
    <cellStyle name="Commentaire 4 7 2 2 2 4" xfId="17893" xr:uid="{903EFAE6-C0CC-4709-8693-9D21DC60DAAB}"/>
    <cellStyle name="Commentaire 4 7 2 2 2 5" xfId="17894" xr:uid="{5FE424D1-5C9C-4056-9CEE-DBF556ECC5EE}"/>
    <cellStyle name="Commentaire 4 7 2 2 3" xfId="17895" xr:uid="{726F2257-8BA8-4A19-A514-640F457594F6}"/>
    <cellStyle name="Commentaire 4 7 2 2 3 2" xfId="17896" xr:uid="{59FE4CDD-5A44-4B7B-B02B-E88667794377}"/>
    <cellStyle name="Commentaire 4 7 2 2 3 3" xfId="17897" xr:uid="{4CEA02EB-1C0D-4626-938C-2C68B8F8C5BF}"/>
    <cellStyle name="Commentaire 4 7 2 2 3 4" xfId="17898" xr:uid="{8DFB260C-E23F-4B2D-B4D9-E8DADFC7B958}"/>
    <cellStyle name="Commentaire 4 7 2 2 3 5" xfId="17899" xr:uid="{10A19BC2-BC06-441E-AEE9-0522CED4426D}"/>
    <cellStyle name="Commentaire 4 7 2 2 4" xfId="17900" xr:uid="{A836CA06-FE08-4147-8DBA-29FDC750F2E3}"/>
    <cellStyle name="Commentaire 4 7 2 2 5" xfId="17901" xr:uid="{2A6C6992-D35C-47DB-8A60-FDED3334F537}"/>
    <cellStyle name="Commentaire 4 7 2 2 6" xfId="17902" xr:uid="{C5E77F31-7801-429E-AA3B-7FE6FC2B6291}"/>
    <cellStyle name="Commentaire 4 7 2 2 7" xfId="17903" xr:uid="{CA7A7AAE-5424-4A0B-85B1-AB315F6F1709}"/>
    <cellStyle name="Commentaire 4 7 2 2_Commentaires" xfId="17904" xr:uid="{A6BFEC6E-4F13-451E-B6B7-EE38A7CB2BF8}"/>
    <cellStyle name="Commentaire 4 7 2 3" xfId="17905" xr:uid="{848DBC21-7415-4E1C-A5AD-D04568259DD3}"/>
    <cellStyle name="Commentaire 4 7 2 3 2" xfId="17906" xr:uid="{1A627094-BCD3-4BD2-B3B2-22C1C23BF978}"/>
    <cellStyle name="Commentaire 4 7 2 3 2 2" xfId="17907" xr:uid="{FB11FA2E-3BA2-4951-8FFB-8145E93E5D02}"/>
    <cellStyle name="Commentaire 4 7 2 3 2 3" xfId="17908" xr:uid="{5C3E390F-7177-4E5B-8890-2D591F989F40}"/>
    <cellStyle name="Commentaire 4 7 2 3 2 4" xfId="17909" xr:uid="{E03EBAD2-B9F5-49A3-A966-477853BB6D2A}"/>
    <cellStyle name="Commentaire 4 7 2 3 2 5" xfId="17910" xr:uid="{222A68F1-62A6-4479-BB9C-8F5F25393D1F}"/>
    <cellStyle name="Commentaire 4 7 2 3 3" xfId="17911" xr:uid="{ED66805D-A813-4523-9189-2812A027405F}"/>
    <cellStyle name="Commentaire 4 7 2 3 3 2" xfId="17912" xr:uid="{57FCBC9A-D234-471D-A8E8-4DF3D918ED1D}"/>
    <cellStyle name="Commentaire 4 7 2 3 3 3" xfId="17913" xr:uid="{EEDBAF5D-356F-4403-91E9-47A5A53A73A4}"/>
    <cellStyle name="Commentaire 4 7 2 3 3 4" xfId="17914" xr:uid="{F8D18A19-2F37-4E00-88E4-7E8565427DD5}"/>
    <cellStyle name="Commentaire 4 7 2 3 3 5" xfId="17915" xr:uid="{81D17198-45B0-493D-B043-3C4C2CAEEC74}"/>
    <cellStyle name="Commentaire 4 7 2 3 4" xfId="17916" xr:uid="{3F899D6B-3367-4030-9F6C-AFC4E33C8A9B}"/>
    <cellStyle name="Commentaire 4 7 2 3 5" xfId="17917" xr:uid="{DD844A58-9B0C-4050-8B6A-AD55621673C1}"/>
    <cellStyle name="Commentaire 4 7 2 3 6" xfId="17918" xr:uid="{BA7E1521-91F7-4554-B84D-981F87612E3A}"/>
    <cellStyle name="Commentaire 4 7 2 3 7" xfId="17919" xr:uid="{A52AD324-9583-4253-A23B-3A3872A1127E}"/>
    <cellStyle name="Commentaire 4 7 2 3_Commentaires" xfId="17920" xr:uid="{0838C96B-F193-494E-82FF-6CD87721C4B7}"/>
    <cellStyle name="Commentaire 4 7 2 4" xfId="17921" xr:uid="{C9DAD605-0AA8-47DF-8138-A1F7E8812698}"/>
    <cellStyle name="Commentaire 4 7 2 4 2" xfId="17922" xr:uid="{E6F1BFC3-8A43-4131-88D4-9B2F990C32EE}"/>
    <cellStyle name="Commentaire 4 7 2 4 2 2" xfId="17923" xr:uid="{B94D733F-20DA-43CA-B17F-A1F7C9BD6A62}"/>
    <cellStyle name="Commentaire 4 7 2 4 2 3" xfId="17924" xr:uid="{4E0F8CA8-CA4F-498D-8DD2-EE416911AF13}"/>
    <cellStyle name="Commentaire 4 7 2 4 2 4" xfId="17925" xr:uid="{4AB43FA2-F73C-4E32-824D-3B473FEF16BE}"/>
    <cellStyle name="Commentaire 4 7 2 4 2 5" xfId="17926" xr:uid="{CC44BB24-8E6D-4ACB-860D-A86EE7CBCC7F}"/>
    <cellStyle name="Commentaire 4 7 2 4 3" xfId="17927" xr:uid="{605AC468-A552-488D-AEE1-1B5B621AACAC}"/>
    <cellStyle name="Commentaire 4 7 2 4 3 2" xfId="17928" xr:uid="{9BD95C1A-8320-4174-9FE9-951C19747C14}"/>
    <cellStyle name="Commentaire 4 7 2 4 3 3" xfId="17929" xr:uid="{8A49BF02-53F0-49E2-AD18-33FC52204119}"/>
    <cellStyle name="Commentaire 4 7 2 4 3 4" xfId="17930" xr:uid="{331D8136-1367-4045-ADE8-729E38776B63}"/>
    <cellStyle name="Commentaire 4 7 2 4 3 5" xfId="17931" xr:uid="{92AC7FE4-62B9-461B-A0BE-4631EBAF6713}"/>
    <cellStyle name="Commentaire 4 7 2 4 4" xfId="17932" xr:uid="{2B2BC427-B3A0-4775-88CC-A3318261E10B}"/>
    <cellStyle name="Commentaire 4 7 2 4 5" xfId="17933" xr:uid="{0F5DC5A6-8866-4305-9817-966DDF17E8D2}"/>
    <cellStyle name="Commentaire 4 7 2 4 6" xfId="17934" xr:uid="{3E63477F-C861-4C7F-99C5-88A5DDBB9BA2}"/>
    <cellStyle name="Commentaire 4 7 2 4 7" xfId="17935" xr:uid="{C4DA8B43-1BE1-475E-B2CF-9DEF60744FBC}"/>
    <cellStyle name="Commentaire 4 7 2 5" xfId="17936" xr:uid="{E2CF4DBB-9A33-4FF8-896D-E043F6056B3D}"/>
    <cellStyle name="Commentaire 4 7 2 5 2" xfId="17937" xr:uid="{AC48811B-E989-41B2-AE3D-DD710774499D}"/>
    <cellStyle name="Commentaire 4 7 2 5 3" xfId="17938" xr:uid="{4CFD59F8-DE18-46DE-9158-26434DB59A1F}"/>
    <cellStyle name="Commentaire 4 7 2 5 4" xfId="17939" xr:uid="{DC9617C4-C672-400D-B137-ADA9B299440B}"/>
    <cellStyle name="Commentaire 4 7 2 5 5" xfId="17940" xr:uid="{3851944D-3A15-4BEF-AB32-4B490760748F}"/>
    <cellStyle name="Commentaire 4 7 2 6" xfId="17941" xr:uid="{8A6D8B16-AF29-4FF9-958B-9041FE696F0F}"/>
    <cellStyle name="Commentaire 4 7 2 6 2" xfId="17942" xr:uid="{87F0E387-03D9-408D-8AE0-E3114C600250}"/>
    <cellStyle name="Commentaire 4 7 2 6 3" xfId="17943" xr:uid="{1247DAF4-2605-4A44-BE9A-62308CA0A5A8}"/>
    <cellStyle name="Commentaire 4 7 2 6 4" xfId="17944" xr:uid="{2088DEC9-1EC4-4465-9124-D6F4E1681250}"/>
    <cellStyle name="Commentaire 4 7 2 6 5" xfId="17945" xr:uid="{7B891430-FBF4-4B85-8486-BB526C001E54}"/>
    <cellStyle name="Commentaire 4 7 2 7" xfId="17946" xr:uid="{5DD5DFC7-C178-4863-94F0-777359FB1769}"/>
    <cellStyle name="Commentaire 4 7 2 8" xfId="17947" xr:uid="{EE2CF5A8-0173-4359-A2FC-B68D8E0780A6}"/>
    <cellStyle name="Commentaire 4 7 2 9" xfId="17948" xr:uid="{67CF0F08-D928-4E24-A1BC-B803883EC553}"/>
    <cellStyle name="Commentaire 4 7 2_Commentaires" xfId="17949" xr:uid="{4868A7FC-4871-42B6-8AE3-D6B511FB53FB}"/>
    <cellStyle name="Commentaire 4 7 3" xfId="17950" xr:uid="{FC795617-439B-4248-BD91-167FE32E5E6D}"/>
    <cellStyle name="Commentaire 4 7 3 2" xfId="17951" xr:uid="{76E39503-58B0-4C59-9B4C-CD87CFF23612}"/>
    <cellStyle name="Commentaire 4 7 3 2 2" xfId="17952" xr:uid="{89AC5EDE-AF46-42E9-8E3B-D3431DCEA694}"/>
    <cellStyle name="Commentaire 4 7 3 2 3" xfId="17953" xr:uid="{5B934786-38CC-419B-9CBB-478751476A6B}"/>
    <cellStyle name="Commentaire 4 7 3 2 4" xfId="17954" xr:uid="{A3243D8E-F57E-456C-996A-B038BC2EC519}"/>
    <cellStyle name="Commentaire 4 7 3 2 5" xfId="17955" xr:uid="{065CA7D1-A541-4E3C-9F4A-612419760C00}"/>
    <cellStyle name="Commentaire 4 7 3 2_Commentaires" xfId="17956" xr:uid="{D5D692D8-8A93-429E-9025-B89B0BB5155F}"/>
    <cellStyle name="Commentaire 4 7 3 3" xfId="17957" xr:uid="{9DF65F08-88D0-4759-91B6-3C6996383838}"/>
    <cellStyle name="Commentaire 4 7 3 3 2" xfId="17958" xr:uid="{7E89F0FA-CC90-4E55-A509-85EA6730A5DF}"/>
    <cellStyle name="Commentaire 4 7 3 3 3" xfId="17959" xr:uid="{A8E1815A-4113-43FE-8BB2-2C4DA2D7ECDD}"/>
    <cellStyle name="Commentaire 4 7 3 3 4" xfId="17960" xr:uid="{21CB4DD8-852B-4503-B417-67AE73C13334}"/>
    <cellStyle name="Commentaire 4 7 3 3 5" xfId="17961" xr:uid="{F39BC2CF-2CFA-4369-9EBA-448BACC8011F}"/>
    <cellStyle name="Commentaire 4 7 3 4" xfId="17962" xr:uid="{55D5A406-285E-4486-B1A1-9309837E3EC5}"/>
    <cellStyle name="Commentaire 4 7 3 5" xfId="17963" xr:uid="{33E197AA-4E4F-41E4-B52A-839170DD9E86}"/>
    <cellStyle name="Commentaire 4 7 3 6" xfId="17964" xr:uid="{A3CC7F4B-211E-4DEF-A001-5D5FBC980B62}"/>
    <cellStyle name="Commentaire 4 7 3 7" xfId="17965" xr:uid="{6D053462-481B-43D4-A57F-CE2136E9AE31}"/>
    <cellStyle name="Commentaire 4 7 3_Commentaires" xfId="17966" xr:uid="{1889BA38-AA3F-47F3-9692-AEACF81ADEF3}"/>
    <cellStyle name="Commentaire 4 7 4" xfId="17967" xr:uid="{79B25043-334F-4AD4-A4E3-5BA0AE1C0C73}"/>
    <cellStyle name="Commentaire 4 7 4 2" xfId="17968" xr:uid="{CF04A153-5939-42E5-9DB5-CADEED072B15}"/>
    <cellStyle name="Commentaire 4 7 4 2 2" xfId="17969" xr:uid="{0D130415-F3DF-4269-93CA-4C625AA3D937}"/>
    <cellStyle name="Commentaire 4 7 4 2 3" xfId="17970" xr:uid="{86318937-B437-4716-B613-D47AD1AEDD4B}"/>
    <cellStyle name="Commentaire 4 7 4 2 4" xfId="17971" xr:uid="{027E4BCC-2DC9-4667-BBA5-6A7751971D14}"/>
    <cellStyle name="Commentaire 4 7 4 2 5" xfId="17972" xr:uid="{E8827A7A-EF7E-4FF1-8F30-E432989E9F56}"/>
    <cellStyle name="Commentaire 4 7 4 2_Commentaires" xfId="17973" xr:uid="{C0BD24A7-67C6-4236-A080-0A18DFD98040}"/>
    <cellStyle name="Commentaire 4 7 4 3" xfId="17974" xr:uid="{E1977822-2B0F-40B7-8B52-05EA64EB0396}"/>
    <cellStyle name="Commentaire 4 7 4 3 2" xfId="17975" xr:uid="{B0F2783C-58B8-419E-89E6-3A61F38C88FD}"/>
    <cellStyle name="Commentaire 4 7 4 3 3" xfId="17976" xr:uid="{EB08B0B5-0A4F-4978-9328-C8194B3776F9}"/>
    <cellStyle name="Commentaire 4 7 4 3 4" xfId="17977" xr:uid="{544814D9-08E1-41D1-837C-98A00F3F2FAD}"/>
    <cellStyle name="Commentaire 4 7 4 3 5" xfId="17978" xr:uid="{84DAC62A-0F5D-49AD-AC1A-C716D4A178D9}"/>
    <cellStyle name="Commentaire 4 7 4 4" xfId="17979" xr:uid="{C66BA3F8-FE7A-429C-A7FE-3D71CCC486BE}"/>
    <cellStyle name="Commentaire 4 7 4 5" xfId="17980" xr:uid="{0370B049-D189-4B4A-8836-05F55AB2A720}"/>
    <cellStyle name="Commentaire 4 7 4 6" xfId="17981" xr:uid="{7929D409-9865-4362-AE0E-3FB7B76E003C}"/>
    <cellStyle name="Commentaire 4 7 4 7" xfId="17982" xr:uid="{DEFB3172-2D22-45EC-9861-E3145C253E16}"/>
    <cellStyle name="Commentaire 4 7 4_Commentaires" xfId="17983" xr:uid="{44AAD923-C1B7-47E8-B4BE-58774D912EC0}"/>
    <cellStyle name="Commentaire 4 7 5" xfId="17984" xr:uid="{EC0307C2-DCA6-4DE3-BD1F-0FD9A32408CF}"/>
    <cellStyle name="Commentaire 4 7 5 2" xfId="17985" xr:uid="{F4F5C86E-8AA6-4E11-B616-3EA764641124}"/>
    <cellStyle name="Commentaire 4 7 5 2 2" xfId="17986" xr:uid="{14A537B5-D1E5-4195-BFCC-7D5EE64380A0}"/>
    <cellStyle name="Commentaire 4 7 5 2 3" xfId="17987" xr:uid="{E8059EF3-42A4-4B97-B05B-11A044E740B9}"/>
    <cellStyle name="Commentaire 4 7 5 2 4" xfId="17988" xr:uid="{73E29AF1-01EC-46F5-A54E-5C3B6FA9DE48}"/>
    <cellStyle name="Commentaire 4 7 5 2 5" xfId="17989" xr:uid="{AB57CA6B-9555-4993-A1EC-42D57750BB0C}"/>
    <cellStyle name="Commentaire 4 7 5 2_Commentaires" xfId="17990" xr:uid="{B7808FA9-5F68-402D-B41A-933E5F484C56}"/>
    <cellStyle name="Commentaire 4 7 5 3" xfId="17991" xr:uid="{A3655F1C-05FA-406B-A006-196FA91D3DD4}"/>
    <cellStyle name="Commentaire 4 7 5 3 2" xfId="17992" xr:uid="{4D164403-07AC-4637-81E0-994CBC5A4ED4}"/>
    <cellStyle name="Commentaire 4 7 5 3 3" xfId="17993" xr:uid="{276BD182-B14B-4583-885D-B6F0A25C8D42}"/>
    <cellStyle name="Commentaire 4 7 5 3 4" xfId="17994" xr:uid="{B7697029-DD83-4441-B55F-EF1BECEC290E}"/>
    <cellStyle name="Commentaire 4 7 5 3 5" xfId="17995" xr:uid="{E7916247-04B3-4968-8478-D53023E1B2BC}"/>
    <cellStyle name="Commentaire 4 7 5 4" xfId="17996" xr:uid="{8C6E242F-8BF2-4E79-9364-8B1785C556E5}"/>
    <cellStyle name="Commentaire 4 7 5 5" xfId="17997" xr:uid="{E9C527C9-9FAF-4074-B998-2A34DD87E9BB}"/>
    <cellStyle name="Commentaire 4 7 5 6" xfId="17998" xr:uid="{8D24B3E7-A440-4C7D-811A-58ED1DBE79A4}"/>
    <cellStyle name="Commentaire 4 7 5 7" xfId="17999" xr:uid="{0B35B518-9A9E-46ED-87C2-0DBB1854C71E}"/>
    <cellStyle name="Commentaire 4 7 5_Commentaires" xfId="18000" xr:uid="{266962B8-6F72-4060-B1FA-78EC74EADF1A}"/>
    <cellStyle name="Commentaire 4 7 6" xfId="18001" xr:uid="{AD82A888-AC54-4181-8372-43A8848E9CC1}"/>
    <cellStyle name="Commentaire 4 7 6 2" xfId="18002" xr:uid="{71A9DDE8-DF53-4C59-A32D-1DF3487D1214}"/>
    <cellStyle name="Commentaire 4 7 6 2 2" xfId="18003" xr:uid="{5E174B7C-EACA-43B1-9618-72BC76AF2FF9}"/>
    <cellStyle name="Commentaire 4 7 6 2 3" xfId="18004" xr:uid="{04CCFA10-70FA-48BF-BB31-8B5ADA68831E}"/>
    <cellStyle name="Commentaire 4 7 6 2 4" xfId="18005" xr:uid="{144C175B-8579-4AEF-979E-10BB27306F29}"/>
    <cellStyle name="Commentaire 4 7 6 2 5" xfId="18006" xr:uid="{D5C783EE-C9DD-4C10-86EB-ACE6D7A85542}"/>
    <cellStyle name="Commentaire 4 7 6 2_Commentaires" xfId="18007" xr:uid="{FCF26F58-CBAB-4F3C-BA72-8F736FACC384}"/>
    <cellStyle name="Commentaire 4 7 6 3" xfId="18008" xr:uid="{52E0C4C8-F48E-46BB-A3DE-A2027CAF30C5}"/>
    <cellStyle name="Commentaire 4 7 6 3 2" xfId="18009" xr:uid="{BD67774A-41A0-49D0-B465-4EBA73B12D4F}"/>
    <cellStyle name="Commentaire 4 7 6 3 3" xfId="18010" xr:uid="{E6A401D5-7CAD-4428-A3B5-B0C843F7F620}"/>
    <cellStyle name="Commentaire 4 7 6 3 4" xfId="18011" xr:uid="{C6B9A802-8FFB-4EB5-BFEB-6E61B8558DB2}"/>
    <cellStyle name="Commentaire 4 7 6 3 5" xfId="18012" xr:uid="{7EDBA936-B952-4FBE-9043-526DF86A4D32}"/>
    <cellStyle name="Commentaire 4 7 6 4" xfId="18013" xr:uid="{E5EB9BF1-87BF-43AC-A9C7-7C1531BCBF0C}"/>
    <cellStyle name="Commentaire 4 7 6 5" xfId="18014" xr:uid="{63D0870C-2969-4DFD-8883-E3F589A1E0A5}"/>
    <cellStyle name="Commentaire 4 7 6 6" xfId="18015" xr:uid="{05789C9E-4A4D-4F65-8C10-A618988F6C1C}"/>
    <cellStyle name="Commentaire 4 7 6 7" xfId="18016" xr:uid="{D5AAE5C0-934F-4940-8B79-92CCA99787F7}"/>
    <cellStyle name="Commentaire 4 7 6_Commentaires" xfId="18017" xr:uid="{305EA87C-C002-4EA8-B802-CF9373AF4925}"/>
    <cellStyle name="Commentaire 4 7 7" xfId="18018" xr:uid="{C8D617B6-EF73-4D3C-BD23-F4BD9B1B65E4}"/>
    <cellStyle name="Commentaire 4 7 7 2" xfId="18019" xr:uid="{11F37CBC-B005-4D40-8242-97B90413A27E}"/>
    <cellStyle name="Commentaire 4 7 7 2 2" xfId="18020" xr:uid="{A08F6FDD-B72E-495F-A08E-E34C012C9395}"/>
    <cellStyle name="Commentaire 4 7 7 2 3" xfId="18021" xr:uid="{476AA5E7-7F25-41E2-BBF2-219A7EA5639D}"/>
    <cellStyle name="Commentaire 4 7 7 2 4" xfId="18022" xr:uid="{9191251A-AD26-4B9F-8C18-639D814C39AC}"/>
    <cellStyle name="Commentaire 4 7 7 2 5" xfId="18023" xr:uid="{8B3D4396-802E-4F50-AB5C-6F1A9C2222CD}"/>
    <cellStyle name="Commentaire 4 7 7 3" xfId="18024" xr:uid="{D9D5C513-3346-4EA2-8D01-3F0A8DC9207A}"/>
    <cellStyle name="Commentaire 4 7 7 4" xfId="18025" xr:uid="{0F92BA86-3469-40CE-8A0B-B64AA63CB0D3}"/>
    <cellStyle name="Commentaire 4 7 7 5" xfId="18026" xr:uid="{E337C8AF-CE9B-4B5F-BDA6-014F374F1F2C}"/>
    <cellStyle name="Commentaire 4 7 7 6" xfId="18027" xr:uid="{663E3CA4-3406-4C9F-8A34-CDDF11C5774D}"/>
    <cellStyle name="Commentaire 4 7 7_Commentaires" xfId="18028" xr:uid="{734068FD-CC1C-426E-8133-9534DCEC2393}"/>
    <cellStyle name="Commentaire 4 7 8" xfId="18029" xr:uid="{767A09D0-839B-4E62-A12B-43E629F9CAD1}"/>
    <cellStyle name="Commentaire 4 7 8 2" xfId="18030" xr:uid="{27EB8248-4426-4723-BD0A-AAB3BF43EF45}"/>
    <cellStyle name="Commentaire 4 7 8 3" xfId="18031" xr:uid="{906EB659-7230-4471-B563-5B7EB637D583}"/>
    <cellStyle name="Commentaire 4 7 8 4" xfId="18032" xr:uid="{149F1C19-8561-4EFE-8CBF-FC1BA08961C8}"/>
    <cellStyle name="Commentaire 4 7 8 5" xfId="18033" xr:uid="{C0BE081C-167B-4CDF-ADB2-97AB1DC988B3}"/>
    <cellStyle name="Commentaire 4 7 8_Commentaires" xfId="18034" xr:uid="{F940F6F8-B2A4-4CDE-8842-AC39D730B56D}"/>
    <cellStyle name="Commentaire 4 7 9" xfId="18035" xr:uid="{826286C4-1C51-410D-8FB5-C15877207082}"/>
    <cellStyle name="Commentaire 4 7_Commentaires" xfId="18036" xr:uid="{B35F1ACE-14DF-446A-987C-CDC7C0F04CFF}"/>
    <cellStyle name="Commentaire 4 8" xfId="18037" xr:uid="{BBC10E1A-DEE1-42CE-AA82-3A2CAEA6189F}"/>
    <cellStyle name="Commentaire 4 8 10" xfId="18038" xr:uid="{80A72112-EC74-4CB7-89CA-7EA3815B8AB9}"/>
    <cellStyle name="Commentaire 4 8 11" xfId="18039" xr:uid="{BDE26E52-AE2D-47D1-A775-529248A13FEE}"/>
    <cellStyle name="Commentaire 4 8 12" xfId="18040" xr:uid="{D36B87CB-F4F7-45BA-A0C9-0947BAA32038}"/>
    <cellStyle name="Commentaire 4 8 2" xfId="18041" xr:uid="{394608BF-7CCF-46D5-A543-74504A2AED7C}"/>
    <cellStyle name="Commentaire 4 8 2 10" xfId="18042" xr:uid="{7A762689-53E2-48EE-980C-5C6BC819DBAF}"/>
    <cellStyle name="Commentaire 4 8 2 2" xfId="18043" xr:uid="{CF3CA7DD-FC98-4F38-86DC-256C72FAE914}"/>
    <cellStyle name="Commentaire 4 8 2 2 2" xfId="18044" xr:uid="{29A52865-7FC4-40E3-8050-7A5942380676}"/>
    <cellStyle name="Commentaire 4 8 2 2 2 2" xfId="18045" xr:uid="{3223F111-6728-4A9F-B0AA-7EC36E805DD9}"/>
    <cellStyle name="Commentaire 4 8 2 2 2 3" xfId="18046" xr:uid="{C19C1A64-F162-48BD-BAAE-9C456065B4D9}"/>
    <cellStyle name="Commentaire 4 8 2 2 2 4" xfId="18047" xr:uid="{26F9CDFA-6BA6-4F58-8F95-F9DBDE4EF78A}"/>
    <cellStyle name="Commentaire 4 8 2 2 2 5" xfId="18048" xr:uid="{9DC6D76F-DA1C-442F-BB46-B87245E1DDCB}"/>
    <cellStyle name="Commentaire 4 8 2 2 3" xfId="18049" xr:uid="{AE39C94B-2510-490E-A840-1BD92DF560FF}"/>
    <cellStyle name="Commentaire 4 8 2 2 3 2" xfId="18050" xr:uid="{772771F6-FEDC-48E4-801F-7ED0C9E8144D}"/>
    <cellStyle name="Commentaire 4 8 2 2 3 3" xfId="18051" xr:uid="{FAFFAE93-D403-44C0-A6F7-29A509433D82}"/>
    <cellStyle name="Commentaire 4 8 2 2 3 4" xfId="18052" xr:uid="{2F9746D4-7488-4CD8-A37A-7D748CC4F5BD}"/>
    <cellStyle name="Commentaire 4 8 2 2 3 5" xfId="18053" xr:uid="{D3EFF1F0-5F84-4EF7-AB0B-037744E9B0A5}"/>
    <cellStyle name="Commentaire 4 8 2 2 4" xfId="18054" xr:uid="{8A118DBC-8649-4C3A-944E-27AD2D1994DF}"/>
    <cellStyle name="Commentaire 4 8 2 2 5" xfId="18055" xr:uid="{947F6FD8-1475-40DD-AB23-61B3C335AC39}"/>
    <cellStyle name="Commentaire 4 8 2 2 6" xfId="18056" xr:uid="{175454CC-C724-44E9-A49C-3CF133502B77}"/>
    <cellStyle name="Commentaire 4 8 2 2 7" xfId="18057" xr:uid="{5BD6C571-D5C0-4B56-AF14-BBF994A39F81}"/>
    <cellStyle name="Commentaire 4 8 2 2_Commentaires" xfId="18058" xr:uid="{B104BC45-69D9-4AA5-9709-6DF43122DDFA}"/>
    <cellStyle name="Commentaire 4 8 2 3" xfId="18059" xr:uid="{E1DAE3EF-DBF5-41D8-BF38-A78142D0609A}"/>
    <cellStyle name="Commentaire 4 8 2 3 2" xfId="18060" xr:uid="{685B0B8E-815A-45C6-B6C3-34A87F2EF996}"/>
    <cellStyle name="Commentaire 4 8 2 3 2 2" xfId="18061" xr:uid="{1E480DAA-5F78-4F67-A7C8-42FE216E6447}"/>
    <cellStyle name="Commentaire 4 8 2 3 2 3" xfId="18062" xr:uid="{934781B9-5AFB-4093-86AC-A4C554FCA0D7}"/>
    <cellStyle name="Commentaire 4 8 2 3 2 4" xfId="18063" xr:uid="{62F0E934-278A-4A94-8CD4-423AB9F720AB}"/>
    <cellStyle name="Commentaire 4 8 2 3 2 5" xfId="18064" xr:uid="{8FDC6A20-18DE-4EFF-84A7-3325CE7CFD78}"/>
    <cellStyle name="Commentaire 4 8 2 3 3" xfId="18065" xr:uid="{B15127C7-7C13-44FF-A6C8-46DCA893002A}"/>
    <cellStyle name="Commentaire 4 8 2 3 3 2" xfId="18066" xr:uid="{E3060F83-E1E5-4573-811F-E983CA82B936}"/>
    <cellStyle name="Commentaire 4 8 2 3 3 3" xfId="18067" xr:uid="{2F8DF26F-38D0-41B5-BF72-7F18CBB069D8}"/>
    <cellStyle name="Commentaire 4 8 2 3 3 4" xfId="18068" xr:uid="{B9E9774C-91B4-442C-88DE-242C65236104}"/>
    <cellStyle name="Commentaire 4 8 2 3 3 5" xfId="18069" xr:uid="{93E3EA21-7A81-41E7-AAB6-B2A16E7B569D}"/>
    <cellStyle name="Commentaire 4 8 2 3 4" xfId="18070" xr:uid="{01F4724C-E9FE-424A-873E-3AE0B0776289}"/>
    <cellStyle name="Commentaire 4 8 2 3 5" xfId="18071" xr:uid="{59E371D3-9357-4EED-A1B4-50A68D7F9266}"/>
    <cellStyle name="Commentaire 4 8 2 3 6" xfId="18072" xr:uid="{AAB0212D-D5EA-4CB4-A7C7-8076DDB29792}"/>
    <cellStyle name="Commentaire 4 8 2 3 7" xfId="18073" xr:uid="{4A04774C-5119-47A8-962F-C5D287E014FA}"/>
    <cellStyle name="Commentaire 4 8 2 3_Commentaires" xfId="18074" xr:uid="{94EF0240-0A06-45C7-A2C1-5FADE8800769}"/>
    <cellStyle name="Commentaire 4 8 2 4" xfId="18075" xr:uid="{3F5BEE2E-9F84-4551-89D5-8F41DF4649ED}"/>
    <cellStyle name="Commentaire 4 8 2 4 2" xfId="18076" xr:uid="{CDC00385-6B46-43C3-9D77-349F0C279B68}"/>
    <cellStyle name="Commentaire 4 8 2 4 2 2" xfId="18077" xr:uid="{A9AD8487-C067-49D4-BEF0-1DE6A48A83FB}"/>
    <cellStyle name="Commentaire 4 8 2 4 2 3" xfId="18078" xr:uid="{0A1DD288-8CA8-4690-BBFD-A2E0EEA08650}"/>
    <cellStyle name="Commentaire 4 8 2 4 2 4" xfId="18079" xr:uid="{EBB54963-CC03-44C6-A8C9-0685F77BA5F4}"/>
    <cellStyle name="Commentaire 4 8 2 4 2 5" xfId="18080" xr:uid="{48FAD2FC-7E2F-441C-9BDD-EDE43468BAE5}"/>
    <cellStyle name="Commentaire 4 8 2 4 3" xfId="18081" xr:uid="{BD7CAD15-81DA-4FAE-9675-EBE8B8559390}"/>
    <cellStyle name="Commentaire 4 8 2 4 3 2" xfId="18082" xr:uid="{624015A6-BD55-402F-9425-F6977450E94C}"/>
    <cellStyle name="Commentaire 4 8 2 4 3 3" xfId="18083" xr:uid="{1E6FF4CD-2FF1-4B12-A197-76A3DB97F3A5}"/>
    <cellStyle name="Commentaire 4 8 2 4 3 4" xfId="18084" xr:uid="{54089B97-4C63-4957-9864-8BA4497E02DE}"/>
    <cellStyle name="Commentaire 4 8 2 4 3 5" xfId="18085" xr:uid="{D52DD274-E8B4-46C1-B716-F374087B48BB}"/>
    <cellStyle name="Commentaire 4 8 2 4 4" xfId="18086" xr:uid="{A3D3B263-FDBE-4B6C-9FCF-50DC76A9789D}"/>
    <cellStyle name="Commentaire 4 8 2 4 5" xfId="18087" xr:uid="{12310D55-903F-4E0D-B997-0CC5ABA1834B}"/>
    <cellStyle name="Commentaire 4 8 2 4 6" xfId="18088" xr:uid="{96767243-9281-43AE-8D11-E94D7A131EBC}"/>
    <cellStyle name="Commentaire 4 8 2 4 7" xfId="18089" xr:uid="{82A5D0FE-BD58-4934-88A7-3FB924AF7845}"/>
    <cellStyle name="Commentaire 4 8 2 5" xfId="18090" xr:uid="{56A3AE14-3C12-415B-9FBB-3743C811C814}"/>
    <cellStyle name="Commentaire 4 8 2 5 2" xfId="18091" xr:uid="{DCA9C0BA-C3F6-4C8F-95E7-64A517313715}"/>
    <cellStyle name="Commentaire 4 8 2 5 3" xfId="18092" xr:uid="{B925BB09-C7A7-4660-B14A-E7B5F72A6164}"/>
    <cellStyle name="Commentaire 4 8 2 5 4" xfId="18093" xr:uid="{BEB01334-4FF8-4C48-AB2D-1F46A87E3F97}"/>
    <cellStyle name="Commentaire 4 8 2 5 5" xfId="18094" xr:uid="{F9EFF17F-4D8A-4067-9B3F-9E12F7B9DB42}"/>
    <cellStyle name="Commentaire 4 8 2 6" xfId="18095" xr:uid="{5C93A1D8-A64D-4D43-A23D-F01E16A21EC1}"/>
    <cellStyle name="Commentaire 4 8 2 6 2" xfId="18096" xr:uid="{5B5F78C3-A092-47A8-8032-8E71D2CA6449}"/>
    <cellStyle name="Commentaire 4 8 2 6 3" xfId="18097" xr:uid="{4E659099-2C6E-46C0-94C7-F1E03DA81878}"/>
    <cellStyle name="Commentaire 4 8 2 6 4" xfId="18098" xr:uid="{A345EDAA-E1DB-446C-A2BD-F31E42F4F0B1}"/>
    <cellStyle name="Commentaire 4 8 2 6 5" xfId="18099" xr:uid="{47758BAF-D0E4-4D29-ACB6-3E5406B8AB01}"/>
    <cellStyle name="Commentaire 4 8 2 7" xfId="18100" xr:uid="{2F6392F3-4D5B-4493-ABAD-7EC6A29DC8D2}"/>
    <cellStyle name="Commentaire 4 8 2 8" xfId="18101" xr:uid="{5A89C375-40A1-456E-8649-9514DE019B10}"/>
    <cellStyle name="Commentaire 4 8 2 9" xfId="18102" xr:uid="{228FD7F6-2AAC-4CB3-AA84-EECC11E97E09}"/>
    <cellStyle name="Commentaire 4 8 2_Commentaires" xfId="18103" xr:uid="{69248B4C-1EB1-4FEB-8E3C-354CB25FE6B5}"/>
    <cellStyle name="Commentaire 4 8 3" xfId="18104" xr:uid="{66497CCA-7E5B-46D2-8983-04EE42C96314}"/>
    <cellStyle name="Commentaire 4 8 3 2" xfId="18105" xr:uid="{14FBF9CF-DD40-492D-A697-392DA316433E}"/>
    <cellStyle name="Commentaire 4 8 3 2 2" xfId="18106" xr:uid="{64177D94-6330-44E0-8A9E-2D2D2FF87F49}"/>
    <cellStyle name="Commentaire 4 8 3 2 3" xfId="18107" xr:uid="{C7579D27-0691-4245-82BB-09C2DA7434E4}"/>
    <cellStyle name="Commentaire 4 8 3 2 4" xfId="18108" xr:uid="{60D49BE4-6A22-424D-B2C9-558E4AA73BBE}"/>
    <cellStyle name="Commentaire 4 8 3 2 5" xfId="18109" xr:uid="{9C4CCC2B-5D3D-4E26-B38B-C1AD5C51354F}"/>
    <cellStyle name="Commentaire 4 8 3 2_Commentaires" xfId="18110" xr:uid="{18026832-21BC-4DA6-B7B7-F4CB68F94749}"/>
    <cellStyle name="Commentaire 4 8 3 3" xfId="18111" xr:uid="{3E81F334-582F-4A74-8797-8D24AE7C6F32}"/>
    <cellStyle name="Commentaire 4 8 3 3 2" xfId="18112" xr:uid="{03463290-8C9A-4CE1-B81B-C9E3CAF97CF0}"/>
    <cellStyle name="Commentaire 4 8 3 3 3" xfId="18113" xr:uid="{8406303B-43CE-42D0-ADD4-AADC3EC2C597}"/>
    <cellStyle name="Commentaire 4 8 3 3 4" xfId="18114" xr:uid="{286800AC-54E5-4C54-AA79-C561E5E5B656}"/>
    <cellStyle name="Commentaire 4 8 3 3 5" xfId="18115" xr:uid="{E9D096E1-9190-4F61-8F32-FE0A484C4DA2}"/>
    <cellStyle name="Commentaire 4 8 3 4" xfId="18116" xr:uid="{5106BAD4-1C20-4657-A688-CDD29586630B}"/>
    <cellStyle name="Commentaire 4 8 3 5" xfId="18117" xr:uid="{30B2EDD3-8409-4017-ADD1-6C84CAE1F4BF}"/>
    <cellStyle name="Commentaire 4 8 3 6" xfId="18118" xr:uid="{CB0CA5CD-3B5D-451E-AFAC-E75E52AE7F8E}"/>
    <cellStyle name="Commentaire 4 8 3 7" xfId="18119" xr:uid="{A69409B9-6FF1-4CD1-860D-107BC43B4B22}"/>
    <cellStyle name="Commentaire 4 8 3_Commentaires" xfId="18120" xr:uid="{C7F0463B-092A-40A6-816C-09BF6DA94DEF}"/>
    <cellStyle name="Commentaire 4 8 4" xfId="18121" xr:uid="{132E15A3-5527-42CE-A907-B0237B7101BB}"/>
    <cellStyle name="Commentaire 4 8 4 2" xfId="18122" xr:uid="{E692ECB8-4357-454A-99D5-E7E7A2BB85A2}"/>
    <cellStyle name="Commentaire 4 8 4 2 2" xfId="18123" xr:uid="{325D46F5-292D-4649-B1A3-0DCEA5FCA042}"/>
    <cellStyle name="Commentaire 4 8 4 2 3" xfId="18124" xr:uid="{12C07E85-D26F-4AE6-AC24-E3CD21941ED4}"/>
    <cellStyle name="Commentaire 4 8 4 2 4" xfId="18125" xr:uid="{ADB00DBB-67C1-4A73-BEA9-2A7F074D140D}"/>
    <cellStyle name="Commentaire 4 8 4 2 5" xfId="18126" xr:uid="{54A01E1E-07EB-4B37-AC27-30483C943925}"/>
    <cellStyle name="Commentaire 4 8 4 2_Commentaires" xfId="18127" xr:uid="{6AB68E25-8199-425C-8BFE-76CE88EC8434}"/>
    <cellStyle name="Commentaire 4 8 4 3" xfId="18128" xr:uid="{333D01D1-8F52-4A83-9DBA-80993EC72524}"/>
    <cellStyle name="Commentaire 4 8 4 3 2" xfId="18129" xr:uid="{A37A6628-A866-40E5-8C91-F60D1B6E187C}"/>
    <cellStyle name="Commentaire 4 8 4 3 3" xfId="18130" xr:uid="{27777134-3FE6-4428-8F07-57D076A84213}"/>
    <cellStyle name="Commentaire 4 8 4 3 4" xfId="18131" xr:uid="{772EDAC1-4B43-4D60-BEE8-8A1394EC7339}"/>
    <cellStyle name="Commentaire 4 8 4 3 5" xfId="18132" xr:uid="{C469076F-2E81-492F-853E-908B1C50A8DD}"/>
    <cellStyle name="Commentaire 4 8 4 4" xfId="18133" xr:uid="{13DE97F9-C56E-47BB-9574-0CF35DD08E27}"/>
    <cellStyle name="Commentaire 4 8 4 5" xfId="18134" xr:uid="{E8B28A4B-5047-4C65-B8CE-6E382FAD9B61}"/>
    <cellStyle name="Commentaire 4 8 4 6" xfId="18135" xr:uid="{5E494B64-2B98-47EA-9668-0A718324D96D}"/>
    <cellStyle name="Commentaire 4 8 4 7" xfId="18136" xr:uid="{4EF36BFA-A315-4C4C-9DAA-E216A2E795F8}"/>
    <cellStyle name="Commentaire 4 8 4_Commentaires" xfId="18137" xr:uid="{AD67A3AF-0FE0-4113-A7F9-E627121B79E9}"/>
    <cellStyle name="Commentaire 4 8 5" xfId="18138" xr:uid="{A4616B37-3D0A-4E5E-96A9-FB8AB568A0EB}"/>
    <cellStyle name="Commentaire 4 8 5 2" xfId="18139" xr:uid="{23C86C35-104E-4CD4-9DA7-B13D08F3A215}"/>
    <cellStyle name="Commentaire 4 8 5 2 2" xfId="18140" xr:uid="{473CBD12-D99F-44DF-87DE-8DA60DA78837}"/>
    <cellStyle name="Commentaire 4 8 5 2 3" xfId="18141" xr:uid="{2BDA6BD7-79B9-44F6-81B9-652FC3755846}"/>
    <cellStyle name="Commentaire 4 8 5 2 4" xfId="18142" xr:uid="{D4A15879-1DC8-4F6A-A2D8-7D66FADF4FD1}"/>
    <cellStyle name="Commentaire 4 8 5 2 5" xfId="18143" xr:uid="{92F6D83E-6174-4053-9261-1B9EB43A3EA9}"/>
    <cellStyle name="Commentaire 4 8 5 2_Commentaires" xfId="18144" xr:uid="{D2F14D6F-18D1-4C4A-B23C-F3683314102D}"/>
    <cellStyle name="Commentaire 4 8 5 3" xfId="18145" xr:uid="{2A0C0DB2-0C9A-4B79-987F-230407FBE8B0}"/>
    <cellStyle name="Commentaire 4 8 5 3 2" xfId="18146" xr:uid="{06A376DE-238F-49B6-9B38-8ACB3153E55B}"/>
    <cellStyle name="Commentaire 4 8 5 3 3" xfId="18147" xr:uid="{5D0DFF6E-947D-4895-B4E9-BCE72527F125}"/>
    <cellStyle name="Commentaire 4 8 5 3 4" xfId="18148" xr:uid="{81186EEF-7637-4FE5-A4D7-D148DC3F1C97}"/>
    <cellStyle name="Commentaire 4 8 5 3 5" xfId="18149" xr:uid="{3FE6E1EC-1ECB-4792-8F24-689C96044E0C}"/>
    <cellStyle name="Commentaire 4 8 5 4" xfId="18150" xr:uid="{1EA46428-1995-4EE9-8539-5BA494A16884}"/>
    <cellStyle name="Commentaire 4 8 5 5" xfId="18151" xr:uid="{514CFDD8-98CB-41E1-89E1-FE29063E8889}"/>
    <cellStyle name="Commentaire 4 8 5 6" xfId="18152" xr:uid="{54980446-2287-433D-93CF-85BCCEE632AC}"/>
    <cellStyle name="Commentaire 4 8 5 7" xfId="18153" xr:uid="{27E5003A-F6A8-4CA3-A296-BC589AA2224B}"/>
    <cellStyle name="Commentaire 4 8 5_Commentaires" xfId="18154" xr:uid="{5F7A139C-AC18-413A-A3D1-074167F814CD}"/>
    <cellStyle name="Commentaire 4 8 6" xfId="18155" xr:uid="{026FBCD2-0410-4A43-8556-826F0AD62CF7}"/>
    <cellStyle name="Commentaire 4 8 6 2" xfId="18156" xr:uid="{3DC64E55-64BB-406E-9446-9161D7C47E2A}"/>
    <cellStyle name="Commentaire 4 8 6 2 2" xfId="18157" xr:uid="{82555EDF-FFBA-40AE-8857-F09C21844097}"/>
    <cellStyle name="Commentaire 4 8 6 2 3" xfId="18158" xr:uid="{2A9A63E7-BD46-4298-9AA3-92188F44D9C1}"/>
    <cellStyle name="Commentaire 4 8 6 2 4" xfId="18159" xr:uid="{C65C19BA-6CE9-4764-BC4D-21DFAB483996}"/>
    <cellStyle name="Commentaire 4 8 6 2 5" xfId="18160" xr:uid="{C5568329-5980-4601-8CCF-8B82A0D533C9}"/>
    <cellStyle name="Commentaire 4 8 6 2_Commentaires" xfId="18161" xr:uid="{A449A52A-E494-4DCF-B04E-2C2D1E13FD86}"/>
    <cellStyle name="Commentaire 4 8 6 3" xfId="18162" xr:uid="{505E1E2B-42C8-42B9-9A4D-9DCDA5F49E03}"/>
    <cellStyle name="Commentaire 4 8 6 3 2" xfId="18163" xr:uid="{D5C9861F-38AB-4FC4-8EC6-2B4FFCD8D1DB}"/>
    <cellStyle name="Commentaire 4 8 6 3 3" xfId="18164" xr:uid="{42DE4921-CB1B-415E-8C8C-1B2C6F3128E5}"/>
    <cellStyle name="Commentaire 4 8 6 3 4" xfId="18165" xr:uid="{E3AC7A79-7E2E-4B07-9EF5-9F460621D854}"/>
    <cellStyle name="Commentaire 4 8 6 3 5" xfId="18166" xr:uid="{379FA597-D3BB-4295-B7F3-228F9E61AE71}"/>
    <cellStyle name="Commentaire 4 8 6 4" xfId="18167" xr:uid="{ACC53E69-EBA2-4119-8782-84A7552242E5}"/>
    <cellStyle name="Commentaire 4 8 6 5" xfId="18168" xr:uid="{D218B286-C891-4691-A140-3229D83E7D10}"/>
    <cellStyle name="Commentaire 4 8 6 6" xfId="18169" xr:uid="{ED232FEA-C786-431B-9AD2-C0FFEA484B81}"/>
    <cellStyle name="Commentaire 4 8 6 7" xfId="18170" xr:uid="{EB9C88ED-81A9-4CDC-8F1B-A10265E9E1B1}"/>
    <cellStyle name="Commentaire 4 8 6_Commentaires" xfId="18171" xr:uid="{43DC0C3D-7FD5-4123-B3C4-DC9C93AAC551}"/>
    <cellStyle name="Commentaire 4 8 7" xfId="18172" xr:uid="{3B5C7E5B-78A0-4ACE-BF66-729C5949379D}"/>
    <cellStyle name="Commentaire 4 8 7 2" xfId="18173" xr:uid="{AF65F342-E368-4F63-AE09-CAACB2F09A9E}"/>
    <cellStyle name="Commentaire 4 8 7 2 2" xfId="18174" xr:uid="{87161DD5-7C60-4EDE-AAB1-5009079CD1EC}"/>
    <cellStyle name="Commentaire 4 8 7 2 3" xfId="18175" xr:uid="{3EC7995F-ED13-4F24-B5FE-69BE5C417A64}"/>
    <cellStyle name="Commentaire 4 8 7 2 4" xfId="18176" xr:uid="{3E8F5285-4B2D-4169-8A82-17E232613E21}"/>
    <cellStyle name="Commentaire 4 8 7 2 5" xfId="18177" xr:uid="{96E0015A-A950-4485-B52D-5D96F9628FD5}"/>
    <cellStyle name="Commentaire 4 8 7 3" xfId="18178" xr:uid="{5F437487-300D-4DA4-B68F-7BEF91BBFE77}"/>
    <cellStyle name="Commentaire 4 8 7 4" xfId="18179" xr:uid="{EE653F38-56FA-45AB-A5FE-EC3489997761}"/>
    <cellStyle name="Commentaire 4 8 7 5" xfId="18180" xr:uid="{FBB43F3B-5B70-4B2C-85F1-D0E8D231E9C7}"/>
    <cellStyle name="Commentaire 4 8 7 6" xfId="18181" xr:uid="{4C763571-BD83-479D-B7A2-D8D892102920}"/>
    <cellStyle name="Commentaire 4 8 7_Commentaires" xfId="18182" xr:uid="{20DAD414-3ABF-4B59-AE6B-DBAF40EF0FE4}"/>
    <cellStyle name="Commentaire 4 8 8" xfId="18183" xr:uid="{57F972DC-E47E-4059-9FC2-85F6036AAA66}"/>
    <cellStyle name="Commentaire 4 8 8 2" xfId="18184" xr:uid="{A4BD4687-3C0A-4A7D-95F8-8E713B1A1C63}"/>
    <cellStyle name="Commentaire 4 8 8 3" xfId="18185" xr:uid="{71111BDE-30F5-46D8-9D53-0C562E503DE1}"/>
    <cellStyle name="Commentaire 4 8 8 4" xfId="18186" xr:uid="{E3B76994-ECF4-4A68-812C-C8804DB0DE56}"/>
    <cellStyle name="Commentaire 4 8 8 5" xfId="18187" xr:uid="{D30D017C-53AA-427A-A1D5-4608C7720475}"/>
    <cellStyle name="Commentaire 4 8 8_Commentaires" xfId="18188" xr:uid="{9F59E9B1-BB4C-4F27-89C6-8CC73EA4DC1F}"/>
    <cellStyle name="Commentaire 4 8 9" xfId="18189" xr:uid="{0B69341D-B9D8-42CA-8AFD-BCEA73A31A1D}"/>
    <cellStyle name="Commentaire 4 8_Commentaires" xfId="18190" xr:uid="{AE236ABE-3E1E-416D-ABBB-EA6B94E06714}"/>
    <cellStyle name="Commentaire 4 9" xfId="18191" xr:uid="{7ED34ED8-6B3B-47CE-9F0E-B0226D2C8CE9}"/>
    <cellStyle name="Commentaire 4 9 10" xfId="18192" xr:uid="{44CD6126-B8F1-4825-994F-E2A8A7BBB867}"/>
    <cellStyle name="Commentaire 4 9 11" xfId="18193" xr:uid="{91FFC19D-EA63-45EC-BBC1-6BBFB54F8375}"/>
    <cellStyle name="Commentaire 4 9 12" xfId="18194" xr:uid="{10845CB0-4776-470A-A332-B5497DFB367D}"/>
    <cellStyle name="Commentaire 4 9 2" xfId="18195" xr:uid="{FA7B8CAB-5668-484B-B65E-B090EE92A977}"/>
    <cellStyle name="Commentaire 4 9 2 10" xfId="18196" xr:uid="{C43DF5EB-ABDF-4D8C-884D-E2B3452C177D}"/>
    <cellStyle name="Commentaire 4 9 2 2" xfId="18197" xr:uid="{C0DA29C2-7792-4206-A406-B1F84CE2F423}"/>
    <cellStyle name="Commentaire 4 9 2 2 2" xfId="18198" xr:uid="{FC32EE16-ACCC-4631-B442-BF25317070C8}"/>
    <cellStyle name="Commentaire 4 9 2 2 2 2" xfId="18199" xr:uid="{0382E42D-4E40-4073-916F-979E9E9F8065}"/>
    <cellStyle name="Commentaire 4 9 2 2 2 3" xfId="18200" xr:uid="{A7464E62-465B-4EAD-BE27-1B11C99CBC07}"/>
    <cellStyle name="Commentaire 4 9 2 2 2 4" xfId="18201" xr:uid="{9593E8F6-366B-4531-8406-591DCE136B34}"/>
    <cellStyle name="Commentaire 4 9 2 2 2 5" xfId="18202" xr:uid="{C32174B9-B5FD-4E0B-AA5B-1BFA0733FC8E}"/>
    <cellStyle name="Commentaire 4 9 2 2 3" xfId="18203" xr:uid="{C21B21B0-A08B-4D6E-8642-6A5FAB2E3A39}"/>
    <cellStyle name="Commentaire 4 9 2 2 3 2" xfId="18204" xr:uid="{776DBF2F-CE5F-4C48-8044-8B6003B5205B}"/>
    <cellStyle name="Commentaire 4 9 2 2 3 3" xfId="18205" xr:uid="{46DCEC0C-5C40-4E52-B73A-455809EE9D8F}"/>
    <cellStyle name="Commentaire 4 9 2 2 3 4" xfId="18206" xr:uid="{BA3E8C59-2832-4531-BBB0-2E3F27BD2E0B}"/>
    <cellStyle name="Commentaire 4 9 2 2 3 5" xfId="18207" xr:uid="{277AD6CA-E3E4-42D6-BFC5-3814C44C7177}"/>
    <cellStyle name="Commentaire 4 9 2 2 4" xfId="18208" xr:uid="{C8BBC74C-BD17-4968-91AD-DEBF24A2BF06}"/>
    <cellStyle name="Commentaire 4 9 2 2 5" xfId="18209" xr:uid="{6CDCB57B-AE6D-4BCE-8EDC-90EF8B30CEC5}"/>
    <cellStyle name="Commentaire 4 9 2 2 6" xfId="18210" xr:uid="{6C8BF0EF-02CC-4DF2-B863-87987EF9E9F4}"/>
    <cellStyle name="Commentaire 4 9 2 2 7" xfId="18211" xr:uid="{405D90FF-6C50-487B-A894-9306CFBD2923}"/>
    <cellStyle name="Commentaire 4 9 2 2_Commentaires" xfId="18212" xr:uid="{95CE038E-164A-4A41-9658-637269544074}"/>
    <cellStyle name="Commentaire 4 9 2 3" xfId="18213" xr:uid="{F949FC2C-69F9-406E-887F-ADCC86DD2F81}"/>
    <cellStyle name="Commentaire 4 9 2 3 2" xfId="18214" xr:uid="{69AFCEA7-F85D-48F7-95B1-883A98C7F383}"/>
    <cellStyle name="Commentaire 4 9 2 3 2 2" xfId="18215" xr:uid="{25A2AD40-F33B-417E-A427-33A02E63FAED}"/>
    <cellStyle name="Commentaire 4 9 2 3 2 3" xfId="18216" xr:uid="{47BA45CF-13F9-4639-94AE-8B24BE9B3BAA}"/>
    <cellStyle name="Commentaire 4 9 2 3 2 4" xfId="18217" xr:uid="{A2782603-120E-40D0-BD01-4DCF56FE731E}"/>
    <cellStyle name="Commentaire 4 9 2 3 2 5" xfId="18218" xr:uid="{50C3FE22-CE66-41D7-A871-1A416F1B0EB0}"/>
    <cellStyle name="Commentaire 4 9 2 3 3" xfId="18219" xr:uid="{F283DC20-119E-44C1-8282-2895EA8E8E99}"/>
    <cellStyle name="Commentaire 4 9 2 3 3 2" xfId="18220" xr:uid="{FADC4C0C-41C3-41C2-A530-193440C137EC}"/>
    <cellStyle name="Commentaire 4 9 2 3 3 3" xfId="18221" xr:uid="{2D25714D-89D9-44D8-96CE-D13E2479E296}"/>
    <cellStyle name="Commentaire 4 9 2 3 3 4" xfId="18222" xr:uid="{850ABCAE-7977-4BDE-9349-D5B5B51A9F03}"/>
    <cellStyle name="Commentaire 4 9 2 3 3 5" xfId="18223" xr:uid="{9C3CD511-53DC-4929-AD5B-FA20089EA9A6}"/>
    <cellStyle name="Commentaire 4 9 2 3 4" xfId="18224" xr:uid="{6779E49B-C0DF-4808-B8E0-CB345C789B2F}"/>
    <cellStyle name="Commentaire 4 9 2 3 5" xfId="18225" xr:uid="{AAAD5F2D-315A-4F41-9875-2122F0D62877}"/>
    <cellStyle name="Commentaire 4 9 2 3 6" xfId="18226" xr:uid="{F156C1C3-2424-47B3-B63A-B2C819DC723B}"/>
    <cellStyle name="Commentaire 4 9 2 3 7" xfId="18227" xr:uid="{46FDB4A7-D2BE-4AC2-AE3E-3D0F991B6C36}"/>
    <cellStyle name="Commentaire 4 9 2 3_Commentaires" xfId="18228" xr:uid="{87AB70BD-D996-4D6C-A6C3-C580BD65320D}"/>
    <cellStyle name="Commentaire 4 9 2 4" xfId="18229" xr:uid="{533A92DF-C153-457C-8B30-EF54EBB26BB6}"/>
    <cellStyle name="Commentaire 4 9 2 4 2" xfId="18230" xr:uid="{69727EA8-ECD1-4288-AB68-31D4080F2065}"/>
    <cellStyle name="Commentaire 4 9 2 4 2 2" xfId="18231" xr:uid="{37BE923E-D1F6-4933-8BED-1C3DC494EF68}"/>
    <cellStyle name="Commentaire 4 9 2 4 2 3" xfId="18232" xr:uid="{6CD4FB34-9A01-4B79-9CEA-713FDBF34156}"/>
    <cellStyle name="Commentaire 4 9 2 4 2 4" xfId="18233" xr:uid="{2081D736-A82D-4829-8950-1ACA79EAFE1C}"/>
    <cellStyle name="Commentaire 4 9 2 4 2 5" xfId="18234" xr:uid="{058E4652-B7FA-4551-BD80-A87D51B72DEA}"/>
    <cellStyle name="Commentaire 4 9 2 4 3" xfId="18235" xr:uid="{9B281B4F-84EC-4CBA-BB5F-8FFDB21E6007}"/>
    <cellStyle name="Commentaire 4 9 2 4 3 2" xfId="18236" xr:uid="{29AFEE9F-4F3E-4ED0-A161-E602577A3BD9}"/>
    <cellStyle name="Commentaire 4 9 2 4 3 3" xfId="18237" xr:uid="{C6139F53-8744-4E58-9C09-0BA17576B876}"/>
    <cellStyle name="Commentaire 4 9 2 4 3 4" xfId="18238" xr:uid="{08ADA4AB-974F-4C57-93A5-04BD8570C981}"/>
    <cellStyle name="Commentaire 4 9 2 4 3 5" xfId="18239" xr:uid="{EDFFD0F8-1EE9-4AF0-88A8-7DC374183E1E}"/>
    <cellStyle name="Commentaire 4 9 2 4 4" xfId="18240" xr:uid="{F3C160F8-A13F-4118-B4AF-FCFA3997FA3B}"/>
    <cellStyle name="Commentaire 4 9 2 4 5" xfId="18241" xr:uid="{80B83517-DDC7-43E6-9D42-F477A03EBE0C}"/>
    <cellStyle name="Commentaire 4 9 2 4 6" xfId="18242" xr:uid="{33C083B8-4E8E-42D4-A54C-C1EF0AFA44E8}"/>
    <cellStyle name="Commentaire 4 9 2 4 7" xfId="18243" xr:uid="{9BDEEB3A-71FF-4F29-B87C-648781490BB0}"/>
    <cellStyle name="Commentaire 4 9 2 5" xfId="18244" xr:uid="{9B77FB8E-7CE7-401C-86BF-D4351EEF1989}"/>
    <cellStyle name="Commentaire 4 9 2 5 2" xfId="18245" xr:uid="{2C7E3FC5-E378-450F-A407-FC4E8C9A5B3A}"/>
    <cellStyle name="Commentaire 4 9 2 5 3" xfId="18246" xr:uid="{3E8161A4-EA23-4F63-933E-C4C01FCE0CEF}"/>
    <cellStyle name="Commentaire 4 9 2 5 4" xfId="18247" xr:uid="{47CF206D-71F9-4BF7-AB93-F48CE5419CBA}"/>
    <cellStyle name="Commentaire 4 9 2 5 5" xfId="18248" xr:uid="{E0D79D77-9DAE-4CCD-AA72-BF94770D0E65}"/>
    <cellStyle name="Commentaire 4 9 2 6" xfId="18249" xr:uid="{4A63C88D-BFD3-4240-8021-F029F930D2A2}"/>
    <cellStyle name="Commentaire 4 9 2 6 2" xfId="18250" xr:uid="{77210877-61A2-40C8-A52A-86FE1B0683C2}"/>
    <cellStyle name="Commentaire 4 9 2 6 3" xfId="18251" xr:uid="{024EE4C5-B910-4697-904E-C7BB82FE82AD}"/>
    <cellStyle name="Commentaire 4 9 2 6 4" xfId="18252" xr:uid="{59FB41A5-661D-4C16-900D-3132499F5976}"/>
    <cellStyle name="Commentaire 4 9 2 6 5" xfId="18253" xr:uid="{F3651A1A-16F8-4954-AEAF-9211D23E884F}"/>
    <cellStyle name="Commentaire 4 9 2 7" xfId="18254" xr:uid="{AEC7D0E3-58E8-42CF-B0A3-B6C452A1E2AC}"/>
    <cellStyle name="Commentaire 4 9 2 8" xfId="18255" xr:uid="{B8C5F354-E8EE-476B-87A3-82084C5216B4}"/>
    <cellStyle name="Commentaire 4 9 2 9" xfId="18256" xr:uid="{09749B2B-C4D9-4F2F-AD33-EEB17A288F38}"/>
    <cellStyle name="Commentaire 4 9 2_Commentaires" xfId="18257" xr:uid="{9559C7B3-4F63-45B3-9CCA-01DE06AB3807}"/>
    <cellStyle name="Commentaire 4 9 3" xfId="18258" xr:uid="{FF525F26-F160-4ACF-AF1F-7AAD75C5B8C5}"/>
    <cellStyle name="Commentaire 4 9 3 2" xfId="18259" xr:uid="{3F986916-BF24-41A0-A8E9-474438432AF9}"/>
    <cellStyle name="Commentaire 4 9 3 2 2" xfId="18260" xr:uid="{BA176AE9-7DDF-404F-ACF4-3194BF4771FC}"/>
    <cellStyle name="Commentaire 4 9 3 2 3" xfId="18261" xr:uid="{F7CCADEE-A16E-43A8-A88C-4E9AE743A8B0}"/>
    <cellStyle name="Commentaire 4 9 3 2 4" xfId="18262" xr:uid="{AAEBB722-0D2D-4D24-A2D7-C79F3F51386D}"/>
    <cellStyle name="Commentaire 4 9 3 2 5" xfId="18263" xr:uid="{C020FFD6-59A4-455C-B3A8-0BB8F9F20B56}"/>
    <cellStyle name="Commentaire 4 9 3 2_Commentaires" xfId="18264" xr:uid="{C12332E0-A4FC-4450-BF24-4DCDCCCF0F87}"/>
    <cellStyle name="Commentaire 4 9 3 3" xfId="18265" xr:uid="{F6606B64-7051-411D-AD87-B76E1C4D2149}"/>
    <cellStyle name="Commentaire 4 9 3 3 2" xfId="18266" xr:uid="{7F92B4B5-F2FB-42F4-A0A1-6C5C3C20A504}"/>
    <cellStyle name="Commentaire 4 9 3 3 3" xfId="18267" xr:uid="{3C653467-E7DA-424D-B864-79FBE46EBF04}"/>
    <cellStyle name="Commentaire 4 9 3 3 4" xfId="18268" xr:uid="{2838BBD1-1248-4DFB-B4DB-651E51EC2836}"/>
    <cellStyle name="Commentaire 4 9 3 3 5" xfId="18269" xr:uid="{DAE1E052-C700-4FB1-9FAE-9527B01608A7}"/>
    <cellStyle name="Commentaire 4 9 3 4" xfId="18270" xr:uid="{0382B3DC-BE99-4C44-B657-C720AD208D0C}"/>
    <cellStyle name="Commentaire 4 9 3 5" xfId="18271" xr:uid="{0C1A5CC7-DDFD-4D64-9DF8-A1B51595D4C4}"/>
    <cellStyle name="Commentaire 4 9 3 6" xfId="18272" xr:uid="{4A32DAED-364A-49D2-8019-95AE6704B005}"/>
    <cellStyle name="Commentaire 4 9 3 7" xfId="18273" xr:uid="{E0B24B1A-FFF9-4626-A001-C1272381A41D}"/>
    <cellStyle name="Commentaire 4 9 3_Commentaires" xfId="18274" xr:uid="{578B7FD3-1ECA-4C13-A42F-E72FFF12E210}"/>
    <cellStyle name="Commentaire 4 9 4" xfId="18275" xr:uid="{D87FAD06-38E8-44BC-B48D-68A293AC904E}"/>
    <cellStyle name="Commentaire 4 9 4 2" xfId="18276" xr:uid="{6513733B-97D1-4CAA-972E-14041493A451}"/>
    <cellStyle name="Commentaire 4 9 4 2 2" xfId="18277" xr:uid="{30A829C3-8300-4600-A35C-2DB64583F585}"/>
    <cellStyle name="Commentaire 4 9 4 2 3" xfId="18278" xr:uid="{29FC96F3-72F1-4366-BA99-C2D364416D95}"/>
    <cellStyle name="Commentaire 4 9 4 2 4" xfId="18279" xr:uid="{AE454304-50D9-425F-B4A8-9B56BE3C141C}"/>
    <cellStyle name="Commentaire 4 9 4 2 5" xfId="18280" xr:uid="{60E65E23-20C4-43F2-95A1-3F6323F97C8A}"/>
    <cellStyle name="Commentaire 4 9 4 2_Commentaires" xfId="18281" xr:uid="{525276A2-15BF-4946-A362-7A38A888AD88}"/>
    <cellStyle name="Commentaire 4 9 4 3" xfId="18282" xr:uid="{5FB39C71-4EA2-48C7-9A4D-0AF4B89A4ACD}"/>
    <cellStyle name="Commentaire 4 9 4 3 2" xfId="18283" xr:uid="{0EBE630D-F91F-42F8-A4A3-7D622990EBCE}"/>
    <cellStyle name="Commentaire 4 9 4 3 3" xfId="18284" xr:uid="{56B59017-9E54-409D-B8A0-2420AC8A4486}"/>
    <cellStyle name="Commentaire 4 9 4 3 4" xfId="18285" xr:uid="{0A516BE6-C2FF-4C05-B886-EFABD1E0720C}"/>
    <cellStyle name="Commentaire 4 9 4 3 5" xfId="18286" xr:uid="{1EB6D55D-CC74-4283-87BF-837AD05A5BE9}"/>
    <cellStyle name="Commentaire 4 9 4 4" xfId="18287" xr:uid="{BC03B394-A398-4207-BAE2-8DFA0559F9C1}"/>
    <cellStyle name="Commentaire 4 9 4 5" xfId="18288" xr:uid="{616F2D93-025A-451F-B9C8-92F48DFD81E9}"/>
    <cellStyle name="Commentaire 4 9 4 6" xfId="18289" xr:uid="{78A23757-1CCB-4AAE-9A98-AB2D295FEC6E}"/>
    <cellStyle name="Commentaire 4 9 4 7" xfId="18290" xr:uid="{231451CF-B14F-4EFA-8359-DCF3FAE22206}"/>
    <cellStyle name="Commentaire 4 9 4_Commentaires" xfId="18291" xr:uid="{BAC9D771-CFD5-46FC-BD56-DAFC0BC7F8B6}"/>
    <cellStyle name="Commentaire 4 9 5" xfId="18292" xr:uid="{24E1857F-89AD-444D-A08B-2DCD351AEF21}"/>
    <cellStyle name="Commentaire 4 9 5 2" xfId="18293" xr:uid="{A8AE44D7-B2AD-41D1-8406-46B397B44258}"/>
    <cellStyle name="Commentaire 4 9 5 2 2" xfId="18294" xr:uid="{D5A491B4-F0A7-4F19-B4EC-4B164577DEB2}"/>
    <cellStyle name="Commentaire 4 9 5 2 3" xfId="18295" xr:uid="{BF5EF82C-51AB-42B3-90B8-DFE6382C30F3}"/>
    <cellStyle name="Commentaire 4 9 5 2 4" xfId="18296" xr:uid="{1CBC3648-6238-4D5F-8B64-B95F9E2B2010}"/>
    <cellStyle name="Commentaire 4 9 5 2 5" xfId="18297" xr:uid="{1283F921-51CE-4BF8-9FBB-AFF7E14707E6}"/>
    <cellStyle name="Commentaire 4 9 5 2_Commentaires" xfId="18298" xr:uid="{94E0DAA5-CB70-402E-9203-B425076BA5DC}"/>
    <cellStyle name="Commentaire 4 9 5 3" xfId="18299" xr:uid="{0933FE85-FDA6-4220-BE0B-94FFAE7BF95B}"/>
    <cellStyle name="Commentaire 4 9 5 3 2" xfId="18300" xr:uid="{16B76125-61C8-45F0-9A35-18BFA76134D3}"/>
    <cellStyle name="Commentaire 4 9 5 3 3" xfId="18301" xr:uid="{C3350936-4CCD-455F-99A3-8F243894899B}"/>
    <cellStyle name="Commentaire 4 9 5 3 4" xfId="18302" xr:uid="{8DD7FE36-DB2B-4FF4-AF79-920B68817B2C}"/>
    <cellStyle name="Commentaire 4 9 5 3 5" xfId="18303" xr:uid="{34956D19-A5BE-4965-9944-A5AC9B97F4EE}"/>
    <cellStyle name="Commentaire 4 9 5 4" xfId="18304" xr:uid="{AFA28963-C885-4A6F-B433-4A6D271DD23B}"/>
    <cellStyle name="Commentaire 4 9 5 5" xfId="18305" xr:uid="{60723178-A9E2-4595-B798-C9D074266AA4}"/>
    <cellStyle name="Commentaire 4 9 5 6" xfId="18306" xr:uid="{3B60AC7E-47A3-47DF-8E09-2AAFC596A88A}"/>
    <cellStyle name="Commentaire 4 9 5 7" xfId="18307" xr:uid="{687FD0FF-0400-446C-9FD9-8AADE6BA6165}"/>
    <cellStyle name="Commentaire 4 9 5_Commentaires" xfId="18308" xr:uid="{6706500B-F377-48EE-8960-A8218D71B053}"/>
    <cellStyle name="Commentaire 4 9 6" xfId="18309" xr:uid="{981441D2-7727-4757-8F1E-7B81BBC88DC5}"/>
    <cellStyle name="Commentaire 4 9 6 2" xfId="18310" xr:uid="{5CD92B85-22E9-486A-B7FA-874BEFA58AA5}"/>
    <cellStyle name="Commentaire 4 9 6 2 2" xfId="18311" xr:uid="{65C4D6A6-723C-42D9-9AC8-02DE6576A32F}"/>
    <cellStyle name="Commentaire 4 9 6 2 3" xfId="18312" xr:uid="{C6D8AEB3-B069-4135-89C2-128CA13256C6}"/>
    <cellStyle name="Commentaire 4 9 6 2 4" xfId="18313" xr:uid="{298FC058-451D-4203-AA98-C8912ED780EC}"/>
    <cellStyle name="Commentaire 4 9 6 2 5" xfId="18314" xr:uid="{2204CB96-F9A4-4EB2-B50A-E6A2BD2422E0}"/>
    <cellStyle name="Commentaire 4 9 6 2_Commentaires" xfId="18315" xr:uid="{AEA49419-3ED7-44DC-ACCC-BB560D520E7F}"/>
    <cellStyle name="Commentaire 4 9 6 3" xfId="18316" xr:uid="{5FBF9BBF-ABC5-46A7-93BD-70A91000C3B8}"/>
    <cellStyle name="Commentaire 4 9 6 3 2" xfId="18317" xr:uid="{5A60520D-412D-48D7-AFD3-615CAF5684D3}"/>
    <cellStyle name="Commentaire 4 9 6 3 3" xfId="18318" xr:uid="{8EBA6C8D-686C-4402-96A9-6DAA2C430773}"/>
    <cellStyle name="Commentaire 4 9 6 3 4" xfId="18319" xr:uid="{E4B3EAB4-D265-4954-9331-A27D461284F1}"/>
    <cellStyle name="Commentaire 4 9 6 3 5" xfId="18320" xr:uid="{6E9F97F1-7348-4000-97AB-C73CBBBE51B0}"/>
    <cellStyle name="Commentaire 4 9 6 4" xfId="18321" xr:uid="{F45E9F23-B2DC-4FD2-80CB-89E2B4A2C44E}"/>
    <cellStyle name="Commentaire 4 9 6 5" xfId="18322" xr:uid="{F74AB62D-697C-40C1-B7E7-975EE7EADA31}"/>
    <cellStyle name="Commentaire 4 9 6 6" xfId="18323" xr:uid="{9622E87B-1460-46A2-A75D-BF88D0193C77}"/>
    <cellStyle name="Commentaire 4 9 6 7" xfId="18324" xr:uid="{843619E2-2B42-47CE-B8CA-441395A8B5DF}"/>
    <cellStyle name="Commentaire 4 9 6_Commentaires" xfId="18325" xr:uid="{FFC187D0-F766-4F29-A6A3-260ED038050F}"/>
    <cellStyle name="Commentaire 4 9 7" xfId="18326" xr:uid="{441049B1-FE0E-4B18-9A03-B08F302BEFEF}"/>
    <cellStyle name="Commentaire 4 9 7 2" xfId="18327" xr:uid="{C3D9C0E7-5A0C-402F-8587-5FF969D1AB62}"/>
    <cellStyle name="Commentaire 4 9 7 2 2" xfId="18328" xr:uid="{A92C7765-0348-4139-BD4B-DA1A412E74BF}"/>
    <cellStyle name="Commentaire 4 9 7 2 3" xfId="18329" xr:uid="{F13B8F2C-7298-45B5-ACE7-BE02974FB272}"/>
    <cellStyle name="Commentaire 4 9 7 2 4" xfId="18330" xr:uid="{D2522AA2-6FBD-4FCB-8181-408F22D32489}"/>
    <cellStyle name="Commentaire 4 9 7 2 5" xfId="18331" xr:uid="{66D00E21-23D6-49C6-B2FE-06D10B2571C4}"/>
    <cellStyle name="Commentaire 4 9 7 3" xfId="18332" xr:uid="{81EA90EF-2A9B-4E29-BED6-44E460420BBA}"/>
    <cellStyle name="Commentaire 4 9 7 4" xfId="18333" xr:uid="{15748E86-9E29-4F62-9C0A-14E2559DB342}"/>
    <cellStyle name="Commentaire 4 9 7 5" xfId="18334" xr:uid="{93958DB0-0230-4F2D-8695-00A355E24D01}"/>
    <cellStyle name="Commentaire 4 9 7 6" xfId="18335" xr:uid="{F879AC6B-CBB0-4C6A-B1D9-933CF330F227}"/>
    <cellStyle name="Commentaire 4 9 7_Commentaires" xfId="18336" xr:uid="{9F4A0A1B-A58B-4850-B21E-CB4CD8741EB2}"/>
    <cellStyle name="Commentaire 4 9 8" xfId="18337" xr:uid="{C8D41F6B-6878-4C53-A3D9-22AAA9D27ECE}"/>
    <cellStyle name="Commentaire 4 9 8 2" xfId="18338" xr:uid="{A56B597E-C123-4800-BAEF-837DBDBF8AAB}"/>
    <cellStyle name="Commentaire 4 9 8 3" xfId="18339" xr:uid="{37666FBD-CAC6-4AB7-B374-8114C26D701F}"/>
    <cellStyle name="Commentaire 4 9 8 4" xfId="18340" xr:uid="{63D028B9-9D4E-4A41-B49C-D4B1837B0751}"/>
    <cellStyle name="Commentaire 4 9 8 5" xfId="18341" xr:uid="{A7808A0E-742C-451C-811A-8D6B3DC343F6}"/>
    <cellStyle name="Commentaire 4 9 8_Commentaires" xfId="18342" xr:uid="{62BD1B0D-7F05-41B2-B730-ACA8B209EC23}"/>
    <cellStyle name="Commentaire 4 9 9" xfId="18343" xr:uid="{455C1D1B-6E8D-492C-93C9-AE10710C1A63}"/>
    <cellStyle name="Commentaire 4 9_Commentaires" xfId="18344" xr:uid="{B5D923DF-C04C-49E0-97BF-91B998C16B62}"/>
    <cellStyle name="Commentaire 4_Commentaires" xfId="18345" xr:uid="{30F1E094-82A7-42BE-996B-4DF6E4184E27}"/>
    <cellStyle name="Commentaire 40" xfId="18346" xr:uid="{A590CF6B-9960-400D-AC52-A333441F1254}"/>
    <cellStyle name="Commentaire 41" xfId="18347" xr:uid="{BE9F0363-30DA-4869-8B28-3181517FA30F}"/>
    <cellStyle name="Commentaire 42" xfId="18348" xr:uid="{02C56F8D-62FA-4BD3-AF44-AABB6D0E8F3B}"/>
    <cellStyle name="Commentaire 5" xfId="18349" xr:uid="{964F5945-07BE-45B9-A9E7-7C560979D9FC}"/>
    <cellStyle name="Commentaire 5 10" xfId="18350" xr:uid="{52B1BF2A-C27B-42CD-A31A-AE4F1E0D08AB}"/>
    <cellStyle name="Commentaire 5 10 10" xfId="18351" xr:uid="{031AE085-F908-46E0-AA01-598480F84FED}"/>
    <cellStyle name="Commentaire 5 10 11" xfId="18352" xr:uid="{B540A9B2-A59C-4563-9CD7-EB138F885C12}"/>
    <cellStyle name="Commentaire 5 10 2" xfId="18353" xr:uid="{A31A909A-BBF7-4C1D-B61E-93FB8CE13185}"/>
    <cellStyle name="Commentaire 5 10 2 2" xfId="18354" xr:uid="{202C2E28-2D24-4B3B-8DC2-6B8AE6514CBC}"/>
    <cellStyle name="Commentaire 5 10 2 2 2" xfId="18355" xr:uid="{B7107357-28D5-47FF-ADD0-F9F36C46A25D}"/>
    <cellStyle name="Commentaire 5 10 2 2 2 2" xfId="18356" xr:uid="{6C7ABA3C-2AD5-4FCE-901F-4691F9104933}"/>
    <cellStyle name="Commentaire 5 10 2 2 2 3" xfId="18357" xr:uid="{C734C0CC-2ECA-44A2-B34A-1825922582D0}"/>
    <cellStyle name="Commentaire 5 10 2 2 2 4" xfId="18358" xr:uid="{043C4557-F47A-4386-B281-C6AEB9F6D034}"/>
    <cellStyle name="Commentaire 5 10 2 2 2 5" xfId="18359" xr:uid="{22BFA987-0F2C-469F-A13C-C99F5D650D10}"/>
    <cellStyle name="Commentaire 5 10 2 2 3" xfId="18360" xr:uid="{D62DB656-9C92-486D-A485-9EC2DD112F55}"/>
    <cellStyle name="Commentaire 5 10 2 2 3 2" xfId="18361" xr:uid="{1E3E554C-B1C9-4040-A955-7A97DF86BB59}"/>
    <cellStyle name="Commentaire 5 10 2 2 3 3" xfId="18362" xr:uid="{C06EB389-85CB-46B5-BFB4-4101FFF2054F}"/>
    <cellStyle name="Commentaire 5 10 2 2 3 4" xfId="18363" xr:uid="{494DBFB6-AA7A-4235-9B3F-FB28B6ABEC61}"/>
    <cellStyle name="Commentaire 5 10 2 2 3 5" xfId="18364" xr:uid="{FB0A28FC-D3A0-4B88-A051-31CFCC0F35BF}"/>
    <cellStyle name="Commentaire 5 10 2 2 4" xfId="18365" xr:uid="{FDD0EE35-211F-4D2B-80D1-D76384E934B8}"/>
    <cellStyle name="Commentaire 5 10 2 2 5" xfId="18366" xr:uid="{2BE43D74-4313-4D6E-BC19-559040A3D881}"/>
    <cellStyle name="Commentaire 5 10 2 2 6" xfId="18367" xr:uid="{4DB1BA6B-3253-4059-A9BF-1FA1D34654F7}"/>
    <cellStyle name="Commentaire 5 10 2 2 7" xfId="18368" xr:uid="{ABD39B55-1568-4E85-A0E9-DC7C7C048E69}"/>
    <cellStyle name="Commentaire 5 10 2 2_Commentaires" xfId="18369" xr:uid="{704FD336-9F28-4941-91AC-3F42D7C01AEE}"/>
    <cellStyle name="Commentaire 5 10 2 3" xfId="18370" xr:uid="{5D2ADD0D-05C2-46F0-93DC-A681AF78657A}"/>
    <cellStyle name="Commentaire 5 10 2 3 2" xfId="18371" xr:uid="{2BACBD0E-1A02-469D-B59D-3FD9441881A7}"/>
    <cellStyle name="Commentaire 5 10 2 3 2 2" xfId="18372" xr:uid="{45BBF7FB-09DD-4347-B158-F9E231E75181}"/>
    <cellStyle name="Commentaire 5 10 2 3 2 3" xfId="18373" xr:uid="{7BBA7C78-1DF7-4F3D-AE06-78C6484F4A75}"/>
    <cellStyle name="Commentaire 5 10 2 3 2 4" xfId="18374" xr:uid="{B6747A8E-059F-4A2D-A54E-6B589947011F}"/>
    <cellStyle name="Commentaire 5 10 2 3 2 5" xfId="18375" xr:uid="{79F942BB-458B-44FA-BE53-B754E3A4BA9E}"/>
    <cellStyle name="Commentaire 5 10 2 3 3" xfId="18376" xr:uid="{8117011A-8CD8-4B3B-B1E8-2E1E78E19BFD}"/>
    <cellStyle name="Commentaire 5 10 2 3 3 2" xfId="18377" xr:uid="{9B8C5E4D-AB1B-453B-85BF-7906FBA85A13}"/>
    <cellStyle name="Commentaire 5 10 2 3 3 3" xfId="18378" xr:uid="{2351048E-6504-489E-95FE-056D4ECA2655}"/>
    <cellStyle name="Commentaire 5 10 2 3 3 4" xfId="18379" xr:uid="{D726EE25-3BC8-434D-A26F-F2880B6A8334}"/>
    <cellStyle name="Commentaire 5 10 2 3 3 5" xfId="18380" xr:uid="{CD169639-0E4D-4CF1-882C-1A5764DF9DAE}"/>
    <cellStyle name="Commentaire 5 10 2 3 4" xfId="18381" xr:uid="{A31A9667-4CC6-4659-A3A5-64CA1DF03853}"/>
    <cellStyle name="Commentaire 5 10 2 3 5" xfId="18382" xr:uid="{D95BB8D9-A5F7-4E3B-8BBC-7E5593495E73}"/>
    <cellStyle name="Commentaire 5 10 2 3 6" xfId="18383" xr:uid="{30590439-C7EE-414E-A539-CCDE3AF36D15}"/>
    <cellStyle name="Commentaire 5 10 2 3 7" xfId="18384" xr:uid="{C29ACB9B-E8DD-4290-A440-28033B98C34F}"/>
    <cellStyle name="Commentaire 5 10 2 4" xfId="18385" xr:uid="{68E7D44F-7D50-4E31-B5A2-4054FE9DE96F}"/>
    <cellStyle name="Commentaire 5 10 2 4 2" xfId="18386" xr:uid="{48070C4F-433D-4587-9541-A2D280B81124}"/>
    <cellStyle name="Commentaire 5 10 2 4 3" xfId="18387" xr:uid="{61209541-E532-4271-A407-B23066D042D8}"/>
    <cellStyle name="Commentaire 5 10 2 4 4" xfId="18388" xr:uid="{AF576EDE-8189-4AF0-A88E-698FEB0C7F7A}"/>
    <cellStyle name="Commentaire 5 10 2 4 5" xfId="18389" xr:uid="{82689B16-044F-4AC2-B162-DC7C78F71989}"/>
    <cellStyle name="Commentaire 5 10 2 5" xfId="18390" xr:uid="{31258F3B-F74E-4851-A259-87D98D839219}"/>
    <cellStyle name="Commentaire 5 10 2 5 2" xfId="18391" xr:uid="{DF32066A-B58C-4D63-8FBF-F7CD70CBF199}"/>
    <cellStyle name="Commentaire 5 10 2 5 3" xfId="18392" xr:uid="{6C4FA9DE-A361-42E4-B5A8-8EA04C4460A4}"/>
    <cellStyle name="Commentaire 5 10 2 5 4" xfId="18393" xr:uid="{64166CC0-2EFD-4836-ABC0-12FAD52D5E7A}"/>
    <cellStyle name="Commentaire 5 10 2 5 5" xfId="18394" xr:uid="{618C6714-47AB-4DE9-8BD6-EEA07C883AD8}"/>
    <cellStyle name="Commentaire 5 10 2 6" xfId="18395" xr:uid="{24B8E198-5EFC-45C1-B8C7-5C2AD51BF876}"/>
    <cellStyle name="Commentaire 5 10 2 7" xfId="18396" xr:uid="{B9331129-D7A9-4459-B1A6-D25389180753}"/>
    <cellStyle name="Commentaire 5 10 2 8" xfId="18397" xr:uid="{18F7B30B-3FB7-44C7-8AA6-477F94B812C4}"/>
    <cellStyle name="Commentaire 5 10 2 9" xfId="18398" xr:uid="{B448D036-3E3F-478B-907B-F50A8CBCC21A}"/>
    <cellStyle name="Commentaire 5 10 2_Commentaires" xfId="18399" xr:uid="{6780D09B-3D5C-4AE5-89B8-857E97144B24}"/>
    <cellStyle name="Commentaire 5 10 3" xfId="18400" xr:uid="{FB5FFB4F-EB58-48D0-8942-519872557800}"/>
    <cellStyle name="Commentaire 5 10 3 2" xfId="18401" xr:uid="{782CE66E-FF52-4A18-B32E-A1EA7B99F43B}"/>
    <cellStyle name="Commentaire 5 10 3 2 2" xfId="18402" xr:uid="{63B6BB5D-56DC-4DD5-9ED7-FB11F33CE5CA}"/>
    <cellStyle name="Commentaire 5 10 3 2 3" xfId="18403" xr:uid="{794F5255-FFCD-4F6A-BFDF-3723B1944E67}"/>
    <cellStyle name="Commentaire 5 10 3 2 4" xfId="18404" xr:uid="{21D2BE11-0042-417B-80BF-29922D96C736}"/>
    <cellStyle name="Commentaire 5 10 3 2 5" xfId="18405" xr:uid="{AB37561E-FB09-4FDC-A0E5-5C40F403C806}"/>
    <cellStyle name="Commentaire 5 10 3 2_Commentaires" xfId="18406" xr:uid="{71F27EAA-D984-468F-8E2E-01A0230FA47C}"/>
    <cellStyle name="Commentaire 5 10 3 3" xfId="18407" xr:uid="{F6074BEB-B4A5-41B1-BE47-AEC5F7EA1006}"/>
    <cellStyle name="Commentaire 5 10 3 3 2" xfId="18408" xr:uid="{18E99980-8F04-45D7-8588-A55062CBD79D}"/>
    <cellStyle name="Commentaire 5 10 3 3 3" xfId="18409" xr:uid="{BC69C862-8C19-46A0-AC27-62110DF8EF5D}"/>
    <cellStyle name="Commentaire 5 10 3 3 4" xfId="18410" xr:uid="{3E57C478-ED00-4681-8BA5-2F612F1738C0}"/>
    <cellStyle name="Commentaire 5 10 3 3 5" xfId="18411" xr:uid="{635ADF4C-7062-4E9B-8505-AF3373870E89}"/>
    <cellStyle name="Commentaire 5 10 3 4" xfId="18412" xr:uid="{8514F4D5-107B-4164-8A9B-0ED3DDEBFE62}"/>
    <cellStyle name="Commentaire 5 10 3 5" xfId="18413" xr:uid="{47111DA3-CC0F-4162-A476-6D1381173460}"/>
    <cellStyle name="Commentaire 5 10 3 6" xfId="18414" xr:uid="{94C53ED1-5233-4805-A5D0-627CD1C74F9C}"/>
    <cellStyle name="Commentaire 5 10 3 7" xfId="18415" xr:uid="{924D6D26-4AC4-456D-9588-10ADBC2DE078}"/>
    <cellStyle name="Commentaire 5 10 3_Commentaires" xfId="18416" xr:uid="{61062CB8-451B-4131-ABB2-4A37E9675172}"/>
    <cellStyle name="Commentaire 5 10 4" xfId="18417" xr:uid="{30B3AFAD-16A9-4267-A171-C5920B03244C}"/>
    <cellStyle name="Commentaire 5 10 4 2" xfId="18418" xr:uid="{3CF8F4BF-1C72-4FD6-AC8C-50EF3AFF8996}"/>
    <cellStyle name="Commentaire 5 10 4 2 2" xfId="18419" xr:uid="{6B57287D-F5BC-4A38-968A-76F1CBBC60B0}"/>
    <cellStyle name="Commentaire 5 10 4 2 3" xfId="18420" xr:uid="{5ED12BFB-50E7-411E-8CEB-CB59715C9F86}"/>
    <cellStyle name="Commentaire 5 10 4 2 4" xfId="18421" xr:uid="{5A95A62B-DE0F-4A2D-890F-D9CDA14E9B9C}"/>
    <cellStyle name="Commentaire 5 10 4 2 5" xfId="18422" xr:uid="{5A362F62-5748-43F1-89AD-DE0B9A48EA4F}"/>
    <cellStyle name="Commentaire 5 10 4 2_Commentaires" xfId="18423" xr:uid="{F0CED43F-5BC2-442B-98F6-D996A6F43741}"/>
    <cellStyle name="Commentaire 5 10 4 3" xfId="18424" xr:uid="{8B0C7F2B-3B10-4DED-9F0A-9407B4DFAD15}"/>
    <cellStyle name="Commentaire 5 10 4 3 2" xfId="18425" xr:uid="{7023F417-9503-4DA8-9B90-47C2A5F0DB65}"/>
    <cellStyle name="Commentaire 5 10 4 3 3" xfId="18426" xr:uid="{7F65D95E-E375-4902-9AC5-5815DD6805A9}"/>
    <cellStyle name="Commentaire 5 10 4 3 4" xfId="18427" xr:uid="{A1219D36-3F76-44FD-98FA-00ED6058BBCD}"/>
    <cellStyle name="Commentaire 5 10 4 3 5" xfId="18428" xr:uid="{77CCD37E-658B-416A-B6D3-7CF260DFB0EC}"/>
    <cellStyle name="Commentaire 5 10 4 4" xfId="18429" xr:uid="{F55EB89D-B6A4-4BB9-BB31-61000613CC9D}"/>
    <cellStyle name="Commentaire 5 10 4 5" xfId="18430" xr:uid="{AA8D9362-1B67-4AD4-82D2-8D95DCC48B49}"/>
    <cellStyle name="Commentaire 5 10 4 6" xfId="18431" xr:uid="{06D4E27C-93D8-4B8B-97E0-0B36C31952E8}"/>
    <cellStyle name="Commentaire 5 10 4 7" xfId="18432" xr:uid="{1B65C7B2-C59B-4CD5-A938-0EFF72C05940}"/>
    <cellStyle name="Commentaire 5 10 4_Commentaires" xfId="18433" xr:uid="{F7CEFCDD-885C-42D8-A3DE-2D470E20E3DE}"/>
    <cellStyle name="Commentaire 5 10 5" xfId="18434" xr:uid="{A9254273-76F2-4BD8-88FE-CA4D90788875}"/>
    <cellStyle name="Commentaire 5 10 5 2" xfId="18435" xr:uid="{382A7CD6-67BF-4155-A988-3A275D7B0B0D}"/>
    <cellStyle name="Commentaire 5 10 5 2 2" xfId="18436" xr:uid="{E9500779-B144-4C99-8367-85DFA0F9DDAC}"/>
    <cellStyle name="Commentaire 5 10 5 2 3" xfId="18437" xr:uid="{458A10EB-0122-4B15-84D1-6841C3973FF7}"/>
    <cellStyle name="Commentaire 5 10 5 2 4" xfId="18438" xr:uid="{CF14C84E-70A9-4647-9916-39C98AA6065F}"/>
    <cellStyle name="Commentaire 5 10 5 2 5" xfId="18439" xr:uid="{8BB62C79-B58E-4E47-8279-8F6CC4D687C0}"/>
    <cellStyle name="Commentaire 5 10 5 2_Commentaires" xfId="18440" xr:uid="{BC07483A-8425-45A2-AE3D-98EC884D742A}"/>
    <cellStyle name="Commentaire 5 10 5 3" xfId="18441" xr:uid="{122ED4D2-FD5A-4ABD-8E84-32E740640957}"/>
    <cellStyle name="Commentaire 5 10 5 3 2" xfId="18442" xr:uid="{1C2C464D-5E9E-45B2-9DE8-25F5F364D10D}"/>
    <cellStyle name="Commentaire 5 10 5 3 3" xfId="18443" xr:uid="{C6B4CB06-CC71-4FFB-BD6A-B7B8E59F3462}"/>
    <cellStyle name="Commentaire 5 10 5 3 4" xfId="18444" xr:uid="{D9528691-2E90-431D-AB36-E74D22515988}"/>
    <cellStyle name="Commentaire 5 10 5 3 5" xfId="18445" xr:uid="{E3663978-D628-48A1-B106-C796A97C8F9D}"/>
    <cellStyle name="Commentaire 5 10 5 4" xfId="18446" xr:uid="{98DC7E66-42BB-49B5-82F5-C94A1593A98C}"/>
    <cellStyle name="Commentaire 5 10 5 5" xfId="18447" xr:uid="{B924E76B-7C15-4C30-992B-A6C60801815C}"/>
    <cellStyle name="Commentaire 5 10 5 6" xfId="18448" xr:uid="{7AFE3510-CD2E-45BE-A83F-976D3A95FE15}"/>
    <cellStyle name="Commentaire 5 10 5 7" xfId="18449" xr:uid="{D3569B52-719D-4727-A5BF-A75EB0CC8E75}"/>
    <cellStyle name="Commentaire 5 10 5_Commentaires" xfId="18450" xr:uid="{094D626C-F5CD-48B4-880C-77F3159B5114}"/>
    <cellStyle name="Commentaire 5 10 6" xfId="18451" xr:uid="{AF716873-3A93-4D29-BA4C-B4741CA0C86D}"/>
    <cellStyle name="Commentaire 5 10 6 2" xfId="18452" xr:uid="{969B4449-DED1-4A02-9DE6-6B08313C5A9B}"/>
    <cellStyle name="Commentaire 5 10 6 2 2" xfId="18453" xr:uid="{60480F43-63CF-417F-A29B-0C50C903A508}"/>
    <cellStyle name="Commentaire 5 10 6 2 3" xfId="18454" xr:uid="{C8E1D5EB-8FAB-4B9F-81B2-53D2E4CD9D1C}"/>
    <cellStyle name="Commentaire 5 10 6 2 4" xfId="18455" xr:uid="{FA156284-6590-4AA3-8C5E-BE1476B6AA49}"/>
    <cellStyle name="Commentaire 5 10 6 2 5" xfId="18456" xr:uid="{0A8E16EA-8F9E-4335-BDAB-32A7196B3B3F}"/>
    <cellStyle name="Commentaire 5 10 6 2_Commentaires" xfId="18457" xr:uid="{64073E9F-DEC3-4A8A-A6CA-A7552F1773EA}"/>
    <cellStyle name="Commentaire 5 10 6 3" xfId="18458" xr:uid="{DEA22E11-4BDA-4359-98EF-688C8A6D45CC}"/>
    <cellStyle name="Commentaire 5 10 6 4" xfId="18459" xr:uid="{B5CCE6CD-D2CC-4378-908C-64D29EA66BD1}"/>
    <cellStyle name="Commentaire 5 10 6 5" xfId="18460" xr:uid="{079F507C-BD30-4044-AB60-8412DDD0AEFD}"/>
    <cellStyle name="Commentaire 5 10 6 6" xfId="18461" xr:uid="{0617E9B1-831E-4BCF-BF9B-7A4D1D517A28}"/>
    <cellStyle name="Commentaire 5 10 6_Commentaires" xfId="18462" xr:uid="{B0957887-5713-4C81-94DE-B41A8617C431}"/>
    <cellStyle name="Commentaire 5 10 7" xfId="18463" xr:uid="{DB460EFD-7655-49AF-AAA6-E53DFB209CF6}"/>
    <cellStyle name="Commentaire 5 10 7 2" xfId="18464" xr:uid="{AF7B4C45-43E7-4DA1-933E-480FEA85BD4E}"/>
    <cellStyle name="Commentaire 5 10 7 3" xfId="18465" xr:uid="{D174ABA3-ADC0-47F1-9795-5764CFB4E53C}"/>
    <cellStyle name="Commentaire 5 10 7 4" xfId="18466" xr:uid="{392E7D9F-944F-47E5-9C71-DE991F37C3D1}"/>
    <cellStyle name="Commentaire 5 10 7 5" xfId="18467" xr:uid="{66540025-C143-4948-AB53-4F4774FCEAAA}"/>
    <cellStyle name="Commentaire 5 10 7_Commentaires" xfId="18468" xr:uid="{01C919DE-EDFD-4294-A753-6A007FE61B60}"/>
    <cellStyle name="Commentaire 5 10 8" xfId="18469" xr:uid="{7B3957A5-E6A6-41B7-B7DA-3F41627FB1DA}"/>
    <cellStyle name="Commentaire 5 10 8 2" xfId="18470" xr:uid="{ED9F90B1-5331-4404-846B-42F891E69453}"/>
    <cellStyle name="Commentaire 5 10 8_Commentaires" xfId="18471" xr:uid="{28B091B0-A1DC-4421-95A7-616F6EAD2F1D}"/>
    <cellStyle name="Commentaire 5 10 9" xfId="18472" xr:uid="{0C183FEE-3830-42CA-BAE8-401E196DDE0A}"/>
    <cellStyle name="Commentaire 5 10 9 2" xfId="18473" xr:uid="{041BECFA-8571-4B79-AA28-CD83F2B7DC4D}"/>
    <cellStyle name="Commentaire 5 10 9_Commentaires" xfId="18474" xr:uid="{00999586-0C98-4CDE-9ABB-63061FC57784}"/>
    <cellStyle name="Commentaire 5 10_Commentaires" xfId="18475" xr:uid="{0A3D5791-C4FE-438A-A2F7-C23DEDA97EBD}"/>
    <cellStyle name="Commentaire 5 11" xfId="18476" xr:uid="{EE849051-FF5B-4C45-9421-69BFF5B7ECE8}"/>
    <cellStyle name="Commentaire 5 11 10" xfId="18477" xr:uid="{CD5707D3-85EC-4711-8509-2674E10EEDBF}"/>
    <cellStyle name="Commentaire 5 11 11" xfId="18478" xr:uid="{3EDFC79F-BD4D-46A8-B84B-FC45CE69CD85}"/>
    <cellStyle name="Commentaire 5 11 2" xfId="18479" xr:uid="{D72AF1F8-89B2-45DD-8954-AAFB2AF63E53}"/>
    <cellStyle name="Commentaire 5 11 2 2" xfId="18480" xr:uid="{F0AE1D1E-2A63-41B7-958C-7A78B3496499}"/>
    <cellStyle name="Commentaire 5 11 2 2 2" xfId="18481" xr:uid="{6B9BD7AA-8AEA-4522-90BA-11126B47E9F1}"/>
    <cellStyle name="Commentaire 5 11 2 2 2 2" xfId="18482" xr:uid="{984AC4DF-8247-4C7E-A46A-3BEEECD8EF59}"/>
    <cellStyle name="Commentaire 5 11 2 2 2 3" xfId="18483" xr:uid="{48B3E561-C119-4C96-982E-6A8DF4E4EF17}"/>
    <cellStyle name="Commentaire 5 11 2 2 2 4" xfId="18484" xr:uid="{A44F7BC2-9506-4308-85AE-B1A2EE4D02D5}"/>
    <cellStyle name="Commentaire 5 11 2 2 2 5" xfId="18485" xr:uid="{447821F7-2761-4196-8279-30A79C46E6DE}"/>
    <cellStyle name="Commentaire 5 11 2 2 3" xfId="18486" xr:uid="{EA72D459-0E9C-4F45-BAB7-05831540F581}"/>
    <cellStyle name="Commentaire 5 11 2 2 3 2" xfId="18487" xr:uid="{CE0E0D37-05E9-466B-AC15-68220E457680}"/>
    <cellStyle name="Commentaire 5 11 2 2 3 3" xfId="18488" xr:uid="{03F8F8CE-3410-4A44-A2EB-EDCA903C8FCB}"/>
    <cellStyle name="Commentaire 5 11 2 2 3 4" xfId="18489" xr:uid="{AB07950C-C70D-4000-B6C6-FAAF87BDB82A}"/>
    <cellStyle name="Commentaire 5 11 2 2 3 5" xfId="18490" xr:uid="{81C015CD-AAA0-48D5-A76E-A554CCDF921A}"/>
    <cellStyle name="Commentaire 5 11 2 2 4" xfId="18491" xr:uid="{D146376A-6319-4FA9-B717-BB2A400AF19B}"/>
    <cellStyle name="Commentaire 5 11 2 2 5" xfId="18492" xr:uid="{31912378-D99A-4E99-84E9-7102838CB2BC}"/>
    <cellStyle name="Commentaire 5 11 2 2 6" xfId="18493" xr:uid="{24CCD36C-32FD-4185-AC08-BAEDCF0021B9}"/>
    <cellStyle name="Commentaire 5 11 2 2 7" xfId="18494" xr:uid="{30842AEF-1ED9-4847-B1A2-6306E7DD6CA3}"/>
    <cellStyle name="Commentaire 5 11 2 2_Commentaires" xfId="18495" xr:uid="{74DA21F3-6AC7-4A42-9061-720B54883F86}"/>
    <cellStyle name="Commentaire 5 11 2 3" xfId="18496" xr:uid="{CDBD3D7B-6318-40FB-9DE7-A54F62825F68}"/>
    <cellStyle name="Commentaire 5 11 2 3 2" xfId="18497" xr:uid="{87DE3926-6A0C-4D3D-8C54-93FAEC6490DE}"/>
    <cellStyle name="Commentaire 5 11 2 3 2 2" xfId="18498" xr:uid="{32C88940-DC9F-463C-8A48-E66DAD194740}"/>
    <cellStyle name="Commentaire 5 11 2 3 2 3" xfId="18499" xr:uid="{16AD8810-1744-46F5-9018-400B7F88511F}"/>
    <cellStyle name="Commentaire 5 11 2 3 2 4" xfId="18500" xr:uid="{B6C4164B-8064-42FE-A830-1D246F177C96}"/>
    <cellStyle name="Commentaire 5 11 2 3 2 5" xfId="18501" xr:uid="{9D6A292E-F779-4069-802C-62151B806373}"/>
    <cellStyle name="Commentaire 5 11 2 3 3" xfId="18502" xr:uid="{D084972B-C869-460E-878D-46290DB27D88}"/>
    <cellStyle name="Commentaire 5 11 2 3 3 2" xfId="18503" xr:uid="{165C68A8-513F-4257-AC99-48FC9D12D525}"/>
    <cellStyle name="Commentaire 5 11 2 3 3 3" xfId="18504" xr:uid="{5EFE0D63-B2F2-49D4-9F7D-9AF2A97A4266}"/>
    <cellStyle name="Commentaire 5 11 2 3 3 4" xfId="18505" xr:uid="{0D892C43-6708-4F11-9EF5-3820A149E3D2}"/>
    <cellStyle name="Commentaire 5 11 2 3 3 5" xfId="18506" xr:uid="{48A7E0A1-177E-4C32-A330-7882ED5401BA}"/>
    <cellStyle name="Commentaire 5 11 2 3 4" xfId="18507" xr:uid="{AB7DB648-02F7-4948-8430-572B66155553}"/>
    <cellStyle name="Commentaire 5 11 2 3 5" xfId="18508" xr:uid="{A124701D-A26E-4900-B933-A81FFB5AF0B1}"/>
    <cellStyle name="Commentaire 5 11 2 3 6" xfId="18509" xr:uid="{B03760EA-A908-4438-B887-81EF7E9FF214}"/>
    <cellStyle name="Commentaire 5 11 2 3 7" xfId="18510" xr:uid="{D00F4293-0C0B-4110-9F37-78DD75920DE9}"/>
    <cellStyle name="Commentaire 5 11 2 4" xfId="18511" xr:uid="{6238084E-F215-4CD2-B499-30BB8B551FAE}"/>
    <cellStyle name="Commentaire 5 11 2 4 2" xfId="18512" xr:uid="{B4742E84-3217-4FD4-8832-E0518DCB47C6}"/>
    <cellStyle name="Commentaire 5 11 2 4 3" xfId="18513" xr:uid="{9A7DF8BF-118C-4395-B25E-07B269EED062}"/>
    <cellStyle name="Commentaire 5 11 2 4 4" xfId="18514" xr:uid="{27664EE6-6FB8-407F-854B-AA853BFF4310}"/>
    <cellStyle name="Commentaire 5 11 2 4 5" xfId="18515" xr:uid="{FE76C17D-A60B-4B19-BE68-BB307F900EA4}"/>
    <cellStyle name="Commentaire 5 11 2 5" xfId="18516" xr:uid="{1FAA6859-3196-402E-BE49-D84F0235EA5D}"/>
    <cellStyle name="Commentaire 5 11 2 5 2" xfId="18517" xr:uid="{90BD1616-68EF-4668-AC8B-7C2D58FBB30B}"/>
    <cellStyle name="Commentaire 5 11 2 5 3" xfId="18518" xr:uid="{A59D2A98-BE52-4E72-AF96-E36357A11E60}"/>
    <cellStyle name="Commentaire 5 11 2 5 4" xfId="18519" xr:uid="{F151A820-7D5D-4FB7-A93B-F44FC9E70A28}"/>
    <cellStyle name="Commentaire 5 11 2 5 5" xfId="18520" xr:uid="{3895BC9F-099C-4649-B386-27123B8E4E29}"/>
    <cellStyle name="Commentaire 5 11 2 6" xfId="18521" xr:uid="{4D47CA85-6DB0-4932-9B6F-C1F820E8AC9B}"/>
    <cellStyle name="Commentaire 5 11 2 7" xfId="18522" xr:uid="{07CB2580-CCC4-48E6-AC64-AC31C98BCE45}"/>
    <cellStyle name="Commentaire 5 11 2 8" xfId="18523" xr:uid="{ADD0C873-5E05-493F-BA03-0B8361834563}"/>
    <cellStyle name="Commentaire 5 11 2 9" xfId="18524" xr:uid="{79169CA8-6279-4F1F-8B71-BB396AC42D2B}"/>
    <cellStyle name="Commentaire 5 11 2_Commentaires" xfId="18525" xr:uid="{0F10A3A8-C0A4-4FB5-8A65-A72843395EBC}"/>
    <cellStyle name="Commentaire 5 11 3" xfId="18526" xr:uid="{90B1F2D0-5F75-40BF-AD4B-A4F31859F587}"/>
    <cellStyle name="Commentaire 5 11 3 2" xfId="18527" xr:uid="{592F5112-7EF0-4D91-BCA9-6D66F54E25D5}"/>
    <cellStyle name="Commentaire 5 11 3 2 2" xfId="18528" xr:uid="{4F75E239-8C0F-41EB-8964-A18ACD5F10A0}"/>
    <cellStyle name="Commentaire 5 11 3 2 3" xfId="18529" xr:uid="{BC06B6A8-F52A-4F45-8221-C47C6B11CDC1}"/>
    <cellStyle name="Commentaire 5 11 3 2 4" xfId="18530" xr:uid="{18B32433-4425-4D22-A293-CC1A4605ACB5}"/>
    <cellStyle name="Commentaire 5 11 3 2 5" xfId="18531" xr:uid="{9D7EC89A-39E6-4CE6-BBDF-49D001E38DB0}"/>
    <cellStyle name="Commentaire 5 11 3 2_Commentaires" xfId="18532" xr:uid="{7F2219BE-6A2A-49FF-8DF2-2371D75BF91A}"/>
    <cellStyle name="Commentaire 5 11 3 3" xfId="18533" xr:uid="{5132A437-879B-4445-A6A6-CA2ACCF7F9E7}"/>
    <cellStyle name="Commentaire 5 11 3 3 2" xfId="18534" xr:uid="{F25FBFE5-9DE9-4214-8E5C-D8606F608554}"/>
    <cellStyle name="Commentaire 5 11 3 3 3" xfId="18535" xr:uid="{7ECF4CAC-BDBE-4699-9321-619D7454228B}"/>
    <cellStyle name="Commentaire 5 11 3 3 4" xfId="18536" xr:uid="{ED6F8E04-F418-4C6E-94C8-8D039DF9B490}"/>
    <cellStyle name="Commentaire 5 11 3 3 5" xfId="18537" xr:uid="{CEC45C79-C73E-413A-B414-0A20316FEFD5}"/>
    <cellStyle name="Commentaire 5 11 3 4" xfId="18538" xr:uid="{B737D973-C783-44B6-B61B-CF53D738C886}"/>
    <cellStyle name="Commentaire 5 11 3 5" xfId="18539" xr:uid="{434AB56E-DF7C-4870-AD05-E70CC1C9B3BB}"/>
    <cellStyle name="Commentaire 5 11 3 6" xfId="18540" xr:uid="{82B158B0-2BF2-416A-B428-FBE3E87E6CEE}"/>
    <cellStyle name="Commentaire 5 11 3 7" xfId="18541" xr:uid="{DF10B0B3-1D10-482B-AE02-813A2ACB6561}"/>
    <cellStyle name="Commentaire 5 11 3_Commentaires" xfId="18542" xr:uid="{4CE22C98-8684-4725-A305-D3A199F1AA72}"/>
    <cellStyle name="Commentaire 5 11 4" xfId="18543" xr:uid="{DB273886-2C3B-4EAD-9086-127B51BB3399}"/>
    <cellStyle name="Commentaire 5 11 4 2" xfId="18544" xr:uid="{2BFE7ACD-3F93-4D8C-A240-F9E849FAFEA4}"/>
    <cellStyle name="Commentaire 5 11 4 2 2" xfId="18545" xr:uid="{B47F9F93-55F9-438B-AB24-5BC3BD80D7B3}"/>
    <cellStyle name="Commentaire 5 11 4 2 3" xfId="18546" xr:uid="{297368E5-D3FA-408E-8EBC-3258E4CAD833}"/>
    <cellStyle name="Commentaire 5 11 4 2 4" xfId="18547" xr:uid="{42F07849-81E6-43F1-8905-D11A7B5CC978}"/>
    <cellStyle name="Commentaire 5 11 4 2 5" xfId="18548" xr:uid="{35C4FC0C-CDB4-4127-9AF3-884A34A1BC6E}"/>
    <cellStyle name="Commentaire 5 11 4 2_Commentaires" xfId="18549" xr:uid="{9D688449-BEA7-4000-A763-9B3EB6DB7833}"/>
    <cellStyle name="Commentaire 5 11 4 3" xfId="18550" xr:uid="{785AD73A-4E4D-4178-BC33-EC95E4660381}"/>
    <cellStyle name="Commentaire 5 11 4 3 2" xfId="18551" xr:uid="{B21EEEC3-3067-490F-94D1-048BC027D919}"/>
    <cellStyle name="Commentaire 5 11 4 3 3" xfId="18552" xr:uid="{BAC0DDD7-E9F4-45A2-9AA7-EB028C73939E}"/>
    <cellStyle name="Commentaire 5 11 4 3 4" xfId="18553" xr:uid="{0ABD33F2-A2F3-40EC-A1EB-8CBDCE0CD41E}"/>
    <cellStyle name="Commentaire 5 11 4 3 5" xfId="18554" xr:uid="{803490FB-395E-43D8-85CB-DB2FE7CDEA3E}"/>
    <cellStyle name="Commentaire 5 11 4 4" xfId="18555" xr:uid="{4A37F27F-2461-4D9B-8542-3E25F00E9C8D}"/>
    <cellStyle name="Commentaire 5 11 4 5" xfId="18556" xr:uid="{73A2506B-9384-432B-A05E-B42768ABA4E9}"/>
    <cellStyle name="Commentaire 5 11 4 6" xfId="18557" xr:uid="{AE6F9D5C-A75E-4897-916F-6DBDC64D9759}"/>
    <cellStyle name="Commentaire 5 11 4 7" xfId="18558" xr:uid="{63712AD5-8D33-4F27-BD15-1203124F7CD3}"/>
    <cellStyle name="Commentaire 5 11 4_Commentaires" xfId="18559" xr:uid="{AD7ACD5D-9913-443F-B228-F6D36CA18EB7}"/>
    <cellStyle name="Commentaire 5 11 5" xfId="18560" xr:uid="{B8AFD6A8-7324-4F6C-A5AF-3571C91B8AB2}"/>
    <cellStyle name="Commentaire 5 11 5 2" xfId="18561" xr:uid="{E755776D-4204-465D-92B0-99F34F0A047D}"/>
    <cellStyle name="Commentaire 5 11 5 2 2" xfId="18562" xr:uid="{3C5F6B71-80FD-4AC8-A213-AE23F1CE3452}"/>
    <cellStyle name="Commentaire 5 11 5 2 3" xfId="18563" xr:uid="{5BE14F5D-ABDB-4E42-8766-E0F4EE96E779}"/>
    <cellStyle name="Commentaire 5 11 5 2 4" xfId="18564" xr:uid="{F5B49675-8108-4B42-8E63-02A0FFC4D1D5}"/>
    <cellStyle name="Commentaire 5 11 5 2 5" xfId="18565" xr:uid="{70301C5D-64B7-4420-90CA-212FFBE11FD8}"/>
    <cellStyle name="Commentaire 5 11 5 2_Commentaires" xfId="18566" xr:uid="{605DEADA-B20B-4410-A38F-456C7C57C536}"/>
    <cellStyle name="Commentaire 5 11 5 3" xfId="18567" xr:uid="{99244DEB-84C1-4185-977D-13B89761975E}"/>
    <cellStyle name="Commentaire 5 11 5 3 2" xfId="18568" xr:uid="{568C7788-A44C-4FB5-BA51-65875AB92F5B}"/>
    <cellStyle name="Commentaire 5 11 5 3 3" xfId="18569" xr:uid="{53F60B13-104A-4619-950E-6E8B58B5BBEA}"/>
    <cellStyle name="Commentaire 5 11 5 3 4" xfId="18570" xr:uid="{9987030E-7E81-4ED5-A83C-4F1F147ECD8E}"/>
    <cellStyle name="Commentaire 5 11 5 3 5" xfId="18571" xr:uid="{B47987B3-D03A-46A0-A2A9-A8F500EECE13}"/>
    <cellStyle name="Commentaire 5 11 5 4" xfId="18572" xr:uid="{DDB53259-C1E2-4533-95ED-2288639CF4BE}"/>
    <cellStyle name="Commentaire 5 11 5 5" xfId="18573" xr:uid="{9F98F2CB-5900-4E1B-82D8-8EE2C6C69189}"/>
    <cellStyle name="Commentaire 5 11 5 6" xfId="18574" xr:uid="{B5CE7B0C-E21B-4D6C-979D-74F69C51E710}"/>
    <cellStyle name="Commentaire 5 11 5 7" xfId="18575" xr:uid="{24B4CEDE-CDBA-4972-9E7F-69E44E438F58}"/>
    <cellStyle name="Commentaire 5 11 5_Commentaires" xfId="18576" xr:uid="{69D60C83-C1D5-417C-8133-73706605ACBF}"/>
    <cellStyle name="Commentaire 5 11 6" xfId="18577" xr:uid="{787EDDE3-F83F-4C5C-90FE-8833722FDD7E}"/>
    <cellStyle name="Commentaire 5 11 6 2" xfId="18578" xr:uid="{7040B521-E5EF-40A6-AA3A-61F974996F42}"/>
    <cellStyle name="Commentaire 5 11 6 2 2" xfId="18579" xr:uid="{A1916117-D2D1-4AAB-A8E4-44D91968D5E0}"/>
    <cellStyle name="Commentaire 5 11 6 2 3" xfId="18580" xr:uid="{C1FB2247-D243-45B4-9DF5-12D0AF6F5AB9}"/>
    <cellStyle name="Commentaire 5 11 6 2 4" xfId="18581" xr:uid="{9DBC4D8C-49FA-47FF-A8CB-0214E514A252}"/>
    <cellStyle name="Commentaire 5 11 6 2 5" xfId="18582" xr:uid="{9E8BE12D-AE49-4884-A177-EFC934D48A66}"/>
    <cellStyle name="Commentaire 5 11 6 2_Commentaires" xfId="18583" xr:uid="{DE87B013-2134-4B4A-B629-4950E30B3874}"/>
    <cellStyle name="Commentaire 5 11 6 3" xfId="18584" xr:uid="{8988C398-81D2-4F9A-8EFB-63E1E7862395}"/>
    <cellStyle name="Commentaire 5 11 6 4" xfId="18585" xr:uid="{3967C1B1-1DD6-427C-A953-69FC6816B61F}"/>
    <cellStyle name="Commentaire 5 11 6 5" xfId="18586" xr:uid="{83A8339F-206B-4F7A-B33D-46B38B9475CA}"/>
    <cellStyle name="Commentaire 5 11 6 6" xfId="18587" xr:uid="{8584D41B-D51F-45CD-A3B7-F099F30E9C96}"/>
    <cellStyle name="Commentaire 5 11 6_Commentaires" xfId="18588" xr:uid="{05E1FA9E-EB65-466E-AFB8-C3CCF92566F3}"/>
    <cellStyle name="Commentaire 5 11 7" xfId="18589" xr:uid="{FE843264-9401-470B-B326-FBF930D8B47A}"/>
    <cellStyle name="Commentaire 5 11 7 2" xfId="18590" xr:uid="{892BAEEF-E567-4596-9C97-B2562F902585}"/>
    <cellStyle name="Commentaire 5 11 7 3" xfId="18591" xr:uid="{AF8387D6-251A-461F-9768-B6E33FA6C300}"/>
    <cellStyle name="Commentaire 5 11 7 4" xfId="18592" xr:uid="{AA415111-A796-4269-B549-895A72A23BF2}"/>
    <cellStyle name="Commentaire 5 11 7 5" xfId="18593" xr:uid="{5DA9B0B9-D730-4F3E-BE7F-737F9CBE0344}"/>
    <cellStyle name="Commentaire 5 11 7_Commentaires" xfId="18594" xr:uid="{C9B112E4-B569-421A-8E56-4976E7E57958}"/>
    <cellStyle name="Commentaire 5 11 8" xfId="18595" xr:uid="{243090B3-26B4-42B5-B0BF-26FF4E8AE6E1}"/>
    <cellStyle name="Commentaire 5 11 8 2" xfId="18596" xr:uid="{BECD321C-DFA1-449A-A1B3-39D02999F5F7}"/>
    <cellStyle name="Commentaire 5 11 8_Commentaires" xfId="18597" xr:uid="{BA68F678-5F59-4A18-A983-5D252CC00D76}"/>
    <cellStyle name="Commentaire 5 11 9" xfId="18598" xr:uid="{318C0F29-D1D1-46E2-9DC2-BD2FCC9AEFB0}"/>
    <cellStyle name="Commentaire 5 11_Commentaires" xfId="18599" xr:uid="{848C0300-196A-4E34-B271-3B1927197A53}"/>
    <cellStyle name="Commentaire 5 12" xfId="18600" xr:uid="{B895D9D5-2308-44AD-B1E9-D415D42F21C0}"/>
    <cellStyle name="Commentaire 5 12 10" xfId="18601" xr:uid="{A85436E9-47E7-434F-8F76-074B59B6AB34}"/>
    <cellStyle name="Commentaire 5 12 2" xfId="18602" xr:uid="{74A33A13-1AA1-4338-BA0F-035DA65427D5}"/>
    <cellStyle name="Commentaire 5 12 2 2" xfId="18603" xr:uid="{D37BD378-4188-4101-800A-BC39C7683F5B}"/>
    <cellStyle name="Commentaire 5 12 2 2 2" xfId="18604" xr:uid="{6259B8EB-26C7-4AD9-9114-858766FFD3DA}"/>
    <cellStyle name="Commentaire 5 12 2 2 2 2" xfId="18605" xr:uid="{A918BEA7-F57B-4882-AA70-7B06E6C27AC8}"/>
    <cellStyle name="Commentaire 5 12 2 2 2 3" xfId="18606" xr:uid="{BAAEC2CF-F66B-4D26-A7D3-8CB9A3B6EA16}"/>
    <cellStyle name="Commentaire 5 12 2 2 2 4" xfId="18607" xr:uid="{8B15F774-1F32-4185-BBE3-5AE5DC9114AC}"/>
    <cellStyle name="Commentaire 5 12 2 2 2 5" xfId="18608" xr:uid="{67A4804E-8AD4-4E07-B546-50269367BBBD}"/>
    <cellStyle name="Commentaire 5 12 2 2 3" xfId="18609" xr:uid="{2A61E346-EA30-4606-A15B-5CE910745ACA}"/>
    <cellStyle name="Commentaire 5 12 2 2 3 2" xfId="18610" xr:uid="{11196E96-522F-4EC4-9CB4-506D7528D89D}"/>
    <cellStyle name="Commentaire 5 12 2 2 3 3" xfId="18611" xr:uid="{96D156F1-54F5-4624-BF29-D4D9735003CC}"/>
    <cellStyle name="Commentaire 5 12 2 2 3 4" xfId="18612" xr:uid="{32A6173B-67EE-48C3-AE94-04A38011E11C}"/>
    <cellStyle name="Commentaire 5 12 2 2 3 5" xfId="18613" xr:uid="{0629D2C4-481E-4F67-B4F5-D0F34D0B9B33}"/>
    <cellStyle name="Commentaire 5 12 2 2 4" xfId="18614" xr:uid="{9D6B176E-647A-4C9A-A816-336BF319DAE9}"/>
    <cellStyle name="Commentaire 5 12 2 2 5" xfId="18615" xr:uid="{E947B324-083F-4A7B-BE13-C2016C7D587F}"/>
    <cellStyle name="Commentaire 5 12 2 2 6" xfId="18616" xr:uid="{A4873555-3A3A-4155-9745-84CCD0C20496}"/>
    <cellStyle name="Commentaire 5 12 2 2 7" xfId="18617" xr:uid="{2E509ADB-DD30-49F5-A61A-748F458348CA}"/>
    <cellStyle name="Commentaire 5 12 2 2_Commentaires" xfId="18618" xr:uid="{1030CB22-BC07-42A4-B09E-09EB12589631}"/>
    <cellStyle name="Commentaire 5 12 2 3" xfId="18619" xr:uid="{9A781AF8-EBD9-406B-8264-0AFFE8678FE5}"/>
    <cellStyle name="Commentaire 5 12 2 3 2" xfId="18620" xr:uid="{29D173D4-B3DA-41B3-B6CC-FB05F76CE10F}"/>
    <cellStyle name="Commentaire 5 12 2 3 2 2" xfId="18621" xr:uid="{5DE1EC64-0098-47E5-89EC-AE8E258198F8}"/>
    <cellStyle name="Commentaire 5 12 2 3 2 3" xfId="18622" xr:uid="{109F604D-020E-4E1D-944A-0F8E3B0EB50F}"/>
    <cellStyle name="Commentaire 5 12 2 3 2 4" xfId="18623" xr:uid="{ED340699-4DD7-447C-93CA-8BF411294EED}"/>
    <cellStyle name="Commentaire 5 12 2 3 2 5" xfId="18624" xr:uid="{F4F0E4EA-984E-413D-B838-143F65C38E1B}"/>
    <cellStyle name="Commentaire 5 12 2 3 3" xfId="18625" xr:uid="{A240EDDD-0014-43B0-9C4A-EC6B875B1081}"/>
    <cellStyle name="Commentaire 5 12 2 3 3 2" xfId="18626" xr:uid="{3AA9F22F-8133-4F29-ABE3-8F178BFC1B74}"/>
    <cellStyle name="Commentaire 5 12 2 3 3 3" xfId="18627" xr:uid="{81FE174C-6289-4EEB-B1BE-3EACF5092503}"/>
    <cellStyle name="Commentaire 5 12 2 3 3 4" xfId="18628" xr:uid="{F4FB3A19-32DD-468B-94A4-55DB560CC860}"/>
    <cellStyle name="Commentaire 5 12 2 3 3 5" xfId="18629" xr:uid="{3AC67B72-95DA-4C5E-B06A-7DCDDE65BFD9}"/>
    <cellStyle name="Commentaire 5 12 2 3 4" xfId="18630" xr:uid="{D125EEE7-441B-413D-8C32-C0A0A45B106C}"/>
    <cellStyle name="Commentaire 5 12 2 3 5" xfId="18631" xr:uid="{80C128D0-0B49-434A-9E1C-B09AA512A1BF}"/>
    <cellStyle name="Commentaire 5 12 2 3 6" xfId="18632" xr:uid="{2ED21244-C9FA-4D0D-8776-246EB544E685}"/>
    <cellStyle name="Commentaire 5 12 2 3 7" xfId="18633" xr:uid="{D72A9A9D-6155-4A10-9C51-E2BA632EF9A8}"/>
    <cellStyle name="Commentaire 5 12 2 4" xfId="18634" xr:uid="{217EE2B7-B057-41DD-B7C9-7588BEBE71BF}"/>
    <cellStyle name="Commentaire 5 12 2 4 2" xfId="18635" xr:uid="{A8186AD3-18F1-4163-BAD2-AE677FFDFF78}"/>
    <cellStyle name="Commentaire 5 12 2 4 3" xfId="18636" xr:uid="{EC70DE76-2815-422B-9A33-E446D4FACC3E}"/>
    <cellStyle name="Commentaire 5 12 2 4 4" xfId="18637" xr:uid="{52D8E38F-5409-45BE-9AE6-CA5ED577F58D}"/>
    <cellStyle name="Commentaire 5 12 2 4 5" xfId="18638" xr:uid="{0B75ADED-E310-4B61-A253-243F2FE0F639}"/>
    <cellStyle name="Commentaire 5 12 2 5" xfId="18639" xr:uid="{62E3543A-AF98-4C24-A755-29B8144228BB}"/>
    <cellStyle name="Commentaire 5 12 2 5 2" xfId="18640" xr:uid="{2E8F0569-6608-49C4-BBD3-61C06B5F3B0B}"/>
    <cellStyle name="Commentaire 5 12 2 5 3" xfId="18641" xr:uid="{E9B78FAF-96A3-4812-99A8-BC7F5B4912FD}"/>
    <cellStyle name="Commentaire 5 12 2 5 4" xfId="18642" xr:uid="{FCAB4CE6-E6A6-40DC-94AA-A63D489E5D48}"/>
    <cellStyle name="Commentaire 5 12 2 5 5" xfId="18643" xr:uid="{8A681BE8-6A11-47D4-8AC2-E936238079DB}"/>
    <cellStyle name="Commentaire 5 12 2 6" xfId="18644" xr:uid="{792F7CDF-2A5A-444B-9F5E-F7032B3774B0}"/>
    <cellStyle name="Commentaire 5 12 2 7" xfId="18645" xr:uid="{21299154-4424-4987-A9C2-89A498C50C9C}"/>
    <cellStyle name="Commentaire 5 12 2 8" xfId="18646" xr:uid="{7A0F7920-EEB8-42A5-9B9B-CDD14BB24E8B}"/>
    <cellStyle name="Commentaire 5 12 2 9" xfId="18647" xr:uid="{83AAF35E-3373-43A4-9252-05285D33118C}"/>
    <cellStyle name="Commentaire 5 12 2_Commentaires" xfId="18648" xr:uid="{8304FC7B-84DA-431D-92D3-48767261F873}"/>
    <cellStyle name="Commentaire 5 12 3" xfId="18649" xr:uid="{6BAF3074-5B05-4F41-8D55-4F52781CB81A}"/>
    <cellStyle name="Commentaire 5 12 3 2" xfId="18650" xr:uid="{AF40040C-7E65-46D3-B356-A3519E0C926D}"/>
    <cellStyle name="Commentaire 5 12 3 2 2" xfId="18651" xr:uid="{F0D54303-F5A4-45B5-A7F4-0525FBB647F0}"/>
    <cellStyle name="Commentaire 5 12 3 2 3" xfId="18652" xr:uid="{73DD1B5D-E2F8-4F22-B8DC-B18654652FCD}"/>
    <cellStyle name="Commentaire 5 12 3 2 4" xfId="18653" xr:uid="{AAADA56A-72B9-48E3-A8FA-DDB332E0DC50}"/>
    <cellStyle name="Commentaire 5 12 3 2 5" xfId="18654" xr:uid="{09B3AFAB-46FE-410B-BF3F-DAB9D47855FF}"/>
    <cellStyle name="Commentaire 5 12 3 2_Commentaires" xfId="18655" xr:uid="{D90831E0-1A9A-4387-B848-98521D04B4E4}"/>
    <cellStyle name="Commentaire 5 12 3 3" xfId="18656" xr:uid="{4BCB2DB3-8BE7-4946-91FF-B41D69EC1B9C}"/>
    <cellStyle name="Commentaire 5 12 3 3 2" xfId="18657" xr:uid="{E0F13194-8C1B-4E62-AF0B-665165DDAA59}"/>
    <cellStyle name="Commentaire 5 12 3 3 3" xfId="18658" xr:uid="{72D32AEB-CDED-4FB4-BA02-DBC07089211F}"/>
    <cellStyle name="Commentaire 5 12 3 3 4" xfId="18659" xr:uid="{F05BE037-AB84-4681-9BC3-BE89D47F31DD}"/>
    <cellStyle name="Commentaire 5 12 3 3 5" xfId="18660" xr:uid="{2C5E49CD-15E4-4504-8D1A-FE414AC4464F}"/>
    <cellStyle name="Commentaire 5 12 3 4" xfId="18661" xr:uid="{2B943B0A-448F-46A8-B085-BC6E5A74CEA1}"/>
    <cellStyle name="Commentaire 5 12 3 5" xfId="18662" xr:uid="{28878706-A41F-4F04-B494-D2E53E7DA004}"/>
    <cellStyle name="Commentaire 5 12 3 6" xfId="18663" xr:uid="{A4CB95C6-18F6-4B5B-8304-B8E48E04D600}"/>
    <cellStyle name="Commentaire 5 12 3 7" xfId="18664" xr:uid="{0BE71768-63CD-4094-9A0C-1B500296D2D1}"/>
    <cellStyle name="Commentaire 5 12 3_Commentaires" xfId="18665" xr:uid="{2DABFDC8-624C-4E0A-BBEA-3B6681A0F0F0}"/>
    <cellStyle name="Commentaire 5 12 4" xfId="18666" xr:uid="{3417934B-4E93-468D-8279-706F2C73E172}"/>
    <cellStyle name="Commentaire 5 12 4 2" xfId="18667" xr:uid="{A70C9CAC-3B07-462B-A46A-8F04908253B1}"/>
    <cellStyle name="Commentaire 5 12 4 2 2" xfId="18668" xr:uid="{A474E7A6-D03D-4023-91C6-16E87C3C2228}"/>
    <cellStyle name="Commentaire 5 12 4 2 3" xfId="18669" xr:uid="{FAC486C0-DC11-4E31-A807-2542A15D12C0}"/>
    <cellStyle name="Commentaire 5 12 4 2 4" xfId="18670" xr:uid="{01B0FB55-E263-48EA-9147-B97F926BB044}"/>
    <cellStyle name="Commentaire 5 12 4 2 5" xfId="18671" xr:uid="{45B72A4F-7F86-4540-ADAA-03AE278110E8}"/>
    <cellStyle name="Commentaire 5 12 4 2_Commentaires" xfId="18672" xr:uid="{49E8A199-EDA2-4DFA-B0C5-130186889210}"/>
    <cellStyle name="Commentaire 5 12 4 3" xfId="18673" xr:uid="{30EF773D-D6C9-4C31-9498-9C7FAA1CB76B}"/>
    <cellStyle name="Commentaire 5 12 4 3 2" xfId="18674" xr:uid="{58A9E9DE-91E7-4F93-B9F1-6057A3525AB6}"/>
    <cellStyle name="Commentaire 5 12 4 3 3" xfId="18675" xr:uid="{38659D17-6E66-4E4B-8C0B-F41ABD813CBA}"/>
    <cellStyle name="Commentaire 5 12 4 3 4" xfId="18676" xr:uid="{4ADC1559-AACE-45CF-8BB4-B5F8B8C0634E}"/>
    <cellStyle name="Commentaire 5 12 4 3 5" xfId="18677" xr:uid="{7492A3EC-BC72-48BC-A913-AA7EE5E036CE}"/>
    <cellStyle name="Commentaire 5 12 4 4" xfId="18678" xr:uid="{F44471EF-52F9-4284-92D4-95733F685C84}"/>
    <cellStyle name="Commentaire 5 12 4 5" xfId="18679" xr:uid="{877B7B9A-8DE3-4E17-96FB-5B9938ED21DA}"/>
    <cellStyle name="Commentaire 5 12 4 6" xfId="18680" xr:uid="{DF2CF828-9521-431D-A31F-8AF314418237}"/>
    <cellStyle name="Commentaire 5 12 4 7" xfId="18681" xr:uid="{6C3A9D42-A926-4EF5-8CEA-62F5D7908E51}"/>
    <cellStyle name="Commentaire 5 12 4_Commentaires" xfId="18682" xr:uid="{2CAB0296-4302-4F88-9C9C-2DDD6C8766F2}"/>
    <cellStyle name="Commentaire 5 12 5" xfId="18683" xr:uid="{5BDBF56E-C8F3-47FF-B469-1DD9CC4402F3}"/>
    <cellStyle name="Commentaire 5 12 5 2" xfId="18684" xr:uid="{87FBC3CF-CB4A-4D78-904B-26069BDE5F52}"/>
    <cellStyle name="Commentaire 5 12 5 2 2" xfId="18685" xr:uid="{31B0EFF4-514C-4C55-B107-12A4EC559250}"/>
    <cellStyle name="Commentaire 5 12 5 2 3" xfId="18686" xr:uid="{5B2D5142-EA1A-416E-A528-34B60F221146}"/>
    <cellStyle name="Commentaire 5 12 5 2 4" xfId="18687" xr:uid="{EFD3FF9F-2D7D-44BD-AF8D-7B8937C3C1D3}"/>
    <cellStyle name="Commentaire 5 12 5 2 5" xfId="18688" xr:uid="{5E8196DA-CE3E-4F6B-8387-B073463CF967}"/>
    <cellStyle name="Commentaire 5 12 5 2_Commentaires" xfId="18689" xr:uid="{FDCF941A-E8D8-4F45-BF97-B06735A492AF}"/>
    <cellStyle name="Commentaire 5 12 5 3" xfId="18690" xr:uid="{370F9E14-517F-4F21-9A9F-9E99FB12CA9D}"/>
    <cellStyle name="Commentaire 5 12 5 4" xfId="18691" xr:uid="{C1F02013-A7C1-4912-AB18-D965930EDD0B}"/>
    <cellStyle name="Commentaire 5 12 5 5" xfId="18692" xr:uid="{3776D2C4-14FB-4A04-ACAE-3E99E4E1E37D}"/>
    <cellStyle name="Commentaire 5 12 5 6" xfId="18693" xr:uid="{422621A6-BB24-4528-BA0B-67D4CC7B0848}"/>
    <cellStyle name="Commentaire 5 12 5_Commentaires" xfId="18694" xr:uid="{6E4A0982-9E30-438C-8795-E03610798C0B}"/>
    <cellStyle name="Commentaire 5 12 6" xfId="18695" xr:uid="{9F6343C6-D8D4-4587-BF5A-F90FBDD43777}"/>
    <cellStyle name="Commentaire 5 12 6 2" xfId="18696" xr:uid="{0F3CC4AD-2AAB-467E-9052-73A3BD0EE7B5}"/>
    <cellStyle name="Commentaire 5 12 6 2 2" xfId="18697" xr:uid="{5FF051D4-04AA-43A3-A193-6F308AFF69C7}"/>
    <cellStyle name="Commentaire 5 12 6 2_Commentaires" xfId="18698" xr:uid="{7E3A7BAD-417B-4396-9231-D913403DB978}"/>
    <cellStyle name="Commentaire 5 12 6 3" xfId="18699" xr:uid="{0A3A3CEE-4E6F-4FF4-99B3-CBF3551784E6}"/>
    <cellStyle name="Commentaire 5 12 6 4" xfId="18700" xr:uid="{413F04C0-9257-46AD-99C6-1369837BB495}"/>
    <cellStyle name="Commentaire 5 12 6 5" xfId="18701" xr:uid="{37D8CBE3-1D3D-4158-8157-AFF6DBC2C319}"/>
    <cellStyle name="Commentaire 5 12 6_Commentaires" xfId="18702" xr:uid="{87CA16D6-238A-4E21-9144-703FE4AF9BC2}"/>
    <cellStyle name="Commentaire 5 12 7" xfId="18703" xr:uid="{396A0118-6A0A-4FBC-A5E9-6FE135A5A2C7}"/>
    <cellStyle name="Commentaire 5 12 7 2" xfId="18704" xr:uid="{BBC105AE-A9CD-4B03-8EC9-5E0426624040}"/>
    <cellStyle name="Commentaire 5 12 7_Commentaires" xfId="18705" xr:uid="{F595F944-AAC3-4BFE-8F1C-301AFF152AF7}"/>
    <cellStyle name="Commentaire 5 12 8" xfId="18706" xr:uid="{6E6023CD-B138-4470-ADD0-A62550BBCD90}"/>
    <cellStyle name="Commentaire 5 12 8 2" xfId="18707" xr:uid="{7941DFD9-6D33-4600-AD4F-0A9855EEF23C}"/>
    <cellStyle name="Commentaire 5 12 8_Commentaires" xfId="18708" xr:uid="{C48D1F50-A13D-49B6-8803-8375EEC5D35E}"/>
    <cellStyle name="Commentaire 5 12 9" xfId="18709" xr:uid="{FA16938A-DD29-4490-9C45-BB9E3CDB23FE}"/>
    <cellStyle name="Commentaire 5 12_Commentaires" xfId="18710" xr:uid="{41EAD12F-7265-4C9F-8620-D18A02C042A4}"/>
    <cellStyle name="Commentaire 5 13" xfId="18711" xr:uid="{7F7FC4A3-F0AA-4294-A9C6-9F715B87FDB4}"/>
    <cellStyle name="Commentaire 5 13 10" xfId="18712" xr:uid="{AF331E04-7CA9-4FC1-B465-7CC4286E8BF9}"/>
    <cellStyle name="Commentaire 5 13 2" xfId="18713" xr:uid="{CE32F3DF-B3E2-4BCD-A5B1-7C1578C38CAC}"/>
    <cellStyle name="Commentaire 5 13 2 2" xfId="18714" xr:uid="{B13735A7-9137-4E83-8EEE-05C1E86DF607}"/>
    <cellStyle name="Commentaire 5 13 2 2 2" xfId="18715" xr:uid="{E52A40BD-968D-4D9C-8C88-15BA908C35C0}"/>
    <cellStyle name="Commentaire 5 13 2 2 2 2" xfId="18716" xr:uid="{5CAAA037-6630-4401-B484-00C85981DC40}"/>
    <cellStyle name="Commentaire 5 13 2 2 2 3" xfId="18717" xr:uid="{AACAB140-C23A-4C5B-94CE-2A6EB139EE6A}"/>
    <cellStyle name="Commentaire 5 13 2 2 2 4" xfId="18718" xr:uid="{27A49D1F-3EAD-4850-B0F4-412292915A78}"/>
    <cellStyle name="Commentaire 5 13 2 2 2 5" xfId="18719" xr:uid="{04C7485C-1E3B-4F36-B96F-C357E2CFBBDA}"/>
    <cellStyle name="Commentaire 5 13 2 2 3" xfId="18720" xr:uid="{660D83FD-8CA4-4663-AE61-1169BA0D45AB}"/>
    <cellStyle name="Commentaire 5 13 2 2 3 2" xfId="18721" xr:uid="{629FACF3-25E2-44B3-9A8C-6057554AB467}"/>
    <cellStyle name="Commentaire 5 13 2 2 3 3" xfId="18722" xr:uid="{169BE80B-4A7C-4CAE-A237-CC94B8D7D9EC}"/>
    <cellStyle name="Commentaire 5 13 2 2 3 4" xfId="18723" xr:uid="{1DCE4888-2C29-4F58-BC4F-0107B1E83513}"/>
    <cellStyle name="Commentaire 5 13 2 2 3 5" xfId="18724" xr:uid="{1C1999CA-E81C-4CA6-92B1-5DC6754A0ABD}"/>
    <cellStyle name="Commentaire 5 13 2 2 4" xfId="18725" xr:uid="{C13DA0B7-E93A-4EBC-9D9A-870395B82CF1}"/>
    <cellStyle name="Commentaire 5 13 2 2 5" xfId="18726" xr:uid="{C3948ACC-608F-4BA5-AEAC-042727595798}"/>
    <cellStyle name="Commentaire 5 13 2 2 6" xfId="18727" xr:uid="{A0DE2D08-D6C9-4622-82FE-02DDC2DE5435}"/>
    <cellStyle name="Commentaire 5 13 2 2 7" xfId="18728" xr:uid="{FA3BEF93-30F7-49A4-A1DF-39CC63867FBF}"/>
    <cellStyle name="Commentaire 5 13 2 2_Commentaires" xfId="18729" xr:uid="{0085936A-03C6-42D0-98B0-4F2C269402D9}"/>
    <cellStyle name="Commentaire 5 13 2 3" xfId="18730" xr:uid="{A5B6709E-9799-4F8E-B280-1FD5D0BFAC76}"/>
    <cellStyle name="Commentaire 5 13 2 3 2" xfId="18731" xr:uid="{9589FCDB-29B3-4BC3-83FF-9D4ABA7C6424}"/>
    <cellStyle name="Commentaire 5 13 2 3 2 2" xfId="18732" xr:uid="{F6396CC4-9F0E-4DCB-89C4-38B14F6DBAEA}"/>
    <cellStyle name="Commentaire 5 13 2 3 2 3" xfId="18733" xr:uid="{DA0E1693-099E-40D5-B211-AFB5D57570EC}"/>
    <cellStyle name="Commentaire 5 13 2 3 2 4" xfId="18734" xr:uid="{48412B6F-2BE6-4F50-91F3-F2A72DF0837D}"/>
    <cellStyle name="Commentaire 5 13 2 3 2 5" xfId="18735" xr:uid="{726BFACE-3BAD-4679-B58E-C6A0D0EC1308}"/>
    <cellStyle name="Commentaire 5 13 2 3 3" xfId="18736" xr:uid="{C215F0A4-D3A0-450B-945E-387D7E91BA4D}"/>
    <cellStyle name="Commentaire 5 13 2 3 3 2" xfId="18737" xr:uid="{9975F70F-8ADA-455A-AA61-D12EF8B817A5}"/>
    <cellStyle name="Commentaire 5 13 2 3 3 3" xfId="18738" xr:uid="{DF82D2FE-B980-4524-9216-8A67EB97D7CC}"/>
    <cellStyle name="Commentaire 5 13 2 3 3 4" xfId="18739" xr:uid="{4C24C828-08F4-453A-862D-949181DDDAEA}"/>
    <cellStyle name="Commentaire 5 13 2 3 3 5" xfId="18740" xr:uid="{A00F138B-D007-4494-85EA-25BD6DE9D2A7}"/>
    <cellStyle name="Commentaire 5 13 2 3 4" xfId="18741" xr:uid="{FC38CF43-41AF-4874-A754-A0099F849E7D}"/>
    <cellStyle name="Commentaire 5 13 2 3 5" xfId="18742" xr:uid="{7B9EFF54-FE19-46E6-A7DF-86804DA4E365}"/>
    <cellStyle name="Commentaire 5 13 2 3 6" xfId="18743" xr:uid="{33CFF967-AEA5-44D4-9A59-D66E0C0869FA}"/>
    <cellStyle name="Commentaire 5 13 2 3 7" xfId="18744" xr:uid="{F1445C9D-923C-4C62-8EEB-89E61C559599}"/>
    <cellStyle name="Commentaire 5 13 2 4" xfId="18745" xr:uid="{BFEAB3F9-E51C-4D08-81C6-55515B68300F}"/>
    <cellStyle name="Commentaire 5 13 2 4 2" xfId="18746" xr:uid="{D7AAB82A-CDF9-40F7-8F96-7BF725E18575}"/>
    <cellStyle name="Commentaire 5 13 2 4 3" xfId="18747" xr:uid="{5CAE5CF3-94E5-4753-B441-831D7892C974}"/>
    <cellStyle name="Commentaire 5 13 2 4 4" xfId="18748" xr:uid="{60FBEE8A-0DDD-4B05-8B26-6BC50C02FA0F}"/>
    <cellStyle name="Commentaire 5 13 2 4 5" xfId="18749" xr:uid="{B8B28B74-CDBC-43EC-A9DF-8954145CE6C0}"/>
    <cellStyle name="Commentaire 5 13 2 5" xfId="18750" xr:uid="{DE7FFD5A-A0A5-4F0A-891E-8F3C10B8952C}"/>
    <cellStyle name="Commentaire 5 13 2 5 2" xfId="18751" xr:uid="{E3586512-C363-4717-A112-2AAC546E1509}"/>
    <cellStyle name="Commentaire 5 13 2 5 3" xfId="18752" xr:uid="{16600047-DD54-490E-A440-6BB3E4B6A754}"/>
    <cellStyle name="Commentaire 5 13 2 5 4" xfId="18753" xr:uid="{C025219F-DD98-4677-A901-33E985D51E43}"/>
    <cellStyle name="Commentaire 5 13 2 5 5" xfId="18754" xr:uid="{1422893A-196F-4C2F-B056-3EE7412C18FD}"/>
    <cellStyle name="Commentaire 5 13 2 6" xfId="18755" xr:uid="{D1ABA7F6-3598-4703-91D0-5A2D181FC708}"/>
    <cellStyle name="Commentaire 5 13 2 7" xfId="18756" xr:uid="{1FDA2DDD-A9EB-433F-A4A8-4A8B70D8D777}"/>
    <cellStyle name="Commentaire 5 13 2 8" xfId="18757" xr:uid="{9E644A0F-2527-4D44-8F55-579C569687FC}"/>
    <cellStyle name="Commentaire 5 13 2 9" xfId="18758" xr:uid="{B7032388-7B49-4FE6-A040-65973D82214F}"/>
    <cellStyle name="Commentaire 5 13 2_Commentaires" xfId="18759" xr:uid="{6D87739D-6CCC-4118-8531-FF6CB1B584C9}"/>
    <cellStyle name="Commentaire 5 13 3" xfId="18760" xr:uid="{9180B6D7-2886-46AA-B5D6-F4C28BC1999B}"/>
    <cellStyle name="Commentaire 5 13 3 2" xfId="18761" xr:uid="{456A7A91-C4EA-46CF-B354-A21B2F11AD03}"/>
    <cellStyle name="Commentaire 5 13 3 2 2" xfId="18762" xr:uid="{DCC79FB8-1F7D-42AA-83AB-A029E68A0F2B}"/>
    <cellStyle name="Commentaire 5 13 3 2 3" xfId="18763" xr:uid="{CCCA6621-4ECB-46B5-A37E-BD4CF02ECBF8}"/>
    <cellStyle name="Commentaire 5 13 3 2 4" xfId="18764" xr:uid="{9554D644-E2F5-4EB8-826A-80FB2B7D2036}"/>
    <cellStyle name="Commentaire 5 13 3 2 5" xfId="18765" xr:uid="{449834D5-7083-412C-9D43-8B7DF96408B3}"/>
    <cellStyle name="Commentaire 5 13 3 2_Commentaires" xfId="18766" xr:uid="{48FD61F0-A92A-4490-80E8-6900EE5C4642}"/>
    <cellStyle name="Commentaire 5 13 3 3" xfId="18767" xr:uid="{035DC26E-9704-4E2F-B795-05D955EAE12F}"/>
    <cellStyle name="Commentaire 5 13 3 3 2" xfId="18768" xr:uid="{C157CC39-958E-4864-BC62-35B684341151}"/>
    <cellStyle name="Commentaire 5 13 3 3 3" xfId="18769" xr:uid="{E0487024-C39B-4F7C-ACEE-54000131A530}"/>
    <cellStyle name="Commentaire 5 13 3 3 4" xfId="18770" xr:uid="{97C99669-DA78-4C64-9A5E-970B1003EB76}"/>
    <cellStyle name="Commentaire 5 13 3 3 5" xfId="18771" xr:uid="{546F5A1C-2955-429B-866B-59A58B5D7F5B}"/>
    <cellStyle name="Commentaire 5 13 3 4" xfId="18772" xr:uid="{E85A3EBD-159C-4F7C-8174-0FD11BA0AED2}"/>
    <cellStyle name="Commentaire 5 13 3 5" xfId="18773" xr:uid="{E808ADC1-E7BD-4454-A912-DA992D8283DA}"/>
    <cellStyle name="Commentaire 5 13 3 6" xfId="18774" xr:uid="{4078A7C9-99A9-421E-A130-07BE9499ACC5}"/>
    <cellStyle name="Commentaire 5 13 3 7" xfId="18775" xr:uid="{917300C8-267C-4AA6-84DB-AAC1586C1E90}"/>
    <cellStyle name="Commentaire 5 13 3_Commentaires" xfId="18776" xr:uid="{AF3E6672-9D9C-4FCD-AEF5-2B9C36D75563}"/>
    <cellStyle name="Commentaire 5 13 4" xfId="18777" xr:uid="{659ABE97-8337-4C52-8EF5-66800576ACDD}"/>
    <cellStyle name="Commentaire 5 13 4 2" xfId="18778" xr:uid="{1543DF12-9AE5-426C-8575-B1D24506AB1D}"/>
    <cellStyle name="Commentaire 5 13 4 2 2" xfId="18779" xr:uid="{2D55E994-BC74-40BA-853D-8F6A2E025591}"/>
    <cellStyle name="Commentaire 5 13 4 2 3" xfId="18780" xr:uid="{F7FD3DAF-AC06-4A04-B629-067F5695EA06}"/>
    <cellStyle name="Commentaire 5 13 4 2 4" xfId="18781" xr:uid="{561D96FD-A4A3-4C2E-9D0B-CFA3CE9FA546}"/>
    <cellStyle name="Commentaire 5 13 4 2 5" xfId="18782" xr:uid="{2157DAE6-6768-4F12-A767-B8CF488BCC43}"/>
    <cellStyle name="Commentaire 5 13 4 2_Commentaires" xfId="18783" xr:uid="{67C5A177-7A45-4124-88D1-89D640FFFB61}"/>
    <cellStyle name="Commentaire 5 13 4 3" xfId="18784" xr:uid="{F0FFED26-63DD-4E74-AD5C-12FD56F046A8}"/>
    <cellStyle name="Commentaire 5 13 4 3 2" xfId="18785" xr:uid="{74AF107D-62D5-485D-AF46-14E6C60D33BE}"/>
    <cellStyle name="Commentaire 5 13 4 3 3" xfId="18786" xr:uid="{7D36813D-3D36-49EF-BDE1-15DEBDDDAF42}"/>
    <cellStyle name="Commentaire 5 13 4 3 4" xfId="18787" xr:uid="{DE113BF9-0451-4F9B-BDBB-F8A2DED9839E}"/>
    <cellStyle name="Commentaire 5 13 4 3 5" xfId="18788" xr:uid="{9CE2B0E1-6F2C-4CD2-BA3A-BC2147714BA8}"/>
    <cellStyle name="Commentaire 5 13 4 4" xfId="18789" xr:uid="{40BF7875-0E67-4019-BF64-B3073D45D3D5}"/>
    <cellStyle name="Commentaire 5 13 4 5" xfId="18790" xr:uid="{BB5D0957-B12B-4278-80A3-BE578A739C91}"/>
    <cellStyle name="Commentaire 5 13 4 6" xfId="18791" xr:uid="{DA5E85E2-B67F-4A2B-A020-2069CAC2663B}"/>
    <cellStyle name="Commentaire 5 13 4 7" xfId="18792" xr:uid="{A0FB626C-7222-4966-9F42-D68CA6170D8F}"/>
    <cellStyle name="Commentaire 5 13 4_Commentaires" xfId="18793" xr:uid="{0BF7A355-0700-4B1C-82FB-B11A24481796}"/>
    <cellStyle name="Commentaire 5 13 5" xfId="18794" xr:uid="{5DA5551F-8293-4A3C-BAC2-83DE85392EBE}"/>
    <cellStyle name="Commentaire 5 13 5 2" xfId="18795" xr:uid="{9801EB34-058E-4237-BC1F-F50190A1200C}"/>
    <cellStyle name="Commentaire 5 13 5 2 2" xfId="18796" xr:uid="{3564FA66-39E0-4924-98F0-D57A9060790E}"/>
    <cellStyle name="Commentaire 5 13 5 2 3" xfId="18797" xr:uid="{378BABA5-13E6-4F97-A986-0B9974555E4A}"/>
    <cellStyle name="Commentaire 5 13 5 2 4" xfId="18798" xr:uid="{62F31405-4509-498A-95F1-11C46F307953}"/>
    <cellStyle name="Commentaire 5 13 5 2 5" xfId="18799" xr:uid="{CCD3F091-790E-473A-9551-39D8C0C52CEA}"/>
    <cellStyle name="Commentaire 5 13 5 2_Commentaires" xfId="18800" xr:uid="{7509107C-AC40-4364-94C8-705D30ADF2DB}"/>
    <cellStyle name="Commentaire 5 13 5 3" xfId="18801" xr:uid="{623AC147-F82C-453E-9F02-CC4E99BB799A}"/>
    <cellStyle name="Commentaire 5 13 5 4" xfId="18802" xr:uid="{DC94BBE5-4003-456E-B569-87979F48DD4C}"/>
    <cellStyle name="Commentaire 5 13 5 5" xfId="18803" xr:uid="{49847D8F-7171-473F-B4D7-06924E66AF17}"/>
    <cellStyle name="Commentaire 5 13 5 6" xfId="18804" xr:uid="{68A5B23F-21F3-49A8-AB10-E141B0DED12B}"/>
    <cellStyle name="Commentaire 5 13 5_Commentaires" xfId="18805" xr:uid="{907308BB-E3A4-4DEB-8407-35803E854A7B}"/>
    <cellStyle name="Commentaire 5 13 6" xfId="18806" xr:uid="{C5FEC669-8811-4BCD-92C5-583F64B44B23}"/>
    <cellStyle name="Commentaire 5 13 6 2" xfId="18807" xr:uid="{0682D01C-20E9-46F9-91B2-E49D2FA8E516}"/>
    <cellStyle name="Commentaire 5 13 6 2 2" xfId="18808" xr:uid="{0C7F0718-462F-46CF-BF11-9ABC43179BE1}"/>
    <cellStyle name="Commentaire 5 13 6 2_Commentaires" xfId="18809" xr:uid="{90E27986-AF64-4629-903B-4F9C71A7B113}"/>
    <cellStyle name="Commentaire 5 13 6 3" xfId="18810" xr:uid="{89DB4A02-8A2F-4A08-9701-D24650F85E50}"/>
    <cellStyle name="Commentaire 5 13 6 4" xfId="18811" xr:uid="{0D7E3716-D4E2-443E-A324-932503F4BAF2}"/>
    <cellStyle name="Commentaire 5 13 6 5" xfId="18812" xr:uid="{488A5EC1-119F-41DA-A8FF-83B83478D42E}"/>
    <cellStyle name="Commentaire 5 13 6_Commentaires" xfId="18813" xr:uid="{728A26B3-A7D9-4D63-BDB0-78BA7BF2227F}"/>
    <cellStyle name="Commentaire 5 13 7" xfId="18814" xr:uid="{CF2DE138-86E0-4643-982C-AF9F12FB86B7}"/>
    <cellStyle name="Commentaire 5 13 7 2" xfId="18815" xr:uid="{4A02AB1F-E8FE-41AD-8677-A4B9321BEA72}"/>
    <cellStyle name="Commentaire 5 13 7_Commentaires" xfId="18816" xr:uid="{2BB4EC13-52B8-4D57-8979-5A0B0A10B4AE}"/>
    <cellStyle name="Commentaire 5 13 8" xfId="18817" xr:uid="{DB91E7E4-C968-461A-BA8A-996D7EA7F178}"/>
    <cellStyle name="Commentaire 5 13 8 2" xfId="18818" xr:uid="{01264C0C-30BE-4A0F-A1F0-91EBF3070097}"/>
    <cellStyle name="Commentaire 5 13 8_Commentaires" xfId="18819" xr:uid="{0DF8C223-3BFF-42BE-88F2-9EA58756CF65}"/>
    <cellStyle name="Commentaire 5 13 9" xfId="18820" xr:uid="{3E2E4889-0A35-4311-A941-308EAFEB085D}"/>
    <cellStyle name="Commentaire 5 13_Commentaires" xfId="18821" xr:uid="{493F053A-2504-495F-BCEA-B69C950CD425}"/>
    <cellStyle name="Commentaire 5 14" xfId="18822" xr:uid="{06964C56-075E-4768-BCB3-84AAC5CD2440}"/>
    <cellStyle name="Commentaire 5 14 10" xfId="18823" xr:uid="{18FCCAC2-8A7D-489C-BC18-BC0CDA008AFC}"/>
    <cellStyle name="Commentaire 5 14 2" xfId="18824" xr:uid="{C307DE38-BCB9-4263-9440-670F91996F41}"/>
    <cellStyle name="Commentaire 5 14 2 2" xfId="18825" xr:uid="{DD90A6BE-730A-43FC-9048-F11EA43F5C93}"/>
    <cellStyle name="Commentaire 5 14 2 2 2" xfId="18826" xr:uid="{7295A76F-35F6-4981-8A02-5A9EF98C4A98}"/>
    <cellStyle name="Commentaire 5 14 2 2 2 2" xfId="18827" xr:uid="{B4AE69BB-5E2A-42E5-8FBC-5C821AC828CE}"/>
    <cellStyle name="Commentaire 5 14 2 2 2 3" xfId="18828" xr:uid="{464224F9-14BB-4345-9804-49F1B622AF12}"/>
    <cellStyle name="Commentaire 5 14 2 2 2 4" xfId="18829" xr:uid="{2866F76C-CEB0-4353-A74F-51D0B0CED696}"/>
    <cellStyle name="Commentaire 5 14 2 2 2 5" xfId="18830" xr:uid="{3F4FE837-C4B2-4CC8-9D27-6FDFE593CFEA}"/>
    <cellStyle name="Commentaire 5 14 2 2 3" xfId="18831" xr:uid="{CC56745C-59E9-4224-9D65-1E751B6450AF}"/>
    <cellStyle name="Commentaire 5 14 2 2 3 2" xfId="18832" xr:uid="{8123AE98-7411-4081-84E4-56B68FD58467}"/>
    <cellStyle name="Commentaire 5 14 2 2 3 3" xfId="18833" xr:uid="{F1D2C816-94A4-4878-92A0-5F27EEB84667}"/>
    <cellStyle name="Commentaire 5 14 2 2 3 4" xfId="18834" xr:uid="{61C1F6B2-9F73-4A56-AED0-2E45CEFF8256}"/>
    <cellStyle name="Commentaire 5 14 2 2 3 5" xfId="18835" xr:uid="{9D8EAF75-0919-41A3-9D92-BC1E6A671F1B}"/>
    <cellStyle name="Commentaire 5 14 2 2 4" xfId="18836" xr:uid="{EE188503-AEF4-4770-9A76-1A29233D201E}"/>
    <cellStyle name="Commentaire 5 14 2 2 5" xfId="18837" xr:uid="{1C47988A-4087-42C2-8423-E06D756E6B98}"/>
    <cellStyle name="Commentaire 5 14 2 2 6" xfId="18838" xr:uid="{65DB559E-9BA2-4D52-86D3-A3377947A1E7}"/>
    <cellStyle name="Commentaire 5 14 2 2 7" xfId="18839" xr:uid="{D6BAC45F-DAB4-49C5-9D32-EC39AE12B8FF}"/>
    <cellStyle name="Commentaire 5 14 2 2_Commentaires" xfId="18840" xr:uid="{9D85C675-43D6-4B58-9C9A-216CF6FC2E3C}"/>
    <cellStyle name="Commentaire 5 14 2 3" xfId="18841" xr:uid="{ED235641-FD76-486A-9E9B-A78EA94F3FC2}"/>
    <cellStyle name="Commentaire 5 14 2 3 2" xfId="18842" xr:uid="{9AC4E24D-D5D9-459C-B11A-419895B90CFA}"/>
    <cellStyle name="Commentaire 5 14 2 3 2 2" xfId="18843" xr:uid="{4BC33FBF-DEE0-4F6A-A3B2-99E1B62C60F9}"/>
    <cellStyle name="Commentaire 5 14 2 3 2 3" xfId="18844" xr:uid="{730D9481-6E84-498B-81EE-12696A3933F9}"/>
    <cellStyle name="Commentaire 5 14 2 3 2 4" xfId="18845" xr:uid="{95C424F4-46A9-44F8-BF21-CEC6A1953425}"/>
    <cellStyle name="Commentaire 5 14 2 3 2 5" xfId="18846" xr:uid="{11E5C3CF-C19C-4489-96A6-902C082C4186}"/>
    <cellStyle name="Commentaire 5 14 2 3 3" xfId="18847" xr:uid="{C2DF1048-5D8B-479B-B782-54F705C1F9D9}"/>
    <cellStyle name="Commentaire 5 14 2 3 3 2" xfId="18848" xr:uid="{1C7DC19B-F0D1-4157-B6D4-76B2B2AA1376}"/>
    <cellStyle name="Commentaire 5 14 2 3 3 3" xfId="18849" xr:uid="{0D091E75-6A81-4E28-8814-A19E2CB23BD9}"/>
    <cellStyle name="Commentaire 5 14 2 3 3 4" xfId="18850" xr:uid="{0896B462-1157-4D02-A110-0050C7025B43}"/>
    <cellStyle name="Commentaire 5 14 2 3 3 5" xfId="18851" xr:uid="{DB7A9389-D429-4DDF-9CB9-D24C68FAF098}"/>
    <cellStyle name="Commentaire 5 14 2 3 4" xfId="18852" xr:uid="{B86B5FFB-AF7E-4137-8C18-5F20DCF9BC57}"/>
    <cellStyle name="Commentaire 5 14 2 3 5" xfId="18853" xr:uid="{9339ED62-E948-4CD9-BBD2-07F378FCC1C8}"/>
    <cellStyle name="Commentaire 5 14 2 3 6" xfId="18854" xr:uid="{CE6C8B09-8E73-41FE-9F6B-448CBD4C5FAF}"/>
    <cellStyle name="Commentaire 5 14 2 3 7" xfId="18855" xr:uid="{FD68B071-9C8E-43E8-B9BC-12B27E1C7AEC}"/>
    <cellStyle name="Commentaire 5 14 2 4" xfId="18856" xr:uid="{2513092E-3D46-4F0A-BEEE-AD1DBDFA2A5B}"/>
    <cellStyle name="Commentaire 5 14 2 4 2" xfId="18857" xr:uid="{23563313-222B-4137-A267-DEFE57515B63}"/>
    <cellStyle name="Commentaire 5 14 2 4 3" xfId="18858" xr:uid="{410A4C84-2552-4771-B153-4EDDAA5C0666}"/>
    <cellStyle name="Commentaire 5 14 2 4 4" xfId="18859" xr:uid="{202EB280-B468-458A-B076-A9E2353CBAF3}"/>
    <cellStyle name="Commentaire 5 14 2 4 5" xfId="18860" xr:uid="{6B99AF7A-9547-4334-B597-92587DA95EB6}"/>
    <cellStyle name="Commentaire 5 14 2 5" xfId="18861" xr:uid="{80373184-A07F-4488-B902-094B21506682}"/>
    <cellStyle name="Commentaire 5 14 2 5 2" xfId="18862" xr:uid="{E347D752-5A6F-4752-B251-D84B5F696CB9}"/>
    <cellStyle name="Commentaire 5 14 2 5 3" xfId="18863" xr:uid="{1981355F-8BEA-4C59-B187-683742FE0CBB}"/>
    <cellStyle name="Commentaire 5 14 2 5 4" xfId="18864" xr:uid="{125326B7-9DC2-460E-BD94-148E1E247D24}"/>
    <cellStyle name="Commentaire 5 14 2 5 5" xfId="18865" xr:uid="{28ABBECB-B1CF-47C4-BFA3-1EFD41ABADE9}"/>
    <cellStyle name="Commentaire 5 14 2 6" xfId="18866" xr:uid="{E43B9296-8037-4B7A-BCEA-4376CC08C2A1}"/>
    <cellStyle name="Commentaire 5 14 2 7" xfId="18867" xr:uid="{1AE2DB03-17E9-4A26-864F-2978C8D7C9C5}"/>
    <cellStyle name="Commentaire 5 14 2 8" xfId="18868" xr:uid="{2AFE48FA-28F9-4035-BFD9-5386BBFA510F}"/>
    <cellStyle name="Commentaire 5 14 2 9" xfId="18869" xr:uid="{F975B859-298B-453A-B4BE-71E5AC2AAA5C}"/>
    <cellStyle name="Commentaire 5 14 2_Commentaires" xfId="18870" xr:uid="{149B19D5-C877-4E0B-A5BB-D6508A296120}"/>
    <cellStyle name="Commentaire 5 14 3" xfId="18871" xr:uid="{E20AB42F-DD7B-41A9-AAE1-8920F8478FF3}"/>
    <cellStyle name="Commentaire 5 14 3 2" xfId="18872" xr:uid="{965B92FC-48CA-4F6B-8883-2727095BA033}"/>
    <cellStyle name="Commentaire 5 14 3 2 2" xfId="18873" xr:uid="{594C6D97-9E49-4D9A-99A2-68AA5942A494}"/>
    <cellStyle name="Commentaire 5 14 3 2 3" xfId="18874" xr:uid="{9AD12DBD-9FE4-4B23-B66C-48E1E11E9D32}"/>
    <cellStyle name="Commentaire 5 14 3 2 4" xfId="18875" xr:uid="{7F6781DD-7FDC-4AAB-B64B-09ED4082249E}"/>
    <cellStyle name="Commentaire 5 14 3 2 5" xfId="18876" xr:uid="{4995F9A3-8147-4487-BA3E-E902540216E2}"/>
    <cellStyle name="Commentaire 5 14 3 2_Commentaires" xfId="18877" xr:uid="{B799B3E5-C014-4052-847B-57C1703D5D4C}"/>
    <cellStyle name="Commentaire 5 14 3 3" xfId="18878" xr:uid="{9D8104EB-00B0-497D-A7CF-6C54E5CDAA43}"/>
    <cellStyle name="Commentaire 5 14 3 3 2" xfId="18879" xr:uid="{94B0DBD2-79C2-407A-B37B-5F12A12028F2}"/>
    <cellStyle name="Commentaire 5 14 3 3 3" xfId="18880" xr:uid="{8EEF1A27-D12B-40FF-99C6-71AEAB08E04E}"/>
    <cellStyle name="Commentaire 5 14 3 3 4" xfId="18881" xr:uid="{A047D400-1BB6-41FE-BAE1-D2A0BA102738}"/>
    <cellStyle name="Commentaire 5 14 3 3 5" xfId="18882" xr:uid="{737D44B8-6FC9-4C6D-9588-23CAFE561252}"/>
    <cellStyle name="Commentaire 5 14 3 4" xfId="18883" xr:uid="{6C0BD203-871F-422A-BC92-767F902C678F}"/>
    <cellStyle name="Commentaire 5 14 3 5" xfId="18884" xr:uid="{90D06901-81B0-4EDB-AF66-A210962B32B6}"/>
    <cellStyle name="Commentaire 5 14 3 6" xfId="18885" xr:uid="{00ECCABE-B937-4439-AAEF-FA8147D99F2E}"/>
    <cellStyle name="Commentaire 5 14 3 7" xfId="18886" xr:uid="{04CA5FDC-0284-42AC-8DEE-0B617C2A888F}"/>
    <cellStyle name="Commentaire 5 14 3_Commentaires" xfId="18887" xr:uid="{A9093F2F-682F-41B2-ADD5-4D303F51D12E}"/>
    <cellStyle name="Commentaire 5 14 4" xfId="18888" xr:uid="{6233623A-DBAC-490B-A65A-4451633F03F0}"/>
    <cellStyle name="Commentaire 5 14 4 2" xfId="18889" xr:uid="{75DEF5B5-D5CD-4C4A-95BF-D20528414BD8}"/>
    <cellStyle name="Commentaire 5 14 4 2 2" xfId="18890" xr:uid="{D2B5A1AB-A4AB-4C15-A843-6D138545F7C8}"/>
    <cellStyle name="Commentaire 5 14 4 2 3" xfId="18891" xr:uid="{7A9EF28D-99C2-4479-8564-87EBA02F59BC}"/>
    <cellStyle name="Commentaire 5 14 4 2 4" xfId="18892" xr:uid="{7AECBF95-244E-4221-AC2E-B92DD2A40830}"/>
    <cellStyle name="Commentaire 5 14 4 2 5" xfId="18893" xr:uid="{EEC1EDE0-41A8-41F1-8E1B-042BE60438B8}"/>
    <cellStyle name="Commentaire 5 14 4 2_Commentaires" xfId="18894" xr:uid="{B8171841-87B4-4BA7-84B0-E29DEAE8953B}"/>
    <cellStyle name="Commentaire 5 14 4 3" xfId="18895" xr:uid="{83B79F1D-E61A-4F83-A769-3577CF5B265E}"/>
    <cellStyle name="Commentaire 5 14 4 3 2" xfId="18896" xr:uid="{6016E2DB-0FAF-4810-A78B-68F65B54521A}"/>
    <cellStyle name="Commentaire 5 14 4 3 3" xfId="18897" xr:uid="{C461A36D-4FE0-415B-93FE-4E424BD77512}"/>
    <cellStyle name="Commentaire 5 14 4 3 4" xfId="18898" xr:uid="{7CE95BCA-8F86-46EE-9418-CFE3484D7CF0}"/>
    <cellStyle name="Commentaire 5 14 4 3 5" xfId="18899" xr:uid="{9D96F592-9750-4191-A0B5-C5E2778D7783}"/>
    <cellStyle name="Commentaire 5 14 4 4" xfId="18900" xr:uid="{CD8EEC08-2CEE-4A1C-85C7-0B19103E78EA}"/>
    <cellStyle name="Commentaire 5 14 4 5" xfId="18901" xr:uid="{7598E2C7-7DC4-4B98-A550-70AD7C4D063C}"/>
    <cellStyle name="Commentaire 5 14 4 6" xfId="18902" xr:uid="{854C7C64-395B-47DB-9A25-D97170955766}"/>
    <cellStyle name="Commentaire 5 14 4 7" xfId="18903" xr:uid="{05889F71-5183-4DFA-B19D-F7206ED1C97B}"/>
    <cellStyle name="Commentaire 5 14 4_Commentaires" xfId="18904" xr:uid="{345B3129-361C-4E58-8AEB-D25D89CC4429}"/>
    <cellStyle name="Commentaire 5 14 5" xfId="18905" xr:uid="{0C34F013-F04B-45B9-8A26-61B25B773FF6}"/>
    <cellStyle name="Commentaire 5 14 5 2" xfId="18906" xr:uid="{3353A100-3B00-4873-BDC2-9C9BF6162679}"/>
    <cellStyle name="Commentaire 5 14 5 2 2" xfId="18907" xr:uid="{3CF2931A-B345-44F8-8433-F0E8735E6264}"/>
    <cellStyle name="Commentaire 5 14 5 2 3" xfId="18908" xr:uid="{AC22D0AF-03A5-48AD-9BD0-893C4ACFC095}"/>
    <cellStyle name="Commentaire 5 14 5 2 4" xfId="18909" xr:uid="{2DDD3D3F-052B-4665-A387-C8AB6B6DA115}"/>
    <cellStyle name="Commentaire 5 14 5 2 5" xfId="18910" xr:uid="{DA860248-09BD-47F1-AD4B-DA65EE351285}"/>
    <cellStyle name="Commentaire 5 14 5 2_Commentaires" xfId="18911" xr:uid="{14C73975-0C8F-4E48-8E1B-8C9F0412140F}"/>
    <cellStyle name="Commentaire 5 14 5 3" xfId="18912" xr:uid="{FE076D8B-E8FC-4CF1-B813-ABEA555D8CD4}"/>
    <cellStyle name="Commentaire 5 14 5 4" xfId="18913" xr:uid="{5D0699D1-F2C5-4803-9F7E-21FA6E809BA8}"/>
    <cellStyle name="Commentaire 5 14 5 5" xfId="18914" xr:uid="{20D99D0F-D271-45C3-B2D9-20AA771624F0}"/>
    <cellStyle name="Commentaire 5 14 5 6" xfId="18915" xr:uid="{F8C862D8-07A2-4F9B-A2FC-A20EA11013AE}"/>
    <cellStyle name="Commentaire 5 14 5_Commentaires" xfId="18916" xr:uid="{7EA394AF-C488-4BC3-A0C4-C414D25A4BB6}"/>
    <cellStyle name="Commentaire 5 14 6" xfId="18917" xr:uid="{F8C1E23A-6260-4C2F-ABB7-A692473141CC}"/>
    <cellStyle name="Commentaire 5 14 6 2" xfId="18918" xr:uid="{98E20D58-37D0-46E7-AADB-8F2FD10706D1}"/>
    <cellStyle name="Commentaire 5 14 6 2 2" xfId="18919" xr:uid="{D676C233-677F-4F30-8B0C-39BD33C2180A}"/>
    <cellStyle name="Commentaire 5 14 6 2_Commentaires" xfId="18920" xr:uid="{FACF2374-F7EB-4B02-A9D4-BD5A842CE6A7}"/>
    <cellStyle name="Commentaire 5 14 6 3" xfId="18921" xr:uid="{A5A6EAC0-68EA-4326-BFCA-5F7B48C323DC}"/>
    <cellStyle name="Commentaire 5 14 6 4" xfId="18922" xr:uid="{D08FB8B3-3308-4AAF-A423-775A681DCF2F}"/>
    <cellStyle name="Commentaire 5 14 6 5" xfId="18923" xr:uid="{003494D5-C3BD-4010-9706-CD3D27826D39}"/>
    <cellStyle name="Commentaire 5 14 6_Commentaires" xfId="18924" xr:uid="{73255B52-DD60-466D-BB5F-B5AAF2F4F4D5}"/>
    <cellStyle name="Commentaire 5 14 7" xfId="18925" xr:uid="{D3C2EC21-A5CD-498D-9296-A502AA92BFF2}"/>
    <cellStyle name="Commentaire 5 14 7 2" xfId="18926" xr:uid="{9E13FB9C-FCF4-4F34-8CA3-4410C90AE2A0}"/>
    <cellStyle name="Commentaire 5 14 7_Commentaires" xfId="18927" xr:uid="{6C5B3843-4AC1-4CAD-AAA9-A9139BD68E35}"/>
    <cellStyle name="Commentaire 5 14 8" xfId="18928" xr:uid="{DA6CE494-DB9D-4D3D-9A7A-D9573920D163}"/>
    <cellStyle name="Commentaire 5 14 8 2" xfId="18929" xr:uid="{0A020FC1-8FED-427B-8D1B-32280EE21DB7}"/>
    <cellStyle name="Commentaire 5 14 8_Commentaires" xfId="18930" xr:uid="{7E2435DE-901D-4CC4-A734-B25A7FC8E4A4}"/>
    <cellStyle name="Commentaire 5 14 9" xfId="18931" xr:uid="{A09D0A8E-07EF-41EB-A3ED-FE35E027FC9D}"/>
    <cellStyle name="Commentaire 5 14_Commentaires" xfId="18932" xr:uid="{2F530587-5B4F-4107-A7DC-48AA747CD3F1}"/>
    <cellStyle name="Commentaire 5 15" xfId="18933" xr:uid="{D50B763B-4C0D-41BA-97D7-DFD9A920E710}"/>
    <cellStyle name="Commentaire 5 15 2" xfId="18934" xr:uid="{32731FBA-8C0E-42CD-852F-C8AB53639FE8}"/>
    <cellStyle name="Commentaire 5 15 2 2" xfId="18935" xr:uid="{472940BD-F919-4A87-B2FE-17845AF732E5}"/>
    <cellStyle name="Commentaire 5 15 2 2 2" xfId="18936" xr:uid="{A7330ED4-381F-4C8E-AEF4-CCEDC8FD765A}"/>
    <cellStyle name="Commentaire 5 15 2 2 3" xfId="18937" xr:uid="{5A9D4E81-8483-41DD-914F-9146B0B3B18B}"/>
    <cellStyle name="Commentaire 5 15 2 2 4" xfId="18938" xr:uid="{0FDB3AFC-48BD-48BF-AAA6-8A5A68F85674}"/>
    <cellStyle name="Commentaire 5 15 2 2 5" xfId="18939" xr:uid="{DE89E833-2265-4529-BFEC-333E7A2DBFFC}"/>
    <cellStyle name="Commentaire 5 15 2 3" xfId="18940" xr:uid="{CA5D1D4F-C6D0-4621-A20A-E8D59A141408}"/>
    <cellStyle name="Commentaire 5 15 2 3 2" xfId="18941" xr:uid="{FD2DBD16-F8AD-40AA-B0ED-7D15637E0507}"/>
    <cellStyle name="Commentaire 5 15 2 3 3" xfId="18942" xr:uid="{5F74FBCC-1267-41F9-AC4E-F7FB84F31B54}"/>
    <cellStyle name="Commentaire 5 15 2 3 4" xfId="18943" xr:uid="{45FB18CA-FA52-4BAC-8180-0BA50380CBD8}"/>
    <cellStyle name="Commentaire 5 15 2 3 5" xfId="18944" xr:uid="{6A5557E6-CF72-493E-A94D-94A25666AA14}"/>
    <cellStyle name="Commentaire 5 15 2 4" xfId="18945" xr:uid="{1AE25485-D781-4343-912A-435D71BFE1F2}"/>
    <cellStyle name="Commentaire 5 15 2 5" xfId="18946" xr:uid="{79F34CF2-1F67-4D94-B4BD-BA42849523DC}"/>
    <cellStyle name="Commentaire 5 15 2 6" xfId="18947" xr:uid="{E3E7725B-551A-4960-A69D-263C3F5A7F58}"/>
    <cellStyle name="Commentaire 5 15 2 7" xfId="18948" xr:uid="{68211220-5236-4DDA-B97D-41603EB752CF}"/>
    <cellStyle name="Commentaire 5 15 2_Commentaires" xfId="18949" xr:uid="{95612E6D-751F-4D79-BEBF-C113E6003C49}"/>
    <cellStyle name="Commentaire 5 15 3" xfId="18950" xr:uid="{6730305F-F2B1-42E8-8F84-04130526285F}"/>
    <cellStyle name="Commentaire 5 15 3 2" xfId="18951" xr:uid="{C2208E97-28D4-40FE-A078-D5BAD43BA298}"/>
    <cellStyle name="Commentaire 5 15 3 2 2" xfId="18952" xr:uid="{F2367069-11ED-4E95-851B-A33E167AF29D}"/>
    <cellStyle name="Commentaire 5 15 3 2 3" xfId="18953" xr:uid="{CE60861D-A780-49C7-AB6A-F74C97628DDF}"/>
    <cellStyle name="Commentaire 5 15 3 2 4" xfId="18954" xr:uid="{EC9ADE35-535F-4EC7-8B33-64235FA73D74}"/>
    <cellStyle name="Commentaire 5 15 3 2 5" xfId="18955" xr:uid="{2B20C1B6-37F8-4C2E-9523-814781DD39B0}"/>
    <cellStyle name="Commentaire 5 15 3 3" xfId="18956" xr:uid="{C10FAE13-BD74-49BA-99A1-41914732FE52}"/>
    <cellStyle name="Commentaire 5 15 3 3 2" xfId="18957" xr:uid="{D61B8C9D-0E65-4BCB-B470-A1039CB8DBFC}"/>
    <cellStyle name="Commentaire 5 15 3 3 3" xfId="18958" xr:uid="{C2C05D63-BED2-4544-A6EC-D90FB4C0A84E}"/>
    <cellStyle name="Commentaire 5 15 3 3 4" xfId="18959" xr:uid="{84FC1288-EF00-4046-A3D0-C028D336464B}"/>
    <cellStyle name="Commentaire 5 15 3 3 5" xfId="18960" xr:uid="{CF0E0061-4F4F-4290-914A-BC58A65F5175}"/>
    <cellStyle name="Commentaire 5 15 3 4" xfId="18961" xr:uid="{175D209D-760A-46E4-8BE7-B7E504848592}"/>
    <cellStyle name="Commentaire 5 15 3 5" xfId="18962" xr:uid="{BB7B4930-7563-4A09-B836-84E43BA57CD4}"/>
    <cellStyle name="Commentaire 5 15 3 6" xfId="18963" xr:uid="{5647AF43-DBD2-4983-B624-D6D60AF35D24}"/>
    <cellStyle name="Commentaire 5 15 3 7" xfId="18964" xr:uid="{DEF47959-F826-4AFC-9C26-9F29D430CBED}"/>
    <cellStyle name="Commentaire 5 15 4" xfId="18965" xr:uid="{54C7B36C-7DDC-4E2B-BF94-8209EDCFB44B}"/>
    <cellStyle name="Commentaire 5 15 4 2" xfId="18966" xr:uid="{E1E356A8-63A1-4EBF-9D78-220C0C5C6090}"/>
    <cellStyle name="Commentaire 5 15 4 3" xfId="18967" xr:uid="{E651E9B7-6C8C-442F-8449-D9D8B3200C79}"/>
    <cellStyle name="Commentaire 5 15 4 4" xfId="18968" xr:uid="{6644B36A-9D79-45DD-AF4C-9F5598EE619D}"/>
    <cellStyle name="Commentaire 5 15 4 5" xfId="18969" xr:uid="{FD19B9AE-532D-47B6-99F8-08C019A882A8}"/>
    <cellStyle name="Commentaire 5 15 5" xfId="18970" xr:uid="{6A12746A-A95C-4E8A-820F-F28B800EE26A}"/>
    <cellStyle name="Commentaire 5 15 5 2" xfId="18971" xr:uid="{A9320DAC-035F-4138-80C0-3C8F1EB384D7}"/>
    <cellStyle name="Commentaire 5 15 5 3" xfId="18972" xr:uid="{A3C8D663-5A10-40C7-AE2D-165BA218BFCB}"/>
    <cellStyle name="Commentaire 5 15 5 4" xfId="18973" xr:uid="{4B09AAF5-55C5-4F14-8D04-D74F3BCA828B}"/>
    <cellStyle name="Commentaire 5 15 5 5" xfId="18974" xr:uid="{F8CB5235-A3BF-4A01-9ECC-40B2BB7949F8}"/>
    <cellStyle name="Commentaire 5 15 6" xfId="18975" xr:uid="{3C2CDB5A-E342-4C3C-BA82-CF78617D270C}"/>
    <cellStyle name="Commentaire 5 15 7" xfId="18976" xr:uid="{51342C92-9A32-4BAC-85FF-33E405B42866}"/>
    <cellStyle name="Commentaire 5 15 8" xfId="18977" xr:uid="{F96C0AD6-D015-4717-9FE8-C47869D5E6E1}"/>
    <cellStyle name="Commentaire 5 15 9" xfId="18978" xr:uid="{7DC31EB9-F5C1-4C60-A87F-897006CA70FB}"/>
    <cellStyle name="Commentaire 5 15_Commentaires" xfId="18979" xr:uid="{62331B2B-5F51-424C-9874-1BA6B03C3CEB}"/>
    <cellStyle name="Commentaire 5 16" xfId="18980" xr:uid="{07A80B66-1EFA-4F63-972F-FDB25215CBC1}"/>
    <cellStyle name="Commentaire 5 16 2" xfId="18981" xr:uid="{1CE2C88B-015D-4AD9-8A03-AC333B123E6B}"/>
    <cellStyle name="Commentaire 5 16 2 2" xfId="18982" xr:uid="{A65F07A2-34D3-4CA9-B77A-02273245321B}"/>
    <cellStyle name="Commentaire 5 16 2 3" xfId="18983" xr:uid="{DD25A1BF-4B28-4C91-B8A7-FBF72CC545A5}"/>
    <cellStyle name="Commentaire 5 16 2 4" xfId="18984" xr:uid="{2A7AB0AB-7B73-44E2-8447-562132969061}"/>
    <cellStyle name="Commentaire 5 16 2 5" xfId="18985" xr:uid="{FA14B48D-199A-4FC8-8933-D8E6E86AC165}"/>
    <cellStyle name="Commentaire 5 16 2_Commentaires" xfId="18986" xr:uid="{9B6942BD-6C3E-449E-A5F2-D5C3AB0EB52B}"/>
    <cellStyle name="Commentaire 5 16 3" xfId="18987" xr:uid="{4BD6F2C3-8B4C-4CFE-ACCB-26E562544C0C}"/>
    <cellStyle name="Commentaire 5 16 3 2" xfId="18988" xr:uid="{F323F503-ACD9-4E35-A3F2-6CE8B28A44E8}"/>
    <cellStyle name="Commentaire 5 16 3 3" xfId="18989" xr:uid="{20731840-F5BE-473E-AA4C-B7BC42E08CA6}"/>
    <cellStyle name="Commentaire 5 16 3 4" xfId="18990" xr:uid="{A075D5D6-3BDC-400A-A205-15BDDE5552F0}"/>
    <cellStyle name="Commentaire 5 16 3 5" xfId="18991" xr:uid="{8679E601-E407-44C5-94B7-2A9B5CA768AA}"/>
    <cellStyle name="Commentaire 5 16 4" xfId="18992" xr:uid="{D660A447-C3A6-44E7-A56F-C441882719A8}"/>
    <cellStyle name="Commentaire 5 16 5" xfId="18993" xr:uid="{371AE659-6101-4689-804D-4A63CB71D8F8}"/>
    <cellStyle name="Commentaire 5 16 6" xfId="18994" xr:uid="{D26D37FB-CBEB-43E0-BD88-2B571BEA5BAB}"/>
    <cellStyle name="Commentaire 5 16 7" xfId="18995" xr:uid="{88031989-9119-4147-94AA-F69E75369785}"/>
    <cellStyle name="Commentaire 5 16_Commentaires" xfId="18996" xr:uid="{314AF041-18F3-4385-93ED-9EF96E678CF0}"/>
    <cellStyle name="Commentaire 5 17" xfId="18997" xr:uid="{F94CD34F-4649-4CA1-A367-7C65637D7DE3}"/>
    <cellStyle name="Commentaire 5 17 2" xfId="18998" xr:uid="{B689E06E-2D5F-4E7E-93ED-2A1E278B8725}"/>
    <cellStyle name="Commentaire 5 17 2 2" xfId="18999" xr:uid="{5BAEF9E1-CB96-4587-B8A7-7ADC6A604934}"/>
    <cellStyle name="Commentaire 5 17 2 3" xfId="19000" xr:uid="{494BB8CE-7AAC-4B46-9804-BB9B7A917871}"/>
    <cellStyle name="Commentaire 5 17 2 4" xfId="19001" xr:uid="{4D89FE82-A6DF-4C29-865C-69842FA420FD}"/>
    <cellStyle name="Commentaire 5 17 2 5" xfId="19002" xr:uid="{BF4053C9-8DF7-4DA7-9505-605CEF3B298E}"/>
    <cellStyle name="Commentaire 5 17 2_Commentaires" xfId="19003" xr:uid="{C5690484-B0DD-4A4E-AACF-274270B4A02E}"/>
    <cellStyle name="Commentaire 5 17 3" xfId="19004" xr:uid="{72E5293C-1AB3-4D18-B8C6-10C516855CA2}"/>
    <cellStyle name="Commentaire 5 17 3 2" xfId="19005" xr:uid="{0B4B7D75-702F-4138-899E-5E84083C231F}"/>
    <cellStyle name="Commentaire 5 17 3 3" xfId="19006" xr:uid="{90CDB9B7-1216-4D95-B2CE-1A4370EEDA3A}"/>
    <cellStyle name="Commentaire 5 17 3 4" xfId="19007" xr:uid="{8BCAAC71-9F62-425B-ACAC-F75AB010BA6B}"/>
    <cellStyle name="Commentaire 5 17 3 5" xfId="19008" xr:uid="{C54D9C1B-8631-4B2C-872E-6BCF69132EF1}"/>
    <cellStyle name="Commentaire 5 17 4" xfId="19009" xr:uid="{58BAB1D4-23C6-4C41-A61C-8950158C6815}"/>
    <cellStyle name="Commentaire 5 17 5" xfId="19010" xr:uid="{D7867EED-C13C-4747-9BAF-4EFEACA47993}"/>
    <cellStyle name="Commentaire 5 17 6" xfId="19011" xr:uid="{F49DE557-C9D6-4900-AE72-C0C411F4425F}"/>
    <cellStyle name="Commentaire 5 17 7" xfId="19012" xr:uid="{4F063856-E656-4468-98B5-B2FED19E41CE}"/>
    <cellStyle name="Commentaire 5 17_Commentaires" xfId="19013" xr:uid="{1B89F93D-2C78-4919-9908-626D46312C6E}"/>
    <cellStyle name="Commentaire 5 18" xfId="19014" xr:uid="{36750D51-0FBC-4C2D-A0F7-2006F10EE237}"/>
    <cellStyle name="Commentaire 5 18 2" xfId="19015" xr:uid="{578CF5C3-787C-4001-A4E0-CCD18F60226E}"/>
    <cellStyle name="Commentaire 5 18 2 2" xfId="19016" xr:uid="{A23EC973-2000-40CD-A86C-AB86CCA837FE}"/>
    <cellStyle name="Commentaire 5 18 2 3" xfId="19017" xr:uid="{D49E4974-E231-40CB-B460-B8FA8EB3EAE2}"/>
    <cellStyle name="Commentaire 5 18 2 4" xfId="19018" xr:uid="{AA5D4416-F52A-40DF-9471-370598FB43AF}"/>
    <cellStyle name="Commentaire 5 18 2 5" xfId="19019" xr:uid="{F7470F26-E114-4C99-887A-8FE92AF43DE7}"/>
    <cellStyle name="Commentaire 5 18 2_Commentaires" xfId="19020" xr:uid="{13A03DEA-90BD-44B6-B53F-7C7F987A84A4}"/>
    <cellStyle name="Commentaire 5 18 3" xfId="19021" xr:uid="{5D18F424-1316-45FD-8B56-4AFABB5E8502}"/>
    <cellStyle name="Commentaire 5 18 3 2" xfId="19022" xr:uid="{D051F376-6207-46F9-9CAB-A1C2D379B662}"/>
    <cellStyle name="Commentaire 5 18 3 3" xfId="19023" xr:uid="{5174E54E-484A-4212-91DF-F53CE0B341FC}"/>
    <cellStyle name="Commentaire 5 18 3 4" xfId="19024" xr:uid="{8C618F15-25B2-42B4-A2D9-E7C686FF9DBD}"/>
    <cellStyle name="Commentaire 5 18 3 5" xfId="19025" xr:uid="{A96A5609-99AE-470F-AC5E-B6F9A8BABD20}"/>
    <cellStyle name="Commentaire 5 18 4" xfId="19026" xr:uid="{BD94E6F4-D592-4223-86F1-3C8E8A4166CB}"/>
    <cellStyle name="Commentaire 5 18 5" xfId="19027" xr:uid="{D0EE14EB-1BA7-4658-ACB9-535C2388154B}"/>
    <cellStyle name="Commentaire 5 18 6" xfId="19028" xr:uid="{780B002B-E8A9-4F0B-BD8C-CA1AC4EC8A35}"/>
    <cellStyle name="Commentaire 5 18 7" xfId="19029" xr:uid="{3C7EC94C-959A-4890-9CA3-6A4DFDC2A300}"/>
    <cellStyle name="Commentaire 5 18_Commentaires" xfId="19030" xr:uid="{ED5E775F-EAEA-4CED-AA09-1FCD13E89C24}"/>
    <cellStyle name="Commentaire 5 19" xfId="19031" xr:uid="{B873B8B1-4D85-4B7D-B756-56CE35F327F7}"/>
    <cellStyle name="Commentaire 5 19 2" xfId="19032" xr:uid="{2F8DD3D5-6321-4822-A989-466F512D8451}"/>
    <cellStyle name="Commentaire 5 19 2 2" xfId="19033" xr:uid="{C3CE4EA8-299A-4674-A3E5-DA38304B8A6B}"/>
    <cellStyle name="Commentaire 5 19 2 3" xfId="19034" xr:uid="{3E1821B0-D22A-48AC-BF79-70B8A5A5C29F}"/>
    <cellStyle name="Commentaire 5 19 2 4" xfId="19035" xr:uid="{DD1136B9-FFB4-4D42-87DA-D9B2C056F355}"/>
    <cellStyle name="Commentaire 5 19 2 5" xfId="19036" xr:uid="{ABF57B74-C403-409B-A021-6F61EB7DD4CF}"/>
    <cellStyle name="Commentaire 5 19 2_Commentaires" xfId="19037" xr:uid="{7DFA74C0-99DF-4765-92ED-46E48B54C345}"/>
    <cellStyle name="Commentaire 5 19 3" xfId="19038" xr:uid="{DEA8D1A2-9C18-4C8C-9E35-AE2636E8698B}"/>
    <cellStyle name="Commentaire 5 19 3 2" xfId="19039" xr:uid="{7CE10E19-3316-4155-A3CC-7C7446F75CA0}"/>
    <cellStyle name="Commentaire 5 19 3 3" xfId="19040" xr:uid="{37DCA027-6969-4D7C-992B-F89701A5E90A}"/>
    <cellStyle name="Commentaire 5 19 3 4" xfId="19041" xr:uid="{6FA4F470-17E6-4DDD-9A3F-9833CF178A9A}"/>
    <cellStyle name="Commentaire 5 19 3 5" xfId="19042" xr:uid="{4F84F97C-C149-4796-A020-5CA2B7CAA9DF}"/>
    <cellStyle name="Commentaire 5 19 4" xfId="19043" xr:uid="{1DD5D31A-C2A4-48E0-83A4-A6330CFF49A7}"/>
    <cellStyle name="Commentaire 5 19 5" xfId="19044" xr:uid="{A9F0E381-B91C-4D1E-A437-EA5BE67A3F52}"/>
    <cellStyle name="Commentaire 5 19 6" xfId="19045" xr:uid="{065FAA34-621D-40FE-B3EF-CEB47CD570E5}"/>
    <cellStyle name="Commentaire 5 19 7" xfId="19046" xr:uid="{8F2CE0F5-BBF1-403E-97BC-8BF3B63F489A}"/>
    <cellStyle name="Commentaire 5 19_Commentaires" xfId="19047" xr:uid="{A1F221C6-A96A-4831-8FE1-BC809F669A65}"/>
    <cellStyle name="Commentaire 5 2" xfId="19048" xr:uid="{01BD73B8-9DFA-43F8-803D-3FEFBDF9C08B}"/>
    <cellStyle name="Commentaire 5 2 10" xfId="19049" xr:uid="{36729E33-6F8A-4B65-9D5C-58C85D05262F}"/>
    <cellStyle name="Commentaire 5 2 11" xfId="19050" xr:uid="{0708590D-8135-4F8C-B024-160B16F35133}"/>
    <cellStyle name="Commentaire 5 2 12" xfId="19051" xr:uid="{F5849D01-11EF-4C8F-9EC3-0FBF7D33D857}"/>
    <cellStyle name="Commentaire 5 2 13" xfId="19052" xr:uid="{261E918F-8D48-4BEF-A451-68B8D13AB825}"/>
    <cellStyle name="Commentaire 5 2 2" xfId="19053" xr:uid="{01048A3E-812F-4FD1-A243-7D37F379466A}"/>
    <cellStyle name="Commentaire 5 2 2 10" xfId="19054" xr:uid="{293DC042-5E45-4E4C-B2F7-84E2C34310AC}"/>
    <cellStyle name="Commentaire 5 2 2 11" xfId="19055" xr:uid="{E1B6F552-8B9F-489C-B15F-8B06F5DE03A9}"/>
    <cellStyle name="Commentaire 5 2 2 12" xfId="19056" xr:uid="{CBE8EC28-8317-47E4-AB8D-B4CDAC979145}"/>
    <cellStyle name="Commentaire 5 2 2 2" xfId="19057" xr:uid="{7E4F1D20-17DC-497F-B942-3DCE70D182A6}"/>
    <cellStyle name="Commentaire 5 2 2 2 10" xfId="19058" xr:uid="{5F55FE40-C92E-413B-B74E-0F5EDC1EB092}"/>
    <cellStyle name="Commentaire 5 2 2 2 2" xfId="19059" xr:uid="{F1B6A6FF-C2CD-4B52-8F35-7E51018A4A62}"/>
    <cellStyle name="Commentaire 5 2 2 2 2 2" xfId="19060" xr:uid="{FA1C0D97-2413-41AC-BEE6-5A68409B86D1}"/>
    <cellStyle name="Commentaire 5 2 2 2 2 2 2" xfId="19061" xr:uid="{980B9E6F-E3CC-4CB1-9921-8530B1B79731}"/>
    <cellStyle name="Commentaire 5 2 2 2 2 2 3" xfId="19062" xr:uid="{71EADCCB-519E-4FED-AD47-ADC18C386491}"/>
    <cellStyle name="Commentaire 5 2 2 2 2 2 4" xfId="19063" xr:uid="{EFCBAA04-8601-4B91-BED8-2849333325CD}"/>
    <cellStyle name="Commentaire 5 2 2 2 2 2 5" xfId="19064" xr:uid="{3ECAE18D-D220-4DA9-B059-64373AD025E7}"/>
    <cellStyle name="Commentaire 5 2 2 2 2 3" xfId="19065" xr:uid="{0D233BEA-F172-415F-9E0E-6C2294C34D81}"/>
    <cellStyle name="Commentaire 5 2 2 2 2 3 2" xfId="19066" xr:uid="{354CFED1-6A2D-4216-BDE3-1942C2D932D9}"/>
    <cellStyle name="Commentaire 5 2 2 2 2 3 3" xfId="19067" xr:uid="{B6070593-A905-4A31-AD71-252410C25C79}"/>
    <cellStyle name="Commentaire 5 2 2 2 2 3 4" xfId="19068" xr:uid="{1534070C-C4A8-4B19-87C7-8212DF5D217C}"/>
    <cellStyle name="Commentaire 5 2 2 2 2 3 5" xfId="19069" xr:uid="{DD7AFA38-50B7-4B4C-BB3D-696A15FAB87A}"/>
    <cellStyle name="Commentaire 5 2 2 2 2 4" xfId="19070" xr:uid="{B82E8014-5713-4A73-A1D3-0DE09C4FC6D7}"/>
    <cellStyle name="Commentaire 5 2 2 2 2 5" xfId="19071" xr:uid="{324C0FD4-A1EB-433D-8DC0-DE229F9EC54F}"/>
    <cellStyle name="Commentaire 5 2 2 2 2 6" xfId="19072" xr:uid="{FF89C1E4-4C54-4228-A4B0-10D08C4838F7}"/>
    <cellStyle name="Commentaire 5 2 2 2 2 7" xfId="19073" xr:uid="{479EC992-5D72-4C90-B3DF-54CFEA2D607E}"/>
    <cellStyle name="Commentaire 5 2 2 2 2_Commentaires" xfId="19074" xr:uid="{16490D21-BE57-47DF-887E-5E5A02B80BB8}"/>
    <cellStyle name="Commentaire 5 2 2 2 3" xfId="19075" xr:uid="{45884E18-B435-4D87-A844-31EDA6F46704}"/>
    <cellStyle name="Commentaire 5 2 2 2 3 2" xfId="19076" xr:uid="{08D562C0-EA55-4A27-B610-AA9AF7583F48}"/>
    <cellStyle name="Commentaire 5 2 2 2 3 2 2" xfId="19077" xr:uid="{9A34CC64-DF1F-4A90-85E2-EEC21DD9FC9C}"/>
    <cellStyle name="Commentaire 5 2 2 2 3 2 3" xfId="19078" xr:uid="{E8A157CB-7C4E-496A-BCB7-EEFF4FD4FFEB}"/>
    <cellStyle name="Commentaire 5 2 2 2 3 2 4" xfId="19079" xr:uid="{56AB9009-C716-43F3-B0D0-B688730B19FE}"/>
    <cellStyle name="Commentaire 5 2 2 2 3 2 5" xfId="19080" xr:uid="{2143E0E1-E1FE-4407-BBE9-B700CAA40093}"/>
    <cellStyle name="Commentaire 5 2 2 2 3 3" xfId="19081" xr:uid="{36F02788-7E60-44FD-A624-5BB2EAD11897}"/>
    <cellStyle name="Commentaire 5 2 2 2 3 3 2" xfId="19082" xr:uid="{1E5B6867-69E4-4267-A580-72C36641A8C5}"/>
    <cellStyle name="Commentaire 5 2 2 2 3 3 3" xfId="19083" xr:uid="{128FA2DD-CFB8-44D4-AFFC-65DAD88AFD16}"/>
    <cellStyle name="Commentaire 5 2 2 2 3 3 4" xfId="19084" xr:uid="{CC30A981-A62B-4792-AE6A-5E41FCC7E15B}"/>
    <cellStyle name="Commentaire 5 2 2 2 3 3 5" xfId="19085" xr:uid="{70F33186-70C7-4A4B-91FE-63533164BD50}"/>
    <cellStyle name="Commentaire 5 2 2 2 3 4" xfId="19086" xr:uid="{31BDA1BF-645A-4186-AB6F-F54E523421D0}"/>
    <cellStyle name="Commentaire 5 2 2 2 3 5" xfId="19087" xr:uid="{16FB3AA7-644C-4B29-975D-EFBE580BDC57}"/>
    <cellStyle name="Commentaire 5 2 2 2 3 6" xfId="19088" xr:uid="{529265CA-9CE8-4EE7-B7EE-AC2C2CD870FF}"/>
    <cellStyle name="Commentaire 5 2 2 2 3 7" xfId="19089" xr:uid="{D6AC672E-D3EF-430A-8F99-54AA4638E446}"/>
    <cellStyle name="Commentaire 5 2 2 2 4" xfId="19090" xr:uid="{4D447F8A-0AB2-41C5-A3CA-AB65906A5C13}"/>
    <cellStyle name="Commentaire 5 2 2 2 4 2" xfId="19091" xr:uid="{0529B320-3445-4763-9CD3-D44A99EA3044}"/>
    <cellStyle name="Commentaire 5 2 2 2 4 2 2" xfId="19092" xr:uid="{BED652BA-068A-4B17-88F5-589EA56D3917}"/>
    <cellStyle name="Commentaire 5 2 2 2 4 2 3" xfId="19093" xr:uid="{F0FB2D1D-0508-4124-ABBC-73BDCBD9EB09}"/>
    <cellStyle name="Commentaire 5 2 2 2 4 2 4" xfId="19094" xr:uid="{E0A8454B-9C47-4A56-B2DF-4AE384CBDDC1}"/>
    <cellStyle name="Commentaire 5 2 2 2 4 2 5" xfId="19095" xr:uid="{1402A9A3-0268-4C31-AB0B-35CAC40AD6E3}"/>
    <cellStyle name="Commentaire 5 2 2 2 4 3" xfId="19096" xr:uid="{FBD6C866-BEBD-4493-B2C0-E14EC8BB89FA}"/>
    <cellStyle name="Commentaire 5 2 2 2 4 3 2" xfId="19097" xr:uid="{9564047D-7498-43AC-B9FC-E7EF7AEFE9F1}"/>
    <cellStyle name="Commentaire 5 2 2 2 4 3 3" xfId="19098" xr:uid="{ED4B6527-03BD-479E-8587-497A18C9D6C2}"/>
    <cellStyle name="Commentaire 5 2 2 2 4 3 4" xfId="19099" xr:uid="{A6C89BD4-4DE4-4C6B-9FD3-D5204056016B}"/>
    <cellStyle name="Commentaire 5 2 2 2 4 3 5" xfId="19100" xr:uid="{29DE6586-888A-4AE3-9BF4-D1312CA2521E}"/>
    <cellStyle name="Commentaire 5 2 2 2 4 4" xfId="19101" xr:uid="{1DF0ECB7-23B6-46B0-9CF0-D6AEE6F31E7A}"/>
    <cellStyle name="Commentaire 5 2 2 2 4 5" xfId="19102" xr:uid="{FC2C4620-95EC-46F8-B210-82DD7E38CB7A}"/>
    <cellStyle name="Commentaire 5 2 2 2 4 6" xfId="19103" xr:uid="{C12C0238-EDC9-48E6-94E1-417BA3C787F2}"/>
    <cellStyle name="Commentaire 5 2 2 2 4 7" xfId="19104" xr:uid="{8445A96C-E9B2-4E69-AFB0-E57D36452D2E}"/>
    <cellStyle name="Commentaire 5 2 2 2 5" xfId="19105" xr:uid="{86986AF7-6F40-4B44-8F98-1B88A54F1405}"/>
    <cellStyle name="Commentaire 5 2 2 2 5 2" xfId="19106" xr:uid="{2D6E23DC-4328-4C60-8E42-A28B9701F62B}"/>
    <cellStyle name="Commentaire 5 2 2 2 5 3" xfId="19107" xr:uid="{76ACDFFC-7370-4504-A3E5-DBF374A6B2D0}"/>
    <cellStyle name="Commentaire 5 2 2 2 5 4" xfId="19108" xr:uid="{8C70B140-8124-466F-A0B6-AC659FCB900E}"/>
    <cellStyle name="Commentaire 5 2 2 2 5 5" xfId="19109" xr:uid="{48EFFDAC-B065-4BD1-8E82-E7DA1421CE88}"/>
    <cellStyle name="Commentaire 5 2 2 2 6" xfId="19110" xr:uid="{72ADBA1D-8BA6-49E6-AD4F-9687A4319425}"/>
    <cellStyle name="Commentaire 5 2 2 2 6 2" xfId="19111" xr:uid="{33CDA7CE-727C-4078-AE78-C218AB6C385B}"/>
    <cellStyle name="Commentaire 5 2 2 2 6 3" xfId="19112" xr:uid="{A188BA72-6FD7-4DEF-B860-CB10E886C177}"/>
    <cellStyle name="Commentaire 5 2 2 2 6 4" xfId="19113" xr:uid="{0C433888-3441-480B-82CF-7D86A56266DC}"/>
    <cellStyle name="Commentaire 5 2 2 2 6 5" xfId="19114" xr:uid="{C3C2B336-17D2-4648-AED9-35E73C9AB648}"/>
    <cellStyle name="Commentaire 5 2 2 2 7" xfId="19115" xr:uid="{E69B8A55-5F9C-42DE-A612-F11B1D023E1F}"/>
    <cellStyle name="Commentaire 5 2 2 2 8" xfId="19116" xr:uid="{A681F470-1ADA-4820-A499-67EDEFA59898}"/>
    <cellStyle name="Commentaire 5 2 2 2 9" xfId="19117" xr:uid="{DFCB848D-D070-4D42-814B-79C1415C2DFA}"/>
    <cellStyle name="Commentaire 5 2 2 2_Commentaires" xfId="19118" xr:uid="{F86943A7-853F-40EF-BBA3-7F3406CE38AE}"/>
    <cellStyle name="Commentaire 5 2 2 3" xfId="19119" xr:uid="{30728B7E-48C7-4D39-A50B-8C20AF281653}"/>
    <cellStyle name="Commentaire 5 2 2 3 2" xfId="19120" xr:uid="{45DF82FF-4382-40D4-A10C-A17305529C3A}"/>
    <cellStyle name="Commentaire 5 2 2 3 2 2" xfId="19121" xr:uid="{A8196D19-5DCB-4D4F-8ECC-1D5A7FEFDC5B}"/>
    <cellStyle name="Commentaire 5 2 2 3 2 3" xfId="19122" xr:uid="{B95D0A55-67EF-4EFC-8DE5-FED83550E8F9}"/>
    <cellStyle name="Commentaire 5 2 2 3 2 4" xfId="19123" xr:uid="{A1D9A5E3-F9C0-4C09-B98C-F28DB27F8E34}"/>
    <cellStyle name="Commentaire 5 2 2 3 2 5" xfId="19124" xr:uid="{1D02FD63-C43A-430B-9F5E-6F8586586F11}"/>
    <cellStyle name="Commentaire 5 2 2 3 3" xfId="19125" xr:uid="{4E42B5A7-C737-4131-87BD-DC1C5C1B9F06}"/>
    <cellStyle name="Commentaire 5 2 2 3 3 2" xfId="19126" xr:uid="{1DBFFD64-88F6-4623-9372-EC9E394323AE}"/>
    <cellStyle name="Commentaire 5 2 2 3 3 3" xfId="19127" xr:uid="{C9E75F70-D745-4C98-BCD7-829CA9B91E0B}"/>
    <cellStyle name="Commentaire 5 2 2 3 3 4" xfId="19128" xr:uid="{A924CD6D-F322-4C30-8B0F-6B7D45C471F7}"/>
    <cellStyle name="Commentaire 5 2 2 3 3 5" xfId="19129" xr:uid="{62A8A0B8-6C02-4C89-BA24-064C26FF96CA}"/>
    <cellStyle name="Commentaire 5 2 2 3 4" xfId="19130" xr:uid="{4B76DEC4-5F03-468B-8401-A7A4F3A402BE}"/>
    <cellStyle name="Commentaire 5 2 2 3 5" xfId="19131" xr:uid="{4FCDD5DF-735E-47AD-877B-64F9579B5D4F}"/>
    <cellStyle name="Commentaire 5 2 2 3 6" xfId="19132" xr:uid="{578A5B3E-A5E5-4B9B-9438-E14F6D065D37}"/>
    <cellStyle name="Commentaire 5 2 2 3 7" xfId="19133" xr:uid="{22A5A2A2-3E69-4304-A8EC-AA0352CC4ED0}"/>
    <cellStyle name="Commentaire 5 2 2 3_Commentaires" xfId="19134" xr:uid="{5AB04A1D-97CF-441F-A705-CBBC2B4773A4}"/>
    <cellStyle name="Commentaire 5 2 2 4" xfId="19135" xr:uid="{C49C6B06-D19E-4A4A-9278-C06209FC9155}"/>
    <cellStyle name="Commentaire 5 2 2 4 2" xfId="19136" xr:uid="{72B10966-E978-424E-801F-36D22D65F422}"/>
    <cellStyle name="Commentaire 5 2 2 4 2 2" xfId="19137" xr:uid="{F0AD54B7-17D0-4FAC-9E9F-399058076140}"/>
    <cellStyle name="Commentaire 5 2 2 4 2 3" xfId="19138" xr:uid="{3F8A215D-C708-4981-A2BE-67FEBB421F5B}"/>
    <cellStyle name="Commentaire 5 2 2 4 2 4" xfId="19139" xr:uid="{4A56C55C-A40F-45B4-AA36-7CF1EEB09781}"/>
    <cellStyle name="Commentaire 5 2 2 4 2 5" xfId="19140" xr:uid="{939DB033-C44B-4CAE-B5B2-8696E1F474F8}"/>
    <cellStyle name="Commentaire 5 2 2 4 3" xfId="19141" xr:uid="{09814526-5984-470A-BF8A-329ED3C90AD9}"/>
    <cellStyle name="Commentaire 5 2 2 4 3 2" xfId="19142" xr:uid="{68E3C7DD-C69B-4C9B-A8F6-B7853128F56A}"/>
    <cellStyle name="Commentaire 5 2 2 4 3 3" xfId="19143" xr:uid="{9605B9A0-0948-4460-8BD8-CB5C1002ED48}"/>
    <cellStyle name="Commentaire 5 2 2 4 3 4" xfId="19144" xr:uid="{C50CEA04-8DE7-489B-876F-79B7B7D47082}"/>
    <cellStyle name="Commentaire 5 2 2 4 3 5" xfId="19145" xr:uid="{DE3B9296-12FB-492E-A68A-3457518E1B59}"/>
    <cellStyle name="Commentaire 5 2 2 4 4" xfId="19146" xr:uid="{2BFBE557-C8EA-465E-826E-4E6BEBF33A74}"/>
    <cellStyle name="Commentaire 5 2 2 4 5" xfId="19147" xr:uid="{76029B28-7DF5-466B-AADD-49D6FA59ACAB}"/>
    <cellStyle name="Commentaire 5 2 2 4 6" xfId="19148" xr:uid="{47D48247-55A3-4067-8982-E4D8818B1ADA}"/>
    <cellStyle name="Commentaire 5 2 2 4 7" xfId="19149" xr:uid="{B493F55F-B029-4A44-BDE4-63FC3701C30F}"/>
    <cellStyle name="Commentaire 5 2 2 5" xfId="19150" xr:uid="{EA1D22D0-B1C9-4D49-9323-0E4A3E3B320B}"/>
    <cellStyle name="Commentaire 5 2 2 5 2" xfId="19151" xr:uid="{EA2993EC-4BD6-4984-819C-B15C254130F7}"/>
    <cellStyle name="Commentaire 5 2 2 5 2 2" xfId="19152" xr:uid="{1859EB8D-2C6B-4B6E-97EC-350FDFEF6C6E}"/>
    <cellStyle name="Commentaire 5 2 2 5 2 3" xfId="19153" xr:uid="{5ED8DF76-1FDF-4F54-A48B-4AB20A8C6CC8}"/>
    <cellStyle name="Commentaire 5 2 2 5 2 4" xfId="19154" xr:uid="{46F8ABDD-3106-4FF4-B7DC-E2309B21BA8D}"/>
    <cellStyle name="Commentaire 5 2 2 5 2 5" xfId="19155" xr:uid="{4A4D91A8-1513-42F0-9DFC-ABFFDC26CCB0}"/>
    <cellStyle name="Commentaire 5 2 2 5 3" xfId="19156" xr:uid="{5F84544B-F6A5-4C58-977F-9ECE641F4B9A}"/>
    <cellStyle name="Commentaire 5 2 2 5 3 2" xfId="19157" xr:uid="{4A8A51E1-7BCF-4F71-9AF7-9FAAC03C24C0}"/>
    <cellStyle name="Commentaire 5 2 2 5 3 3" xfId="19158" xr:uid="{0BCA90B4-B7CD-4381-B4AC-D338F1266EAC}"/>
    <cellStyle name="Commentaire 5 2 2 5 3 4" xfId="19159" xr:uid="{A07C7906-6019-4609-ABE4-98166C5FBD7F}"/>
    <cellStyle name="Commentaire 5 2 2 5 3 5" xfId="19160" xr:uid="{D653D16A-580D-4DE1-9EB9-08125525513E}"/>
    <cellStyle name="Commentaire 5 2 2 5 4" xfId="19161" xr:uid="{16FD79C6-D37D-4025-8967-15B58EAFEBDC}"/>
    <cellStyle name="Commentaire 5 2 2 5 5" xfId="19162" xr:uid="{CDA2ADAA-AB32-42E2-811E-03AEA53EB754}"/>
    <cellStyle name="Commentaire 5 2 2 5 6" xfId="19163" xr:uid="{C9E08F9B-CBC4-4606-B385-FDE07927EC57}"/>
    <cellStyle name="Commentaire 5 2 2 5 7" xfId="19164" xr:uid="{693E17A2-A42D-4BBC-AD34-F6DFE21A3C92}"/>
    <cellStyle name="Commentaire 5 2 2 6" xfId="19165" xr:uid="{61947E20-2E2A-41C8-867E-14150739023A}"/>
    <cellStyle name="Commentaire 5 2 2 6 2" xfId="19166" xr:uid="{B10D6D63-1185-462B-A457-90D5E9E5E8B9}"/>
    <cellStyle name="Commentaire 5 2 2 6 2 2" xfId="19167" xr:uid="{0CAA40C9-A14C-40E1-9D8A-C62E471FBE5E}"/>
    <cellStyle name="Commentaire 5 2 2 6 2 3" xfId="19168" xr:uid="{1BF351E0-DB6E-4500-868B-010903D5EB76}"/>
    <cellStyle name="Commentaire 5 2 2 6 2 4" xfId="19169" xr:uid="{22378FC7-11D9-48A2-ACB9-B196DC6B4F65}"/>
    <cellStyle name="Commentaire 5 2 2 6 2 5" xfId="19170" xr:uid="{C2BC3A6C-4619-42C2-8EE0-CF24997B8434}"/>
    <cellStyle name="Commentaire 5 2 2 6 3" xfId="19171" xr:uid="{C282D4BE-1CFD-4933-8149-B02DA3EE2A63}"/>
    <cellStyle name="Commentaire 5 2 2 6 3 2" xfId="19172" xr:uid="{AEE1A4CE-B3A2-4F74-90DA-16BF5EE2CDD2}"/>
    <cellStyle name="Commentaire 5 2 2 6 3 3" xfId="19173" xr:uid="{571FE0F0-FADF-4194-B4F6-B3514BA1FCBB}"/>
    <cellStyle name="Commentaire 5 2 2 6 3 4" xfId="19174" xr:uid="{DD4AED64-84E3-48AA-8D0B-CD827ECAFB91}"/>
    <cellStyle name="Commentaire 5 2 2 6 3 5" xfId="19175" xr:uid="{CD50FFDB-9C29-495B-A091-DB41BE595D84}"/>
    <cellStyle name="Commentaire 5 2 2 6 4" xfId="19176" xr:uid="{0EB8142B-6A3C-4D37-A0CA-0083D4728330}"/>
    <cellStyle name="Commentaire 5 2 2 6 5" xfId="19177" xr:uid="{BEBE92AA-8F8E-439F-BF75-BC3CEBA5AC1B}"/>
    <cellStyle name="Commentaire 5 2 2 6 6" xfId="19178" xr:uid="{6E2F4A81-4625-45D1-9B9F-1658C0223200}"/>
    <cellStyle name="Commentaire 5 2 2 6 7" xfId="19179" xr:uid="{F0CCF821-F8A2-46CE-A265-7F3CDD86F7BB}"/>
    <cellStyle name="Commentaire 5 2 2 7" xfId="19180" xr:uid="{24AA5712-8D61-4708-9AF1-7350E0FBCAAD}"/>
    <cellStyle name="Commentaire 5 2 2 7 2" xfId="19181" xr:uid="{BA3DB618-D71D-409E-A2AC-0B148021C22C}"/>
    <cellStyle name="Commentaire 5 2 2 7 3" xfId="19182" xr:uid="{9CA76727-F144-4B5C-9894-BE5C24B9E738}"/>
    <cellStyle name="Commentaire 5 2 2 7 4" xfId="19183" xr:uid="{F2F8B54D-8C15-423E-9345-ABA0D002F051}"/>
    <cellStyle name="Commentaire 5 2 2 7 5" xfId="19184" xr:uid="{8EF99514-323A-4804-A6FE-8BF85F5CC038}"/>
    <cellStyle name="Commentaire 5 2 2 8" xfId="19185" xr:uid="{B287AD53-C3F3-4DD0-AF05-35DB5D3E3BA5}"/>
    <cellStyle name="Commentaire 5 2 2 8 2" xfId="19186" xr:uid="{70F574BB-3BCC-4E29-B834-7F8A8A84940C}"/>
    <cellStyle name="Commentaire 5 2 2 8 3" xfId="19187" xr:uid="{DFBEF6F7-089E-43D3-B8EE-E47B015F6C24}"/>
    <cellStyle name="Commentaire 5 2 2 8 4" xfId="19188" xr:uid="{8561699B-561C-41F4-9267-77CD6998B799}"/>
    <cellStyle name="Commentaire 5 2 2 8 5" xfId="19189" xr:uid="{F4618013-1ACB-48D9-942E-BEEB231925DC}"/>
    <cellStyle name="Commentaire 5 2 2 9" xfId="19190" xr:uid="{51971D8E-DC6C-48B1-9127-A7364231A419}"/>
    <cellStyle name="Commentaire 5 2 2_Commentaires" xfId="19191" xr:uid="{EAFDFBFE-60D7-4965-8AF4-81C9B3543AE2}"/>
    <cellStyle name="Commentaire 5 2 3" xfId="19192" xr:uid="{DCC92A31-E5DF-4CB6-B463-8E06DF96C53A}"/>
    <cellStyle name="Commentaire 5 2 3 10" xfId="19193" xr:uid="{E664E3CF-7014-4401-801A-D079B1FD4BD6}"/>
    <cellStyle name="Commentaire 5 2 3 2" xfId="19194" xr:uid="{80F93C17-59DD-4DCF-91CB-68B57CDE6828}"/>
    <cellStyle name="Commentaire 5 2 3 2 2" xfId="19195" xr:uid="{8DDAA14E-367B-42EF-9026-1B5CA137EA9C}"/>
    <cellStyle name="Commentaire 5 2 3 2 2 2" xfId="19196" xr:uid="{B4704DA6-870E-4A66-B068-A8A8F9448AF0}"/>
    <cellStyle name="Commentaire 5 2 3 2 2 3" xfId="19197" xr:uid="{4C78D22B-E8E0-4AF6-8E81-927B23EFDCE1}"/>
    <cellStyle name="Commentaire 5 2 3 2 2 4" xfId="19198" xr:uid="{B95F034E-646D-46AD-BB26-104AB3A75153}"/>
    <cellStyle name="Commentaire 5 2 3 2 2 5" xfId="19199" xr:uid="{249695E1-F09A-4A76-BADD-126162D65345}"/>
    <cellStyle name="Commentaire 5 2 3 2 3" xfId="19200" xr:uid="{69ED4B01-2247-4B72-A21A-EC3668D0F5DB}"/>
    <cellStyle name="Commentaire 5 2 3 2 3 2" xfId="19201" xr:uid="{65D7F510-453C-4E7F-B64A-D6DC778E0FB8}"/>
    <cellStyle name="Commentaire 5 2 3 2 3 3" xfId="19202" xr:uid="{554D7B49-31ED-4F21-A881-864D32FEFD50}"/>
    <cellStyle name="Commentaire 5 2 3 2 3 4" xfId="19203" xr:uid="{4ED2C248-A60D-478C-8E32-74061F610CF0}"/>
    <cellStyle name="Commentaire 5 2 3 2 3 5" xfId="19204" xr:uid="{81A4746A-9016-4915-B6A7-5F0D21ADDAC6}"/>
    <cellStyle name="Commentaire 5 2 3 2 4" xfId="19205" xr:uid="{BDC0EA39-2CEF-4307-A102-620EB2DB41CF}"/>
    <cellStyle name="Commentaire 5 2 3 2 5" xfId="19206" xr:uid="{C274DE0D-801A-48AA-BA13-116334CF47E6}"/>
    <cellStyle name="Commentaire 5 2 3 2 6" xfId="19207" xr:uid="{008A2F4C-094D-4AEC-B6CA-740FC6E8ACA8}"/>
    <cellStyle name="Commentaire 5 2 3 2 7" xfId="19208" xr:uid="{3C5B72E8-1717-4AAB-BA7F-A9A05FD3C1DA}"/>
    <cellStyle name="Commentaire 5 2 3 2_Commentaires" xfId="19209" xr:uid="{DB151018-F456-4C2F-8027-E48FD61E771D}"/>
    <cellStyle name="Commentaire 5 2 3 3" xfId="19210" xr:uid="{6DA738A0-1FA8-42F8-A6BE-ABEF41FF7E8B}"/>
    <cellStyle name="Commentaire 5 2 3 3 2" xfId="19211" xr:uid="{A81F595F-F173-4CB7-B657-3CF1A54CF947}"/>
    <cellStyle name="Commentaire 5 2 3 3 2 2" xfId="19212" xr:uid="{7226F3C0-8108-41A5-9EB8-289AE8A7E923}"/>
    <cellStyle name="Commentaire 5 2 3 3 2 3" xfId="19213" xr:uid="{9DCE3C23-E095-49AD-B726-865F3A24C2DC}"/>
    <cellStyle name="Commentaire 5 2 3 3 2 4" xfId="19214" xr:uid="{05F4E12F-8D49-4262-873F-8C00BBAAEDD7}"/>
    <cellStyle name="Commentaire 5 2 3 3 2 5" xfId="19215" xr:uid="{454FFE18-3779-4B8E-B954-B1C1D1A8B642}"/>
    <cellStyle name="Commentaire 5 2 3 3 3" xfId="19216" xr:uid="{D13B474F-5C9B-47BE-BCA8-130058E56540}"/>
    <cellStyle name="Commentaire 5 2 3 3 3 2" xfId="19217" xr:uid="{252B98A3-FEA1-472B-BE0B-7CF1292C2012}"/>
    <cellStyle name="Commentaire 5 2 3 3 3 3" xfId="19218" xr:uid="{94E81760-A213-47E9-8AAF-AC30F3A6C8F7}"/>
    <cellStyle name="Commentaire 5 2 3 3 3 4" xfId="19219" xr:uid="{1D9D01F3-94D8-4FFB-89C0-AA0C55870C20}"/>
    <cellStyle name="Commentaire 5 2 3 3 3 5" xfId="19220" xr:uid="{C4A590DD-C6BD-4234-ACD6-A07A3E77DBBC}"/>
    <cellStyle name="Commentaire 5 2 3 3 4" xfId="19221" xr:uid="{E3B3A6A4-46CB-4D5B-B09F-0A6D9CEB3762}"/>
    <cellStyle name="Commentaire 5 2 3 3 5" xfId="19222" xr:uid="{DB001452-1422-449C-9529-C794949096B2}"/>
    <cellStyle name="Commentaire 5 2 3 3 6" xfId="19223" xr:uid="{4568AE78-2B48-46B4-9C54-7E4DCCDECD2A}"/>
    <cellStyle name="Commentaire 5 2 3 3 7" xfId="19224" xr:uid="{9BE8B78B-AD0A-442D-B7A8-36566909A20B}"/>
    <cellStyle name="Commentaire 5 2 3 3_Commentaires" xfId="19225" xr:uid="{0CDE1D01-9B39-4C58-A6FD-C61415F8B919}"/>
    <cellStyle name="Commentaire 5 2 3 4" xfId="19226" xr:uid="{DA416DC9-A87C-4EFA-96EA-2735C51A09C9}"/>
    <cellStyle name="Commentaire 5 2 3 4 2" xfId="19227" xr:uid="{672DA751-B840-4137-8197-602162E6FD3B}"/>
    <cellStyle name="Commentaire 5 2 3 4 2 2" xfId="19228" xr:uid="{C7E6B254-BB8C-4E86-9D98-6DD7C1D5824A}"/>
    <cellStyle name="Commentaire 5 2 3 4 2 3" xfId="19229" xr:uid="{CF894689-ED3D-44E0-8A78-DC591F81180D}"/>
    <cellStyle name="Commentaire 5 2 3 4 2 4" xfId="19230" xr:uid="{723FB338-123A-4A8A-9CB8-F568E73A20C4}"/>
    <cellStyle name="Commentaire 5 2 3 4 2 5" xfId="19231" xr:uid="{80A77220-9B69-4200-A8AB-C3B45BBD4AB2}"/>
    <cellStyle name="Commentaire 5 2 3 4 3" xfId="19232" xr:uid="{88276032-972A-4F04-A636-663618FD87B9}"/>
    <cellStyle name="Commentaire 5 2 3 4 3 2" xfId="19233" xr:uid="{6A1222AC-F206-430D-BBE7-DB764A2881BD}"/>
    <cellStyle name="Commentaire 5 2 3 4 3 3" xfId="19234" xr:uid="{FD7DAED0-DEDC-4A5C-A9D1-C4441EB8E2B3}"/>
    <cellStyle name="Commentaire 5 2 3 4 3 4" xfId="19235" xr:uid="{362ACB95-7F2E-4145-B54E-95A511E05E79}"/>
    <cellStyle name="Commentaire 5 2 3 4 3 5" xfId="19236" xr:uid="{F037AEC9-DED2-47ED-A73F-E18B08FADD0E}"/>
    <cellStyle name="Commentaire 5 2 3 4 4" xfId="19237" xr:uid="{1D24B6A0-748F-401D-A7FD-B5E8C4A7A349}"/>
    <cellStyle name="Commentaire 5 2 3 4 5" xfId="19238" xr:uid="{DBD44B4E-483D-4159-8002-CC20C0BFB41E}"/>
    <cellStyle name="Commentaire 5 2 3 4 6" xfId="19239" xr:uid="{11577AD4-7EE4-49A9-AE86-0D5FF156F3D8}"/>
    <cellStyle name="Commentaire 5 2 3 4 7" xfId="19240" xr:uid="{3E6156C7-C98B-4C3C-97D1-2DB6934F68BF}"/>
    <cellStyle name="Commentaire 5 2 3 5" xfId="19241" xr:uid="{16D27D73-57B5-4157-A7AC-102B1B00D869}"/>
    <cellStyle name="Commentaire 5 2 3 5 2" xfId="19242" xr:uid="{82E35A2B-C190-457B-87CA-44AF8E37F0C4}"/>
    <cellStyle name="Commentaire 5 2 3 5 3" xfId="19243" xr:uid="{B41E119F-6FF2-4CE2-9C56-A0E7B7C6AEB1}"/>
    <cellStyle name="Commentaire 5 2 3 5 4" xfId="19244" xr:uid="{9D069C73-1323-4ECC-8F5D-EEFCF9FB68D0}"/>
    <cellStyle name="Commentaire 5 2 3 5 5" xfId="19245" xr:uid="{D86C4375-4EAC-48A3-BC74-DB369EDD144A}"/>
    <cellStyle name="Commentaire 5 2 3 6" xfId="19246" xr:uid="{2CD7A613-6275-4D11-BB28-729DE5E7556F}"/>
    <cellStyle name="Commentaire 5 2 3 6 2" xfId="19247" xr:uid="{679010A5-08F8-450B-B023-5B5F3CA8097E}"/>
    <cellStyle name="Commentaire 5 2 3 6 3" xfId="19248" xr:uid="{CF2B2F3D-4C24-40F5-AF4D-0B1B1334C265}"/>
    <cellStyle name="Commentaire 5 2 3 6 4" xfId="19249" xr:uid="{29B8936A-2EB1-4A20-9688-F89EF6CF7558}"/>
    <cellStyle name="Commentaire 5 2 3 6 5" xfId="19250" xr:uid="{F2F3C405-5EF7-4BA8-AA49-1145BC179AA8}"/>
    <cellStyle name="Commentaire 5 2 3 7" xfId="19251" xr:uid="{AD79DA5E-A933-40E4-9B2C-F028AF4DCDBD}"/>
    <cellStyle name="Commentaire 5 2 3 8" xfId="19252" xr:uid="{8AA1DA3A-5EFB-4FF5-9462-6721E54B55B6}"/>
    <cellStyle name="Commentaire 5 2 3 9" xfId="19253" xr:uid="{3F38AA4F-A4E7-4729-A117-D2A232CF79C8}"/>
    <cellStyle name="Commentaire 5 2 3_Commentaires" xfId="19254" xr:uid="{73578B86-91CD-414A-BE2C-556D6A2134BE}"/>
    <cellStyle name="Commentaire 5 2 4" xfId="19255" xr:uid="{B56AAE92-4541-47ED-88A8-FB53DD215F59}"/>
    <cellStyle name="Commentaire 5 2 4 2" xfId="19256" xr:uid="{45DAFC58-90EB-4463-974D-1E6B7592C064}"/>
    <cellStyle name="Commentaire 5 2 4 2 2" xfId="19257" xr:uid="{308AE57B-0C52-44C5-9B4C-193EB72F18BA}"/>
    <cellStyle name="Commentaire 5 2 4 2 3" xfId="19258" xr:uid="{0581D368-8FBF-4A81-B631-09CD639CABCE}"/>
    <cellStyle name="Commentaire 5 2 4 2 4" xfId="19259" xr:uid="{69E08073-7B81-456A-912A-7F61BD3960CE}"/>
    <cellStyle name="Commentaire 5 2 4 2 5" xfId="19260" xr:uid="{3491ACEE-8360-41B2-9D52-FAA73F1ACCCD}"/>
    <cellStyle name="Commentaire 5 2 4 2_Commentaires" xfId="19261" xr:uid="{2B3CE989-F92C-40CC-A2D9-72496FDCC75A}"/>
    <cellStyle name="Commentaire 5 2 4 3" xfId="19262" xr:uid="{F33BE00A-2DE9-454B-9CF8-0B1DDE29BE44}"/>
    <cellStyle name="Commentaire 5 2 4 3 2" xfId="19263" xr:uid="{21063B07-6ECC-4B96-9DDE-E40B48AA6C4C}"/>
    <cellStyle name="Commentaire 5 2 4 3 3" xfId="19264" xr:uid="{3130571D-A96F-4240-9744-B2BFEAB3DA67}"/>
    <cellStyle name="Commentaire 5 2 4 3 4" xfId="19265" xr:uid="{EB9EB94C-1A5B-4ECF-A59E-31C1B4986C76}"/>
    <cellStyle name="Commentaire 5 2 4 3 5" xfId="19266" xr:uid="{1505914D-F934-4EAA-B182-74A96560AAC0}"/>
    <cellStyle name="Commentaire 5 2 4 4" xfId="19267" xr:uid="{4EFED9F8-96C8-4484-874B-A072C2AC95BD}"/>
    <cellStyle name="Commentaire 5 2 4 5" xfId="19268" xr:uid="{83AAF34C-BBC9-42ED-BE8B-5D80A854762A}"/>
    <cellStyle name="Commentaire 5 2 4 6" xfId="19269" xr:uid="{DFBC65C9-2DFA-4058-9E61-F3B2E533F7C3}"/>
    <cellStyle name="Commentaire 5 2 4 7" xfId="19270" xr:uid="{6798D1D6-BF5E-449C-977D-414062A9C5DA}"/>
    <cellStyle name="Commentaire 5 2 4_Commentaires" xfId="19271" xr:uid="{CC205D1E-0FB1-4D1D-BAB0-81DABDA5CBB8}"/>
    <cellStyle name="Commentaire 5 2 5" xfId="19272" xr:uid="{608C404F-7ABE-4640-AE3A-AFC9E8F0154A}"/>
    <cellStyle name="Commentaire 5 2 5 2" xfId="19273" xr:uid="{B1D792EC-588A-4E39-875B-2D7BFB8439BA}"/>
    <cellStyle name="Commentaire 5 2 5 2 2" xfId="19274" xr:uid="{E319CAFD-3007-48BA-81AA-9EE23688BE78}"/>
    <cellStyle name="Commentaire 5 2 5 2 3" xfId="19275" xr:uid="{6F851378-6AD1-455A-9BEC-980A77895B79}"/>
    <cellStyle name="Commentaire 5 2 5 2 4" xfId="19276" xr:uid="{5DCCD67A-97DD-41AE-90AF-671F72135C26}"/>
    <cellStyle name="Commentaire 5 2 5 2 5" xfId="19277" xr:uid="{E0F77017-8CB6-44DE-AD46-80A44F65E0C9}"/>
    <cellStyle name="Commentaire 5 2 5 2_Commentaires" xfId="19278" xr:uid="{BC1F7736-494E-4B0E-857B-BE0B8FAF91FE}"/>
    <cellStyle name="Commentaire 5 2 5 3" xfId="19279" xr:uid="{951B09B1-1CF0-4D68-A531-C8313F1DB48E}"/>
    <cellStyle name="Commentaire 5 2 5 3 2" xfId="19280" xr:uid="{C837D541-CFD4-4DB2-B009-87857D8D2AA3}"/>
    <cellStyle name="Commentaire 5 2 5 3 3" xfId="19281" xr:uid="{5ADDF556-FF3A-434D-AFA8-4A6E805C57C0}"/>
    <cellStyle name="Commentaire 5 2 5 3 4" xfId="19282" xr:uid="{BEC19799-F052-4312-B6C4-2980DD91ED42}"/>
    <cellStyle name="Commentaire 5 2 5 3 5" xfId="19283" xr:uid="{5FA7E83B-5D76-43FD-A58F-95984F535CD0}"/>
    <cellStyle name="Commentaire 5 2 5 4" xfId="19284" xr:uid="{DC3625B5-D5DB-4748-9EFA-FF91E550C91D}"/>
    <cellStyle name="Commentaire 5 2 5 5" xfId="19285" xr:uid="{07F8D475-E609-46EC-99A7-10C59FD6C41F}"/>
    <cellStyle name="Commentaire 5 2 5 6" xfId="19286" xr:uid="{E4B6835B-4EBA-4141-8B71-5328642FEC2F}"/>
    <cellStyle name="Commentaire 5 2 5 7" xfId="19287" xr:uid="{BCB9C57A-719D-4FA3-B23E-0290A9433516}"/>
    <cellStyle name="Commentaire 5 2 5_Commentaires" xfId="19288" xr:uid="{8199FA29-42B8-4595-A311-E4F39223B130}"/>
    <cellStyle name="Commentaire 5 2 6" xfId="19289" xr:uid="{C09C1748-D7F0-4BC8-8E21-A6A5520D5775}"/>
    <cellStyle name="Commentaire 5 2 6 2" xfId="19290" xr:uid="{7A6A409F-1F75-4A40-89CC-F6885C5BC1A6}"/>
    <cellStyle name="Commentaire 5 2 6 2 2" xfId="19291" xr:uid="{3C88C214-F70F-4990-97BA-1625AB8900B9}"/>
    <cellStyle name="Commentaire 5 2 6 2 3" xfId="19292" xr:uid="{F0B361F4-08D6-4F55-8BC6-FDC8F4412126}"/>
    <cellStyle name="Commentaire 5 2 6 2 4" xfId="19293" xr:uid="{0BA8BFDC-FCB3-46AE-BDDF-B222D76E196C}"/>
    <cellStyle name="Commentaire 5 2 6 2 5" xfId="19294" xr:uid="{4A674C5D-2144-45AE-89F8-56ACC6F886A2}"/>
    <cellStyle name="Commentaire 5 2 6 2_Commentaires" xfId="19295" xr:uid="{CFD48BBD-0CAD-4801-8F2C-B4B43281EF4E}"/>
    <cellStyle name="Commentaire 5 2 6 3" xfId="19296" xr:uid="{204363F6-0DF1-496C-B1BF-8457E9B3A737}"/>
    <cellStyle name="Commentaire 5 2 6 3 2" xfId="19297" xr:uid="{417F8C0D-5FFF-4378-B5C9-368500501778}"/>
    <cellStyle name="Commentaire 5 2 6 3 3" xfId="19298" xr:uid="{EC891257-E9E3-4764-9400-FEB133C11D3B}"/>
    <cellStyle name="Commentaire 5 2 6 3 4" xfId="19299" xr:uid="{0CF2FCBD-E278-48DB-A9CC-E2C9EFC67E20}"/>
    <cellStyle name="Commentaire 5 2 6 3 5" xfId="19300" xr:uid="{511935EC-DEDB-43B6-B863-8E56488AB57F}"/>
    <cellStyle name="Commentaire 5 2 6 4" xfId="19301" xr:uid="{63C67789-4446-44E7-A630-99971866DFE8}"/>
    <cellStyle name="Commentaire 5 2 6 5" xfId="19302" xr:uid="{0BFEC77C-D68A-4848-A5D7-38F54DCEAA99}"/>
    <cellStyle name="Commentaire 5 2 6 6" xfId="19303" xr:uid="{988073F4-9B7A-48BB-8493-415B18E7A68A}"/>
    <cellStyle name="Commentaire 5 2 6 7" xfId="19304" xr:uid="{FABE0C07-F590-4D40-9A39-998A1C94F25E}"/>
    <cellStyle name="Commentaire 5 2 6_Commentaires" xfId="19305" xr:uid="{91D59772-7C88-4984-AC2A-900F4FB3A526}"/>
    <cellStyle name="Commentaire 5 2 7" xfId="19306" xr:uid="{D9301229-DAD0-42A1-A9DB-A27A622C7393}"/>
    <cellStyle name="Commentaire 5 2 7 2" xfId="19307" xr:uid="{859A75FF-CC66-4DC4-A33F-06EBA26A2DDC}"/>
    <cellStyle name="Commentaire 5 2 7 2 2" xfId="19308" xr:uid="{53652732-2EDC-4F8A-B479-8A95111CCBCD}"/>
    <cellStyle name="Commentaire 5 2 7 2 3" xfId="19309" xr:uid="{56D36A65-7E88-4D00-B2A2-0D6161A4B0B6}"/>
    <cellStyle name="Commentaire 5 2 7 2 4" xfId="19310" xr:uid="{0073A73F-4283-4771-99A0-8729EE62CFD8}"/>
    <cellStyle name="Commentaire 5 2 7 2 5" xfId="19311" xr:uid="{1C258F44-EA54-4200-B3A2-9B555F875578}"/>
    <cellStyle name="Commentaire 5 2 7 3" xfId="19312" xr:uid="{6D891B12-91A1-43D7-AA74-BD1EAB2E4C17}"/>
    <cellStyle name="Commentaire 5 2 7 3 2" xfId="19313" xr:uid="{0FC8EB73-9FD2-44DD-9168-CA611086DBF9}"/>
    <cellStyle name="Commentaire 5 2 7 3 3" xfId="19314" xr:uid="{1001322C-517A-469E-B736-29744E03C7E3}"/>
    <cellStyle name="Commentaire 5 2 7 3 4" xfId="19315" xr:uid="{5570230E-5D1A-420E-B24D-8E9BF1579A6E}"/>
    <cellStyle name="Commentaire 5 2 7 3 5" xfId="19316" xr:uid="{374D5D7D-6D04-4AB5-8B92-82C2F84B7847}"/>
    <cellStyle name="Commentaire 5 2 7 4" xfId="19317" xr:uid="{06A5C608-B621-4EC4-A831-EC891689C32F}"/>
    <cellStyle name="Commentaire 5 2 7 5" xfId="19318" xr:uid="{BC04E698-60DC-4E31-B863-2860A54A09A6}"/>
    <cellStyle name="Commentaire 5 2 7 6" xfId="19319" xr:uid="{2734CCE7-C939-4EED-8123-25E70BF9836F}"/>
    <cellStyle name="Commentaire 5 2 7 7" xfId="19320" xr:uid="{8086D52F-980C-4180-8BC0-8794F490DBE6}"/>
    <cellStyle name="Commentaire 5 2 7_Commentaires" xfId="19321" xr:uid="{CEA53341-4EB5-4E6A-992D-AE77EE54460D}"/>
    <cellStyle name="Commentaire 5 2 8" xfId="19322" xr:uid="{CB3C40CB-5BA1-4894-96F5-F1BE33026B37}"/>
    <cellStyle name="Commentaire 5 2 8 2" xfId="19323" xr:uid="{998834A1-6E35-42D7-99DB-17EF6A58603F}"/>
    <cellStyle name="Commentaire 5 2 8 2 2" xfId="19324" xr:uid="{F59C2136-10D3-4119-87F1-8CFCC110879C}"/>
    <cellStyle name="Commentaire 5 2 8 2 3" xfId="19325" xr:uid="{9A66D03F-937A-4C20-B288-99381E959242}"/>
    <cellStyle name="Commentaire 5 2 8 2 4" xfId="19326" xr:uid="{48EB6FA6-F4B9-4FAD-88EF-C969C8BE0D37}"/>
    <cellStyle name="Commentaire 5 2 8 2 5" xfId="19327" xr:uid="{50B83CAC-ED0A-4E06-BF2F-DEFA2517A019}"/>
    <cellStyle name="Commentaire 5 2 8 3" xfId="19328" xr:uid="{68E7566D-5BD5-4288-A317-C96F5E4F8AD7}"/>
    <cellStyle name="Commentaire 5 2 8 4" xfId="19329" xr:uid="{81928265-98EF-4D6F-9661-01B86A0A051D}"/>
    <cellStyle name="Commentaire 5 2 8 5" xfId="19330" xr:uid="{5170BD66-17E1-4658-99CB-1F490DBCA63E}"/>
    <cellStyle name="Commentaire 5 2 8 6" xfId="19331" xr:uid="{DCFF818A-A586-44BC-9B43-ADFAE1536EFA}"/>
    <cellStyle name="Commentaire 5 2 8_Commentaires" xfId="19332" xr:uid="{E1DC0E7A-93F2-443B-A4B7-90BA83E25D86}"/>
    <cellStyle name="Commentaire 5 2 9" xfId="19333" xr:uid="{0431A922-7161-4D15-B44A-80D2B3CA2E02}"/>
    <cellStyle name="Commentaire 5 2 9 2" xfId="19334" xr:uid="{2CB669C1-B1B5-40C2-8148-D1384FD7302A}"/>
    <cellStyle name="Commentaire 5 2 9 3" xfId="19335" xr:uid="{0CF55FBB-CB2D-4AC3-BE78-A7320AF44E74}"/>
    <cellStyle name="Commentaire 5 2 9 4" xfId="19336" xr:uid="{5A3AC9AB-7B22-45B1-9680-BC040E7A8A74}"/>
    <cellStyle name="Commentaire 5 2 9 5" xfId="19337" xr:uid="{8CCEAC76-6A93-4FEF-BDA9-B29BA23A12C8}"/>
    <cellStyle name="Commentaire 5 2_Commentaires" xfId="19338" xr:uid="{FE04E508-067C-4DE5-8201-87E57473A84F}"/>
    <cellStyle name="Commentaire 5 20" xfId="19339" xr:uid="{01F29F02-07F0-4A33-806A-273B19F8D1A2}"/>
    <cellStyle name="Commentaire 5 20 2" xfId="19340" xr:uid="{A861ABBD-002E-4B34-BDE8-808301488FDA}"/>
    <cellStyle name="Commentaire 5 20 2 2" xfId="19341" xr:uid="{069B50CE-CFAB-4106-8D31-FC3FDABADC66}"/>
    <cellStyle name="Commentaire 5 20 2 3" xfId="19342" xr:uid="{3448B22B-E31E-497B-ADED-2A3B38D7C529}"/>
    <cellStyle name="Commentaire 5 20 2 4" xfId="19343" xr:uid="{C7B905A2-C58E-4A6A-B831-0749879D4E4B}"/>
    <cellStyle name="Commentaire 5 20 2 5" xfId="19344" xr:uid="{726A5E4B-5BD4-479F-BD9B-7AC2389B413B}"/>
    <cellStyle name="Commentaire 5 20 2_Commentaires" xfId="19345" xr:uid="{A20DC616-0B9C-4035-B9DC-7317503CAE98}"/>
    <cellStyle name="Commentaire 5 20 3" xfId="19346" xr:uid="{2F54080F-C1BF-4FE1-A3AB-46B9BE45FBB4}"/>
    <cellStyle name="Commentaire 5 20 3 2" xfId="19347" xr:uid="{383A8A79-35E4-4601-8D67-724D115EA59C}"/>
    <cellStyle name="Commentaire 5 20 3 3" xfId="19348" xr:uid="{C6AEB4E4-301E-42EC-AE75-99691E8BFBF0}"/>
    <cellStyle name="Commentaire 5 20 3 4" xfId="19349" xr:uid="{0B527558-54DB-4740-9E1E-E7E7B06B3C42}"/>
    <cellStyle name="Commentaire 5 20 3 5" xfId="19350" xr:uid="{4F57FDE6-2035-4680-8DDD-ED6C681479ED}"/>
    <cellStyle name="Commentaire 5 20 4" xfId="19351" xr:uid="{1827ED30-2346-404B-94E1-52C5D362F915}"/>
    <cellStyle name="Commentaire 5 20 5" xfId="19352" xr:uid="{F1CDFFB1-821B-4736-A1FC-D31839FAEAD2}"/>
    <cellStyle name="Commentaire 5 20 6" xfId="19353" xr:uid="{0706CFC7-2045-40F5-ADED-F7B015181DF9}"/>
    <cellStyle name="Commentaire 5 20 7" xfId="19354" xr:uid="{33192697-E8F0-4182-B031-31F48C5D1E43}"/>
    <cellStyle name="Commentaire 5 20_Commentaires" xfId="19355" xr:uid="{C54208DB-1AEE-4CBB-BA68-F2844C8E5D51}"/>
    <cellStyle name="Commentaire 5 21" xfId="19356" xr:uid="{D3BEA128-BB0A-4107-9F9B-7516102D2B17}"/>
    <cellStyle name="Commentaire 5 21 2" xfId="19357" xr:uid="{5356AE48-C127-4BBE-A243-94827FE3ACE7}"/>
    <cellStyle name="Commentaire 5 21 2 2" xfId="19358" xr:uid="{DCB663CB-42D7-415F-A0A5-47B988BA4A33}"/>
    <cellStyle name="Commentaire 5 21 2 3" xfId="19359" xr:uid="{A963C944-916F-4696-9EBE-B390B7584A9E}"/>
    <cellStyle name="Commentaire 5 21 2 4" xfId="19360" xr:uid="{05353D1C-CC9E-4A48-86FB-5CC774A6FD67}"/>
    <cellStyle name="Commentaire 5 21 2 5" xfId="19361" xr:uid="{CF18548E-5DFA-4537-B9EF-A4C39437907E}"/>
    <cellStyle name="Commentaire 5 21 2_Commentaires" xfId="19362" xr:uid="{3B38456C-438A-4B22-B859-134296A388DE}"/>
    <cellStyle name="Commentaire 5 21 3" xfId="19363" xr:uid="{FCE8B94A-F4CA-4F72-A326-80332AD73B39}"/>
    <cellStyle name="Commentaire 5 21 3 2" xfId="19364" xr:uid="{E52E6C4D-D9A4-41E6-BA7E-E320BC105A53}"/>
    <cellStyle name="Commentaire 5 21 3 3" xfId="19365" xr:uid="{E97654A3-7E2C-4382-B182-892F40D5C061}"/>
    <cellStyle name="Commentaire 5 21 3 4" xfId="19366" xr:uid="{560F7258-31D8-405B-9C4D-3C1F997426E9}"/>
    <cellStyle name="Commentaire 5 21 3 5" xfId="19367" xr:uid="{401BDED5-BD80-4AF1-9364-98D2D51504FF}"/>
    <cellStyle name="Commentaire 5 21 4" xfId="19368" xr:uid="{0EA4C3A4-ECB5-462A-8FDB-306A3F905F17}"/>
    <cellStyle name="Commentaire 5 21 5" xfId="19369" xr:uid="{3AFCB240-DC0F-4304-B501-6E7009ADE54A}"/>
    <cellStyle name="Commentaire 5 21 6" xfId="19370" xr:uid="{005FED4B-4D70-499D-8BB2-2AADD1EE3681}"/>
    <cellStyle name="Commentaire 5 21 7" xfId="19371" xr:uid="{4BBDBC66-ADB4-41A7-B855-634927B7CA09}"/>
    <cellStyle name="Commentaire 5 21_Commentaires" xfId="19372" xr:uid="{6C1A045B-64F4-48C4-AF88-2A9B4353AB67}"/>
    <cellStyle name="Commentaire 5 22" xfId="19373" xr:uid="{2B4761C1-109D-4052-BB03-DE213A81F30B}"/>
    <cellStyle name="Commentaire 5 22 2" xfId="19374" xr:uid="{2A20DB9D-51CA-47B4-9906-028E3BD5E2A6}"/>
    <cellStyle name="Commentaire 5 22 2 2" xfId="19375" xr:uid="{F6CC9EBE-2BC0-462D-A48D-E4A9E8F6C3E0}"/>
    <cellStyle name="Commentaire 5 22 2 3" xfId="19376" xr:uid="{0515E68F-776F-40D0-9F33-6E414F0DC715}"/>
    <cellStyle name="Commentaire 5 22 2 4" xfId="19377" xr:uid="{5C34F262-57E4-4CB3-B25F-220E45630C93}"/>
    <cellStyle name="Commentaire 5 22 2 5" xfId="19378" xr:uid="{AB7AE520-7BC9-4908-B532-72173ABFAFEA}"/>
    <cellStyle name="Commentaire 5 22 2_Commentaires" xfId="19379" xr:uid="{5E02E6CD-DD9E-4570-9387-8D36BCD5D0CB}"/>
    <cellStyle name="Commentaire 5 22 3" xfId="19380" xr:uid="{A2006130-97E2-46CE-A45E-34D2FAD729AB}"/>
    <cellStyle name="Commentaire 5 22 4" xfId="19381" xr:uid="{9FB9E56D-CA56-459D-9555-5DDC1B6FC552}"/>
    <cellStyle name="Commentaire 5 22 5" xfId="19382" xr:uid="{D333B422-EABA-4C48-811A-5151BFA2FE37}"/>
    <cellStyle name="Commentaire 5 22 6" xfId="19383" xr:uid="{BD81E472-FA46-4F25-9288-721B0C014EC2}"/>
    <cellStyle name="Commentaire 5 22_Commentaires" xfId="19384" xr:uid="{13DF00C7-F01A-4096-BE68-4471E6FAC614}"/>
    <cellStyle name="Commentaire 5 23" xfId="19385" xr:uid="{C65B80AE-C641-4AE0-A1E7-DEBC9C2E94F8}"/>
    <cellStyle name="Commentaire 5 23 2" xfId="19386" xr:uid="{F4F6B08F-A756-42DE-8C0A-DB3572095446}"/>
    <cellStyle name="Commentaire 5 23 2 2" xfId="19387" xr:uid="{15B3CCAE-EB4D-4BF2-B269-76F06BE4C5C3}"/>
    <cellStyle name="Commentaire 5 23 2_Commentaires" xfId="19388" xr:uid="{8D0E193B-8E93-49DC-88C9-6FA2A459957F}"/>
    <cellStyle name="Commentaire 5 23 3" xfId="19389" xr:uid="{9E6FE613-887F-4379-B468-254528ACA69B}"/>
    <cellStyle name="Commentaire 5 23 4" xfId="19390" xr:uid="{99182582-96C5-431B-956E-1101F644FE88}"/>
    <cellStyle name="Commentaire 5 23 5" xfId="19391" xr:uid="{9217995E-D9BD-4A6C-A1A3-C8A8FE7673FE}"/>
    <cellStyle name="Commentaire 5 23_Commentaires" xfId="19392" xr:uid="{66E1052B-2D2F-4476-9C88-53EB8028A579}"/>
    <cellStyle name="Commentaire 5 24" xfId="19393" xr:uid="{4F13A076-7DFE-4069-ACC4-71807A9C97EB}"/>
    <cellStyle name="Commentaire 5 24 2" xfId="19394" xr:uid="{D22F744E-DA70-4BCA-ACB1-8285B285C7C5}"/>
    <cellStyle name="Commentaire 5 24 2 2" xfId="19395" xr:uid="{0D69FAA7-CD38-4E6E-BAEA-84B713CB5C15}"/>
    <cellStyle name="Commentaire 5 24 2_Commentaires" xfId="19396" xr:uid="{EE521687-3B42-49F5-8B13-59C85BCD5B5A}"/>
    <cellStyle name="Commentaire 5 24 3" xfId="19397" xr:uid="{9D41EBC3-C2AC-40DA-AA07-507F87850281}"/>
    <cellStyle name="Commentaire 5 24_Commentaires" xfId="19398" xr:uid="{4E75B331-4D72-43D3-BD87-EBB187598400}"/>
    <cellStyle name="Commentaire 5 25" xfId="19399" xr:uid="{B331DCBA-7299-499F-8F51-0441378F746A}"/>
    <cellStyle name="Commentaire 5 25 2" xfId="19400" xr:uid="{6473641C-BEFC-4C62-AC56-E12D40205734}"/>
    <cellStyle name="Commentaire 5 25 2 2" xfId="19401" xr:uid="{AE3E4394-F162-4311-9D8D-A003014EE552}"/>
    <cellStyle name="Commentaire 5 25 2_Commentaires" xfId="19402" xr:uid="{B1F585B0-81B5-4E45-A2CF-95B196CC4853}"/>
    <cellStyle name="Commentaire 5 25 3" xfId="19403" xr:uid="{896851D0-3C47-4A2B-8913-7DC256FC9028}"/>
    <cellStyle name="Commentaire 5 25_Commentaires" xfId="19404" xr:uid="{E15D9CE2-F412-4BDD-8147-243A1A03A4C2}"/>
    <cellStyle name="Commentaire 5 26" xfId="19405" xr:uid="{5471EFBA-3216-40AE-A1A3-958E84707B63}"/>
    <cellStyle name="Commentaire 5 26 2" xfId="19406" xr:uid="{8E916517-5121-4509-BFEF-48A4CBE918C2}"/>
    <cellStyle name="Commentaire 5 26 2 2" xfId="19407" xr:uid="{1E2408A7-1DEF-4E5A-A564-3790FB9E0682}"/>
    <cellStyle name="Commentaire 5 26 2_Commentaires" xfId="19408" xr:uid="{328495E0-5343-462C-B520-416FC595A03A}"/>
    <cellStyle name="Commentaire 5 26 3" xfId="19409" xr:uid="{685240F8-A8D1-4DE0-9A53-95C29C82A87F}"/>
    <cellStyle name="Commentaire 5 26_Commentaires" xfId="19410" xr:uid="{2E9D03BB-A72A-4C03-A684-CC576F2DB9A5}"/>
    <cellStyle name="Commentaire 5 27" xfId="19411" xr:uid="{4C6CED7D-0BE8-4666-97D2-10136CD2AB36}"/>
    <cellStyle name="Commentaire 5 27 2" xfId="19412" xr:uid="{03354EFB-D1C1-46DF-BCDD-1D472F8FDB29}"/>
    <cellStyle name="Commentaire 5 27 2 2" xfId="19413" xr:uid="{8F2DF8A2-D180-4665-A5D0-8B56D49BFBF9}"/>
    <cellStyle name="Commentaire 5 27 2_Commentaires" xfId="19414" xr:uid="{F357555B-4C00-4908-BA46-A928A21D486E}"/>
    <cellStyle name="Commentaire 5 27 3" xfId="19415" xr:uid="{0D289F02-6BAA-4D1D-82ED-240FF51BA792}"/>
    <cellStyle name="Commentaire 5 27_Commentaires" xfId="19416" xr:uid="{A5455A56-CB9A-4685-9FBE-143C82304E40}"/>
    <cellStyle name="Commentaire 5 28" xfId="19417" xr:uid="{EF9CB3E4-50C5-4C97-9AFB-7325BE7F9237}"/>
    <cellStyle name="Commentaire 5 28 2" xfId="19418" xr:uid="{628A53F3-E727-4DD9-B39A-E513F24B23DB}"/>
    <cellStyle name="Commentaire 5 28 2 2" xfId="19419" xr:uid="{CF80263A-180B-4912-AD6C-5E61D21ACC73}"/>
    <cellStyle name="Commentaire 5 28 2_Commentaires" xfId="19420" xr:uid="{7EB3A037-5719-4B46-BF87-B9C9DDD088E4}"/>
    <cellStyle name="Commentaire 5 28 3" xfId="19421" xr:uid="{0D0C8D94-6103-4816-8CA9-60ECD3D6D2AD}"/>
    <cellStyle name="Commentaire 5 28_Commentaires" xfId="19422" xr:uid="{32E56079-30A6-4979-B172-B894D601D3DB}"/>
    <cellStyle name="Commentaire 5 29" xfId="19423" xr:uid="{182CCBDD-8BF8-4C0E-9DE6-E54572BB9ADD}"/>
    <cellStyle name="Commentaire 5 29 2" xfId="19424" xr:uid="{CEAA2D62-FA67-43E5-836B-E1EF189951F4}"/>
    <cellStyle name="Commentaire 5 29 2 2" xfId="19425" xr:uid="{F7979BC6-469A-47B2-964C-02B604E58545}"/>
    <cellStyle name="Commentaire 5 29 2_Commentaires" xfId="19426" xr:uid="{615C50B7-DDEF-4976-96A9-FB45E7F94495}"/>
    <cellStyle name="Commentaire 5 29 3" xfId="19427" xr:uid="{52427AB0-9229-4E57-B2AB-3A572F35E2E2}"/>
    <cellStyle name="Commentaire 5 29_Commentaires" xfId="19428" xr:uid="{9EC1CF7F-9D90-4E33-8977-3DD88833A9FB}"/>
    <cellStyle name="Commentaire 5 3" xfId="19429" xr:uid="{7502757F-8030-4054-ACE7-11B2E4BC68F5}"/>
    <cellStyle name="Commentaire 5 3 10" xfId="19430" xr:uid="{F6758A3E-9055-4DA7-B307-EB1A8F2449F5}"/>
    <cellStyle name="Commentaire 5 3 11" xfId="19431" xr:uid="{C0F167EF-BC4E-4294-9269-2DEB986A8670}"/>
    <cellStyle name="Commentaire 5 3 12" xfId="19432" xr:uid="{6A35B286-CE6E-47DD-96A5-736989571E4C}"/>
    <cellStyle name="Commentaire 5 3 2" xfId="19433" xr:uid="{FDF2AE9F-606B-4203-827C-691D2629293F}"/>
    <cellStyle name="Commentaire 5 3 2 10" xfId="19434" xr:uid="{F279FE76-D807-47E1-922D-0056EE8846BD}"/>
    <cellStyle name="Commentaire 5 3 2 2" xfId="19435" xr:uid="{B99DADCC-6DC1-4DEC-9083-275BA258C00E}"/>
    <cellStyle name="Commentaire 5 3 2 2 2" xfId="19436" xr:uid="{E9170028-5B17-4109-B809-3B58C36A7D8C}"/>
    <cellStyle name="Commentaire 5 3 2 2 2 2" xfId="19437" xr:uid="{9CC18F52-A724-446B-8589-8E4C897BB433}"/>
    <cellStyle name="Commentaire 5 3 2 2 2 3" xfId="19438" xr:uid="{488BC87A-498D-4C0A-9F82-927F7826A24C}"/>
    <cellStyle name="Commentaire 5 3 2 2 2 4" xfId="19439" xr:uid="{AF275E33-205C-449B-99A5-BD934E33218F}"/>
    <cellStyle name="Commentaire 5 3 2 2 2 5" xfId="19440" xr:uid="{8AF049B1-7E01-4857-B553-AAFD8A70A435}"/>
    <cellStyle name="Commentaire 5 3 2 2 3" xfId="19441" xr:uid="{2615C2F0-8713-4094-9872-D39769BEDF6F}"/>
    <cellStyle name="Commentaire 5 3 2 2 3 2" xfId="19442" xr:uid="{F2469D7D-B8B1-41F2-A478-9CD87FA2C068}"/>
    <cellStyle name="Commentaire 5 3 2 2 3 3" xfId="19443" xr:uid="{153B28E3-26D7-42CB-BE4E-C5ACC888AB9C}"/>
    <cellStyle name="Commentaire 5 3 2 2 3 4" xfId="19444" xr:uid="{251C4CE5-171C-4F3B-9D66-F8974BF2B462}"/>
    <cellStyle name="Commentaire 5 3 2 2 3 5" xfId="19445" xr:uid="{D82DA6B1-2DCB-4B65-92AF-7B10CED86066}"/>
    <cellStyle name="Commentaire 5 3 2 2 4" xfId="19446" xr:uid="{8C63973B-BDD3-427E-A564-CDEF37B48FB4}"/>
    <cellStyle name="Commentaire 5 3 2 2 5" xfId="19447" xr:uid="{8F9C1C95-B163-4CDF-8C96-0D1B1B6105B3}"/>
    <cellStyle name="Commentaire 5 3 2 2 6" xfId="19448" xr:uid="{1C38D43A-FB1F-4265-AF54-7EC203017174}"/>
    <cellStyle name="Commentaire 5 3 2 2 7" xfId="19449" xr:uid="{61B8281B-B275-478D-B59D-72692EF4EFF3}"/>
    <cellStyle name="Commentaire 5 3 2 2_Commentaires" xfId="19450" xr:uid="{AC4562C9-0DEF-42B2-BD46-13C007DD375C}"/>
    <cellStyle name="Commentaire 5 3 2 3" xfId="19451" xr:uid="{6632ED2B-CC11-4978-91B5-852A763A2349}"/>
    <cellStyle name="Commentaire 5 3 2 3 2" xfId="19452" xr:uid="{26971D20-4A92-4944-80EE-4E165792EBD2}"/>
    <cellStyle name="Commentaire 5 3 2 3 2 2" xfId="19453" xr:uid="{93FA1BB2-6153-4EA1-9448-7FDBC19B5ADB}"/>
    <cellStyle name="Commentaire 5 3 2 3 2 3" xfId="19454" xr:uid="{B0B44028-697A-4AEF-9E02-E7883C0760FA}"/>
    <cellStyle name="Commentaire 5 3 2 3 2 4" xfId="19455" xr:uid="{F414E5EA-ED9E-4CF5-A84F-3424E46F5BE4}"/>
    <cellStyle name="Commentaire 5 3 2 3 2 5" xfId="19456" xr:uid="{F9DE4C8A-21BB-4874-B3B5-7609D0CB4BBC}"/>
    <cellStyle name="Commentaire 5 3 2 3 3" xfId="19457" xr:uid="{83E4FF1D-75D2-4553-AE53-B148E65C3018}"/>
    <cellStyle name="Commentaire 5 3 2 3 3 2" xfId="19458" xr:uid="{37CDAFFC-90C1-419E-B6CD-81ABF255B0B0}"/>
    <cellStyle name="Commentaire 5 3 2 3 3 3" xfId="19459" xr:uid="{90A077D7-68CC-4BBF-9BC7-451F37B91504}"/>
    <cellStyle name="Commentaire 5 3 2 3 3 4" xfId="19460" xr:uid="{59B3A12C-E426-4B59-ABF0-FEFD51E1F58F}"/>
    <cellStyle name="Commentaire 5 3 2 3 3 5" xfId="19461" xr:uid="{B2AA6BCC-FBEA-4D1C-A375-9D419977EBFA}"/>
    <cellStyle name="Commentaire 5 3 2 3 4" xfId="19462" xr:uid="{1EB18B46-FCF3-4E89-A454-65DBDE9F93E9}"/>
    <cellStyle name="Commentaire 5 3 2 3 5" xfId="19463" xr:uid="{F9AFDE6E-62DC-4695-81EA-E60B9174D580}"/>
    <cellStyle name="Commentaire 5 3 2 3 6" xfId="19464" xr:uid="{611722C6-5B3C-4348-B586-EC0A6C459171}"/>
    <cellStyle name="Commentaire 5 3 2 3 7" xfId="19465" xr:uid="{3A267540-C833-4695-BF3E-56E74D738035}"/>
    <cellStyle name="Commentaire 5 3 2 3_Commentaires" xfId="19466" xr:uid="{69270168-6CB1-47A8-9C4A-D225FDCCE546}"/>
    <cellStyle name="Commentaire 5 3 2 4" xfId="19467" xr:uid="{84BEA443-29DD-42D8-8D97-D2AF46E63B8B}"/>
    <cellStyle name="Commentaire 5 3 2 4 2" xfId="19468" xr:uid="{E665D309-5D54-400E-9DCB-D8F59C20C78D}"/>
    <cellStyle name="Commentaire 5 3 2 4 2 2" xfId="19469" xr:uid="{7BBD7A60-35CA-48B4-BBBA-E39F24D98BFB}"/>
    <cellStyle name="Commentaire 5 3 2 4 2 3" xfId="19470" xr:uid="{0966B3EC-D598-4910-BCAF-0DC431DD63BB}"/>
    <cellStyle name="Commentaire 5 3 2 4 2 4" xfId="19471" xr:uid="{C6B6F14F-3470-4294-AF71-D8A422EFC4EC}"/>
    <cellStyle name="Commentaire 5 3 2 4 2 5" xfId="19472" xr:uid="{05472CA6-57BA-4B1A-925B-A04DD4121D79}"/>
    <cellStyle name="Commentaire 5 3 2 4 3" xfId="19473" xr:uid="{882A7B68-BA11-4F16-8228-FE6951B2AFB7}"/>
    <cellStyle name="Commentaire 5 3 2 4 3 2" xfId="19474" xr:uid="{B31581DB-2A44-442C-8BFB-B0DDC026ACF3}"/>
    <cellStyle name="Commentaire 5 3 2 4 3 3" xfId="19475" xr:uid="{54A5DD26-0717-4FD9-927F-34512B10011E}"/>
    <cellStyle name="Commentaire 5 3 2 4 3 4" xfId="19476" xr:uid="{4675BC9F-9E8C-47A1-A427-CAA5ADCA0322}"/>
    <cellStyle name="Commentaire 5 3 2 4 3 5" xfId="19477" xr:uid="{BEBCFDEE-0C46-4BD3-84E7-56C2D6025C84}"/>
    <cellStyle name="Commentaire 5 3 2 4 4" xfId="19478" xr:uid="{19064FED-8790-4374-917A-AF1F5E61A984}"/>
    <cellStyle name="Commentaire 5 3 2 4 5" xfId="19479" xr:uid="{C3B4AA2C-7198-44FC-A006-63C081BB5823}"/>
    <cellStyle name="Commentaire 5 3 2 4 6" xfId="19480" xr:uid="{01EED261-EE4A-443B-B671-D098C7809CAA}"/>
    <cellStyle name="Commentaire 5 3 2 4 7" xfId="19481" xr:uid="{60FEB961-51E9-4FC1-977F-92F07F58DAE5}"/>
    <cellStyle name="Commentaire 5 3 2 5" xfId="19482" xr:uid="{902F9B67-BB4F-49D2-8AFA-A0DF46061F59}"/>
    <cellStyle name="Commentaire 5 3 2 5 2" xfId="19483" xr:uid="{68A91F1F-3757-4402-A28F-0ABA55B53E93}"/>
    <cellStyle name="Commentaire 5 3 2 5 3" xfId="19484" xr:uid="{67DDA867-E52B-443B-A6A9-170C4F2E04CD}"/>
    <cellStyle name="Commentaire 5 3 2 5 4" xfId="19485" xr:uid="{42A5D178-A83A-4A0D-B94E-3547948C76C6}"/>
    <cellStyle name="Commentaire 5 3 2 5 5" xfId="19486" xr:uid="{D29D6892-AE1A-4321-9A26-2467F29D3FE6}"/>
    <cellStyle name="Commentaire 5 3 2 6" xfId="19487" xr:uid="{C1FF5A49-46D9-449F-8F2D-3FFA81C8FD15}"/>
    <cellStyle name="Commentaire 5 3 2 6 2" xfId="19488" xr:uid="{8A0AFE1B-18F4-49AC-B7EB-FDD50EFB7007}"/>
    <cellStyle name="Commentaire 5 3 2 6 3" xfId="19489" xr:uid="{DF6F4BE4-0AD3-4BFB-A654-26C6120AAAA2}"/>
    <cellStyle name="Commentaire 5 3 2 6 4" xfId="19490" xr:uid="{F92EAEA1-E1D7-4302-AC15-07344B911A98}"/>
    <cellStyle name="Commentaire 5 3 2 6 5" xfId="19491" xr:uid="{1055DC30-37EB-4115-B4F5-4939FB0C9C0E}"/>
    <cellStyle name="Commentaire 5 3 2 7" xfId="19492" xr:uid="{D7CA948E-2B6B-4D96-8F19-DD889E62FC64}"/>
    <cellStyle name="Commentaire 5 3 2 8" xfId="19493" xr:uid="{44BFBC1E-5453-4C36-92C7-DAD7F22DBB0A}"/>
    <cellStyle name="Commentaire 5 3 2 9" xfId="19494" xr:uid="{21EFCA55-DF77-42D1-B992-965BA76213AC}"/>
    <cellStyle name="Commentaire 5 3 2_Commentaires" xfId="19495" xr:uid="{81451362-7B13-4ACA-9445-8C4512F404B4}"/>
    <cellStyle name="Commentaire 5 3 3" xfId="19496" xr:uid="{E40D727E-A853-4FCE-914D-5B984FA6D362}"/>
    <cellStyle name="Commentaire 5 3 3 2" xfId="19497" xr:uid="{C2E7BB06-86F5-4F23-8B2F-6C7755D52A87}"/>
    <cellStyle name="Commentaire 5 3 3 2 2" xfId="19498" xr:uid="{C3D649E1-C265-4964-9D66-9CD267CA7221}"/>
    <cellStyle name="Commentaire 5 3 3 2 3" xfId="19499" xr:uid="{1E65C5E0-F734-4DEF-87D1-16CBE24E394A}"/>
    <cellStyle name="Commentaire 5 3 3 2 4" xfId="19500" xr:uid="{19D29827-750C-4445-925C-08E96DF73826}"/>
    <cellStyle name="Commentaire 5 3 3 2 5" xfId="19501" xr:uid="{ABAF5BF9-4BF7-4AAD-8D42-1AE65A7B17C9}"/>
    <cellStyle name="Commentaire 5 3 3 2_Commentaires" xfId="19502" xr:uid="{51E092B6-EB2A-41AA-9B6D-AC382F129A41}"/>
    <cellStyle name="Commentaire 5 3 3 3" xfId="19503" xr:uid="{055E1CC6-525F-4638-9195-BD9A41D0FB00}"/>
    <cellStyle name="Commentaire 5 3 3 3 2" xfId="19504" xr:uid="{C8DCCD5A-11AC-4AA5-870F-CB5F727A4524}"/>
    <cellStyle name="Commentaire 5 3 3 3 3" xfId="19505" xr:uid="{FE5E8D17-64A8-4487-882B-2913622272EA}"/>
    <cellStyle name="Commentaire 5 3 3 3 4" xfId="19506" xr:uid="{99837B38-861A-4626-9ACF-432C78EDB8FF}"/>
    <cellStyle name="Commentaire 5 3 3 3 5" xfId="19507" xr:uid="{F17812E5-25B5-449E-9FAF-740CD1793527}"/>
    <cellStyle name="Commentaire 5 3 3 4" xfId="19508" xr:uid="{A79BF87E-BA2E-4BCF-B9A9-C222F47C7F65}"/>
    <cellStyle name="Commentaire 5 3 3 5" xfId="19509" xr:uid="{1A083ECC-A320-42F6-929E-2F3769B194B1}"/>
    <cellStyle name="Commentaire 5 3 3 6" xfId="19510" xr:uid="{F3B805EF-12D6-4E50-905D-2262388A5BC6}"/>
    <cellStyle name="Commentaire 5 3 3 7" xfId="19511" xr:uid="{7D6A001F-6142-4BD9-BC48-DEA7861D3973}"/>
    <cellStyle name="Commentaire 5 3 3_Commentaires" xfId="19512" xr:uid="{03703B19-FCC7-405F-B005-F291DEAB97C0}"/>
    <cellStyle name="Commentaire 5 3 4" xfId="19513" xr:uid="{E7A44B8F-4C2D-4E1B-85C4-89D06CF8F974}"/>
    <cellStyle name="Commentaire 5 3 4 2" xfId="19514" xr:uid="{7C405DFC-9A75-439D-9200-BAFBFE4F9D24}"/>
    <cellStyle name="Commentaire 5 3 4 2 2" xfId="19515" xr:uid="{8432A5E1-E0AA-46C4-8234-E4B28A3A5E79}"/>
    <cellStyle name="Commentaire 5 3 4 2 3" xfId="19516" xr:uid="{20C56007-9F39-4B83-94F1-9B52F131FF85}"/>
    <cellStyle name="Commentaire 5 3 4 2 4" xfId="19517" xr:uid="{5FE2358E-DF53-466D-81CB-C56F895EFC40}"/>
    <cellStyle name="Commentaire 5 3 4 2 5" xfId="19518" xr:uid="{489EE6A6-7D4D-49F3-BDDF-4FA82F3AEEB0}"/>
    <cellStyle name="Commentaire 5 3 4 2_Commentaires" xfId="19519" xr:uid="{0B19D1B1-A415-4FB1-A279-7EE0C58C2A53}"/>
    <cellStyle name="Commentaire 5 3 4 3" xfId="19520" xr:uid="{6C5C2A09-0F47-4005-80A9-7C70F9B5B2FB}"/>
    <cellStyle name="Commentaire 5 3 4 3 2" xfId="19521" xr:uid="{2CBD686D-245B-4574-A96D-731F80DF2797}"/>
    <cellStyle name="Commentaire 5 3 4 3 3" xfId="19522" xr:uid="{DA27FFCA-4360-4E79-950D-E70E5442F4BA}"/>
    <cellStyle name="Commentaire 5 3 4 3 4" xfId="19523" xr:uid="{AA4AC61A-7022-47D1-926D-6B75C38A76E6}"/>
    <cellStyle name="Commentaire 5 3 4 3 5" xfId="19524" xr:uid="{AFD10E19-E37F-46A8-8998-AD78127D8220}"/>
    <cellStyle name="Commentaire 5 3 4 4" xfId="19525" xr:uid="{A2485F5D-EC09-406A-9E31-2025B93BC581}"/>
    <cellStyle name="Commentaire 5 3 4 5" xfId="19526" xr:uid="{CC9DBA43-9D33-4A46-ACC6-4B117E15CC40}"/>
    <cellStyle name="Commentaire 5 3 4 6" xfId="19527" xr:uid="{3E30070C-5783-4750-AB7B-BB04EE86D511}"/>
    <cellStyle name="Commentaire 5 3 4 7" xfId="19528" xr:uid="{EF7BF003-88A2-4D91-9286-3213B18A8EA8}"/>
    <cellStyle name="Commentaire 5 3 4_Commentaires" xfId="19529" xr:uid="{023F07C0-CFB6-4480-9FB6-1D9E6E682617}"/>
    <cellStyle name="Commentaire 5 3 5" xfId="19530" xr:uid="{DAA2F315-95B7-436E-B940-AC9BD9B30F76}"/>
    <cellStyle name="Commentaire 5 3 5 2" xfId="19531" xr:uid="{3A1D2572-A440-4B4F-BA97-FD955B029E2B}"/>
    <cellStyle name="Commentaire 5 3 5 2 2" xfId="19532" xr:uid="{C013A95C-00E6-4C75-A732-12AD5E43271F}"/>
    <cellStyle name="Commentaire 5 3 5 2 3" xfId="19533" xr:uid="{F307AA83-320C-465C-B678-E2311DC6396F}"/>
    <cellStyle name="Commentaire 5 3 5 2 4" xfId="19534" xr:uid="{9961E90C-DFBD-4F23-A602-0981BF0F2D55}"/>
    <cellStyle name="Commentaire 5 3 5 2 5" xfId="19535" xr:uid="{577379D4-5B6B-4324-8994-9CD5471782DD}"/>
    <cellStyle name="Commentaire 5 3 5 2_Commentaires" xfId="19536" xr:uid="{B7369382-CBC0-4F0B-AB4C-19657E69FF7F}"/>
    <cellStyle name="Commentaire 5 3 5 3" xfId="19537" xr:uid="{00CF53AE-9A80-42EA-8995-30E2E5508390}"/>
    <cellStyle name="Commentaire 5 3 5 3 2" xfId="19538" xr:uid="{E0F60576-378E-42FA-AC1E-12DC9ED405A1}"/>
    <cellStyle name="Commentaire 5 3 5 3 3" xfId="19539" xr:uid="{CB0BBA86-1D1B-4CCF-9431-B86B7FD3C1FA}"/>
    <cellStyle name="Commentaire 5 3 5 3 4" xfId="19540" xr:uid="{25FD2AA0-4C06-40E1-8981-14CB107BFE89}"/>
    <cellStyle name="Commentaire 5 3 5 3 5" xfId="19541" xr:uid="{20F38E7C-1A4E-4CDE-A846-DF0F5F2A1D59}"/>
    <cellStyle name="Commentaire 5 3 5 4" xfId="19542" xr:uid="{AB8BCF4F-7913-4A31-B97F-F102C674B49B}"/>
    <cellStyle name="Commentaire 5 3 5 5" xfId="19543" xr:uid="{90B0F834-EE57-4BCE-9022-C19DDB16B8B4}"/>
    <cellStyle name="Commentaire 5 3 5 6" xfId="19544" xr:uid="{A5E048D5-1883-4D63-8563-347F7F50EEE4}"/>
    <cellStyle name="Commentaire 5 3 5 7" xfId="19545" xr:uid="{430DEBC8-81E7-4542-9109-69F0E0E02BE6}"/>
    <cellStyle name="Commentaire 5 3 5_Commentaires" xfId="19546" xr:uid="{7DD88F51-FF89-41EE-8806-20D3EA842992}"/>
    <cellStyle name="Commentaire 5 3 6" xfId="19547" xr:uid="{3A317458-49A7-4927-B3A8-5E0E0CF93288}"/>
    <cellStyle name="Commentaire 5 3 6 2" xfId="19548" xr:uid="{8A02A216-D769-4936-9A10-0DED7314BAFF}"/>
    <cellStyle name="Commentaire 5 3 6 2 2" xfId="19549" xr:uid="{14094B2B-59CD-4A21-ACB5-0321CD9A42B9}"/>
    <cellStyle name="Commentaire 5 3 6 2 3" xfId="19550" xr:uid="{9D00F3EB-7403-434C-A721-38430C8A1E1D}"/>
    <cellStyle name="Commentaire 5 3 6 2 4" xfId="19551" xr:uid="{4A139487-E598-4576-8515-8526BB0BD460}"/>
    <cellStyle name="Commentaire 5 3 6 2 5" xfId="19552" xr:uid="{E8FE6321-F434-4D92-9F99-A4BC49561281}"/>
    <cellStyle name="Commentaire 5 3 6 2_Commentaires" xfId="19553" xr:uid="{D7E2731F-9472-4ABF-A4DB-9C04FE9CD0A6}"/>
    <cellStyle name="Commentaire 5 3 6 3" xfId="19554" xr:uid="{3A7E740A-7221-483F-B8A1-4C5F053633A4}"/>
    <cellStyle name="Commentaire 5 3 6 3 2" xfId="19555" xr:uid="{DC663B8C-877D-4E73-8874-2549A639CBB2}"/>
    <cellStyle name="Commentaire 5 3 6 3 3" xfId="19556" xr:uid="{E4231899-9596-4448-B418-75CEEC504D0C}"/>
    <cellStyle name="Commentaire 5 3 6 3 4" xfId="19557" xr:uid="{1A03C5C5-9DDA-4065-BC30-72963C20FFD2}"/>
    <cellStyle name="Commentaire 5 3 6 3 5" xfId="19558" xr:uid="{2F37FD13-B0BB-4236-9D93-BEAC91DF2C83}"/>
    <cellStyle name="Commentaire 5 3 6 4" xfId="19559" xr:uid="{59240C6F-EE08-4885-9113-4841F0C9366A}"/>
    <cellStyle name="Commentaire 5 3 6 5" xfId="19560" xr:uid="{9DCF9444-DE9F-4377-861E-F0DBE9CA4631}"/>
    <cellStyle name="Commentaire 5 3 6 6" xfId="19561" xr:uid="{57C4106B-D203-41D7-AE81-F752FB1B4024}"/>
    <cellStyle name="Commentaire 5 3 6 7" xfId="19562" xr:uid="{4C568F62-267A-4967-9369-F25C8C863764}"/>
    <cellStyle name="Commentaire 5 3 6_Commentaires" xfId="19563" xr:uid="{D27973E3-943B-421C-809B-339168C3FC63}"/>
    <cellStyle name="Commentaire 5 3 7" xfId="19564" xr:uid="{00441A7B-E1BC-41B1-B9F4-8108EDB58C00}"/>
    <cellStyle name="Commentaire 5 3 7 2" xfId="19565" xr:uid="{37762E11-D0F1-42E1-8FCA-26B9ABB831C1}"/>
    <cellStyle name="Commentaire 5 3 7 2 2" xfId="19566" xr:uid="{209CC825-4305-4E84-BD31-50FEDF767C51}"/>
    <cellStyle name="Commentaire 5 3 7 2 3" xfId="19567" xr:uid="{989232BF-7A9C-427D-9010-F5A65246E397}"/>
    <cellStyle name="Commentaire 5 3 7 2 4" xfId="19568" xr:uid="{E59008F1-8814-4ED0-8101-DF7213C30201}"/>
    <cellStyle name="Commentaire 5 3 7 2 5" xfId="19569" xr:uid="{721CD425-9C6E-41E3-A1A3-1BCAA7AC7332}"/>
    <cellStyle name="Commentaire 5 3 7 3" xfId="19570" xr:uid="{E203C061-4376-4F81-B5BE-A038EF260642}"/>
    <cellStyle name="Commentaire 5 3 7 4" xfId="19571" xr:uid="{DC96DF48-7FEA-490D-93E1-2F07A28CAAB9}"/>
    <cellStyle name="Commentaire 5 3 7 5" xfId="19572" xr:uid="{47C99822-61AA-4E71-AC4B-064C765E2427}"/>
    <cellStyle name="Commentaire 5 3 7 6" xfId="19573" xr:uid="{24F0C600-0003-4737-B889-3A617A7ED6E3}"/>
    <cellStyle name="Commentaire 5 3 7_Commentaires" xfId="19574" xr:uid="{2F939EB1-D195-4562-810B-9BC0204ACFC4}"/>
    <cellStyle name="Commentaire 5 3 8" xfId="19575" xr:uid="{24B0451F-367F-4727-8A8B-F396EF24E3D6}"/>
    <cellStyle name="Commentaire 5 3 8 2" xfId="19576" xr:uid="{7FD91D1E-E996-4AB2-AB98-02A2E707F860}"/>
    <cellStyle name="Commentaire 5 3 8 3" xfId="19577" xr:uid="{1AD5F2DB-D755-4F94-A89C-90BD701DF10F}"/>
    <cellStyle name="Commentaire 5 3 8 4" xfId="19578" xr:uid="{0E06777C-08E0-4EDD-BFF9-38EAD27BA31B}"/>
    <cellStyle name="Commentaire 5 3 8 5" xfId="19579" xr:uid="{43C567CC-89AC-411A-8808-F1790C6BEAD5}"/>
    <cellStyle name="Commentaire 5 3 8_Commentaires" xfId="19580" xr:uid="{A2A31BB1-E444-4A49-A285-2C2B264FB834}"/>
    <cellStyle name="Commentaire 5 3 9" xfId="19581" xr:uid="{AAC3505B-7C2A-4A0C-B71A-F91B07EC8E71}"/>
    <cellStyle name="Commentaire 5 3_Commentaires" xfId="19582" xr:uid="{30D8BB4D-0CF3-4E37-81E1-862C57AE9716}"/>
    <cellStyle name="Commentaire 5 30" xfId="19583" xr:uid="{34B0FE8A-464D-4261-B591-8F4616B1FDAC}"/>
    <cellStyle name="Commentaire 5 30 2" xfId="19584" xr:uid="{5DF25506-2289-48E9-8BC6-AC4C5C99F1BC}"/>
    <cellStyle name="Commentaire 5 30 2 2" xfId="19585" xr:uid="{6B9F7646-3730-4BC8-A315-EE5A57CB7461}"/>
    <cellStyle name="Commentaire 5 30 2_Commentaires" xfId="19586" xr:uid="{1922E29C-6BD1-4579-B42E-E5AEDA361954}"/>
    <cellStyle name="Commentaire 5 30 3" xfId="19587" xr:uid="{5C46B55C-B497-49BB-A1FE-560B6A4F90D6}"/>
    <cellStyle name="Commentaire 5 30_Commentaires" xfId="19588" xr:uid="{A578F170-B42F-4069-840F-42921D7087C3}"/>
    <cellStyle name="Commentaire 5 31" xfId="19589" xr:uid="{F0238F02-DA9E-42DE-A354-FADF3D0B133A}"/>
    <cellStyle name="Commentaire 5 31 2" xfId="19590" xr:uid="{69E37806-2CCA-4E67-8A82-7463C9EA10CD}"/>
    <cellStyle name="Commentaire 5 31 2 2" xfId="19591" xr:uid="{71259B60-95E7-4BD0-8D7B-F95DEC546409}"/>
    <cellStyle name="Commentaire 5 31 2_Commentaires" xfId="19592" xr:uid="{56AC0386-045D-4140-A498-387DF872BA2E}"/>
    <cellStyle name="Commentaire 5 31 3" xfId="19593" xr:uid="{8B91206A-D492-4DF8-854F-A13527918829}"/>
    <cellStyle name="Commentaire 5 31_Commentaires" xfId="19594" xr:uid="{D3D33594-2C93-4C93-B51D-4EB9F690A14F}"/>
    <cellStyle name="Commentaire 5 32" xfId="19595" xr:uid="{31EF22B7-0C79-4ACF-8C06-F0C73E39B64E}"/>
    <cellStyle name="Commentaire 5 32 2" xfId="19596" xr:uid="{C4B80240-548E-4462-8E22-A449DDE3A486}"/>
    <cellStyle name="Commentaire 5 32_Commentaires" xfId="19597" xr:uid="{780AB186-37F9-4EC4-AF11-69A9B490934A}"/>
    <cellStyle name="Commentaire 5 33" xfId="19598" xr:uid="{195329CC-8A0E-4685-A0BE-01FAF0B005F5}"/>
    <cellStyle name="Commentaire 5 33 2" xfId="19599" xr:uid="{7C457215-DA7F-4257-8B60-C283A8461B64}"/>
    <cellStyle name="Commentaire 5 33_Commentaires" xfId="19600" xr:uid="{A50EB4B1-1F31-4C99-932F-45BAC94E309E}"/>
    <cellStyle name="Commentaire 5 34" xfId="19601" xr:uid="{79AADB86-F8E5-41F2-A6B3-792BBEBAF083}"/>
    <cellStyle name="Commentaire 5 4" xfId="19602" xr:uid="{F6FEB81B-7416-4A9D-BDDF-223CF4C070FA}"/>
    <cellStyle name="Commentaire 5 4 10" xfId="19603" xr:uid="{294F9D4A-16B4-45E1-9113-C1ED6392E14F}"/>
    <cellStyle name="Commentaire 5 4 11" xfId="19604" xr:uid="{A7BE852C-D1C3-42A7-9F60-8F0D48ED1A5E}"/>
    <cellStyle name="Commentaire 5 4 12" xfId="19605" xr:uid="{B262F9F0-3FF1-410E-BB9B-0CF99E9AB5C4}"/>
    <cellStyle name="Commentaire 5 4 2" xfId="19606" xr:uid="{71BB07B2-B807-4AC4-980A-B87E86CBDFD5}"/>
    <cellStyle name="Commentaire 5 4 2 10" xfId="19607" xr:uid="{C019294F-2034-4C84-A24C-2736241BB332}"/>
    <cellStyle name="Commentaire 5 4 2 2" xfId="19608" xr:uid="{94679FD6-09F2-4FE3-994F-A401A741D46B}"/>
    <cellStyle name="Commentaire 5 4 2 2 2" xfId="19609" xr:uid="{1F2EC27D-E885-4D87-A5C5-FDF8EC1EAF8E}"/>
    <cellStyle name="Commentaire 5 4 2 2 2 2" xfId="19610" xr:uid="{908AA16C-593E-4075-93F6-A2C6E73F70D5}"/>
    <cellStyle name="Commentaire 5 4 2 2 2 3" xfId="19611" xr:uid="{C6C65196-A0FB-41F5-AEFA-3777A7C83ACB}"/>
    <cellStyle name="Commentaire 5 4 2 2 2 4" xfId="19612" xr:uid="{04F64BD9-8142-4EBE-8ACF-3ED567F5820F}"/>
    <cellStyle name="Commentaire 5 4 2 2 2 5" xfId="19613" xr:uid="{E5AFD2DC-3708-41C6-87E3-9821176B9509}"/>
    <cellStyle name="Commentaire 5 4 2 2 3" xfId="19614" xr:uid="{D0CF9808-3280-4CA3-B948-AB24CAE972A9}"/>
    <cellStyle name="Commentaire 5 4 2 2 3 2" xfId="19615" xr:uid="{9E9A87CD-1048-43D1-8B53-63E0DF0AF966}"/>
    <cellStyle name="Commentaire 5 4 2 2 3 3" xfId="19616" xr:uid="{F0B58046-5E00-4418-A925-393F1FB14575}"/>
    <cellStyle name="Commentaire 5 4 2 2 3 4" xfId="19617" xr:uid="{2D8EFAB7-4100-43A7-AC43-B8901E24BB53}"/>
    <cellStyle name="Commentaire 5 4 2 2 3 5" xfId="19618" xr:uid="{2F01C7CC-0882-428D-AC7E-FAF1ABB02E11}"/>
    <cellStyle name="Commentaire 5 4 2 2 4" xfId="19619" xr:uid="{75805A0F-C3D5-42DA-99D2-B625A03F8E72}"/>
    <cellStyle name="Commentaire 5 4 2 2 5" xfId="19620" xr:uid="{C12FEE84-FF1C-456A-B290-FB283DF62A53}"/>
    <cellStyle name="Commentaire 5 4 2 2 6" xfId="19621" xr:uid="{75AF2F4E-1F24-4A1B-8F19-6EC1092E9977}"/>
    <cellStyle name="Commentaire 5 4 2 2 7" xfId="19622" xr:uid="{4C5D50EA-F8E7-433D-8ACB-08C01F5C4F93}"/>
    <cellStyle name="Commentaire 5 4 2 2_Commentaires" xfId="19623" xr:uid="{1D8203EA-040B-4897-8211-B835D768C3C2}"/>
    <cellStyle name="Commentaire 5 4 2 3" xfId="19624" xr:uid="{FF29F796-5B77-40AF-96A5-9853EC469E5A}"/>
    <cellStyle name="Commentaire 5 4 2 3 2" xfId="19625" xr:uid="{813C88CA-D072-4FBE-A52C-28D85B77E49C}"/>
    <cellStyle name="Commentaire 5 4 2 3 2 2" xfId="19626" xr:uid="{4305CE5E-6EA6-4446-A8B2-CB96967DB8E3}"/>
    <cellStyle name="Commentaire 5 4 2 3 2 3" xfId="19627" xr:uid="{549771B2-95A0-4568-A6B3-D5B6A02D9CF8}"/>
    <cellStyle name="Commentaire 5 4 2 3 2 4" xfId="19628" xr:uid="{FADFECFA-3816-499D-83CD-477B36750A02}"/>
    <cellStyle name="Commentaire 5 4 2 3 2 5" xfId="19629" xr:uid="{1F92C6E9-4CF7-4112-8BFA-CCCA638393C3}"/>
    <cellStyle name="Commentaire 5 4 2 3 3" xfId="19630" xr:uid="{47CBCE0F-8A36-4F0B-87DA-1F6FF8E1B1FA}"/>
    <cellStyle name="Commentaire 5 4 2 3 3 2" xfId="19631" xr:uid="{AA526D65-476F-49F7-9FFB-0B635EAE0AD6}"/>
    <cellStyle name="Commentaire 5 4 2 3 3 3" xfId="19632" xr:uid="{517FC3FE-229A-4349-9E1D-6DE6E60227BD}"/>
    <cellStyle name="Commentaire 5 4 2 3 3 4" xfId="19633" xr:uid="{A0F7AD3C-54BF-491A-BAE9-894406E8B65E}"/>
    <cellStyle name="Commentaire 5 4 2 3 3 5" xfId="19634" xr:uid="{2AF8FE22-2E0D-4205-B6C5-D1BB04F3C273}"/>
    <cellStyle name="Commentaire 5 4 2 3 4" xfId="19635" xr:uid="{E051A511-13A5-49DF-A018-059AB5812A85}"/>
    <cellStyle name="Commentaire 5 4 2 3 5" xfId="19636" xr:uid="{EBCEE552-4CB7-4B3D-B927-F00250D76AEA}"/>
    <cellStyle name="Commentaire 5 4 2 3 6" xfId="19637" xr:uid="{A96E0292-5286-436E-BB86-CA79981D394F}"/>
    <cellStyle name="Commentaire 5 4 2 3 7" xfId="19638" xr:uid="{31793862-86B8-45F6-8AC8-B5427ACF8F21}"/>
    <cellStyle name="Commentaire 5 4 2 3_Commentaires" xfId="19639" xr:uid="{8761ACB8-A0FE-40C5-8AB8-B7E7A4DA5C30}"/>
    <cellStyle name="Commentaire 5 4 2 4" xfId="19640" xr:uid="{8AF199C8-45FD-4294-BBE6-179A57558744}"/>
    <cellStyle name="Commentaire 5 4 2 4 2" xfId="19641" xr:uid="{1EE6E5CA-1331-49E6-89DD-8715EF0DABC0}"/>
    <cellStyle name="Commentaire 5 4 2 4 2 2" xfId="19642" xr:uid="{94EBCB2D-82CE-4FA4-AE5F-74ABFEA1EB4A}"/>
    <cellStyle name="Commentaire 5 4 2 4 2 3" xfId="19643" xr:uid="{1E7C5918-42CA-4CF9-8A97-0C529671B8C0}"/>
    <cellStyle name="Commentaire 5 4 2 4 2 4" xfId="19644" xr:uid="{66D02921-62D2-4660-91AC-674535FBCBF2}"/>
    <cellStyle name="Commentaire 5 4 2 4 2 5" xfId="19645" xr:uid="{EA7AA6F6-C484-42A7-9BC7-A2195F05D787}"/>
    <cellStyle name="Commentaire 5 4 2 4 3" xfId="19646" xr:uid="{70EFB23D-20C5-4B74-AC16-C0500CA73B55}"/>
    <cellStyle name="Commentaire 5 4 2 4 3 2" xfId="19647" xr:uid="{DFD9164B-B02C-412F-9F21-B7B242B60477}"/>
    <cellStyle name="Commentaire 5 4 2 4 3 3" xfId="19648" xr:uid="{8DB37FCD-6D80-419B-B982-90303AF78D0E}"/>
    <cellStyle name="Commentaire 5 4 2 4 3 4" xfId="19649" xr:uid="{8C90555D-C33D-4D8F-AC3B-FE33138543C6}"/>
    <cellStyle name="Commentaire 5 4 2 4 3 5" xfId="19650" xr:uid="{52880407-78F9-4D6F-AC7E-6E7D25D846B7}"/>
    <cellStyle name="Commentaire 5 4 2 4 4" xfId="19651" xr:uid="{2CC2C965-B765-4750-BB03-A1A248D702F8}"/>
    <cellStyle name="Commentaire 5 4 2 4 5" xfId="19652" xr:uid="{3FA8BEFB-6C86-46F1-BCDB-8AA641857786}"/>
    <cellStyle name="Commentaire 5 4 2 4 6" xfId="19653" xr:uid="{6F9BBE2F-EC10-4466-B9AA-B6B012BD7766}"/>
    <cellStyle name="Commentaire 5 4 2 4 7" xfId="19654" xr:uid="{757AF435-A774-4919-9193-884FD528AB97}"/>
    <cellStyle name="Commentaire 5 4 2 5" xfId="19655" xr:uid="{E9FE45C8-BC82-4420-99F3-5A462F1337E8}"/>
    <cellStyle name="Commentaire 5 4 2 5 2" xfId="19656" xr:uid="{74C3A350-528F-4673-B0D5-CE9C77897BDB}"/>
    <cellStyle name="Commentaire 5 4 2 5 3" xfId="19657" xr:uid="{CBC9DD05-A4DE-4094-8108-20EC969AF2AF}"/>
    <cellStyle name="Commentaire 5 4 2 5 4" xfId="19658" xr:uid="{1CA027C5-110C-47EF-8AEC-D81A18ACCD74}"/>
    <cellStyle name="Commentaire 5 4 2 5 5" xfId="19659" xr:uid="{67743C01-7A11-485A-AB5E-D533753977EB}"/>
    <cellStyle name="Commentaire 5 4 2 6" xfId="19660" xr:uid="{B6BD8175-4152-408D-8132-0B3D3120EC54}"/>
    <cellStyle name="Commentaire 5 4 2 6 2" xfId="19661" xr:uid="{749B026B-6938-4DB8-8D60-C66A5373A2BC}"/>
    <cellStyle name="Commentaire 5 4 2 6 3" xfId="19662" xr:uid="{8A3AEBAC-123C-4FF4-93BD-36A62CEE53C1}"/>
    <cellStyle name="Commentaire 5 4 2 6 4" xfId="19663" xr:uid="{728ED86E-3F02-4ED4-A968-ECCE220BC440}"/>
    <cellStyle name="Commentaire 5 4 2 6 5" xfId="19664" xr:uid="{81A6ACE5-9963-4050-A302-B42208F8918F}"/>
    <cellStyle name="Commentaire 5 4 2 7" xfId="19665" xr:uid="{3D54C8B9-40F9-48FC-AD47-FA417121BE2D}"/>
    <cellStyle name="Commentaire 5 4 2 8" xfId="19666" xr:uid="{F54CF9DF-218A-4DFF-BF39-AA22165F5570}"/>
    <cellStyle name="Commentaire 5 4 2 9" xfId="19667" xr:uid="{30FF805A-6A90-41EB-B700-E4DF7F7710F7}"/>
    <cellStyle name="Commentaire 5 4 2_Commentaires" xfId="19668" xr:uid="{EBF00794-B276-424A-BE5D-C9D0AF32B50A}"/>
    <cellStyle name="Commentaire 5 4 3" xfId="19669" xr:uid="{AF039763-5D79-4668-964D-7D84BED4AC7E}"/>
    <cellStyle name="Commentaire 5 4 3 2" xfId="19670" xr:uid="{8E4907FD-2596-483D-A013-13F06ED03997}"/>
    <cellStyle name="Commentaire 5 4 3 2 2" xfId="19671" xr:uid="{113FAE38-5B79-4820-846D-FE7736A5ECA6}"/>
    <cellStyle name="Commentaire 5 4 3 2 3" xfId="19672" xr:uid="{CB27CABC-09D1-4067-93FB-1824269A7EDE}"/>
    <cellStyle name="Commentaire 5 4 3 2 4" xfId="19673" xr:uid="{8A19E337-48A9-4E81-A43E-FA3604CDB646}"/>
    <cellStyle name="Commentaire 5 4 3 2 5" xfId="19674" xr:uid="{913599AD-0778-4ABF-A19F-A6AC7ED48599}"/>
    <cellStyle name="Commentaire 5 4 3 2_Commentaires" xfId="19675" xr:uid="{BB43BDFB-7C1D-401E-8FC8-13DB7B18F43B}"/>
    <cellStyle name="Commentaire 5 4 3 3" xfId="19676" xr:uid="{FA5B6F02-9CBE-4465-B8E7-AE42187EC833}"/>
    <cellStyle name="Commentaire 5 4 3 3 2" xfId="19677" xr:uid="{607E761D-BFE6-40B4-9CAD-1B3C6A46C808}"/>
    <cellStyle name="Commentaire 5 4 3 3 3" xfId="19678" xr:uid="{966F7F90-5E18-41FB-8A40-7F953BE599E7}"/>
    <cellStyle name="Commentaire 5 4 3 3 4" xfId="19679" xr:uid="{AF4C0835-4181-4191-B146-FEFD467E3056}"/>
    <cellStyle name="Commentaire 5 4 3 3 5" xfId="19680" xr:uid="{3F8DD7DF-EA11-41F2-BC4D-E2185ACE0B78}"/>
    <cellStyle name="Commentaire 5 4 3 4" xfId="19681" xr:uid="{227D20EF-F04E-4340-8599-22E9027F3197}"/>
    <cellStyle name="Commentaire 5 4 3 5" xfId="19682" xr:uid="{EBCF3482-1D49-48BB-ABEE-E18CF5DFB6EA}"/>
    <cellStyle name="Commentaire 5 4 3 6" xfId="19683" xr:uid="{0C995AE4-DB7D-4665-9F47-1FA8DCDBC64A}"/>
    <cellStyle name="Commentaire 5 4 3 7" xfId="19684" xr:uid="{B2B34C1D-936A-4D7F-9CFB-EDFE5F5B5515}"/>
    <cellStyle name="Commentaire 5 4 3_Commentaires" xfId="19685" xr:uid="{79A6D182-2687-40C2-92F4-9E448E8E3409}"/>
    <cellStyle name="Commentaire 5 4 4" xfId="19686" xr:uid="{0941628A-3184-4799-9B19-3067406118C9}"/>
    <cellStyle name="Commentaire 5 4 4 2" xfId="19687" xr:uid="{B9948EEE-7B7B-42CA-8FFD-38CDC719A677}"/>
    <cellStyle name="Commentaire 5 4 4 2 2" xfId="19688" xr:uid="{63AD8E5D-30D2-4B94-A153-25BB1719EA70}"/>
    <cellStyle name="Commentaire 5 4 4 2 3" xfId="19689" xr:uid="{451095D6-E1E6-4E50-9297-2F594C9FB3AC}"/>
    <cellStyle name="Commentaire 5 4 4 2 4" xfId="19690" xr:uid="{F9D898B2-744C-4A35-BC7B-8258F51C80C6}"/>
    <cellStyle name="Commentaire 5 4 4 2 5" xfId="19691" xr:uid="{9C01A694-C012-4498-957C-6C4992FB6259}"/>
    <cellStyle name="Commentaire 5 4 4 2_Commentaires" xfId="19692" xr:uid="{3004BB0B-1092-46A6-B86C-18B07CD8A8D3}"/>
    <cellStyle name="Commentaire 5 4 4 3" xfId="19693" xr:uid="{68D9C49B-1771-46FB-B0ED-D38506598D6D}"/>
    <cellStyle name="Commentaire 5 4 4 3 2" xfId="19694" xr:uid="{F8C1C9A2-BC95-4562-9001-D7123D2BB88A}"/>
    <cellStyle name="Commentaire 5 4 4 3 3" xfId="19695" xr:uid="{1184F522-7E26-4EE7-9C64-87E194A00B12}"/>
    <cellStyle name="Commentaire 5 4 4 3 4" xfId="19696" xr:uid="{6B9AE099-B9E1-45CA-B2BD-A2E6F6711BC6}"/>
    <cellStyle name="Commentaire 5 4 4 3 5" xfId="19697" xr:uid="{AF1CC469-C6FF-4D79-B022-06774800AB17}"/>
    <cellStyle name="Commentaire 5 4 4 4" xfId="19698" xr:uid="{8E688419-E33C-418B-9720-BDF59C15569B}"/>
    <cellStyle name="Commentaire 5 4 4 5" xfId="19699" xr:uid="{2B3837F1-EB75-463A-A124-D84F96664388}"/>
    <cellStyle name="Commentaire 5 4 4 6" xfId="19700" xr:uid="{657EF106-A017-4F2B-884E-4C0B0C99AD38}"/>
    <cellStyle name="Commentaire 5 4 4 7" xfId="19701" xr:uid="{F6F8651D-E926-4BAF-BF7E-1A94961D4C05}"/>
    <cellStyle name="Commentaire 5 4 4_Commentaires" xfId="19702" xr:uid="{F4A22245-32C0-4761-926E-49F05F794B95}"/>
    <cellStyle name="Commentaire 5 4 5" xfId="19703" xr:uid="{974C965B-D68A-4EA2-9166-2C2B8C128084}"/>
    <cellStyle name="Commentaire 5 4 5 2" xfId="19704" xr:uid="{1E47A515-9441-48CF-9486-834D5E402D7C}"/>
    <cellStyle name="Commentaire 5 4 5 2 2" xfId="19705" xr:uid="{CC809ABF-ACF8-46D8-9563-A48E25F04278}"/>
    <cellStyle name="Commentaire 5 4 5 2 3" xfId="19706" xr:uid="{50000107-1203-46BB-9806-A0BC79EFCC1A}"/>
    <cellStyle name="Commentaire 5 4 5 2 4" xfId="19707" xr:uid="{7443623D-31AE-486E-9566-77CF31DF8458}"/>
    <cellStyle name="Commentaire 5 4 5 2 5" xfId="19708" xr:uid="{AF408B9A-61C1-405A-B8BC-031D1181A1B3}"/>
    <cellStyle name="Commentaire 5 4 5 2_Commentaires" xfId="19709" xr:uid="{D3138265-7B05-4B67-9406-74C4CD61EC63}"/>
    <cellStyle name="Commentaire 5 4 5 3" xfId="19710" xr:uid="{55CE7B3E-C42D-4284-9438-18A8FFF9EB61}"/>
    <cellStyle name="Commentaire 5 4 5 3 2" xfId="19711" xr:uid="{E2D0D3D1-4D48-4744-BCF6-F7388DA1644D}"/>
    <cellStyle name="Commentaire 5 4 5 3 3" xfId="19712" xr:uid="{A29AD654-5C07-4099-8713-E75B710C96E2}"/>
    <cellStyle name="Commentaire 5 4 5 3 4" xfId="19713" xr:uid="{8FB15B83-4838-440F-A723-968950D21FFE}"/>
    <cellStyle name="Commentaire 5 4 5 3 5" xfId="19714" xr:uid="{08188921-9D8D-48A7-8991-719BA370D5E5}"/>
    <cellStyle name="Commentaire 5 4 5 4" xfId="19715" xr:uid="{2736353B-28BD-4F41-B877-BF26FD7A3DF4}"/>
    <cellStyle name="Commentaire 5 4 5 5" xfId="19716" xr:uid="{B5B3F881-080E-4F8B-A0E1-741EC10C7763}"/>
    <cellStyle name="Commentaire 5 4 5 6" xfId="19717" xr:uid="{CFE6D84F-024A-4B97-BC7F-8681C7773D1A}"/>
    <cellStyle name="Commentaire 5 4 5 7" xfId="19718" xr:uid="{37AFAA23-0ADD-4131-90BC-B06CB73DEADF}"/>
    <cellStyle name="Commentaire 5 4 5_Commentaires" xfId="19719" xr:uid="{362BF8FE-7F4C-4B04-ABC5-44A4493C212D}"/>
    <cellStyle name="Commentaire 5 4 6" xfId="19720" xr:uid="{C84FEC2A-4559-4323-BAED-10D764D0D972}"/>
    <cellStyle name="Commentaire 5 4 6 2" xfId="19721" xr:uid="{B3072B89-D165-4889-B40B-CF8EBC99236A}"/>
    <cellStyle name="Commentaire 5 4 6 2 2" xfId="19722" xr:uid="{06E7499C-A849-48D8-8EEE-1ABC2867432C}"/>
    <cellStyle name="Commentaire 5 4 6 2 3" xfId="19723" xr:uid="{19516B50-693B-47DD-8B9B-52477C16FD09}"/>
    <cellStyle name="Commentaire 5 4 6 2 4" xfId="19724" xr:uid="{AA9B314B-3CC5-4B14-9730-0C6D51B97D44}"/>
    <cellStyle name="Commentaire 5 4 6 2 5" xfId="19725" xr:uid="{E9327B1D-0CA6-47A3-BB2E-88B12CD76ABF}"/>
    <cellStyle name="Commentaire 5 4 6 2_Commentaires" xfId="19726" xr:uid="{5CDA5900-8D33-432A-A43E-292EB01535E5}"/>
    <cellStyle name="Commentaire 5 4 6 3" xfId="19727" xr:uid="{7300D2BD-C952-4D61-AF48-BE14B789F6E8}"/>
    <cellStyle name="Commentaire 5 4 6 3 2" xfId="19728" xr:uid="{D74D9123-385E-440D-96FA-CA61C1501E9A}"/>
    <cellStyle name="Commentaire 5 4 6 3 3" xfId="19729" xr:uid="{A893756E-52BF-48BE-B91D-5C9C8F7F274F}"/>
    <cellStyle name="Commentaire 5 4 6 3 4" xfId="19730" xr:uid="{12015ABA-7327-48CB-8D8E-F6FB5E8764CF}"/>
    <cellStyle name="Commentaire 5 4 6 3 5" xfId="19731" xr:uid="{1EADCEFD-D7F1-4D20-A8DD-1AA9705C36FD}"/>
    <cellStyle name="Commentaire 5 4 6 4" xfId="19732" xr:uid="{FEC154F3-6168-4FD4-8FD5-0F98EA293D71}"/>
    <cellStyle name="Commentaire 5 4 6 5" xfId="19733" xr:uid="{1B3B7AEE-78DA-4477-8CDB-D69187105F4E}"/>
    <cellStyle name="Commentaire 5 4 6 6" xfId="19734" xr:uid="{1CE3AEE6-2296-46AA-8D30-2382DEAB254E}"/>
    <cellStyle name="Commentaire 5 4 6 7" xfId="19735" xr:uid="{3C0699C4-939F-4BF2-8D82-A7B5AED7CD20}"/>
    <cellStyle name="Commentaire 5 4 6_Commentaires" xfId="19736" xr:uid="{4EDAC81B-857B-49A3-939D-B544EF98599F}"/>
    <cellStyle name="Commentaire 5 4 7" xfId="19737" xr:uid="{86C3AFD6-B9EE-4FFE-AD98-9E9E0624A95D}"/>
    <cellStyle name="Commentaire 5 4 7 2" xfId="19738" xr:uid="{DAF7C82A-ACDD-4309-BDC1-E0D0A941228F}"/>
    <cellStyle name="Commentaire 5 4 7 2 2" xfId="19739" xr:uid="{56D320B5-CFBE-4508-8815-5B7C1C11B0A2}"/>
    <cellStyle name="Commentaire 5 4 7 2 3" xfId="19740" xr:uid="{01562F8E-2FDD-4C71-8C51-CC634E2A426D}"/>
    <cellStyle name="Commentaire 5 4 7 2 4" xfId="19741" xr:uid="{048554B6-E298-4D55-86D7-2C6507C77AD7}"/>
    <cellStyle name="Commentaire 5 4 7 2 5" xfId="19742" xr:uid="{F28134B8-2B51-4153-B84E-19C5397074A5}"/>
    <cellStyle name="Commentaire 5 4 7 3" xfId="19743" xr:uid="{9F2771C2-0E95-47AA-8FE9-0E98101B0B79}"/>
    <cellStyle name="Commentaire 5 4 7 4" xfId="19744" xr:uid="{F475323E-2888-4D9A-A929-FA20359102D3}"/>
    <cellStyle name="Commentaire 5 4 7 5" xfId="19745" xr:uid="{C2A85191-DAF0-4922-86E3-BF10D934B72A}"/>
    <cellStyle name="Commentaire 5 4 7 6" xfId="19746" xr:uid="{E52705D2-4BA8-4F10-9441-07B7B817D908}"/>
    <cellStyle name="Commentaire 5 4 7_Commentaires" xfId="19747" xr:uid="{C3555796-F876-4CC5-90D0-8E892256DB02}"/>
    <cellStyle name="Commentaire 5 4 8" xfId="19748" xr:uid="{128A8ACA-D5C6-43DB-8C57-C88D45CB20DF}"/>
    <cellStyle name="Commentaire 5 4 8 2" xfId="19749" xr:uid="{0FEF815F-6F21-4297-9474-A2345098448D}"/>
    <cellStyle name="Commentaire 5 4 8 3" xfId="19750" xr:uid="{1A270741-A7AF-4B73-8517-E2188DD19897}"/>
    <cellStyle name="Commentaire 5 4 8 4" xfId="19751" xr:uid="{C69FFB1B-A054-49E7-9D71-EA410F8DD2B0}"/>
    <cellStyle name="Commentaire 5 4 8 5" xfId="19752" xr:uid="{08C33BF4-7B6A-48FD-A695-41B9C82859A7}"/>
    <cellStyle name="Commentaire 5 4 8_Commentaires" xfId="19753" xr:uid="{757AE84C-9582-48F2-94F3-D1B87641049F}"/>
    <cellStyle name="Commentaire 5 4 9" xfId="19754" xr:uid="{542A54FF-BAFD-43C2-A861-8218C3CF069E}"/>
    <cellStyle name="Commentaire 5 4_Commentaires" xfId="19755" xr:uid="{696380F0-A012-45EE-AB88-4D14592F36CD}"/>
    <cellStyle name="Commentaire 5 5" xfId="19756" xr:uid="{584C4FDD-DA51-4507-9701-B3E4EDCB5311}"/>
    <cellStyle name="Commentaire 5 5 10" xfId="19757" xr:uid="{E6DC641D-9D65-4372-A699-4B837C2F8A66}"/>
    <cellStyle name="Commentaire 5 5 11" xfId="19758" xr:uid="{802FC28B-7E05-41B4-99A5-EA49CCC71B37}"/>
    <cellStyle name="Commentaire 5 5 12" xfId="19759" xr:uid="{E353EAA6-2EBB-47A6-8F1A-DDEFBA522783}"/>
    <cellStyle name="Commentaire 5 5 2" xfId="19760" xr:uid="{1BF15152-DF3D-45C1-8438-C83B35C431AD}"/>
    <cellStyle name="Commentaire 5 5 2 10" xfId="19761" xr:uid="{29BD31C8-7970-4E03-B879-C7734A464F2A}"/>
    <cellStyle name="Commentaire 5 5 2 2" xfId="19762" xr:uid="{AD1A4770-3290-42B3-AB95-F5A0CCF30A93}"/>
    <cellStyle name="Commentaire 5 5 2 2 2" xfId="19763" xr:uid="{8A008454-0B93-4FD7-9F18-6B6BB84A4AB6}"/>
    <cellStyle name="Commentaire 5 5 2 2 2 2" xfId="19764" xr:uid="{19119DB1-2C4A-41E9-B748-F38E6DE88DEA}"/>
    <cellStyle name="Commentaire 5 5 2 2 2 3" xfId="19765" xr:uid="{75D3A069-A668-472B-AFBC-9D38C53015CC}"/>
    <cellStyle name="Commentaire 5 5 2 2 2 4" xfId="19766" xr:uid="{9C41C4C0-8F16-4594-AC3A-F42DE18B8CF4}"/>
    <cellStyle name="Commentaire 5 5 2 2 2 5" xfId="19767" xr:uid="{B38E2E87-91EC-429C-BE81-2BE68B780AD6}"/>
    <cellStyle name="Commentaire 5 5 2 2 3" xfId="19768" xr:uid="{24E5A3D5-BA4E-4869-8161-95DB52FE122D}"/>
    <cellStyle name="Commentaire 5 5 2 2 3 2" xfId="19769" xr:uid="{168B4741-7787-4D73-8A50-B7751CF3EE59}"/>
    <cellStyle name="Commentaire 5 5 2 2 3 3" xfId="19770" xr:uid="{8E5B58F6-BB1A-4E3C-9480-3160D0BD6AC3}"/>
    <cellStyle name="Commentaire 5 5 2 2 3 4" xfId="19771" xr:uid="{2EF82ECD-7CAA-491D-BA1C-C8396B6FA619}"/>
    <cellStyle name="Commentaire 5 5 2 2 3 5" xfId="19772" xr:uid="{AED4CD60-BC85-420B-8E64-62D37018466B}"/>
    <cellStyle name="Commentaire 5 5 2 2 4" xfId="19773" xr:uid="{F06057DE-AB42-4CEA-A2D4-8E27B890489C}"/>
    <cellStyle name="Commentaire 5 5 2 2 5" xfId="19774" xr:uid="{9185B53C-C3A2-4C02-A581-2F836D7ABE98}"/>
    <cellStyle name="Commentaire 5 5 2 2 6" xfId="19775" xr:uid="{D4D67AB1-25F5-4557-B6ED-76CD9B7E60EE}"/>
    <cellStyle name="Commentaire 5 5 2 2 7" xfId="19776" xr:uid="{6405265D-FF84-407E-8C46-98D5D535F11D}"/>
    <cellStyle name="Commentaire 5 5 2 2_Commentaires" xfId="19777" xr:uid="{A0C26E4C-1B37-4E97-85E4-341E277FDA9F}"/>
    <cellStyle name="Commentaire 5 5 2 3" xfId="19778" xr:uid="{C1904E0B-4960-4490-BBCE-EA30FB9E4727}"/>
    <cellStyle name="Commentaire 5 5 2 3 2" xfId="19779" xr:uid="{46BE2FEE-7DA4-484D-826A-09A3311E402B}"/>
    <cellStyle name="Commentaire 5 5 2 3 2 2" xfId="19780" xr:uid="{F2246AAA-3EA6-4A67-B199-141E05A0984F}"/>
    <cellStyle name="Commentaire 5 5 2 3 2 3" xfId="19781" xr:uid="{E6E8363A-7834-4CA4-B0C7-43710E0385E3}"/>
    <cellStyle name="Commentaire 5 5 2 3 2 4" xfId="19782" xr:uid="{7D8B9D4E-C9E9-4FCC-B977-2202447C0F0E}"/>
    <cellStyle name="Commentaire 5 5 2 3 2 5" xfId="19783" xr:uid="{8DDADC31-1563-49F6-9892-2861A4519C90}"/>
    <cellStyle name="Commentaire 5 5 2 3 3" xfId="19784" xr:uid="{7823F925-2F38-4219-97DC-DDC0B4B14B18}"/>
    <cellStyle name="Commentaire 5 5 2 3 3 2" xfId="19785" xr:uid="{3C5E45D4-9909-43C9-9132-29FC27291242}"/>
    <cellStyle name="Commentaire 5 5 2 3 3 3" xfId="19786" xr:uid="{B5D3F33C-FF6D-4633-8341-CF910717F39A}"/>
    <cellStyle name="Commentaire 5 5 2 3 3 4" xfId="19787" xr:uid="{BB1167E6-091A-450D-8052-3777F9CC991A}"/>
    <cellStyle name="Commentaire 5 5 2 3 3 5" xfId="19788" xr:uid="{36D840E9-3D80-4FB8-BE38-8DA4BDA73136}"/>
    <cellStyle name="Commentaire 5 5 2 3 4" xfId="19789" xr:uid="{300AD2D8-13DF-491B-B76D-8BE568D8A6E9}"/>
    <cellStyle name="Commentaire 5 5 2 3 5" xfId="19790" xr:uid="{484944EA-A70C-4F35-A541-459085B68985}"/>
    <cellStyle name="Commentaire 5 5 2 3 6" xfId="19791" xr:uid="{75ACE125-0C77-48F8-9189-BFEDD04EB4BC}"/>
    <cellStyle name="Commentaire 5 5 2 3 7" xfId="19792" xr:uid="{BBEA790F-F750-4256-8D74-AF930D5DEAAD}"/>
    <cellStyle name="Commentaire 5 5 2 3_Commentaires" xfId="19793" xr:uid="{21D7E990-B936-40E4-B065-48A97DC37C57}"/>
    <cellStyle name="Commentaire 5 5 2 4" xfId="19794" xr:uid="{E9E5C8C4-E997-4622-9DCE-4FA7828016ED}"/>
    <cellStyle name="Commentaire 5 5 2 4 2" xfId="19795" xr:uid="{B79C230A-F346-44DB-B122-690CF6FC3E71}"/>
    <cellStyle name="Commentaire 5 5 2 4 2 2" xfId="19796" xr:uid="{B7309E4A-BC25-49AA-A0C5-AB4FE69B5B9B}"/>
    <cellStyle name="Commentaire 5 5 2 4 2 3" xfId="19797" xr:uid="{397220EA-A7E3-49EF-88ED-4BA10A1FC2F7}"/>
    <cellStyle name="Commentaire 5 5 2 4 2 4" xfId="19798" xr:uid="{E5E66AAE-D9AF-4FB5-BCC3-CDD4348C4412}"/>
    <cellStyle name="Commentaire 5 5 2 4 2 5" xfId="19799" xr:uid="{BE159209-36C2-4675-A8D7-415A7B45B169}"/>
    <cellStyle name="Commentaire 5 5 2 4 3" xfId="19800" xr:uid="{A53F72D4-8BB5-4B59-8276-B644DEE4AE8F}"/>
    <cellStyle name="Commentaire 5 5 2 4 3 2" xfId="19801" xr:uid="{A35ACCA7-1275-4E50-89B8-6887884246AD}"/>
    <cellStyle name="Commentaire 5 5 2 4 3 3" xfId="19802" xr:uid="{DFC06419-CB01-4F5C-81E0-43AFD10262EA}"/>
    <cellStyle name="Commentaire 5 5 2 4 3 4" xfId="19803" xr:uid="{81FFD7B6-D174-4163-AE03-602A06BE4CA7}"/>
    <cellStyle name="Commentaire 5 5 2 4 3 5" xfId="19804" xr:uid="{793E8D54-CF4F-49A3-B259-BBE07877C46B}"/>
    <cellStyle name="Commentaire 5 5 2 4 4" xfId="19805" xr:uid="{1580AB8B-F493-401E-ACA0-9BEB68420FEA}"/>
    <cellStyle name="Commentaire 5 5 2 4 5" xfId="19806" xr:uid="{750CA970-9017-4B2A-B276-84F45055C6E1}"/>
    <cellStyle name="Commentaire 5 5 2 4 6" xfId="19807" xr:uid="{FB2D3C94-7061-4A98-862F-4D71DAF5A8FE}"/>
    <cellStyle name="Commentaire 5 5 2 4 7" xfId="19808" xr:uid="{F4B924C9-DE55-4832-957A-5E6D66003D37}"/>
    <cellStyle name="Commentaire 5 5 2 5" xfId="19809" xr:uid="{0E9C924F-D689-418D-A7C5-223BD78D4071}"/>
    <cellStyle name="Commentaire 5 5 2 5 2" xfId="19810" xr:uid="{129A48AF-3E71-47F5-A8FE-0C75CFC33B77}"/>
    <cellStyle name="Commentaire 5 5 2 5 3" xfId="19811" xr:uid="{EAB2F6E0-B72C-41AC-BB2A-F1C66B685845}"/>
    <cellStyle name="Commentaire 5 5 2 5 4" xfId="19812" xr:uid="{30C51E7C-5383-4909-9F79-EF7A3C73CD28}"/>
    <cellStyle name="Commentaire 5 5 2 5 5" xfId="19813" xr:uid="{60ED7C44-5346-408D-AE6B-136DF73F17F3}"/>
    <cellStyle name="Commentaire 5 5 2 6" xfId="19814" xr:uid="{3952C133-3067-4C58-8FD7-58A6EDB8D183}"/>
    <cellStyle name="Commentaire 5 5 2 6 2" xfId="19815" xr:uid="{F31D56B8-D984-4ACA-BCE4-87F73BE6EC11}"/>
    <cellStyle name="Commentaire 5 5 2 6 3" xfId="19816" xr:uid="{FFA6340B-062C-4998-80B0-9750D9D79B59}"/>
    <cellStyle name="Commentaire 5 5 2 6 4" xfId="19817" xr:uid="{377FA686-37DB-4B21-9AAE-37FFB5ADA981}"/>
    <cellStyle name="Commentaire 5 5 2 6 5" xfId="19818" xr:uid="{E4469265-B00A-4495-88AE-82B1133C6D43}"/>
    <cellStyle name="Commentaire 5 5 2 7" xfId="19819" xr:uid="{F4BCA363-487D-4BBF-B0B5-FC643CEC9858}"/>
    <cellStyle name="Commentaire 5 5 2 8" xfId="19820" xr:uid="{D526E662-BFE2-44EB-B917-DCEDF61FF987}"/>
    <cellStyle name="Commentaire 5 5 2 9" xfId="19821" xr:uid="{6ED39D4E-0A65-487B-A5BD-ADB36B769DFA}"/>
    <cellStyle name="Commentaire 5 5 2_Commentaires" xfId="19822" xr:uid="{71E2B674-00DF-40D5-9FDE-4A331EB05C57}"/>
    <cellStyle name="Commentaire 5 5 3" xfId="19823" xr:uid="{A5C8E170-A9BF-4C38-A8A1-7EBB928D38D2}"/>
    <cellStyle name="Commentaire 5 5 3 2" xfId="19824" xr:uid="{A116E27C-34AF-4E62-A3E3-BCD7550C7A3E}"/>
    <cellStyle name="Commentaire 5 5 3 2 2" xfId="19825" xr:uid="{3F18B3EE-2B9B-45C9-9D53-507BE9621B5F}"/>
    <cellStyle name="Commentaire 5 5 3 2 3" xfId="19826" xr:uid="{4C0320A8-C67B-4422-B638-B77A38EA5778}"/>
    <cellStyle name="Commentaire 5 5 3 2 4" xfId="19827" xr:uid="{D3BA6161-3DE3-4AF7-B11D-3A6CFA4814B8}"/>
    <cellStyle name="Commentaire 5 5 3 2 5" xfId="19828" xr:uid="{8FFEAA28-9138-4D6E-9EFD-C4F2FA5B01CE}"/>
    <cellStyle name="Commentaire 5 5 3 2_Commentaires" xfId="19829" xr:uid="{D7FE8B19-697D-46F0-A140-61FD903C39ED}"/>
    <cellStyle name="Commentaire 5 5 3 3" xfId="19830" xr:uid="{9DF34A04-79F5-4ECA-B4BF-2E9A6F05139C}"/>
    <cellStyle name="Commentaire 5 5 3 3 2" xfId="19831" xr:uid="{4BBCD512-BF94-48E6-B8AD-5A45F266F6E4}"/>
    <cellStyle name="Commentaire 5 5 3 3 3" xfId="19832" xr:uid="{ED68CC22-CA1C-45C0-8F63-BED303C3A69D}"/>
    <cellStyle name="Commentaire 5 5 3 3 4" xfId="19833" xr:uid="{11372302-7F75-44AE-B1B4-A47935B2C26E}"/>
    <cellStyle name="Commentaire 5 5 3 3 5" xfId="19834" xr:uid="{24B681B3-7374-4927-A2ED-E0894AD3D351}"/>
    <cellStyle name="Commentaire 5 5 3 4" xfId="19835" xr:uid="{761C1AF9-B579-4F11-8730-4642A8F730EA}"/>
    <cellStyle name="Commentaire 5 5 3 5" xfId="19836" xr:uid="{1F4DF442-707B-4883-9405-6CC69362F82B}"/>
    <cellStyle name="Commentaire 5 5 3 6" xfId="19837" xr:uid="{0B30718D-E67A-474D-A587-33140AA87DC3}"/>
    <cellStyle name="Commentaire 5 5 3 7" xfId="19838" xr:uid="{8BD38B2E-E785-4F1D-9FD8-CDD9895EC06F}"/>
    <cellStyle name="Commentaire 5 5 3_Commentaires" xfId="19839" xr:uid="{222BF0B2-1C00-4EBF-94B9-2BB18CFFCF42}"/>
    <cellStyle name="Commentaire 5 5 4" xfId="19840" xr:uid="{D8C4E911-08DC-420B-B7D4-ED3DB163ABB5}"/>
    <cellStyle name="Commentaire 5 5 4 2" xfId="19841" xr:uid="{EA9188E3-9CAC-4770-8455-79AEED487EAA}"/>
    <cellStyle name="Commentaire 5 5 4 2 2" xfId="19842" xr:uid="{E3D0D1C5-3DB4-4690-B543-F233A10024F1}"/>
    <cellStyle name="Commentaire 5 5 4 2 3" xfId="19843" xr:uid="{62D92E94-66CB-4B2E-9046-43B10E84B915}"/>
    <cellStyle name="Commentaire 5 5 4 2 4" xfId="19844" xr:uid="{C7217F4A-B7F1-42BE-8491-BA93B45CE518}"/>
    <cellStyle name="Commentaire 5 5 4 2 5" xfId="19845" xr:uid="{68557998-8CFE-4B4D-8BC3-6441BEB57211}"/>
    <cellStyle name="Commentaire 5 5 4 2_Commentaires" xfId="19846" xr:uid="{4047E1E1-5E93-4880-BD3F-8F8BF8894570}"/>
    <cellStyle name="Commentaire 5 5 4 3" xfId="19847" xr:uid="{117DE19F-E47E-4D2E-B1D3-665A4048D416}"/>
    <cellStyle name="Commentaire 5 5 4 3 2" xfId="19848" xr:uid="{79DD7B74-7569-495B-BC85-6679E2C3BBB5}"/>
    <cellStyle name="Commentaire 5 5 4 3 3" xfId="19849" xr:uid="{B779EBA9-9794-45A4-BB68-668B756674DF}"/>
    <cellStyle name="Commentaire 5 5 4 3 4" xfId="19850" xr:uid="{3C4570BD-69A7-49FD-9DEB-53DFB9882D86}"/>
    <cellStyle name="Commentaire 5 5 4 3 5" xfId="19851" xr:uid="{C2A2F596-B061-479F-9636-EC965F4E8082}"/>
    <cellStyle name="Commentaire 5 5 4 4" xfId="19852" xr:uid="{AFCCE78B-EC8E-4B00-BFF1-F65A447E19F6}"/>
    <cellStyle name="Commentaire 5 5 4 5" xfId="19853" xr:uid="{A68DCC74-1001-42C2-8FD7-56B135DAF534}"/>
    <cellStyle name="Commentaire 5 5 4 6" xfId="19854" xr:uid="{FE7F4444-1977-4A66-8FC1-A17741A8C469}"/>
    <cellStyle name="Commentaire 5 5 4 7" xfId="19855" xr:uid="{26F45B18-ECB5-4CAF-98B2-66112C45D071}"/>
    <cellStyle name="Commentaire 5 5 4_Commentaires" xfId="19856" xr:uid="{5D64D516-F16D-4F0F-8842-BDA65A309D8C}"/>
    <cellStyle name="Commentaire 5 5 5" xfId="19857" xr:uid="{1D5A718E-5C5B-436D-B86E-D760BAD78A7C}"/>
    <cellStyle name="Commentaire 5 5 5 2" xfId="19858" xr:uid="{1F0AEC50-BFBE-4878-B927-78B34DFDB780}"/>
    <cellStyle name="Commentaire 5 5 5 2 2" xfId="19859" xr:uid="{33F5450C-D99E-413A-9F7B-E6C08E152C04}"/>
    <cellStyle name="Commentaire 5 5 5 2 3" xfId="19860" xr:uid="{66CA22A2-9E92-4504-9192-0561AE95880A}"/>
    <cellStyle name="Commentaire 5 5 5 2 4" xfId="19861" xr:uid="{3C7AAB6D-8644-495B-A348-479F1E217BA9}"/>
    <cellStyle name="Commentaire 5 5 5 2 5" xfId="19862" xr:uid="{455CAB08-3CC9-4FDA-8DF8-1EA720CBE4F2}"/>
    <cellStyle name="Commentaire 5 5 5 2_Commentaires" xfId="19863" xr:uid="{E9CB5544-38D0-4878-BFD8-53B555DE4FB0}"/>
    <cellStyle name="Commentaire 5 5 5 3" xfId="19864" xr:uid="{A0730E34-E14A-4D50-9D94-91EBBFE80072}"/>
    <cellStyle name="Commentaire 5 5 5 3 2" xfId="19865" xr:uid="{005967D0-0A3E-4A5F-9014-2B4A4486E162}"/>
    <cellStyle name="Commentaire 5 5 5 3 3" xfId="19866" xr:uid="{1E078507-A43F-43A1-99AD-A80F916E9711}"/>
    <cellStyle name="Commentaire 5 5 5 3 4" xfId="19867" xr:uid="{DA7E1E06-F2E2-44F5-B179-42E512920CFD}"/>
    <cellStyle name="Commentaire 5 5 5 3 5" xfId="19868" xr:uid="{1DC7877B-4783-425D-8AE6-CC4D583A1E1F}"/>
    <cellStyle name="Commentaire 5 5 5 4" xfId="19869" xr:uid="{41FD31B9-6075-4366-84CD-31C5FBBC10A4}"/>
    <cellStyle name="Commentaire 5 5 5 5" xfId="19870" xr:uid="{0D11DDE6-7AD8-43CE-86A6-5985F663E2C9}"/>
    <cellStyle name="Commentaire 5 5 5 6" xfId="19871" xr:uid="{C754C824-464D-4BA7-BB1D-E91D6D23E902}"/>
    <cellStyle name="Commentaire 5 5 5 7" xfId="19872" xr:uid="{E3E90E42-B859-4A3E-9AF6-FCA2551F0036}"/>
    <cellStyle name="Commentaire 5 5 5_Commentaires" xfId="19873" xr:uid="{69B9624C-00C9-461F-AE76-5584512B38E8}"/>
    <cellStyle name="Commentaire 5 5 6" xfId="19874" xr:uid="{8CD1BC8D-E3CF-4609-9224-6CD99E83CB79}"/>
    <cellStyle name="Commentaire 5 5 6 2" xfId="19875" xr:uid="{83F34D47-9DBC-4620-8323-E0092C5EB01D}"/>
    <cellStyle name="Commentaire 5 5 6 2 2" xfId="19876" xr:uid="{C85FF0CB-C655-4452-B134-E3B0869C0AF1}"/>
    <cellStyle name="Commentaire 5 5 6 2 3" xfId="19877" xr:uid="{6F74C0CE-FCCE-4391-9D4B-6C4EE3CAAE3F}"/>
    <cellStyle name="Commentaire 5 5 6 2 4" xfId="19878" xr:uid="{0288003E-5C69-46DC-80CA-C5F0B23F7B9F}"/>
    <cellStyle name="Commentaire 5 5 6 2 5" xfId="19879" xr:uid="{01ABC57A-B466-41E3-9012-F36D4566C2B6}"/>
    <cellStyle name="Commentaire 5 5 6 2_Commentaires" xfId="19880" xr:uid="{E417F41D-6C87-47FB-BC27-CA7D7369E017}"/>
    <cellStyle name="Commentaire 5 5 6 3" xfId="19881" xr:uid="{518ADEE5-E694-4C4E-86BB-6D49C08F9142}"/>
    <cellStyle name="Commentaire 5 5 6 3 2" xfId="19882" xr:uid="{E693384C-123A-481B-B492-1A6DE0DA3F4C}"/>
    <cellStyle name="Commentaire 5 5 6 3 3" xfId="19883" xr:uid="{1F8F2DC0-AC73-4D8A-8583-86EB0EF9A4A9}"/>
    <cellStyle name="Commentaire 5 5 6 3 4" xfId="19884" xr:uid="{A1FD1FE1-DA8D-43B4-B0E5-3C94A5B7EF89}"/>
    <cellStyle name="Commentaire 5 5 6 3 5" xfId="19885" xr:uid="{B3AB160E-4538-49F1-8143-B42A0C73131E}"/>
    <cellStyle name="Commentaire 5 5 6 4" xfId="19886" xr:uid="{8AE1146C-6B18-4C80-B531-E8517A79B0F6}"/>
    <cellStyle name="Commentaire 5 5 6 5" xfId="19887" xr:uid="{1F9ED5C9-9F29-424B-94F1-90DE44FCD6BD}"/>
    <cellStyle name="Commentaire 5 5 6 6" xfId="19888" xr:uid="{FFDD2CFB-920C-492F-9B7F-2518A8403BA3}"/>
    <cellStyle name="Commentaire 5 5 6 7" xfId="19889" xr:uid="{4D74097B-D8C1-403D-92AB-859909F1FBF8}"/>
    <cellStyle name="Commentaire 5 5 6_Commentaires" xfId="19890" xr:uid="{84DDDCF7-A932-4AF6-B12F-C4CC132995E3}"/>
    <cellStyle name="Commentaire 5 5 7" xfId="19891" xr:uid="{F6AF9275-E9C1-4A69-9072-B6993F8398F5}"/>
    <cellStyle name="Commentaire 5 5 7 2" xfId="19892" xr:uid="{464C44B6-B628-454F-974A-7A1D0EC05C0B}"/>
    <cellStyle name="Commentaire 5 5 7 2 2" xfId="19893" xr:uid="{0F92F5D3-97F3-47DA-8A67-CC43963566FA}"/>
    <cellStyle name="Commentaire 5 5 7 2 3" xfId="19894" xr:uid="{ECD6BD07-CBF5-4F37-82D7-5620A6509081}"/>
    <cellStyle name="Commentaire 5 5 7 2 4" xfId="19895" xr:uid="{516961CD-3B4B-43D0-BC40-B2CBF7431CD1}"/>
    <cellStyle name="Commentaire 5 5 7 2 5" xfId="19896" xr:uid="{5980D916-C340-496F-BF6E-24B668AE453C}"/>
    <cellStyle name="Commentaire 5 5 7 3" xfId="19897" xr:uid="{B7F1D3E4-CBF0-4E41-BFDB-8924CF26B5D8}"/>
    <cellStyle name="Commentaire 5 5 7 4" xfId="19898" xr:uid="{BA09D868-8E9F-4865-9F56-AFBBBFEFFDA9}"/>
    <cellStyle name="Commentaire 5 5 7 5" xfId="19899" xr:uid="{8E36D564-DFD0-4A30-AD59-C5399573C89D}"/>
    <cellStyle name="Commentaire 5 5 7 6" xfId="19900" xr:uid="{968A8C4A-29BD-4A40-ACFD-C5612CC9BD28}"/>
    <cellStyle name="Commentaire 5 5 7_Commentaires" xfId="19901" xr:uid="{9A85AB1A-A515-4471-98A8-E2D21A04CE66}"/>
    <cellStyle name="Commentaire 5 5 8" xfId="19902" xr:uid="{79038075-EBA9-42BE-9423-4D96C40FDBAE}"/>
    <cellStyle name="Commentaire 5 5 8 2" xfId="19903" xr:uid="{E79E0255-8854-40A1-8CC6-F70418EB4478}"/>
    <cellStyle name="Commentaire 5 5 8 3" xfId="19904" xr:uid="{6806514B-EE51-4E91-AAF8-22D48B479D4C}"/>
    <cellStyle name="Commentaire 5 5 8 4" xfId="19905" xr:uid="{53185F99-D674-47E1-866C-4487E581FF8A}"/>
    <cellStyle name="Commentaire 5 5 8 5" xfId="19906" xr:uid="{80805903-6394-4CEE-B402-6C75B2313808}"/>
    <cellStyle name="Commentaire 5 5 8_Commentaires" xfId="19907" xr:uid="{056973DC-BCBE-4A89-B46F-31CECB566BE8}"/>
    <cellStyle name="Commentaire 5 5 9" xfId="19908" xr:uid="{292A99B1-CCC8-4C6C-8203-ED36110D0182}"/>
    <cellStyle name="Commentaire 5 5_Commentaires" xfId="19909" xr:uid="{6F93DEB5-CA7B-4EB5-AA15-2AAD03E6AD1F}"/>
    <cellStyle name="Commentaire 5 6" xfId="19910" xr:uid="{F9C6C49D-AA4A-4AAE-A85C-DFDF3BEE6AF4}"/>
    <cellStyle name="Commentaire 5 6 10" xfId="19911" xr:uid="{F68B87D3-1FDC-4C15-95E2-66D9670D07DF}"/>
    <cellStyle name="Commentaire 5 6 11" xfId="19912" xr:uid="{098D89B1-A2A7-4143-A1F8-F77DF9B1E763}"/>
    <cellStyle name="Commentaire 5 6 12" xfId="19913" xr:uid="{93DDB037-3ED4-40C3-B576-96F9BA2CC648}"/>
    <cellStyle name="Commentaire 5 6 2" xfId="19914" xr:uid="{32C5732E-C51C-4CA8-B689-A0C2CF2EC99E}"/>
    <cellStyle name="Commentaire 5 6 2 10" xfId="19915" xr:uid="{14859F6A-FF8A-4B68-8DF4-8263A5156A68}"/>
    <cellStyle name="Commentaire 5 6 2 2" xfId="19916" xr:uid="{EE34CB76-BCCC-4B31-BE07-13B52B986162}"/>
    <cellStyle name="Commentaire 5 6 2 2 2" xfId="19917" xr:uid="{7429A4B7-E903-4FB8-99B0-C0735E6BD525}"/>
    <cellStyle name="Commentaire 5 6 2 2 2 2" xfId="19918" xr:uid="{34E4EF49-B8DD-45F7-B3C2-3E64F968CAE6}"/>
    <cellStyle name="Commentaire 5 6 2 2 2 3" xfId="19919" xr:uid="{F6988B12-A7C8-469F-AF92-BA384035661C}"/>
    <cellStyle name="Commentaire 5 6 2 2 2 4" xfId="19920" xr:uid="{399DC5E2-6BB6-4597-BF06-CE9341F2962D}"/>
    <cellStyle name="Commentaire 5 6 2 2 2 5" xfId="19921" xr:uid="{83AE3A24-9B29-43C7-9CB1-7DF0B64DBC92}"/>
    <cellStyle name="Commentaire 5 6 2 2 3" xfId="19922" xr:uid="{E0585194-7863-4241-B05C-6721AC834DF5}"/>
    <cellStyle name="Commentaire 5 6 2 2 3 2" xfId="19923" xr:uid="{B221892A-57A9-451E-9F78-0D844125BF10}"/>
    <cellStyle name="Commentaire 5 6 2 2 3 3" xfId="19924" xr:uid="{30E0AFF8-1DBC-4A27-BACD-3113245B177B}"/>
    <cellStyle name="Commentaire 5 6 2 2 3 4" xfId="19925" xr:uid="{56012444-7604-4EF1-99D1-5F8A5DB9CBE0}"/>
    <cellStyle name="Commentaire 5 6 2 2 3 5" xfId="19926" xr:uid="{62E81B3E-D785-4118-B77C-0AE502613304}"/>
    <cellStyle name="Commentaire 5 6 2 2 4" xfId="19927" xr:uid="{A7ED0B93-E310-4B8E-98F3-CA0BB08BEC09}"/>
    <cellStyle name="Commentaire 5 6 2 2 5" xfId="19928" xr:uid="{4E70F1DB-DA8D-4C18-9EB4-FB85CDCFBD17}"/>
    <cellStyle name="Commentaire 5 6 2 2 6" xfId="19929" xr:uid="{E6825DE6-AA62-483C-8061-217CB507C196}"/>
    <cellStyle name="Commentaire 5 6 2 2 7" xfId="19930" xr:uid="{057F7543-0C58-4900-A1D3-15C5CAF32737}"/>
    <cellStyle name="Commentaire 5 6 2 2_Commentaires" xfId="19931" xr:uid="{CE7B3D03-6731-441C-9B80-652AB960F1AF}"/>
    <cellStyle name="Commentaire 5 6 2 3" xfId="19932" xr:uid="{905DED30-0E60-443C-A366-1791C722BFFA}"/>
    <cellStyle name="Commentaire 5 6 2 3 2" xfId="19933" xr:uid="{FC0FFE79-787E-4BE5-B7EE-F8BDB5457808}"/>
    <cellStyle name="Commentaire 5 6 2 3 2 2" xfId="19934" xr:uid="{F82619B2-7F46-47BC-9ABF-AE27D6726028}"/>
    <cellStyle name="Commentaire 5 6 2 3 2 3" xfId="19935" xr:uid="{FE4A0261-87AE-4198-83EC-73C19C9D1F09}"/>
    <cellStyle name="Commentaire 5 6 2 3 2 4" xfId="19936" xr:uid="{ECAA5F4E-C77F-4EB9-B5C8-5623CB8EFAE1}"/>
    <cellStyle name="Commentaire 5 6 2 3 2 5" xfId="19937" xr:uid="{2DDDC1AB-8E55-437A-A9E7-5B98AC57BE01}"/>
    <cellStyle name="Commentaire 5 6 2 3 3" xfId="19938" xr:uid="{4D99DA1D-D68B-46EC-8393-47D679D8D3D0}"/>
    <cellStyle name="Commentaire 5 6 2 3 3 2" xfId="19939" xr:uid="{A275BBF9-25A1-44F3-88AE-B4AB3CCC9FA2}"/>
    <cellStyle name="Commentaire 5 6 2 3 3 3" xfId="19940" xr:uid="{BA968669-C214-47C2-A3DC-49294F3050B3}"/>
    <cellStyle name="Commentaire 5 6 2 3 3 4" xfId="19941" xr:uid="{1C97F55E-3E54-4584-B9EA-B650159917AC}"/>
    <cellStyle name="Commentaire 5 6 2 3 3 5" xfId="19942" xr:uid="{5FA1C7C5-AE70-486C-91CD-3ADFAA698516}"/>
    <cellStyle name="Commentaire 5 6 2 3 4" xfId="19943" xr:uid="{A65C7324-678C-4B92-94FD-4CD8CB8C4D62}"/>
    <cellStyle name="Commentaire 5 6 2 3 5" xfId="19944" xr:uid="{2D811787-21B4-44D3-AE82-A4DAFC752CDA}"/>
    <cellStyle name="Commentaire 5 6 2 3 6" xfId="19945" xr:uid="{FFA0876F-C07B-43A7-8413-28C7249901C6}"/>
    <cellStyle name="Commentaire 5 6 2 3 7" xfId="19946" xr:uid="{26C1865A-7AE6-41B5-ADAC-EF02CA9029BE}"/>
    <cellStyle name="Commentaire 5 6 2 3_Commentaires" xfId="19947" xr:uid="{7C15FA75-1551-4822-B0AC-21459C999C51}"/>
    <cellStyle name="Commentaire 5 6 2 4" xfId="19948" xr:uid="{792AA412-9C58-4F94-998C-F4D060BDE63F}"/>
    <cellStyle name="Commentaire 5 6 2 4 2" xfId="19949" xr:uid="{3F8DE78F-D5CC-4AF5-A314-CFAB622B1154}"/>
    <cellStyle name="Commentaire 5 6 2 4 2 2" xfId="19950" xr:uid="{3D3E7AEB-A9A6-4077-83C8-6B29407E6FC0}"/>
    <cellStyle name="Commentaire 5 6 2 4 2 3" xfId="19951" xr:uid="{E19BE25B-4922-4894-BE28-18E90703AE71}"/>
    <cellStyle name="Commentaire 5 6 2 4 2 4" xfId="19952" xr:uid="{EC1A75CA-691A-4433-AFE0-3B36FC785A3E}"/>
    <cellStyle name="Commentaire 5 6 2 4 2 5" xfId="19953" xr:uid="{BD1B2165-2115-40DF-A1C2-A2735B3C3EC0}"/>
    <cellStyle name="Commentaire 5 6 2 4 3" xfId="19954" xr:uid="{0B5A365C-474C-4390-85A3-2DBE3F4527CD}"/>
    <cellStyle name="Commentaire 5 6 2 4 3 2" xfId="19955" xr:uid="{05FCB929-A0FC-43AC-A744-54DA152BD9D1}"/>
    <cellStyle name="Commentaire 5 6 2 4 3 3" xfId="19956" xr:uid="{D864E0B3-EBEF-4263-9EE4-576717A6D258}"/>
    <cellStyle name="Commentaire 5 6 2 4 3 4" xfId="19957" xr:uid="{F2095CF3-F996-4EF3-83A4-545F52269B4F}"/>
    <cellStyle name="Commentaire 5 6 2 4 3 5" xfId="19958" xr:uid="{492C0AAB-5718-4F4D-9CDD-D6450DCFFB7A}"/>
    <cellStyle name="Commentaire 5 6 2 4 4" xfId="19959" xr:uid="{1900447F-BBFB-4EEA-86C5-0EBC214C3E64}"/>
    <cellStyle name="Commentaire 5 6 2 4 5" xfId="19960" xr:uid="{68F7133D-332E-4268-9D7F-819B4EDA2D0B}"/>
    <cellStyle name="Commentaire 5 6 2 4 6" xfId="19961" xr:uid="{E14CA81D-398D-473B-A0FF-EFE55173AEC9}"/>
    <cellStyle name="Commentaire 5 6 2 4 7" xfId="19962" xr:uid="{835557BA-04F1-4CCE-8216-50A5FF569705}"/>
    <cellStyle name="Commentaire 5 6 2 5" xfId="19963" xr:uid="{0F653564-4188-4239-8042-A61203E6201F}"/>
    <cellStyle name="Commentaire 5 6 2 5 2" xfId="19964" xr:uid="{5E005421-DA7A-4F91-9A7C-2DF9D89A9FB6}"/>
    <cellStyle name="Commentaire 5 6 2 5 3" xfId="19965" xr:uid="{623A45C6-0E76-4137-AEF9-B5A10A92215C}"/>
    <cellStyle name="Commentaire 5 6 2 5 4" xfId="19966" xr:uid="{9CED1814-B177-4C76-BC5C-D3C8464AB7AB}"/>
    <cellStyle name="Commentaire 5 6 2 5 5" xfId="19967" xr:uid="{58F21ABD-C520-464A-823E-AD53F0005713}"/>
    <cellStyle name="Commentaire 5 6 2 6" xfId="19968" xr:uid="{941F2279-8EF8-4BE5-811F-DD7CDED87330}"/>
    <cellStyle name="Commentaire 5 6 2 6 2" xfId="19969" xr:uid="{A143677A-2EA4-4592-9970-B864146A4465}"/>
    <cellStyle name="Commentaire 5 6 2 6 3" xfId="19970" xr:uid="{D39E6D56-6D14-4EB7-9C9C-8A6B7F1B9046}"/>
    <cellStyle name="Commentaire 5 6 2 6 4" xfId="19971" xr:uid="{E76EE1FC-6ADB-498B-8ECE-09862702C0AF}"/>
    <cellStyle name="Commentaire 5 6 2 6 5" xfId="19972" xr:uid="{3D254635-6082-4A40-A6D7-7FB2D60587C8}"/>
    <cellStyle name="Commentaire 5 6 2 7" xfId="19973" xr:uid="{0E5B3739-C36C-494A-914B-7DD7A2EA5609}"/>
    <cellStyle name="Commentaire 5 6 2 8" xfId="19974" xr:uid="{CAD760AB-9EC4-4E7F-BF70-15085AB7A9D4}"/>
    <cellStyle name="Commentaire 5 6 2 9" xfId="19975" xr:uid="{9BEFD596-F709-4FFC-B6B6-BEA2756091B7}"/>
    <cellStyle name="Commentaire 5 6 2_Commentaires" xfId="19976" xr:uid="{701379C9-3415-44D8-91DB-1B524B9D12C1}"/>
    <cellStyle name="Commentaire 5 6 3" xfId="19977" xr:uid="{B6530DE3-0B48-4259-9A0D-CB6D9317166A}"/>
    <cellStyle name="Commentaire 5 6 3 2" xfId="19978" xr:uid="{50A09238-A4F3-4170-BDEE-DFC09D6FE4B4}"/>
    <cellStyle name="Commentaire 5 6 3 2 2" xfId="19979" xr:uid="{C1256A66-D698-4D63-9253-50BA721A26B8}"/>
    <cellStyle name="Commentaire 5 6 3 2 3" xfId="19980" xr:uid="{E8971AF7-2172-41FF-BBC2-41B2A8C28899}"/>
    <cellStyle name="Commentaire 5 6 3 2 4" xfId="19981" xr:uid="{58CC40CA-E8D3-4F7D-B9CE-94762400DE1C}"/>
    <cellStyle name="Commentaire 5 6 3 2 5" xfId="19982" xr:uid="{E2BAB631-31C9-47D6-8E2D-A7EDA879D099}"/>
    <cellStyle name="Commentaire 5 6 3 2_Commentaires" xfId="19983" xr:uid="{B4783D08-BAFE-425B-A90A-8BF690F78914}"/>
    <cellStyle name="Commentaire 5 6 3 3" xfId="19984" xr:uid="{2A9DB71A-709F-49BA-AA5B-8C1F6B61C6C5}"/>
    <cellStyle name="Commentaire 5 6 3 3 2" xfId="19985" xr:uid="{367B5F20-88FE-46F9-9E6C-AD8CA50D5FCA}"/>
    <cellStyle name="Commentaire 5 6 3 3 3" xfId="19986" xr:uid="{024648FD-0D78-4DEF-8058-1375A0EB4F05}"/>
    <cellStyle name="Commentaire 5 6 3 3 4" xfId="19987" xr:uid="{4A190DD6-037F-4950-B29E-ABAEAD8B810A}"/>
    <cellStyle name="Commentaire 5 6 3 3 5" xfId="19988" xr:uid="{3D6769BC-9400-45BA-A06E-E63CED357A48}"/>
    <cellStyle name="Commentaire 5 6 3 4" xfId="19989" xr:uid="{8FBF32FF-1A83-49D8-9753-D97C8C573676}"/>
    <cellStyle name="Commentaire 5 6 3 5" xfId="19990" xr:uid="{26B7EEF2-CF02-484B-8E1F-8D4ED7DDDD15}"/>
    <cellStyle name="Commentaire 5 6 3 6" xfId="19991" xr:uid="{278A4576-74F6-462E-BB30-B20A45FACF29}"/>
    <cellStyle name="Commentaire 5 6 3 7" xfId="19992" xr:uid="{9775C3E5-E59A-499E-B87E-E77C282DC877}"/>
    <cellStyle name="Commentaire 5 6 3_Commentaires" xfId="19993" xr:uid="{755F9323-2D4D-411A-AE4B-0A3635A884B8}"/>
    <cellStyle name="Commentaire 5 6 4" xfId="19994" xr:uid="{A9ABC17B-27F8-4218-8F7F-E9B2C930FFD6}"/>
    <cellStyle name="Commentaire 5 6 4 2" xfId="19995" xr:uid="{3B5573BD-3593-431C-A61C-144666E1C459}"/>
    <cellStyle name="Commentaire 5 6 4 2 2" xfId="19996" xr:uid="{3D56AB3E-E3B8-445B-AB31-9FFA710BAC08}"/>
    <cellStyle name="Commentaire 5 6 4 2 3" xfId="19997" xr:uid="{2D524113-9D34-4F0D-8410-A66FA2172DDD}"/>
    <cellStyle name="Commentaire 5 6 4 2 4" xfId="19998" xr:uid="{D91A2475-442A-422E-9F95-FF1F4DB7D9E2}"/>
    <cellStyle name="Commentaire 5 6 4 2 5" xfId="19999" xr:uid="{3B6DB6AC-6992-4C5A-9F55-265567A82761}"/>
    <cellStyle name="Commentaire 5 6 4 2_Commentaires" xfId="20000" xr:uid="{35BA7990-4BBA-47CD-A6BE-A46AA0ED3CD6}"/>
    <cellStyle name="Commentaire 5 6 4 3" xfId="20001" xr:uid="{6FF4DF43-F999-47CA-AE34-FFE042C00E5F}"/>
    <cellStyle name="Commentaire 5 6 4 3 2" xfId="20002" xr:uid="{D0D8EFFD-DA68-4646-8DC3-FF437B58A8C0}"/>
    <cellStyle name="Commentaire 5 6 4 3 3" xfId="20003" xr:uid="{6571E2E0-D70F-4B0C-A1AB-1AAD7CBBFAA8}"/>
    <cellStyle name="Commentaire 5 6 4 3 4" xfId="20004" xr:uid="{CFE086D3-1EC1-4DF9-A8B4-9390E58E6634}"/>
    <cellStyle name="Commentaire 5 6 4 3 5" xfId="20005" xr:uid="{64F64D88-06E0-4A79-889E-CA54B7C5CC9A}"/>
    <cellStyle name="Commentaire 5 6 4 4" xfId="20006" xr:uid="{5A989470-AB49-4CAA-9711-ADE460C5B942}"/>
    <cellStyle name="Commentaire 5 6 4 5" xfId="20007" xr:uid="{8BC302A4-5271-42AB-9E94-0D02D7971052}"/>
    <cellStyle name="Commentaire 5 6 4 6" xfId="20008" xr:uid="{49D16689-58EC-483E-ADD7-9C328607458E}"/>
    <cellStyle name="Commentaire 5 6 4 7" xfId="20009" xr:uid="{CA7C9080-E010-440E-B12D-7B5525A1A61B}"/>
    <cellStyle name="Commentaire 5 6 4_Commentaires" xfId="20010" xr:uid="{B7C4AE5D-EC67-4E7F-8AFD-4072DCBFDC38}"/>
    <cellStyle name="Commentaire 5 6 5" xfId="20011" xr:uid="{FF014754-A2B3-48E9-8EE7-B2501927E722}"/>
    <cellStyle name="Commentaire 5 6 5 2" xfId="20012" xr:uid="{E8C31165-A724-4357-8183-0F6383BF00C1}"/>
    <cellStyle name="Commentaire 5 6 5 2 2" xfId="20013" xr:uid="{C635C176-7384-440A-A7BD-2D7BE72B8FB8}"/>
    <cellStyle name="Commentaire 5 6 5 2 3" xfId="20014" xr:uid="{CC671BE0-6DC7-48D8-9D30-354B31658646}"/>
    <cellStyle name="Commentaire 5 6 5 2 4" xfId="20015" xr:uid="{56C32E0C-4146-4618-8495-989D19853FD9}"/>
    <cellStyle name="Commentaire 5 6 5 2 5" xfId="20016" xr:uid="{A9838304-BE41-46DF-92E7-650F2513F207}"/>
    <cellStyle name="Commentaire 5 6 5 2_Commentaires" xfId="20017" xr:uid="{9B39CF0D-57B9-40C3-8B47-6AA92D4F4C44}"/>
    <cellStyle name="Commentaire 5 6 5 3" xfId="20018" xr:uid="{9D5CCA80-8055-49EA-AAA4-C4E17C5DF8FF}"/>
    <cellStyle name="Commentaire 5 6 5 3 2" xfId="20019" xr:uid="{B5787AD0-A837-450B-8C9F-998E1AB4BAD1}"/>
    <cellStyle name="Commentaire 5 6 5 3 3" xfId="20020" xr:uid="{68AF9153-9016-4D0D-9B25-4C78C9A84225}"/>
    <cellStyle name="Commentaire 5 6 5 3 4" xfId="20021" xr:uid="{F7F2D3C8-B949-4F6B-8060-00A7F534139B}"/>
    <cellStyle name="Commentaire 5 6 5 3 5" xfId="20022" xr:uid="{71744C9D-5770-4185-92AB-53F084AA8321}"/>
    <cellStyle name="Commentaire 5 6 5 4" xfId="20023" xr:uid="{39242C08-A2D1-4686-B5A3-E9E77039E786}"/>
    <cellStyle name="Commentaire 5 6 5 5" xfId="20024" xr:uid="{1F1F8EB7-5AF5-4BF2-991B-AB4BE9F465D2}"/>
    <cellStyle name="Commentaire 5 6 5 6" xfId="20025" xr:uid="{D5D1C7AA-1312-4963-AD25-C7E54D0DF77C}"/>
    <cellStyle name="Commentaire 5 6 5 7" xfId="20026" xr:uid="{0045DA5B-67E4-451B-9498-9A4F34B2CC10}"/>
    <cellStyle name="Commentaire 5 6 5_Commentaires" xfId="20027" xr:uid="{704E3CAA-EA48-459E-8A84-149F26373A7F}"/>
    <cellStyle name="Commentaire 5 6 6" xfId="20028" xr:uid="{0A7ED302-EB03-4DD8-BDCC-0C022D8639DC}"/>
    <cellStyle name="Commentaire 5 6 6 2" xfId="20029" xr:uid="{62062EDE-4245-45F7-998C-2253CA7591BC}"/>
    <cellStyle name="Commentaire 5 6 6 2 2" xfId="20030" xr:uid="{BE345D72-F486-41F0-8F32-1D0F31A41D58}"/>
    <cellStyle name="Commentaire 5 6 6 2 3" xfId="20031" xr:uid="{F2AD88F3-272F-4866-B85B-99F8A3BA6A4F}"/>
    <cellStyle name="Commentaire 5 6 6 2 4" xfId="20032" xr:uid="{EB6EEB6F-42C6-41BF-B8CF-F7A2655F03DD}"/>
    <cellStyle name="Commentaire 5 6 6 2 5" xfId="20033" xr:uid="{CBC72D86-76F8-4472-970C-C2BB14EEACD5}"/>
    <cellStyle name="Commentaire 5 6 6 2_Commentaires" xfId="20034" xr:uid="{6E7F2573-3F55-48E2-B33D-9FE5D83EF751}"/>
    <cellStyle name="Commentaire 5 6 6 3" xfId="20035" xr:uid="{C6AB0CE9-66D7-45A1-A346-247A346301F5}"/>
    <cellStyle name="Commentaire 5 6 6 3 2" xfId="20036" xr:uid="{1AC6829A-D1A9-4823-8922-B0B7FA544F5E}"/>
    <cellStyle name="Commentaire 5 6 6 3 3" xfId="20037" xr:uid="{A54C5430-9DD4-4DE2-A7D4-9F4E540975FD}"/>
    <cellStyle name="Commentaire 5 6 6 3 4" xfId="20038" xr:uid="{01A2CC6D-81FB-4F96-A33D-7C40A3EC7894}"/>
    <cellStyle name="Commentaire 5 6 6 3 5" xfId="20039" xr:uid="{1B256EC0-5646-4C07-A546-009448C57011}"/>
    <cellStyle name="Commentaire 5 6 6 4" xfId="20040" xr:uid="{5C870629-0907-4382-8800-440FA75D3B9D}"/>
    <cellStyle name="Commentaire 5 6 6 5" xfId="20041" xr:uid="{88115609-46FE-491A-8700-6B9212AE0265}"/>
    <cellStyle name="Commentaire 5 6 6 6" xfId="20042" xr:uid="{BE688789-72CB-4847-BBF9-C3E33778F554}"/>
    <cellStyle name="Commentaire 5 6 6 7" xfId="20043" xr:uid="{1DA2B4DA-5D8D-4B08-8C87-17D19F20D10C}"/>
    <cellStyle name="Commentaire 5 6 6_Commentaires" xfId="20044" xr:uid="{A129C81E-7BA3-4CB1-81B6-4575D994C00F}"/>
    <cellStyle name="Commentaire 5 6 7" xfId="20045" xr:uid="{F47710BB-DC90-4743-8557-222FBFC0BFE8}"/>
    <cellStyle name="Commentaire 5 6 7 2" xfId="20046" xr:uid="{A7D90710-CDEF-4946-9DCF-0C38B1A7585A}"/>
    <cellStyle name="Commentaire 5 6 7 2 2" xfId="20047" xr:uid="{5DCEF188-0CC9-401C-9F51-FBA9C10CA852}"/>
    <cellStyle name="Commentaire 5 6 7 2 3" xfId="20048" xr:uid="{C6F3830B-D5BF-447B-802B-E37DBC40026D}"/>
    <cellStyle name="Commentaire 5 6 7 2 4" xfId="20049" xr:uid="{6DC006F9-1BE5-48AA-A9CF-253D55E5FE14}"/>
    <cellStyle name="Commentaire 5 6 7 2 5" xfId="20050" xr:uid="{C57ED4ED-0D56-4BB0-8479-23BF1A2AE3B7}"/>
    <cellStyle name="Commentaire 5 6 7 3" xfId="20051" xr:uid="{35794750-84C2-47E6-873F-BD538EC362AC}"/>
    <cellStyle name="Commentaire 5 6 7 4" xfId="20052" xr:uid="{FF91E799-4564-4A1A-A565-A122F5886F66}"/>
    <cellStyle name="Commentaire 5 6 7 5" xfId="20053" xr:uid="{6B825A06-1792-4D8C-95D0-7D32478B82B0}"/>
    <cellStyle name="Commentaire 5 6 7 6" xfId="20054" xr:uid="{E7AEA3CC-3C79-487B-82A2-720B3F1978C7}"/>
    <cellStyle name="Commentaire 5 6 7_Commentaires" xfId="20055" xr:uid="{87F633ED-090A-46F2-A79F-7731E8173AAD}"/>
    <cellStyle name="Commentaire 5 6 8" xfId="20056" xr:uid="{85D9B3E3-1974-4430-9FB6-82657E79C208}"/>
    <cellStyle name="Commentaire 5 6 8 2" xfId="20057" xr:uid="{6507C2BF-4C61-4A3C-B130-7A41567D17EE}"/>
    <cellStyle name="Commentaire 5 6 8 3" xfId="20058" xr:uid="{193B4263-555F-4655-8AE1-540AC0DC1915}"/>
    <cellStyle name="Commentaire 5 6 8 4" xfId="20059" xr:uid="{3322D107-9B30-4A85-9671-3F05D7DFBCC3}"/>
    <cellStyle name="Commentaire 5 6 8 5" xfId="20060" xr:uid="{6F378636-FE9C-4A41-839C-A69756146398}"/>
    <cellStyle name="Commentaire 5 6 8_Commentaires" xfId="20061" xr:uid="{1D2B696C-5643-4B8E-B52F-303E7909E713}"/>
    <cellStyle name="Commentaire 5 6 9" xfId="20062" xr:uid="{F88A25DB-C43A-4304-BA65-C3458CCFB555}"/>
    <cellStyle name="Commentaire 5 6_Commentaires" xfId="20063" xr:uid="{71AB3087-6842-4EA4-B956-0BAE6F5C720E}"/>
    <cellStyle name="Commentaire 5 7" xfId="20064" xr:uid="{602F3D52-ACD7-489C-AC38-443C242A9FC6}"/>
    <cellStyle name="Commentaire 5 7 10" xfId="20065" xr:uid="{AD682EDA-6B29-444D-BFC8-CB84F1E4FF79}"/>
    <cellStyle name="Commentaire 5 7 11" xfId="20066" xr:uid="{B7A3D061-4766-46FB-8BE6-FACC3C7C7B40}"/>
    <cellStyle name="Commentaire 5 7 12" xfId="20067" xr:uid="{C6B7006F-EBF8-44F8-907A-E1F82370ACC2}"/>
    <cellStyle name="Commentaire 5 7 2" xfId="20068" xr:uid="{D4DE99E4-114B-44B5-9F9C-62E9D605ADFA}"/>
    <cellStyle name="Commentaire 5 7 2 10" xfId="20069" xr:uid="{1EA31DA6-42BE-41CE-8681-997BEB3A7F3A}"/>
    <cellStyle name="Commentaire 5 7 2 2" xfId="20070" xr:uid="{03AC46D2-8A7B-4CF3-9545-B0219CCD6E3F}"/>
    <cellStyle name="Commentaire 5 7 2 2 2" xfId="20071" xr:uid="{49E2D3C5-AC90-4AEF-9A96-34785CDC6E47}"/>
    <cellStyle name="Commentaire 5 7 2 2 2 2" xfId="20072" xr:uid="{9FA47AC8-4420-4378-8E93-3A81655A6B30}"/>
    <cellStyle name="Commentaire 5 7 2 2 2 3" xfId="20073" xr:uid="{32F8D552-28B5-4004-B5C0-B8A923045334}"/>
    <cellStyle name="Commentaire 5 7 2 2 2 4" xfId="20074" xr:uid="{B44D127D-59D6-4914-BCA3-C14E3F45F5D7}"/>
    <cellStyle name="Commentaire 5 7 2 2 2 5" xfId="20075" xr:uid="{57B1D0C4-3A54-454B-BAD2-2E6E7E14F38F}"/>
    <cellStyle name="Commentaire 5 7 2 2 3" xfId="20076" xr:uid="{3E370C76-AA8E-4252-8D16-190E11C12EA1}"/>
    <cellStyle name="Commentaire 5 7 2 2 3 2" xfId="20077" xr:uid="{B9A59D41-6905-4C54-9EF8-AC9FD456826B}"/>
    <cellStyle name="Commentaire 5 7 2 2 3 3" xfId="20078" xr:uid="{6679F54C-D143-4748-87A1-B4D2D780DBC4}"/>
    <cellStyle name="Commentaire 5 7 2 2 3 4" xfId="20079" xr:uid="{BF363CE0-CAEF-4AEE-8D19-FC9EBB90EE4B}"/>
    <cellStyle name="Commentaire 5 7 2 2 3 5" xfId="20080" xr:uid="{71D09FB8-E64A-44A2-88AD-BB0C91AE93D4}"/>
    <cellStyle name="Commentaire 5 7 2 2 4" xfId="20081" xr:uid="{284ABD66-8A7E-4341-8E26-BBB297460DBB}"/>
    <cellStyle name="Commentaire 5 7 2 2 5" xfId="20082" xr:uid="{4259F029-BD45-41E6-82AE-F2875CF92C1D}"/>
    <cellStyle name="Commentaire 5 7 2 2 6" xfId="20083" xr:uid="{38757333-9AE0-4233-9F82-CE99A351FC2B}"/>
    <cellStyle name="Commentaire 5 7 2 2 7" xfId="20084" xr:uid="{F0B3E751-DCA0-42C5-BBA7-10037EE72850}"/>
    <cellStyle name="Commentaire 5 7 2 2_Commentaires" xfId="20085" xr:uid="{AD67205C-7B09-4193-924A-E000937CFA0B}"/>
    <cellStyle name="Commentaire 5 7 2 3" xfId="20086" xr:uid="{F7C77594-0CA5-4E32-A868-2B489FEEDFB3}"/>
    <cellStyle name="Commentaire 5 7 2 3 2" xfId="20087" xr:uid="{CA0E6B96-215D-4D13-8B23-A19FE6919B34}"/>
    <cellStyle name="Commentaire 5 7 2 3 2 2" xfId="20088" xr:uid="{CAA257A5-1B10-48E0-B58A-3156EB78EC11}"/>
    <cellStyle name="Commentaire 5 7 2 3 2 3" xfId="20089" xr:uid="{1E207FE1-C4D9-4A82-8E03-721270521A0D}"/>
    <cellStyle name="Commentaire 5 7 2 3 2 4" xfId="20090" xr:uid="{969209F3-2FA6-45AA-82E2-4F8B83804DF7}"/>
    <cellStyle name="Commentaire 5 7 2 3 2 5" xfId="20091" xr:uid="{E8925B16-BA91-437D-B3E4-78FAB0579AB3}"/>
    <cellStyle name="Commentaire 5 7 2 3 3" xfId="20092" xr:uid="{9222EC6A-D01E-438F-ABAB-4DF20E400D4B}"/>
    <cellStyle name="Commentaire 5 7 2 3 3 2" xfId="20093" xr:uid="{55614E01-C3FE-4379-B0A5-331B78FCD213}"/>
    <cellStyle name="Commentaire 5 7 2 3 3 3" xfId="20094" xr:uid="{ED0A600F-21BF-47BB-AA80-37AC5C3BAB7E}"/>
    <cellStyle name="Commentaire 5 7 2 3 3 4" xfId="20095" xr:uid="{CB0C434E-F33E-4F19-84BD-FAFD1CD9478A}"/>
    <cellStyle name="Commentaire 5 7 2 3 3 5" xfId="20096" xr:uid="{50B0C684-D44A-4272-8141-54789CF7D78C}"/>
    <cellStyle name="Commentaire 5 7 2 3 4" xfId="20097" xr:uid="{E631BD18-49CF-41BA-BC73-419C81205520}"/>
    <cellStyle name="Commentaire 5 7 2 3 5" xfId="20098" xr:uid="{308FAEE1-A14E-4772-BAA3-7E133817065A}"/>
    <cellStyle name="Commentaire 5 7 2 3 6" xfId="20099" xr:uid="{1595F396-CC4B-4924-A323-F9B8396778E7}"/>
    <cellStyle name="Commentaire 5 7 2 3 7" xfId="20100" xr:uid="{E3D33131-153E-4254-B702-7CF8D12DE9C1}"/>
    <cellStyle name="Commentaire 5 7 2 3_Commentaires" xfId="20101" xr:uid="{F859EF1D-3A57-4906-B320-67B7B5011255}"/>
    <cellStyle name="Commentaire 5 7 2 4" xfId="20102" xr:uid="{46BF2674-050D-480C-86B7-7D0BCC777E70}"/>
    <cellStyle name="Commentaire 5 7 2 4 2" xfId="20103" xr:uid="{72DFF810-9231-4C4F-8D20-9A547E26E04A}"/>
    <cellStyle name="Commentaire 5 7 2 4 2 2" xfId="20104" xr:uid="{ABCF5AD3-6E1B-4314-8ECA-193AAB10FBF5}"/>
    <cellStyle name="Commentaire 5 7 2 4 2 3" xfId="20105" xr:uid="{7B7BB755-B852-4A14-8CB9-DED30646B931}"/>
    <cellStyle name="Commentaire 5 7 2 4 2 4" xfId="20106" xr:uid="{EA905154-B997-438E-85BD-C04A638DDF09}"/>
    <cellStyle name="Commentaire 5 7 2 4 2 5" xfId="20107" xr:uid="{70C9FA3E-98DB-486A-93E2-3B85E6DB6F7A}"/>
    <cellStyle name="Commentaire 5 7 2 4 3" xfId="20108" xr:uid="{3AE0CE30-8E4D-4A06-9743-EC703096F7A1}"/>
    <cellStyle name="Commentaire 5 7 2 4 3 2" xfId="20109" xr:uid="{07D19676-1478-4ADE-9E23-152F5B054A21}"/>
    <cellStyle name="Commentaire 5 7 2 4 3 3" xfId="20110" xr:uid="{7BE4F171-23E4-4A70-BCD0-38AE7D20B029}"/>
    <cellStyle name="Commentaire 5 7 2 4 3 4" xfId="20111" xr:uid="{D4498054-9A21-4C6D-BD69-718C49F4C249}"/>
    <cellStyle name="Commentaire 5 7 2 4 3 5" xfId="20112" xr:uid="{8FC6E8B8-D05E-444B-B0DC-487E39B66BAD}"/>
    <cellStyle name="Commentaire 5 7 2 4 4" xfId="20113" xr:uid="{CF67267C-DDE3-448F-A6CD-A4B99E09A99D}"/>
    <cellStyle name="Commentaire 5 7 2 4 5" xfId="20114" xr:uid="{EFDA4E79-050D-4B53-80E6-0260591E69F7}"/>
    <cellStyle name="Commentaire 5 7 2 4 6" xfId="20115" xr:uid="{175252FA-DDCC-41D3-A493-9607CC946F17}"/>
    <cellStyle name="Commentaire 5 7 2 4 7" xfId="20116" xr:uid="{4BEA90F4-5A6A-401E-9416-1203FE85B72A}"/>
    <cellStyle name="Commentaire 5 7 2 5" xfId="20117" xr:uid="{A24F2F35-D9CD-499D-8768-9DA9667D1CA6}"/>
    <cellStyle name="Commentaire 5 7 2 5 2" xfId="20118" xr:uid="{106BFBA1-786F-4E02-A50E-2BE3573FD4A2}"/>
    <cellStyle name="Commentaire 5 7 2 5 3" xfId="20119" xr:uid="{D816C118-2D6A-467F-9702-D4DE1581E4D5}"/>
    <cellStyle name="Commentaire 5 7 2 5 4" xfId="20120" xr:uid="{FF74A975-569C-4DED-9BC5-C6846AABCE1A}"/>
    <cellStyle name="Commentaire 5 7 2 5 5" xfId="20121" xr:uid="{84484BD9-3E2F-45EC-B61C-2C5A141E7F4F}"/>
    <cellStyle name="Commentaire 5 7 2 6" xfId="20122" xr:uid="{5302F0F0-1ACA-4820-895E-DB138E040541}"/>
    <cellStyle name="Commentaire 5 7 2 6 2" xfId="20123" xr:uid="{B1ADDD87-34C8-40E2-B8F7-BC3A9993E7C9}"/>
    <cellStyle name="Commentaire 5 7 2 6 3" xfId="20124" xr:uid="{9E58144B-878A-4F08-9BAC-92930D483721}"/>
    <cellStyle name="Commentaire 5 7 2 6 4" xfId="20125" xr:uid="{A0D28465-F4B1-4D28-8EEB-DAD1DD102C54}"/>
    <cellStyle name="Commentaire 5 7 2 6 5" xfId="20126" xr:uid="{59A6C24B-AAD3-4735-9577-AFAA57B969B3}"/>
    <cellStyle name="Commentaire 5 7 2 7" xfId="20127" xr:uid="{DDCEA089-E878-4AEC-A566-BAB8E25C1F85}"/>
    <cellStyle name="Commentaire 5 7 2 8" xfId="20128" xr:uid="{27AD288B-F648-45C5-8F5A-00892639843C}"/>
    <cellStyle name="Commentaire 5 7 2 9" xfId="20129" xr:uid="{CF4996B5-5DF5-4AD8-AC27-07D6BF55F04A}"/>
    <cellStyle name="Commentaire 5 7 2_Commentaires" xfId="20130" xr:uid="{8AEB6FCB-DA38-47EF-B05C-9DD6F3ABE0B4}"/>
    <cellStyle name="Commentaire 5 7 3" xfId="20131" xr:uid="{D55F4A71-3A1F-49C9-B69D-0D8F326A4AAA}"/>
    <cellStyle name="Commentaire 5 7 3 2" xfId="20132" xr:uid="{C1B7F562-DC5E-43F7-9138-E64AF1E63536}"/>
    <cellStyle name="Commentaire 5 7 3 2 2" xfId="20133" xr:uid="{B5B4E360-90A3-4302-96F4-8DFF481C3E12}"/>
    <cellStyle name="Commentaire 5 7 3 2 3" xfId="20134" xr:uid="{89BBCE2D-043E-4198-9AAA-AF1E31A1042A}"/>
    <cellStyle name="Commentaire 5 7 3 2 4" xfId="20135" xr:uid="{51FAB310-4D71-41D4-9730-5440729A47F2}"/>
    <cellStyle name="Commentaire 5 7 3 2 5" xfId="20136" xr:uid="{28916C3F-1624-4CA6-A410-221889A60079}"/>
    <cellStyle name="Commentaire 5 7 3 2_Commentaires" xfId="20137" xr:uid="{95740A0C-52E8-429F-B472-BE0BB6B09B48}"/>
    <cellStyle name="Commentaire 5 7 3 3" xfId="20138" xr:uid="{4D2A97D3-4D7D-47F4-AF4E-E49FCCE10A71}"/>
    <cellStyle name="Commentaire 5 7 3 3 2" xfId="20139" xr:uid="{820586E5-C0CD-4BBC-9C69-D9F141B6C09B}"/>
    <cellStyle name="Commentaire 5 7 3 3 3" xfId="20140" xr:uid="{B65FECC8-778C-4D7C-8F04-2DF03CD349D3}"/>
    <cellStyle name="Commentaire 5 7 3 3 4" xfId="20141" xr:uid="{871117D8-EFF0-4E35-A961-A2FB42A8FAE5}"/>
    <cellStyle name="Commentaire 5 7 3 3 5" xfId="20142" xr:uid="{870C288E-6F5C-408C-89A4-629C6791823E}"/>
    <cellStyle name="Commentaire 5 7 3 4" xfId="20143" xr:uid="{41D71D71-DCAF-45B3-A352-5B5539E42CA1}"/>
    <cellStyle name="Commentaire 5 7 3 5" xfId="20144" xr:uid="{942F1AED-0D1B-482E-949D-BBE7475BA24C}"/>
    <cellStyle name="Commentaire 5 7 3 6" xfId="20145" xr:uid="{4AD8D77D-992C-4957-9ECF-0FD9D21A63FF}"/>
    <cellStyle name="Commentaire 5 7 3 7" xfId="20146" xr:uid="{2C10AD4F-1AB5-4B81-9BDF-7DD008CB57A0}"/>
    <cellStyle name="Commentaire 5 7 3_Commentaires" xfId="20147" xr:uid="{881E1709-3D21-46A6-87F1-4A0B01E5B24E}"/>
    <cellStyle name="Commentaire 5 7 4" xfId="20148" xr:uid="{5CD376F0-0D2E-44C1-9F4F-397160ABE473}"/>
    <cellStyle name="Commentaire 5 7 4 2" xfId="20149" xr:uid="{89138902-A605-46DE-9271-BA1CCF92FD78}"/>
    <cellStyle name="Commentaire 5 7 4 2 2" xfId="20150" xr:uid="{C153990A-0316-444B-9712-5290A08F5A96}"/>
    <cellStyle name="Commentaire 5 7 4 2 3" xfId="20151" xr:uid="{A662B6C8-DA54-470A-9C3D-C826BCE4CF11}"/>
    <cellStyle name="Commentaire 5 7 4 2 4" xfId="20152" xr:uid="{6F796396-C7E8-4869-8211-0B0F6B90D51A}"/>
    <cellStyle name="Commentaire 5 7 4 2 5" xfId="20153" xr:uid="{24E2F792-F287-4E6A-9F49-15F9C4359C31}"/>
    <cellStyle name="Commentaire 5 7 4 2_Commentaires" xfId="20154" xr:uid="{3C2E41E9-7454-45DB-A41D-56DA523FC82B}"/>
    <cellStyle name="Commentaire 5 7 4 3" xfId="20155" xr:uid="{C4E73ADA-D2DB-434D-A156-DB3853F66B39}"/>
    <cellStyle name="Commentaire 5 7 4 3 2" xfId="20156" xr:uid="{9503AC08-5CB2-412E-9EF9-DE84EC1716E4}"/>
    <cellStyle name="Commentaire 5 7 4 3 3" xfId="20157" xr:uid="{689D8B31-5933-4871-9E4D-F57E0A6062F7}"/>
    <cellStyle name="Commentaire 5 7 4 3 4" xfId="20158" xr:uid="{5DB7530A-CBB0-4D33-AB17-F0CEF4A4A416}"/>
    <cellStyle name="Commentaire 5 7 4 3 5" xfId="20159" xr:uid="{AF80E9D4-72AD-4743-BF0A-BF3624FF2FDE}"/>
    <cellStyle name="Commentaire 5 7 4 4" xfId="20160" xr:uid="{65CD15A0-902C-42FA-A6AF-E1997D15C3AF}"/>
    <cellStyle name="Commentaire 5 7 4 5" xfId="20161" xr:uid="{3CC27648-8E22-484A-98EE-7F51BBBFC637}"/>
    <cellStyle name="Commentaire 5 7 4 6" xfId="20162" xr:uid="{DC8842C4-9182-4D57-B904-1775F81D56C5}"/>
    <cellStyle name="Commentaire 5 7 4 7" xfId="20163" xr:uid="{39BD4585-B04B-4238-A9FB-A87DC84712B7}"/>
    <cellStyle name="Commentaire 5 7 4_Commentaires" xfId="20164" xr:uid="{FDCD9058-832C-49A7-9D38-15C52B90CBB4}"/>
    <cellStyle name="Commentaire 5 7 5" xfId="20165" xr:uid="{B2BB6052-EFD2-484F-9581-249CEFCF08F4}"/>
    <cellStyle name="Commentaire 5 7 5 2" xfId="20166" xr:uid="{A831EC03-C8AC-4544-B9F4-DB91F6F5A4BC}"/>
    <cellStyle name="Commentaire 5 7 5 2 2" xfId="20167" xr:uid="{B46F4712-2036-49A6-92AA-F7000E9E76A6}"/>
    <cellStyle name="Commentaire 5 7 5 2 3" xfId="20168" xr:uid="{ADA87EE6-8209-46E3-B6E0-3F0CB1FCD03A}"/>
    <cellStyle name="Commentaire 5 7 5 2 4" xfId="20169" xr:uid="{3161377F-5493-45FA-B5A6-C279B4679F35}"/>
    <cellStyle name="Commentaire 5 7 5 2 5" xfId="20170" xr:uid="{4133E544-17BD-4215-B534-952C783995C9}"/>
    <cellStyle name="Commentaire 5 7 5 2_Commentaires" xfId="20171" xr:uid="{8D473A31-735E-445E-8B75-ED2C52372ECF}"/>
    <cellStyle name="Commentaire 5 7 5 3" xfId="20172" xr:uid="{1DE49924-298D-4B51-ACFF-355ED7B0E285}"/>
    <cellStyle name="Commentaire 5 7 5 3 2" xfId="20173" xr:uid="{6569AADD-F87F-4772-8A2C-1E787DD96DF0}"/>
    <cellStyle name="Commentaire 5 7 5 3 3" xfId="20174" xr:uid="{656F4DC4-513B-4FC1-9DE6-AC115B51D74E}"/>
    <cellStyle name="Commentaire 5 7 5 3 4" xfId="20175" xr:uid="{20CA9FEE-8546-4200-AE36-3556DBF68354}"/>
    <cellStyle name="Commentaire 5 7 5 3 5" xfId="20176" xr:uid="{27CFF3A8-1DD0-4C55-A477-662CC94E4A4E}"/>
    <cellStyle name="Commentaire 5 7 5 4" xfId="20177" xr:uid="{71BE9CA5-1CE1-4F17-9EE8-E13A140D65F6}"/>
    <cellStyle name="Commentaire 5 7 5 5" xfId="20178" xr:uid="{BB49F29C-237C-4FAB-B2DA-F2BA2B8769C7}"/>
    <cellStyle name="Commentaire 5 7 5 6" xfId="20179" xr:uid="{ACDFBD90-AD36-4CB7-8527-317CC29574CD}"/>
    <cellStyle name="Commentaire 5 7 5 7" xfId="20180" xr:uid="{FB1DB89D-85BE-44F8-B35C-B3EDEBC4469C}"/>
    <cellStyle name="Commentaire 5 7 5_Commentaires" xfId="20181" xr:uid="{1E9A88BE-EE7F-4BC2-934A-D0FEABCD6257}"/>
    <cellStyle name="Commentaire 5 7 6" xfId="20182" xr:uid="{40F6A405-8EB2-44E5-BC04-70EC3DCDA5DF}"/>
    <cellStyle name="Commentaire 5 7 6 2" xfId="20183" xr:uid="{4F95F134-0BCA-4635-BAEA-DFEA126C9510}"/>
    <cellStyle name="Commentaire 5 7 6 2 2" xfId="20184" xr:uid="{78A8FF01-B8F4-4689-B6E2-7460E008C89D}"/>
    <cellStyle name="Commentaire 5 7 6 2 3" xfId="20185" xr:uid="{AB77882E-FE07-4B58-84C3-F4C1262FA6FB}"/>
    <cellStyle name="Commentaire 5 7 6 2 4" xfId="20186" xr:uid="{CE5B886C-07FD-4A69-88CD-4331D5E7EDB8}"/>
    <cellStyle name="Commentaire 5 7 6 2 5" xfId="20187" xr:uid="{62462B72-61AA-4D9C-9C41-110C53C99312}"/>
    <cellStyle name="Commentaire 5 7 6 2_Commentaires" xfId="20188" xr:uid="{27560B71-5545-4237-81F6-00CF94403B6C}"/>
    <cellStyle name="Commentaire 5 7 6 3" xfId="20189" xr:uid="{845C4BEA-E58D-4AD3-8005-57CB60D064F7}"/>
    <cellStyle name="Commentaire 5 7 6 3 2" xfId="20190" xr:uid="{6A2797D9-66FB-478C-B2D8-CA951A6CDE42}"/>
    <cellStyle name="Commentaire 5 7 6 3 3" xfId="20191" xr:uid="{43AF7B2D-DF77-47E1-8026-6035E1C55CEE}"/>
    <cellStyle name="Commentaire 5 7 6 3 4" xfId="20192" xr:uid="{F3787B6B-C97A-4695-8D6B-B4EA2B49E4F8}"/>
    <cellStyle name="Commentaire 5 7 6 3 5" xfId="20193" xr:uid="{FB503EAA-AB7A-4151-AAF5-2A9EE10F6E38}"/>
    <cellStyle name="Commentaire 5 7 6 4" xfId="20194" xr:uid="{F5CB7093-E8CE-4175-A068-043F8E69F39D}"/>
    <cellStyle name="Commentaire 5 7 6 5" xfId="20195" xr:uid="{6849513B-7BB8-43D2-A03D-09E7C3B3E3E2}"/>
    <cellStyle name="Commentaire 5 7 6 6" xfId="20196" xr:uid="{BD00DDD9-4690-4744-A9AD-3E489FB2044D}"/>
    <cellStyle name="Commentaire 5 7 6 7" xfId="20197" xr:uid="{DB56823D-7353-4238-8B67-4641A24D7E3B}"/>
    <cellStyle name="Commentaire 5 7 6_Commentaires" xfId="20198" xr:uid="{A88335F9-1151-4727-A353-D1A45A35F056}"/>
    <cellStyle name="Commentaire 5 7 7" xfId="20199" xr:uid="{ED122A0A-EEEE-44EB-9E49-E820D38A2A9A}"/>
    <cellStyle name="Commentaire 5 7 7 2" xfId="20200" xr:uid="{17366CC7-5AC1-43E4-A71B-6F19366D4F89}"/>
    <cellStyle name="Commentaire 5 7 7 2 2" xfId="20201" xr:uid="{B92E1E1A-9FFB-4EAF-B914-64D85BC5098A}"/>
    <cellStyle name="Commentaire 5 7 7 2 3" xfId="20202" xr:uid="{9FC5D167-03EC-4A3B-9A1B-20010A350485}"/>
    <cellStyle name="Commentaire 5 7 7 2 4" xfId="20203" xr:uid="{7F4F5FB2-CA40-4DCF-B2A9-714FE1440A2C}"/>
    <cellStyle name="Commentaire 5 7 7 2 5" xfId="20204" xr:uid="{5674DDC1-3B7C-4FE1-A366-B764E732441B}"/>
    <cellStyle name="Commentaire 5 7 7 3" xfId="20205" xr:uid="{CFA1926E-CD54-4022-A5E1-8D373C0149FA}"/>
    <cellStyle name="Commentaire 5 7 7 4" xfId="20206" xr:uid="{9C71851E-9A5A-43A9-A6A0-217C13DB380B}"/>
    <cellStyle name="Commentaire 5 7 7 5" xfId="20207" xr:uid="{433C26AF-8910-4CE0-9C83-25739491A5DE}"/>
    <cellStyle name="Commentaire 5 7 7 6" xfId="20208" xr:uid="{C9BB55BF-928F-4EB2-A950-408E8934B582}"/>
    <cellStyle name="Commentaire 5 7 7_Commentaires" xfId="20209" xr:uid="{EFA5E6EE-F286-42EF-A7D6-51519671D282}"/>
    <cellStyle name="Commentaire 5 7 8" xfId="20210" xr:uid="{176B10D7-2BE4-40F5-A2CA-CACDFDA77901}"/>
    <cellStyle name="Commentaire 5 7 8 2" xfId="20211" xr:uid="{3C64C3D4-1738-49A0-AAAA-73E79BB78B88}"/>
    <cellStyle name="Commentaire 5 7 8 3" xfId="20212" xr:uid="{422F7B63-7CC9-492E-B848-7FA9B0C9D591}"/>
    <cellStyle name="Commentaire 5 7 8 4" xfId="20213" xr:uid="{38C408D6-A0F0-4AFC-A131-9D9AE1F74A94}"/>
    <cellStyle name="Commentaire 5 7 8 5" xfId="20214" xr:uid="{4CFB91A4-9963-4FEC-9E34-CC3B3489A3C9}"/>
    <cellStyle name="Commentaire 5 7 8_Commentaires" xfId="20215" xr:uid="{611AEADE-08C7-4183-8FD2-7247BACD001C}"/>
    <cellStyle name="Commentaire 5 7 9" xfId="20216" xr:uid="{09A2FFC0-E84B-4203-ACF3-7DCEFD6CB5C8}"/>
    <cellStyle name="Commentaire 5 7_Commentaires" xfId="20217" xr:uid="{58BA730A-4AEE-49D8-8931-16B9BC143574}"/>
    <cellStyle name="Commentaire 5 8" xfId="20218" xr:uid="{38E832F2-1168-4375-A5AF-AD4651528DB7}"/>
    <cellStyle name="Commentaire 5 8 10" xfId="20219" xr:uid="{B8A2944C-FFAD-4491-AC42-FDA2E633689A}"/>
    <cellStyle name="Commentaire 5 8 11" xfId="20220" xr:uid="{40077CC2-44F9-4AB9-9A88-6190E6A73458}"/>
    <cellStyle name="Commentaire 5 8 12" xfId="20221" xr:uid="{ED21E0BF-AF7F-4A55-94F1-31597AD085A4}"/>
    <cellStyle name="Commentaire 5 8 2" xfId="20222" xr:uid="{1C9F3D4B-0E79-4C67-BA8B-F343E3A0269B}"/>
    <cellStyle name="Commentaire 5 8 2 10" xfId="20223" xr:uid="{8F089188-9C08-493A-95A8-A485E3244330}"/>
    <cellStyle name="Commentaire 5 8 2 2" xfId="20224" xr:uid="{5EE41E75-FDC8-451A-A58E-1B2EAE68DF6E}"/>
    <cellStyle name="Commentaire 5 8 2 2 2" xfId="20225" xr:uid="{0C3E94BF-A3FF-4044-B019-E186F4E83DF2}"/>
    <cellStyle name="Commentaire 5 8 2 2 2 2" xfId="20226" xr:uid="{2AF0946F-991D-45A5-8B24-A2AFEA8A8F6D}"/>
    <cellStyle name="Commentaire 5 8 2 2 2 3" xfId="20227" xr:uid="{AD98A44B-7BB9-47DD-AFAA-DEAE21F23521}"/>
    <cellStyle name="Commentaire 5 8 2 2 2 4" xfId="20228" xr:uid="{D2C7DBA1-58A7-4826-AEF3-1048608E7AA7}"/>
    <cellStyle name="Commentaire 5 8 2 2 2 5" xfId="20229" xr:uid="{775061B8-37F9-4143-AD5A-F9954E131293}"/>
    <cellStyle name="Commentaire 5 8 2 2 3" xfId="20230" xr:uid="{A46C3ACA-3796-4412-8B6A-A5A8D3A7DF78}"/>
    <cellStyle name="Commentaire 5 8 2 2 3 2" xfId="20231" xr:uid="{61B08350-7C0F-4D3F-8BF3-5D97023A3E04}"/>
    <cellStyle name="Commentaire 5 8 2 2 3 3" xfId="20232" xr:uid="{690139B6-6A54-41AA-8645-776FEF813177}"/>
    <cellStyle name="Commentaire 5 8 2 2 3 4" xfId="20233" xr:uid="{36B23BEE-D102-4C64-848C-27A56B804E2D}"/>
    <cellStyle name="Commentaire 5 8 2 2 3 5" xfId="20234" xr:uid="{4A1535B8-758D-4458-913D-8438BB4A7E72}"/>
    <cellStyle name="Commentaire 5 8 2 2 4" xfId="20235" xr:uid="{E7773D82-FA49-4A81-B7E4-30EBBF4082D8}"/>
    <cellStyle name="Commentaire 5 8 2 2 5" xfId="20236" xr:uid="{4004B6BF-DDBB-4E5C-8AF0-50B12ACA5CBC}"/>
    <cellStyle name="Commentaire 5 8 2 2 6" xfId="20237" xr:uid="{7B03E2FA-6E7C-4FCA-9692-0DD301C30F7E}"/>
    <cellStyle name="Commentaire 5 8 2 2 7" xfId="20238" xr:uid="{9884E43C-14C1-4FC5-9D1A-619B89A710C3}"/>
    <cellStyle name="Commentaire 5 8 2 2_Commentaires" xfId="20239" xr:uid="{CAE502AE-2F89-49A3-A121-64BA09F690CE}"/>
    <cellStyle name="Commentaire 5 8 2 3" xfId="20240" xr:uid="{F4D13818-2710-4FFE-B768-9BCC10B1D644}"/>
    <cellStyle name="Commentaire 5 8 2 3 2" xfId="20241" xr:uid="{75A220F5-440F-4BF3-ACFA-D66CC26FBBCE}"/>
    <cellStyle name="Commentaire 5 8 2 3 2 2" xfId="20242" xr:uid="{DCB7DB7F-A2B2-49E0-86DC-41FC3DF31C23}"/>
    <cellStyle name="Commentaire 5 8 2 3 2 3" xfId="20243" xr:uid="{2C143046-54CF-45A2-A60B-061947E60F8B}"/>
    <cellStyle name="Commentaire 5 8 2 3 2 4" xfId="20244" xr:uid="{03B04CA2-BE15-4F0D-BCEF-FF85F6C6F535}"/>
    <cellStyle name="Commentaire 5 8 2 3 2 5" xfId="20245" xr:uid="{5975BF91-8232-40B5-AFA5-E0709F28690A}"/>
    <cellStyle name="Commentaire 5 8 2 3 3" xfId="20246" xr:uid="{1372A4D8-9D50-47D7-84A8-2BB01BC68639}"/>
    <cellStyle name="Commentaire 5 8 2 3 3 2" xfId="20247" xr:uid="{93D9164C-CDAD-40A4-B862-84974590F876}"/>
    <cellStyle name="Commentaire 5 8 2 3 3 3" xfId="20248" xr:uid="{6A8FEF18-7730-4C8D-AAAB-771906544A8D}"/>
    <cellStyle name="Commentaire 5 8 2 3 3 4" xfId="20249" xr:uid="{804FE8CB-7C15-43A7-83F1-6367C69C1750}"/>
    <cellStyle name="Commentaire 5 8 2 3 3 5" xfId="20250" xr:uid="{5BADFBC5-AB22-413E-9B11-14FC72CBC3B7}"/>
    <cellStyle name="Commentaire 5 8 2 3 4" xfId="20251" xr:uid="{4E7E176A-2DDA-402C-85D9-F70A1A444936}"/>
    <cellStyle name="Commentaire 5 8 2 3 5" xfId="20252" xr:uid="{80823583-733C-4E4C-86C7-C54813EEFFF9}"/>
    <cellStyle name="Commentaire 5 8 2 3 6" xfId="20253" xr:uid="{1C5A838F-DE3B-4293-ADB3-B36CD9FA0E10}"/>
    <cellStyle name="Commentaire 5 8 2 3 7" xfId="20254" xr:uid="{1C6B67E6-960B-4155-A03D-CE83BDC63DEB}"/>
    <cellStyle name="Commentaire 5 8 2 3_Commentaires" xfId="20255" xr:uid="{8456825C-8F82-4532-88BE-095EBD407D64}"/>
    <cellStyle name="Commentaire 5 8 2 4" xfId="20256" xr:uid="{5CC109A5-1A64-4F9B-A383-4D4879DC87BB}"/>
    <cellStyle name="Commentaire 5 8 2 4 2" xfId="20257" xr:uid="{81AAD4DC-3D1F-43B2-A2F4-3B3FB24D3C5A}"/>
    <cellStyle name="Commentaire 5 8 2 4 2 2" xfId="20258" xr:uid="{C5443C4E-395D-4506-AF8B-F6615E089BEF}"/>
    <cellStyle name="Commentaire 5 8 2 4 2 3" xfId="20259" xr:uid="{896329AD-72AE-45B0-9B18-17C8CC38F85D}"/>
    <cellStyle name="Commentaire 5 8 2 4 2 4" xfId="20260" xr:uid="{DF71172F-61F1-4E80-BF4C-875A74779B13}"/>
    <cellStyle name="Commentaire 5 8 2 4 2 5" xfId="20261" xr:uid="{C326333F-B248-4E7B-9384-06FF3DD0DCA2}"/>
    <cellStyle name="Commentaire 5 8 2 4 3" xfId="20262" xr:uid="{B114C86E-E3CE-4FED-926B-EBAD433C6DD0}"/>
    <cellStyle name="Commentaire 5 8 2 4 3 2" xfId="20263" xr:uid="{846B6C6E-9681-4B17-95C0-738F34D49A47}"/>
    <cellStyle name="Commentaire 5 8 2 4 3 3" xfId="20264" xr:uid="{47E6FA56-8A60-4061-B14E-F2DCC48C4CCA}"/>
    <cellStyle name="Commentaire 5 8 2 4 3 4" xfId="20265" xr:uid="{9698527A-67AC-424E-964F-C15006534C16}"/>
    <cellStyle name="Commentaire 5 8 2 4 3 5" xfId="20266" xr:uid="{BA3F6817-0462-4D75-971B-4789933CC3FF}"/>
    <cellStyle name="Commentaire 5 8 2 4 4" xfId="20267" xr:uid="{43156468-C7B7-4AE9-87DF-1B3BA9CB0C90}"/>
    <cellStyle name="Commentaire 5 8 2 4 5" xfId="20268" xr:uid="{4D38C45B-8299-4631-A756-E9356C9AAE40}"/>
    <cellStyle name="Commentaire 5 8 2 4 6" xfId="20269" xr:uid="{EAA0D312-1EE4-4F67-9C33-1A16AC93C2E9}"/>
    <cellStyle name="Commentaire 5 8 2 4 7" xfId="20270" xr:uid="{C1A74624-5FEB-49AF-A8F4-CC654DF68CD4}"/>
    <cellStyle name="Commentaire 5 8 2 5" xfId="20271" xr:uid="{70530434-B25E-4B08-9AD0-306CB0E2EDD5}"/>
    <cellStyle name="Commentaire 5 8 2 5 2" xfId="20272" xr:uid="{928C30A3-E4ED-460D-9501-A18A2507AC71}"/>
    <cellStyle name="Commentaire 5 8 2 5 3" xfId="20273" xr:uid="{7DC7DA52-F7AB-440C-9E1D-313CFFC3CB88}"/>
    <cellStyle name="Commentaire 5 8 2 5 4" xfId="20274" xr:uid="{ABB07400-959A-46AF-AF2E-F5605FBE3A36}"/>
    <cellStyle name="Commentaire 5 8 2 5 5" xfId="20275" xr:uid="{8EB4EBB0-E93C-4CD3-BC7D-8CFBF39DE831}"/>
    <cellStyle name="Commentaire 5 8 2 6" xfId="20276" xr:uid="{C511BF8F-4489-460E-AFB7-952BA915DC13}"/>
    <cellStyle name="Commentaire 5 8 2 6 2" xfId="20277" xr:uid="{E4BA6540-89E7-4EA2-A1A7-181A10C4BDA1}"/>
    <cellStyle name="Commentaire 5 8 2 6 3" xfId="20278" xr:uid="{6E90AAA2-C167-4601-92E8-F62913E997FD}"/>
    <cellStyle name="Commentaire 5 8 2 6 4" xfId="20279" xr:uid="{E24233D5-514E-44B5-BC9F-D133DAF3CE5F}"/>
    <cellStyle name="Commentaire 5 8 2 6 5" xfId="20280" xr:uid="{D17E6FA8-863C-4E66-A9C3-F59F9715CBE2}"/>
    <cellStyle name="Commentaire 5 8 2 7" xfId="20281" xr:uid="{379C6FB6-3022-490D-BAEF-4CD4ED3A9251}"/>
    <cellStyle name="Commentaire 5 8 2 8" xfId="20282" xr:uid="{E4571633-C369-45BC-B922-54B5CC9F5E43}"/>
    <cellStyle name="Commentaire 5 8 2 9" xfId="20283" xr:uid="{4118EFC8-B828-42F5-B190-C0F5060FD0E9}"/>
    <cellStyle name="Commentaire 5 8 2_Commentaires" xfId="20284" xr:uid="{DCF7ED35-1BD5-446B-A781-6F0A748547A3}"/>
    <cellStyle name="Commentaire 5 8 3" xfId="20285" xr:uid="{1B3F8BBC-3B93-4511-9AE6-B69D6C0B4FB6}"/>
    <cellStyle name="Commentaire 5 8 3 2" xfId="20286" xr:uid="{0EFD725F-F23E-4F45-A110-7CC927EC29FB}"/>
    <cellStyle name="Commentaire 5 8 3 2 2" xfId="20287" xr:uid="{3AC5BEB9-5EEF-4C44-8A79-0ABE7A9C526D}"/>
    <cellStyle name="Commentaire 5 8 3 2 3" xfId="20288" xr:uid="{388382C6-F10C-4C70-9889-0A3220EFFCD1}"/>
    <cellStyle name="Commentaire 5 8 3 2 4" xfId="20289" xr:uid="{116D8851-DD1E-451D-8E28-F730CA545BC0}"/>
    <cellStyle name="Commentaire 5 8 3 2 5" xfId="20290" xr:uid="{38AD3D42-E4DB-4674-B4B2-4D7E12F860E4}"/>
    <cellStyle name="Commentaire 5 8 3 2_Commentaires" xfId="20291" xr:uid="{ECFDF957-A1FE-41FA-AA67-92C98E635486}"/>
    <cellStyle name="Commentaire 5 8 3 3" xfId="20292" xr:uid="{8B0A56D4-04E5-4E99-B991-A803D975219B}"/>
    <cellStyle name="Commentaire 5 8 3 3 2" xfId="20293" xr:uid="{0A289388-A5F2-472D-A96D-5B590A605D53}"/>
    <cellStyle name="Commentaire 5 8 3 3 3" xfId="20294" xr:uid="{02F81FBC-1F73-48E0-992A-6C6DED2F448E}"/>
    <cellStyle name="Commentaire 5 8 3 3 4" xfId="20295" xr:uid="{CF59A1E2-8285-4879-A883-0AABAEF4B3A9}"/>
    <cellStyle name="Commentaire 5 8 3 3 5" xfId="20296" xr:uid="{F0632C79-6D82-415F-B731-7908FBE70803}"/>
    <cellStyle name="Commentaire 5 8 3 4" xfId="20297" xr:uid="{A68E0506-64DE-4C0C-87A2-19C1D4272CD2}"/>
    <cellStyle name="Commentaire 5 8 3 5" xfId="20298" xr:uid="{5FE71CED-B00C-4FDA-A097-1B9C369A2915}"/>
    <cellStyle name="Commentaire 5 8 3 6" xfId="20299" xr:uid="{5150C863-B4E6-4990-A2D5-6CDD33650526}"/>
    <cellStyle name="Commentaire 5 8 3 7" xfId="20300" xr:uid="{FC1F22B2-8559-4240-BE9C-1E7135A73A97}"/>
    <cellStyle name="Commentaire 5 8 3_Commentaires" xfId="20301" xr:uid="{E67DEF7D-FD23-4D31-AD42-039B50262AB5}"/>
    <cellStyle name="Commentaire 5 8 4" xfId="20302" xr:uid="{39034C10-5C02-4FEC-8210-441345482077}"/>
    <cellStyle name="Commentaire 5 8 4 2" xfId="20303" xr:uid="{F2C7B790-3D22-484C-BC89-B3BC46437343}"/>
    <cellStyle name="Commentaire 5 8 4 2 2" xfId="20304" xr:uid="{CB070490-260C-4A8F-8A1C-2A9579DE5D9C}"/>
    <cellStyle name="Commentaire 5 8 4 2 3" xfId="20305" xr:uid="{259CEAB0-62D7-4B13-9C3C-504445DEEA91}"/>
    <cellStyle name="Commentaire 5 8 4 2 4" xfId="20306" xr:uid="{38173E33-6A34-4B40-9199-54DC9C2C1983}"/>
    <cellStyle name="Commentaire 5 8 4 2 5" xfId="20307" xr:uid="{876CD878-029A-474D-A5CE-A337FC7EEE5F}"/>
    <cellStyle name="Commentaire 5 8 4 2_Commentaires" xfId="20308" xr:uid="{61740658-FBD8-4E77-B419-85D33B308094}"/>
    <cellStyle name="Commentaire 5 8 4 3" xfId="20309" xr:uid="{B9323048-BF0E-4DF2-A2EC-866381D18FB6}"/>
    <cellStyle name="Commentaire 5 8 4 3 2" xfId="20310" xr:uid="{65DF2058-7F30-4DF5-81D0-B287E1A3D412}"/>
    <cellStyle name="Commentaire 5 8 4 3 3" xfId="20311" xr:uid="{F9BD92AE-49A0-4A58-B636-F668651AA421}"/>
    <cellStyle name="Commentaire 5 8 4 3 4" xfId="20312" xr:uid="{7D645F7C-59D5-46A8-A7C2-A7B4BA17A963}"/>
    <cellStyle name="Commentaire 5 8 4 3 5" xfId="20313" xr:uid="{0CE0F86D-70AA-4D90-982D-103B125D9BE6}"/>
    <cellStyle name="Commentaire 5 8 4 4" xfId="20314" xr:uid="{7A950930-3F33-4EDB-8F16-B052C094FC05}"/>
    <cellStyle name="Commentaire 5 8 4 5" xfId="20315" xr:uid="{9184F004-6B6D-4084-AD1B-6DF43F14A68C}"/>
    <cellStyle name="Commentaire 5 8 4 6" xfId="20316" xr:uid="{E6F14CBE-12AC-4155-A64F-5129C83E8D5F}"/>
    <cellStyle name="Commentaire 5 8 4 7" xfId="20317" xr:uid="{C0CF3743-A934-46C5-B58E-48BE92A76BFF}"/>
    <cellStyle name="Commentaire 5 8 4_Commentaires" xfId="20318" xr:uid="{C64F1909-380B-4EC2-B9D7-C3ADD8E17437}"/>
    <cellStyle name="Commentaire 5 8 5" xfId="20319" xr:uid="{ECD9D29D-069C-4437-86DB-1603DF0A073C}"/>
    <cellStyle name="Commentaire 5 8 5 2" xfId="20320" xr:uid="{7D1A1D92-7063-44F4-AE1B-4F31BD5F8CD7}"/>
    <cellStyle name="Commentaire 5 8 5 2 2" xfId="20321" xr:uid="{4484AD66-A648-468B-8617-3AAC2E904C39}"/>
    <cellStyle name="Commentaire 5 8 5 2 3" xfId="20322" xr:uid="{0C833F30-1D3F-465B-B643-DB5476ED7DB5}"/>
    <cellStyle name="Commentaire 5 8 5 2 4" xfId="20323" xr:uid="{CFF850F8-4541-4318-99FA-00DC11608027}"/>
    <cellStyle name="Commentaire 5 8 5 2 5" xfId="20324" xr:uid="{19DADCAB-1CB5-4E19-ABEE-009D425592A9}"/>
    <cellStyle name="Commentaire 5 8 5 2_Commentaires" xfId="20325" xr:uid="{98C3D999-8B38-4211-BC5E-1E327A70A140}"/>
    <cellStyle name="Commentaire 5 8 5 3" xfId="20326" xr:uid="{404EED03-8AF6-40FB-8A19-7FC47B9920C6}"/>
    <cellStyle name="Commentaire 5 8 5 3 2" xfId="20327" xr:uid="{5B2AB4A6-B5F1-47FC-8108-ED0067F1BC5E}"/>
    <cellStyle name="Commentaire 5 8 5 3 3" xfId="20328" xr:uid="{EBB81E23-2E38-4683-A219-F03924B4489F}"/>
    <cellStyle name="Commentaire 5 8 5 3 4" xfId="20329" xr:uid="{F2C2D3C8-D73C-4D42-8F95-F7E2961EDF4F}"/>
    <cellStyle name="Commentaire 5 8 5 3 5" xfId="20330" xr:uid="{C15A753F-06BA-4BFA-B01A-9060B1E18240}"/>
    <cellStyle name="Commentaire 5 8 5 4" xfId="20331" xr:uid="{5AB90BEB-010C-4D11-A2D7-8602606B31CC}"/>
    <cellStyle name="Commentaire 5 8 5 5" xfId="20332" xr:uid="{B3C32518-166B-4844-B549-749D17602CC2}"/>
    <cellStyle name="Commentaire 5 8 5 6" xfId="20333" xr:uid="{11D4A296-4F76-4202-B011-B286AD33EA55}"/>
    <cellStyle name="Commentaire 5 8 5 7" xfId="20334" xr:uid="{845179B0-C9B4-4039-9056-BFF77173BDF5}"/>
    <cellStyle name="Commentaire 5 8 5_Commentaires" xfId="20335" xr:uid="{9E14D91F-348E-4282-95CF-B6206918F74D}"/>
    <cellStyle name="Commentaire 5 8 6" xfId="20336" xr:uid="{CC826BAD-7211-4AC6-AE34-04AE69F45A95}"/>
    <cellStyle name="Commentaire 5 8 6 2" xfId="20337" xr:uid="{86B0BA76-6EEB-40A5-B4E3-9606DE987FA2}"/>
    <cellStyle name="Commentaire 5 8 6 2 2" xfId="20338" xr:uid="{FE5F94B6-719F-432B-85F5-5A68C7DEF81C}"/>
    <cellStyle name="Commentaire 5 8 6 2 3" xfId="20339" xr:uid="{2DF499D1-4A1D-4C0C-B7F3-7FA37DA216E6}"/>
    <cellStyle name="Commentaire 5 8 6 2 4" xfId="20340" xr:uid="{6BF78BAA-86CC-4396-92D4-B4B2C30C80CB}"/>
    <cellStyle name="Commentaire 5 8 6 2 5" xfId="20341" xr:uid="{A64DB240-9AEE-4767-B2BE-251E3761F2DB}"/>
    <cellStyle name="Commentaire 5 8 6 2_Commentaires" xfId="20342" xr:uid="{414E6BB5-8F52-4E96-AC01-A29B7CCD29F2}"/>
    <cellStyle name="Commentaire 5 8 6 3" xfId="20343" xr:uid="{F80A9F0A-5B13-4444-99C6-8D54D8255888}"/>
    <cellStyle name="Commentaire 5 8 6 3 2" xfId="20344" xr:uid="{129942E2-37FA-4867-9FB1-50BC981781FA}"/>
    <cellStyle name="Commentaire 5 8 6 3 3" xfId="20345" xr:uid="{584A5BA4-CE8C-4FC6-AD9E-D794AA89FEE9}"/>
    <cellStyle name="Commentaire 5 8 6 3 4" xfId="20346" xr:uid="{502AA77B-2E35-44DB-861C-2665941E9D60}"/>
    <cellStyle name="Commentaire 5 8 6 3 5" xfId="20347" xr:uid="{FF8036B5-86E9-41C7-A443-E1B2A2E18400}"/>
    <cellStyle name="Commentaire 5 8 6 4" xfId="20348" xr:uid="{6B53586D-AEED-4082-ADF1-AC5193670D9F}"/>
    <cellStyle name="Commentaire 5 8 6 5" xfId="20349" xr:uid="{EBA72F0E-3F55-4129-8C29-8A6353EC2895}"/>
    <cellStyle name="Commentaire 5 8 6 6" xfId="20350" xr:uid="{E8C981F7-BA99-4FDC-B010-37D8A1496819}"/>
    <cellStyle name="Commentaire 5 8 6 7" xfId="20351" xr:uid="{F62BC72A-CF41-497D-8DE6-110F806C172E}"/>
    <cellStyle name="Commentaire 5 8 6_Commentaires" xfId="20352" xr:uid="{40CD3CB1-FBFE-4FF2-B093-CCC5E323B906}"/>
    <cellStyle name="Commentaire 5 8 7" xfId="20353" xr:uid="{4F03E987-C777-4C77-A4A9-926EFBB9CE11}"/>
    <cellStyle name="Commentaire 5 8 7 2" xfId="20354" xr:uid="{8402AF2B-303E-4767-821D-E906A45902D4}"/>
    <cellStyle name="Commentaire 5 8 7 2 2" xfId="20355" xr:uid="{CF3A2FDA-DBE5-40AC-A130-7DDF85B4AD09}"/>
    <cellStyle name="Commentaire 5 8 7 2 3" xfId="20356" xr:uid="{3A5786F0-E7CF-447A-8BC9-D0049BCA6436}"/>
    <cellStyle name="Commentaire 5 8 7 2 4" xfId="20357" xr:uid="{36B0097C-F5CB-40D7-AE70-9B091D543689}"/>
    <cellStyle name="Commentaire 5 8 7 2 5" xfId="20358" xr:uid="{5A384376-2EF0-4227-9DC7-DCB5A3008A33}"/>
    <cellStyle name="Commentaire 5 8 7 3" xfId="20359" xr:uid="{8BC369C4-8EE6-4FE2-BA81-80D639B82103}"/>
    <cellStyle name="Commentaire 5 8 7 4" xfId="20360" xr:uid="{883A9AF0-4A29-4A40-A63C-0D0FC1145138}"/>
    <cellStyle name="Commentaire 5 8 7 5" xfId="20361" xr:uid="{F05665BB-7237-45D4-91F7-EDFE5D7229A2}"/>
    <cellStyle name="Commentaire 5 8 7 6" xfId="20362" xr:uid="{C0A3A919-9C2B-484B-8E1C-25C5D32319D7}"/>
    <cellStyle name="Commentaire 5 8 7_Commentaires" xfId="20363" xr:uid="{E288DAEE-0709-49D9-B129-3BAC51DBB890}"/>
    <cellStyle name="Commentaire 5 8 8" xfId="20364" xr:uid="{1EDB148B-F957-48F5-B3B4-DD71C1F8FE18}"/>
    <cellStyle name="Commentaire 5 8 8 2" xfId="20365" xr:uid="{0D369B9E-582F-4561-B93D-5BE295341B82}"/>
    <cellStyle name="Commentaire 5 8 8 3" xfId="20366" xr:uid="{F29F50F6-FE17-4302-9D88-154EA9A590D4}"/>
    <cellStyle name="Commentaire 5 8 8 4" xfId="20367" xr:uid="{6BB850F4-B18E-4D7B-854A-76D94188287C}"/>
    <cellStyle name="Commentaire 5 8 8 5" xfId="20368" xr:uid="{A1A4782B-5C78-4386-A79A-879100AC6969}"/>
    <cellStyle name="Commentaire 5 8 8_Commentaires" xfId="20369" xr:uid="{41CF2437-A4E5-4514-BA10-A0DA8C8B4B10}"/>
    <cellStyle name="Commentaire 5 8 9" xfId="20370" xr:uid="{54A41971-F4C0-4057-A54B-F85F9FD2E739}"/>
    <cellStyle name="Commentaire 5 8_Commentaires" xfId="20371" xr:uid="{1FDC1FF2-3397-424C-8989-02BAF5008C29}"/>
    <cellStyle name="Commentaire 5 9" xfId="20372" xr:uid="{E9DCD9B1-89EC-416B-99ED-6B81025740D0}"/>
    <cellStyle name="Commentaire 5 9 10" xfId="20373" xr:uid="{9C490A19-2AD1-4D33-BF78-CC8C58B20A39}"/>
    <cellStyle name="Commentaire 5 9 11" xfId="20374" xr:uid="{A10C41FA-C78A-4B76-ADE9-4B40D380A5E9}"/>
    <cellStyle name="Commentaire 5 9 12" xfId="20375" xr:uid="{27AD3D85-5DD0-415B-AA91-71A73C03B625}"/>
    <cellStyle name="Commentaire 5 9 2" xfId="20376" xr:uid="{AA8A235A-8921-4055-9BD7-5926FEFD28BE}"/>
    <cellStyle name="Commentaire 5 9 2 10" xfId="20377" xr:uid="{60086B2A-EAE0-4948-9B78-A559C5DBE30C}"/>
    <cellStyle name="Commentaire 5 9 2 2" xfId="20378" xr:uid="{73C14C5C-3C8A-4E8E-9418-895A0378870A}"/>
    <cellStyle name="Commentaire 5 9 2 2 2" xfId="20379" xr:uid="{C4834468-96B7-4853-88AB-D151FF642671}"/>
    <cellStyle name="Commentaire 5 9 2 2 2 2" xfId="20380" xr:uid="{E2BE5349-C744-4EB4-B0F0-79427DA364B7}"/>
    <cellStyle name="Commentaire 5 9 2 2 2 3" xfId="20381" xr:uid="{7527D38C-A3FE-4AB7-830A-51E4DFC1F742}"/>
    <cellStyle name="Commentaire 5 9 2 2 2 4" xfId="20382" xr:uid="{F4892D4E-0E1A-4920-9252-928BD3410570}"/>
    <cellStyle name="Commentaire 5 9 2 2 2 5" xfId="20383" xr:uid="{DE495144-D5AB-4502-B8B3-4998B976DBFB}"/>
    <cellStyle name="Commentaire 5 9 2 2 3" xfId="20384" xr:uid="{094270CF-37A4-4574-9ECE-B41B1A658BAE}"/>
    <cellStyle name="Commentaire 5 9 2 2 3 2" xfId="20385" xr:uid="{9A3D8FCA-3FBB-4DE6-8573-91AA18BC7DF5}"/>
    <cellStyle name="Commentaire 5 9 2 2 3 3" xfId="20386" xr:uid="{17A8D6FD-6590-457F-885B-716BD0756B66}"/>
    <cellStyle name="Commentaire 5 9 2 2 3 4" xfId="20387" xr:uid="{24F12B69-9F47-4E3F-A711-92FBCCE02581}"/>
    <cellStyle name="Commentaire 5 9 2 2 3 5" xfId="20388" xr:uid="{2740D20F-2200-43F4-9CD3-455BFB8D6241}"/>
    <cellStyle name="Commentaire 5 9 2 2 4" xfId="20389" xr:uid="{0E0996C8-E6C2-4C01-BC0E-862DAD246C2C}"/>
    <cellStyle name="Commentaire 5 9 2 2 5" xfId="20390" xr:uid="{B6C1D05B-2839-46B0-B3C4-A89DFCD997BD}"/>
    <cellStyle name="Commentaire 5 9 2 2 6" xfId="20391" xr:uid="{4B9E392B-4505-4ED6-AF90-7341E1F0BD5F}"/>
    <cellStyle name="Commentaire 5 9 2 2 7" xfId="20392" xr:uid="{BE6DEBDB-DF8C-4747-BC54-C7F4381C045A}"/>
    <cellStyle name="Commentaire 5 9 2 2_Commentaires" xfId="20393" xr:uid="{ABBF684B-B92A-4993-8737-24F3CA6A9704}"/>
    <cellStyle name="Commentaire 5 9 2 3" xfId="20394" xr:uid="{31F0FF64-EA9D-4257-A522-484EE8267AD5}"/>
    <cellStyle name="Commentaire 5 9 2 3 2" xfId="20395" xr:uid="{2AAC5082-709F-4717-8DEB-7E1C7AFE17FD}"/>
    <cellStyle name="Commentaire 5 9 2 3 2 2" xfId="20396" xr:uid="{9A823F21-9F68-4220-8D09-C12CDFD8C7A0}"/>
    <cellStyle name="Commentaire 5 9 2 3 2 3" xfId="20397" xr:uid="{CC399F19-4DFB-48DA-9D44-19B0132DDD66}"/>
    <cellStyle name="Commentaire 5 9 2 3 2 4" xfId="20398" xr:uid="{FB1D8962-BC73-4622-BFD4-2E8CF999AB38}"/>
    <cellStyle name="Commentaire 5 9 2 3 2 5" xfId="20399" xr:uid="{871E10F3-F0C6-4445-8813-792B3F103A14}"/>
    <cellStyle name="Commentaire 5 9 2 3 3" xfId="20400" xr:uid="{1180D450-9702-47F9-836A-B2089336E79D}"/>
    <cellStyle name="Commentaire 5 9 2 3 3 2" xfId="20401" xr:uid="{033C4A80-6558-459F-9A31-3D71F06D7818}"/>
    <cellStyle name="Commentaire 5 9 2 3 3 3" xfId="20402" xr:uid="{8A85E1A6-1650-4728-B11F-6BEA2955F6C1}"/>
    <cellStyle name="Commentaire 5 9 2 3 3 4" xfId="20403" xr:uid="{614B33AC-C674-4847-BA41-0061DA2C6966}"/>
    <cellStyle name="Commentaire 5 9 2 3 3 5" xfId="20404" xr:uid="{25FDBE66-40E8-4BBE-98DF-C8D71A80DCFF}"/>
    <cellStyle name="Commentaire 5 9 2 3 4" xfId="20405" xr:uid="{FB52BDE6-5238-4DAD-96ED-8C1AC779B656}"/>
    <cellStyle name="Commentaire 5 9 2 3 5" xfId="20406" xr:uid="{50B435A3-BEA5-4DC0-A473-523B6F5DAA22}"/>
    <cellStyle name="Commentaire 5 9 2 3 6" xfId="20407" xr:uid="{9B8DA356-E664-4EE4-A010-174A73DA450C}"/>
    <cellStyle name="Commentaire 5 9 2 3 7" xfId="20408" xr:uid="{2BD5A642-DADC-46E4-A7EC-ACD7CFD3A517}"/>
    <cellStyle name="Commentaire 5 9 2 3_Commentaires" xfId="20409" xr:uid="{F16F0286-8F03-49C2-99F4-CEB99F00215D}"/>
    <cellStyle name="Commentaire 5 9 2 4" xfId="20410" xr:uid="{53615874-D243-46CE-93F6-35D5BA3C1589}"/>
    <cellStyle name="Commentaire 5 9 2 4 2" xfId="20411" xr:uid="{7AA9B358-270A-46B6-BC54-7E1F7DAB34CF}"/>
    <cellStyle name="Commentaire 5 9 2 4 2 2" xfId="20412" xr:uid="{5CFCD201-9C7B-4877-ACA2-B5C0424B20AB}"/>
    <cellStyle name="Commentaire 5 9 2 4 2 3" xfId="20413" xr:uid="{E96BC226-E3B9-40DA-9438-80BE2B726C75}"/>
    <cellStyle name="Commentaire 5 9 2 4 2 4" xfId="20414" xr:uid="{7B305F65-A179-4156-9655-1CE0D364EE1C}"/>
    <cellStyle name="Commentaire 5 9 2 4 2 5" xfId="20415" xr:uid="{324EA63D-6A88-4AE5-9582-C6730738B42A}"/>
    <cellStyle name="Commentaire 5 9 2 4 3" xfId="20416" xr:uid="{F955CFB7-6724-42DC-96ED-A9B012BE381E}"/>
    <cellStyle name="Commentaire 5 9 2 4 3 2" xfId="20417" xr:uid="{2518F670-1C64-43D1-A677-D49632D31912}"/>
    <cellStyle name="Commentaire 5 9 2 4 3 3" xfId="20418" xr:uid="{9C7675DC-D513-44A8-B222-A5CC1291A914}"/>
    <cellStyle name="Commentaire 5 9 2 4 3 4" xfId="20419" xr:uid="{18D3D25E-22AB-4A89-9933-7CCD2DB6D933}"/>
    <cellStyle name="Commentaire 5 9 2 4 3 5" xfId="20420" xr:uid="{EA9ABF99-BA59-4F5A-9276-5F9CBFD7DD9F}"/>
    <cellStyle name="Commentaire 5 9 2 4 4" xfId="20421" xr:uid="{334ED19E-8911-40CC-9D6C-3AE6930491C0}"/>
    <cellStyle name="Commentaire 5 9 2 4 5" xfId="20422" xr:uid="{792D270F-463D-4287-89C7-4B66FD8D2F7E}"/>
    <cellStyle name="Commentaire 5 9 2 4 6" xfId="20423" xr:uid="{10A07FED-1DAD-41AA-93B0-755C81760171}"/>
    <cellStyle name="Commentaire 5 9 2 4 7" xfId="20424" xr:uid="{A86DC0C8-C75C-4E4E-8456-5B13049DD9B0}"/>
    <cellStyle name="Commentaire 5 9 2 5" xfId="20425" xr:uid="{D7FDAB2E-6B9A-4B65-B05E-AB2DCACBF6CF}"/>
    <cellStyle name="Commentaire 5 9 2 5 2" xfId="20426" xr:uid="{64BF972C-3CCC-49BF-88EF-77F5500ACC79}"/>
    <cellStyle name="Commentaire 5 9 2 5 3" xfId="20427" xr:uid="{97A15A4C-501F-45EB-BCC7-E4D5B1163ADE}"/>
    <cellStyle name="Commentaire 5 9 2 5 4" xfId="20428" xr:uid="{F754E15F-8BBA-4BBE-8136-728C6058DD3E}"/>
    <cellStyle name="Commentaire 5 9 2 5 5" xfId="20429" xr:uid="{F4584B7B-DB82-4D1C-8F42-995C6CC98DDB}"/>
    <cellStyle name="Commentaire 5 9 2 6" xfId="20430" xr:uid="{172B142B-5947-499F-B024-57AEAA45E4E3}"/>
    <cellStyle name="Commentaire 5 9 2 6 2" xfId="20431" xr:uid="{91E6CBD8-C9C1-4BC4-A899-EE609F761A2D}"/>
    <cellStyle name="Commentaire 5 9 2 6 3" xfId="20432" xr:uid="{317F67E2-C801-4318-A407-D39865E23915}"/>
    <cellStyle name="Commentaire 5 9 2 6 4" xfId="20433" xr:uid="{E6AA28A4-ECC0-46BB-9D14-711286FB845C}"/>
    <cellStyle name="Commentaire 5 9 2 6 5" xfId="20434" xr:uid="{E0A54623-4CF7-4F69-80CD-EADC1CE19194}"/>
    <cellStyle name="Commentaire 5 9 2 7" xfId="20435" xr:uid="{28A549F0-AF60-440C-8789-CE3C0551409C}"/>
    <cellStyle name="Commentaire 5 9 2 8" xfId="20436" xr:uid="{C9C8B524-C371-4DE0-AD5E-8D68097AD3D3}"/>
    <cellStyle name="Commentaire 5 9 2 9" xfId="20437" xr:uid="{5C8F92E3-F7EC-439B-A5D8-3805062B3BFB}"/>
    <cellStyle name="Commentaire 5 9 2_Commentaires" xfId="20438" xr:uid="{CAC2E87C-9FD8-45DD-9E63-344A5845ED89}"/>
    <cellStyle name="Commentaire 5 9 3" xfId="20439" xr:uid="{51101986-539B-4B85-BE48-40814CB88BE5}"/>
    <cellStyle name="Commentaire 5 9 3 2" xfId="20440" xr:uid="{4CDF031C-93F7-41B1-8521-95F202482A30}"/>
    <cellStyle name="Commentaire 5 9 3 2 2" xfId="20441" xr:uid="{8AF945E2-ABF4-437D-9B0E-22D064AC3EA3}"/>
    <cellStyle name="Commentaire 5 9 3 2 3" xfId="20442" xr:uid="{260580ED-094D-42B7-951B-F90F315271A4}"/>
    <cellStyle name="Commentaire 5 9 3 2 4" xfId="20443" xr:uid="{59D77A36-B799-4BEE-9E68-79C25CB92103}"/>
    <cellStyle name="Commentaire 5 9 3 2 5" xfId="20444" xr:uid="{5B7D191B-41A6-4A9E-A01F-2439FD86504F}"/>
    <cellStyle name="Commentaire 5 9 3 2_Commentaires" xfId="20445" xr:uid="{DC7EA0B7-B81E-4803-8FA9-A0527E6D44C0}"/>
    <cellStyle name="Commentaire 5 9 3 3" xfId="20446" xr:uid="{74957903-75A3-44AD-A590-1D0F3EECAC67}"/>
    <cellStyle name="Commentaire 5 9 3 3 2" xfId="20447" xr:uid="{EA389D96-4037-4D47-8385-99C44E411842}"/>
    <cellStyle name="Commentaire 5 9 3 3 3" xfId="20448" xr:uid="{30C38AF9-3909-4F23-AC4C-87D535E61414}"/>
    <cellStyle name="Commentaire 5 9 3 3 4" xfId="20449" xr:uid="{9D408E36-8A3D-4619-829E-D7D95BA93CAB}"/>
    <cellStyle name="Commentaire 5 9 3 3 5" xfId="20450" xr:uid="{172A196F-0472-48F9-8E50-3645D77DB9B3}"/>
    <cellStyle name="Commentaire 5 9 3 4" xfId="20451" xr:uid="{B2601BC9-B120-46F6-9CC7-5A9679D2EE90}"/>
    <cellStyle name="Commentaire 5 9 3 5" xfId="20452" xr:uid="{F80E170A-A313-4D95-A026-1DB50A66EF99}"/>
    <cellStyle name="Commentaire 5 9 3 6" xfId="20453" xr:uid="{CEFC0520-ED64-49D7-8525-6172C14DA5AB}"/>
    <cellStyle name="Commentaire 5 9 3 7" xfId="20454" xr:uid="{022018B9-61CB-461D-A50D-34AA61F4C0F7}"/>
    <cellStyle name="Commentaire 5 9 3_Commentaires" xfId="20455" xr:uid="{91B745BC-B1FF-4134-AF97-784197B59EEB}"/>
    <cellStyle name="Commentaire 5 9 4" xfId="20456" xr:uid="{A5112984-714C-4C03-95F0-806D0AED4AD6}"/>
    <cellStyle name="Commentaire 5 9 4 2" xfId="20457" xr:uid="{76B1A099-6FBD-4F91-B70C-A3811E073289}"/>
    <cellStyle name="Commentaire 5 9 4 2 2" xfId="20458" xr:uid="{4C28B533-304E-4558-8B38-3A5AD0EB5689}"/>
    <cellStyle name="Commentaire 5 9 4 2 3" xfId="20459" xr:uid="{A6CA3CB3-0015-49B9-AD80-943D72C0AFBF}"/>
    <cellStyle name="Commentaire 5 9 4 2 4" xfId="20460" xr:uid="{471AB489-45F7-4C84-95A2-3A7EE66CBDBE}"/>
    <cellStyle name="Commentaire 5 9 4 2 5" xfId="20461" xr:uid="{39DA16CD-05FF-4A6D-9234-D4412846CF94}"/>
    <cellStyle name="Commentaire 5 9 4 2_Commentaires" xfId="20462" xr:uid="{58D3552E-C8CC-4FC3-9D23-AB5B6BA7D80F}"/>
    <cellStyle name="Commentaire 5 9 4 3" xfId="20463" xr:uid="{30856CD5-9DFF-40E5-9A12-274347D620E1}"/>
    <cellStyle name="Commentaire 5 9 4 3 2" xfId="20464" xr:uid="{D86F016A-8D55-444B-B6B1-37EB7E2FD012}"/>
    <cellStyle name="Commentaire 5 9 4 3 3" xfId="20465" xr:uid="{DDA012D8-FD00-415B-8BC4-D706BC2FCA1F}"/>
    <cellStyle name="Commentaire 5 9 4 3 4" xfId="20466" xr:uid="{4A67F687-7358-4C99-B09D-7E6BFF150458}"/>
    <cellStyle name="Commentaire 5 9 4 3 5" xfId="20467" xr:uid="{AF1C2522-AB32-42A6-AD57-071F17DFA146}"/>
    <cellStyle name="Commentaire 5 9 4 4" xfId="20468" xr:uid="{6348E257-A4EC-4892-9088-2FA361E8399E}"/>
    <cellStyle name="Commentaire 5 9 4 5" xfId="20469" xr:uid="{4DFA4596-A397-44A5-A891-168EB77B52E5}"/>
    <cellStyle name="Commentaire 5 9 4 6" xfId="20470" xr:uid="{5E9F2DB1-F953-4894-9123-33373D49E933}"/>
    <cellStyle name="Commentaire 5 9 4 7" xfId="20471" xr:uid="{D8BD151A-8D7F-4ED9-B275-5165A6114D47}"/>
    <cellStyle name="Commentaire 5 9 4_Commentaires" xfId="20472" xr:uid="{32C04375-4FA7-4859-A9DF-B829D5D429B8}"/>
    <cellStyle name="Commentaire 5 9 5" xfId="20473" xr:uid="{8D55FA65-05EB-40EF-B775-EA71F9E03521}"/>
    <cellStyle name="Commentaire 5 9 5 2" xfId="20474" xr:uid="{A4A7F551-F76B-48A1-9077-681CD78B41E2}"/>
    <cellStyle name="Commentaire 5 9 5 2 2" xfId="20475" xr:uid="{D5C91506-2BB3-46BD-ACD8-B2D3AF273C39}"/>
    <cellStyle name="Commentaire 5 9 5 2 3" xfId="20476" xr:uid="{FFF2F2DC-25F2-4AB2-880B-D488A8EB0763}"/>
    <cellStyle name="Commentaire 5 9 5 2 4" xfId="20477" xr:uid="{6BB76FE6-6E07-4EE5-A69D-5634C305ACD9}"/>
    <cellStyle name="Commentaire 5 9 5 2 5" xfId="20478" xr:uid="{6093BD62-4B77-4E94-A2C8-4B0198339E8C}"/>
    <cellStyle name="Commentaire 5 9 5 2_Commentaires" xfId="20479" xr:uid="{4415B032-39DE-412A-BBC4-9B6E5BC226F8}"/>
    <cellStyle name="Commentaire 5 9 5 3" xfId="20480" xr:uid="{419567BE-3C6E-4286-A686-68A5BE35D386}"/>
    <cellStyle name="Commentaire 5 9 5 3 2" xfId="20481" xr:uid="{1D430D62-5B1C-460E-BEC4-3A3FCEE0E098}"/>
    <cellStyle name="Commentaire 5 9 5 3 3" xfId="20482" xr:uid="{68DC3C37-6482-4F1B-A49D-82661D3E0649}"/>
    <cellStyle name="Commentaire 5 9 5 3 4" xfId="20483" xr:uid="{961E3D24-1E84-4393-8AA2-D2D8799BBFD8}"/>
    <cellStyle name="Commentaire 5 9 5 3 5" xfId="20484" xr:uid="{546B8B62-E308-41D9-A05E-7B7CBA0BFAF5}"/>
    <cellStyle name="Commentaire 5 9 5 4" xfId="20485" xr:uid="{F926CEDF-F779-4035-B37F-6DB25B67E1CC}"/>
    <cellStyle name="Commentaire 5 9 5 5" xfId="20486" xr:uid="{64876583-1DF4-4B56-AF22-422CE8EAA45A}"/>
    <cellStyle name="Commentaire 5 9 5 6" xfId="20487" xr:uid="{2A1482E1-E20B-4D73-B97C-2A32AE505761}"/>
    <cellStyle name="Commentaire 5 9 5 7" xfId="20488" xr:uid="{A39AF585-0E92-4B39-9179-2F38547A256C}"/>
    <cellStyle name="Commentaire 5 9 5_Commentaires" xfId="20489" xr:uid="{2880F48B-F2DE-4799-90C3-43CC5D2924E6}"/>
    <cellStyle name="Commentaire 5 9 6" xfId="20490" xr:uid="{0DDA9221-23C0-4846-AB11-0706D32C2C70}"/>
    <cellStyle name="Commentaire 5 9 6 2" xfId="20491" xr:uid="{B74259B8-A655-4E9C-B672-4413B689F74D}"/>
    <cellStyle name="Commentaire 5 9 6 2 2" xfId="20492" xr:uid="{D8913670-744C-4C3E-A909-6BC8FEE555B9}"/>
    <cellStyle name="Commentaire 5 9 6 2 3" xfId="20493" xr:uid="{57F873BB-A706-4D4A-B69C-34B708436758}"/>
    <cellStyle name="Commentaire 5 9 6 2 4" xfId="20494" xr:uid="{A4424B2F-7E7B-4C9D-8C9D-0FB3871F5DA6}"/>
    <cellStyle name="Commentaire 5 9 6 2 5" xfId="20495" xr:uid="{DEB3D42F-6131-4F24-B9C5-ABC939769DE6}"/>
    <cellStyle name="Commentaire 5 9 6 2_Commentaires" xfId="20496" xr:uid="{DEE4F49A-33F3-4210-8589-017BB1367B0B}"/>
    <cellStyle name="Commentaire 5 9 6 3" xfId="20497" xr:uid="{D1D6FB61-33F9-4D2D-BDAE-10EB0CF32702}"/>
    <cellStyle name="Commentaire 5 9 6 3 2" xfId="20498" xr:uid="{EA5EB605-79CB-43CE-A00B-7B37AC5DBD79}"/>
    <cellStyle name="Commentaire 5 9 6 3 3" xfId="20499" xr:uid="{0771CB01-DF40-496B-BE79-FDE83850CD37}"/>
    <cellStyle name="Commentaire 5 9 6 3 4" xfId="20500" xr:uid="{382591F3-178D-4666-B970-FF32E71DDBF3}"/>
    <cellStyle name="Commentaire 5 9 6 3 5" xfId="20501" xr:uid="{EF78E468-81F1-4BCD-BA12-B1C826886C38}"/>
    <cellStyle name="Commentaire 5 9 6 4" xfId="20502" xr:uid="{D33A4A9E-37D1-4FDD-920B-96A858DC00E4}"/>
    <cellStyle name="Commentaire 5 9 6 5" xfId="20503" xr:uid="{1DFF9C86-4A8B-40A5-A490-7D7A2BA4CC6E}"/>
    <cellStyle name="Commentaire 5 9 6 6" xfId="20504" xr:uid="{3B0CC64F-14AC-4624-9975-51F293DAE6B6}"/>
    <cellStyle name="Commentaire 5 9 6 7" xfId="20505" xr:uid="{8F6EC310-0B56-443D-BA58-DE81121F485E}"/>
    <cellStyle name="Commentaire 5 9 6_Commentaires" xfId="20506" xr:uid="{43929164-488D-460A-B2DE-1F403B19F07C}"/>
    <cellStyle name="Commentaire 5 9 7" xfId="20507" xr:uid="{25A7348E-AC21-4482-8794-02695A670EDD}"/>
    <cellStyle name="Commentaire 5 9 7 2" xfId="20508" xr:uid="{56D08199-586B-4C05-B15E-506A379CA289}"/>
    <cellStyle name="Commentaire 5 9 7 2 2" xfId="20509" xr:uid="{110BFE44-21B7-49F8-A15F-111FCEE33092}"/>
    <cellStyle name="Commentaire 5 9 7 2 3" xfId="20510" xr:uid="{8A0195A2-C542-4E82-95A9-A9CB5E6BEBF7}"/>
    <cellStyle name="Commentaire 5 9 7 2 4" xfId="20511" xr:uid="{39956167-8619-48AC-8A7D-D27DDC34F3F8}"/>
    <cellStyle name="Commentaire 5 9 7 2 5" xfId="20512" xr:uid="{CCA519AE-4F08-4133-83D4-E58900595DCA}"/>
    <cellStyle name="Commentaire 5 9 7 3" xfId="20513" xr:uid="{A7B80307-BAA7-45C0-A095-8DE5E2E85C9F}"/>
    <cellStyle name="Commentaire 5 9 7 4" xfId="20514" xr:uid="{5569D458-CEFF-4EE3-89E7-6C33C90C085A}"/>
    <cellStyle name="Commentaire 5 9 7 5" xfId="20515" xr:uid="{174794E2-E199-4440-B9E1-5AB29D1A0B01}"/>
    <cellStyle name="Commentaire 5 9 7 6" xfId="20516" xr:uid="{285D2711-2A36-42E9-B6B1-66F1664B2A53}"/>
    <cellStyle name="Commentaire 5 9 7_Commentaires" xfId="20517" xr:uid="{73943207-5DDD-4B14-A3B8-62446337D084}"/>
    <cellStyle name="Commentaire 5 9 8" xfId="20518" xr:uid="{C7B1A588-D887-47C7-8E2C-A6703C34A78A}"/>
    <cellStyle name="Commentaire 5 9 8 2" xfId="20519" xr:uid="{6E0BABB3-DEDF-4175-B39E-654080FCAC48}"/>
    <cellStyle name="Commentaire 5 9 8 3" xfId="20520" xr:uid="{4253B08B-A651-4A86-9101-25939AC7C0CC}"/>
    <cellStyle name="Commentaire 5 9 8 4" xfId="20521" xr:uid="{1B67786D-0FDD-44BF-85B3-EB8E6B433838}"/>
    <cellStyle name="Commentaire 5 9 8 5" xfId="20522" xr:uid="{6F60D1F1-69BB-4784-97BE-1B9252AE6512}"/>
    <cellStyle name="Commentaire 5 9 8_Commentaires" xfId="20523" xr:uid="{330FDD1D-1328-467A-9966-9F994CB8BFD2}"/>
    <cellStyle name="Commentaire 5 9 9" xfId="20524" xr:uid="{F6886CE7-5DFF-473B-A34F-383FDE77A636}"/>
    <cellStyle name="Commentaire 5 9_Commentaires" xfId="20525" xr:uid="{B02ABF19-AFCC-4BF4-93A4-1EE3D462FAB7}"/>
    <cellStyle name="Commentaire 5_Commentaires" xfId="20526" xr:uid="{33EEFC6F-2F27-487D-976C-8240A71E8098}"/>
    <cellStyle name="Commentaire 6" xfId="20527" xr:uid="{CA1AC876-E229-4F55-AEF0-446B33353760}"/>
    <cellStyle name="Commentaire 6 10" xfId="20528" xr:uid="{C3AB7717-3389-4AE2-A943-4D363C48B175}"/>
    <cellStyle name="Commentaire 6 10 10" xfId="20529" xr:uid="{871CC2B2-3EE7-48EF-9356-86B5ACDA94D2}"/>
    <cellStyle name="Commentaire 6 10 11" xfId="20530" xr:uid="{BA723200-5136-47A8-A488-63F19185EC58}"/>
    <cellStyle name="Commentaire 6 10 2" xfId="20531" xr:uid="{50D358BC-6CEE-4919-90FB-8499CED7487A}"/>
    <cellStyle name="Commentaire 6 10 2 2" xfId="20532" xr:uid="{BA93071F-D847-4505-90CB-30F41667310B}"/>
    <cellStyle name="Commentaire 6 10 2 2 2" xfId="20533" xr:uid="{C0C8FB6C-1E23-4FB5-9F15-BA3AA990DBDC}"/>
    <cellStyle name="Commentaire 6 10 2 2 2 2" xfId="20534" xr:uid="{896DFC53-DFB8-4B42-B849-5C3A772864A2}"/>
    <cellStyle name="Commentaire 6 10 2 2 2 3" xfId="20535" xr:uid="{FCE2079F-E674-4903-A928-8F1F1E35A3CE}"/>
    <cellStyle name="Commentaire 6 10 2 2 2 4" xfId="20536" xr:uid="{2EC08C4D-F723-4AA9-80AA-77332F503B0E}"/>
    <cellStyle name="Commentaire 6 10 2 2 2 5" xfId="20537" xr:uid="{ADE79E7A-E0AD-4579-A0B5-D16B930B6702}"/>
    <cellStyle name="Commentaire 6 10 2 2 3" xfId="20538" xr:uid="{B40C8D13-D6B8-4CAC-9AD8-5D5C45B0E2DD}"/>
    <cellStyle name="Commentaire 6 10 2 2 3 2" xfId="20539" xr:uid="{BDCA6867-E1B0-4656-9E74-1A3AB7C6FB82}"/>
    <cellStyle name="Commentaire 6 10 2 2 3 3" xfId="20540" xr:uid="{7ECC5F5C-7121-4F32-839B-A66E3D9E765C}"/>
    <cellStyle name="Commentaire 6 10 2 2 3 4" xfId="20541" xr:uid="{A458AD8B-07BC-4293-9E03-952B909C77BF}"/>
    <cellStyle name="Commentaire 6 10 2 2 3 5" xfId="20542" xr:uid="{E55CDEF0-31B0-4102-8F55-C0ECFE1663DD}"/>
    <cellStyle name="Commentaire 6 10 2 2 4" xfId="20543" xr:uid="{C2B0D151-8E62-4175-A127-ED102F9CC222}"/>
    <cellStyle name="Commentaire 6 10 2 2 5" xfId="20544" xr:uid="{D158739C-2806-479C-9DDD-E69F96E9E847}"/>
    <cellStyle name="Commentaire 6 10 2 2 6" xfId="20545" xr:uid="{C9675C7A-90DC-412D-ADC9-9284B59C038A}"/>
    <cellStyle name="Commentaire 6 10 2 2 7" xfId="20546" xr:uid="{833A8628-ECF7-4778-B865-7B5C34DCE536}"/>
    <cellStyle name="Commentaire 6 10 2 2_Commentaires" xfId="20547" xr:uid="{9A2C39AA-3B80-41CF-8F71-6225910B1851}"/>
    <cellStyle name="Commentaire 6 10 2 3" xfId="20548" xr:uid="{58F9F572-AFBB-4921-A28B-1CBEC291031A}"/>
    <cellStyle name="Commentaire 6 10 2 3 2" xfId="20549" xr:uid="{A520CC6E-5D5C-4989-BF4E-76FFD4AECF66}"/>
    <cellStyle name="Commentaire 6 10 2 3 2 2" xfId="20550" xr:uid="{4F4F4885-36C6-4A02-A5E9-4427552C7936}"/>
    <cellStyle name="Commentaire 6 10 2 3 2 3" xfId="20551" xr:uid="{6EE7CE77-F652-4924-A8D5-27586F0F396D}"/>
    <cellStyle name="Commentaire 6 10 2 3 2 4" xfId="20552" xr:uid="{91C8FDBE-4859-4D7D-995C-E01E018CF875}"/>
    <cellStyle name="Commentaire 6 10 2 3 2 5" xfId="20553" xr:uid="{DBAF5ABE-CC73-4372-818E-D4AF9D0B19FE}"/>
    <cellStyle name="Commentaire 6 10 2 3 3" xfId="20554" xr:uid="{84A07515-EA91-4F68-AFDF-CEC60FAA6406}"/>
    <cellStyle name="Commentaire 6 10 2 3 3 2" xfId="20555" xr:uid="{2F2C1023-D8F8-40D2-AEF5-64D24A1BE798}"/>
    <cellStyle name="Commentaire 6 10 2 3 3 3" xfId="20556" xr:uid="{05031627-A398-430F-8B5A-8871380F8A6A}"/>
    <cellStyle name="Commentaire 6 10 2 3 3 4" xfId="20557" xr:uid="{14D8CAAE-2EEE-4774-9CA0-C59575593463}"/>
    <cellStyle name="Commentaire 6 10 2 3 3 5" xfId="20558" xr:uid="{187CFE94-4D8E-4B6C-8A56-F40447041430}"/>
    <cellStyle name="Commentaire 6 10 2 3 4" xfId="20559" xr:uid="{FD24256C-3F77-446B-A014-089EA87483F9}"/>
    <cellStyle name="Commentaire 6 10 2 3 5" xfId="20560" xr:uid="{B2899D39-7154-409F-A9F1-D0CF67047271}"/>
    <cellStyle name="Commentaire 6 10 2 3 6" xfId="20561" xr:uid="{581103A4-EF14-464F-B620-E25A39EE5214}"/>
    <cellStyle name="Commentaire 6 10 2 3 7" xfId="20562" xr:uid="{3DEC7616-8866-483C-B538-DBCA20E0274F}"/>
    <cellStyle name="Commentaire 6 10 2 4" xfId="20563" xr:uid="{7944F3B3-3495-4496-B767-BC0FBB493CB2}"/>
    <cellStyle name="Commentaire 6 10 2 4 2" xfId="20564" xr:uid="{0338C511-0B0A-4868-922F-F39FA6D80CF4}"/>
    <cellStyle name="Commentaire 6 10 2 4 3" xfId="20565" xr:uid="{38870399-A962-4F35-89E7-99E3E60F9697}"/>
    <cellStyle name="Commentaire 6 10 2 4 4" xfId="20566" xr:uid="{F82EE881-11E9-4EEE-A04B-65D83A67332B}"/>
    <cellStyle name="Commentaire 6 10 2 4 5" xfId="20567" xr:uid="{F22852DE-3F6D-42F2-9ACD-235264EAE4BF}"/>
    <cellStyle name="Commentaire 6 10 2 5" xfId="20568" xr:uid="{62FE9609-B877-4415-B17C-4F43EF1C44D3}"/>
    <cellStyle name="Commentaire 6 10 2 5 2" xfId="20569" xr:uid="{B599DA6A-BEAD-4CD9-BB3F-42EA22744B93}"/>
    <cellStyle name="Commentaire 6 10 2 5 3" xfId="20570" xr:uid="{CEE13AB8-AC6C-4AF9-997A-DD9E84F76F11}"/>
    <cellStyle name="Commentaire 6 10 2 5 4" xfId="20571" xr:uid="{09235651-1364-49A8-9A76-E585D4D04506}"/>
    <cellStyle name="Commentaire 6 10 2 5 5" xfId="20572" xr:uid="{8CB961C5-A2BA-4F2D-8C4B-42AE244A2DA2}"/>
    <cellStyle name="Commentaire 6 10 2 6" xfId="20573" xr:uid="{F8B03BD0-53DF-4EB7-8DFB-9A1F1386DB6A}"/>
    <cellStyle name="Commentaire 6 10 2 7" xfId="20574" xr:uid="{65710C8E-3A93-4D1E-A4FC-57DEBF6B0576}"/>
    <cellStyle name="Commentaire 6 10 2 8" xfId="20575" xr:uid="{A88797CF-DF53-4989-901A-9F633A21948F}"/>
    <cellStyle name="Commentaire 6 10 2 9" xfId="20576" xr:uid="{54F27249-6F7D-4254-A6E7-551ED3F344DA}"/>
    <cellStyle name="Commentaire 6 10 2_Commentaires" xfId="20577" xr:uid="{A37AD436-80D6-446C-8B06-886182703E50}"/>
    <cellStyle name="Commentaire 6 10 3" xfId="20578" xr:uid="{BC383A6A-B5BF-4D3C-8857-DD40CFF61C3B}"/>
    <cellStyle name="Commentaire 6 10 3 2" xfId="20579" xr:uid="{F8ABB053-8472-4FD4-ACA1-47A4D920A754}"/>
    <cellStyle name="Commentaire 6 10 3 2 2" xfId="20580" xr:uid="{82D5604B-956B-46B0-860D-60C90C2833C0}"/>
    <cellStyle name="Commentaire 6 10 3 2 3" xfId="20581" xr:uid="{C1FC9E5C-3544-4997-BFF0-4727900689D0}"/>
    <cellStyle name="Commentaire 6 10 3 2 4" xfId="20582" xr:uid="{D3E476BE-5098-4A39-BC63-43A3CBF1C78C}"/>
    <cellStyle name="Commentaire 6 10 3 2 5" xfId="20583" xr:uid="{BAE6CE2D-1148-498B-8257-10FD9486BBA7}"/>
    <cellStyle name="Commentaire 6 10 3 2_Commentaires" xfId="20584" xr:uid="{E581C011-50B3-49FE-A882-624FEE2A6C58}"/>
    <cellStyle name="Commentaire 6 10 3 3" xfId="20585" xr:uid="{7FDF5E86-D9EB-4CD9-8F9E-0F9A68B85588}"/>
    <cellStyle name="Commentaire 6 10 3 3 2" xfId="20586" xr:uid="{2912A725-D1A7-432B-981D-44E577B36230}"/>
    <cellStyle name="Commentaire 6 10 3 3 3" xfId="20587" xr:uid="{F6710FAA-6D8C-44DD-8B8E-999BADEE053D}"/>
    <cellStyle name="Commentaire 6 10 3 3 4" xfId="20588" xr:uid="{1C1A9CAB-877F-41D8-950D-CEA4A8B8B534}"/>
    <cellStyle name="Commentaire 6 10 3 3 5" xfId="20589" xr:uid="{3D5FEA78-DACF-4632-B899-D857F3A2041A}"/>
    <cellStyle name="Commentaire 6 10 3 4" xfId="20590" xr:uid="{B0477EC9-8302-4637-A27A-8384D3F40664}"/>
    <cellStyle name="Commentaire 6 10 3 5" xfId="20591" xr:uid="{9462297F-7E88-48A0-8BAB-C2D09EFA8508}"/>
    <cellStyle name="Commentaire 6 10 3 6" xfId="20592" xr:uid="{3581A99B-7ABF-430A-AFCB-27BBF035CD31}"/>
    <cellStyle name="Commentaire 6 10 3 7" xfId="20593" xr:uid="{E7F12A58-1A97-4A4D-9E40-8236F07EBF62}"/>
    <cellStyle name="Commentaire 6 10 3_Commentaires" xfId="20594" xr:uid="{01C6299F-35E7-49F2-BBFD-1CA257875EDE}"/>
    <cellStyle name="Commentaire 6 10 4" xfId="20595" xr:uid="{588C6371-680A-4CF5-B98D-3B8EEB5F67CA}"/>
    <cellStyle name="Commentaire 6 10 4 2" xfId="20596" xr:uid="{60E1B5DA-C3AD-4A9D-8FE6-B28D9D0D901D}"/>
    <cellStyle name="Commentaire 6 10 4 2 2" xfId="20597" xr:uid="{CAA44AE4-CB6E-4E44-A575-06282E0A0472}"/>
    <cellStyle name="Commentaire 6 10 4 2 3" xfId="20598" xr:uid="{E58864DE-321B-4850-B84F-FCEDB5A0F7D9}"/>
    <cellStyle name="Commentaire 6 10 4 2 4" xfId="20599" xr:uid="{1E7093C7-A98B-4370-9E52-A76D0F8673F1}"/>
    <cellStyle name="Commentaire 6 10 4 2 5" xfId="20600" xr:uid="{1FB783BC-25F7-4CCE-9B49-9D9B959A8999}"/>
    <cellStyle name="Commentaire 6 10 4 2_Commentaires" xfId="20601" xr:uid="{B3852BB2-5A59-49AC-AB9D-F9CDE61D1E56}"/>
    <cellStyle name="Commentaire 6 10 4 3" xfId="20602" xr:uid="{AF6F0C22-5C46-42AF-8CBF-FFA3A261F5A6}"/>
    <cellStyle name="Commentaire 6 10 4 3 2" xfId="20603" xr:uid="{CD3D1319-A4FA-4ABA-8A16-61A9014C2C71}"/>
    <cellStyle name="Commentaire 6 10 4 3 3" xfId="20604" xr:uid="{981BE12D-EF50-4303-93C8-92E15C931426}"/>
    <cellStyle name="Commentaire 6 10 4 3 4" xfId="20605" xr:uid="{CFB2469B-B53C-4258-956A-A1429BF862EF}"/>
    <cellStyle name="Commentaire 6 10 4 3 5" xfId="20606" xr:uid="{9F3906D6-921D-456A-96AA-B88151F60BC1}"/>
    <cellStyle name="Commentaire 6 10 4 4" xfId="20607" xr:uid="{6031B7ED-11C7-44DB-B99F-833F859BC20C}"/>
    <cellStyle name="Commentaire 6 10 4 5" xfId="20608" xr:uid="{EAF1567D-345E-42C5-AF94-9F60562AEBC1}"/>
    <cellStyle name="Commentaire 6 10 4 6" xfId="20609" xr:uid="{BA035FCE-BFB4-4F49-AC03-58CF170FEF27}"/>
    <cellStyle name="Commentaire 6 10 4 7" xfId="20610" xr:uid="{D0371650-1532-479A-B65C-37B8A694B76C}"/>
    <cellStyle name="Commentaire 6 10 4_Commentaires" xfId="20611" xr:uid="{F393513A-CE73-4C75-A55B-98937B4BE7E0}"/>
    <cellStyle name="Commentaire 6 10 5" xfId="20612" xr:uid="{3CEDEE10-789A-4532-8F1E-7F89DEBB1823}"/>
    <cellStyle name="Commentaire 6 10 5 2" xfId="20613" xr:uid="{17ABA53C-D1F2-4F62-B3DD-A574BEAD916E}"/>
    <cellStyle name="Commentaire 6 10 5 2 2" xfId="20614" xr:uid="{CFE4CE79-C797-4AC9-A1D5-58FA4277F68F}"/>
    <cellStyle name="Commentaire 6 10 5 2 3" xfId="20615" xr:uid="{E93D111D-6DF9-42C0-B41D-B007FA2B653F}"/>
    <cellStyle name="Commentaire 6 10 5 2 4" xfId="20616" xr:uid="{E827C10A-DC26-455F-92AB-7224A90043DF}"/>
    <cellStyle name="Commentaire 6 10 5 2 5" xfId="20617" xr:uid="{4DE42714-4E8F-4BA5-8898-6911389CE866}"/>
    <cellStyle name="Commentaire 6 10 5 2_Commentaires" xfId="20618" xr:uid="{54A30DC9-EC91-4CEC-AF7C-36232BC227D2}"/>
    <cellStyle name="Commentaire 6 10 5 3" xfId="20619" xr:uid="{567F761A-864D-497E-9331-4D639A880365}"/>
    <cellStyle name="Commentaire 6 10 5 3 2" xfId="20620" xr:uid="{442B6D15-0F58-4462-B633-DC73D61362ED}"/>
    <cellStyle name="Commentaire 6 10 5 3 3" xfId="20621" xr:uid="{66932B85-C404-4D5B-89A8-19960AA3A738}"/>
    <cellStyle name="Commentaire 6 10 5 3 4" xfId="20622" xr:uid="{BD7945A7-B991-42E1-AEEF-A33514CED75A}"/>
    <cellStyle name="Commentaire 6 10 5 3 5" xfId="20623" xr:uid="{1F56DACD-E8F4-48D3-B4C6-C4B917E9E2DF}"/>
    <cellStyle name="Commentaire 6 10 5 4" xfId="20624" xr:uid="{66E1904B-7E5B-4444-B00E-6F41D7A58215}"/>
    <cellStyle name="Commentaire 6 10 5 5" xfId="20625" xr:uid="{144C1443-0344-4CB5-9F28-3B675DBBDB7B}"/>
    <cellStyle name="Commentaire 6 10 5 6" xfId="20626" xr:uid="{BEA42E11-2C99-451E-80DB-F644BDFD8935}"/>
    <cellStyle name="Commentaire 6 10 5 7" xfId="20627" xr:uid="{CE45BC6F-BBD1-41B5-85BF-385E0CC48D85}"/>
    <cellStyle name="Commentaire 6 10 5_Commentaires" xfId="20628" xr:uid="{2E177B16-41A8-4C07-9567-2BE7D33BA879}"/>
    <cellStyle name="Commentaire 6 10 6" xfId="20629" xr:uid="{75DE1ACC-7F2A-4988-A345-7D0390BD074E}"/>
    <cellStyle name="Commentaire 6 10 6 2" xfId="20630" xr:uid="{35B14113-B20D-4118-9901-688B7DA0AE64}"/>
    <cellStyle name="Commentaire 6 10 6 2 2" xfId="20631" xr:uid="{E3444A46-7B9D-482C-A118-769BBD2B1001}"/>
    <cellStyle name="Commentaire 6 10 6 2 3" xfId="20632" xr:uid="{A3D73D6A-8D54-42C4-A4D8-A0F657189856}"/>
    <cellStyle name="Commentaire 6 10 6 2 4" xfId="20633" xr:uid="{B93D9529-A7BE-4502-A360-6231118A9335}"/>
    <cellStyle name="Commentaire 6 10 6 2 5" xfId="20634" xr:uid="{7D42B302-41CC-43A9-A8D2-D5208BF6CF6F}"/>
    <cellStyle name="Commentaire 6 10 6 2_Commentaires" xfId="20635" xr:uid="{593CDCB3-90CA-4234-926B-4BED55951E0C}"/>
    <cellStyle name="Commentaire 6 10 6 3" xfId="20636" xr:uid="{C8AA92E4-8E43-4941-ACD8-68888A317F68}"/>
    <cellStyle name="Commentaire 6 10 6 4" xfId="20637" xr:uid="{BFC63F2E-FA08-489F-ADE8-E4A3E10E3033}"/>
    <cellStyle name="Commentaire 6 10 6 5" xfId="20638" xr:uid="{3A639DEF-D52E-46ED-8A8B-4B31DD23E5D3}"/>
    <cellStyle name="Commentaire 6 10 6 6" xfId="20639" xr:uid="{0F19CFCE-6BD4-44C7-A35D-ADD68C7FA49E}"/>
    <cellStyle name="Commentaire 6 10 6_Commentaires" xfId="20640" xr:uid="{E60100F6-5651-47D4-AC08-16BF5E965ED4}"/>
    <cellStyle name="Commentaire 6 10 7" xfId="20641" xr:uid="{A005BB96-8ABC-4A47-85A2-F331EB5FA572}"/>
    <cellStyle name="Commentaire 6 10 7 2" xfId="20642" xr:uid="{02E29E04-26DC-4E1A-911C-07FE4468822A}"/>
    <cellStyle name="Commentaire 6 10 7 3" xfId="20643" xr:uid="{67EA6280-8833-4819-B694-9D41C3AD55F8}"/>
    <cellStyle name="Commentaire 6 10 7 4" xfId="20644" xr:uid="{F2E88B2F-EE7A-4F1C-A743-2068F4FB6063}"/>
    <cellStyle name="Commentaire 6 10 7 5" xfId="20645" xr:uid="{BB39FFD1-78E8-4F02-93A3-1CB24DCD1E92}"/>
    <cellStyle name="Commentaire 6 10 7_Commentaires" xfId="20646" xr:uid="{6F3E02C1-57B1-46EB-A155-AD52B118BB24}"/>
    <cellStyle name="Commentaire 6 10 8" xfId="20647" xr:uid="{C97FF8FD-54D2-430D-AB93-F355BE655E58}"/>
    <cellStyle name="Commentaire 6 10 8 2" xfId="20648" xr:uid="{0E74B651-5F0E-419D-B2BB-68DB0E14DA55}"/>
    <cellStyle name="Commentaire 6 10 8_Commentaires" xfId="20649" xr:uid="{2145C5EC-A4D6-42F9-B9EB-440168137016}"/>
    <cellStyle name="Commentaire 6 10 9" xfId="20650" xr:uid="{360C0693-1ACD-4192-8099-D903BA9DEA2D}"/>
    <cellStyle name="Commentaire 6 10 9 2" xfId="20651" xr:uid="{626E4958-52B8-4793-99BE-CE3BF0BA092D}"/>
    <cellStyle name="Commentaire 6 10 9_Commentaires" xfId="20652" xr:uid="{85F4AEEC-55A5-496E-B880-02602CDBD857}"/>
    <cellStyle name="Commentaire 6 10_Commentaires" xfId="20653" xr:uid="{41280381-83DA-4A4C-B94B-938D47401FF3}"/>
    <cellStyle name="Commentaire 6 11" xfId="20654" xr:uid="{DE901489-EC8D-4BCC-A3B8-86BDB545CDB4}"/>
    <cellStyle name="Commentaire 6 11 10" xfId="20655" xr:uid="{C063B47E-C462-4063-8295-F22365F3411B}"/>
    <cellStyle name="Commentaire 6 11 11" xfId="20656" xr:uid="{3AC3B53D-0DC4-49C5-A3A3-BB9573D08C8D}"/>
    <cellStyle name="Commentaire 6 11 2" xfId="20657" xr:uid="{E74D31E0-6B72-4A91-B0F3-923B6C9B4EE2}"/>
    <cellStyle name="Commentaire 6 11 2 2" xfId="20658" xr:uid="{99396294-B6C7-4373-88DD-44A6CF963388}"/>
    <cellStyle name="Commentaire 6 11 2 2 2" xfId="20659" xr:uid="{E28A82A4-C96D-4E93-9F7F-3A1A408339BF}"/>
    <cellStyle name="Commentaire 6 11 2 2 2 2" xfId="20660" xr:uid="{C142A7B6-5598-41FA-847E-7370CA936FBF}"/>
    <cellStyle name="Commentaire 6 11 2 2 2 3" xfId="20661" xr:uid="{7105B18E-A896-44EA-B08D-B055AA851E1A}"/>
    <cellStyle name="Commentaire 6 11 2 2 2 4" xfId="20662" xr:uid="{8BDEE58E-80D6-4D44-BF26-AEDC034E445C}"/>
    <cellStyle name="Commentaire 6 11 2 2 2 5" xfId="20663" xr:uid="{1A4E43B2-A6B5-43F0-BCC7-A7D55EFC20CC}"/>
    <cellStyle name="Commentaire 6 11 2 2 3" xfId="20664" xr:uid="{0B0FD3E2-7795-4E3E-A346-DCC12812D86C}"/>
    <cellStyle name="Commentaire 6 11 2 2 3 2" xfId="20665" xr:uid="{F5B9F2A2-070C-4134-9548-3C8A205EA5FB}"/>
    <cellStyle name="Commentaire 6 11 2 2 3 3" xfId="20666" xr:uid="{DAB3F6F7-B81C-4F7A-93C2-03CDCB550EFB}"/>
    <cellStyle name="Commentaire 6 11 2 2 3 4" xfId="20667" xr:uid="{4E8FD4D9-C925-40F3-875C-F29983BE430F}"/>
    <cellStyle name="Commentaire 6 11 2 2 3 5" xfId="20668" xr:uid="{038D47A2-742C-44EF-BB96-66EE5664D275}"/>
    <cellStyle name="Commentaire 6 11 2 2 4" xfId="20669" xr:uid="{FA9D6CD3-EA2D-4233-853D-81A30A8CA8AC}"/>
    <cellStyle name="Commentaire 6 11 2 2 5" xfId="20670" xr:uid="{322A49DE-0EE3-4F01-A381-1DB6BC46969E}"/>
    <cellStyle name="Commentaire 6 11 2 2 6" xfId="20671" xr:uid="{1A042A31-8551-4AF1-8CAC-2CD9385F4ECE}"/>
    <cellStyle name="Commentaire 6 11 2 2 7" xfId="20672" xr:uid="{771B56F6-A71B-46E1-B0CD-C50A1C158C49}"/>
    <cellStyle name="Commentaire 6 11 2 2_Commentaires" xfId="20673" xr:uid="{A7E3BF6E-F955-4B57-B0E4-A6B08BA0F606}"/>
    <cellStyle name="Commentaire 6 11 2 3" xfId="20674" xr:uid="{517AD4E4-7908-4160-9E26-E8CE9A25CCD4}"/>
    <cellStyle name="Commentaire 6 11 2 3 2" xfId="20675" xr:uid="{B44B669D-BD4A-4B88-B015-C93D919E8D92}"/>
    <cellStyle name="Commentaire 6 11 2 3 2 2" xfId="20676" xr:uid="{4A43D1A7-8651-4624-8AD6-30EADD07126A}"/>
    <cellStyle name="Commentaire 6 11 2 3 2 3" xfId="20677" xr:uid="{1C68B173-73CF-4800-A9E0-2ECF2B53BA87}"/>
    <cellStyle name="Commentaire 6 11 2 3 2 4" xfId="20678" xr:uid="{C24FD699-60BB-4BCD-BF66-9ECACB024341}"/>
    <cellStyle name="Commentaire 6 11 2 3 2 5" xfId="20679" xr:uid="{FBD98D66-1D0E-4578-BF4F-26E91377B9C2}"/>
    <cellStyle name="Commentaire 6 11 2 3 3" xfId="20680" xr:uid="{FD8F3632-2FCB-46C9-AD2B-7FE3B6431948}"/>
    <cellStyle name="Commentaire 6 11 2 3 3 2" xfId="20681" xr:uid="{A22E2EDA-1B2E-43EE-A286-B911E1B8A68A}"/>
    <cellStyle name="Commentaire 6 11 2 3 3 3" xfId="20682" xr:uid="{8657F1E6-9F11-4DE2-A598-073CD30475E1}"/>
    <cellStyle name="Commentaire 6 11 2 3 3 4" xfId="20683" xr:uid="{C8431A7F-BC68-4AD0-8D69-9FD54CE30722}"/>
    <cellStyle name="Commentaire 6 11 2 3 3 5" xfId="20684" xr:uid="{C4C4265A-E837-47F6-ACDB-6D2D4328548A}"/>
    <cellStyle name="Commentaire 6 11 2 3 4" xfId="20685" xr:uid="{FA9F5D24-1A5F-469C-9F0B-A48E16A3C3A8}"/>
    <cellStyle name="Commentaire 6 11 2 3 5" xfId="20686" xr:uid="{C2943445-F8AB-48DA-94C2-13A8CD20DA13}"/>
    <cellStyle name="Commentaire 6 11 2 3 6" xfId="20687" xr:uid="{F56461A6-03BE-43FA-83D8-2E958FB642AB}"/>
    <cellStyle name="Commentaire 6 11 2 3 7" xfId="20688" xr:uid="{6AC16C2C-B0E0-4C87-A97B-1D24EF281A06}"/>
    <cellStyle name="Commentaire 6 11 2 4" xfId="20689" xr:uid="{4C17D843-28D7-4D8E-B478-E45D259FE206}"/>
    <cellStyle name="Commentaire 6 11 2 4 2" xfId="20690" xr:uid="{724C8E78-2545-49B6-84A8-879914B6AACD}"/>
    <cellStyle name="Commentaire 6 11 2 4 3" xfId="20691" xr:uid="{464D111A-DE62-435E-B6DD-233C8592330F}"/>
    <cellStyle name="Commentaire 6 11 2 4 4" xfId="20692" xr:uid="{FF8C7AD1-7D2A-4906-A859-F68A6853FF1A}"/>
    <cellStyle name="Commentaire 6 11 2 4 5" xfId="20693" xr:uid="{A4945055-D8F0-40D3-8D06-32CBDE9F5885}"/>
    <cellStyle name="Commentaire 6 11 2 5" xfId="20694" xr:uid="{C7B8D494-BD4A-41EF-82E7-D57B03BC0F78}"/>
    <cellStyle name="Commentaire 6 11 2 5 2" xfId="20695" xr:uid="{D44CF8AA-9B23-448A-A900-B4A2D41F8A1A}"/>
    <cellStyle name="Commentaire 6 11 2 5 3" xfId="20696" xr:uid="{FCF07823-BA8C-41EC-B43E-E382A17DAA7F}"/>
    <cellStyle name="Commentaire 6 11 2 5 4" xfId="20697" xr:uid="{64174443-A7A5-458C-BE58-A5D7ACA70B46}"/>
    <cellStyle name="Commentaire 6 11 2 5 5" xfId="20698" xr:uid="{2DE4C2E6-FA10-4B5B-A0FE-05A66F7FF7FD}"/>
    <cellStyle name="Commentaire 6 11 2 6" xfId="20699" xr:uid="{6377A295-C538-4075-A72D-5750DF716353}"/>
    <cellStyle name="Commentaire 6 11 2 7" xfId="20700" xr:uid="{7C170F22-878A-4087-8FD1-B8B04FC26DBF}"/>
    <cellStyle name="Commentaire 6 11 2 8" xfId="20701" xr:uid="{E3DD373D-D854-4812-AB58-9829DA7F3DBC}"/>
    <cellStyle name="Commentaire 6 11 2 9" xfId="20702" xr:uid="{58A66969-FBD9-4EBD-9C8E-25922B5191A3}"/>
    <cellStyle name="Commentaire 6 11 2_Commentaires" xfId="20703" xr:uid="{1B69D477-C32B-4E93-BE9F-690B99EBAC55}"/>
    <cellStyle name="Commentaire 6 11 3" xfId="20704" xr:uid="{ED2D0810-F57A-4DF3-B74F-0E8209D0D9ED}"/>
    <cellStyle name="Commentaire 6 11 3 2" xfId="20705" xr:uid="{3CCDBF8C-02B8-4B39-BC60-FA5AAE59C3B5}"/>
    <cellStyle name="Commentaire 6 11 3 2 2" xfId="20706" xr:uid="{3F5D0278-0241-426E-9EDC-101198283FFA}"/>
    <cellStyle name="Commentaire 6 11 3 2 3" xfId="20707" xr:uid="{1A97803C-A11A-4A49-9314-17A668B52A6C}"/>
    <cellStyle name="Commentaire 6 11 3 2 4" xfId="20708" xr:uid="{22A1DC37-CC26-4CFE-B860-7829E7367D18}"/>
    <cellStyle name="Commentaire 6 11 3 2 5" xfId="20709" xr:uid="{4B822C99-57D0-4F67-AC3D-ADBE67F6B241}"/>
    <cellStyle name="Commentaire 6 11 3 2_Commentaires" xfId="20710" xr:uid="{729436A8-3782-4F8A-A0D6-4020B0958B21}"/>
    <cellStyle name="Commentaire 6 11 3 3" xfId="20711" xr:uid="{66CC8A10-5E99-443A-B367-D3F15E6E1872}"/>
    <cellStyle name="Commentaire 6 11 3 3 2" xfId="20712" xr:uid="{54AE24A2-FD97-451E-8D8A-D8AA94B2735E}"/>
    <cellStyle name="Commentaire 6 11 3 3 3" xfId="20713" xr:uid="{6D31996F-B363-4306-8E82-57943C4B82BF}"/>
    <cellStyle name="Commentaire 6 11 3 3 4" xfId="20714" xr:uid="{E174465B-2624-44E5-81C5-33ED68BDA27A}"/>
    <cellStyle name="Commentaire 6 11 3 3 5" xfId="20715" xr:uid="{03E803A6-037E-4283-9796-10157E412907}"/>
    <cellStyle name="Commentaire 6 11 3 4" xfId="20716" xr:uid="{B7392377-76B0-4E0F-8A26-2A9C3B5B054C}"/>
    <cellStyle name="Commentaire 6 11 3 5" xfId="20717" xr:uid="{3E535C74-0B00-4F5D-AC06-E9C6EBA28497}"/>
    <cellStyle name="Commentaire 6 11 3 6" xfId="20718" xr:uid="{3A8C275C-B6F2-4B05-9D6C-CC6D9D31A48E}"/>
    <cellStyle name="Commentaire 6 11 3 7" xfId="20719" xr:uid="{AA444FFB-6184-42EE-AD15-40B50576A1BC}"/>
    <cellStyle name="Commentaire 6 11 3_Commentaires" xfId="20720" xr:uid="{2A73E163-9C9E-4074-B4CA-7D43EE1DDC12}"/>
    <cellStyle name="Commentaire 6 11 4" xfId="20721" xr:uid="{159977BA-74AA-4695-8334-7D26FE38B2B6}"/>
    <cellStyle name="Commentaire 6 11 4 2" xfId="20722" xr:uid="{6C44E8CF-D29B-4B49-AAFD-F89B6C84BA74}"/>
    <cellStyle name="Commentaire 6 11 4 2 2" xfId="20723" xr:uid="{4E876A79-E0C9-43CC-97C6-B4F4C879DBBE}"/>
    <cellStyle name="Commentaire 6 11 4 2 3" xfId="20724" xr:uid="{091FD00A-63F4-4B68-A98E-8BFC456EEB32}"/>
    <cellStyle name="Commentaire 6 11 4 2 4" xfId="20725" xr:uid="{D99E2121-F5C0-4EE2-BF4B-4FBCA8A95A33}"/>
    <cellStyle name="Commentaire 6 11 4 2 5" xfId="20726" xr:uid="{62374D3E-6988-4EA1-928C-E62C0C02EEC6}"/>
    <cellStyle name="Commentaire 6 11 4 2_Commentaires" xfId="20727" xr:uid="{D27C23B9-EE6E-419B-AB70-5DEF48355A3E}"/>
    <cellStyle name="Commentaire 6 11 4 3" xfId="20728" xr:uid="{B89E25E9-2C8E-4059-8B37-9CA34B043C59}"/>
    <cellStyle name="Commentaire 6 11 4 3 2" xfId="20729" xr:uid="{77BCD173-AC95-487A-A705-880E6788E91B}"/>
    <cellStyle name="Commentaire 6 11 4 3 3" xfId="20730" xr:uid="{5D3691E9-AC90-4448-8A82-023669831B6E}"/>
    <cellStyle name="Commentaire 6 11 4 3 4" xfId="20731" xr:uid="{2304A5EE-AC92-49B4-93AC-B6C4CFF38F53}"/>
    <cellStyle name="Commentaire 6 11 4 3 5" xfId="20732" xr:uid="{6392D895-8CC2-4A51-B16A-EAD1FBC4CCD6}"/>
    <cellStyle name="Commentaire 6 11 4 4" xfId="20733" xr:uid="{EC1600B5-37F1-4133-A1E2-7BB740B8FB57}"/>
    <cellStyle name="Commentaire 6 11 4 5" xfId="20734" xr:uid="{6BA1F7D7-A609-447B-AE1C-F2426080C0B7}"/>
    <cellStyle name="Commentaire 6 11 4 6" xfId="20735" xr:uid="{01DB424B-990B-4AA6-A2E8-D1A2AE31D3DA}"/>
    <cellStyle name="Commentaire 6 11 4 7" xfId="20736" xr:uid="{8B2DF6C0-C9E6-43B9-B086-3F3715726B12}"/>
    <cellStyle name="Commentaire 6 11 4_Commentaires" xfId="20737" xr:uid="{478A57CC-D8EC-4293-97D3-A852E540BAE1}"/>
    <cellStyle name="Commentaire 6 11 5" xfId="20738" xr:uid="{83B67CDC-E7F0-4204-A440-4F2F453C9BC0}"/>
    <cellStyle name="Commentaire 6 11 5 2" xfId="20739" xr:uid="{C1C15F90-B944-4C1B-AE81-85499B93DCAE}"/>
    <cellStyle name="Commentaire 6 11 5 2 2" xfId="20740" xr:uid="{C2B37F92-32BE-4DA4-AAC5-79019DD62686}"/>
    <cellStyle name="Commentaire 6 11 5 2 3" xfId="20741" xr:uid="{C6FE8400-61E8-4613-B20E-BA82B1F53159}"/>
    <cellStyle name="Commentaire 6 11 5 2 4" xfId="20742" xr:uid="{3614BAC3-35A6-49AD-BFBA-ED8AE42ED629}"/>
    <cellStyle name="Commentaire 6 11 5 2 5" xfId="20743" xr:uid="{EE49073D-7F4F-458C-A9DE-08E73BB0B26B}"/>
    <cellStyle name="Commentaire 6 11 5 2_Commentaires" xfId="20744" xr:uid="{E45793A7-A00A-4CF3-B144-73F402EB0F2F}"/>
    <cellStyle name="Commentaire 6 11 5 3" xfId="20745" xr:uid="{6B721AA2-38B6-4852-B412-26129203BD70}"/>
    <cellStyle name="Commentaire 6 11 5 3 2" xfId="20746" xr:uid="{26C4B446-1B6B-4D9B-97F3-241CAD83A0EE}"/>
    <cellStyle name="Commentaire 6 11 5 3 3" xfId="20747" xr:uid="{FCEF9742-3283-4AC0-A8D6-7BBBBFC0EC47}"/>
    <cellStyle name="Commentaire 6 11 5 3 4" xfId="20748" xr:uid="{992F9DA2-AA0F-4322-BEF4-A03CD6F69188}"/>
    <cellStyle name="Commentaire 6 11 5 3 5" xfId="20749" xr:uid="{EA28B56E-E6DF-4F43-81F0-7EF9A7624BEA}"/>
    <cellStyle name="Commentaire 6 11 5 4" xfId="20750" xr:uid="{73B9E683-F332-470E-BE3A-11404FF9BC77}"/>
    <cellStyle name="Commentaire 6 11 5 5" xfId="20751" xr:uid="{24CFFCFC-F504-4D15-B34A-7B0FD507FA6A}"/>
    <cellStyle name="Commentaire 6 11 5 6" xfId="20752" xr:uid="{C15DAE3B-4F55-4444-812E-6653ECC950A1}"/>
    <cellStyle name="Commentaire 6 11 5 7" xfId="20753" xr:uid="{3E4D9E00-AC0E-4C71-BBC0-EC64C0A538B2}"/>
    <cellStyle name="Commentaire 6 11 5_Commentaires" xfId="20754" xr:uid="{F4265B8F-9D4C-4BE2-81AF-55E2F557908B}"/>
    <cellStyle name="Commentaire 6 11 6" xfId="20755" xr:uid="{F5E73054-054B-4044-BFE7-3E91564D8E23}"/>
    <cellStyle name="Commentaire 6 11 6 2" xfId="20756" xr:uid="{22A5AF5F-B876-4079-A4AF-7A08D008093E}"/>
    <cellStyle name="Commentaire 6 11 6 2 2" xfId="20757" xr:uid="{6B39C8D2-4D1F-47D0-A204-8F98EF97FBD4}"/>
    <cellStyle name="Commentaire 6 11 6 2 3" xfId="20758" xr:uid="{8EF3E380-3200-401F-BD56-4CA14739EEE2}"/>
    <cellStyle name="Commentaire 6 11 6 2 4" xfId="20759" xr:uid="{C71A9E3E-32C5-4326-91D7-A3395D77E87E}"/>
    <cellStyle name="Commentaire 6 11 6 2 5" xfId="20760" xr:uid="{1898E175-CA97-4642-A605-F5CB997B328A}"/>
    <cellStyle name="Commentaire 6 11 6 2_Commentaires" xfId="20761" xr:uid="{F60B22CF-C677-40BB-A376-BA69E6FD193C}"/>
    <cellStyle name="Commentaire 6 11 6 3" xfId="20762" xr:uid="{36556EB7-0F59-49AE-80D5-4A7C11FE5F89}"/>
    <cellStyle name="Commentaire 6 11 6 4" xfId="20763" xr:uid="{8890FAED-B9CE-4051-9862-ADF7C86764A3}"/>
    <cellStyle name="Commentaire 6 11 6 5" xfId="20764" xr:uid="{483C2305-F133-445E-B0C2-3D27AB44AD5A}"/>
    <cellStyle name="Commentaire 6 11 6 6" xfId="20765" xr:uid="{F30AC533-4AE1-47E2-9999-C89E43C17E47}"/>
    <cellStyle name="Commentaire 6 11 6_Commentaires" xfId="20766" xr:uid="{330A8A07-4AC6-471C-888E-A0284CD5EBED}"/>
    <cellStyle name="Commentaire 6 11 7" xfId="20767" xr:uid="{6F07C189-0A7A-45F6-A2E2-5005ACA3A55E}"/>
    <cellStyle name="Commentaire 6 11 7 2" xfId="20768" xr:uid="{972A3FA6-1CF0-42A6-9163-E1E2F85FF94F}"/>
    <cellStyle name="Commentaire 6 11 7 3" xfId="20769" xr:uid="{37798111-0794-45A4-90D9-19B1FEFBC0F3}"/>
    <cellStyle name="Commentaire 6 11 7 4" xfId="20770" xr:uid="{140CA261-A16A-478B-810C-E1FE427D8389}"/>
    <cellStyle name="Commentaire 6 11 7 5" xfId="20771" xr:uid="{32AE1E99-5B7C-4606-9F65-23A10BBBE6F5}"/>
    <cellStyle name="Commentaire 6 11 7_Commentaires" xfId="20772" xr:uid="{8A087C11-1789-41B2-B270-C3353070A533}"/>
    <cellStyle name="Commentaire 6 11 8" xfId="20773" xr:uid="{1A0A8C9D-7D9C-41FC-A15B-0D58EE4DDD78}"/>
    <cellStyle name="Commentaire 6 11 8 2" xfId="20774" xr:uid="{383D879B-5705-40BF-94A5-9E6656769A61}"/>
    <cellStyle name="Commentaire 6 11 8_Commentaires" xfId="20775" xr:uid="{FAE3F0A2-7BB0-4D0E-9905-94FCECDB7B7E}"/>
    <cellStyle name="Commentaire 6 11 9" xfId="20776" xr:uid="{AA977255-C0A5-412E-8427-FFB449114190}"/>
    <cellStyle name="Commentaire 6 11_Commentaires" xfId="20777" xr:uid="{5938FFF3-740D-4482-9A27-520E67ACF65A}"/>
    <cellStyle name="Commentaire 6 12" xfId="20778" xr:uid="{C07800B9-B8DE-485D-ACFA-3FFC9BEBFB56}"/>
    <cellStyle name="Commentaire 6 12 10" xfId="20779" xr:uid="{443AA2E0-C2FA-4E2A-A0B3-A2ECBEBF7A0E}"/>
    <cellStyle name="Commentaire 6 12 2" xfId="20780" xr:uid="{130BD713-1383-48A5-9B64-2B99A34385D7}"/>
    <cellStyle name="Commentaire 6 12 2 2" xfId="20781" xr:uid="{55D1B0ED-7429-48F3-92C1-F02BD730E5EF}"/>
    <cellStyle name="Commentaire 6 12 2 2 2" xfId="20782" xr:uid="{8490AA6E-8A5C-4A69-BF87-5C44CF4490AB}"/>
    <cellStyle name="Commentaire 6 12 2 2 2 2" xfId="20783" xr:uid="{ACE68E2B-7DE5-4BA1-AB99-C4C501431FDE}"/>
    <cellStyle name="Commentaire 6 12 2 2 2 3" xfId="20784" xr:uid="{C2A56CDE-AA77-4548-A403-529A1F2DA00E}"/>
    <cellStyle name="Commentaire 6 12 2 2 2 4" xfId="20785" xr:uid="{E016F23D-8064-4514-848C-8CAE7169B030}"/>
    <cellStyle name="Commentaire 6 12 2 2 2 5" xfId="20786" xr:uid="{DD7AB6DF-91C0-4428-9CCA-E4FD78532EFC}"/>
    <cellStyle name="Commentaire 6 12 2 2 3" xfId="20787" xr:uid="{48B0AECB-9789-43BF-9E8E-04706EE1604A}"/>
    <cellStyle name="Commentaire 6 12 2 2 3 2" xfId="20788" xr:uid="{F8A399E8-F065-48B0-8EC2-1BA63CAFC651}"/>
    <cellStyle name="Commentaire 6 12 2 2 3 3" xfId="20789" xr:uid="{934BA6D1-1A84-4A34-B395-3132904F2CB4}"/>
    <cellStyle name="Commentaire 6 12 2 2 3 4" xfId="20790" xr:uid="{C2BCEE7B-28D2-4967-925B-B3523C0182A8}"/>
    <cellStyle name="Commentaire 6 12 2 2 3 5" xfId="20791" xr:uid="{1C72A51F-F65C-4E6F-B71C-EE6948FED596}"/>
    <cellStyle name="Commentaire 6 12 2 2 4" xfId="20792" xr:uid="{13E5EF6D-BFFA-491B-BF3B-3316AA29FB14}"/>
    <cellStyle name="Commentaire 6 12 2 2 5" xfId="20793" xr:uid="{09D3ED3E-BA42-4F88-A270-DF28E57E2B62}"/>
    <cellStyle name="Commentaire 6 12 2 2 6" xfId="20794" xr:uid="{4C829D75-CB48-442F-91D7-CC64308B2AFE}"/>
    <cellStyle name="Commentaire 6 12 2 2 7" xfId="20795" xr:uid="{78ECE859-3724-48E7-BF7A-796565356CC4}"/>
    <cellStyle name="Commentaire 6 12 2 2_Commentaires" xfId="20796" xr:uid="{1AE73DB0-354B-4322-A37F-D2E6C49D9F41}"/>
    <cellStyle name="Commentaire 6 12 2 3" xfId="20797" xr:uid="{D9E5D711-5E00-42F6-B3CE-3C7AB3F6B45C}"/>
    <cellStyle name="Commentaire 6 12 2 3 2" xfId="20798" xr:uid="{3E4338F6-3A39-4396-96A2-6567C57C6426}"/>
    <cellStyle name="Commentaire 6 12 2 3 2 2" xfId="20799" xr:uid="{D675AF73-C95C-497F-9459-87D054191D52}"/>
    <cellStyle name="Commentaire 6 12 2 3 2 3" xfId="20800" xr:uid="{395C3BF1-90F8-47CE-BE2B-54EF7183747D}"/>
    <cellStyle name="Commentaire 6 12 2 3 2 4" xfId="20801" xr:uid="{2BD8DD86-0067-4D24-A0EA-89A962F0DCAD}"/>
    <cellStyle name="Commentaire 6 12 2 3 2 5" xfId="20802" xr:uid="{CCE14480-01B7-4E66-87B6-C152DAE66CA2}"/>
    <cellStyle name="Commentaire 6 12 2 3 3" xfId="20803" xr:uid="{EC8717E5-774D-40D0-948B-5435E1D36B89}"/>
    <cellStyle name="Commentaire 6 12 2 3 3 2" xfId="20804" xr:uid="{CA408E12-C705-47BC-BE29-1BD83D23C0C8}"/>
    <cellStyle name="Commentaire 6 12 2 3 3 3" xfId="20805" xr:uid="{D379B8AE-0193-47C2-84F0-D590AACB6DCB}"/>
    <cellStyle name="Commentaire 6 12 2 3 3 4" xfId="20806" xr:uid="{EBC49690-9084-4F7B-807A-0AF1C176AAD4}"/>
    <cellStyle name="Commentaire 6 12 2 3 3 5" xfId="20807" xr:uid="{F295BCF1-4448-47D1-B400-840239F42037}"/>
    <cellStyle name="Commentaire 6 12 2 3 4" xfId="20808" xr:uid="{FBE8A867-6A7C-4E70-A8EC-617150625E5F}"/>
    <cellStyle name="Commentaire 6 12 2 3 5" xfId="20809" xr:uid="{5894F250-17DB-4DEB-9535-A0EC5D7C3B6B}"/>
    <cellStyle name="Commentaire 6 12 2 3 6" xfId="20810" xr:uid="{49440AA2-07A9-49B5-9DD4-EC14B7DAC46D}"/>
    <cellStyle name="Commentaire 6 12 2 3 7" xfId="20811" xr:uid="{C0D53300-7B04-4628-B71F-FADECD5B67EF}"/>
    <cellStyle name="Commentaire 6 12 2 4" xfId="20812" xr:uid="{5267FE04-AB01-41D5-B045-82E086A12F5D}"/>
    <cellStyle name="Commentaire 6 12 2 4 2" xfId="20813" xr:uid="{36007A6F-634D-4AA2-AAA5-866FB2C3CC75}"/>
    <cellStyle name="Commentaire 6 12 2 4 3" xfId="20814" xr:uid="{CF7BBEE8-A2FF-40B4-97FD-0ACB65DB6F7D}"/>
    <cellStyle name="Commentaire 6 12 2 4 4" xfId="20815" xr:uid="{996DC104-4EC8-4203-8286-1281EDF559A9}"/>
    <cellStyle name="Commentaire 6 12 2 4 5" xfId="20816" xr:uid="{1DC70B43-B6E7-4C2F-A364-74516D294D69}"/>
    <cellStyle name="Commentaire 6 12 2 5" xfId="20817" xr:uid="{D1CC738C-042F-4AD2-9B38-7651A267D5BA}"/>
    <cellStyle name="Commentaire 6 12 2 5 2" xfId="20818" xr:uid="{25E0DAD6-BE3D-425A-BB5F-511203A84638}"/>
    <cellStyle name="Commentaire 6 12 2 5 3" xfId="20819" xr:uid="{25358F0B-616D-4572-A9F7-C23D8D1FFB81}"/>
    <cellStyle name="Commentaire 6 12 2 5 4" xfId="20820" xr:uid="{4FF131C2-2710-4302-89B1-2DD4F85B6E6D}"/>
    <cellStyle name="Commentaire 6 12 2 5 5" xfId="20821" xr:uid="{60956AAF-41F0-40E6-B4DC-23FDA65AA3B4}"/>
    <cellStyle name="Commentaire 6 12 2 6" xfId="20822" xr:uid="{85975227-6A77-4781-BCA6-2DC26B5EB817}"/>
    <cellStyle name="Commentaire 6 12 2 7" xfId="20823" xr:uid="{06733B89-EFFB-4E19-B147-FD03E98F8E70}"/>
    <cellStyle name="Commentaire 6 12 2 8" xfId="20824" xr:uid="{D3B97F76-CD0A-4133-A927-7BD05C5C12E1}"/>
    <cellStyle name="Commentaire 6 12 2 9" xfId="20825" xr:uid="{F9A44581-57E1-40F9-9DEE-F2DBAA2BA6EB}"/>
    <cellStyle name="Commentaire 6 12 2_Commentaires" xfId="20826" xr:uid="{9C01B13E-F6D4-4E16-9FC8-545EBB280D12}"/>
    <cellStyle name="Commentaire 6 12 3" xfId="20827" xr:uid="{4B43B227-8927-46D2-86C6-1710F0E1B9C3}"/>
    <cellStyle name="Commentaire 6 12 3 2" xfId="20828" xr:uid="{3E254826-AA44-4F2D-8BDD-9CB5777BE712}"/>
    <cellStyle name="Commentaire 6 12 3 2 2" xfId="20829" xr:uid="{B8AB3D3E-F8E5-40C8-9077-3346B1206A3E}"/>
    <cellStyle name="Commentaire 6 12 3 2 3" xfId="20830" xr:uid="{66AB5256-1DAB-48C3-BA32-76BE1FD3C0F6}"/>
    <cellStyle name="Commentaire 6 12 3 2 4" xfId="20831" xr:uid="{63ED02AC-F022-4D73-8ECC-B56FF5403E68}"/>
    <cellStyle name="Commentaire 6 12 3 2 5" xfId="20832" xr:uid="{396DF3CB-71FC-48C8-946D-167673A3A959}"/>
    <cellStyle name="Commentaire 6 12 3 2_Commentaires" xfId="20833" xr:uid="{AF4172BA-0390-4F93-A04B-559F26C6C843}"/>
    <cellStyle name="Commentaire 6 12 3 3" xfId="20834" xr:uid="{1CD2279E-A557-444F-8D20-251AA3200A9D}"/>
    <cellStyle name="Commentaire 6 12 3 3 2" xfId="20835" xr:uid="{9FAB8F0E-D6DB-4AB2-B4F1-4D372D39EA83}"/>
    <cellStyle name="Commentaire 6 12 3 3 3" xfId="20836" xr:uid="{39F05723-6065-45E3-8DCF-81BAA39BAFFD}"/>
    <cellStyle name="Commentaire 6 12 3 3 4" xfId="20837" xr:uid="{644CE050-EC12-45F2-9677-CB88A9FBB757}"/>
    <cellStyle name="Commentaire 6 12 3 3 5" xfId="20838" xr:uid="{4F9DEB04-14FC-4D12-8307-596DF85F5C86}"/>
    <cellStyle name="Commentaire 6 12 3 4" xfId="20839" xr:uid="{97DD6456-F490-441D-85AD-2455444193D8}"/>
    <cellStyle name="Commentaire 6 12 3 5" xfId="20840" xr:uid="{EFF2A2BA-4F63-477A-94DC-A2F3A68BD461}"/>
    <cellStyle name="Commentaire 6 12 3 6" xfId="20841" xr:uid="{5B8B168D-F337-4AEB-AED6-771887EC40C7}"/>
    <cellStyle name="Commentaire 6 12 3 7" xfId="20842" xr:uid="{C3EF8471-30F7-469B-AC62-3C5DE229396F}"/>
    <cellStyle name="Commentaire 6 12 3_Commentaires" xfId="20843" xr:uid="{6E2750BA-2719-4B48-99B2-466E361CE34E}"/>
    <cellStyle name="Commentaire 6 12 4" xfId="20844" xr:uid="{AAB8B1DE-1A3C-4F7E-A234-DEF19AA06578}"/>
    <cellStyle name="Commentaire 6 12 4 2" xfId="20845" xr:uid="{8F24D916-ADEA-45C3-A07B-BA905476ADA8}"/>
    <cellStyle name="Commentaire 6 12 4 2 2" xfId="20846" xr:uid="{45E51FE6-8A04-44BE-8DB0-E9825C0FCFAA}"/>
    <cellStyle name="Commentaire 6 12 4 2 3" xfId="20847" xr:uid="{6550A091-8D86-49EA-86FD-D1D74FFC11D9}"/>
    <cellStyle name="Commentaire 6 12 4 2 4" xfId="20848" xr:uid="{4E6EADC7-94FC-4E9B-8653-0B153E8A5DDE}"/>
    <cellStyle name="Commentaire 6 12 4 2 5" xfId="20849" xr:uid="{8237F1F3-041B-4D81-B3E2-F49F22F4B14D}"/>
    <cellStyle name="Commentaire 6 12 4 2_Commentaires" xfId="20850" xr:uid="{FECA37B2-E506-47FB-AD26-38B91406395B}"/>
    <cellStyle name="Commentaire 6 12 4 3" xfId="20851" xr:uid="{81CE86B8-AA58-433B-B57E-FC8B34B2D19B}"/>
    <cellStyle name="Commentaire 6 12 4 3 2" xfId="20852" xr:uid="{159C8F4B-C30F-48D3-A6E2-EB4CA6ADF0C2}"/>
    <cellStyle name="Commentaire 6 12 4 3 3" xfId="20853" xr:uid="{D246FB98-156D-4981-A1C1-10DD6D91EA8A}"/>
    <cellStyle name="Commentaire 6 12 4 3 4" xfId="20854" xr:uid="{722D9082-BC78-4DA7-A8A9-39A1FA15CAA8}"/>
    <cellStyle name="Commentaire 6 12 4 3 5" xfId="20855" xr:uid="{0F0A9D95-A96E-42E5-8AB1-F2C8585070F1}"/>
    <cellStyle name="Commentaire 6 12 4 4" xfId="20856" xr:uid="{89E5B520-9FBC-4B39-97DE-36DF8E57FF33}"/>
    <cellStyle name="Commentaire 6 12 4 5" xfId="20857" xr:uid="{26CDC729-0626-46E3-AABF-BC34609278D4}"/>
    <cellStyle name="Commentaire 6 12 4 6" xfId="20858" xr:uid="{0816C3E0-2C8F-4D24-83D9-C6204D5B42DE}"/>
    <cellStyle name="Commentaire 6 12 4 7" xfId="20859" xr:uid="{B9771F01-5CE1-4B36-ABE3-16F40453E776}"/>
    <cellStyle name="Commentaire 6 12 4_Commentaires" xfId="20860" xr:uid="{A61875EE-0337-4EAE-9746-012E4D5B71C9}"/>
    <cellStyle name="Commentaire 6 12 5" xfId="20861" xr:uid="{B3A27B48-0657-4A54-8D4B-04C2F8F6436C}"/>
    <cellStyle name="Commentaire 6 12 5 2" xfId="20862" xr:uid="{FDB5CBDF-92F7-4A4A-9CB5-E2E18C394124}"/>
    <cellStyle name="Commentaire 6 12 5 2 2" xfId="20863" xr:uid="{7014ABD5-0EBD-483E-AC81-79C379F593B9}"/>
    <cellStyle name="Commentaire 6 12 5 2 3" xfId="20864" xr:uid="{79001522-8FE4-47F5-B43B-072CB0132536}"/>
    <cellStyle name="Commentaire 6 12 5 2 4" xfId="20865" xr:uid="{08493C51-62EE-47F5-B010-BDBE71AB6D55}"/>
    <cellStyle name="Commentaire 6 12 5 2 5" xfId="20866" xr:uid="{5D87B09A-00BF-45DF-99DE-B5C6ACE1E9FF}"/>
    <cellStyle name="Commentaire 6 12 5 2_Commentaires" xfId="20867" xr:uid="{754EFCFE-D4D7-4942-8CBF-4A88D41ACC5A}"/>
    <cellStyle name="Commentaire 6 12 5 3" xfId="20868" xr:uid="{A2EF16B0-3DF0-48C0-867C-1532786F8FD5}"/>
    <cellStyle name="Commentaire 6 12 5 4" xfId="20869" xr:uid="{0C17198D-C593-4B87-B9D6-7C27A459D7ED}"/>
    <cellStyle name="Commentaire 6 12 5 5" xfId="20870" xr:uid="{D123CA95-E838-4B9A-80C5-493A90CC81F2}"/>
    <cellStyle name="Commentaire 6 12 5 6" xfId="20871" xr:uid="{5539A33F-8934-43E2-A9C4-F2DC20E8BAE6}"/>
    <cellStyle name="Commentaire 6 12 5_Commentaires" xfId="20872" xr:uid="{610F4ED6-EDEA-4538-A513-7E31F46BCE5A}"/>
    <cellStyle name="Commentaire 6 12 6" xfId="20873" xr:uid="{AB54EA7C-1E3B-442B-804E-F0C0193AC43B}"/>
    <cellStyle name="Commentaire 6 12 6 2" xfId="20874" xr:uid="{350FF487-1247-499A-8519-6A92DF16DCB6}"/>
    <cellStyle name="Commentaire 6 12 6 2 2" xfId="20875" xr:uid="{D516E302-6F99-43C2-B39A-F3E76880764A}"/>
    <cellStyle name="Commentaire 6 12 6 2_Commentaires" xfId="20876" xr:uid="{BFDA4EF2-4344-4C6E-A32A-69B6344C47AD}"/>
    <cellStyle name="Commentaire 6 12 6 3" xfId="20877" xr:uid="{FDA088FF-3577-4F62-839B-B1A4EB82E054}"/>
    <cellStyle name="Commentaire 6 12 6 4" xfId="20878" xr:uid="{A8E9725E-FC20-4061-A54C-B535F298216B}"/>
    <cellStyle name="Commentaire 6 12 6 5" xfId="20879" xr:uid="{A1778F51-8DC3-4C54-A1C5-202EE822E52F}"/>
    <cellStyle name="Commentaire 6 12 6_Commentaires" xfId="20880" xr:uid="{BA917D70-172F-4505-A900-1321CBD75790}"/>
    <cellStyle name="Commentaire 6 12 7" xfId="20881" xr:uid="{556EBFC4-C1BE-4FFB-A1F9-C3373ABDB3FD}"/>
    <cellStyle name="Commentaire 6 12 7 2" xfId="20882" xr:uid="{D15DBFDA-BFF4-4AF8-9B2C-DF05F6A3478E}"/>
    <cellStyle name="Commentaire 6 12 7_Commentaires" xfId="20883" xr:uid="{8E7AFAC4-A0CA-48C4-872F-5755A4BC9C52}"/>
    <cellStyle name="Commentaire 6 12 8" xfId="20884" xr:uid="{B8BC16EA-77DA-464D-AD7E-8B287C6F70D0}"/>
    <cellStyle name="Commentaire 6 12 8 2" xfId="20885" xr:uid="{927E9695-6722-4EAF-8A7C-54B49057459B}"/>
    <cellStyle name="Commentaire 6 12 8_Commentaires" xfId="20886" xr:uid="{66A3CEAF-40E3-47E5-93CB-E097E420F6A9}"/>
    <cellStyle name="Commentaire 6 12 9" xfId="20887" xr:uid="{2BA88295-3C18-4830-BA78-167FF387AE4A}"/>
    <cellStyle name="Commentaire 6 12_Commentaires" xfId="20888" xr:uid="{C12A0007-F3E8-4718-9520-177CB24E5358}"/>
    <cellStyle name="Commentaire 6 13" xfId="20889" xr:uid="{25BBA67C-608B-4D46-A286-E1E4929BCD33}"/>
    <cellStyle name="Commentaire 6 13 10" xfId="20890" xr:uid="{F18358FD-E395-4BF1-BA7A-BB6503050480}"/>
    <cellStyle name="Commentaire 6 13 2" xfId="20891" xr:uid="{2F67E7C1-2B8C-4830-AB9C-168782D13CE1}"/>
    <cellStyle name="Commentaire 6 13 2 2" xfId="20892" xr:uid="{68D44122-18F8-485A-9CC3-C978565414B2}"/>
    <cellStyle name="Commentaire 6 13 2 2 2" xfId="20893" xr:uid="{A4B1F87C-584A-4A5D-8641-D8A6333CDEBE}"/>
    <cellStyle name="Commentaire 6 13 2 2 2 2" xfId="20894" xr:uid="{6784D12E-2261-434E-902B-3670F47C6D6A}"/>
    <cellStyle name="Commentaire 6 13 2 2 2 3" xfId="20895" xr:uid="{3FBC0163-6D43-429A-9B66-0F393C17BCE4}"/>
    <cellStyle name="Commentaire 6 13 2 2 2 4" xfId="20896" xr:uid="{19EA0A4E-270C-4268-8215-4E95197213D7}"/>
    <cellStyle name="Commentaire 6 13 2 2 2 5" xfId="20897" xr:uid="{B275A069-8734-4134-9F46-3682A0E1E532}"/>
    <cellStyle name="Commentaire 6 13 2 2 3" xfId="20898" xr:uid="{A13A489F-A098-4E81-9949-16915996996F}"/>
    <cellStyle name="Commentaire 6 13 2 2 3 2" xfId="20899" xr:uid="{DA4F5BCD-388A-468C-BEC1-0B863FD3F67F}"/>
    <cellStyle name="Commentaire 6 13 2 2 3 3" xfId="20900" xr:uid="{C36A0980-BC27-4BD3-86FF-01E05AC43638}"/>
    <cellStyle name="Commentaire 6 13 2 2 3 4" xfId="20901" xr:uid="{2376AF25-0B40-4A39-A645-253939E5B633}"/>
    <cellStyle name="Commentaire 6 13 2 2 3 5" xfId="20902" xr:uid="{66DC5641-8760-4725-942D-2E16457D2B6D}"/>
    <cellStyle name="Commentaire 6 13 2 2 4" xfId="20903" xr:uid="{E6E0D2C5-A4AC-4956-8B66-67C5E47BE66C}"/>
    <cellStyle name="Commentaire 6 13 2 2 5" xfId="20904" xr:uid="{43ECD59F-9E29-476C-B309-335A345597F6}"/>
    <cellStyle name="Commentaire 6 13 2 2 6" xfId="20905" xr:uid="{0AD58AE1-C203-4F3C-BE83-252B3D50F471}"/>
    <cellStyle name="Commentaire 6 13 2 2 7" xfId="20906" xr:uid="{09F88027-8C2E-4A70-B3F7-63FD6D51E784}"/>
    <cellStyle name="Commentaire 6 13 2 2_Commentaires" xfId="20907" xr:uid="{D2466013-8B1E-4D3E-85C6-EC6C00FE15DA}"/>
    <cellStyle name="Commentaire 6 13 2 3" xfId="20908" xr:uid="{DF5FEFC2-D321-4374-B15E-16D1904B9E39}"/>
    <cellStyle name="Commentaire 6 13 2 3 2" xfId="20909" xr:uid="{A02302C5-0B83-485F-BEC7-95E8422372A3}"/>
    <cellStyle name="Commentaire 6 13 2 3 2 2" xfId="20910" xr:uid="{D339037A-F3CC-4D19-BADC-F30DE6228488}"/>
    <cellStyle name="Commentaire 6 13 2 3 2 3" xfId="20911" xr:uid="{CA413B11-87AF-43E1-9AB1-9B4796ADA235}"/>
    <cellStyle name="Commentaire 6 13 2 3 2 4" xfId="20912" xr:uid="{7D041946-D08C-410E-9A7B-3B4B3B7951B3}"/>
    <cellStyle name="Commentaire 6 13 2 3 2 5" xfId="20913" xr:uid="{AD1DC301-FF0F-48E0-B718-48C8FAEF576F}"/>
    <cellStyle name="Commentaire 6 13 2 3 3" xfId="20914" xr:uid="{480EF225-A9CB-4036-AF7E-1B5448CBBE93}"/>
    <cellStyle name="Commentaire 6 13 2 3 3 2" xfId="20915" xr:uid="{90F23F72-6175-4B0F-833A-1EC9C9C713B9}"/>
    <cellStyle name="Commentaire 6 13 2 3 3 3" xfId="20916" xr:uid="{7DFFE0FF-FC4A-41CA-BDD0-4623EA513BDA}"/>
    <cellStyle name="Commentaire 6 13 2 3 3 4" xfId="20917" xr:uid="{65DF317E-6EC6-474F-A75D-FA142A99207F}"/>
    <cellStyle name="Commentaire 6 13 2 3 3 5" xfId="20918" xr:uid="{CF6FD15F-C86C-4AAD-8E77-5A32C185E386}"/>
    <cellStyle name="Commentaire 6 13 2 3 4" xfId="20919" xr:uid="{B7EB0E33-4B90-43C9-8065-BAE076FC5CFB}"/>
    <cellStyle name="Commentaire 6 13 2 3 5" xfId="20920" xr:uid="{CFDD5AE7-F41E-4E32-8A38-5D97D8FFADD1}"/>
    <cellStyle name="Commentaire 6 13 2 3 6" xfId="20921" xr:uid="{B5A7B44B-69DD-4D44-BA8F-D52934A855C8}"/>
    <cellStyle name="Commentaire 6 13 2 3 7" xfId="20922" xr:uid="{655452F5-9764-4288-829A-304680659ACA}"/>
    <cellStyle name="Commentaire 6 13 2 4" xfId="20923" xr:uid="{BE525375-EDB2-4E33-8D3A-AA8941FDBB19}"/>
    <cellStyle name="Commentaire 6 13 2 4 2" xfId="20924" xr:uid="{BE5AE7E7-171A-457B-A619-22F23B22C059}"/>
    <cellStyle name="Commentaire 6 13 2 4 3" xfId="20925" xr:uid="{5399352A-C4E7-43DB-92D2-25B49F6EB0E5}"/>
    <cellStyle name="Commentaire 6 13 2 4 4" xfId="20926" xr:uid="{5524627E-5E83-486B-B775-27D098DC2BB0}"/>
    <cellStyle name="Commentaire 6 13 2 4 5" xfId="20927" xr:uid="{EAB7E8DD-B9CE-4939-AE66-F9C9521E565F}"/>
    <cellStyle name="Commentaire 6 13 2 5" xfId="20928" xr:uid="{0610FD18-067C-4FD8-B176-2B61E8442463}"/>
    <cellStyle name="Commentaire 6 13 2 5 2" xfId="20929" xr:uid="{7CD14E0C-D421-4F46-9F27-7F561A4EE498}"/>
    <cellStyle name="Commentaire 6 13 2 5 3" xfId="20930" xr:uid="{003186EC-CE4C-4231-94D1-AAE9B171A90C}"/>
    <cellStyle name="Commentaire 6 13 2 5 4" xfId="20931" xr:uid="{A286C486-1F8B-4858-A9F4-7D7456FF350C}"/>
    <cellStyle name="Commentaire 6 13 2 5 5" xfId="20932" xr:uid="{BC6EC674-15F3-4E97-BCE4-7CD8DECF2215}"/>
    <cellStyle name="Commentaire 6 13 2 6" xfId="20933" xr:uid="{56A7B7EC-4D51-47FE-ABAC-A49D2C364100}"/>
    <cellStyle name="Commentaire 6 13 2 7" xfId="20934" xr:uid="{CA07CCD6-B1CF-46EF-AF40-90504C01E5B2}"/>
    <cellStyle name="Commentaire 6 13 2 8" xfId="20935" xr:uid="{CB908D06-A390-4AB7-874B-A0B7A8C096BC}"/>
    <cellStyle name="Commentaire 6 13 2 9" xfId="20936" xr:uid="{9B5253E7-EE9C-434B-9006-7006AC3D1308}"/>
    <cellStyle name="Commentaire 6 13 2_Commentaires" xfId="20937" xr:uid="{87CD14AC-6079-4B56-9BB7-105B94DDAE2A}"/>
    <cellStyle name="Commentaire 6 13 3" xfId="20938" xr:uid="{3520177E-1139-4BDF-89B5-A76E720E72D2}"/>
    <cellStyle name="Commentaire 6 13 3 2" xfId="20939" xr:uid="{7C13CDEB-94F0-4760-B359-CF11AE47F0BC}"/>
    <cellStyle name="Commentaire 6 13 3 2 2" xfId="20940" xr:uid="{BBACF1CE-EA33-434E-8372-5574756E0B52}"/>
    <cellStyle name="Commentaire 6 13 3 2 3" xfId="20941" xr:uid="{B8359F6F-6B3D-4F6C-BF6A-EA27A15E6EF3}"/>
    <cellStyle name="Commentaire 6 13 3 2 4" xfId="20942" xr:uid="{D752BD9C-DEC9-4C44-A8AC-63915F38925C}"/>
    <cellStyle name="Commentaire 6 13 3 2 5" xfId="20943" xr:uid="{E0F91211-341B-49F0-A10D-3A203CF44219}"/>
    <cellStyle name="Commentaire 6 13 3 2_Commentaires" xfId="20944" xr:uid="{4A032AC7-ADAD-4BDC-B4FA-6BFFACC162D1}"/>
    <cellStyle name="Commentaire 6 13 3 3" xfId="20945" xr:uid="{52C47C04-6FD4-4066-AA7C-5D0752C91CD8}"/>
    <cellStyle name="Commentaire 6 13 3 3 2" xfId="20946" xr:uid="{43A83794-BED1-4C8C-A3E9-382AE2AF315E}"/>
    <cellStyle name="Commentaire 6 13 3 3 3" xfId="20947" xr:uid="{FBCD4FA9-C1EF-48F3-88CC-8822863203D6}"/>
    <cellStyle name="Commentaire 6 13 3 3 4" xfId="20948" xr:uid="{22C0854B-D04F-4621-A1AD-3EC8779A9D79}"/>
    <cellStyle name="Commentaire 6 13 3 3 5" xfId="20949" xr:uid="{FF3DADAE-724C-48A3-8F2D-E2E03901EB26}"/>
    <cellStyle name="Commentaire 6 13 3 4" xfId="20950" xr:uid="{CC9138B8-4028-4CDB-BD6C-7AA83E069B0D}"/>
    <cellStyle name="Commentaire 6 13 3 5" xfId="20951" xr:uid="{0C2D20E5-DD54-4A30-BB45-443061277288}"/>
    <cellStyle name="Commentaire 6 13 3 6" xfId="20952" xr:uid="{354BA2AF-106F-4D66-88E9-9B79DE6ED856}"/>
    <cellStyle name="Commentaire 6 13 3 7" xfId="20953" xr:uid="{553830C2-92AD-4D81-9806-60ACC6A1A853}"/>
    <cellStyle name="Commentaire 6 13 3_Commentaires" xfId="20954" xr:uid="{D89B0E75-F829-4738-9CF2-A704571677F7}"/>
    <cellStyle name="Commentaire 6 13 4" xfId="20955" xr:uid="{9B02C086-7A31-4EBA-8619-CB976F8B7764}"/>
    <cellStyle name="Commentaire 6 13 4 2" xfId="20956" xr:uid="{12B54BA8-DBC4-437B-99C9-EA658644B49A}"/>
    <cellStyle name="Commentaire 6 13 4 2 2" xfId="20957" xr:uid="{2B3A78F3-86DF-43CB-ADB2-35C9B0D1674C}"/>
    <cellStyle name="Commentaire 6 13 4 2 3" xfId="20958" xr:uid="{A8DCC40B-E8C6-4ECA-B74F-3A541ABA4801}"/>
    <cellStyle name="Commentaire 6 13 4 2 4" xfId="20959" xr:uid="{C03E0B6C-6664-46D3-ACF9-54F8A0C4D81F}"/>
    <cellStyle name="Commentaire 6 13 4 2 5" xfId="20960" xr:uid="{FF3A4814-39CE-41B7-9089-B4AEA88EAD9C}"/>
    <cellStyle name="Commentaire 6 13 4 2_Commentaires" xfId="20961" xr:uid="{BE063F15-D25A-4C97-9D89-6F22CF6A8FAD}"/>
    <cellStyle name="Commentaire 6 13 4 3" xfId="20962" xr:uid="{E3D7FBA4-BEAB-449F-A1BA-C53D2F30F08C}"/>
    <cellStyle name="Commentaire 6 13 4 3 2" xfId="20963" xr:uid="{EF67A81E-7C8B-466B-B1DE-1212965CBE81}"/>
    <cellStyle name="Commentaire 6 13 4 3 3" xfId="20964" xr:uid="{DBA12DA3-C3B6-4C67-BEDD-BBD36089BFF9}"/>
    <cellStyle name="Commentaire 6 13 4 3 4" xfId="20965" xr:uid="{B9B08A9E-1C1C-458E-81CE-F0380F1BF6FA}"/>
    <cellStyle name="Commentaire 6 13 4 3 5" xfId="20966" xr:uid="{6044F42E-A9EC-4315-A042-CA3E9E5F50DE}"/>
    <cellStyle name="Commentaire 6 13 4 4" xfId="20967" xr:uid="{73EA9C29-A60A-4029-A3B8-191384ADF752}"/>
    <cellStyle name="Commentaire 6 13 4 5" xfId="20968" xr:uid="{3F6AAD86-8A02-441C-9A5E-359C338A12A1}"/>
    <cellStyle name="Commentaire 6 13 4 6" xfId="20969" xr:uid="{FC7FDCF8-AD7B-4F25-A4D5-F8B55C651C7E}"/>
    <cellStyle name="Commentaire 6 13 4 7" xfId="20970" xr:uid="{40FC7FD1-5CA6-46C9-B9E5-491484DE86DE}"/>
    <cellStyle name="Commentaire 6 13 4_Commentaires" xfId="20971" xr:uid="{E4852242-9698-4EA7-A295-5E7FA767E4C8}"/>
    <cellStyle name="Commentaire 6 13 5" xfId="20972" xr:uid="{245449DB-CFE4-4850-BA5E-7F740E400F9E}"/>
    <cellStyle name="Commentaire 6 13 5 2" xfId="20973" xr:uid="{E799EAFF-276A-4EDA-B5B6-3078F1ED8A6A}"/>
    <cellStyle name="Commentaire 6 13 5 2 2" xfId="20974" xr:uid="{EF1AA865-9E3F-4D12-A33A-C02BBDB505D3}"/>
    <cellStyle name="Commentaire 6 13 5 2 3" xfId="20975" xr:uid="{24867D4D-D4C0-4B5D-8DD9-113D2386F920}"/>
    <cellStyle name="Commentaire 6 13 5 2 4" xfId="20976" xr:uid="{97CAF0BA-D34A-43A9-A65B-389590B1661F}"/>
    <cellStyle name="Commentaire 6 13 5 2 5" xfId="20977" xr:uid="{8935BED1-02DD-40E0-806C-6AC1B8474283}"/>
    <cellStyle name="Commentaire 6 13 5 2_Commentaires" xfId="20978" xr:uid="{A2C6C19F-458E-4FB3-AAD4-0C079082B968}"/>
    <cellStyle name="Commentaire 6 13 5 3" xfId="20979" xr:uid="{29B806C4-6139-4106-8E2B-54B4A4D96197}"/>
    <cellStyle name="Commentaire 6 13 5 4" xfId="20980" xr:uid="{4112ECBF-A0EF-4FB3-877A-952201EAF558}"/>
    <cellStyle name="Commentaire 6 13 5 5" xfId="20981" xr:uid="{A57FE532-F8FB-4357-A6C2-1382E752FFB9}"/>
    <cellStyle name="Commentaire 6 13 5 6" xfId="20982" xr:uid="{60B3C7F2-9A8A-41E9-95B2-8BE3A58671A3}"/>
    <cellStyle name="Commentaire 6 13 5_Commentaires" xfId="20983" xr:uid="{42089986-DF43-46C5-B9E3-874774D082EF}"/>
    <cellStyle name="Commentaire 6 13 6" xfId="20984" xr:uid="{128759C5-DAE6-418C-A86D-A00B8C8CB50F}"/>
    <cellStyle name="Commentaire 6 13 6 2" xfId="20985" xr:uid="{C7CA3BED-8128-4DCF-BE90-6F35EFFAAD6D}"/>
    <cellStyle name="Commentaire 6 13 6 2 2" xfId="20986" xr:uid="{7EB892A0-382E-4632-92B1-F0EA31DCADA6}"/>
    <cellStyle name="Commentaire 6 13 6 2_Commentaires" xfId="20987" xr:uid="{7DE92B99-B911-43AA-912B-C0747A426432}"/>
    <cellStyle name="Commentaire 6 13 6 3" xfId="20988" xr:uid="{8F3A152B-8219-44A5-8639-9BFF88DCA303}"/>
    <cellStyle name="Commentaire 6 13 6 4" xfId="20989" xr:uid="{974E2246-47A9-4FB4-846C-16970EBDF646}"/>
    <cellStyle name="Commentaire 6 13 6 5" xfId="20990" xr:uid="{AD30B8C0-C124-473E-B99E-01FF12D7CBA1}"/>
    <cellStyle name="Commentaire 6 13 6_Commentaires" xfId="20991" xr:uid="{E5EA2F9D-F81B-43DD-B68D-CCFA67D69003}"/>
    <cellStyle name="Commentaire 6 13 7" xfId="20992" xr:uid="{9E3E6410-8244-42A3-87D5-B2EC7037D5D3}"/>
    <cellStyle name="Commentaire 6 13 7 2" xfId="20993" xr:uid="{B6376B45-4CA1-4CA0-8218-1B6351A2CE82}"/>
    <cellStyle name="Commentaire 6 13 7_Commentaires" xfId="20994" xr:uid="{2AE0EE65-B787-41A6-8A4E-0AF584BA77A1}"/>
    <cellStyle name="Commentaire 6 13 8" xfId="20995" xr:uid="{2BBD7BB6-7163-4CD1-8BF5-DA0EBB125AB5}"/>
    <cellStyle name="Commentaire 6 13 8 2" xfId="20996" xr:uid="{80B8DBD8-0529-4C42-8C76-BF96EFCF0239}"/>
    <cellStyle name="Commentaire 6 13 8_Commentaires" xfId="20997" xr:uid="{4529049E-E4CB-4551-B531-943991AE9CB9}"/>
    <cellStyle name="Commentaire 6 13 9" xfId="20998" xr:uid="{31B087F7-0BB1-447D-82B7-728F07E5A8C1}"/>
    <cellStyle name="Commentaire 6 13_Commentaires" xfId="20999" xr:uid="{F332CA6D-E0A3-4AEA-94AA-3365DD2F7392}"/>
    <cellStyle name="Commentaire 6 14" xfId="21000" xr:uid="{B111B87D-D80D-49C1-A87E-472C4EC2B472}"/>
    <cellStyle name="Commentaire 6 14 10" xfId="21001" xr:uid="{80CE8DFD-C443-4B00-A113-5CDDD264BDEB}"/>
    <cellStyle name="Commentaire 6 14 2" xfId="21002" xr:uid="{C6385ACF-2F10-44CA-8CB1-362E39571CF8}"/>
    <cellStyle name="Commentaire 6 14 2 2" xfId="21003" xr:uid="{8F192728-5F58-4D3A-B7B9-02967B59BDEE}"/>
    <cellStyle name="Commentaire 6 14 2 2 2" xfId="21004" xr:uid="{C8CBA498-E64B-44A5-A956-A0FF7785E5CC}"/>
    <cellStyle name="Commentaire 6 14 2 2 2 2" xfId="21005" xr:uid="{6B9A5C0D-9399-43E4-9099-7A793D1AE93E}"/>
    <cellStyle name="Commentaire 6 14 2 2 2 3" xfId="21006" xr:uid="{75E09A07-7FA1-4FAE-AFAB-38659C36755F}"/>
    <cellStyle name="Commentaire 6 14 2 2 2 4" xfId="21007" xr:uid="{A2382B87-54E5-4900-8B4A-9FBEF8119243}"/>
    <cellStyle name="Commentaire 6 14 2 2 2 5" xfId="21008" xr:uid="{6D754D01-C772-4546-8911-8E6AF474A6EE}"/>
    <cellStyle name="Commentaire 6 14 2 2 3" xfId="21009" xr:uid="{C736700B-E87A-4AEA-9798-0A6042B7818F}"/>
    <cellStyle name="Commentaire 6 14 2 2 3 2" xfId="21010" xr:uid="{28D21FF7-24B8-44C4-8F6A-8E5DD527F06F}"/>
    <cellStyle name="Commentaire 6 14 2 2 3 3" xfId="21011" xr:uid="{D8CBEC72-8C2D-4F49-9FA0-352FB4C9CED2}"/>
    <cellStyle name="Commentaire 6 14 2 2 3 4" xfId="21012" xr:uid="{3DBC6D1A-1429-4618-9C45-EBD97AF4DE67}"/>
    <cellStyle name="Commentaire 6 14 2 2 3 5" xfId="21013" xr:uid="{D6EE3391-AFE7-4D9B-9C27-E3DF73E0D3E9}"/>
    <cellStyle name="Commentaire 6 14 2 2 4" xfId="21014" xr:uid="{410D3531-B9FD-4023-B9B4-4E62B0466028}"/>
    <cellStyle name="Commentaire 6 14 2 2 5" xfId="21015" xr:uid="{90DEDD49-BD44-4364-B15D-FDEE081DED3D}"/>
    <cellStyle name="Commentaire 6 14 2 2 6" xfId="21016" xr:uid="{87C8FC24-30B0-4029-B920-892C0DFCDACE}"/>
    <cellStyle name="Commentaire 6 14 2 2 7" xfId="21017" xr:uid="{7556A023-3E10-4AAE-B16C-FBF3B2701B20}"/>
    <cellStyle name="Commentaire 6 14 2 2_Commentaires" xfId="21018" xr:uid="{73C166BF-C583-4165-B781-4BEFEAC8074C}"/>
    <cellStyle name="Commentaire 6 14 2 3" xfId="21019" xr:uid="{026958CD-6CC0-4EDD-9484-0951918E51CE}"/>
    <cellStyle name="Commentaire 6 14 2 3 2" xfId="21020" xr:uid="{6A037FE2-0D79-40BD-A426-0890F89EAA26}"/>
    <cellStyle name="Commentaire 6 14 2 3 2 2" xfId="21021" xr:uid="{A703CE0B-2683-4173-952F-7DF43B64287E}"/>
    <cellStyle name="Commentaire 6 14 2 3 2 3" xfId="21022" xr:uid="{F81F3518-6D7C-423C-A527-B386194958E8}"/>
    <cellStyle name="Commentaire 6 14 2 3 2 4" xfId="21023" xr:uid="{933483D9-1BF2-4952-9EDD-5240E0A52AE4}"/>
    <cellStyle name="Commentaire 6 14 2 3 2 5" xfId="21024" xr:uid="{24930155-EF3F-4D7B-A37B-B655A5A86CF5}"/>
    <cellStyle name="Commentaire 6 14 2 3 3" xfId="21025" xr:uid="{84D745DA-7D86-4E22-9B32-B937B68BA4A5}"/>
    <cellStyle name="Commentaire 6 14 2 3 3 2" xfId="21026" xr:uid="{5233C577-2243-4D3D-A881-C4624F7E2BE1}"/>
    <cellStyle name="Commentaire 6 14 2 3 3 3" xfId="21027" xr:uid="{513D601B-A14A-404C-8E4E-6A543B1F565C}"/>
    <cellStyle name="Commentaire 6 14 2 3 3 4" xfId="21028" xr:uid="{CE6AECCB-3844-48F2-827D-5A5639D06B72}"/>
    <cellStyle name="Commentaire 6 14 2 3 3 5" xfId="21029" xr:uid="{1AD8B7D3-52C0-451A-84EB-0FD0E8F1EFFA}"/>
    <cellStyle name="Commentaire 6 14 2 3 4" xfId="21030" xr:uid="{FAE27821-079C-459C-A0B8-D34DD188A253}"/>
    <cellStyle name="Commentaire 6 14 2 3 5" xfId="21031" xr:uid="{B4EC8967-D938-4BCB-BB6B-FF1A41F11A3C}"/>
    <cellStyle name="Commentaire 6 14 2 3 6" xfId="21032" xr:uid="{DCFC943D-B25E-4D06-9854-A69805BC563A}"/>
    <cellStyle name="Commentaire 6 14 2 3 7" xfId="21033" xr:uid="{470E02E1-0AD7-475C-B418-A5F921B96F98}"/>
    <cellStyle name="Commentaire 6 14 2 4" xfId="21034" xr:uid="{607C4EA8-CA5B-43A3-A42A-250186962F62}"/>
    <cellStyle name="Commentaire 6 14 2 4 2" xfId="21035" xr:uid="{B9E958CB-629C-4D43-810A-091F8F9AD8DC}"/>
    <cellStyle name="Commentaire 6 14 2 4 3" xfId="21036" xr:uid="{9AD9E09C-EABD-4523-9219-DDA028EBA83D}"/>
    <cellStyle name="Commentaire 6 14 2 4 4" xfId="21037" xr:uid="{D245359F-9CA9-44D3-9238-F6F145990BC0}"/>
    <cellStyle name="Commentaire 6 14 2 4 5" xfId="21038" xr:uid="{ED16B73E-BD10-4109-A259-D1F0322C15C7}"/>
    <cellStyle name="Commentaire 6 14 2 5" xfId="21039" xr:uid="{99E06C62-F47D-453C-B0C0-87A049D6B726}"/>
    <cellStyle name="Commentaire 6 14 2 5 2" xfId="21040" xr:uid="{F7350386-B19B-48A0-9E33-236D09ABEA6F}"/>
    <cellStyle name="Commentaire 6 14 2 5 3" xfId="21041" xr:uid="{F2C56B5E-944E-4C70-B0A1-E5A0CF3DCB0E}"/>
    <cellStyle name="Commentaire 6 14 2 5 4" xfId="21042" xr:uid="{CBA9DA08-212F-4092-9AFA-29AFB9FD51D4}"/>
    <cellStyle name="Commentaire 6 14 2 5 5" xfId="21043" xr:uid="{2676F6CF-C409-40FA-8B07-A3AD1D5DDAC3}"/>
    <cellStyle name="Commentaire 6 14 2 6" xfId="21044" xr:uid="{B88D5175-83D9-4C32-B5B1-4DBDE0A701E2}"/>
    <cellStyle name="Commentaire 6 14 2 7" xfId="21045" xr:uid="{1AA9160A-0E46-4E72-A8D0-8E39A8355DA6}"/>
    <cellStyle name="Commentaire 6 14 2 8" xfId="21046" xr:uid="{478C4AA5-2197-484B-8483-17038984042B}"/>
    <cellStyle name="Commentaire 6 14 2 9" xfId="21047" xr:uid="{A51C4F8F-9EB3-4B3F-9F6D-680298BBEC94}"/>
    <cellStyle name="Commentaire 6 14 2_Commentaires" xfId="21048" xr:uid="{413F07F2-9CF9-4C68-91D7-701BA11941B6}"/>
    <cellStyle name="Commentaire 6 14 3" xfId="21049" xr:uid="{63971775-A356-4DAF-AF08-95E7EFB87673}"/>
    <cellStyle name="Commentaire 6 14 3 2" xfId="21050" xr:uid="{A0484B77-D73F-4BB1-860A-BC95C955AC6B}"/>
    <cellStyle name="Commentaire 6 14 3 2 2" xfId="21051" xr:uid="{C97926DF-4650-4CF9-898C-56ABD799833B}"/>
    <cellStyle name="Commentaire 6 14 3 2 3" xfId="21052" xr:uid="{C398DAB0-002B-4D97-AB03-EAD486321B68}"/>
    <cellStyle name="Commentaire 6 14 3 2 4" xfId="21053" xr:uid="{E72CAFFB-8E5E-4F41-8D48-2C2C42D018F0}"/>
    <cellStyle name="Commentaire 6 14 3 2 5" xfId="21054" xr:uid="{886D6B88-BF30-4F37-AB1A-D16FF7E73B77}"/>
    <cellStyle name="Commentaire 6 14 3 2_Commentaires" xfId="21055" xr:uid="{9C43D31C-E528-41E7-8B74-D5076194934E}"/>
    <cellStyle name="Commentaire 6 14 3 3" xfId="21056" xr:uid="{13745BA9-A1B2-4433-A684-917A77677302}"/>
    <cellStyle name="Commentaire 6 14 3 3 2" xfId="21057" xr:uid="{F4864165-A323-4E7A-A3CF-C62986EFAC9E}"/>
    <cellStyle name="Commentaire 6 14 3 3 3" xfId="21058" xr:uid="{2AAE4129-A73F-4BCB-B9FE-F7F8DCBB7ABA}"/>
    <cellStyle name="Commentaire 6 14 3 3 4" xfId="21059" xr:uid="{437F2A76-5C3B-4119-8F47-215A5517C6E7}"/>
    <cellStyle name="Commentaire 6 14 3 3 5" xfId="21060" xr:uid="{618F9F1E-2459-4CF0-A190-A789E31E59DD}"/>
    <cellStyle name="Commentaire 6 14 3 4" xfId="21061" xr:uid="{25BF023A-E9E0-45F5-9139-CC2724259BA6}"/>
    <cellStyle name="Commentaire 6 14 3 5" xfId="21062" xr:uid="{A149E52E-7FA4-4A31-BD52-0AF051E63A99}"/>
    <cellStyle name="Commentaire 6 14 3 6" xfId="21063" xr:uid="{90B46938-FFA4-4E6B-B0C6-4B334E6E610B}"/>
    <cellStyle name="Commentaire 6 14 3 7" xfId="21064" xr:uid="{057B13DE-5297-43D6-A425-971949577EE0}"/>
    <cellStyle name="Commentaire 6 14 3_Commentaires" xfId="21065" xr:uid="{69EA4C59-0D22-4DFB-BC2C-D63FCF168C58}"/>
    <cellStyle name="Commentaire 6 14 4" xfId="21066" xr:uid="{3BE8CFE7-57BD-415B-B46A-CC4F42065CEF}"/>
    <cellStyle name="Commentaire 6 14 4 2" xfId="21067" xr:uid="{0B90CD3F-BC1D-44FC-8285-CB7A4A0802EE}"/>
    <cellStyle name="Commentaire 6 14 4 2 2" xfId="21068" xr:uid="{AADEF130-B63F-4746-AC3C-1FAA2628D9FA}"/>
    <cellStyle name="Commentaire 6 14 4 2 3" xfId="21069" xr:uid="{0D22A683-D4F6-41CD-A1CF-7152800120E0}"/>
    <cellStyle name="Commentaire 6 14 4 2 4" xfId="21070" xr:uid="{08A980E5-19FE-42D8-9AC7-990E2AEBBCA9}"/>
    <cellStyle name="Commentaire 6 14 4 2 5" xfId="21071" xr:uid="{D4822F55-2037-4A71-B1A6-93800272A954}"/>
    <cellStyle name="Commentaire 6 14 4 2_Commentaires" xfId="21072" xr:uid="{2C99306C-6724-4E00-8861-D645F3E3003E}"/>
    <cellStyle name="Commentaire 6 14 4 3" xfId="21073" xr:uid="{0E7885BB-3FF0-4D8E-8BC3-DF6851775574}"/>
    <cellStyle name="Commentaire 6 14 4 3 2" xfId="21074" xr:uid="{9595F90B-D67C-4239-B93A-DCDFADFBC27D}"/>
    <cellStyle name="Commentaire 6 14 4 3 3" xfId="21075" xr:uid="{277E587B-D6D9-4AAD-A855-DBF86E3B9F3A}"/>
    <cellStyle name="Commentaire 6 14 4 3 4" xfId="21076" xr:uid="{9E9F97C8-0861-4CC7-8353-772A898AFE87}"/>
    <cellStyle name="Commentaire 6 14 4 3 5" xfId="21077" xr:uid="{77389552-7AE6-44B4-894B-9744F62E3D96}"/>
    <cellStyle name="Commentaire 6 14 4 4" xfId="21078" xr:uid="{3A41F16A-4EB4-4CD3-8D25-A329C8893C4D}"/>
    <cellStyle name="Commentaire 6 14 4 5" xfId="21079" xr:uid="{1BFA4EA7-C165-4C18-BF67-E8ADA378FA8D}"/>
    <cellStyle name="Commentaire 6 14 4 6" xfId="21080" xr:uid="{C6AAC8E1-4595-41A5-8422-375E570B5C8C}"/>
    <cellStyle name="Commentaire 6 14 4 7" xfId="21081" xr:uid="{D75AA7D8-EC7D-483B-9817-B42E88A1607B}"/>
    <cellStyle name="Commentaire 6 14 4_Commentaires" xfId="21082" xr:uid="{082108A1-DB0F-4D99-B9F0-EB4E15305277}"/>
    <cellStyle name="Commentaire 6 14 5" xfId="21083" xr:uid="{E10D182A-4626-447B-86B2-98FB3AE7F181}"/>
    <cellStyle name="Commentaire 6 14 5 2" xfId="21084" xr:uid="{23CA5FF2-1311-4F98-AAAF-D0CC684C93F3}"/>
    <cellStyle name="Commentaire 6 14 5 2 2" xfId="21085" xr:uid="{2C47898F-9AD5-4494-9DCD-7445317141C6}"/>
    <cellStyle name="Commentaire 6 14 5 2 3" xfId="21086" xr:uid="{3871247D-870F-4512-84FE-7FA6E3A302C2}"/>
    <cellStyle name="Commentaire 6 14 5 2 4" xfId="21087" xr:uid="{B38D557A-5638-4E00-8891-421F15D94DB8}"/>
    <cellStyle name="Commentaire 6 14 5 2 5" xfId="21088" xr:uid="{2D9EB75E-360B-489D-973C-E4F43C9024CA}"/>
    <cellStyle name="Commentaire 6 14 5 2_Commentaires" xfId="21089" xr:uid="{2C94CA99-F0FA-4BBE-A47D-C34B6EF7CA8C}"/>
    <cellStyle name="Commentaire 6 14 5 3" xfId="21090" xr:uid="{5E9C172E-2AFB-479E-BB52-4DDD09C865F6}"/>
    <cellStyle name="Commentaire 6 14 5 4" xfId="21091" xr:uid="{6AAC14EE-A82E-4CC7-B238-A226989A7A3E}"/>
    <cellStyle name="Commentaire 6 14 5 5" xfId="21092" xr:uid="{AB7840DC-32E9-454C-92A9-5E428119A422}"/>
    <cellStyle name="Commentaire 6 14 5 6" xfId="21093" xr:uid="{9A2CC1EE-1286-445C-9743-D7A5517F6E6B}"/>
    <cellStyle name="Commentaire 6 14 5_Commentaires" xfId="21094" xr:uid="{71A791A9-8808-4B29-B25B-585AEA9A92EE}"/>
    <cellStyle name="Commentaire 6 14 6" xfId="21095" xr:uid="{0F9BA350-3B67-4F6F-8AC5-4CC38A803077}"/>
    <cellStyle name="Commentaire 6 14 6 2" xfId="21096" xr:uid="{573A05B1-855D-4946-9D5E-B28B1A858815}"/>
    <cellStyle name="Commentaire 6 14 6 2 2" xfId="21097" xr:uid="{F5E3CAED-CEB8-47FE-B4CD-F9053819E495}"/>
    <cellStyle name="Commentaire 6 14 6 2_Commentaires" xfId="21098" xr:uid="{02AD8B38-0397-41CA-A75F-0A5CF4091C71}"/>
    <cellStyle name="Commentaire 6 14 6 3" xfId="21099" xr:uid="{96F80962-273A-4A1C-91BF-CB52719513F0}"/>
    <cellStyle name="Commentaire 6 14 6 4" xfId="21100" xr:uid="{0BCDAD4D-C433-4F48-8350-396DE62797E8}"/>
    <cellStyle name="Commentaire 6 14 6 5" xfId="21101" xr:uid="{7223A7B8-BDDB-4007-8218-FFD6D542D0BF}"/>
    <cellStyle name="Commentaire 6 14 6_Commentaires" xfId="21102" xr:uid="{947792D9-F329-43FA-810A-95FD854DA0B5}"/>
    <cellStyle name="Commentaire 6 14 7" xfId="21103" xr:uid="{95E484E5-365A-403B-AD1D-2A6F2F55A66E}"/>
    <cellStyle name="Commentaire 6 14 7 2" xfId="21104" xr:uid="{C4A05576-6E79-4FB2-B4EA-CD94F45A63F5}"/>
    <cellStyle name="Commentaire 6 14 7_Commentaires" xfId="21105" xr:uid="{DBC3C5BF-8655-4E60-9A4B-BF3D3C677D6D}"/>
    <cellStyle name="Commentaire 6 14 8" xfId="21106" xr:uid="{4F4B5B63-65C5-475F-BF2D-255998D15CF4}"/>
    <cellStyle name="Commentaire 6 14 8 2" xfId="21107" xr:uid="{BC4223DC-E1FA-44FB-A63E-A6EB3F0A2778}"/>
    <cellStyle name="Commentaire 6 14 8_Commentaires" xfId="21108" xr:uid="{23D03775-5F66-4153-8FD6-883E169E503F}"/>
    <cellStyle name="Commentaire 6 14 9" xfId="21109" xr:uid="{4BDE94E0-988F-4A0C-965A-E65C680FA74C}"/>
    <cellStyle name="Commentaire 6 14_Commentaires" xfId="21110" xr:uid="{21F08DDB-57AE-40DC-809C-E1423B1575DA}"/>
    <cellStyle name="Commentaire 6 15" xfId="21111" xr:uid="{CC9C3776-320C-4DB2-83F4-8E36CEF31593}"/>
    <cellStyle name="Commentaire 6 15 2" xfId="21112" xr:uid="{D5FAC94D-5A02-4938-98FC-853A046A045E}"/>
    <cellStyle name="Commentaire 6 15 2 2" xfId="21113" xr:uid="{781AC2D8-778D-4774-963E-6216A316C469}"/>
    <cellStyle name="Commentaire 6 15 2 2 2" xfId="21114" xr:uid="{5C3FA2D8-E00B-4162-8D41-9CBC300D23DC}"/>
    <cellStyle name="Commentaire 6 15 2 2 3" xfId="21115" xr:uid="{CC2C23AC-7349-46C2-ACD7-A6CEC3CF8C01}"/>
    <cellStyle name="Commentaire 6 15 2 2 4" xfId="21116" xr:uid="{4AA6A161-8100-4A87-BCF7-48ABD235D7F0}"/>
    <cellStyle name="Commentaire 6 15 2 2 5" xfId="21117" xr:uid="{8967919F-E4D0-42E9-891F-6BE92F286A5A}"/>
    <cellStyle name="Commentaire 6 15 2 3" xfId="21118" xr:uid="{B81C69E8-C350-45E5-866C-C0D4EAB18276}"/>
    <cellStyle name="Commentaire 6 15 2 3 2" xfId="21119" xr:uid="{6C87E02B-98C1-4143-B999-77E7C0558FD5}"/>
    <cellStyle name="Commentaire 6 15 2 3 3" xfId="21120" xr:uid="{443E56D2-CEF2-4E86-823D-ECFD32706317}"/>
    <cellStyle name="Commentaire 6 15 2 3 4" xfId="21121" xr:uid="{8BF6EBBF-AD79-427B-918C-D34B399E001D}"/>
    <cellStyle name="Commentaire 6 15 2 3 5" xfId="21122" xr:uid="{A0CD60DA-1BDA-4A9C-BC54-6F54EEE1951A}"/>
    <cellStyle name="Commentaire 6 15 2 4" xfId="21123" xr:uid="{AF9F2606-E3DA-41C9-9E3A-A9B5478E00CE}"/>
    <cellStyle name="Commentaire 6 15 2 5" xfId="21124" xr:uid="{BAA407A0-D97B-40BD-8C8A-6CDE282D92D4}"/>
    <cellStyle name="Commentaire 6 15 2 6" xfId="21125" xr:uid="{82DF1BA1-C51A-49BD-8ABE-A40DEBAF65B4}"/>
    <cellStyle name="Commentaire 6 15 2 7" xfId="21126" xr:uid="{68682F0B-D38C-40BB-9A0A-6A348018645B}"/>
    <cellStyle name="Commentaire 6 15 2_Commentaires" xfId="21127" xr:uid="{1D6A1CC2-03B6-4204-8DD2-5216149293DA}"/>
    <cellStyle name="Commentaire 6 15 3" xfId="21128" xr:uid="{62202963-D645-4431-B176-BCDF0DAA6C17}"/>
    <cellStyle name="Commentaire 6 15 3 2" xfId="21129" xr:uid="{C4D82E9F-F578-448C-BBA2-A69606A55E05}"/>
    <cellStyle name="Commentaire 6 15 3 2 2" xfId="21130" xr:uid="{E7D1A938-E059-4FBD-AA0E-D216AEAB40F1}"/>
    <cellStyle name="Commentaire 6 15 3 2 3" xfId="21131" xr:uid="{64EFF5CE-40F3-4951-A047-9BDADDDC2F97}"/>
    <cellStyle name="Commentaire 6 15 3 2 4" xfId="21132" xr:uid="{4DC7A075-19D9-4468-BD49-E1B39C627811}"/>
    <cellStyle name="Commentaire 6 15 3 2 5" xfId="21133" xr:uid="{7A9307A7-E4C0-485B-89FE-48D7168C6DA8}"/>
    <cellStyle name="Commentaire 6 15 3 3" xfId="21134" xr:uid="{15A09C03-DF5A-48BE-82E0-A2E11E21135E}"/>
    <cellStyle name="Commentaire 6 15 3 3 2" xfId="21135" xr:uid="{8DC09E99-3F7D-45FE-A72B-8F889C81D1A6}"/>
    <cellStyle name="Commentaire 6 15 3 3 3" xfId="21136" xr:uid="{DFB5CA6B-1CE9-4170-A055-F19CD4964418}"/>
    <cellStyle name="Commentaire 6 15 3 3 4" xfId="21137" xr:uid="{179C63DE-50B3-4EA6-ADA4-A43972A3C9EA}"/>
    <cellStyle name="Commentaire 6 15 3 3 5" xfId="21138" xr:uid="{EA7C1831-F4E7-4A33-BC56-E5B99CCAE183}"/>
    <cellStyle name="Commentaire 6 15 3 4" xfId="21139" xr:uid="{A7C684FB-B9AF-487A-B43D-C0CF04A20220}"/>
    <cellStyle name="Commentaire 6 15 3 5" xfId="21140" xr:uid="{C2FD2068-A01F-413D-9B2A-F279C73C277A}"/>
    <cellStyle name="Commentaire 6 15 3 6" xfId="21141" xr:uid="{0B8A7FD2-AF68-4DCC-BB5E-4DB8ABE5DD2C}"/>
    <cellStyle name="Commentaire 6 15 3 7" xfId="21142" xr:uid="{3B9E65D2-FE8A-4D79-986C-BE4074966751}"/>
    <cellStyle name="Commentaire 6 15 4" xfId="21143" xr:uid="{B410CAFB-B87C-4878-A5C2-4FF82764DD4C}"/>
    <cellStyle name="Commentaire 6 15 4 2" xfId="21144" xr:uid="{869C7A13-6D5A-4134-86F6-63DA57D6A04B}"/>
    <cellStyle name="Commentaire 6 15 4 3" xfId="21145" xr:uid="{BD93EEB1-287F-464B-AF37-48400AABA9B3}"/>
    <cellStyle name="Commentaire 6 15 4 4" xfId="21146" xr:uid="{2F2E31A8-8742-4BE0-93B3-68808378450F}"/>
    <cellStyle name="Commentaire 6 15 4 5" xfId="21147" xr:uid="{9C415DA5-6FF6-4CF7-816E-B05137FC9908}"/>
    <cellStyle name="Commentaire 6 15 5" xfId="21148" xr:uid="{6230D6DE-9E09-4548-A60C-097DD4C5CA7B}"/>
    <cellStyle name="Commentaire 6 15 5 2" xfId="21149" xr:uid="{6049D004-D2D0-4A9D-A352-AA6A994A436C}"/>
    <cellStyle name="Commentaire 6 15 5 3" xfId="21150" xr:uid="{BC5ABB00-1AD0-42EA-B84B-3C637E234CCE}"/>
    <cellStyle name="Commentaire 6 15 5 4" xfId="21151" xr:uid="{8980E313-F604-4317-84C2-FE3AEB6977CF}"/>
    <cellStyle name="Commentaire 6 15 5 5" xfId="21152" xr:uid="{D6DEDCCE-2545-4013-8AF1-93D914A19386}"/>
    <cellStyle name="Commentaire 6 15 6" xfId="21153" xr:uid="{DD127897-6C98-48FE-8114-1E53B92EFDF3}"/>
    <cellStyle name="Commentaire 6 15 7" xfId="21154" xr:uid="{EEE066EE-829F-48EA-8A46-75BB08E64E27}"/>
    <cellStyle name="Commentaire 6 15 8" xfId="21155" xr:uid="{70BDBA9B-85AB-4AF8-99CF-1B44F8391F8E}"/>
    <cellStyle name="Commentaire 6 15 9" xfId="21156" xr:uid="{7BEB8CC3-BDB5-460C-A093-CBCAEBBBF832}"/>
    <cellStyle name="Commentaire 6 15_Commentaires" xfId="21157" xr:uid="{3806A566-339B-4B8A-9011-86E5D03703B6}"/>
    <cellStyle name="Commentaire 6 16" xfId="21158" xr:uid="{96695E3D-BF6C-4F3F-82C4-E43D2200552B}"/>
    <cellStyle name="Commentaire 6 16 2" xfId="21159" xr:uid="{F1A258D1-EC4D-45F9-A07E-873A56956FE8}"/>
    <cellStyle name="Commentaire 6 16 2 2" xfId="21160" xr:uid="{A4038BF6-AD32-49C4-BD53-A26BB828FE81}"/>
    <cellStyle name="Commentaire 6 16 2 3" xfId="21161" xr:uid="{A35A5D86-DCEB-4874-81C4-A6FF0081A433}"/>
    <cellStyle name="Commentaire 6 16 2 4" xfId="21162" xr:uid="{CC6AD1DC-2184-4CF4-AC86-306838C3C20B}"/>
    <cellStyle name="Commentaire 6 16 2 5" xfId="21163" xr:uid="{DF589919-0A83-4D77-B3A1-862A615E9EA5}"/>
    <cellStyle name="Commentaire 6 16 2_Commentaires" xfId="21164" xr:uid="{688951BC-8C9D-40C0-91A5-EE01468FB1B0}"/>
    <cellStyle name="Commentaire 6 16 3" xfId="21165" xr:uid="{9C0241A4-3AB3-4364-AE35-DCE74817F49E}"/>
    <cellStyle name="Commentaire 6 16 3 2" xfId="21166" xr:uid="{1C67FDB9-5F38-4669-8AE8-C032A19CE82D}"/>
    <cellStyle name="Commentaire 6 16 3 3" xfId="21167" xr:uid="{1E18618F-7B11-4F23-BBC6-8834586C61BE}"/>
    <cellStyle name="Commentaire 6 16 3 4" xfId="21168" xr:uid="{1C11C092-701D-4650-9186-6A790E7E4004}"/>
    <cellStyle name="Commentaire 6 16 3 5" xfId="21169" xr:uid="{B0614DEF-1243-4A1F-86A2-48478FC7CBB7}"/>
    <cellStyle name="Commentaire 6 16 4" xfId="21170" xr:uid="{BF28F3C6-2907-42B6-9F32-7AF4873D0D42}"/>
    <cellStyle name="Commentaire 6 16 5" xfId="21171" xr:uid="{B00A44FC-25E2-4C68-A6EB-EF4009D2D12A}"/>
    <cellStyle name="Commentaire 6 16 6" xfId="21172" xr:uid="{F354803D-5B72-4D52-BC3A-814E1EE09F36}"/>
    <cellStyle name="Commentaire 6 16 7" xfId="21173" xr:uid="{580AA629-D161-48C5-A9C7-20885EEE28ED}"/>
    <cellStyle name="Commentaire 6 16_Commentaires" xfId="21174" xr:uid="{C0D8C059-483F-46E9-B225-D492C5DE42EA}"/>
    <cellStyle name="Commentaire 6 17" xfId="21175" xr:uid="{B4D6E72C-59F4-4332-BA1D-8352B890FD2A}"/>
    <cellStyle name="Commentaire 6 17 2" xfId="21176" xr:uid="{291ADEE6-F909-4CF5-BDDB-D975998F1B1D}"/>
    <cellStyle name="Commentaire 6 17 2 2" xfId="21177" xr:uid="{BD733171-FD21-4F56-82DD-82E901EC5422}"/>
    <cellStyle name="Commentaire 6 17 2 3" xfId="21178" xr:uid="{3B627A16-AFE5-46D1-9871-E8B1E94D071D}"/>
    <cellStyle name="Commentaire 6 17 2 4" xfId="21179" xr:uid="{304ADE12-ED06-4D8F-BEA9-D4BDEDF5C2FE}"/>
    <cellStyle name="Commentaire 6 17 2 5" xfId="21180" xr:uid="{BAEA20C4-5907-4015-A418-152A73B6B6BE}"/>
    <cellStyle name="Commentaire 6 17 2_Commentaires" xfId="21181" xr:uid="{408FB134-03D4-4474-9540-6C546C0860FB}"/>
    <cellStyle name="Commentaire 6 17 3" xfId="21182" xr:uid="{14013899-37CA-4CEE-B64D-2FF011F36286}"/>
    <cellStyle name="Commentaire 6 17 3 2" xfId="21183" xr:uid="{1E015C69-81C1-494D-AE68-1AEEAFC1FE2E}"/>
    <cellStyle name="Commentaire 6 17 3 3" xfId="21184" xr:uid="{0C650216-B075-4189-87EC-8A3B2127A1A2}"/>
    <cellStyle name="Commentaire 6 17 3 4" xfId="21185" xr:uid="{C9056DA2-FE7B-46AC-B2BD-C040326B9C54}"/>
    <cellStyle name="Commentaire 6 17 3 5" xfId="21186" xr:uid="{E13270E2-4CD0-41E6-8440-A343B887E441}"/>
    <cellStyle name="Commentaire 6 17 4" xfId="21187" xr:uid="{71944D90-6A87-448E-9C41-163EDDBB04A7}"/>
    <cellStyle name="Commentaire 6 17 5" xfId="21188" xr:uid="{13E589CC-7656-4201-9EC8-3F91BEFDE61E}"/>
    <cellStyle name="Commentaire 6 17 6" xfId="21189" xr:uid="{16F2A264-8529-499C-931C-BCF217F69EB8}"/>
    <cellStyle name="Commentaire 6 17 7" xfId="21190" xr:uid="{A3AA0054-65DE-478A-B482-68BD44AEE92E}"/>
    <cellStyle name="Commentaire 6 17_Commentaires" xfId="21191" xr:uid="{790CDFC8-28FC-429D-84B8-663307473F65}"/>
    <cellStyle name="Commentaire 6 18" xfId="21192" xr:uid="{11CC8568-795C-4D3C-989E-EEBF6231C547}"/>
    <cellStyle name="Commentaire 6 18 2" xfId="21193" xr:uid="{4E70FB93-3D60-4FF7-A0EF-CB72F0C6A76D}"/>
    <cellStyle name="Commentaire 6 18 2 2" xfId="21194" xr:uid="{FB1FEBB2-79A0-47CB-A9A6-1150A0DD9C84}"/>
    <cellStyle name="Commentaire 6 18 2 3" xfId="21195" xr:uid="{B753000A-F6EB-4DE9-99FB-4324C2C8A731}"/>
    <cellStyle name="Commentaire 6 18 2 4" xfId="21196" xr:uid="{BD2B8A3D-B0D1-4928-8399-A7C1AFC50C6B}"/>
    <cellStyle name="Commentaire 6 18 2 5" xfId="21197" xr:uid="{6B2C2B1F-81C0-4FB4-AB33-563D47266C23}"/>
    <cellStyle name="Commentaire 6 18 2_Commentaires" xfId="21198" xr:uid="{C6FA47AC-D82F-47E1-B3A1-C770FF0AA0F1}"/>
    <cellStyle name="Commentaire 6 18 3" xfId="21199" xr:uid="{44B6C396-8283-46EB-BF64-CB80B4A49633}"/>
    <cellStyle name="Commentaire 6 18 3 2" xfId="21200" xr:uid="{E436611F-7D9D-4286-A049-0ACF45644146}"/>
    <cellStyle name="Commentaire 6 18 3 3" xfId="21201" xr:uid="{0B68B9EF-46AC-4246-B9CB-3BF63BD49102}"/>
    <cellStyle name="Commentaire 6 18 3 4" xfId="21202" xr:uid="{8507BBB5-B13F-492C-94DC-85C03ED6475C}"/>
    <cellStyle name="Commentaire 6 18 3 5" xfId="21203" xr:uid="{5C9C2DC4-CC10-4E0F-BA9A-0A5ED48C8997}"/>
    <cellStyle name="Commentaire 6 18 4" xfId="21204" xr:uid="{723D5D8D-9BA7-4631-9E5D-93502ABD3705}"/>
    <cellStyle name="Commentaire 6 18 5" xfId="21205" xr:uid="{92AEBA23-3DB8-441A-A91D-9121C73ED492}"/>
    <cellStyle name="Commentaire 6 18 6" xfId="21206" xr:uid="{B66E5235-5062-4358-BD7A-7EE00DD45BE3}"/>
    <cellStyle name="Commentaire 6 18 7" xfId="21207" xr:uid="{B90CB048-B57D-46DD-8372-4FAB3B463314}"/>
    <cellStyle name="Commentaire 6 18_Commentaires" xfId="21208" xr:uid="{521C2D8C-D436-406A-A878-D98D11388A23}"/>
    <cellStyle name="Commentaire 6 19" xfId="21209" xr:uid="{1E371EBA-F774-4113-A2BD-E1BA2B786CCD}"/>
    <cellStyle name="Commentaire 6 19 2" xfId="21210" xr:uid="{CE76413E-1F50-4DB2-BFB9-AD6895EFBD24}"/>
    <cellStyle name="Commentaire 6 19 2 2" xfId="21211" xr:uid="{D2F6A633-9B87-46F5-B6F6-20B37E24E602}"/>
    <cellStyle name="Commentaire 6 19 2 3" xfId="21212" xr:uid="{BCE50D29-50FA-49DF-8E23-A5B49F70F4EB}"/>
    <cellStyle name="Commentaire 6 19 2 4" xfId="21213" xr:uid="{D20DEC7F-03F7-42A3-A0DC-53BA6A7B0D00}"/>
    <cellStyle name="Commentaire 6 19 2 5" xfId="21214" xr:uid="{66FF3191-8FD7-4CDB-95EC-5AE2E7D9DBBD}"/>
    <cellStyle name="Commentaire 6 19 2_Commentaires" xfId="21215" xr:uid="{B9C55B3A-D401-472B-89E8-4EB4E11F93C8}"/>
    <cellStyle name="Commentaire 6 19 3" xfId="21216" xr:uid="{3F55E072-6972-420A-B8A0-5CE7D0AFC974}"/>
    <cellStyle name="Commentaire 6 19 3 2" xfId="21217" xr:uid="{BDC3711B-4570-4BA2-B114-98363BC2957B}"/>
    <cellStyle name="Commentaire 6 19 3 3" xfId="21218" xr:uid="{1EC7A164-F95E-4E03-900F-13FCD5279FE4}"/>
    <cellStyle name="Commentaire 6 19 3 4" xfId="21219" xr:uid="{D902666D-6860-48AF-936C-3FF6F5A4A800}"/>
    <cellStyle name="Commentaire 6 19 3 5" xfId="21220" xr:uid="{18B2365F-472C-4CC9-BFFD-71962D22D21C}"/>
    <cellStyle name="Commentaire 6 19 4" xfId="21221" xr:uid="{A548F5A6-8978-4035-AED1-033102ABA772}"/>
    <cellStyle name="Commentaire 6 19 5" xfId="21222" xr:uid="{60A490BB-CA88-45D3-B8CE-585D8302FC90}"/>
    <cellStyle name="Commentaire 6 19 6" xfId="21223" xr:uid="{F10C744A-5EF6-4E52-BE99-FD082111D8BD}"/>
    <cellStyle name="Commentaire 6 19 7" xfId="21224" xr:uid="{4CAC6BBC-6323-461C-99DE-41AC764B7533}"/>
    <cellStyle name="Commentaire 6 19_Commentaires" xfId="21225" xr:uid="{39DC82AA-86CB-45E0-9132-E4C3B14B9B0E}"/>
    <cellStyle name="Commentaire 6 2" xfId="21226" xr:uid="{AB2AD6B6-581E-4970-9725-C6B61A04FBCA}"/>
    <cellStyle name="Commentaire 6 2 10" xfId="21227" xr:uid="{353BF738-4A72-419D-8B4F-45730DA782F3}"/>
    <cellStyle name="Commentaire 6 2 11" xfId="21228" xr:uid="{AC65313F-9073-4C9F-AC10-5650930E7E28}"/>
    <cellStyle name="Commentaire 6 2 12" xfId="21229" xr:uid="{2A7D4924-4855-4A7F-A4A7-D6F371E9B277}"/>
    <cellStyle name="Commentaire 6 2 13" xfId="21230" xr:uid="{E81A40B2-2F82-4198-B2BF-8677B3D9CA92}"/>
    <cellStyle name="Commentaire 6 2 2" xfId="21231" xr:uid="{15302A81-C1CC-4EFA-9CF4-029BAD36F40A}"/>
    <cellStyle name="Commentaire 6 2 2 10" xfId="21232" xr:uid="{F0B21F44-5303-41E7-9966-37F9549439C0}"/>
    <cellStyle name="Commentaire 6 2 2 11" xfId="21233" xr:uid="{FF7BBC0E-1022-40E8-AC06-CDDA6D16E68F}"/>
    <cellStyle name="Commentaire 6 2 2 12" xfId="21234" xr:uid="{32DE0643-61FC-4394-8877-76D97A265CA6}"/>
    <cellStyle name="Commentaire 6 2 2 2" xfId="21235" xr:uid="{67F00399-9E64-4EF0-913E-56EDA630AE65}"/>
    <cellStyle name="Commentaire 6 2 2 2 10" xfId="21236" xr:uid="{5A326CB7-9584-4D3C-AD1F-B90B664BD111}"/>
    <cellStyle name="Commentaire 6 2 2 2 2" xfId="21237" xr:uid="{DB6746E3-C4A7-4EDD-8B68-9EE84B16904B}"/>
    <cellStyle name="Commentaire 6 2 2 2 2 2" xfId="21238" xr:uid="{C8769C9D-CD25-4BF2-A424-A46ED254BB70}"/>
    <cellStyle name="Commentaire 6 2 2 2 2 2 2" xfId="21239" xr:uid="{C648AD62-173F-4848-9DA5-664D5D88DB8E}"/>
    <cellStyle name="Commentaire 6 2 2 2 2 2 3" xfId="21240" xr:uid="{116877E7-CD13-4AD0-B21C-CC620381869E}"/>
    <cellStyle name="Commentaire 6 2 2 2 2 2 4" xfId="21241" xr:uid="{38E34800-A648-4AC3-B7FD-E1CFFFC2D51E}"/>
    <cellStyle name="Commentaire 6 2 2 2 2 2 5" xfId="21242" xr:uid="{CA0BB3D8-7E86-42AB-8100-9B832E33DC9E}"/>
    <cellStyle name="Commentaire 6 2 2 2 2 3" xfId="21243" xr:uid="{3352A105-A776-482C-8767-E16F5E578699}"/>
    <cellStyle name="Commentaire 6 2 2 2 2 3 2" xfId="21244" xr:uid="{F180AF02-FA75-42E9-B0A4-0F2C31ED332B}"/>
    <cellStyle name="Commentaire 6 2 2 2 2 3 3" xfId="21245" xr:uid="{35669466-9D43-4685-ADAB-2F16FF0CDEF0}"/>
    <cellStyle name="Commentaire 6 2 2 2 2 3 4" xfId="21246" xr:uid="{DBD6502F-44E5-4A36-AEB7-D2918D1C643A}"/>
    <cellStyle name="Commentaire 6 2 2 2 2 3 5" xfId="21247" xr:uid="{40C61BB1-F512-4C02-A7EE-3ABCA1EEF982}"/>
    <cellStyle name="Commentaire 6 2 2 2 2 4" xfId="21248" xr:uid="{6D4E8833-5F47-43CA-814E-A70E84354485}"/>
    <cellStyle name="Commentaire 6 2 2 2 2 5" xfId="21249" xr:uid="{E887FFC6-B9AF-4AA8-AC9E-C374F2FE21DF}"/>
    <cellStyle name="Commentaire 6 2 2 2 2 6" xfId="21250" xr:uid="{72A6CEF1-D001-4249-BDA9-9B82FBE67F46}"/>
    <cellStyle name="Commentaire 6 2 2 2 2 7" xfId="21251" xr:uid="{E448FEAE-7A16-468A-BB7E-B4E8B6DD2F7F}"/>
    <cellStyle name="Commentaire 6 2 2 2 2_Commentaires" xfId="21252" xr:uid="{E6A58C68-74DD-4FCD-942C-10A0D34C550C}"/>
    <cellStyle name="Commentaire 6 2 2 2 3" xfId="21253" xr:uid="{AC9D95E7-2E32-4158-A2B7-643444F80B6D}"/>
    <cellStyle name="Commentaire 6 2 2 2 3 2" xfId="21254" xr:uid="{710DC567-B3E3-4DC5-97F8-B72987603277}"/>
    <cellStyle name="Commentaire 6 2 2 2 3 2 2" xfId="21255" xr:uid="{1401EA23-F862-4B13-A941-DD683D568965}"/>
    <cellStyle name="Commentaire 6 2 2 2 3 2 3" xfId="21256" xr:uid="{94BFE770-E811-4006-BBE1-39A31E87DEEC}"/>
    <cellStyle name="Commentaire 6 2 2 2 3 2 4" xfId="21257" xr:uid="{04F0BB32-A54E-4296-AB2C-9BCB6754C880}"/>
    <cellStyle name="Commentaire 6 2 2 2 3 2 5" xfId="21258" xr:uid="{099F126C-F005-4131-93EF-CB52BBA7AFD9}"/>
    <cellStyle name="Commentaire 6 2 2 2 3 3" xfId="21259" xr:uid="{6F4F16B8-57BA-4F11-A95C-33905DB2A028}"/>
    <cellStyle name="Commentaire 6 2 2 2 3 3 2" xfId="21260" xr:uid="{CE6DC743-954F-4AE2-AE15-01B4D19E8516}"/>
    <cellStyle name="Commentaire 6 2 2 2 3 3 3" xfId="21261" xr:uid="{9DABB3E6-AD3B-4033-9979-97772673D5A4}"/>
    <cellStyle name="Commentaire 6 2 2 2 3 3 4" xfId="21262" xr:uid="{53F3DCB3-3313-40E7-BA4D-985E89462E15}"/>
    <cellStyle name="Commentaire 6 2 2 2 3 3 5" xfId="21263" xr:uid="{51EBADD7-DA26-4625-A0EE-BBB5797C3B17}"/>
    <cellStyle name="Commentaire 6 2 2 2 3 4" xfId="21264" xr:uid="{56A456A6-21D6-4C42-924E-A426AD6E2222}"/>
    <cellStyle name="Commentaire 6 2 2 2 3 5" xfId="21265" xr:uid="{BF080101-93FA-48E3-980C-1D1E5E214B04}"/>
    <cellStyle name="Commentaire 6 2 2 2 3 6" xfId="21266" xr:uid="{92F0A80E-44FD-4AA3-AA9A-7CD8E2BB5071}"/>
    <cellStyle name="Commentaire 6 2 2 2 3 7" xfId="21267" xr:uid="{DFD04E3E-82A6-485D-AEED-7191F4ECD2BF}"/>
    <cellStyle name="Commentaire 6 2 2 2 4" xfId="21268" xr:uid="{046543C7-745B-4CF7-B0B6-A0691AD5D0F8}"/>
    <cellStyle name="Commentaire 6 2 2 2 4 2" xfId="21269" xr:uid="{626FC094-060A-4188-9C27-2C895D6FBE2F}"/>
    <cellStyle name="Commentaire 6 2 2 2 4 2 2" xfId="21270" xr:uid="{A1286819-2B5D-44C2-A731-97FE893AD1C5}"/>
    <cellStyle name="Commentaire 6 2 2 2 4 2 3" xfId="21271" xr:uid="{12750C8F-F435-4DF4-A976-11D8B0B71650}"/>
    <cellStyle name="Commentaire 6 2 2 2 4 2 4" xfId="21272" xr:uid="{E0E8D0A8-C271-406F-AC47-9D0B247D236D}"/>
    <cellStyle name="Commentaire 6 2 2 2 4 2 5" xfId="21273" xr:uid="{ED699E1F-BDB2-4A38-BCCE-4EDBD680DBAF}"/>
    <cellStyle name="Commentaire 6 2 2 2 4 3" xfId="21274" xr:uid="{70BBABE5-644E-4C3C-9950-57A511074DE2}"/>
    <cellStyle name="Commentaire 6 2 2 2 4 3 2" xfId="21275" xr:uid="{504153DC-55CD-4CB3-8DDD-B3A17908D8E2}"/>
    <cellStyle name="Commentaire 6 2 2 2 4 3 3" xfId="21276" xr:uid="{D97BC100-E157-4245-92E2-CA3D965DE258}"/>
    <cellStyle name="Commentaire 6 2 2 2 4 3 4" xfId="21277" xr:uid="{40B73D01-9F6D-41AA-B117-AECF7E1BB9D5}"/>
    <cellStyle name="Commentaire 6 2 2 2 4 3 5" xfId="21278" xr:uid="{FABF9E36-479C-4289-A900-08384D69968A}"/>
    <cellStyle name="Commentaire 6 2 2 2 4 4" xfId="21279" xr:uid="{FA9BCB00-D243-4229-96CA-B5F69C392BE1}"/>
    <cellStyle name="Commentaire 6 2 2 2 4 5" xfId="21280" xr:uid="{BC50854A-3342-4993-B6E2-28CB76803ED3}"/>
    <cellStyle name="Commentaire 6 2 2 2 4 6" xfId="21281" xr:uid="{7FA3028F-58D2-4840-A496-395860C4E0EC}"/>
    <cellStyle name="Commentaire 6 2 2 2 4 7" xfId="21282" xr:uid="{9580ACF8-5447-42D8-8B64-5AD593E0C54F}"/>
    <cellStyle name="Commentaire 6 2 2 2 5" xfId="21283" xr:uid="{2A856B08-C319-4B41-A71A-AADC8BB68BA2}"/>
    <cellStyle name="Commentaire 6 2 2 2 5 2" xfId="21284" xr:uid="{39BD2E90-4F36-43E6-B4E4-C64AAE5994EB}"/>
    <cellStyle name="Commentaire 6 2 2 2 5 3" xfId="21285" xr:uid="{3EC37E7E-EAEB-45DA-ACAF-94374B694819}"/>
    <cellStyle name="Commentaire 6 2 2 2 5 4" xfId="21286" xr:uid="{5705F45E-C47D-4DF8-998F-6F8D529378D5}"/>
    <cellStyle name="Commentaire 6 2 2 2 5 5" xfId="21287" xr:uid="{B9AF6F39-A2BF-4F46-A49D-C42FB70648BC}"/>
    <cellStyle name="Commentaire 6 2 2 2 6" xfId="21288" xr:uid="{B63B7023-C192-425A-A167-1EC07FF0662A}"/>
    <cellStyle name="Commentaire 6 2 2 2 6 2" xfId="21289" xr:uid="{AAFB5767-D5F9-4A06-B814-CF94F9D5FC06}"/>
    <cellStyle name="Commentaire 6 2 2 2 6 3" xfId="21290" xr:uid="{CF2C378D-54BF-4160-8A9E-F3DC7A6926C2}"/>
    <cellStyle name="Commentaire 6 2 2 2 6 4" xfId="21291" xr:uid="{FA35ECD1-89E3-4572-9F24-BB7947F999D8}"/>
    <cellStyle name="Commentaire 6 2 2 2 6 5" xfId="21292" xr:uid="{2224CCAD-5E97-4072-8DDD-7FA4526C4947}"/>
    <cellStyle name="Commentaire 6 2 2 2 7" xfId="21293" xr:uid="{80F19B28-A627-48C2-B503-C8EAE828CEE6}"/>
    <cellStyle name="Commentaire 6 2 2 2 8" xfId="21294" xr:uid="{632E6B60-D4F0-43C4-B79B-85DC4E45BEDE}"/>
    <cellStyle name="Commentaire 6 2 2 2 9" xfId="21295" xr:uid="{B1F66BBA-F97B-4AFC-B0B6-2E07AAEDD3E0}"/>
    <cellStyle name="Commentaire 6 2 2 2_Commentaires" xfId="21296" xr:uid="{19586BC2-1CC4-4DAF-9ABB-B23F84EB3861}"/>
    <cellStyle name="Commentaire 6 2 2 3" xfId="21297" xr:uid="{B19C6F1A-1769-4A98-9D9B-B4DA180D5A4C}"/>
    <cellStyle name="Commentaire 6 2 2 3 2" xfId="21298" xr:uid="{DE8B76FA-74AC-4937-8D33-2EDCF5AA866C}"/>
    <cellStyle name="Commentaire 6 2 2 3 2 2" xfId="21299" xr:uid="{EC462E81-87B2-4A98-ABEE-930E88304670}"/>
    <cellStyle name="Commentaire 6 2 2 3 2 3" xfId="21300" xr:uid="{F75F0ABE-AE53-4878-A0B3-56C5690F1918}"/>
    <cellStyle name="Commentaire 6 2 2 3 2 4" xfId="21301" xr:uid="{212C8E32-6CE8-4BE4-988B-155AD3582F8C}"/>
    <cellStyle name="Commentaire 6 2 2 3 2 5" xfId="21302" xr:uid="{56E1A2FF-E948-42B7-A83F-E17BF2EBE7CE}"/>
    <cellStyle name="Commentaire 6 2 2 3 3" xfId="21303" xr:uid="{1A93F13C-D71A-465B-A43E-5324F86001CD}"/>
    <cellStyle name="Commentaire 6 2 2 3 3 2" xfId="21304" xr:uid="{E3D69517-1EF6-413B-A458-DD0FD222BBA1}"/>
    <cellStyle name="Commentaire 6 2 2 3 3 3" xfId="21305" xr:uid="{423B309D-0931-47DD-8BA1-180C46F75EC5}"/>
    <cellStyle name="Commentaire 6 2 2 3 3 4" xfId="21306" xr:uid="{FC0A7BCE-FCB1-4526-A4E6-A3D376CFB604}"/>
    <cellStyle name="Commentaire 6 2 2 3 3 5" xfId="21307" xr:uid="{C0320059-9546-417D-A376-803F8F19296E}"/>
    <cellStyle name="Commentaire 6 2 2 3 4" xfId="21308" xr:uid="{2BAAD314-F770-489C-A132-1C79D567D64F}"/>
    <cellStyle name="Commentaire 6 2 2 3 5" xfId="21309" xr:uid="{1F48EF88-5B78-4803-B56F-512B03560633}"/>
    <cellStyle name="Commentaire 6 2 2 3 6" xfId="21310" xr:uid="{0FFA6CA2-9E65-43B9-8134-CF2D04E61963}"/>
    <cellStyle name="Commentaire 6 2 2 3 7" xfId="21311" xr:uid="{925C4816-DEB8-418E-BA8E-4CC73BB0B5F1}"/>
    <cellStyle name="Commentaire 6 2 2 3_Commentaires" xfId="21312" xr:uid="{804CB88B-F1E4-457E-8636-7343B85DFD33}"/>
    <cellStyle name="Commentaire 6 2 2 4" xfId="21313" xr:uid="{5724305F-186A-47A7-9B91-A45DE116299B}"/>
    <cellStyle name="Commentaire 6 2 2 4 2" xfId="21314" xr:uid="{FBAC623E-2C83-4B64-988B-E3AF32A97B4A}"/>
    <cellStyle name="Commentaire 6 2 2 4 2 2" xfId="21315" xr:uid="{1D2548E0-E1B7-40B0-AC56-07DA9801599D}"/>
    <cellStyle name="Commentaire 6 2 2 4 2 3" xfId="21316" xr:uid="{20FBCF58-2B03-4B31-98B5-7BDEB165844F}"/>
    <cellStyle name="Commentaire 6 2 2 4 2 4" xfId="21317" xr:uid="{08C38808-32CB-45C0-A613-A287F3D68FFA}"/>
    <cellStyle name="Commentaire 6 2 2 4 2 5" xfId="21318" xr:uid="{60F54339-1081-4297-A8B0-E1E801D51AF5}"/>
    <cellStyle name="Commentaire 6 2 2 4 3" xfId="21319" xr:uid="{84EF2930-757F-4602-9B10-8CA803C556E9}"/>
    <cellStyle name="Commentaire 6 2 2 4 3 2" xfId="21320" xr:uid="{C9A2BE59-1788-4EEC-9710-5E36258F18D7}"/>
    <cellStyle name="Commentaire 6 2 2 4 3 3" xfId="21321" xr:uid="{F6A63016-D6B8-40F8-BBEC-B40B2525E42C}"/>
    <cellStyle name="Commentaire 6 2 2 4 3 4" xfId="21322" xr:uid="{14D8079B-C713-4D01-914E-35BCBE30379E}"/>
    <cellStyle name="Commentaire 6 2 2 4 3 5" xfId="21323" xr:uid="{2508C0A8-F7B6-4E05-9FCE-3A3E4DAD7A7A}"/>
    <cellStyle name="Commentaire 6 2 2 4 4" xfId="21324" xr:uid="{FE572519-44BC-4912-9766-B6C45EA2FC94}"/>
    <cellStyle name="Commentaire 6 2 2 4 5" xfId="21325" xr:uid="{FE589069-86D6-40DA-80F5-915FFD168A15}"/>
    <cellStyle name="Commentaire 6 2 2 4 6" xfId="21326" xr:uid="{1294B314-1B1D-4805-9856-3FEE2CA85A34}"/>
    <cellStyle name="Commentaire 6 2 2 4 7" xfId="21327" xr:uid="{644BE648-FA83-4D17-951E-F4BAF13A628E}"/>
    <cellStyle name="Commentaire 6 2 2 5" xfId="21328" xr:uid="{CB324D66-FA0B-44A3-B7F2-509112025C42}"/>
    <cellStyle name="Commentaire 6 2 2 5 2" xfId="21329" xr:uid="{F59796AF-64D9-4233-98FC-D29F12CD9262}"/>
    <cellStyle name="Commentaire 6 2 2 5 2 2" xfId="21330" xr:uid="{1740D9D7-9E55-48DA-9262-A7E6E6E1F405}"/>
    <cellStyle name="Commentaire 6 2 2 5 2 3" xfId="21331" xr:uid="{9A20CB3F-3041-418C-83D9-1C27C860FACA}"/>
    <cellStyle name="Commentaire 6 2 2 5 2 4" xfId="21332" xr:uid="{04AC4169-AA4D-4CDF-B62E-C5E75B3CDEF5}"/>
    <cellStyle name="Commentaire 6 2 2 5 2 5" xfId="21333" xr:uid="{22769DC4-7F4F-41FC-96CE-E29ED6B23FF1}"/>
    <cellStyle name="Commentaire 6 2 2 5 3" xfId="21334" xr:uid="{1CC4BAA1-4B90-4C23-8097-CC169F603F32}"/>
    <cellStyle name="Commentaire 6 2 2 5 3 2" xfId="21335" xr:uid="{7EDF34FC-69F8-4016-BF92-12ABDE4BAFFD}"/>
    <cellStyle name="Commentaire 6 2 2 5 3 3" xfId="21336" xr:uid="{35E4BFB5-AEE5-4F04-8C47-C6AD91229956}"/>
    <cellStyle name="Commentaire 6 2 2 5 3 4" xfId="21337" xr:uid="{F18D45DC-B6CD-4F63-93B2-9527C3E9024C}"/>
    <cellStyle name="Commentaire 6 2 2 5 3 5" xfId="21338" xr:uid="{1BAF494D-7F73-4B38-A0FE-2B7C9F288DF0}"/>
    <cellStyle name="Commentaire 6 2 2 5 4" xfId="21339" xr:uid="{2337CFBD-0F1C-4609-B300-2574FB575B48}"/>
    <cellStyle name="Commentaire 6 2 2 5 5" xfId="21340" xr:uid="{2A836FDF-21BF-4C12-9A8D-B6414885FD2B}"/>
    <cellStyle name="Commentaire 6 2 2 5 6" xfId="21341" xr:uid="{B9D92D38-B494-489B-A0A4-135030D3E819}"/>
    <cellStyle name="Commentaire 6 2 2 5 7" xfId="21342" xr:uid="{E77E26EB-2EEA-41D7-8EB9-DDE0D2EC6D78}"/>
    <cellStyle name="Commentaire 6 2 2 6" xfId="21343" xr:uid="{FD5AC759-A00C-4B4C-ADE6-86079204AE48}"/>
    <cellStyle name="Commentaire 6 2 2 6 2" xfId="21344" xr:uid="{AF228474-3D45-4EE7-A44B-E3148B7C8900}"/>
    <cellStyle name="Commentaire 6 2 2 6 2 2" xfId="21345" xr:uid="{0091E5E0-9108-4FA9-A44E-6C3FF08F3FD9}"/>
    <cellStyle name="Commentaire 6 2 2 6 2 3" xfId="21346" xr:uid="{F05D41F1-4807-4249-8F71-79E082565FBA}"/>
    <cellStyle name="Commentaire 6 2 2 6 2 4" xfId="21347" xr:uid="{D10F6D61-BF9C-4396-92A0-EB0A1A22307C}"/>
    <cellStyle name="Commentaire 6 2 2 6 2 5" xfId="21348" xr:uid="{F6CB0EEA-6386-40CB-9A37-B4EEFB6F33E0}"/>
    <cellStyle name="Commentaire 6 2 2 6 3" xfId="21349" xr:uid="{B24B823F-E567-4852-92FE-FF4C8FC0C016}"/>
    <cellStyle name="Commentaire 6 2 2 6 3 2" xfId="21350" xr:uid="{21A9EAB7-87E6-4D8D-8939-F4B0C5C1FA34}"/>
    <cellStyle name="Commentaire 6 2 2 6 3 3" xfId="21351" xr:uid="{9A02BEA4-CEAD-4D7F-9D19-094CA3C5DDE4}"/>
    <cellStyle name="Commentaire 6 2 2 6 3 4" xfId="21352" xr:uid="{88808E3D-FCBD-433D-8D99-1C11CE39A276}"/>
    <cellStyle name="Commentaire 6 2 2 6 3 5" xfId="21353" xr:uid="{D021FB96-F2BB-4696-B925-716B81DBDD64}"/>
    <cellStyle name="Commentaire 6 2 2 6 4" xfId="21354" xr:uid="{D77F7439-7FC1-4EF6-A370-67C62260EAF2}"/>
    <cellStyle name="Commentaire 6 2 2 6 5" xfId="21355" xr:uid="{4E90E5CE-4833-4703-8411-A0A42EA5B6CA}"/>
    <cellStyle name="Commentaire 6 2 2 6 6" xfId="21356" xr:uid="{A3D2DF5F-FDB9-4095-BCF2-5F1D8B2AC12A}"/>
    <cellStyle name="Commentaire 6 2 2 6 7" xfId="21357" xr:uid="{40D4A2EF-656D-4C2B-AB98-8FFDDF7DA633}"/>
    <cellStyle name="Commentaire 6 2 2 7" xfId="21358" xr:uid="{F0579FAD-3565-4D8A-B455-0970D3D5701D}"/>
    <cellStyle name="Commentaire 6 2 2 7 2" xfId="21359" xr:uid="{BDBF3BAA-4276-4528-B3D2-EBE6B4A878C4}"/>
    <cellStyle name="Commentaire 6 2 2 7 3" xfId="21360" xr:uid="{2D99AB51-4FE6-43F7-A3A4-1E9897A7F8C4}"/>
    <cellStyle name="Commentaire 6 2 2 7 4" xfId="21361" xr:uid="{4AFBAFF4-28C5-42C2-B2EC-DF0F0DBD7498}"/>
    <cellStyle name="Commentaire 6 2 2 7 5" xfId="21362" xr:uid="{E8C483A1-5D4E-425F-B76A-0757E2555C3E}"/>
    <cellStyle name="Commentaire 6 2 2 8" xfId="21363" xr:uid="{05E84A69-A6F2-462A-A9FC-F369AD1C0DAD}"/>
    <cellStyle name="Commentaire 6 2 2 8 2" xfId="21364" xr:uid="{E50E8030-C9F8-431E-8668-103DC339EB8B}"/>
    <cellStyle name="Commentaire 6 2 2 8 3" xfId="21365" xr:uid="{727369D0-BBF9-44AA-A02C-69950182EE64}"/>
    <cellStyle name="Commentaire 6 2 2 8 4" xfId="21366" xr:uid="{3645BF7E-42F8-44D6-818E-19AF07D7B6D5}"/>
    <cellStyle name="Commentaire 6 2 2 8 5" xfId="21367" xr:uid="{59926E72-2011-4EDE-9A50-B7A79217E571}"/>
    <cellStyle name="Commentaire 6 2 2 9" xfId="21368" xr:uid="{291A0682-7959-4380-92D6-012CAF054CF6}"/>
    <cellStyle name="Commentaire 6 2 2_Commentaires" xfId="21369" xr:uid="{CC2B31A7-110C-4BE6-9748-8EE80C912929}"/>
    <cellStyle name="Commentaire 6 2 3" xfId="21370" xr:uid="{F22547A2-BE41-43D9-BFB8-A43472B89BBC}"/>
    <cellStyle name="Commentaire 6 2 3 10" xfId="21371" xr:uid="{DBB762BB-8696-40C2-9D81-E20AAC62643D}"/>
    <cellStyle name="Commentaire 6 2 3 2" xfId="21372" xr:uid="{A49E7FB6-7DCD-445C-8AA3-9ABFA8B0F68B}"/>
    <cellStyle name="Commentaire 6 2 3 2 2" xfId="21373" xr:uid="{E9EF47BD-BBF9-447F-843A-F588EE30A8E8}"/>
    <cellStyle name="Commentaire 6 2 3 2 2 2" xfId="21374" xr:uid="{BF033DFC-AE22-4716-9DA3-6ECA23F8F300}"/>
    <cellStyle name="Commentaire 6 2 3 2 2 3" xfId="21375" xr:uid="{644EE48F-BA0F-4728-84E9-0A1A01BD446F}"/>
    <cellStyle name="Commentaire 6 2 3 2 2 4" xfId="21376" xr:uid="{6DFB1C4C-B28D-42D7-A764-BA15C5196A7B}"/>
    <cellStyle name="Commentaire 6 2 3 2 2 5" xfId="21377" xr:uid="{9C6AD481-4575-4974-ADD6-C6E8FC0592A9}"/>
    <cellStyle name="Commentaire 6 2 3 2 3" xfId="21378" xr:uid="{01B375D3-E0FD-4FFE-A884-DCAC9E97EE21}"/>
    <cellStyle name="Commentaire 6 2 3 2 3 2" xfId="21379" xr:uid="{BC8B82C4-DA51-43AE-B9FE-16F8AAEF4E8C}"/>
    <cellStyle name="Commentaire 6 2 3 2 3 3" xfId="21380" xr:uid="{18FE8739-AA6E-4CEA-A372-C42B91AB111A}"/>
    <cellStyle name="Commentaire 6 2 3 2 3 4" xfId="21381" xr:uid="{2BC9129C-6334-443C-A254-BA6FAC529225}"/>
    <cellStyle name="Commentaire 6 2 3 2 3 5" xfId="21382" xr:uid="{0FB5BA6D-A806-4F51-A489-B50B343069A4}"/>
    <cellStyle name="Commentaire 6 2 3 2 4" xfId="21383" xr:uid="{A6568CA4-5615-4ED3-941E-960BFD3EDE24}"/>
    <cellStyle name="Commentaire 6 2 3 2 5" xfId="21384" xr:uid="{123F22A8-0782-48B9-82EE-03F833225211}"/>
    <cellStyle name="Commentaire 6 2 3 2 6" xfId="21385" xr:uid="{AD5DEFA3-A3AF-489C-91D0-A7CD22DD11A6}"/>
    <cellStyle name="Commentaire 6 2 3 2 7" xfId="21386" xr:uid="{3E4B2CB6-BD5B-4F13-902B-6C3C0A58C797}"/>
    <cellStyle name="Commentaire 6 2 3 2_Commentaires" xfId="21387" xr:uid="{6EB1C448-AF21-4D33-B055-F3C76592D9A0}"/>
    <cellStyle name="Commentaire 6 2 3 3" xfId="21388" xr:uid="{04D49E10-94D8-4FD6-9CC4-40785165F8D5}"/>
    <cellStyle name="Commentaire 6 2 3 3 2" xfId="21389" xr:uid="{DE74D296-E001-4477-A8AC-2D14460D3C2D}"/>
    <cellStyle name="Commentaire 6 2 3 3 2 2" xfId="21390" xr:uid="{392085C9-B394-4398-A94F-F4777E9E9A07}"/>
    <cellStyle name="Commentaire 6 2 3 3 2 3" xfId="21391" xr:uid="{A4F462B2-689B-44C9-845D-D5DA4189B04D}"/>
    <cellStyle name="Commentaire 6 2 3 3 2 4" xfId="21392" xr:uid="{003BED42-FF74-4E34-8C9E-EAD2799AA9CB}"/>
    <cellStyle name="Commentaire 6 2 3 3 2 5" xfId="21393" xr:uid="{5EF8FDFE-4BCF-4023-8483-D8543755C346}"/>
    <cellStyle name="Commentaire 6 2 3 3 3" xfId="21394" xr:uid="{8FABB3EF-BA44-4E69-9C2F-6017A1276292}"/>
    <cellStyle name="Commentaire 6 2 3 3 3 2" xfId="21395" xr:uid="{BD96A31E-035F-4621-9B15-1692EF5CC54F}"/>
    <cellStyle name="Commentaire 6 2 3 3 3 3" xfId="21396" xr:uid="{AA41E11C-8559-4E54-9131-71E8A1C1E3DE}"/>
    <cellStyle name="Commentaire 6 2 3 3 3 4" xfId="21397" xr:uid="{B3527EFB-E694-465F-9A98-DC0672AC8F38}"/>
    <cellStyle name="Commentaire 6 2 3 3 3 5" xfId="21398" xr:uid="{BC355DAE-1199-499C-AD48-DD634EA459A6}"/>
    <cellStyle name="Commentaire 6 2 3 3 4" xfId="21399" xr:uid="{44784A63-62E4-4472-83F9-22CDD42AA69D}"/>
    <cellStyle name="Commentaire 6 2 3 3 5" xfId="21400" xr:uid="{935FE26F-7E39-401D-A0A7-8038F8F8001D}"/>
    <cellStyle name="Commentaire 6 2 3 3 6" xfId="21401" xr:uid="{8AB1B8B2-0240-4F5B-A34F-28F978702306}"/>
    <cellStyle name="Commentaire 6 2 3 3 7" xfId="21402" xr:uid="{85FAAC30-5C3F-4A9A-961B-BD4F4F04962A}"/>
    <cellStyle name="Commentaire 6 2 3 3_Commentaires" xfId="21403" xr:uid="{8864BD36-A928-482E-A2D7-F52486952E0F}"/>
    <cellStyle name="Commentaire 6 2 3 4" xfId="21404" xr:uid="{503D61F0-E984-42C0-A042-C32BFA021B89}"/>
    <cellStyle name="Commentaire 6 2 3 4 2" xfId="21405" xr:uid="{E1343476-E799-4B35-B6A4-3CA6D3E2D68B}"/>
    <cellStyle name="Commentaire 6 2 3 4 2 2" xfId="21406" xr:uid="{BCE5F9ED-E0B9-41A4-B941-90D49162C704}"/>
    <cellStyle name="Commentaire 6 2 3 4 2 3" xfId="21407" xr:uid="{195FEDF5-2782-47D0-BE97-C8A270C03D11}"/>
    <cellStyle name="Commentaire 6 2 3 4 2 4" xfId="21408" xr:uid="{EAB7580F-4F60-4364-998F-D4E891482C21}"/>
    <cellStyle name="Commentaire 6 2 3 4 2 5" xfId="21409" xr:uid="{9E58E559-F022-4E11-AF72-5CEACD13D041}"/>
    <cellStyle name="Commentaire 6 2 3 4 3" xfId="21410" xr:uid="{88D9B4FB-D6EB-4B2F-A760-2AF1DD1FB6B0}"/>
    <cellStyle name="Commentaire 6 2 3 4 3 2" xfId="21411" xr:uid="{70C1F112-4E48-4B76-895D-BB003A4EFB42}"/>
    <cellStyle name="Commentaire 6 2 3 4 3 3" xfId="21412" xr:uid="{DF35FCA6-5C93-4218-ABB3-A33A432D40F4}"/>
    <cellStyle name="Commentaire 6 2 3 4 3 4" xfId="21413" xr:uid="{B0523356-904A-407B-91BA-CCDCE05A5565}"/>
    <cellStyle name="Commentaire 6 2 3 4 3 5" xfId="21414" xr:uid="{B1890E0F-7C6E-4F70-BB6C-314299AC2BBD}"/>
    <cellStyle name="Commentaire 6 2 3 4 4" xfId="21415" xr:uid="{50354077-38D2-4F5F-B9CD-61EBFC8A2378}"/>
    <cellStyle name="Commentaire 6 2 3 4 5" xfId="21416" xr:uid="{5A6915A7-97A3-4ABC-B243-A48C6BFE958E}"/>
    <cellStyle name="Commentaire 6 2 3 4 6" xfId="21417" xr:uid="{FC363AD8-4232-45EA-91C2-9AD52523F2B7}"/>
    <cellStyle name="Commentaire 6 2 3 4 7" xfId="21418" xr:uid="{32EF3DAD-B50F-484E-9E3F-94AF667D8671}"/>
    <cellStyle name="Commentaire 6 2 3 5" xfId="21419" xr:uid="{E014A318-E3DC-4BC4-9DF7-86BD7FB30A79}"/>
    <cellStyle name="Commentaire 6 2 3 5 2" xfId="21420" xr:uid="{8BB43016-1F60-422C-8721-CD0FE5CEF8D3}"/>
    <cellStyle name="Commentaire 6 2 3 5 3" xfId="21421" xr:uid="{2E4AB5E3-D76A-4A2B-9CA3-A5180CBEFBD6}"/>
    <cellStyle name="Commentaire 6 2 3 5 4" xfId="21422" xr:uid="{1C7E2880-883D-4980-9B1F-53601A872A4C}"/>
    <cellStyle name="Commentaire 6 2 3 5 5" xfId="21423" xr:uid="{11895E69-66A5-4351-BAD1-F2B90A4FDB1F}"/>
    <cellStyle name="Commentaire 6 2 3 6" xfId="21424" xr:uid="{AEAF7048-43AC-4203-9D55-50C2B050A5CF}"/>
    <cellStyle name="Commentaire 6 2 3 6 2" xfId="21425" xr:uid="{02137F3E-3A6C-4B72-BF8C-74950D55EB0E}"/>
    <cellStyle name="Commentaire 6 2 3 6 3" xfId="21426" xr:uid="{FD4A0E41-AC63-42E1-98F6-26D7D783E2FC}"/>
    <cellStyle name="Commentaire 6 2 3 6 4" xfId="21427" xr:uid="{45A66B1D-5AF4-4226-8885-E1EDFB63F9F7}"/>
    <cellStyle name="Commentaire 6 2 3 6 5" xfId="21428" xr:uid="{3F7C178D-4499-4115-A60D-81C288F03490}"/>
    <cellStyle name="Commentaire 6 2 3 7" xfId="21429" xr:uid="{D97C7BB2-7373-4FFD-B36D-93E22532C16C}"/>
    <cellStyle name="Commentaire 6 2 3 8" xfId="21430" xr:uid="{14202B0E-6EFF-4CD0-9B92-48CAE165E597}"/>
    <cellStyle name="Commentaire 6 2 3 9" xfId="21431" xr:uid="{AE0EBC58-A154-466F-8E03-54ADA612361A}"/>
    <cellStyle name="Commentaire 6 2 3_Commentaires" xfId="21432" xr:uid="{B2E14317-F8CB-4F69-BD0F-199183EBEA61}"/>
    <cellStyle name="Commentaire 6 2 4" xfId="21433" xr:uid="{7A038AC9-8193-41DE-BF20-6FEC8D339023}"/>
    <cellStyle name="Commentaire 6 2 4 2" xfId="21434" xr:uid="{ADF4BCBF-A85B-4768-BFC5-6D00152E72DA}"/>
    <cellStyle name="Commentaire 6 2 4 2 2" xfId="21435" xr:uid="{5CE29EA7-6B9B-4BED-82B9-738FD9D66AA6}"/>
    <cellStyle name="Commentaire 6 2 4 2 3" xfId="21436" xr:uid="{F352CA6B-5DE5-47AB-A2A9-4921F71095C2}"/>
    <cellStyle name="Commentaire 6 2 4 2 4" xfId="21437" xr:uid="{880D7D6B-C39F-42A3-AB87-0BF719903773}"/>
    <cellStyle name="Commentaire 6 2 4 2 5" xfId="21438" xr:uid="{81B9D325-3235-4E97-A01B-95C6ECAC5551}"/>
    <cellStyle name="Commentaire 6 2 4 2_Commentaires" xfId="21439" xr:uid="{7CC49B23-FD0C-45F9-AA80-E7213C8FFD5E}"/>
    <cellStyle name="Commentaire 6 2 4 3" xfId="21440" xr:uid="{8E968736-B770-4A82-93AA-14E1ED7C1D82}"/>
    <cellStyle name="Commentaire 6 2 4 3 2" xfId="21441" xr:uid="{BF15B5BB-8412-4688-8AC8-2C233B123023}"/>
    <cellStyle name="Commentaire 6 2 4 3 3" xfId="21442" xr:uid="{07E9A74F-3128-43E7-96DE-7EC88070AC9C}"/>
    <cellStyle name="Commentaire 6 2 4 3 4" xfId="21443" xr:uid="{98A0AFD5-7B16-4AFC-8AC5-3A15F3771FDC}"/>
    <cellStyle name="Commentaire 6 2 4 3 5" xfId="21444" xr:uid="{81EF1C48-2BBE-4CAF-AD01-8D5A9FF0E467}"/>
    <cellStyle name="Commentaire 6 2 4 4" xfId="21445" xr:uid="{F27BE4C5-FCFC-4EFB-A422-7DF1C9FEA958}"/>
    <cellStyle name="Commentaire 6 2 4 5" xfId="21446" xr:uid="{4783AB2B-37E9-49F1-92D7-11F28A5EF9A7}"/>
    <cellStyle name="Commentaire 6 2 4 6" xfId="21447" xr:uid="{F496F057-1F42-43C8-A939-A7CDF364856B}"/>
    <cellStyle name="Commentaire 6 2 4 7" xfId="21448" xr:uid="{F6E8337B-6412-48A6-85F5-B5712B471815}"/>
    <cellStyle name="Commentaire 6 2 4_Commentaires" xfId="21449" xr:uid="{7F859F24-C630-42DB-AF63-1ADC4867D725}"/>
    <cellStyle name="Commentaire 6 2 5" xfId="21450" xr:uid="{6FC2165F-73D0-47E2-AC91-2677E6EDA3B9}"/>
    <cellStyle name="Commentaire 6 2 5 2" xfId="21451" xr:uid="{CEC9788A-9526-4997-821E-7D0A46E1D1D4}"/>
    <cellStyle name="Commentaire 6 2 5 2 2" xfId="21452" xr:uid="{0517696D-5F1A-497D-825B-2CE525B7A50B}"/>
    <cellStyle name="Commentaire 6 2 5 2 3" xfId="21453" xr:uid="{7616F47A-51AC-4BED-B04A-61E2A5D9E383}"/>
    <cellStyle name="Commentaire 6 2 5 2 4" xfId="21454" xr:uid="{8A97E8BA-FC98-4F80-A9D9-E4F4C03DD6DC}"/>
    <cellStyle name="Commentaire 6 2 5 2 5" xfId="21455" xr:uid="{F365EE4D-258D-4735-8487-C10EB399FD02}"/>
    <cellStyle name="Commentaire 6 2 5 2_Commentaires" xfId="21456" xr:uid="{DC7B8BB3-0640-4923-ABD8-3F4F91A2CDC1}"/>
    <cellStyle name="Commentaire 6 2 5 3" xfId="21457" xr:uid="{5A3C6C0E-40A3-42A6-8E74-546E7A3B7E39}"/>
    <cellStyle name="Commentaire 6 2 5 3 2" xfId="21458" xr:uid="{75D96B45-42E8-430A-9A4C-E15AAD2D601B}"/>
    <cellStyle name="Commentaire 6 2 5 3 3" xfId="21459" xr:uid="{D187B8FF-63C9-4A0C-B74E-E1BCB322D6AB}"/>
    <cellStyle name="Commentaire 6 2 5 3 4" xfId="21460" xr:uid="{974A2246-9027-4F1A-807F-8BB377FFD827}"/>
    <cellStyle name="Commentaire 6 2 5 3 5" xfId="21461" xr:uid="{CE15A043-77F6-4C76-B6D6-1770352CCB17}"/>
    <cellStyle name="Commentaire 6 2 5 4" xfId="21462" xr:uid="{3D6F3715-BE57-4C18-A29B-0D18B07977BE}"/>
    <cellStyle name="Commentaire 6 2 5 5" xfId="21463" xr:uid="{F02B8AC2-1840-4B14-8881-8C187597FD2D}"/>
    <cellStyle name="Commentaire 6 2 5 6" xfId="21464" xr:uid="{E4B15B57-B9E0-4872-9786-EB6585F2D290}"/>
    <cellStyle name="Commentaire 6 2 5 7" xfId="21465" xr:uid="{08981FF9-840B-4745-8A0C-B003389AE269}"/>
    <cellStyle name="Commentaire 6 2 5_Commentaires" xfId="21466" xr:uid="{CE86D3C9-A18D-4575-B56F-543E0FEAFC79}"/>
    <cellStyle name="Commentaire 6 2 6" xfId="21467" xr:uid="{8D29AB6C-AC4A-4C0E-8565-F5E90E6B89CB}"/>
    <cellStyle name="Commentaire 6 2 6 2" xfId="21468" xr:uid="{EF61E0BC-2703-47A7-93F4-F491F50628E6}"/>
    <cellStyle name="Commentaire 6 2 6 2 2" xfId="21469" xr:uid="{188C6A7C-5383-4C38-B9D4-4FEEEB661909}"/>
    <cellStyle name="Commentaire 6 2 6 2 3" xfId="21470" xr:uid="{A003016A-3F99-4292-8C87-129ED33C17B6}"/>
    <cellStyle name="Commentaire 6 2 6 2 4" xfId="21471" xr:uid="{E8C5925D-C77B-48EB-803D-EED526FC0C38}"/>
    <cellStyle name="Commentaire 6 2 6 2 5" xfId="21472" xr:uid="{28259A9C-3E99-4B49-94D5-0576A9D2427E}"/>
    <cellStyle name="Commentaire 6 2 6 2_Commentaires" xfId="21473" xr:uid="{29AC59E2-7CB9-4175-BE11-1E7AFA14E8B9}"/>
    <cellStyle name="Commentaire 6 2 6 3" xfId="21474" xr:uid="{0217B51F-F360-43CA-8111-F4488E1E660C}"/>
    <cellStyle name="Commentaire 6 2 6 3 2" xfId="21475" xr:uid="{C8188D36-D1B9-4F13-B8BE-0A21A808192B}"/>
    <cellStyle name="Commentaire 6 2 6 3 3" xfId="21476" xr:uid="{8BA4A9FA-B9FB-4468-873A-BB5F9975A558}"/>
    <cellStyle name="Commentaire 6 2 6 3 4" xfId="21477" xr:uid="{21D05EDA-C3FC-4BC2-B9D4-6D5F8446B559}"/>
    <cellStyle name="Commentaire 6 2 6 3 5" xfId="21478" xr:uid="{F1888C2D-7DEE-4D22-8A5F-B50929F50F5E}"/>
    <cellStyle name="Commentaire 6 2 6 4" xfId="21479" xr:uid="{5C0D165F-94E5-4D65-A5A3-D91BBE4024E8}"/>
    <cellStyle name="Commentaire 6 2 6 5" xfId="21480" xr:uid="{D36FD3A6-7561-4478-A599-C0EB5B76D20A}"/>
    <cellStyle name="Commentaire 6 2 6 6" xfId="21481" xr:uid="{E4FF2C28-9571-44CA-A1E2-45A9A6D11E92}"/>
    <cellStyle name="Commentaire 6 2 6 7" xfId="21482" xr:uid="{0EEAC5E3-891A-4C7A-90D8-84A13CDC829D}"/>
    <cellStyle name="Commentaire 6 2 6_Commentaires" xfId="21483" xr:uid="{58888BEF-9CEE-4E15-9FE8-624B0C13713B}"/>
    <cellStyle name="Commentaire 6 2 7" xfId="21484" xr:uid="{47837EEC-9AD3-4AE9-B2E5-5266B833FDDE}"/>
    <cellStyle name="Commentaire 6 2 7 2" xfId="21485" xr:uid="{75BAA391-8F28-4CF0-BC32-421C0F79EE8C}"/>
    <cellStyle name="Commentaire 6 2 7 2 2" xfId="21486" xr:uid="{26FF26BE-D3C9-44C4-ABA9-1853A8C97542}"/>
    <cellStyle name="Commentaire 6 2 7 2 3" xfId="21487" xr:uid="{6B0AF4DB-AC00-4D58-96F8-942E377B0064}"/>
    <cellStyle name="Commentaire 6 2 7 2 4" xfId="21488" xr:uid="{A716F1FC-796C-4339-8E7E-6B768ED0D6F0}"/>
    <cellStyle name="Commentaire 6 2 7 2 5" xfId="21489" xr:uid="{33185538-D3B8-4867-8B54-26B92FFD96D4}"/>
    <cellStyle name="Commentaire 6 2 7 3" xfId="21490" xr:uid="{673BFB0E-0BFC-4111-BA49-6F4FEA6F63A0}"/>
    <cellStyle name="Commentaire 6 2 7 3 2" xfId="21491" xr:uid="{35C6D1C5-A155-493E-9D5A-FF38DCF60CB8}"/>
    <cellStyle name="Commentaire 6 2 7 3 3" xfId="21492" xr:uid="{7D0CC5FE-636D-4EF4-8B96-731C89374888}"/>
    <cellStyle name="Commentaire 6 2 7 3 4" xfId="21493" xr:uid="{54804B6E-4D4B-4D35-945F-AD98178DDE62}"/>
    <cellStyle name="Commentaire 6 2 7 3 5" xfId="21494" xr:uid="{D5611495-D35D-4D64-AA0D-56116C6B5276}"/>
    <cellStyle name="Commentaire 6 2 7 4" xfId="21495" xr:uid="{8F7602B5-E963-4CE4-B9BE-68A2C5DE00C6}"/>
    <cellStyle name="Commentaire 6 2 7 5" xfId="21496" xr:uid="{A1D3EAE9-1BD8-4BB4-8468-49DC767E8550}"/>
    <cellStyle name="Commentaire 6 2 7 6" xfId="21497" xr:uid="{800EEE87-1B22-4F89-B0E6-86C97C443883}"/>
    <cellStyle name="Commentaire 6 2 7 7" xfId="21498" xr:uid="{6D99A76D-BFA3-43B0-940B-731082B932E1}"/>
    <cellStyle name="Commentaire 6 2 7_Commentaires" xfId="21499" xr:uid="{441B06CE-C7C5-44A1-B789-10A19F9481E0}"/>
    <cellStyle name="Commentaire 6 2 8" xfId="21500" xr:uid="{53377143-6813-430B-A2FD-F27F0FDACDA3}"/>
    <cellStyle name="Commentaire 6 2 8 2" xfId="21501" xr:uid="{6DE09EEA-EE55-41D1-A2E6-5B12C08353EB}"/>
    <cellStyle name="Commentaire 6 2 8 2 2" xfId="21502" xr:uid="{BD11A27F-63CD-416F-9F20-4C76ADEE0BCB}"/>
    <cellStyle name="Commentaire 6 2 8 2 3" xfId="21503" xr:uid="{ECAC30B3-AA5D-4131-84A8-CDB4867C0FF5}"/>
    <cellStyle name="Commentaire 6 2 8 2 4" xfId="21504" xr:uid="{628DA6C6-950A-4676-AAE6-15168AC20282}"/>
    <cellStyle name="Commentaire 6 2 8 2 5" xfId="21505" xr:uid="{72FB9386-B2E5-4D8B-84CF-9875F1E66220}"/>
    <cellStyle name="Commentaire 6 2 8 3" xfId="21506" xr:uid="{14F1D8CA-04E4-4A01-9F3E-9C2D4E0D92C8}"/>
    <cellStyle name="Commentaire 6 2 8 4" xfId="21507" xr:uid="{C998FBAC-13AE-448E-89E5-81C320930251}"/>
    <cellStyle name="Commentaire 6 2 8 5" xfId="21508" xr:uid="{3077410E-D856-4198-8A1D-116BD886736D}"/>
    <cellStyle name="Commentaire 6 2 8 6" xfId="21509" xr:uid="{45E6B0EC-1C54-4161-A6D0-89E26491383D}"/>
    <cellStyle name="Commentaire 6 2 8_Commentaires" xfId="21510" xr:uid="{A202BF5B-8C37-4018-884B-DA4B8D1FA0F0}"/>
    <cellStyle name="Commentaire 6 2 9" xfId="21511" xr:uid="{2DC5F630-BB33-4AE7-8EA8-D247D660934B}"/>
    <cellStyle name="Commentaire 6 2 9 2" xfId="21512" xr:uid="{DDC68F46-FDF5-40AF-8B8D-9586CFDC6554}"/>
    <cellStyle name="Commentaire 6 2 9 3" xfId="21513" xr:uid="{0DBC8B53-6548-4771-B71D-1379171F94DA}"/>
    <cellStyle name="Commentaire 6 2 9 4" xfId="21514" xr:uid="{AC558246-55F5-43C8-AD27-E312F64DC949}"/>
    <cellStyle name="Commentaire 6 2 9 5" xfId="21515" xr:uid="{70E2ED8D-CCDE-4A21-A1A3-C3A04BAF0CF9}"/>
    <cellStyle name="Commentaire 6 2_Commentaires" xfId="21516" xr:uid="{B6AE5C77-EEFC-482F-A6DB-E033AF454106}"/>
    <cellStyle name="Commentaire 6 20" xfId="21517" xr:uid="{29091EA4-8B05-4FD7-943F-1A4A6853960E}"/>
    <cellStyle name="Commentaire 6 20 2" xfId="21518" xr:uid="{65D0D30D-19F4-40F9-8A1D-0BBA0DBC9ED9}"/>
    <cellStyle name="Commentaire 6 20 2 2" xfId="21519" xr:uid="{331661D1-725F-4808-9569-3BCCAF28BDDA}"/>
    <cellStyle name="Commentaire 6 20 2 3" xfId="21520" xr:uid="{4382FED3-A71C-4153-808C-1621636FE5C0}"/>
    <cellStyle name="Commentaire 6 20 2 4" xfId="21521" xr:uid="{FF668FEC-FAD9-439D-885E-4CDA4007ACCF}"/>
    <cellStyle name="Commentaire 6 20 2 5" xfId="21522" xr:uid="{59433654-20A9-4584-8876-C93FCDF149A6}"/>
    <cellStyle name="Commentaire 6 20 2_Commentaires" xfId="21523" xr:uid="{8D565788-2BA9-44ED-88E7-588F45B3BAB4}"/>
    <cellStyle name="Commentaire 6 20 3" xfId="21524" xr:uid="{2D8C7104-F38B-4BB0-B45C-4D92E4D6FDF9}"/>
    <cellStyle name="Commentaire 6 20 3 2" xfId="21525" xr:uid="{9E915181-AECB-437F-9AF9-B335940BF916}"/>
    <cellStyle name="Commentaire 6 20 3 3" xfId="21526" xr:uid="{592C6CF6-369B-4D2A-BF6C-08DB15E50623}"/>
    <cellStyle name="Commentaire 6 20 3 4" xfId="21527" xr:uid="{322F8152-F076-47C5-86C9-EEB66CC1ADBC}"/>
    <cellStyle name="Commentaire 6 20 3 5" xfId="21528" xr:uid="{AC2E891F-4E14-40B6-823E-C15C96AC964B}"/>
    <cellStyle name="Commentaire 6 20 4" xfId="21529" xr:uid="{CF18B757-6F0E-47FD-BC54-3F3FD55B62E6}"/>
    <cellStyle name="Commentaire 6 20 5" xfId="21530" xr:uid="{B1082F73-EC94-497B-9C7A-385534A6A034}"/>
    <cellStyle name="Commentaire 6 20 6" xfId="21531" xr:uid="{109440C1-046A-4C01-A190-11BC1D5E1BB1}"/>
    <cellStyle name="Commentaire 6 20 7" xfId="21532" xr:uid="{96A8CCCC-C45B-43DB-B778-581092BA6322}"/>
    <cellStyle name="Commentaire 6 20_Commentaires" xfId="21533" xr:uid="{FCE45448-C1F4-4FB9-A014-531A92DBF4D5}"/>
    <cellStyle name="Commentaire 6 21" xfId="21534" xr:uid="{FD7650C8-1A5E-460E-948A-DE2A067ABC02}"/>
    <cellStyle name="Commentaire 6 21 2" xfId="21535" xr:uid="{7E6FF1D7-4A34-4C92-AA75-DC958F8DF25F}"/>
    <cellStyle name="Commentaire 6 21 2 2" xfId="21536" xr:uid="{D762A7DA-4BB3-459E-82E9-6888FF364D8F}"/>
    <cellStyle name="Commentaire 6 21 2 3" xfId="21537" xr:uid="{78102883-0A21-42BB-BF01-4CB7B6ED76B2}"/>
    <cellStyle name="Commentaire 6 21 2 4" xfId="21538" xr:uid="{A827BB63-6B70-4E2E-80FE-2C9F173EA60D}"/>
    <cellStyle name="Commentaire 6 21 2 5" xfId="21539" xr:uid="{0DE26044-4367-4A8D-97C8-EFC2F78758C6}"/>
    <cellStyle name="Commentaire 6 21 2_Commentaires" xfId="21540" xr:uid="{D59EA38C-D054-4B46-8515-066F9D88078B}"/>
    <cellStyle name="Commentaire 6 21 3" xfId="21541" xr:uid="{EEAD0FD2-106B-498F-91DE-D7E70BB26468}"/>
    <cellStyle name="Commentaire 6 21 3 2" xfId="21542" xr:uid="{D3565144-D830-4394-91FF-62E7270A4BBE}"/>
    <cellStyle name="Commentaire 6 21 3 3" xfId="21543" xr:uid="{461EEBFF-936D-4684-A24F-1479C7541A33}"/>
    <cellStyle name="Commentaire 6 21 3 4" xfId="21544" xr:uid="{1572FF38-44B9-4114-9C8F-9AB98D0A85BD}"/>
    <cellStyle name="Commentaire 6 21 3 5" xfId="21545" xr:uid="{3A9D4A31-A42A-45CD-96A4-6B75B30BEAF5}"/>
    <cellStyle name="Commentaire 6 21 4" xfId="21546" xr:uid="{6D7CBAE3-92BB-4E3B-A78A-150FC1509905}"/>
    <cellStyle name="Commentaire 6 21 5" xfId="21547" xr:uid="{1D4FC434-9AAF-4D63-A689-8BA22A35ECB0}"/>
    <cellStyle name="Commentaire 6 21 6" xfId="21548" xr:uid="{27ED2E1F-5314-4029-81A1-4C1FD07C14B2}"/>
    <cellStyle name="Commentaire 6 21 7" xfId="21549" xr:uid="{41EE6CE4-6EFB-4CBE-9601-67ACC0D476F6}"/>
    <cellStyle name="Commentaire 6 21_Commentaires" xfId="21550" xr:uid="{45076C8B-2E1C-4309-9BA5-8F54D5504C77}"/>
    <cellStyle name="Commentaire 6 22" xfId="21551" xr:uid="{54068DA1-6C56-4C48-AB4A-65D3DF191EE5}"/>
    <cellStyle name="Commentaire 6 22 2" xfId="21552" xr:uid="{5943C29B-EB13-470D-AF60-B03CCA2DD6CC}"/>
    <cellStyle name="Commentaire 6 22 2 2" xfId="21553" xr:uid="{AFD2B0B3-CB30-47AD-AB82-A2F67062BA51}"/>
    <cellStyle name="Commentaire 6 22 2 3" xfId="21554" xr:uid="{50E833B2-8E35-45D9-9426-74762A3A7E9F}"/>
    <cellStyle name="Commentaire 6 22 2 4" xfId="21555" xr:uid="{2BE4C068-B948-4614-ADBC-3AA691138D18}"/>
    <cellStyle name="Commentaire 6 22 2 5" xfId="21556" xr:uid="{9B76F0BD-A187-412F-A053-C1B27C7DE8B0}"/>
    <cellStyle name="Commentaire 6 22 2_Commentaires" xfId="21557" xr:uid="{F1920B58-B26A-48EF-AF19-3B57678C65C9}"/>
    <cellStyle name="Commentaire 6 22 3" xfId="21558" xr:uid="{F422B245-96EC-4AB4-A78B-898350C6300C}"/>
    <cellStyle name="Commentaire 6 22 4" xfId="21559" xr:uid="{C2C2720E-770D-444E-AA6E-440DF0961883}"/>
    <cellStyle name="Commentaire 6 22 5" xfId="21560" xr:uid="{DB6DC0F9-4C5A-485E-9D80-139C034DCA36}"/>
    <cellStyle name="Commentaire 6 22 6" xfId="21561" xr:uid="{618ECAC0-8E9E-428F-BB0B-B344CF5921D6}"/>
    <cellStyle name="Commentaire 6 22_Commentaires" xfId="21562" xr:uid="{0FBFC4CD-077B-4389-91F9-7B1115F7B36B}"/>
    <cellStyle name="Commentaire 6 23" xfId="21563" xr:uid="{01A187B0-9E83-41DA-AEEE-BD9863314A2D}"/>
    <cellStyle name="Commentaire 6 23 2" xfId="21564" xr:uid="{840FE56D-6D93-438A-8BFE-310B05CDD466}"/>
    <cellStyle name="Commentaire 6 23 2 2" xfId="21565" xr:uid="{53DABA24-41D1-4C61-ABE9-542A2DAD8368}"/>
    <cellStyle name="Commentaire 6 23 2_Commentaires" xfId="21566" xr:uid="{966F587D-3AF0-4334-B2CE-CB6FC701A244}"/>
    <cellStyle name="Commentaire 6 23 3" xfId="21567" xr:uid="{BB189A36-BC80-4EC0-9955-B58EF1BA7234}"/>
    <cellStyle name="Commentaire 6 23 4" xfId="21568" xr:uid="{85BC46D8-F260-4B70-8CC0-24C41DD91954}"/>
    <cellStyle name="Commentaire 6 23 5" xfId="21569" xr:uid="{30F1B2E0-14EF-4148-A534-47C85FBC8ADB}"/>
    <cellStyle name="Commentaire 6 23_Commentaires" xfId="21570" xr:uid="{1CDC933D-98A1-4771-85E0-2BA98682E012}"/>
    <cellStyle name="Commentaire 6 24" xfId="21571" xr:uid="{6F466760-EBB6-48F9-9D66-F7EA64E39B7A}"/>
    <cellStyle name="Commentaire 6 24 2" xfId="21572" xr:uid="{20F9A254-1B47-4F3D-B0C4-7193D09AF869}"/>
    <cellStyle name="Commentaire 6 24 2 2" xfId="21573" xr:uid="{FC9EE832-A72C-4BF5-89DA-24035570F47A}"/>
    <cellStyle name="Commentaire 6 24 2_Commentaires" xfId="21574" xr:uid="{87336CB2-3E61-4B42-AB51-00CC972CDBF0}"/>
    <cellStyle name="Commentaire 6 24 3" xfId="21575" xr:uid="{51CE885F-84D2-4D21-B354-D2DCE89ADFB9}"/>
    <cellStyle name="Commentaire 6 24_Commentaires" xfId="21576" xr:uid="{7C98CEEB-A382-42AD-9B3D-16E71CA01C10}"/>
    <cellStyle name="Commentaire 6 25" xfId="21577" xr:uid="{A7CE9F9C-681E-4206-B9DB-83132B5F29EC}"/>
    <cellStyle name="Commentaire 6 25 2" xfId="21578" xr:uid="{B66C5DD8-FDA1-434A-9ECF-389F3B5F3651}"/>
    <cellStyle name="Commentaire 6 25 2 2" xfId="21579" xr:uid="{A80A2512-65C0-49F0-8DB6-417464FE920C}"/>
    <cellStyle name="Commentaire 6 25 2_Commentaires" xfId="21580" xr:uid="{007A686D-33A3-40A4-AD54-F8A185614691}"/>
    <cellStyle name="Commentaire 6 25 3" xfId="21581" xr:uid="{79E053AA-74F8-4316-B366-9C89B0F3735D}"/>
    <cellStyle name="Commentaire 6 25_Commentaires" xfId="21582" xr:uid="{7F928B46-D4D7-44B3-ABEB-8B5BCCE82DE6}"/>
    <cellStyle name="Commentaire 6 26" xfId="21583" xr:uid="{D7C0917F-3925-48FB-96E9-5DFC0DE071F4}"/>
    <cellStyle name="Commentaire 6 26 2" xfId="21584" xr:uid="{90622A61-A243-498E-8692-CEC6166936F0}"/>
    <cellStyle name="Commentaire 6 26 2 2" xfId="21585" xr:uid="{8FDDDB8F-F6DB-40D4-B3F5-FFE8C1422F08}"/>
    <cellStyle name="Commentaire 6 26 2_Commentaires" xfId="21586" xr:uid="{CAE19C1F-27CD-4F28-9CE5-B1AD47FA9E07}"/>
    <cellStyle name="Commentaire 6 26 3" xfId="21587" xr:uid="{BFC9A9C8-E045-4D90-A67D-6743C9E3BD53}"/>
    <cellStyle name="Commentaire 6 26_Commentaires" xfId="21588" xr:uid="{1DB7469F-8924-4216-903E-C3149E0E14FE}"/>
    <cellStyle name="Commentaire 6 27" xfId="21589" xr:uid="{1463E7C3-C77B-4318-A011-E3C02C1E35E9}"/>
    <cellStyle name="Commentaire 6 27 2" xfId="21590" xr:uid="{9802AD10-9FE2-40F5-A465-FADEF567AFD6}"/>
    <cellStyle name="Commentaire 6 27 2 2" xfId="21591" xr:uid="{873FE6CF-6595-4427-97B0-AF9FA3323189}"/>
    <cellStyle name="Commentaire 6 27 2_Commentaires" xfId="21592" xr:uid="{8585378F-8EF9-4971-BC18-3E49D26C278C}"/>
    <cellStyle name="Commentaire 6 27 3" xfId="21593" xr:uid="{ABC9259F-8B6F-4ADB-A422-7281372589A9}"/>
    <cellStyle name="Commentaire 6 27_Commentaires" xfId="21594" xr:uid="{304558F6-241D-4F85-8F3B-3EC43FDA2F1F}"/>
    <cellStyle name="Commentaire 6 28" xfId="21595" xr:uid="{935FF3D9-F646-4610-A9DB-D2BF22DB9574}"/>
    <cellStyle name="Commentaire 6 28 2" xfId="21596" xr:uid="{3F25EEF1-88F3-458E-A813-F888B9108E0E}"/>
    <cellStyle name="Commentaire 6 28 2 2" xfId="21597" xr:uid="{E857C690-FD56-477A-81A4-AA2A9E3D270B}"/>
    <cellStyle name="Commentaire 6 28 2_Commentaires" xfId="21598" xr:uid="{08AF50AF-85CD-402B-9297-86242885A806}"/>
    <cellStyle name="Commentaire 6 28 3" xfId="21599" xr:uid="{CAD0D416-8659-4B3A-96AB-B2A1D14A35A2}"/>
    <cellStyle name="Commentaire 6 28_Commentaires" xfId="21600" xr:uid="{AAC4BB76-AE12-425D-A78B-A2E1507FA40E}"/>
    <cellStyle name="Commentaire 6 29" xfId="21601" xr:uid="{8DE9204C-AA75-4198-AA03-AE790E99034D}"/>
    <cellStyle name="Commentaire 6 29 2" xfId="21602" xr:uid="{AEDAE7D7-25A9-445C-AFA1-B7CAB332D870}"/>
    <cellStyle name="Commentaire 6 29 2 2" xfId="21603" xr:uid="{8911EADB-A805-41BE-969D-1D656D55E3D3}"/>
    <cellStyle name="Commentaire 6 29 2_Commentaires" xfId="21604" xr:uid="{A24A483B-EA12-492C-8782-AAD4FFAF1098}"/>
    <cellStyle name="Commentaire 6 29 3" xfId="21605" xr:uid="{9F88F01E-9226-4311-9FD6-4F213AD7C70A}"/>
    <cellStyle name="Commentaire 6 29_Commentaires" xfId="21606" xr:uid="{A3D01065-DCEE-4752-9D24-1B049AD36DA3}"/>
    <cellStyle name="Commentaire 6 3" xfId="21607" xr:uid="{2C35FC20-68D4-4E68-80CD-4664D377D498}"/>
    <cellStyle name="Commentaire 6 3 10" xfId="21608" xr:uid="{29895E09-2399-49D4-9E41-58FCA8C3D251}"/>
    <cellStyle name="Commentaire 6 3 11" xfId="21609" xr:uid="{5A2176A3-828E-4B32-A8BE-5B7C80D9F66B}"/>
    <cellStyle name="Commentaire 6 3 12" xfId="21610" xr:uid="{D871146E-276D-4116-AB37-17216841DA7A}"/>
    <cellStyle name="Commentaire 6 3 2" xfId="21611" xr:uid="{397F4620-00C2-4550-AE7A-4061AEF484B3}"/>
    <cellStyle name="Commentaire 6 3 2 10" xfId="21612" xr:uid="{ADB0F626-7185-48A3-B148-7E303D67EFB7}"/>
    <cellStyle name="Commentaire 6 3 2 2" xfId="21613" xr:uid="{5DE58632-2724-4164-8B67-655A66E225DB}"/>
    <cellStyle name="Commentaire 6 3 2 2 2" xfId="21614" xr:uid="{A130DB49-F7B6-4B0E-AF91-BCF0AFB60235}"/>
    <cellStyle name="Commentaire 6 3 2 2 2 2" xfId="21615" xr:uid="{BBDDD348-05C0-4F46-A6BE-FE51A7B4D973}"/>
    <cellStyle name="Commentaire 6 3 2 2 2 3" xfId="21616" xr:uid="{859A7E50-C266-44A0-845C-2126C02578F5}"/>
    <cellStyle name="Commentaire 6 3 2 2 2 4" xfId="21617" xr:uid="{666858B7-4CD3-4591-8A94-E8A584459F38}"/>
    <cellStyle name="Commentaire 6 3 2 2 2 5" xfId="21618" xr:uid="{EFFBC663-EDD2-4F01-8648-A9A825317645}"/>
    <cellStyle name="Commentaire 6 3 2 2 3" xfId="21619" xr:uid="{AD9A9D7C-FDDC-4D8B-A3AE-0737E6F4CC56}"/>
    <cellStyle name="Commentaire 6 3 2 2 3 2" xfId="21620" xr:uid="{4847C25C-F55B-4A1C-8762-82C4ADE8FA9A}"/>
    <cellStyle name="Commentaire 6 3 2 2 3 3" xfId="21621" xr:uid="{13AFB0D0-4F34-4583-B4B6-8EA72ED4C8BE}"/>
    <cellStyle name="Commentaire 6 3 2 2 3 4" xfId="21622" xr:uid="{121F83A7-B3C6-4A3B-81A7-AFFC4AFF06DD}"/>
    <cellStyle name="Commentaire 6 3 2 2 3 5" xfId="21623" xr:uid="{DB5EFD42-C694-45AA-A711-5AFF6852A667}"/>
    <cellStyle name="Commentaire 6 3 2 2 4" xfId="21624" xr:uid="{6A74A117-CA89-41D9-B75F-E1E0940C492C}"/>
    <cellStyle name="Commentaire 6 3 2 2 5" xfId="21625" xr:uid="{245192AB-3634-4EF1-A908-EBCD7C2AB65A}"/>
    <cellStyle name="Commentaire 6 3 2 2 6" xfId="21626" xr:uid="{E8C5CD08-1C06-4CCE-BB29-687598E41507}"/>
    <cellStyle name="Commentaire 6 3 2 2 7" xfId="21627" xr:uid="{7B25369E-A7C7-4B1E-ACFA-825A193F0075}"/>
    <cellStyle name="Commentaire 6 3 2 2_Commentaires" xfId="21628" xr:uid="{04A6A68B-5F09-4FCA-84CC-BFC336B3C659}"/>
    <cellStyle name="Commentaire 6 3 2 3" xfId="21629" xr:uid="{676F52CF-483B-4252-A214-999D5E7F2DCE}"/>
    <cellStyle name="Commentaire 6 3 2 3 2" xfId="21630" xr:uid="{146116A5-02AF-478B-96EE-77BB0F90096E}"/>
    <cellStyle name="Commentaire 6 3 2 3 2 2" xfId="21631" xr:uid="{10A9A0D6-76D5-40F4-9E22-2CEE8AC532FE}"/>
    <cellStyle name="Commentaire 6 3 2 3 2 3" xfId="21632" xr:uid="{F870084E-2DCB-450E-B3F8-87FDFE8CF59C}"/>
    <cellStyle name="Commentaire 6 3 2 3 2 4" xfId="21633" xr:uid="{CA653899-2C43-4141-8C15-B7264D988917}"/>
    <cellStyle name="Commentaire 6 3 2 3 2 5" xfId="21634" xr:uid="{5C8D260E-2A96-46FA-AB36-EBD97E48B085}"/>
    <cellStyle name="Commentaire 6 3 2 3 3" xfId="21635" xr:uid="{40FD65D3-6C26-4B64-ACFA-9BA37E2982D0}"/>
    <cellStyle name="Commentaire 6 3 2 3 3 2" xfId="21636" xr:uid="{FC7DF752-0B35-4F09-A742-2C7C2CA469A5}"/>
    <cellStyle name="Commentaire 6 3 2 3 3 3" xfId="21637" xr:uid="{2C0A7C77-3B44-4E8A-88A5-739230228266}"/>
    <cellStyle name="Commentaire 6 3 2 3 3 4" xfId="21638" xr:uid="{3AF2F0D0-656E-4980-8448-035FB9D4FE4F}"/>
    <cellStyle name="Commentaire 6 3 2 3 3 5" xfId="21639" xr:uid="{FA62EB26-0D56-49BD-970E-D2BD6C201658}"/>
    <cellStyle name="Commentaire 6 3 2 3 4" xfId="21640" xr:uid="{B8FD604D-E17B-4FEB-8AD6-1CB3E64AB0FF}"/>
    <cellStyle name="Commentaire 6 3 2 3 5" xfId="21641" xr:uid="{D5245E90-B7C5-4FD6-96A7-0360E5A3F173}"/>
    <cellStyle name="Commentaire 6 3 2 3 6" xfId="21642" xr:uid="{60D99D9C-6207-462A-96BA-6699E54530DF}"/>
    <cellStyle name="Commentaire 6 3 2 3 7" xfId="21643" xr:uid="{B4C7B44F-D4AD-46E8-851D-0E8F2453D31B}"/>
    <cellStyle name="Commentaire 6 3 2 3_Commentaires" xfId="21644" xr:uid="{E3B8D99B-53F5-4833-BCCA-3A25127D9118}"/>
    <cellStyle name="Commentaire 6 3 2 4" xfId="21645" xr:uid="{0477BCD5-9E67-473E-8256-AC44FB5030F9}"/>
    <cellStyle name="Commentaire 6 3 2 4 2" xfId="21646" xr:uid="{083513FF-86FD-435E-98D6-32466DD60989}"/>
    <cellStyle name="Commentaire 6 3 2 4 2 2" xfId="21647" xr:uid="{622F61CD-C48D-46CE-ABE7-DB1E6AA37118}"/>
    <cellStyle name="Commentaire 6 3 2 4 2 3" xfId="21648" xr:uid="{0E0CDA8F-B7DB-4BBC-8C4D-DBFF3E881887}"/>
    <cellStyle name="Commentaire 6 3 2 4 2 4" xfId="21649" xr:uid="{288B6849-E7E6-4F1E-8E78-BC23E80860FF}"/>
    <cellStyle name="Commentaire 6 3 2 4 2 5" xfId="21650" xr:uid="{46945CC2-0F5F-4BDF-BAA5-B809DAA58B35}"/>
    <cellStyle name="Commentaire 6 3 2 4 3" xfId="21651" xr:uid="{69FF7866-EC2C-48E3-B83C-B1725C5026EB}"/>
    <cellStyle name="Commentaire 6 3 2 4 3 2" xfId="21652" xr:uid="{2B4A49DB-7E67-480D-9ED5-2B6521212DA7}"/>
    <cellStyle name="Commentaire 6 3 2 4 3 3" xfId="21653" xr:uid="{2C388615-68B6-4E5E-93D2-68AB398E93A8}"/>
    <cellStyle name="Commentaire 6 3 2 4 3 4" xfId="21654" xr:uid="{D416EA2E-3EBB-4557-A34B-EFE38C29B421}"/>
    <cellStyle name="Commentaire 6 3 2 4 3 5" xfId="21655" xr:uid="{A9D7F39B-6825-4B44-B953-72872BFC0578}"/>
    <cellStyle name="Commentaire 6 3 2 4 4" xfId="21656" xr:uid="{46BB3AB4-0AC4-4F9A-B440-E56D61A7742A}"/>
    <cellStyle name="Commentaire 6 3 2 4 5" xfId="21657" xr:uid="{7CF27079-D0AE-4172-ABB1-5B82963DEF28}"/>
    <cellStyle name="Commentaire 6 3 2 4 6" xfId="21658" xr:uid="{2246F503-A23A-4549-B7A1-0020779A325F}"/>
    <cellStyle name="Commentaire 6 3 2 4 7" xfId="21659" xr:uid="{BA1C927B-5ECC-4D78-B117-D1517FC0A21A}"/>
    <cellStyle name="Commentaire 6 3 2 5" xfId="21660" xr:uid="{D5E79EC6-C2AA-49F1-9A52-17273E147EE8}"/>
    <cellStyle name="Commentaire 6 3 2 5 2" xfId="21661" xr:uid="{77216149-65BE-4069-9E0E-EA96843E46DD}"/>
    <cellStyle name="Commentaire 6 3 2 5 3" xfId="21662" xr:uid="{D3B72567-1111-47E7-9AFF-51C4FE14D8F8}"/>
    <cellStyle name="Commentaire 6 3 2 5 4" xfId="21663" xr:uid="{DB86A9C5-7D04-4585-8F04-C3CE62AEBB6A}"/>
    <cellStyle name="Commentaire 6 3 2 5 5" xfId="21664" xr:uid="{E917FC32-9909-4A22-BCC7-B41FCEF63968}"/>
    <cellStyle name="Commentaire 6 3 2 6" xfId="21665" xr:uid="{F530B92D-8094-4943-9426-560B610C9818}"/>
    <cellStyle name="Commentaire 6 3 2 6 2" xfId="21666" xr:uid="{E2B7C5B8-1D0A-432B-9D96-960F188A26CD}"/>
    <cellStyle name="Commentaire 6 3 2 6 3" xfId="21667" xr:uid="{688D937C-E795-4743-9D73-815BBBA377FE}"/>
    <cellStyle name="Commentaire 6 3 2 6 4" xfId="21668" xr:uid="{C1FDD240-A42B-4F87-8AF7-4C28632F341D}"/>
    <cellStyle name="Commentaire 6 3 2 6 5" xfId="21669" xr:uid="{DCA78AE9-6D01-4388-B09E-9DD2D1C84713}"/>
    <cellStyle name="Commentaire 6 3 2 7" xfId="21670" xr:uid="{B3D35D93-FB8C-4ECB-87EE-97B36A6F5057}"/>
    <cellStyle name="Commentaire 6 3 2 8" xfId="21671" xr:uid="{9E40A79A-A305-4AFC-BDF5-6D126BCB487F}"/>
    <cellStyle name="Commentaire 6 3 2 9" xfId="21672" xr:uid="{DE84FB65-3E19-45CC-9BA0-24C8C2A12160}"/>
    <cellStyle name="Commentaire 6 3 2_Commentaires" xfId="21673" xr:uid="{B38730D0-F5C4-4421-9732-F97E25388273}"/>
    <cellStyle name="Commentaire 6 3 3" xfId="21674" xr:uid="{EA9C50FF-1319-417C-9885-FF28E6A6687D}"/>
    <cellStyle name="Commentaire 6 3 3 2" xfId="21675" xr:uid="{A4361265-7264-429F-A767-66A7B2C47A45}"/>
    <cellStyle name="Commentaire 6 3 3 2 2" xfId="21676" xr:uid="{F4ED9AB2-F1F2-443C-A055-5EA503C128CE}"/>
    <cellStyle name="Commentaire 6 3 3 2 3" xfId="21677" xr:uid="{B5E95C61-EFF1-40DE-8567-46DFE218B120}"/>
    <cellStyle name="Commentaire 6 3 3 2 4" xfId="21678" xr:uid="{B87E432F-E065-4220-B7C0-7B0B346246A9}"/>
    <cellStyle name="Commentaire 6 3 3 2 5" xfId="21679" xr:uid="{9DD80273-A1EC-4565-BD72-5078CCF86777}"/>
    <cellStyle name="Commentaire 6 3 3 2_Commentaires" xfId="21680" xr:uid="{22912A01-2C70-4BBC-9E21-819AEA2389F0}"/>
    <cellStyle name="Commentaire 6 3 3 3" xfId="21681" xr:uid="{563996D7-4791-4858-954E-3A5F53554721}"/>
    <cellStyle name="Commentaire 6 3 3 3 2" xfId="21682" xr:uid="{CF802F3C-7794-4739-A150-4854638A8093}"/>
    <cellStyle name="Commentaire 6 3 3 3 3" xfId="21683" xr:uid="{306130FB-1B9A-4202-9FFB-1973AF954C78}"/>
    <cellStyle name="Commentaire 6 3 3 3 4" xfId="21684" xr:uid="{EB63B6E9-99A5-4122-986A-B323D93F3702}"/>
    <cellStyle name="Commentaire 6 3 3 3 5" xfId="21685" xr:uid="{8588FC6C-2914-40B3-9768-E5F57C9706B4}"/>
    <cellStyle name="Commentaire 6 3 3 4" xfId="21686" xr:uid="{F71745C5-A45B-4B4A-A6CE-C9C56B7B2E75}"/>
    <cellStyle name="Commentaire 6 3 3 5" xfId="21687" xr:uid="{F76F6D7D-8F19-4B88-8E15-84EF1139083D}"/>
    <cellStyle name="Commentaire 6 3 3 6" xfId="21688" xr:uid="{867A234F-4101-48D9-8AF6-D84FA323D5BB}"/>
    <cellStyle name="Commentaire 6 3 3 7" xfId="21689" xr:uid="{DE436C96-2954-45BF-A8BC-BE0F0189494A}"/>
    <cellStyle name="Commentaire 6 3 3_Commentaires" xfId="21690" xr:uid="{4C49BD1E-EDBA-498B-85A2-6533A738EB5B}"/>
    <cellStyle name="Commentaire 6 3 4" xfId="21691" xr:uid="{A4B0EBE6-2438-49E0-8426-F8CFEF37C387}"/>
    <cellStyle name="Commentaire 6 3 4 2" xfId="21692" xr:uid="{9790E6F4-9F17-4B8A-BC69-830F468B3D82}"/>
    <cellStyle name="Commentaire 6 3 4 2 2" xfId="21693" xr:uid="{434F91ED-AC5D-4DC0-B15E-38E706D95D67}"/>
    <cellStyle name="Commentaire 6 3 4 2 3" xfId="21694" xr:uid="{03004226-E877-4088-A225-748BE4F6ABAE}"/>
    <cellStyle name="Commentaire 6 3 4 2 4" xfId="21695" xr:uid="{EE3036F4-F375-4089-AAEB-8B370CCDFDC1}"/>
    <cellStyle name="Commentaire 6 3 4 2 5" xfId="21696" xr:uid="{3D0CCE0C-CE1B-4085-8AF3-234AB7C094D5}"/>
    <cellStyle name="Commentaire 6 3 4 2_Commentaires" xfId="21697" xr:uid="{669DDBC7-04ED-407C-998F-8E585E4F98CB}"/>
    <cellStyle name="Commentaire 6 3 4 3" xfId="21698" xr:uid="{59A6D6DA-9A98-4663-99F5-AC05E1C8A228}"/>
    <cellStyle name="Commentaire 6 3 4 3 2" xfId="21699" xr:uid="{5EF2F6E4-8462-482A-B3E6-59D328D99E27}"/>
    <cellStyle name="Commentaire 6 3 4 3 3" xfId="21700" xr:uid="{9372432E-D2D8-4C7E-A37E-114ED95EBE98}"/>
    <cellStyle name="Commentaire 6 3 4 3 4" xfId="21701" xr:uid="{C24C0956-BD3A-40CC-A91D-513C32870095}"/>
    <cellStyle name="Commentaire 6 3 4 3 5" xfId="21702" xr:uid="{EDFE0E75-F4D3-4546-A07C-939B697019E6}"/>
    <cellStyle name="Commentaire 6 3 4 4" xfId="21703" xr:uid="{BED8E431-694E-43EA-A070-48CA7EA7C3C8}"/>
    <cellStyle name="Commentaire 6 3 4 5" xfId="21704" xr:uid="{3AE4A94D-5E3B-4C29-ACEF-892B21EB078B}"/>
    <cellStyle name="Commentaire 6 3 4 6" xfId="21705" xr:uid="{10780831-0851-4457-887B-8293DC8C4E0A}"/>
    <cellStyle name="Commentaire 6 3 4 7" xfId="21706" xr:uid="{0C706098-03C1-48F2-A163-150A25762405}"/>
    <cellStyle name="Commentaire 6 3 4_Commentaires" xfId="21707" xr:uid="{BB990478-4231-4F90-8F4E-BE141401F88B}"/>
    <cellStyle name="Commentaire 6 3 5" xfId="21708" xr:uid="{C58C1350-D516-4382-8354-01EF77EFA6CD}"/>
    <cellStyle name="Commentaire 6 3 5 2" xfId="21709" xr:uid="{AD4D105B-B222-4B2A-96AF-1F3F0D4D4102}"/>
    <cellStyle name="Commentaire 6 3 5 2 2" xfId="21710" xr:uid="{DFAEE05F-47D8-43D1-A2F7-44E906B34CFF}"/>
    <cellStyle name="Commentaire 6 3 5 2 3" xfId="21711" xr:uid="{0BB262FF-8DF7-4D7F-B69A-51A2A927E7FC}"/>
    <cellStyle name="Commentaire 6 3 5 2 4" xfId="21712" xr:uid="{08C6E9B2-D88C-4F3D-BDAB-B49AAA367EF6}"/>
    <cellStyle name="Commentaire 6 3 5 2 5" xfId="21713" xr:uid="{367817C5-4558-49AE-B95A-EF573C56F0EE}"/>
    <cellStyle name="Commentaire 6 3 5 2_Commentaires" xfId="21714" xr:uid="{F8B1724A-086D-4121-A977-6CE850044B5A}"/>
    <cellStyle name="Commentaire 6 3 5 3" xfId="21715" xr:uid="{2B964EA0-3BF3-46D3-BA01-98655293B928}"/>
    <cellStyle name="Commentaire 6 3 5 3 2" xfId="21716" xr:uid="{C0A1F444-7C8E-49A1-ADD2-EAF95D6BB4DC}"/>
    <cellStyle name="Commentaire 6 3 5 3 3" xfId="21717" xr:uid="{DC6C2410-BA51-4EFB-A139-18DBF7A3FEC3}"/>
    <cellStyle name="Commentaire 6 3 5 3 4" xfId="21718" xr:uid="{1A2EBC3E-A10F-454A-A5BC-0A4C674DC571}"/>
    <cellStyle name="Commentaire 6 3 5 3 5" xfId="21719" xr:uid="{D52B3EF1-FC3F-4757-8161-ECEF87F9AB4F}"/>
    <cellStyle name="Commentaire 6 3 5 4" xfId="21720" xr:uid="{B388D15D-D219-45BA-9DB2-7F6B5EA7A3C8}"/>
    <cellStyle name="Commentaire 6 3 5 5" xfId="21721" xr:uid="{DE57A637-E1F1-4E88-B43A-82A153CD5676}"/>
    <cellStyle name="Commentaire 6 3 5 6" xfId="21722" xr:uid="{F736392A-B665-4D67-A422-34F8BDDA863D}"/>
    <cellStyle name="Commentaire 6 3 5 7" xfId="21723" xr:uid="{AA1708A1-DA6E-450F-B5E7-9725CD9420C4}"/>
    <cellStyle name="Commentaire 6 3 5_Commentaires" xfId="21724" xr:uid="{395DD9FE-4772-411B-9F50-A5716B57758F}"/>
    <cellStyle name="Commentaire 6 3 6" xfId="21725" xr:uid="{155A296B-866F-4D1E-AD7D-C8A0703ADA42}"/>
    <cellStyle name="Commentaire 6 3 6 2" xfId="21726" xr:uid="{58A78818-F4D3-4E2C-A9EF-5A000374B9B6}"/>
    <cellStyle name="Commentaire 6 3 6 2 2" xfId="21727" xr:uid="{A8F6DB2B-E6AA-4836-A79E-46CD5F4ACADD}"/>
    <cellStyle name="Commentaire 6 3 6 2 3" xfId="21728" xr:uid="{C6A8A583-A09E-4AC4-9864-D8DD43401BDC}"/>
    <cellStyle name="Commentaire 6 3 6 2 4" xfId="21729" xr:uid="{0DEBB96E-74C1-4FE7-8C64-17E2F7A63040}"/>
    <cellStyle name="Commentaire 6 3 6 2 5" xfId="21730" xr:uid="{B020BC97-3D00-4A32-A6AF-B7796BF566A2}"/>
    <cellStyle name="Commentaire 6 3 6 2_Commentaires" xfId="21731" xr:uid="{EF8E8BD8-3838-42DC-9873-6AE9484AB145}"/>
    <cellStyle name="Commentaire 6 3 6 3" xfId="21732" xr:uid="{1152289D-D70A-449A-AD92-68343BA2D5D9}"/>
    <cellStyle name="Commentaire 6 3 6 3 2" xfId="21733" xr:uid="{4AD39252-AD83-44A0-A437-EC303D369D7C}"/>
    <cellStyle name="Commentaire 6 3 6 3 3" xfId="21734" xr:uid="{4E2DA089-23AD-445D-9E8D-AF3C39E7143A}"/>
    <cellStyle name="Commentaire 6 3 6 3 4" xfId="21735" xr:uid="{72F01451-DA39-4A8D-87D0-DD90908B6A4C}"/>
    <cellStyle name="Commentaire 6 3 6 3 5" xfId="21736" xr:uid="{98FCD8B7-805C-4812-995B-DE489CEF72EA}"/>
    <cellStyle name="Commentaire 6 3 6 4" xfId="21737" xr:uid="{3D7D0B1C-63C4-4EE9-A6ED-7BA24B1A25BE}"/>
    <cellStyle name="Commentaire 6 3 6 5" xfId="21738" xr:uid="{A140579D-0D4E-4237-9C95-B2400AC2C378}"/>
    <cellStyle name="Commentaire 6 3 6 6" xfId="21739" xr:uid="{37B5FC2E-CA3F-42E8-B2D8-D513D14519E0}"/>
    <cellStyle name="Commentaire 6 3 6 7" xfId="21740" xr:uid="{E06F6D42-FE76-44EE-A16E-3105F7743506}"/>
    <cellStyle name="Commentaire 6 3 6_Commentaires" xfId="21741" xr:uid="{A1E7A150-4C3E-47D5-AB73-0CC2CC921387}"/>
    <cellStyle name="Commentaire 6 3 7" xfId="21742" xr:uid="{AB550858-D037-469B-9AEA-49A39D25D1E6}"/>
    <cellStyle name="Commentaire 6 3 7 2" xfId="21743" xr:uid="{8C268C14-4995-4CBC-8082-E2EF49AE7DBF}"/>
    <cellStyle name="Commentaire 6 3 7 2 2" xfId="21744" xr:uid="{82C42172-BC6B-48AA-9744-3783FC41D4A7}"/>
    <cellStyle name="Commentaire 6 3 7 2 3" xfId="21745" xr:uid="{BE7A21D3-943C-4DF1-ADD7-430C16C65D9E}"/>
    <cellStyle name="Commentaire 6 3 7 2 4" xfId="21746" xr:uid="{CE439510-B2F6-468B-AA48-B64575321C0C}"/>
    <cellStyle name="Commentaire 6 3 7 2 5" xfId="21747" xr:uid="{AEDC0260-7986-498D-85A7-720FC95928E2}"/>
    <cellStyle name="Commentaire 6 3 7 3" xfId="21748" xr:uid="{3FE3DBCF-A154-4164-B651-DF21B02992F5}"/>
    <cellStyle name="Commentaire 6 3 7 4" xfId="21749" xr:uid="{D6D11100-5426-49ED-B840-A268160275CA}"/>
    <cellStyle name="Commentaire 6 3 7 5" xfId="21750" xr:uid="{2CDF2281-FF26-4A31-BAD2-241B16BCFB3C}"/>
    <cellStyle name="Commentaire 6 3 7 6" xfId="21751" xr:uid="{537B9CF7-F49D-4EC3-A86D-3FFCDF4DEC03}"/>
    <cellStyle name="Commentaire 6 3 7_Commentaires" xfId="21752" xr:uid="{75E94995-752E-4B8D-8733-A8A59C7C0862}"/>
    <cellStyle name="Commentaire 6 3 8" xfId="21753" xr:uid="{3F24CC7D-1653-4236-8290-04172D46BA56}"/>
    <cellStyle name="Commentaire 6 3 8 2" xfId="21754" xr:uid="{AEEDCCE7-6042-4C7D-83A4-601E3937C9AB}"/>
    <cellStyle name="Commentaire 6 3 8 3" xfId="21755" xr:uid="{07170091-06CF-42D5-9DA6-6C033BDCAE74}"/>
    <cellStyle name="Commentaire 6 3 8 4" xfId="21756" xr:uid="{1DF98004-E5D0-4573-B4EB-425253788B9B}"/>
    <cellStyle name="Commentaire 6 3 8 5" xfId="21757" xr:uid="{1B84964D-2359-4FE9-9660-196A84880ADC}"/>
    <cellStyle name="Commentaire 6 3 8_Commentaires" xfId="21758" xr:uid="{25EBD845-5C11-407A-9D69-1D15EEBA8561}"/>
    <cellStyle name="Commentaire 6 3 9" xfId="21759" xr:uid="{4A857E84-FF06-4B63-AD91-5467702ED59D}"/>
    <cellStyle name="Commentaire 6 3_Commentaires" xfId="21760" xr:uid="{673D7853-6822-44B3-B85E-93D7ABF88FC0}"/>
    <cellStyle name="Commentaire 6 30" xfId="21761" xr:uid="{A6910C63-9E52-4A15-8E98-1DF1DA541732}"/>
    <cellStyle name="Commentaire 6 30 2" xfId="21762" xr:uid="{4EF561F4-E825-4D19-8AC2-BAA42829A401}"/>
    <cellStyle name="Commentaire 6 30 2 2" xfId="21763" xr:uid="{B86891E7-A911-49AD-9D95-8C97E03992DB}"/>
    <cellStyle name="Commentaire 6 30 2_Commentaires" xfId="21764" xr:uid="{43AD4959-58F6-406B-B790-7314C8CCAEF0}"/>
    <cellStyle name="Commentaire 6 30 3" xfId="21765" xr:uid="{CAF1C395-3E60-49EC-B81F-F449E7656B10}"/>
    <cellStyle name="Commentaire 6 30_Commentaires" xfId="21766" xr:uid="{BE451081-1755-44F6-A81B-53CE6480D22B}"/>
    <cellStyle name="Commentaire 6 31" xfId="21767" xr:uid="{667355A1-1D4A-4722-A815-A0F04660213D}"/>
    <cellStyle name="Commentaire 6 31 2" xfId="21768" xr:uid="{83569BA2-E7E9-4C3D-8D76-E92313192528}"/>
    <cellStyle name="Commentaire 6 31 2 2" xfId="21769" xr:uid="{4B464FBC-00BD-4450-A4E6-E654B2F141AE}"/>
    <cellStyle name="Commentaire 6 31 2_Commentaires" xfId="21770" xr:uid="{A320C1A3-CAD3-4390-A2D0-FCD8618D39BD}"/>
    <cellStyle name="Commentaire 6 31 3" xfId="21771" xr:uid="{4F6D58A8-2A9B-4D6E-BF98-87A28A8A4901}"/>
    <cellStyle name="Commentaire 6 31_Commentaires" xfId="21772" xr:uid="{FAB992FE-CAEF-4C2F-8C24-19A9FFD8E004}"/>
    <cellStyle name="Commentaire 6 32" xfId="21773" xr:uid="{C8E94FAD-EDA7-4B6F-89DF-CCA33E930D3E}"/>
    <cellStyle name="Commentaire 6 32 2" xfId="21774" xr:uid="{1A3970E9-C24D-4743-AEED-1F92B5FFE020}"/>
    <cellStyle name="Commentaire 6 32_Commentaires" xfId="21775" xr:uid="{35B00586-BE17-48D6-BC2C-57B076B146B6}"/>
    <cellStyle name="Commentaire 6 33" xfId="21776" xr:uid="{965D7B74-7AA0-4D93-A52D-8CC8168A3BC7}"/>
    <cellStyle name="Commentaire 6 33 2" xfId="21777" xr:uid="{E9A099D8-0E8E-4137-BC37-6FD70285D047}"/>
    <cellStyle name="Commentaire 6 33_Commentaires" xfId="21778" xr:uid="{257A7A66-354C-47D1-9997-97782E27273F}"/>
    <cellStyle name="Commentaire 6 34" xfId="21779" xr:uid="{6C7E5713-5B1D-47D6-AB9F-E229AF034318}"/>
    <cellStyle name="Commentaire 6 4" xfId="21780" xr:uid="{BA22AF17-9330-4E22-AEEC-F004653B20EB}"/>
    <cellStyle name="Commentaire 6 4 10" xfId="21781" xr:uid="{98A312A8-93DB-496D-9555-70D242DCD7CC}"/>
    <cellStyle name="Commentaire 6 4 11" xfId="21782" xr:uid="{502748DF-61F1-416A-80E6-7D8A7050697C}"/>
    <cellStyle name="Commentaire 6 4 12" xfId="21783" xr:uid="{7C86780C-50A8-4CE8-8B19-503EAE6C5DE6}"/>
    <cellStyle name="Commentaire 6 4 2" xfId="21784" xr:uid="{7A27B562-22E9-47C7-8AA5-676552AE9413}"/>
    <cellStyle name="Commentaire 6 4 2 10" xfId="21785" xr:uid="{0F150DF0-C751-4838-B4BA-35CA40235F7B}"/>
    <cellStyle name="Commentaire 6 4 2 2" xfId="21786" xr:uid="{CF2D7D32-AF63-4CA3-99E8-164D210778C9}"/>
    <cellStyle name="Commentaire 6 4 2 2 2" xfId="21787" xr:uid="{F8D68202-233B-4B0B-A443-5FC81F65DF39}"/>
    <cellStyle name="Commentaire 6 4 2 2 2 2" xfId="21788" xr:uid="{E2DE8279-BED4-4A0C-8ECB-D75FBEF66A44}"/>
    <cellStyle name="Commentaire 6 4 2 2 2 3" xfId="21789" xr:uid="{844D618A-A65E-4DD6-8607-70C461745A80}"/>
    <cellStyle name="Commentaire 6 4 2 2 2 4" xfId="21790" xr:uid="{C10FC03D-ED36-42A4-9B90-AEB2D31AF476}"/>
    <cellStyle name="Commentaire 6 4 2 2 2 5" xfId="21791" xr:uid="{AECB106D-5BA8-414B-B706-6260331644A2}"/>
    <cellStyle name="Commentaire 6 4 2 2 3" xfId="21792" xr:uid="{62F024E0-4217-4849-8C9A-7D2AFA90CECA}"/>
    <cellStyle name="Commentaire 6 4 2 2 3 2" xfId="21793" xr:uid="{A0A60B47-7641-4FD7-B2E8-984409010141}"/>
    <cellStyle name="Commentaire 6 4 2 2 3 3" xfId="21794" xr:uid="{A45815BF-23DF-498D-9AD5-35A0A808EF34}"/>
    <cellStyle name="Commentaire 6 4 2 2 3 4" xfId="21795" xr:uid="{6FC3FD1B-551B-4F39-A7AB-C7B78FAB6032}"/>
    <cellStyle name="Commentaire 6 4 2 2 3 5" xfId="21796" xr:uid="{12C7058E-4765-4557-9CBC-F1C7A50D65DB}"/>
    <cellStyle name="Commentaire 6 4 2 2 4" xfId="21797" xr:uid="{FF7EE231-2C36-4014-BBCB-917A38A47A70}"/>
    <cellStyle name="Commentaire 6 4 2 2 5" xfId="21798" xr:uid="{D8BC320B-6856-4B13-8C9C-01A1C474D427}"/>
    <cellStyle name="Commentaire 6 4 2 2 6" xfId="21799" xr:uid="{17AE95C2-CB6D-4662-BD15-90BE0BC19C85}"/>
    <cellStyle name="Commentaire 6 4 2 2 7" xfId="21800" xr:uid="{E4B6EC26-B78A-4A1C-83DA-29E600F13677}"/>
    <cellStyle name="Commentaire 6 4 2 2_Commentaires" xfId="21801" xr:uid="{8F8769C0-07C3-4271-BAF2-D5D6F9A97F49}"/>
    <cellStyle name="Commentaire 6 4 2 3" xfId="21802" xr:uid="{16D450E4-AFCE-438B-B43B-6D520EA672B3}"/>
    <cellStyle name="Commentaire 6 4 2 3 2" xfId="21803" xr:uid="{F6C1100A-C7AB-4E81-8754-85B9DDBE240A}"/>
    <cellStyle name="Commentaire 6 4 2 3 2 2" xfId="21804" xr:uid="{980ED8E9-FEC0-4103-8684-28B538162130}"/>
    <cellStyle name="Commentaire 6 4 2 3 2 3" xfId="21805" xr:uid="{EC8AC657-0F8B-4D7B-8258-62EC64150DEC}"/>
    <cellStyle name="Commentaire 6 4 2 3 2 4" xfId="21806" xr:uid="{8607FE5C-E026-472F-95E9-5786607E0D54}"/>
    <cellStyle name="Commentaire 6 4 2 3 2 5" xfId="21807" xr:uid="{65A7E69D-5B6E-45D4-8AA8-9572EC93F121}"/>
    <cellStyle name="Commentaire 6 4 2 3 3" xfId="21808" xr:uid="{57891F4F-3B68-437F-A92F-5ADF29DF1B23}"/>
    <cellStyle name="Commentaire 6 4 2 3 3 2" xfId="21809" xr:uid="{5E94F9E0-2468-4517-95B9-CC4E44209047}"/>
    <cellStyle name="Commentaire 6 4 2 3 3 3" xfId="21810" xr:uid="{569F55DD-9580-4F23-B65B-464DA04B0D4E}"/>
    <cellStyle name="Commentaire 6 4 2 3 3 4" xfId="21811" xr:uid="{7E0789FC-679D-404E-9DDF-5C890BB33E87}"/>
    <cellStyle name="Commentaire 6 4 2 3 3 5" xfId="21812" xr:uid="{F32EF861-FA53-489A-A5F4-3E1450995B47}"/>
    <cellStyle name="Commentaire 6 4 2 3 4" xfId="21813" xr:uid="{9751E7B6-475F-4263-95AD-09621B849128}"/>
    <cellStyle name="Commentaire 6 4 2 3 5" xfId="21814" xr:uid="{29C3A85D-B4BE-49B5-A795-E480FFB023C3}"/>
    <cellStyle name="Commentaire 6 4 2 3 6" xfId="21815" xr:uid="{F070CAA7-AA89-48AF-98C7-701E349DB9F6}"/>
    <cellStyle name="Commentaire 6 4 2 3 7" xfId="21816" xr:uid="{40A013BB-7267-4D74-8C6A-2DE188CCBA5F}"/>
    <cellStyle name="Commentaire 6 4 2 3_Commentaires" xfId="21817" xr:uid="{D62E50E5-7AE2-4410-8D5C-C1172B3B5C77}"/>
    <cellStyle name="Commentaire 6 4 2 4" xfId="21818" xr:uid="{84E146BF-A911-4677-8F78-5AE051FC6278}"/>
    <cellStyle name="Commentaire 6 4 2 4 2" xfId="21819" xr:uid="{A5B10F7C-2213-4C77-B9C4-CB0EF00D63EB}"/>
    <cellStyle name="Commentaire 6 4 2 4 2 2" xfId="21820" xr:uid="{1DF58767-665F-491A-AB64-FC387DCDAE70}"/>
    <cellStyle name="Commentaire 6 4 2 4 2 3" xfId="21821" xr:uid="{0902B4CB-3C4A-40B9-9922-62394FD185C2}"/>
    <cellStyle name="Commentaire 6 4 2 4 2 4" xfId="21822" xr:uid="{C1D255F7-FF52-4348-BC31-42D81AC50373}"/>
    <cellStyle name="Commentaire 6 4 2 4 2 5" xfId="21823" xr:uid="{0C82632F-F203-40E3-B112-D82BF08CC8FD}"/>
    <cellStyle name="Commentaire 6 4 2 4 3" xfId="21824" xr:uid="{EE585027-5816-4B78-93D5-B76041E0BBBB}"/>
    <cellStyle name="Commentaire 6 4 2 4 3 2" xfId="21825" xr:uid="{5F6D2E4A-6827-4497-9D98-8FF20392011D}"/>
    <cellStyle name="Commentaire 6 4 2 4 3 3" xfId="21826" xr:uid="{AB9105C8-4B66-497D-95A1-22AC5FD9299F}"/>
    <cellStyle name="Commentaire 6 4 2 4 3 4" xfId="21827" xr:uid="{71A78E83-F0E8-45CC-8474-457F4B3A48E7}"/>
    <cellStyle name="Commentaire 6 4 2 4 3 5" xfId="21828" xr:uid="{2FB4B56F-1DD7-4F6C-B808-B3753DCA7046}"/>
    <cellStyle name="Commentaire 6 4 2 4 4" xfId="21829" xr:uid="{65FA2728-039D-487C-8AED-B54B2C8A40A4}"/>
    <cellStyle name="Commentaire 6 4 2 4 5" xfId="21830" xr:uid="{B6F2D637-8049-4C74-A139-DF20DB06B5EB}"/>
    <cellStyle name="Commentaire 6 4 2 4 6" xfId="21831" xr:uid="{240695B4-CC5D-46FC-B3B7-2AF8CF0A312A}"/>
    <cellStyle name="Commentaire 6 4 2 4 7" xfId="21832" xr:uid="{41763D50-057B-4421-B13D-2B98FCB3C0F5}"/>
    <cellStyle name="Commentaire 6 4 2 5" xfId="21833" xr:uid="{D4D29CED-FC29-4426-B5EE-E5466E2D662F}"/>
    <cellStyle name="Commentaire 6 4 2 5 2" xfId="21834" xr:uid="{C95CF86F-72FD-4F12-99D1-5C7E64BBFE02}"/>
    <cellStyle name="Commentaire 6 4 2 5 3" xfId="21835" xr:uid="{103DC668-FAA0-4ABD-8759-60105CCA4B26}"/>
    <cellStyle name="Commentaire 6 4 2 5 4" xfId="21836" xr:uid="{3F71F69C-E74C-4118-A42C-6E96DDF1C1E8}"/>
    <cellStyle name="Commentaire 6 4 2 5 5" xfId="21837" xr:uid="{449EECDC-195B-4927-B6E4-B965E0F11AD2}"/>
    <cellStyle name="Commentaire 6 4 2 6" xfId="21838" xr:uid="{872F15F7-17E8-4A48-B308-3F56723EE0A2}"/>
    <cellStyle name="Commentaire 6 4 2 6 2" xfId="21839" xr:uid="{530B57FB-9428-4567-B8C3-1B0A87D00837}"/>
    <cellStyle name="Commentaire 6 4 2 6 3" xfId="21840" xr:uid="{DC66DB5A-54CB-404A-8191-7C181CF7B0B0}"/>
    <cellStyle name="Commentaire 6 4 2 6 4" xfId="21841" xr:uid="{D8BDB0C1-971B-4DB7-A024-8004006B4891}"/>
    <cellStyle name="Commentaire 6 4 2 6 5" xfId="21842" xr:uid="{D3B00ED9-AB42-4F6B-B924-A2FB884B204A}"/>
    <cellStyle name="Commentaire 6 4 2 7" xfId="21843" xr:uid="{5CBEBBB0-22BF-4EE3-A5B8-CE11122FDCD2}"/>
    <cellStyle name="Commentaire 6 4 2 8" xfId="21844" xr:uid="{38650E10-4D5A-466C-BF80-2B04C60B2B9E}"/>
    <cellStyle name="Commentaire 6 4 2 9" xfId="21845" xr:uid="{B8DAEB92-F1C8-42F0-9133-81C515DCBF9D}"/>
    <cellStyle name="Commentaire 6 4 2_Commentaires" xfId="21846" xr:uid="{3EF59E30-FBE0-4976-B074-4D7F7398FE07}"/>
    <cellStyle name="Commentaire 6 4 3" xfId="21847" xr:uid="{F6D819EE-587D-445C-8CAF-9DA968684CBD}"/>
    <cellStyle name="Commentaire 6 4 3 2" xfId="21848" xr:uid="{A3CD50C9-BB8B-4A6C-A353-3C678C52F179}"/>
    <cellStyle name="Commentaire 6 4 3 2 2" xfId="21849" xr:uid="{3A8FC86D-F905-4618-8623-7DD693DCE934}"/>
    <cellStyle name="Commentaire 6 4 3 2 3" xfId="21850" xr:uid="{B94BA0E5-A3B1-470C-BDC0-DECE77FB1948}"/>
    <cellStyle name="Commentaire 6 4 3 2 4" xfId="21851" xr:uid="{B7521126-C21C-4A7B-B109-43D535BB816C}"/>
    <cellStyle name="Commentaire 6 4 3 2 5" xfId="21852" xr:uid="{BEE60E9C-7091-4C03-8F86-1455B87EBDD6}"/>
    <cellStyle name="Commentaire 6 4 3 2_Commentaires" xfId="21853" xr:uid="{5D721E9B-7D19-47EB-B526-CDAE50D037F0}"/>
    <cellStyle name="Commentaire 6 4 3 3" xfId="21854" xr:uid="{50C4731B-AC22-40F8-9F8E-3A4E93060A2C}"/>
    <cellStyle name="Commentaire 6 4 3 3 2" xfId="21855" xr:uid="{E6750703-CF28-46B3-BF65-8929E16CBF0C}"/>
    <cellStyle name="Commentaire 6 4 3 3 3" xfId="21856" xr:uid="{02426EF0-A011-4C9D-AC94-23EC029D37C3}"/>
    <cellStyle name="Commentaire 6 4 3 3 4" xfId="21857" xr:uid="{AF9F5F8D-2E55-4424-9D92-8EDFED183F93}"/>
    <cellStyle name="Commentaire 6 4 3 3 5" xfId="21858" xr:uid="{57918E70-B4BF-41C5-8537-32199FDD54C1}"/>
    <cellStyle name="Commentaire 6 4 3 4" xfId="21859" xr:uid="{F6853070-3121-4E05-83A1-C96E0DB9E293}"/>
    <cellStyle name="Commentaire 6 4 3 5" xfId="21860" xr:uid="{B0F36733-FC5C-41CA-A3BF-BFB1672DCBD6}"/>
    <cellStyle name="Commentaire 6 4 3 6" xfId="21861" xr:uid="{4323998B-B53A-4606-B9A4-7B33071AA19A}"/>
    <cellStyle name="Commentaire 6 4 3 7" xfId="21862" xr:uid="{62E405B3-4F3B-461D-9297-8D0C2380A00E}"/>
    <cellStyle name="Commentaire 6 4 3_Commentaires" xfId="21863" xr:uid="{F894DB66-2D39-4F35-B96F-004E3A102116}"/>
    <cellStyle name="Commentaire 6 4 4" xfId="21864" xr:uid="{FB745215-4534-4891-8D3B-A660899CD110}"/>
    <cellStyle name="Commentaire 6 4 4 2" xfId="21865" xr:uid="{5F27691B-D397-4268-83E9-BE461EF56CCC}"/>
    <cellStyle name="Commentaire 6 4 4 2 2" xfId="21866" xr:uid="{CD751A78-5E71-4385-B5BD-2E792B1FB142}"/>
    <cellStyle name="Commentaire 6 4 4 2 3" xfId="21867" xr:uid="{FD0F03AC-777A-4589-B63E-AE1389FF8DE9}"/>
    <cellStyle name="Commentaire 6 4 4 2 4" xfId="21868" xr:uid="{9D9AA003-609D-4B0A-B2C5-935BF2D4F252}"/>
    <cellStyle name="Commentaire 6 4 4 2 5" xfId="21869" xr:uid="{9DCC1CD9-2351-45CC-8934-A9051A7E9238}"/>
    <cellStyle name="Commentaire 6 4 4 2_Commentaires" xfId="21870" xr:uid="{E6D81FBA-07EA-4C25-9173-5F8D2EB93C4B}"/>
    <cellStyle name="Commentaire 6 4 4 3" xfId="21871" xr:uid="{B0B938FC-A46F-495E-88D3-F783823AEFD1}"/>
    <cellStyle name="Commentaire 6 4 4 3 2" xfId="21872" xr:uid="{8E8B2CDB-9BA1-456B-AF54-14D4E51B6007}"/>
    <cellStyle name="Commentaire 6 4 4 3 3" xfId="21873" xr:uid="{222F919C-D8FE-4034-B0F9-69E9F6C4B0DA}"/>
    <cellStyle name="Commentaire 6 4 4 3 4" xfId="21874" xr:uid="{4CF71272-CFAE-42A4-B660-AB70C7BAFA5F}"/>
    <cellStyle name="Commentaire 6 4 4 3 5" xfId="21875" xr:uid="{439C3669-FD3E-450C-A4A8-D70DDFD77E7E}"/>
    <cellStyle name="Commentaire 6 4 4 4" xfId="21876" xr:uid="{59A02BFF-40CA-462B-B30E-0B335FADC3EA}"/>
    <cellStyle name="Commentaire 6 4 4 5" xfId="21877" xr:uid="{3448C4FD-4BDE-4777-878A-1BC478BACA01}"/>
    <cellStyle name="Commentaire 6 4 4 6" xfId="21878" xr:uid="{66170D1F-B461-4AC3-AE02-CC1818DE164A}"/>
    <cellStyle name="Commentaire 6 4 4 7" xfId="21879" xr:uid="{A6940078-8F3C-47C6-AF82-0E6F94A653D8}"/>
    <cellStyle name="Commentaire 6 4 4_Commentaires" xfId="21880" xr:uid="{B9BB4809-912A-44C7-A862-8A195BDFB322}"/>
    <cellStyle name="Commentaire 6 4 5" xfId="21881" xr:uid="{186E6A21-7DF7-4EB7-BF45-B59B4D49162D}"/>
    <cellStyle name="Commentaire 6 4 5 2" xfId="21882" xr:uid="{FC02A8C4-5629-4186-BB9C-BDD606AD6372}"/>
    <cellStyle name="Commentaire 6 4 5 2 2" xfId="21883" xr:uid="{84038C96-C9FA-4291-A17C-069C8C62C944}"/>
    <cellStyle name="Commentaire 6 4 5 2 3" xfId="21884" xr:uid="{B8CCB0E8-611E-4D8F-9CA2-271604F1E172}"/>
    <cellStyle name="Commentaire 6 4 5 2 4" xfId="21885" xr:uid="{B2757CC4-3A7B-4C19-B69E-28F19674F90C}"/>
    <cellStyle name="Commentaire 6 4 5 2 5" xfId="21886" xr:uid="{55F49B8C-598C-4B4C-BD67-8EE4AE368A9C}"/>
    <cellStyle name="Commentaire 6 4 5 2_Commentaires" xfId="21887" xr:uid="{5B146F67-9642-44C7-A3A2-26569A843877}"/>
    <cellStyle name="Commentaire 6 4 5 3" xfId="21888" xr:uid="{FE74B25A-3F94-4B12-AB5B-98F076023CA3}"/>
    <cellStyle name="Commentaire 6 4 5 3 2" xfId="21889" xr:uid="{075E9BD5-6072-4397-A497-15385E72D1D6}"/>
    <cellStyle name="Commentaire 6 4 5 3 3" xfId="21890" xr:uid="{A331F7A4-5CAA-4F9D-9B05-368071BDE4D2}"/>
    <cellStyle name="Commentaire 6 4 5 3 4" xfId="21891" xr:uid="{DAA541C8-22E5-445E-84F1-2B4F3D8E6171}"/>
    <cellStyle name="Commentaire 6 4 5 3 5" xfId="21892" xr:uid="{3700BBA6-CDE3-4C01-912A-FB4C1926AB1B}"/>
    <cellStyle name="Commentaire 6 4 5 4" xfId="21893" xr:uid="{551899E1-48DE-4C1E-83D9-7CDCAE1414AE}"/>
    <cellStyle name="Commentaire 6 4 5 5" xfId="21894" xr:uid="{55AF5692-43D3-4E1E-8BF5-ECBF842FDA0E}"/>
    <cellStyle name="Commentaire 6 4 5 6" xfId="21895" xr:uid="{E390587E-1677-48F6-A863-2FCC82C57B35}"/>
    <cellStyle name="Commentaire 6 4 5 7" xfId="21896" xr:uid="{29F8547E-DA79-43CB-B372-4A6FCB3E7F15}"/>
    <cellStyle name="Commentaire 6 4 5_Commentaires" xfId="21897" xr:uid="{0E1BD5B1-1B51-47D9-B6FB-7ABB896A07D1}"/>
    <cellStyle name="Commentaire 6 4 6" xfId="21898" xr:uid="{8A6A4E39-52C9-4F0E-B26D-8600254DC90B}"/>
    <cellStyle name="Commentaire 6 4 6 2" xfId="21899" xr:uid="{D8A6F683-A82A-4FF9-8018-5C9DDEE60024}"/>
    <cellStyle name="Commentaire 6 4 6 2 2" xfId="21900" xr:uid="{8B97D405-1F60-4BDA-AA5D-9DAA7D090E29}"/>
    <cellStyle name="Commentaire 6 4 6 2 3" xfId="21901" xr:uid="{256B2AF0-3426-4DE8-8BCD-08D2C0A73C84}"/>
    <cellStyle name="Commentaire 6 4 6 2 4" xfId="21902" xr:uid="{541A751B-D6E0-4A28-B2DF-D5919BA5EDC6}"/>
    <cellStyle name="Commentaire 6 4 6 2 5" xfId="21903" xr:uid="{EDE8512F-3834-4D51-9AEB-0E9DA7D3AFE8}"/>
    <cellStyle name="Commentaire 6 4 6 2_Commentaires" xfId="21904" xr:uid="{446A8A78-EDF7-4456-B343-C123838CEE9A}"/>
    <cellStyle name="Commentaire 6 4 6 3" xfId="21905" xr:uid="{6FB4A76E-9C51-42C1-86BE-0A342D10BC6D}"/>
    <cellStyle name="Commentaire 6 4 6 3 2" xfId="21906" xr:uid="{ADCAC740-EAAA-490A-8EB3-38B1F58A0A49}"/>
    <cellStyle name="Commentaire 6 4 6 3 3" xfId="21907" xr:uid="{E48CD430-EAC5-4705-9DCB-2ED3E74E2EC1}"/>
    <cellStyle name="Commentaire 6 4 6 3 4" xfId="21908" xr:uid="{D1599B2F-F126-4135-8581-BD59B5B76154}"/>
    <cellStyle name="Commentaire 6 4 6 3 5" xfId="21909" xr:uid="{8696F35F-22F8-40D0-B8D6-49E57FB47923}"/>
    <cellStyle name="Commentaire 6 4 6 4" xfId="21910" xr:uid="{A79F5F16-1756-43D4-A805-1C29A6B1B38B}"/>
    <cellStyle name="Commentaire 6 4 6 5" xfId="21911" xr:uid="{2A0D1F74-F8FA-4DF2-A838-D70A13FFDEA0}"/>
    <cellStyle name="Commentaire 6 4 6 6" xfId="21912" xr:uid="{4C5C00AA-9A76-4912-AE53-24557BF8F51B}"/>
    <cellStyle name="Commentaire 6 4 6 7" xfId="21913" xr:uid="{44EF9FC3-D3FF-4DEC-A478-ECD90F4D5DFC}"/>
    <cellStyle name="Commentaire 6 4 6_Commentaires" xfId="21914" xr:uid="{9B4F2BC1-F096-4B71-AAD3-0163D4831960}"/>
    <cellStyle name="Commentaire 6 4 7" xfId="21915" xr:uid="{0F635542-4BD3-4C06-A61A-AA98287D3C11}"/>
    <cellStyle name="Commentaire 6 4 7 2" xfId="21916" xr:uid="{0E30FBFE-FC3F-42CE-92B5-E7F70BDF21E2}"/>
    <cellStyle name="Commentaire 6 4 7 2 2" xfId="21917" xr:uid="{C532912B-C042-4FFE-84D5-1050C0E32D98}"/>
    <cellStyle name="Commentaire 6 4 7 2 3" xfId="21918" xr:uid="{3DED2C7E-3D13-4CF5-B45E-7E74DBB461DC}"/>
    <cellStyle name="Commentaire 6 4 7 2 4" xfId="21919" xr:uid="{95EF0BB3-9420-4074-8D4F-09DC546ECE82}"/>
    <cellStyle name="Commentaire 6 4 7 2 5" xfId="21920" xr:uid="{44CC51EA-76FF-4248-92E6-5B55C7138F92}"/>
    <cellStyle name="Commentaire 6 4 7 3" xfId="21921" xr:uid="{FA05AF4E-9171-4750-98D5-8A747604605D}"/>
    <cellStyle name="Commentaire 6 4 7 4" xfId="21922" xr:uid="{6C48E503-47CB-4E9E-8126-DF2DBE543E55}"/>
    <cellStyle name="Commentaire 6 4 7 5" xfId="21923" xr:uid="{74DC9234-160D-456A-A190-9120F3AA7F30}"/>
    <cellStyle name="Commentaire 6 4 7 6" xfId="21924" xr:uid="{C7CFBC06-20AA-450F-BBA1-32931E167797}"/>
    <cellStyle name="Commentaire 6 4 7_Commentaires" xfId="21925" xr:uid="{44961035-A74D-4F5C-96B8-8DA06F65247B}"/>
    <cellStyle name="Commentaire 6 4 8" xfId="21926" xr:uid="{8D736241-A807-4953-BE0C-19B6AB185A9C}"/>
    <cellStyle name="Commentaire 6 4 8 2" xfId="21927" xr:uid="{856E477C-7218-40C5-B5E7-2B53D8E582D3}"/>
    <cellStyle name="Commentaire 6 4 8 3" xfId="21928" xr:uid="{F0F87015-5EAF-4038-B53A-01148F4DDCBE}"/>
    <cellStyle name="Commentaire 6 4 8 4" xfId="21929" xr:uid="{CE1CBD7E-5743-4DF4-AE20-E3BFF3ECF4B0}"/>
    <cellStyle name="Commentaire 6 4 8 5" xfId="21930" xr:uid="{E07463C6-60FD-4BD0-A1B0-1AFFE904280C}"/>
    <cellStyle name="Commentaire 6 4 8_Commentaires" xfId="21931" xr:uid="{F48C31D8-6649-4052-87B0-6A0DC862393C}"/>
    <cellStyle name="Commentaire 6 4 9" xfId="21932" xr:uid="{666320EF-D197-4CAE-8240-C06FE9963BAB}"/>
    <cellStyle name="Commentaire 6 4_Commentaires" xfId="21933" xr:uid="{41262518-CF85-40EB-9D2C-8F9ACDEE9020}"/>
    <cellStyle name="Commentaire 6 5" xfId="21934" xr:uid="{959E7923-5C31-4CD5-A2CE-530D54CD4A03}"/>
    <cellStyle name="Commentaire 6 5 10" xfId="21935" xr:uid="{8C4E7588-D986-4AC3-96D5-4EBBE65B71A9}"/>
    <cellStyle name="Commentaire 6 5 11" xfId="21936" xr:uid="{8721B303-5BB5-477D-A32E-C365FD18F4DF}"/>
    <cellStyle name="Commentaire 6 5 12" xfId="21937" xr:uid="{A84FFF7A-3BCE-47BB-A019-7B05F729AFC8}"/>
    <cellStyle name="Commentaire 6 5 2" xfId="21938" xr:uid="{85F150BF-F5D1-4EE5-852A-02E7FFA446B3}"/>
    <cellStyle name="Commentaire 6 5 2 10" xfId="21939" xr:uid="{36E56E44-E4E1-459A-9E50-B5FF0B75FD1A}"/>
    <cellStyle name="Commentaire 6 5 2 2" xfId="21940" xr:uid="{1E66BD3E-EDB5-4215-B1FA-7EA10395FA09}"/>
    <cellStyle name="Commentaire 6 5 2 2 2" xfId="21941" xr:uid="{D5E8A6A0-D4BC-4544-8487-4AE8DAAA2149}"/>
    <cellStyle name="Commentaire 6 5 2 2 2 2" xfId="21942" xr:uid="{4D18107F-B47F-4099-9D51-3BFEE2016452}"/>
    <cellStyle name="Commentaire 6 5 2 2 2 3" xfId="21943" xr:uid="{507670FB-A485-4726-AB00-9D913687C3C4}"/>
    <cellStyle name="Commentaire 6 5 2 2 2 4" xfId="21944" xr:uid="{4BE1DD88-7744-42C3-B52B-C2F542CFAFA8}"/>
    <cellStyle name="Commentaire 6 5 2 2 2 5" xfId="21945" xr:uid="{73BBAEC5-93A1-42C8-914D-5FABD6DC213D}"/>
    <cellStyle name="Commentaire 6 5 2 2 3" xfId="21946" xr:uid="{23D6CA7A-3928-45A6-A8AC-8FA0B9399F25}"/>
    <cellStyle name="Commentaire 6 5 2 2 3 2" xfId="21947" xr:uid="{8D7417D6-2575-4551-831E-B6D5048DFE0E}"/>
    <cellStyle name="Commentaire 6 5 2 2 3 3" xfId="21948" xr:uid="{132B0BDC-DC7D-486E-AEAB-D40F4A2FE7C6}"/>
    <cellStyle name="Commentaire 6 5 2 2 3 4" xfId="21949" xr:uid="{0ECCE896-DD50-455E-844E-188241FC4DE7}"/>
    <cellStyle name="Commentaire 6 5 2 2 3 5" xfId="21950" xr:uid="{BFF7CDFC-FE78-4EC0-A0A5-26F1E20B4B84}"/>
    <cellStyle name="Commentaire 6 5 2 2 4" xfId="21951" xr:uid="{1CAD0470-4E0D-4960-96EE-5EFAA299FCB4}"/>
    <cellStyle name="Commentaire 6 5 2 2 5" xfId="21952" xr:uid="{10A700EC-19A3-46D9-A7A0-15C6B1EC6195}"/>
    <cellStyle name="Commentaire 6 5 2 2 6" xfId="21953" xr:uid="{90D432DC-EC33-4501-92B2-F5547EF7A0C7}"/>
    <cellStyle name="Commentaire 6 5 2 2 7" xfId="21954" xr:uid="{17EF8EAC-77FD-49CC-910D-57D5ECDA6A7F}"/>
    <cellStyle name="Commentaire 6 5 2 2_Commentaires" xfId="21955" xr:uid="{ECB51AD9-C178-46C5-B6D6-AF579E502F5B}"/>
    <cellStyle name="Commentaire 6 5 2 3" xfId="21956" xr:uid="{C34A5118-7319-4609-AF6D-E2F9E84B72AB}"/>
    <cellStyle name="Commentaire 6 5 2 3 2" xfId="21957" xr:uid="{A53C1251-78DC-42E7-9987-7FF3FFCCCE6B}"/>
    <cellStyle name="Commentaire 6 5 2 3 2 2" xfId="21958" xr:uid="{32248472-B520-4AB9-BC66-D62FD3FB4EAF}"/>
    <cellStyle name="Commentaire 6 5 2 3 2 3" xfId="21959" xr:uid="{4BF31400-B278-418F-A373-D8DE4B3F81D9}"/>
    <cellStyle name="Commentaire 6 5 2 3 2 4" xfId="21960" xr:uid="{C7D31036-F0CA-4B3C-A97B-E61CC3CB7B5C}"/>
    <cellStyle name="Commentaire 6 5 2 3 2 5" xfId="21961" xr:uid="{34051298-8DEE-4FF0-A286-82AA0EE0F7A5}"/>
    <cellStyle name="Commentaire 6 5 2 3 3" xfId="21962" xr:uid="{C050060B-CD66-4DCB-A288-B60622C5E80C}"/>
    <cellStyle name="Commentaire 6 5 2 3 3 2" xfId="21963" xr:uid="{8757D187-FCEA-42FD-AB1D-FC3F71CA132B}"/>
    <cellStyle name="Commentaire 6 5 2 3 3 3" xfId="21964" xr:uid="{9C424F80-A83E-43C6-B5D4-D2E16BF59A70}"/>
    <cellStyle name="Commentaire 6 5 2 3 3 4" xfId="21965" xr:uid="{E3661609-C084-408C-8055-2691182E845C}"/>
    <cellStyle name="Commentaire 6 5 2 3 3 5" xfId="21966" xr:uid="{601E9755-3E38-44AC-B90F-05B09625F762}"/>
    <cellStyle name="Commentaire 6 5 2 3 4" xfId="21967" xr:uid="{E2A513D2-F11E-4D67-BBAC-AC603EF74F5F}"/>
    <cellStyle name="Commentaire 6 5 2 3 5" xfId="21968" xr:uid="{3C822D64-DFCA-4B4E-83E6-FA8EEF818C76}"/>
    <cellStyle name="Commentaire 6 5 2 3 6" xfId="21969" xr:uid="{3296D1D6-9972-42E8-811E-FA70CBD7BE1E}"/>
    <cellStyle name="Commentaire 6 5 2 3 7" xfId="21970" xr:uid="{99DBA203-3A63-4A9B-A9CF-D6589655F94C}"/>
    <cellStyle name="Commentaire 6 5 2 3_Commentaires" xfId="21971" xr:uid="{6F2433D6-4BB3-4566-885B-4C7C1375F62B}"/>
    <cellStyle name="Commentaire 6 5 2 4" xfId="21972" xr:uid="{1A7647FA-C619-47AA-8210-651CE1D82FA4}"/>
    <cellStyle name="Commentaire 6 5 2 4 2" xfId="21973" xr:uid="{0ACAC55E-6246-4814-8065-3BBCF1BF0DE6}"/>
    <cellStyle name="Commentaire 6 5 2 4 2 2" xfId="21974" xr:uid="{F6B1F8F5-9DD5-45E5-88CC-E60FF3D37DD1}"/>
    <cellStyle name="Commentaire 6 5 2 4 2 3" xfId="21975" xr:uid="{017D4172-246C-4210-9EA2-DC63E6DA49CD}"/>
    <cellStyle name="Commentaire 6 5 2 4 2 4" xfId="21976" xr:uid="{B71B2D35-068B-4F5C-AAE9-4BBB54A09856}"/>
    <cellStyle name="Commentaire 6 5 2 4 2 5" xfId="21977" xr:uid="{57D32A9D-58B3-4DCC-AD65-5D89437BF27A}"/>
    <cellStyle name="Commentaire 6 5 2 4 3" xfId="21978" xr:uid="{D988A053-12B4-40F6-9307-94DD7381844E}"/>
    <cellStyle name="Commentaire 6 5 2 4 3 2" xfId="21979" xr:uid="{463DBACD-3422-49B9-A4A5-5C0155CF0568}"/>
    <cellStyle name="Commentaire 6 5 2 4 3 3" xfId="21980" xr:uid="{F3907EFF-C70B-465E-AFA8-24A8AC775086}"/>
    <cellStyle name="Commentaire 6 5 2 4 3 4" xfId="21981" xr:uid="{1B7ADDAB-B0B4-4BBE-84A2-5479763B517B}"/>
    <cellStyle name="Commentaire 6 5 2 4 3 5" xfId="21982" xr:uid="{78026321-2728-4A7D-80C1-DCB5BEB760DA}"/>
    <cellStyle name="Commentaire 6 5 2 4 4" xfId="21983" xr:uid="{3E744793-0A02-43C0-AF83-6427DC9A9681}"/>
    <cellStyle name="Commentaire 6 5 2 4 5" xfId="21984" xr:uid="{DDADB5C7-298D-430A-8162-FDCA14D2346A}"/>
    <cellStyle name="Commentaire 6 5 2 4 6" xfId="21985" xr:uid="{07A06750-F34F-4C25-8110-F1C0212BE926}"/>
    <cellStyle name="Commentaire 6 5 2 4 7" xfId="21986" xr:uid="{7FA9F06F-F830-4F9B-9525-953FA7C2774C}"/>
    <cellStyle name="Commentaire 6 5 2 5" xfId="21987" xr:uid="{4179BA66-949E-4DBD-83BA-F3EA142CD8A1}"/>
    <cellStyle name="Commentaire 6 5 2 5 2" xfId="21988" xr:uid="{680002DC-3E78-4B42-A106-71B73A2F925C}"/>
    <cellStyle name="Commentaire 6 5 2 5 3" xfId="21989" xr:uid="{AE2349C8-1553-4628-BD94-2CC865EC9A31}"/>
    <cellStyle name="Commentaire 6 5 2 5 4" xfId="21990" xr:uid="{70F25574-070B-4149-9CEA-CBFD73F57557}"/>
    <cellStyle name="Commentaire 6 5 2 5 5" xfId="21991" xr:uid="{32976CDA-FC2B-48DD-94FE-EDD8AF943850}"/>
    <cellStyle name="Commentaire 6 5 2 6" xfId="21992" xr:uid="{E049B558-F345-4FF1-9A53-3C3805F19546}"/>
    <cellStyle name="Commentaire 6 5 2 6 2" xfId="21993" xr:uid="{FFD2E07E-495A-4A20-A3D4-74FABF6A9D94}"/>
    <cellStyle name="Commentaire 6 5 2 6 3" xfId="21994" xr:uid="{B2DAEBE8-4738-4F0B-976E-AB849B1BE453}"/>
    <cellStyle name="Commentaire 6 5 2 6 4" xfId="21995" xr:uid="{A3F3A2AB-BF7B-4C88-A0C4-9D8539FD1941}"/>
    <cellStyle name="Commentaire 6 5 2 6 5" xfId="21996" xr:uid="{A219328A-BB1C-4305-AFCC-B21E12918F2F}"/>
    <cellStyle name="Commentaire 6 5 2 7" xfId="21997" xr:uid="{86DFE364-2225-43FB-A171-FF193F89D359}"/>
    <cellStyle name="Commentaire 6 5 2 8" xfId="21998" xr:uid="{9434C1B8-138F-42DF-9C4E-EC0B87287769}"/>
    <cellStyle name="Commentaire 6 5 2 9" xfId="21999" xr:uid="{53F25CED-1DAC-4A2D-8BA3-CBC2F8225090}"/>
    <cellStyle name="Commentaire 6 5 2_Commentaires" xfId="22000" xr:uid="{7B7E54B9-1665-42FE-8D9E-DD13CDBCD359}"/>
    <cellStyle name="Commentaire 6 5 3" xfId="22001" xr:uid="{779A0EE1-12DB-456D-9545-AD9A3530D47D}"/>
    <cellStyle name="Commentaire 6 5 3 2" xfId="22002" xr:uid="{8BEA39CD-1D5E-4628-8EB3-BC2E2B04EB2D}"/>
    <cellStyle name="Commentaire 6 5 3 2 2" xfId="22003" xr:uid="{B800B440-9956-4EA8-8DF3-4E99CD88615E}"/>
    <cellStyle name="Commentaire 6 5 3 2 3" xfId="22004" xr:uid="{21D4FBE7-F830-4C41-81A5-C6A4188CE8E4}"/>
    <cellStyle name="Commentaire 6 5 3 2 4" xfId="22005" xr:uid="{B900092C-20CF-4B7F-B25C-2DE98E99823D}"/>
    <cellStyle name="Commentaire 6 5 3 2 5" xfId="22006" xr:uid="{8A0294F6-83BC-4D46-8B91-8714230A6F0B}"/>
    <cellStyle name="Commentaire 6 5 3 2_Commentaires" xfId="22007" xr:uid="{EDA75A8C-BE00-4916-977E-9709BFE1690B}"/>
    <cellStyle name="Commentaire 6 5 3 3" xfId="22008" xr:uid="{AD4B3B01-1810-43CA-AA72-5331E0F35372}"/>
    <cellStyle name="Commentaire 6 5 3 3 2" xfId="22009" xr:uid="{AFD4E9FC-06F5-42B9-96C5-3B28F81A5748}"/>
    <cellStyle name="Commentaire 6 5 3 3 3" xfId="22010" xr:uid="{74223588-3939-4909-AE59-0C875BE81354}"/>
    <cellStyle name="Commentaire 6 5 3 3 4" xfId="22011" xr:uid="{139B9387-CA75-4A32-BA34-E397D8EC9CBD}"/>
    <cellStyle name="Commentaire 6 5 3 3 5" xfId="22012" xr:uid="{1175D2C5-5D1A-4693-89D2-62DD198DE326}"/>
    <cellStyle name="Commentaire 6 5 3 4" xfId="22013" xr:uid="{D85302E8-A73E-4158-A817-907A72F30D66}"/>
    <cellStyle name="Commentaire 6 5 3 5" xfId="22014" xr:uid="{47613FFC-0E20-4A48-B663-C9558FFD4A6D}"/>
    <cellStyle name="Commentaire 6 5 3 6" xfId="22015" xr:uid="{95C1419F-7CCA-49A9-95BF-B98C0E411101}"/>
    <cellStyle name="Commentaire 6 5 3 7" xfId="22016" xr:uid="{D47CE3A4-48DC-4A4F-9D1C-6BF13DC522E5}"/>
    <cellStyle name="Commentaire 6 5 3_Commentaires" xfId="22017" xr:uid="{B0FEAACA-B304-477A-9D35-0A4BA429F6B5}"/>
    <cellStyle name="Commentaire 6 5 4" xfId="22018" xr:uid="{EB1049E5-A243-43C8-8AB8-0C45876968A6}"/>
    <cellStyle name="Commentaire 6 5 4 2" xfId="22019" xr:uid="{7A465C3C-B128-4CD0-B9E8-1C3C8B2F7BE2}"/>
    <cellStyle name="Commentaire 6 5 4 2 2" xfId="22020" xr:uid="{9C564CC0-3825-4064-A54A-2713204F1923}"/>
    <cellStyle name="Commentaire 6 5 4 2 3" xfId="22021" xr:uid="{3FC4E353-9FCC-4A06-9DD3-B83701672AC9}"/>
    <cellStyle name="Commentaire 6 5 4 2 4" xfId="22022" xr:uid="{03B4B9E9-6571-4730-B057-627A5E1D784B}"/>
    <cellStyle name="Commentaire 6 5 4 2 5" xfId="22023" xr:uid="{623186CD-026C-463C-A5B0-41AFD08DB520}"/>
    <cellStyle name="Commentaire 6 5 4 2_Commentaires" xfId="22024" xr:uid="{39FC2C48-15E9-43F5-B75E-89EEC7F30766}"/>
    <cellStyle name="Commentaire 6 5 4 3" xfId="22025" xr:uid="{FF9E26F3-61AA-433A-8612-C77D685B9A69}"/>
    <cellStyle name="Commentaire 6 5 4 3 2" xfId="22026" xr:uid="{75E078BF-E0E8-4E06-A4DF-A985E7057EF0}"/>
    <cellStyle name="Commentaire 6 5 4 3 3" xfId="22027" xr:uid="{A75204D1-D6F7-4D40-91B6-2F349B59E8EE}"/>
    <cellStyle name="Commentaire 6 5 4 3 4" xfId="22028" xr:uid="{E05DA560-4854-446F-86FB-75EC96E5DDF9}"/>
    <cellStyle name="Commentaire 6 5 4 3 5" xfId="22029" xr:uid="{416B045B-B5DD-4DE6-9E64-77CD375B630C}"/>
    <cellStyle name="Commentaire 6 5 4 4" xfId="22030" xr:uid="{C1B9AAF6-DB0A-4C90-89AC-4010727FB786}"/>
    <cellStyle name="Commentaire 6 5 4 5" xfId="22031" xr:uid="{BF8AD084-CE51-4795-AF0E-03000B5954D8}"/>
    <cellStyle name="Commentaire 6 5 4 6" xfId="22032" xr:uid="{E40B5386-B096-4FCB-8302-A1A9087D5380}"/>
    <cellStyle name="Commentaire 6 5 4 7" xfId="22033" xr:uid="{380A87A0-F198-47F1-BB6B-5B88507CBC47}"/>
    <cellStyle name="Commentaire 6 5 4_Commentaires" xfId="22034" xr:uid="{87C3CA66-4D26-44FD-855B-F63C0C2AB1DE}"/>
    <cellStyle name="Commentaire 6 5 5" xfId="22035" xr:uid="{1DDB8A25-C34D-4035-A336-72CF32547510}"/>
    <cellStyle name="Commentaire 6 5 5 2" xfId="22036" xr:uid="{66C235B7-197F-4378-BCEF-A387B8175641}"/>
    <cellStyle name="Commentaire 6 5 5 2 2" xfId="22037" xr:uid="{1CD8AD46-EDB9-4044-8F9A-974940A889F3}"/>
    <cellStyle name="Commentaire 6 5 5 2 3" xfId="22038" xr:uid="{337D99B3-6EB4-46BC-9322-61A26DC3408D}"/>
    <cellStyle name="Commentaire 6 5 5 2 4" xfId="22039" xr:uid="{12FA3A82-85EF-47CA-A306-8D4ACCB09944}"/>
    <cellStyle name="Commentaire 6 5 5 2 5" xfId="22040" xr:uid="{762D1526-0146-4107-8DED-E64175E4074E}"/>
    <cellStyle name="Commentaire 6 5 5 2_Commentaires" xfId="22041" xr:uid="{564DFA92-27BA-4DE4-90F5-31ED6E481941}"/>
    <cellStyle name="Commentaire 6 5 5 3" xfId="22042" xr:uid="{52BC18E2-7285-48E2-A665-117366F952E9}"/>
    <cellStyle name="Commentaire 6 5 5 3 2" xfId="22043" xr:uid="{ECE1467A-C105-4529-9E88-BCC0240BDC96}"/>
    <cellStyle name="Commentaire 6 5 5 3 3" xfId="22044" xr:uid="{22AB3325-CDEC-4B7A-8C3C-EE57ECD863C3}"/>
    <cellStyle name="Commentaire 6 5 5 3 4" xfId="22045" xr:uid="{DC3D8C31-88C5-47CB-99EC-A7A8BB63C10B}"/>
    <cellStyle name="Commentaire 6 5 5 3 5" xfId="22046" xr:uid="{462177EB-B10F-492D-91C8-5CD87C2D42D7}"/>
    <cellStyle name="Commentaire 6 5 5 4" xfId="22047" xr:uid="{AFB4830A-3423-455F-A70B-1C95B7B244DB}"/>
    <cellStyle name="Commentaire 6 5 5 5" xfId="22048" xr:uid="{0E15F589-D7A1-4BB9-BF7B-BDA55EB6199A}"/>
    <cellStyle name="Commentaire 6 5 5 6" xfId="22049" xr:uid="{C1FEE3C9-78E9-403B-B3D5-085147C25617}"/>
    <cellStyle name="Commentaire 6 5 5 7" xfId="22050" xr:uid="{E0CEC02C-BCD8-42A1-8E4D-59D22E023057}"/>
    <cellStyle name="Commentaire 6 5 5_Commentaires" xfId="22051" xr:uid="{2C1FBB9F-DAC5-436E-B403-C8A608FE16BC}"/>
    <cellStyle name="Commentaire 6 5 6" xfId="22052" xr:uid="{965BF7DD-C848-4CF4-996A-7B2B3577A3AC}"/>
    <cellStyle name="Commentaire 6 5 6 2" xfId="22053" xr:uid="{47ACF762-5990-4C48-B9E1-635AE09DCEDE}"/>
    <cellStyle name="Commentaire 6 5 6 2 2" xfId="22054" xr:uid="{B3BAE82B-B568-466A-80B0-D1F191AEFE08}"/>
    <cellStyle name="Commentaire 6 5 6 2 3" xfId="22055" xr:uid="{09F68F79-2FCC-43B4-96BD-0F8249A99E46}"/>
    <cellStyle name="Commentaire 6 5 6 2 4" xfId="22056" xr:uid="{B26F51F5-94FF-4E2B-934B-DE2058299CED}"/>
    <cellStyle name="Commentaire 6 5 6 2 5" xfId="22057" xr:uid="{7DD599BD-6AC5-4AE8-A375-A57A047DF698}"/>
    <cellStyle name="Commentaire 6 5 6 2_Commentaires" xfId="22058" xr:uid="{8E50F832-280D-45FB-8E77-CC6782C15D29}"/>
    <cellStyle name="Commentaire 6 5 6 3" xfId="22059" xr:uid="{7A2165DC-9720-424F-A284-2403B355835B}"/>
    <cellStyle name="Commentaire 6 5 6 3 2" xfId="22060" xr:uid="{FD1BBA2F-5B56-4D49-A615-C3B7EFA57056}"/>
    <cellStyle name="Commentaire 6 5 6 3 3" xfId="22061" xr:uid="{B7648618-8F80-4375-90B1-F67E5F085709}"/>
    <cellStyle name="Commentaire 6 5 6 3 4" xfId="22062" xr:uid="{0AF16BA2-576D-46F1-85BD-373C466D2EE3}"/>
    <cellStyle name="Commentaire 6 5 6 3 5" xfId="22063" xr:uid="{E3706435-A45B-4CC3-AA22-412CB7E1EE09}"/>
    <cellStyle name="Commentaire 6 5 6 4" xfId="22064" xr:uid="{EFB2AD43-4C10-4B45-9726-EF9E7C07A58C}"/>
    <cellStyle name="Commentaire 6 5 6 5" xfId="22065" xr:uid="{57CB34AC-A4AB-4D1D-9660-9A4C016FAC12}"/>
    <cellStyle name="Commentaire 6 5 6 6" xfId="22066" xr:uid="{D0376680-2940-459C-AC80-5B79D4FFD090}"/>
    <cellStyle name="Commentaire 6 5 6 7" xfId="22067" xr:uid="{632DF3F8-DB27-468D-A5B7-F242D803EE66}"/>
    <cellStyle name="Commentaire 6 5 6_Commentaires" xfId="22068" xr:uid="{659ECA50-93DC-48A4-8201-09D5080990F3}"/>
    <cellStyle name="Commentaire 6 5 7" xfId="22069" xr:uid="{F2F12C4E-2F84-48E7-98D7-8CF6613E0067}"/>
    <cellStyle name="Commentaire 6 5 7 2" xfId="22070" xr:uid="{C1BF0A75-C5D9-43FB-A6A7-FA4EB7B32C38}"/>
    <cellStyle name="Commentaire 6 5 7 2 2" xfId="22071" xr:uid="{FD7CD05F-B6C3-437A-BCD0-383703EA846E}"/>
    <cellStyle name="Commentaire 6 5 7 2 3" xfId="22072" xr:uid="{71B5B304-1713-4BB0-9F48-98D2C3244463}"/>
    <cellStyle name="Commentaire 6 5 7 2 4" xfId="22073" xr:uid="{01FAB20B-B33C-4DCC-9D08-18B83F0BAC35}"/>
    <cellStyle name="Commentaire 6 5 7 2 5" xfId="22074" xr:uid="{E402611F-10CB-4460-A814-47FAAA8BBE79}"/>
    <cellStyle name="Commentaire 6 5 7 3" xfId="22075" xr:uid="{E35754D8-3D28-4196-8A13-BAD80D262181}"/>
    <cellStyle name="Commentaire 6 5 7 4" xfId="22076" xr:uid="{F41BC99C-4D9B-4CF7-840F-A203613C4158}"/>
    <cellStyle name="Commentaire 6 5 7 5" xfId="22077" xr:uid="{1A9C1E6C-632F-4E91-AEC1-E0C6464F6B5B}"/>
    <cellStyle name="Commentaire 6 5 7 6" xfId="22078" xr:uid="{AA3DE07E-B488-4149-AFDC-0A3595AC481D}"/>
    <cellStyle name="Commentaire 6 5 7_Commentaires" xfId="22079" xr:uid="{A988C020-2A75-4D98-AF57-54CE4319A1CE}"/>
    <cellStyle name="Commentaire 6 5 8" xfId="22080" xr:uid="{ABC7488D-54B6-4C49-9D8F-3D26FB6F27E0}"/>
    <cellStyle name="Commentaire 6 5 8 2" xfId="22081" xr:uid="{04C81E8C-AC3E-416D-8ACC-00E8C722A52B}"/>
    <cellStyle name="Commentaire 6 5 8 3" xfId="22082" xr:uid="{5454F43B-792C-42AF-AB60-3864A7A4C092}"/>
    <cellStyle name="Commentaire 6 5 8 4" xfId="22083" xr:uid="{709C383D-C07D-4E24-9CF9-07F145AC7BAA}"/>
    <cellStyle name="Commentaire 6 5 8 5" xfId="22084" xr:uid="{755955E2-4CC7-4C36-B4BC-B139DD597B81}"/>
    <cellStyle name="Commentaire 6 5 8_Commentaires" xfId="22085" xr:uid="{E826CC94-775C-4A99-A112-5D3900EB6965}"/>
    <cellStyle name="Commentaire 6 5 9" xfId="22086" xr:uid="{54546F55-3843-4BDB-9FAB-F0762E27E8F9}"/>
    <cellStyle name="Commentaire 6 5_Commentaires" xfId="22087" xr:uid="{4528D536-A3CF-4DC0-A22F-30F7A9D70000}"/>
    <cellStyle name="Commentaire 6 6" xfId="22088" xr:uid="{F2276CD3-2892-403A-895B-F788CAB9DA80}"/>
    <cellStyle name="Commentaire 6 6 10" xfId="22089" xr:uid="{5FC62E85-AA6A-4BCD-BE0A-588A476DEC38}"/>
    <cellStyle name="Commentaire 6 6 11" xfId="22090" xr:uid="{6D24CF99-0559-4260-A19A-7EA60874D6A1}"/>
    <cellStyle name="Commentaire 6 6 12" xfId="22091" xr:uid="{3BE3536C-9751-4B1E-9B05-6597D4E6E165}"/>
    <cellStyle name="Commentaire 6 6 2" xfId="22092" xr:uid="{7CD26F36-0C57-45B5-BB60-DFCE88F67199}"/>
    <cellStyle name="Commentaire 6 6 2 10" xfId="22093" xr:uid="{4B0AF237-AA25-4828-B1D7-C16314B08020}"/>
    <cellStyle name="Commentaire 6 6 2 2" xfId="22094" xr:uid="{7D203A8C-0858-4ADF-BF3B-DF49369E8B3D}"/>
    <cellStyle name="Commentaire 6 6 2 2 2" xfId="22095" xr:uid="{48664A52-E0D5-494A-A044-321DFDF21DF3}"/>
    <cellStyle name="Commentaire 6 6 2 2 2 2" xfId="22096" xr:uid="{5E8E91C4-75C0-424B-8A68-80BCB136248C}"/>
    <cellStyle name="Commentaire 6 6 2 2 2 3" xfId="22097" xr:uid="{5C482CA3-AAD2-4BF0-827D-1C92DFC34537}"/>
    <cellStyle name="Commentaire 6 6 2 2 2 4" xfId="22098" xr:uid="{C2107BCC-F0F5-45B2-9932-916286D6DE47}"/>
    <cellStyle name="Commentaire 6 6 2 2 2 5" xfId="22099" xr:uid="{FCF962ED-6BC4-4CA3-87C2-F13B0ACCB230}"/>
    <cellStyle name="Commentaire 6 6 2 2 3" xfId="22100" xr:uid="{6F929C19-546B-41EB-AC5D-B02DDFD4EDC7}"/>
    <cellStyle name="Commentaire 6 6 2 2 3 2" xfId="22101" xr:uid="{363B28C9-FCFC-4DF2-888F-90DC026B5606}"/>
    <cellStyle name="Commentaire 6 6 2 2 3 3" xfId="22102" xr:uid="{1902DE73-692D-46C9-9F73-D08F80E2CF3E}"/>
    <cellStyle name="Commentaire 6 6 2 2 3 4" xfId="22103" xr:uid="{A3C25850-CEFA-4EE4-9F34-BE85318BD4D4}"/>
    <cellStyle name="Commentaire 6 6 2 2 3 5" xfId="22104" xr:uid="{935C3693-F656-4ED5-823D-8D950C3B5B95}"/>
    <cellStyle name="Commentaire 6 6 2 2 4" xfId="22105" xr:uid="{1CF3DA29-62BA-4C37-8D1C-485B6A9C8DE5}"/>
    <cellStyle name="Commentaire 6 6 2 2 5" xfId="22106" xr:uid="{16B5B159-9069-4144-95D4-BF0074FB1671}"/>
    <cellStyle name="Commentaire 6 6 2 2 6" xfId="22107" xr:uid="{E0D0EBF0-600D-4E17-805B-216BE9F2A3CB}"/>
    <cellStyle name="Commentaire 6 6 2 2 7" xfId="22108" xr:uid="{C2719274-241F-4364-8366-1913978ECA5F}"/>
    <cellStyle name="Commentaire 6 6 2 2_Commentaires" xfId="22109" xr:uid="{FE8505A2-DC86-4113-B854-0E2117B3DA0F}"/>
    <cellStyle name="Commentaire 6 6 2 3" xfId="22110" xr:uid="{C8978050-DE1C-4706-8FAE-A73ACCB2001F}"/>
    <cellStyle name="Commentaire 6 6 2 3 2" xfId="22111" xr:uid="{5B8C9EF1-140C-44C5-93B9-A956C86ADE4D}"/>
    <cellStyle name="Commentaire 6 6 2 3 2 2" xfId="22112" xr:uid="{8E5D2196-315C-4CB5-B6C9-C3C930C687D8}"/>
    <cellStyle name="Commentaire 6 6 2 3 2 3" xfId="22113" xr:uid="{C28A86EC-0442-440C-B615-A17E61F8FECD}"/>
    <cellStyle name="Commentaire 6 6 2 3 2 4" xfId="22114" xr:uid="{C846454E-1CC7-4D53-9535-8D421671D615}"/>
    <cellStyle name="Commentaire 6 6 2 3 2 5" xfId="22115" xr:uid="{0CD8D56A-895C-44F9-9951-0012244EBE7A}"/>
    <cellStyle name="Commentaire 6 6 2 3 3" xfId="22116" xr:uid="{5D1CED3F-07E7-44C8-9D90-5CCCE4F1128E}"/>
    <cellStyle name="Commentaire 6 6 2 3 3 2" xfId="22117" xr:uid="{005B1BA2-EF1B-41B6-858F-C881D35B0193}"/>
    <cellStyle name="Commentaire 6 6 2 3 3 3" xfId="22118" xr:uid="{76A3D4C4-8ABD-4404-BBC5-037ACD14643D}"/>
    <cellStyle name="Commentaire 6 6 2 3 3 4" xfId="22119" xr:uid="{9C851370-0EAC-4F5D-81C6-90E023E40144}"/>
    <cellStyle name="Commentaire 6 6 2 3 3 5" xfId="22120" xr:uid="{F6DE05C4-7C4A-4D0D-9688-A0804950F827}"/>
    <cellStyle name="Commentaire 6 6 2 3 4" xfId="22121" xr:uid="{3A055575-6603-4EBE-8C38-EFFEA1D53E9B}"/>
    <cellStyle name="Commentaire 6 6 2 3 5" xfId="22122" xr:uid="{A6675CAC-90FE-410E-965F-4EC434E7B1D4}"/>
    <cellStyle name="Commentaire 6 6 2 3 6" xfId="22123" xr:uid="{DFA611C0-E112-408C-8DF3-393C8A0DB724}"/>
    <cellStyle name="Commentaire 6 6 2 3 7" xfId="22124" xr:uid="{8A5993DE-CEAE-4EAC-8B53-DFE28B403E91}"/>
    <cellStyle name="Commentaire 6 6 2 3_Commentaires" xfId="22125" xr:uid="{BE582B22-BE9E-4EC2-81E6-DD2E1283561C}"/>
    <cellStyle name="Commentaire 6 6 2 4" xfId="22126" xr:uid="{6E8A3AB4-2E96-4F50-A13C-1D6163E183B5}"/>
    <cellStyle name="Commentaire 6 6 2 4 2" xfId="22127" xr:uid="{63E7C2F1-7610-4445-A363-543AD11F48B3}"/>
    <cellStyle name="Commentaire 6 6 2 4 2 2" xfId="22128" xr:uid="{CDC159B8-9EC3-4B0F-B27A-33DD9EF069FD}"/>
    <cellStyle name="Commentaire 6 6 2 4 2 3" xfId="22129" xr:uid="{62194EDC-D5DC-4DE1-BD29-2FFB7FE88CB4}"/>
    <cellStyle name="Commentaire 6 6 2 4 2 4" xfId="22130" xr:uid="{1C18588F-60A6-4AF6-9F85-2A8F20376ABA}"/>
    <cellStyle name="Commentaire 6 6 2 4 2 5" xfId="22131" xr:uid="{D549B986-9332-493B-80CF-1FBE040EF573}"/>
    <cellStyle name="Commentaire 6 6 2 4 3" xfId="22132" xr:uid="{2C11132D-B004-4B75-AA74-8C0EBB252873}"/>
    <cellStyle name="Commentaire 6 6 2 4 3 2" xfId="22133" xr:uid="{08652003-5BCF-4025-8672-9B7FAF9B591D}"/>
    <cellStyle name="Commentaire 6 6 2 4 3 3" xfId="22134" xr:uid="{C8F2DCD8-B9D4-45FF-B218-818F5C51CF62}"/>
    <cellStyle name="Commentaire 6 6 2 4 3 4" xfId="22135" xr:uid="{4AA2036F-DA51-4FC0-8FF4-88E7D5BE70A9}"/>
    <cellStyle name="Commentaire 6 6 2 4 3 5" xfId="22136" xr:uid="{A3117AB1-DD4A-4977-8343-99B936245FD7}"/>
    <cellStyle name="Commentaire 6 6 2 4 4" xfId="22137" xr:uid="{143C3C5E-EA50-40AD-8D19-297D0D1CF93E}"/>
    <cellStyle name="Commentaire 6 6 2 4 5" xfId="22138" xr:uid="{823FA3E0-7B65-4860-8FBC-9DB3839E9CF6}"/>
    <cellStyle name="Commentaire 6 6 2 4 6" xfId="22139" xr:uid="{BF3ED832-859D-4BBA-B3F8-7328A9288381}"/>
    <cellStyle name="Commentaire 6 6 2 4 7" xfId="22140" xr:uid="{ACC2DB4B-367F-44D6-A466-4FB81DBCC217}"/>
    <cellStyle name="Commentaire 6 6 2 5" xfId="22141" xr:uid="{CD7AC60F-0564-4723-AC1E-812C9AFD11CC}"/>
    <cellStyle name="Commentaire 6 6 2 5 2" xfId="22142" xr:uid="{BEE7FD79-E8C1-4471-9B4B-51A3C8AF6209}"/>
    <cellStyle name="Commentaire 6 6 2 5 3" xfId="22143" xr:uid="{86BD1AA2-4327-455F-9EE9-6D1DABA1E397}"/>
    <cellStyle name="Commentaire 6 6 2 5 4" xfId="22144" xr:uid="{5C835A96-69CD-4A3A-AA19-5E2496B87BDB}"/>
    <cellStyle name="Commentaire 6 6 2 5 5" xfId="22145" xr:uid="{16C4C3CB-1D38-4D77-B2C0-E6B0CE973A50}"/>
    <cellStyle name="Commentaire 6 6 2 6" xfId="22146" xr:uid="{224CC12A-ABDB-40D8-A974-20C23505AE31}"/>
    <cellStyle name="Commentaire 6 6 2 6 2" xfId="22147" xr:uid="{5698DBC3-2B18-486B-AD01-453EFF95FD02}"/>
    <cellStyle name="Commentaire 6 6 2 6 3" xfId="22148" xr:uid="{87B89EEB-4CB1-4F18-B115-03D1ACD834C8}"/>
    <cellStyle name="Commentaire 6 6 2 6 4" xfId="22149" xr:uid="{B059DF42-C572-4522-BA22-8927C1C796F4}"/>
    <cellStyle name="Commentaire 6 6 2 6 5" xfId="22150" xr:uid="{5E7FD633-DD34-44FE-A323-A0B675C95F42}"/>
    <cellStyle name="Commentaire 6 6 2 7" xfId="22151" xr:uid="{B1F17656-4AA6-4992-83F4-6A68CF91DBEC}"/>
    <cellStyle name="Commentaire 6 6 2 8" xfId="22152" xr:uid="{919B46BC-ABEE-487F-94FC-0A73191F5A67}"/>
    <cellStyle name="Commentaire 6 6 2 9" xfId="22153" xr:uid="{60DBEB96-5C30-4266-88A2-4519EA1D869B}"/>
    <cellStyle name="Commentaire 6 6 2_Commentaires" xfId="22154" xr:uid="{4CF082E4-0DED-4DDA-8367-5CC4D4933764}"/>
    <cellStyle name="Commentaire 6 6 3" xfId="22155" xr:uid="{270AD4F5-48AF-4481-8FA5-DF0BD91E2B6F}"/>
    <cellStyle name="Commentaire 6 6 3 2" xfId="22156" xr:uid="{6562BF69-C569-47CD-91DA-4E53F7C1A9CC}"/>
    <cellStyle name="Commentaire 6 6 3 2 2" xfId="22157" xr:uid="{604B3D9C-C4BB-4BA4-AF8B-B6037F5B04B9}"/>
    <cellStyle name="Commentaire 6 6 3 2 3" xfId="22158" xr:uid="{7CC25937-7225-44DA-95E8-F6C23D66AA55}"/>
    <cellStyle name="Commentaire 6 6 3 2 4" xfId="22159" xr:uid="{8B58B7A0-475F-4449-B91D-AA2318755062}"/>
    <cellStyle name="Commentaire 6 6 3 2 5" xfId="22160" xr:uid="{00F26391-26A5-483C-8074-3057C4F291DD}"/>
    <cellStyle name="Commentaire 6 6 3 2_Commentaires" xfId="22161" xr:uid="{267CB61F-DF08-455C-9432-8B1BB95F81C2}"/>
    <cellStyle name="Commentaire 6 6 3 3" xfId="22162" xr:uid="{799C4CAC-7B30-44AE-B705-7243AFAED6C8}"/>
    <cellStyle name="Commentaire 6 6 3 3 2" xfId="22163" xr:uid="{D39F0A68-002A-454C-B57E-98CD5956D5C2}"/>
    <cellStyle name="Commentaire 6 6 3 3 3" xfId="22164" xr:uid="{DB5749B4-724C-462E-8EBE-131C6C6B7F15}"/>
    <cellStyle name="Commentaire 6 6 3 3 4" xfId="22165" xr:uid="{42354E01-F0A3-4862-99ED-A3E8A8DFAE18}"/>
    <cellStyle name="Commentaire 6 6 3 3 5" xfId="22166" xr:uid="{4F084B8E-7D07-442B-A4F8-65BFE58A92C1}"/>
    <cellStyle name="Commentaire 6 6 3 4" xfId="22167" xr:uid="{F44FFAE3-E274-4754-9E75-D975D8CA8AB5}"/>
    <cellStyle name="Commentaire 6 6 3 5" xfId="22168" xr:uid="{75813356-C77C-4BCA-894F-80F0488DE978}"/>
    <cellStyle name="Commentaire 6 6 3 6" xfId="22169" xr:uid="{823DD510-67CF-45C0-A7AA-EF1C5C38449A}"/>
    <cellStyle name="Commentaire 6 6 3 7" xfId="22170" xr:uid="{4F73494D-D0A3-411F-975A-196F816E2D3F}"/>
    <cellStyle name="Commentaire 6 6 3_Commentaires" xfId="22171" xr:uid="{C313382C-326F-4EB4-9C88-8E1A90EE6918}"/>
    <cellStyle name="Commentaire 6 6 4" xfId="22172" xr:uid="{1FE8B9CE-A221-4304-92D3-4CAB9446CC31}"/>
    <cellStyle name="Commentaire 6 6 4 2" xfId="22173" xr:uid="{A46ADA4C-9B70-436F-8D54-48CA27BECA03}"/>
    <cellStyle name="Commentaire 6 6 4 2 2" xfId="22174" xr:uid="{CFFB51C7-F97E-407B-8B1A-904F08B787AD}"/>
    <cellStyle name="Commentaire 6 6 4 2 3" xfId="22175" xr:uid="{EC23ABB4-FA39-4EBF-A810-8F3331536504}"/>
    <cellStyle name="Commentaire 6 6 4 2 4" xfId="22176" xr:uid="{8E28625F-4EA5-421F-A9A5-39990475D480}"/>
    <cellStyle name="Commentaire 6 6 4 2 5" xfId="22177" xr:uid="{5E744DEE-B910-4865-B0A7-73D4D6D9DB43}"/>
    <cellStyle name="Commentaire 6 6 4 2_Commentaires" xfId="22178" xr:uid="{DE72F8D1-9C42-4BDC-8100-B3807432F7B4}"/>
    <cellStyle name="Commentaire 6 6 4 3" xfId="22179" xr:uid="{2D5F5606-F6E9-42FB-AE3C-38CEDD7662E0}"/>
    <cellStyle name="Commentaire 6 6 4 3 2" xfId="22180" xr:uid="{D27D1916-4A1B-457A-B10D-0C0B5966E46B}"/>
    <cellStyle name="Commentaire 6 6 4 3 3" xfId="22181" xr:uid="{0DDB2162-AD07-46C7-94B5-416AADE22B67}"/>
    <cellStyle name="Commentaire 6 6 4 3 4" xfId="22182" xr:uid="{D2AC9302-7DF8-4940-83DC-B42085DA4FE6}"/>
    <cellStyle name="Commentaire 6 6 4 3 5" xfId="22183" xr:uid="{6833F85F-CF6F-4285-A0C3-140681A31F0E}"/>
    <cellStyle name="Commentaire 6 6 4 4" xfId="22184" xr:uid="{237105DB-CF94-4FD8-A4F3-C8BAB0DC6236}"/>
    <cellStyle name="Commentaire 6 6 4 5" xfId="22185" xr:uid="{849B3B1D-6D95-4F65-A643-D3F152820839}"/>
    <cellStyle name="Commentaire 6 6 4 6" xfId="22186" xr:uid="{B2582C2D-ECF8-488A-BA57-06C60EF1C2AE}"/>
    <cellStyle name="Commentaire 6 6 4 7" xfId="22187" xr:uid="{8052A263-5255-46C3-86BC-A575066E1FBB}"/>
    <cellStyle name="Commentaire 6 6 4_Commentaires" xfId="22188" xr:uid="{9FB23122-BE6E-4401-9FD1-330A7BF7A35B}"/>
    <cellStyle name="Commentaire 6 6 5" xfId="22189" xr:uid="{7F90EF9A-CD81-4B2C-BC33-48C59976D770}"/>
    <cellStyle name="Commentaire 6 6 5 2" xfId="22190" xr:uid="{4C3093EB-AFFC-472E-88B5-202C3F3BAA81}"/>
    <cellStyle name="Commentaire 6 6 5 2 2" xfId="22191" xr:uid="{F87E010E-B6E4-4A68-A00F-D7C6CF281D62}"/>
    <cellStyle name="Commentaire 6 6 5 2 3" xfId="22192" xr:uid="{2D52E4FD-E9CF-4C9C-AD3F-DBB6DF2542FD}"/>
    <cellStyle name="Commentaire 6 6 5 2 4" xfId="22193" xr:uid="{0186430E-B66B-483F-85B2-0FA02442A2CE}"/>
    <cellStyle name="Commentaire 6 6 5 2 5" xfId="22194" xr:uid="{174B1C9C-ADF7-4918-8626-67D75A30098F}"/>
    <cellStyle name="Commentaire 6 6 5 2_Commentaires" xfId="22195" xr:uid="{7EA83CBC-440F-424E-89E2-B3AAEC6ADCEC}"/>
    <cellStyle name="Commentaire 6 6 5 3" xfId="22196" xr:uid="{C5B6A3DC-9544-4B71-9E9B-B626993E9827}"/>
    <cellStyle name="Commentaire 6 6 5 3 2" xfId="22197" xr:uid="{76D8F1C5-EA9F-41C7-8E0C-4F7A7CCF1742}"/>
    <cellStyle name="Commentaire 6 6 5 3 3" xfId="22198" xr:uid="{351A80ED-E815-4A9A-8709-B0C4956BDE77}"/>
    <cellStyle name="Commentaire 6 6 5 3 4" xfId="22199" xr:uid="{123748EB-F0F5-4A06-A072-44579C0FEF3C}"/>
    <cellStyle name="Commentaire 6 6 5 3 5" xfId="22200" xr:uid="{179640C3-5641-4946-8DF6-BC87419EDD78}"/>
    <cellStyle name="Commentaire 6 6 5 4" xfId="22201" xr:uid="{9FB61573-4CFA-4759-9195-2B81DA9E82C1}"/>
    <cellStyle name="Commentaire 6 6 5 5" xfId="22202" xr:uid="{430A8D48-4B83-40F8-A986-7EF90AD4573E}"/>
    <cellStyle name="Commentaire 6 6 5 6" xfId="22203" xr:uid="{0CEA7235-F2BE-47DC-A6B0-06BCA9520D8F}"/>
    <cellStyle name="Commentaire 6 6 5 7" xfId="22204" xr:uid="{960D31EC-CFD3-4F63-8C42-96F0B87BE5A1}"/>
    <cellStyle name="Commentaire 6 6 5_Commentaires" xfId="22205" xr:uid="{3D96649E-8E30-4E1A-8380-CDDC01F7DB61}"/>
    <cellStyle name="Commentaire 6 6 6" xfId="22206" xr:uid="{531D0D7F-5B14-4B14-ADD1-B09868308B72}"/>
    <cellStyle name="Commentaire 6 6 6 2" xfId="22207" xr:uid="{EA135439-D4A8-4213-9703-98B310204678}"/>
    <cellStyle name="Commentaire 6 6 6 2 2" xfId="22208" xr:uid="{F9C1A029-D484-48C5-8788-5E4868273658}"/>
    <cellStyle name="Commentaire 6 6 6 2 3" xfId="22209" xr:uid="{BD8585C2-9D17-4836-9F8A-595B6D583877}"/>
    <cellStyle name="Commentaire 6 6 6 2 4" xfId="22210" xr:uid="{3FA658E7-A513-4EE4-9626-8289341AB95C}"/>
    <cellStyle name="Commentaire 6 6 6 2 5" xfId="22211" xr:uid="{7FD20CF9-3BD6-4580-A831-57094335E6FD}"/>
    <cellStyle name="Commentaire 6 6 6 2_Commentaires" xfId="22212" xr:uid="{709F178A-A625-4DDA-A0F2-C5A5CB03A753}"/>
    <cellStyle name="Commentaire 6 6 6 3" xfId="22213" xr:uid="{CA731316-5554-4C9E-88C1-BE42C042B98C}"/>
    <cellStyle name="Commentaire 6 6 6 3 2" xfId="22214" xr:uid="{8B412F1D-F3D2-4E87-8F8C-9A762E5D505B}"/>
    <cellStyle name="Commentaire 6 6 6 3 3" xfId="22215" xr:uid="{0EF07D5B-3267-4F7A-817E-ABC307B52C6F}"/>
    <cellStyle name="Commentaire 6 6 6 3 4" xfId="22216" xr:uid="{4FBFA6BC-6339-4026-9A79-CF80CFEA15DB}"/>
    <cellStyle name="Commentaire 6 6 6 3 5" xfId="22217" xr:uid="{8145BDB5-AFA8-496D-8CEE-719D04FC8F74}"/>
    <cellStyle name="Commentaire 6 6 6 4" xfId="22218" xr:uid="{D035EBB4-DDC6-4978-918D-4F3FD68F28A7}"/>
    <cellStyle name="Commentaire 6 6 6 5" xfId="22219" xr:uid="{F59FBFEF-E156-42FD-A0CB-3473481B984A}"/>
    <cellStyle name="Commentaire 6 6 6 6" xfId="22220" xr:uid="{240CB273-6688-45AA-9008-A6233B2AC240}"/>
    <cellStyle name="Commentaire 6 6 6 7" xfId="22221" xr:uid="{909001B9-1009-46B8-8C22-F01A792DB849}"/>
    <cellStyle name="Commentaire 6 6 6_Commentaires" xfId="22222" xr:uid="{71794488-F71D-4C1D-A4C8-2BE6B93967EA}"/>
    <cellStyle name="Commentaire 6 6 7" xfId="22223" xr:uid="{5AC16F5D-D96D-4EED-A780-A664669CC3F6}"/>
    <cellStyle name="Commentaire 6 6 7 2" xfId="22224" xr:uid="{0252E1B6-6E5E-4D6F-A5C6-03EE1E2701C8}"/>
    <cellStyle name="Commentaire 6 6 7 2 2" xfId="22225" xr:uid="{DFE40A87-15DE-46E6-A609-FB27CEFD9460}"/>
    <cellStyle name="Commentaire 6 6 7 2 3" xfId="22226" xr:uid="{7454E274-E97B-405A-83CE-7B9D9045E938}"/>
    <cellStyle name="Commentaire 6 6 7 2 4" xfId="22227" xr:uid="{69CABE4E-FBE9-4CD1-A242-5E5E63C2ABCE}"/>
    <cellStyle name="Commentaire 6 6 7 2 5" xfId="22228" xr:uid="{221894F7-2989-4357-A763-344622AEEA65}"/>
    <cellStyle name="Commentaire 6 6 7 3" xfId="22229" xr:uid="{C2E29811-1193-4FC8-9E1A-F1B4E1E03961}"/>
    <cellStyle name="Commentaire 6 6 7 4" xfId="22230" xr:uid="{600C337C-954D-444B-B8BF-034167CE3D62}"/>
    <cellStyle name="Commentaire 6 6 7 5" xfId="22231" xr:uid="{E34E2A52-86B9-47C1-9F55-82D8298FD5C4}"/>
    <cellStyle name="Commentaire 6 6 7 6" xfId="22232" xr:uid="{D3C3E048-C7BC-4E20-B933-9F76374D6D4F}"/>
    <cellStyle name="Commentaire 6 6 7_Commentaires" xfId="22233" xr:uid="{B940D105-F0B3-42B8-94EA-61C03394107D}"/>
    <cellStyle name="Commentaire 6 6 8" xfId="22234" xr:uid="{E1C04B5B-7543-4B1A-B082-42D9733CFE69}"/>
    <cellStyle name="Commentaire 6 6 8 2" xfId="22235" xr:uid="{9D810A0B-79A3-4629-B64F-049BC8D0CAE7}"/>
    <cellStyle name="Commentaire 6 6 8 3" xfId="22236" xr:uid="{8E06253B-0503-4039-ADF1-13C44BFEEB45}"/>
    <cellStyle name="Commentaire 6 6 8 4" xfId="22237" xr:uid="{7DA60CD5-BF1A-49D3-BE65-2371E992AF5F}"/>
    <cellStyle name="Commentaire 6 6 8 5" xfId="22238" xr:uid="{7648DCDD-CFF4-4676-A4B5-81F3DC3F5DC2}"/>
    <cellStyle name="Commentaire 6 6 8_Commentaires" xfId="22239" xr:uid="{2726B9E1-11A7-4B04-BA23-BF518E4C6F76}"/>
    <cellStyle name="Commentaire 6 6 9" xfId="22240" xr:uid="{D5BFB076-E7B8-4050-AAE6-CBABDFD29F67}"/>
    <cellStyle name="Commentaire 6 6_Commentaires" xfId="22241" xr:uid="{48C7EF21-938E-45C8-9317-26E9537885DC}"/>
    <cellStyle name="Commentaire 6 7" xfId="22242" xr:uid="{02B07C1B-A626-4C14-A069-536CFCEF7905}"/>
    <cellStyle name="Commentaire 6 7 10" xfId="22243" xr:uid="{7551326A-973C-4CBA-A169-B1B761FCA0EF}"/>
    <cellStyle name="Commentaire 6 7 11" xfId="22244" xr:uid="{2DA6E874-D046-45AE-B2A3-B44EBD701A01}"/>
    <cellStyle name="Commentaire 6 7 12" xfId="22245" xr:uid="{F9A79F61-E527-4249-9CBA-D6DE3F02F8EA}"/>
    <cellStyle name="Commentaire 6 7 2" xfId="22246" xr:uid="{95F22BCA-FA1B-4B59-8DEB-768513360E21}"/>
    <cellStyle name="Commentaire 6 7 2 10" xfId="22247" xr:uid="{9DA5F679-BD84-427C-A637-D161B90FA931}"/>
    <cellStyle name="Commentaire 6 7 2 2" xfId="22248" xr:uid="{780C7C19-65E4-42A7-9B57-BF0F84AD8C85}"/>
    <cellStyle name="Commentaire 6 7 2 2 2" xfId="22249" xr:uid="{20A96F91-C94D-4DC8-889B-501DD93D48CF}"/>
    <cellStyle name="Commentaire 6 7 2 2 2 2" xfId="22250" xr:uid="{0A523624-4D4A-474C-A1E0-CDEBB0AB5AF3}"/>
    <cellStyle name="Commentaire 6 7 2 2 2 3" xfId="22251" xr:uid="{3776008A-6439-4582-8E25-30BDB6C8CFF2}"/>
    <cellStyle name="Commentaire 6 7 2 2 2 4" xfId="22252" xr:uid="{B259970E-4754-44BB-9B89-50754B412E1D}"/>
    <cellStyle name="Commentaire 6 7 2 2 2 5" xfId="22253" xr:uid="{4C277118-87BE-4C34-95D5-D63D283AE201}"/>
    <cellStyle name="Commentaire 6 7 2 2 3" xfId="22254" xr:uid="{0118EDE9-6ABA-4432-AD08-706D8EBA03AC}"/>
    <cellStyle name="Commentaire 6 7 2 2 3 2" xfId="22255" xr:uid="{4CBFF444-EF61-421B-9861-AE0A3A989739}"/>
    <cellStyle name="Commentaire 6 7 2 2 3 3" xfId="22256" xr:uid="{86F50020-BC0F-410B-8C5C-7F32390E98EF}"/>
    <cellStyle name="Commentaire 6 7 2 2 3 4" xfId="22257" xr:uid="{70498F7E-ADBE-4A7E-A537-B5B164410C29}"/>
    <cellStyle name="Commentaire 6 7 2 2 3 5" xfId="22258" xr:uid="{F31F5B92-66D9-4433-8C0B-A481D5B6EE3A}"/>
    <cellStyle name="Commentaire 6 7 2 2 4" xfId="22259" xr:uid="{10525BB6-7FFD-402B-B6CA-A17A13ACE5DD}"/>
    <cellStyle name="Commentaire 6 7 2 2 5" xfId="22260" xr:uid="{31570F6C-EDFB-4354-9A5B-BF2F5DAD01BA}"/>
    <cellStyle name="Commentaire 6 7 2 2 6" xfId="22261" xr:uid="{1CDA950B-FEF2-4AF3-AF6D-05C75D82B279}"/>
    <cellStyle name="Commentaire 6 7 2 2 7" xfId="22262" xr:uid="{48A3B3B7-6F3D-4598-A849-54C2DD226F58}"/>
    <cellStyle name="Commentaire 6 7 2 2_Commentaires" xfId="22263" xr:uid="{EBD78B88-C64E-48B2-8478-8A3A15E10330}"/>
    <cellStyle name="Commentaire 6 7 2 3" xfId="22264" xr:uid="{6D838D40-3AE1-4605-9F3E-83B52E2E0D13}"/>
    <cellStyle name="Commentaire 6 7 2 3 2" xfId="22265" xr:uid="{0A70E18C-9780-4D12-8EBD-F0ED8CC8D004}"/>
    <cellStyle name="Commentaire 6 7 2 3 2 2" xfId="22266" xr:uid="{1E13DBF3-50FB-4ECA-A618-4B0CE4D329E6}"/>
    <cellStyle name="Commentaire 6 7 2 3 2 3" xfId="22267" xr:uid="{8AF1988F-34B9-45F2-B33C-18A0C3AD6D77}"/>
    <cellStyle name="Commentaire 6 7 2 3 2 4" xfId="22268" xr:uid="{5E83FD15-DF4F-4743-9BC1-829C76B86ECE}"/>
    <cellStyle name="Commentaire 6 7 2 3 2 5" xfId="22269" xr:uid="{D0A47E68-A734-42CA-8A11-C2A50F2EA2CC}"/>
    <cellStyle name="Commentaire 6 7 2 3 3" xfId="22270" xr:uid="{824C193D-7114-4985-B8C5-8CB7C42D1DBE}"/>
    <cellStyle name="Commentaire 6 7 2 3 3 2" xfId="22271" xr:uid="{E5610B8B-A01D-4521-8B13-06D4A2B06B75}"/>
    <cellStyle name="Commentaire 6 7 2 3 3 3" xfId="22272" xr:uid="{501720F7-E655-4F33-8058-CF9DDE9940FC}"/>
    <cellStyle name="Commentaire 6 7 2 3 3 4" xfId="22273" xr:uid="{A096DCCD-8799-472A-938C-A4A32AF43DA1}"/>
    <cellStyle name="Commentaire 6 7 2 3 3 5" xfId="22274" xr:uid="{263C4540-6DBA-43C0-8F42-4765F9F7D492}"/>
    <cellStyle name="Commentaire 6 7 2 3 4" xfId="22275" xr:uid="{D44E1AC7-CD55-479B-BA35-B3AE43EF4287}"/>
    <cellStyle name="Commentaire 6 7 2 3 5" xfId="22276" xr:uid="{CB8BB1B0-6C76-41D8-B79C-ABF650596B47}"/>
    <cellStyle name="Commentaire 6 7 2 3 6" xfId="22277" xr:uid="{8EB3D363-8710-4D0C-BE13-18F69DBFB262}"/>
    <cellStyle name="Commentaire 6 7 2 3 7" xfId="22278" xr:uid="{AE318BF5-4E6F-4B5F-85D6-702ECFE36024}"/>
    <cellStyle name="Commentaire 6 7 2 3_Commentaires" xfId="22279" xr:uid="{54473731-2021-4408-835E-51EF4ECFB998}"/>
    <cellStyle name="Commentaire 6 7 2 4" xfId="22280" xr:uid="{BB37FB32-55C7-4D41-A6C7-96645CF445EA}"/>
    <cellStyle name="Commentaire 6 7 2 4 2" xfId="22281" xr:uid="{7C6044F2-107F-4005-A24D-E8F55D49828B}"/>
    <cellStyle name="Commentaire 6 7 2 4 2 2" xfId="22282" xr:uid="{18A3E06A-F3F1-46F2-ADAE-AAC1D2D97895}"/>
    <cellStyle name="Commentaire 6 7 2 4 2 3" xfId="22283" xr:uid="{A838C985-9313-4263-81D0-CBA7FB1CAF70}"/>
    <cellStyle name="Commentaire 6 7 2 4 2 4" xfId="22284" xr:uid="{1367E137-9DA6-45CF-97B7-3FF14FB37624}"/>
    <cellStyle name="Commentaire 6 7 2 4 2 5" xfId="22285" xr:uid="{8CDB02D3-7918-4617-A79F-14E55656BCDC}"/>
    <cellStyle name="Commentaire 6 7 2 4 3" xfId="22286" xr:uid="{5EBEBAF5-51DF-402B-875C-0FF4A1173807}"/>
    <cellStyle name="Commentaire 6 7 2 4 3 2" xfId="22287" xr:uid="{1230A333-24CD-4B62-B06F-8A48AC84FE3A}"/>
    <cellStyle name="Commentaire 6 7 2 4 3 3" xfId="22288" xr:uid="{6685761C-7934-4D6F-9CFD-7317FEA0798E}"/>
    <cellStyle name="Commentaire 6 7 2 4 3 4" xfId="22289" xr:uid="{299969D4-D4B2-450F-B8E7-9EC80CBD8921}"/>
    <cellStyle name="Commentaire 6 7 2 4 3 5" xfId="22290" xr:uid="{78999315-33F8-4E35-ACA7-DC4DDBD3540D}"/>
    <cellStyle name="Commentaire 6 7 2 4 4" xfId="22291" xr:uid="{E4DD97C3-552D-4E4F-8BF6-6C80E492E09E}"/>
    <cellStyle name="Commentaire 6 7 2 4 5" xfId="22292" xr:uid="{E540D611-F4AD-4CC1-95D6-8920FF60B66E}"/>
    <cellStyle name="Commentaire 6 7 2 4 6" xfId="22293" xr:uid="{4353B781-DCF9-4FA7-ADE0-F7DE739B83AF}"/>
    <cellStyle name="Commentaire 6 7 2 4 7" xfId="22294" xr:uid="{B205588E-B8C2-41C5-BA5C-9FEA6EADA7A6}"/>
    <cellStyle name="Commentaire 6 7 2 5" xfId="22295" xr:uid="{9F71897B-A55B-4342-B207-3858B30FCDD5}"/>
    <cellStyle name="Commentaire 6 7 2 5 2" xfId="22296" xr:uid="{72A87BFE-5EAB-4482-9C88-DAA3E8187B8B}"/>
    <cellStyle name="Commentaire 6 7 2 5 3" xfId="22297" xr:uid="{8D50885A-4123-44D2-8F5D-ED1E3AD2DC18}"/>
    <cellStyle name="Commentaire 6 7 2 5 4" xfId="22298" xr:uid="{190A309F-5155-4C51-AAC4-4E621C2F85FB}"/>
    <cellStyle name="Commentaire 6 7 2 5 5" xfId="22299" xr:uid="{4A45327A-81B9-4ABF-BDFC-16C921EC1C97}"/>
    <cellStyle name="Commentaire 6 7 2 6" xfId="22300" xr:uid="{EB64017C-E8A2-4534-BFB6-92474E27905F}"/>
    <cellStyle name="Commentaire 6 7 2 6 2" xfId="22301" xr:uid="{41653397-BECD-4019-B4E5-87520DD5218D}"/>
    <cellStyle name="Commentaire 6 7 2 6 3" xfId="22302" xr:uid="{8564CEDA-19F3-48D9-A035-AA39CB6DE714}"/>
    <cellStyle name="Commentaire 6 7 2 6 4" xfId="22303" xr:uid="{70138D0F-F48F-41D1-BAC9-B973E5453B6F}"/>
    <cellStyle name="Commentaire 6 7 2 6 5" xfId="22304" xr:uid="{5DC83090-44D2-4B82-B0D3-CD6779005E5F}"/>
    <cellStyle name="Commentaire 6 7 2 7" xfId="22305" xr:uid="{2C6945D7-22AF-44F6-822D-049F28EA1042}"/>
    <cellStyle name="Commentaire 6 7 2 8" xfId="22306" xr:uid="{8E485965-EEC3-4B30-85DD-0DF7F8717B11}"/>
    <cellStyle name="Commentaire 6 7 2 9" xfId="22307" xr:uid="{FA1DD201-E6F5-4CA6-A83E-965643388B89}"/>
    <cellStyle name="Commentaire 6 7 2_Commentaires" xfId="22308" xr:uid="{A474ECDE-1214-43D3-B6C8-C093A60861DF}"/>
    <cellStyle name="Commentaire 6 7 3" xfId="22309" xr:uid="{02271A84-B553-433E-9D6C-5D2470981BBC}"/>
    <cellStyle name="Commentaire 6 7 3 2" xfId="22310" xr:uid="{5C68CFEC-C96F-4257-9536-A7F58533F888}"/>
    <cellStyle name="Commentaire 6 7 3 2 2" xfId="22311" xr:uid="{A150E7A7-5F22-44FA-813F-085B37AABAF3}"/>
    <cellStyle name="Commentaire 6 7 3 2 3" xfId="22312" xr:uid="{3A0A9933-9C24-492A-91D3-B3D40E4F8719}"/>
    <cellStyle name="Commentaire 6 7 3 2 4" xfId="22313" xr:uid="{F05330CE-C5C8-4E05-AEE3-24CB94C14F6C}"/>
    <cellStyle name="Commentaire 6 7 3 2 5" xfId="22314" xr:uid="{F2F6859F-12CB-4AE0-A0F8-D3F9AB6E125E}"/>
    <cellStyle name="Commentaire 6 7 3 2_Commentaires" xfId="22315" xr:uid="{8998A249-EB09-4276-A4EB-D7999B994B6D}"/>
    <cellStyle name="Commentaire 6 7 3 3" xfId="22316" xr:uid="{0CB383C0-4E59-4829-B3E5-88EE10231B61}"/>
    <cellStyle name="Commentaire 6 7 3 3 2" xfId="22317" xr:uid="{9FF5063D-D12A-4B48-BE3C-AC6ED61854A4}"/>
    <cellStyle name="Commentaire 6 7 3 3 3" xfId="22318" xr:uid="{B6A67316-233B-4083-A9A2-9379E7F7937D}"/>
    <cellStyle name="Commentaire 6 7 3 3 4" xfId="22319" xr:uid="{5D71E3E6-CEEE-4A82-A126-F4CAD7E61939}"/>
    <cellStyle name="Commentaire 6 7 3 3 5" xfId="22320" xr:uid="{8238DA3A-125D-4988-B6E8-2E4646D474CC}"/>
    <cellStyle name="Commentaire 6 7 3 4" xfId="22321" xr:uid="{27E61F73-744C-4CAA-98DC-4F40F059C8B2}"/>
    <cellStyle name="Commentaire 6 7 3 5" xfId="22322" xr:uid="{CD556993-16B8-4349-B31A-29525C84741A}"/>
    <cellStyle name="Commentaire 6 7 3 6" xfId="22323" xr:uid="{F9D8F714-703A-4BE3-9775-06EA06DD2629}"/>
    <cellStyle name="Commentaire 6 7 3 7" xfId="22324" xr:uid="{A789CC91-2E71-4569-A63F-1277DD6C6A1D}"/>
    <cellStyle name="Commentaire 6 7 3_Commentaires" xfId="22325" xr:uid="{294149C9-221F-4B05-8DE9-DDB51248BDF4}"/>
    <cellStyle name="Commentaire 6 7 4" xfId="22326" xr:uid="{33733FC7-D5D9-48C7-87A7-4EDAB81BA189}"/>
    <cellStyle name="Commentaire 6 7 4 2" xfId="22327" xr:uid="{BD1101F9-3DF8-4660-8CD7-D1430B521533}"/>
    <cellStyle name="Commentaire 6 7 4 2 2" xfId="22328" xr:uid="{5B26BB34-AD2B-4FB0-A349-804B9A101035}"/>
    <cellStyle name="Commentaire 6 7 4 2 3" xfId="22329" xr:uid="{ABBB972D-521C-477A-BF22-A6958B30111C}"/>
    <cellStyle name="Commentaire 6 7 4 2 4" xfId="22330" xr:uid="{033029C7-CC52-40FD-94C5-2DD217BA8DCE}"/>
    <cellStyle name="Commentaire 6 7 4 2 5" xfId="22331" xr:uid="{E2D9187E-4770-4AFE-91D0-6EA3CE8196A4}"/>
    <cellStyle name="Commentaire 6 7 4 2_Commentaires" xfId="22332" xr:uid="{889F2FFD-0F19-49CE-AC88-4E339AF059EA}"/>
    <cellStyle name="Commentaire 6 7 4 3" xfId="22333" xr:uid="{9B253F7E-DDAC-4489-A09A-3051C29F519C}"/>
    <cellStyle name="Commentaire 6 7 4 3 2" xfId="22334" xr:uid="{ADDA51B4-F8D2-4801-A451-34F8302A970F}"/>
    <cellStyle name="Commentaire 6 7 4 3 3" xfId="22335" xr:uid="{03D82CDF-9647-4183-89C4-0B160F7A1A52}"/>
    <cellStyle name="Commentaire 6 7 4 3 4" xfId="22336" xr:uid="{ED74B8DB-CC03-4C95-8089-9D4BCE5C71D1}"/>
    <cellStyle name="Commentaire 6 7 4 3 5" xfId="22337" xr:uid="{42442A8A-A0A2-4BAC-9311-CA9DABAD23EA}"/>
    <cellStyle name="Commentaire 6 7 4 4" xfId="22338" xr:uid="{B83E5459-3352-4648-87B7-5947EA8AF8DA}"/>
    <cellStyle name="Commentaire 6 7 4 5" xfId="22339" xr:uid="{A430D572-7652-4A34-A14A-58DDC8B87491}"/>
    <cellStyle name="Commentaire 6 7 4 6" xfId="22340" xr:uid="{5231B88D-1097-44A6-8DA4-9FE610681579}"/>
    <cellStyle name="Commentaire 6 7 4 7" xfId="22341" xr:uid="{1FF93A7D-EB2B-46A9-A8BF-104BD6C340DD}"/>
    <cellStyle name="Commentaire 6 7 4_Commentaires" xfId="22342" xr:uid="{0CC9A5A5-373E-40A4-B1D8-73EED67AF53C}"/>
    <cellStyle name="Commentaire 6 7 5" xfId="22343" xr:uid="{E317B26A-A4F7-46E8-B75E-FE3590CC26E5}"/>
    <cellStyle name="Commentaire 6 7 5 2" xfId="22344" xr:uid="{DECDA198-49A8-42CE-B340-CF8670E83437}"/>
    <cellStyle name="Commentaire 6 7 5 2 2" xfId="22345" xr:uid="{BA464D2B-3BAF-46B0-8D09-CA320D53D1ED}"/>
    <cellStyle name="Commentaire 6 7 5 2 3" xfId="22346" xr:uid="{3FD951D6-55EE-4ED5-9744-9B8DA5721117}"/>
    <cellStyle name="Commentaire 6 7 5 2 4" xfId="22347" xr:uid="{6D2ED53E-0AE5-44D1-94F4-83CC6E23A60D}"/>
    <cellStyle name="Commentaire 6 7 5 2 5" xfId="22348" xr:uid="{8B89BB17-2DA6-4EB9-A8E3-CC2D683B1F7F}"/>
    <cellStyle name="Commentaire 6 7 5 2_Commentaires" xfId="22349" xr:uid="{96E5AA22-9E01-4746-BCF4-AF60B641A2A1}"/>
    <cellStyle name="Commentaire 6 7 5 3" xfId="22350" xr:uid="{31B08EA6-8344-4373-8D7D-BE40725AC3BE}"/>
    <cellStyle name="Commentaire 6 7 5 3 2" xfId="22351" xr:uid="{12317E9B-789A-48EA-861B-207AA67D842C}"/>
    <cellStyle name="Commentaire 6 7 5 3 3" xfId="22352" xr:uid="{21DEBEEF-CC77-4664-94F4-AF7752813884}"/>
    <cellStyle name="Commentaire 6 7 5 3 4" xfId="22353" xr:uid="{1A5DF1E1-19A1-4DA3-A77B-3106D7CB5E91}"/>
    <cellStyle name="Commentaire 6 7 5 3 5" xfId="22354" xr:uid="{F7D876FC-AF27-4FF3-9082-9D90A3BAB13B}"/>
    <cellStyle name="Commentaire 6 7 5 4" xfId="22355" xr:uid="{18EE864E-C596-4108-9D3E-45DDE6149343}"/>
    <cellStyle name="Commentaire 6 7 5 5" xfId="22356" xr:uid="{EE0FEFE8-1D7E-41D1-AD3F-7FAB2665A0DC}"/>
    <cellStyle name="Commentaire 6 7 5 6" xfId="22357" xr:uid="{FFB4EEC3-E3B6-4DF5-8522-0F7E016BBD65}"/>
    <cellStyle name="Commentaire 6 7 5 7" xfId="22358" xr:uid="{64C683EB-CDFA-474A-A9F3-F0846B96677D}"/>
    <cellStyle name="Commentaire 6 7 5_Commentaires" xfId="22359" xr:uid="{8C7B5463-C56A-493E-8EB0-9BD4CA319456}"/>
    <cellStyle name="Commentaire 6 7 6" xfId="22360" xr:uid="{6C4AEB7F-EA01-4E3C-9DFA-B4428A1FD7B3}"/>
    <cellStyle name="Commentaire 6 7 6 2" xfId="22361" xr:uid="{32EBADBC-DD25-4891-8780-991F63B06503}"/>
    <cellStyle name="Commentaire 6 7 6 2 2" xfId="22362" xr:uid="{02FB33C2-C62D-447E-A63E-623DC2E4F7FE}"/>
    <cellStyle name="Commentaire 6 7 6 2 3" xfId="22363" xr:uid="{BD64DCBC-DDA3-44C8-AE67-34E482EE777C}"/>
    <cellStyle name="Commentaire 6 7 6 2 4" xfId="22364" xr:uid="{3D588732-CA0D-4223-9FB8-C8E1EE4A829F}"/>
    <cellStyle name="Commentaire 6 7 6 2 5" xfId="22365" xr:uid="{C1A6B915-AC9E-4F03-BCFA-C1FF2A69646F}"/>
    <cellStyle name="Commentaire 6 7 6 2_Commentaires" xfId="22366" xr:uid="{4FF10DDC-5AB2-4796-9744-BCBC60253982}"/>
    <cellStyle name="Commentaire 6 7 6 3" xfId="22367" xr:uid="{2DC9D392-6E72-4AD8-8927-4EC19DDB3391}"/>
    <cellStyle name="Commentaire 6 7 6 3 2" xfId="22368" xr:uid="{8B3AD3D6-BDEA-4E6E-BFCC-568B65627405}"/>
    <cellStyle name="Commentaire 6 7 6 3 3" xfId="22369" xr:uid="{901506AE-848A-4600-B4C7-3FAE40D40E3B}"/>
    <cellStyle name="Commentaire 6 7 6 3 4" xfId="22370" xr:uid="{4F1A0B53-1F70-4465-B55F-75F3DB32D527}"/>
    <cellStyle name="Commentaire 6 7 6 3 5" xfId="22371" xr:uid="{0F9A6EDA-789B-4F1C-9A85-C0A200837DFE}"/>
    <cellStyle name="Commentaire 6 7 6 4" xfId="22372" xr:uid="{6017EB15-A7D1-4DD1-8F60-677D49865B8B}"/>
    <cellStyle name="Commentaire 6 7 6 5" xfId="22373" xr:uid="{01DB0B5F-555E-49FC-B68A-938BDEE2DADE}"/>
    <cellStyle name="Commentaire 6 7 6 6" xfId="22374" xr:uid="{CFCE8C5B-E6FA-4B72-A952-8DFB0021F328}"/>
    <cellStyle name="Commentaire 6 7 6 7" xfId="22375" xr:uid="{A646130B-DA13-4A49-96B4-1FCABEBD47D3}"/>
    <cellStyle name="Commentaire 6 7 6_Commentaires" xfId="22376" xr:uid="{908FE837-5E41-4C45-9C38-D6B367EEF64B}"/>
    <cellStyle name="Commentaire 6 7 7" xfId="22377" xr:uid="{BCA7F442-4966-4EE0-A108-848EC38CC745}"/>
    <cellStyle name="Commentaire 6 7 7 2" xfId="22378" xr:uid="{8CC36B70-94C8-4026-A632-C4A1D27EADD8}"/>
    <cellStyle name="Commentaire 6 7 7 2 2" xfId="22379" xr:uid="{159EA7F4-4337-4177-B878-9310576800BF}"/>
    <cellStyle name="Commentaire 6 7 7 2 3" xfId="22380" xr:uid="{800C5359-0798-4D92-AEB8-A2F5015F5F6D}"/>
    <cellStyle name="Commentaire 6 7 7 2 4" xfId="22381" xr:uid="{1D411085-70F3-4C33-9328-AB224C37B2CD}"/>
    <cellStyle name="Commentaire 6 7 7 2 5" xfId="22382" xr:uid="{96AB191B-135F-4F04-BED2-ED1F589DD584}"/>
    <cellStyle name="Commentaire 6 7 7 3" xfId="22383" xr:uid="{E1DEF363-D810-4E32-99DB-C93D46F4CE0D}"/>
    <cellStyle name="Commentaire 6 7 7 4" xfId="22384" xr:uid="{45E8BF14-C4C4-4A5A-93EF-2B0CDF512B6D}"/>
    <cellStyle name="Commentaire 6 7 7 5" xfId="22385" xr:uid="{CA3196B3-8E9B-4A8A-82D5-7A8DAD8E1938}"/>
    <cellStyle name="Commentaire 6 7 7 6" xfId="22386" xr:uid="{78147181-CC8C-4750-8EAA-FBA22F69144C}"/>
    <cellStyle name="Commentaire 6 7 7_Commentaires" xfId="22387" xr:uid="{6EDA0AF3-1421-4199-B90B-E3BFDF29E96E}"/>
    <cellStyle name="Commentaire 6 7 8" xfId="22388" xr:uid="{1B88BE7D-2F1D-4F49-B878-F32FBFDA339A}"/>
    <cellStyle name="Commentaire 6 7 8 2" xfId="22389" xr:uid="{7B4DDC6E-3E94-4B3F-8184-C38388CA4553}"/>
    <cellStyle name="Commentaire 6 7 8 3" xfId="22390" xr:uid="{188C8D80-07EE-404B-89AA-C70640FAA098}"/>
    <cellStyle name="Commentaire 6 7 8 4" xfId="22391" xr:uid="{8640B7AF-8FD3-4B6A-8ADC-A2327F468D40}"/>
    <cellStyle name="Commentaire 6 7 8 5" xfId="22392" xr:uid="{7B9B9415-04CB-47F6-9107-B32F219AB09B}"/>
    <cellStyle name="Commentaire 6 7 8_Commentaires" xfId="22393" xr:uid="{6A92875B-97F0-43C6-B3E0-8B968F5BD3B3}"/>
    <cellStyle name="Commentaire 6 7 9" xfId="22394" xr:uid="{F6DB6597-A89F-4A74-A734-0D997CED9A7C}"/>
    <cellStyle name="Commentaire 6 7_Commentaires" xfId="22395" xr:uid="{AC6F7729-165C-4301-937D-20B8C319B744}"/>
    <cellStyle name="Commentaire 6 8" xfId="22396" xr:uid="{736D6108-0118-4645-A4C7-427F4804DF65}"/>
    <cellStyle name="Commentaire 6 8 10" xfId="22397" xr:uid="{9C4BC12C-C85C-460B-94E2-88798DD41253}"/>
    <cellStyle name="Commentaire 6 8 11" xfId="22398" xr:uid="{54AD93C5-5974-4996-81C7-37684C7F7350}"/>
    <cellStyle name="Commentaire 6 8 12" xfId="22399" xr:uid="{6939CFE4-F2C8-471E-884E-1F8271764940}"/>
    <cellStyle name="Commentaire 6 8 2" xfId="22400" xr:uid="{24ECFE52-A101-4DD3-95FE-AD1457A2DAD1}"/>
    <cellStyle name="Commentaire 6 8 2 10" xfId="22401" xr:uid="{8C11032F-92C1-490E-945F-1B63E3175FCD}"/>
    <cellStyle name="Commentaire 6 8 2 2" xfId="22402" xr:uid="{297AC4F1-7699-4DA7-B77B-14915AB5F86B}"/>
    <cellStyle name="Commentaire 6 8 2 2 2" xfId="22403" xr:uid="{54D371B1-E650-48DA-97AE-D61B6BA4A902}"/>
    <cellStyle name="Commentaire 6 8 2 2 2 2" xfId="22404" xr:uid="{7BA99850-74F1-4852-9A41-9220641D1B21}"/>
    <cellStyle name="Commentaire 6 8 2 2 2 3" xfId="22405" xr:uid="{1069CF77-7933-4F09-9257-D126207C7445}"/>
    <cellStyle name="Commentaire 6 8 2 2 2 4" xfId="22406" xr:uid="{E98DE4E2-E21E-4188-ADB3-EF5DCECDABE0}"/>
    <cellStyle name="Commentaire 6 8 2 2 2 5" xfId="22407" xr:uid="{6A5E130E-AF54-47B9-B777-012C3034A6BE}"/>
    <cellStyle name="Commentaire 6 8 2 2 3" xfId="22408" xr:uid="{644D53AF-9D57-43FE-B92B-4D71F7A9335E}"/>
    <cellStyle name="Commentaire 6 8 2 2 3 2" xfId="22409" xr:uid="{DE63EC4A-10FB-4BD3-8542-C5FE18561608}"/>
    <cellStyle name="Commentaire 6 8 2 2 3 3" xfId="22410" xr:uid="{14A2C614-949F-47EE-BF78-7210332F404E}"/>
    <cellStyle name="Commentaire 6 8 2 2 3 4" xfId="22411" xr:uid="{CDE4B623-A35F-4EA9-9CF4-3910B341FA2D}"/>
    <cellStyle name="Commentaire 6 8 2 2 3 5" xfId="22412" xr:uid="{4579411B-5067-4024-90B1-270610889AB5}"/>
    <cellStyle name="Commentaire 6 8 2 2 4" xfId="22413" xr:uid="{602B289C-4D27-407F-B880-3BD2C3506977}"/>
    <cellStyle name="Commentaire 6 8 2 2 5" xfId="22414" xr:uid="{E1D3FB04-E204-491E-BBAA-81121A63FEB4}"/>
    <cellStyle name="Commentaire 6 8 2 2 6" xfId="22415" xr:uid="{E2F523F6-67BA-41AE-8B94-F735FE659458}"/>
    <cellStyle name="Commentaire 6 8 2 2 7" xfId="22416" xr:uid="{8672234F-62E6-4D4F-8005-A6B84EE83848}"/>
    <cellStyle name="Commentaire 6 8 2 2_Commentaires" xfId="22417" xr:uid="{99D05208-230F-4F89-858B-72E40A4E051D}"/>
    <cellStyle name="Commentaire 6 8 2 3" xfId="22418" xr:uid="{41E5A5DD-D8C1-43F6-9410-C15F7C634B2A}"/>
    <cellStyle name="Commentaire 6 8 2 3 2" xfId="22419" xr:uid="{6E6591AE-2E2B-43D8-A344-38D99146572E}"/>
    <cellStyle name="Commentaire 6 8 2 3 2 2" xfId="22420" xr:uid="{84EFEDC6-82AE-45F4-962A-B362F0F6E265}"/>
    <cellStyle name="Commentaire 6 8 2 3 2 3" xfId="22421" xr:uid="{DF2D9875-3BED-433A-853A-E9575775F75F}"/>
    <cellStyle name="Commentaire 6 8 2 3 2 4" xfId="22422" xr:uid="{6B876FBD-4998-4A6D-B9B0-7E5E04C49190}"/>
    <cellStyle name="Commentaire 6 8 2 3 2 5" xfId="22423" xr:uid="{00751BBC-018F-4FE5-89FB-A4F8F670AC7D}"/>
    <cellStyle name="Commentaire 6 8 2 3 3" xfId="22424" xr:uid="{23C884F1-8B12-4716-BDC6-D90DED66A196}"/>
    <cellStyle name="Commentaire 6 8 2 3 3 2" xfId="22425" xr:uid="{11E19015-DBC4-4831-BC11-92CA116125E2}"/>
    <cellStyle name="Commentaire 6 8 2 3 3 3" xfId="22426" xr:uid="{087894B4-1809-4F3E-B029-622D3B70E3D1}"/>
    <cellStyle name="Commentaire 6 8 2 3 3 4" xfId="22427" xr:uid="{69022B3D-35D9-4F48-B3CD-EC5271E7F3EF}"/>
    <cellStyle name="Commentaire 6 8 2 3 3 5" xfId="22428" xr:uid="{C0E8329C-5972-42AB-99E2-A13D550F6EE8}"/>
    <cellStyle name="Commentaire 6 8 2 3 4" xfId="22429" xr:uid="{211E95E2-2AC7-4E20-A365-4E18FBED44CD}"/>
    <cellStyle name="Commentaire 6 8 2 3 5" xfId="22430" xr:uid="{8662E49B-FFE5-4976-B745-849448A4B83D}"/>
    <cellStyle name="Commentaire 6 8 2 3 6" xfId="22431" xr:uid="{63A93278-72E8-4B7A-A2A9-337C775FFDFE}"/>
    <cellStyle name="Commentaire 6 8 2 3 7" xfId="22432" xr:uid="{75B0101F-47A4-422C-B2A1-560F84FCF6E3}"/>
    <cellStyle name="Commentaire 6 8 2 3_Commentaires" xfId="22433" xr:uid="{A241E516-E776-4BD5-81B9-D3D5F6CA3CA9}"/>
    <cellStyle name="Commentaire 6 8 2 4" xfId="22434" xr:uid="{B5D40EFD-E7B5-46C8-A29A-13D487AF03B8}"/>
    <cellStyle name="Commentaire 6 8 2 4 2" xfId="22435" xr:uid="{D8F7AABA-93AF-452A-8DEB-4B100F882D83}"/>
    <cellStyle name="Commentaire 6 8 2 4 2 2" xfId="22436" xr:uid="{54DAF895-738A-4971-9E65-6407447128E9}"/>
    <cellStyle name="Commentaire 6 8 2 4 2 3" xfId="22437" xr:uid="{BF0D7A08-B307-47B4-9467-716BE5D45893}"/>
    <cellStyle name="Commentaire 6 8 2 4 2 4" xfId="22438" xr:uid="{8D320E78-6E9F-4017-896C-1F4344E6A644}"/>
    <cellStyle name="Commentaire 6 8 2 4 2 5" xfId="22439" xr:uid="{D2ECF7F9-FF87-4881-8126-FA3292E1BF14}"/>
    <cellStyle name="Commentaire 6 8 2 4 3" xfId="22440" xr:uid="{946CF669-4623-4239-A655-55809B91DB82}"/>
    <cellStyle name="Commentaire 6 8 2 4 3 2" xfId="22441" xr:uid="{04456285-0AED-4392-A630-144B1DB10CD3}"/>
    <cellStyle name="Commentaire 6 8 2 4 3 3" xfId="22442" xr:uid="{AF97CF97-6C70-4426-9C7D-CC1D6AA3D1FA}"/>
    <cellStyle name="Commentaire 6 8 2 4 3 4" xfId="22443" xr:uid="{78C861BD-8F5A-4487-B010-A558051BC03E}"/>
    <cellStyle name="Commentaire 6 8 2 4 3 5" xfId="22444" xr:uid="{A3BF25D6-EF79-40FB-8CD3-0B4058164DCB}"/>
    <cellStyle name="Commentaire 6 8 2 4 4" xfId="22445" xr:uid="{0009910C-0748-46F9-9FD7-DA2EC0A74185}"/>
    <cellStyle name="Commentaire 6 8 2 4 5" xfId="22446" xr:uid="{6235996A-9C88-425D-8893-E0CE8BD14D44}"/>
    <cellStyle name="Commentaire 6 8 2 4 6" xfId="22447" xr:uid="{6D572523-68F2-4671-9EFE-93E3EEF3EDEB}"/>
    <cellStyle name="Commentaire 6 8 2 4 7" xfId="22448" xr:uid="{A3E0E2DE-8BE1-4A7F-929A-D8AE82E92579}"/>
    <cellStyle name="Commentaire 6 8 2 5" xfId="22449" xr:uid="{5700656C-015B-465E-995E-B9560ABF6B4F}"/>
    <cellStyle name="Commentaire 6 8 2 5 2" xfId="22450" xr:uid="{81873EE2-6DA7-4811-ADD2-A3F887923CAA}"/>
    <cellStyle name="Commentaire 6 8 2 5 3" xfId="22451" xr:uid="{A6595B4F-7824-40B0-B81C-D3221E8EE098}"/>
    <cellStyle name="Commentaire 6 8 2 5 4" xfId="22452" xr:uid="{2E148716-7122-4512-BC39-9C4FCA821A5C}"/>
    <cellStyle name="Commentaire 6 8 2 5 5" xfId="22453" xr:uid="{F71FBF9A-B534-4C49-9CB3-3B4C233A35AA}"/>
    <cellStyle name="Commentaire 6 8 2 6" xfId="22454" xr:uid="{DE52193A-F24F-43A8-A69B-62983A270B2D}"/>
    <cellStyle name="Commentaire 6 8 2 6 2" xfId="22455" xr:uid="{ABD03270-815A-4D12-94EF-6C37EE49FDD8}"/>
    <cellStyle name="Commentaire 6 8 2 6 3" xfId="22456" xr:uid="{04F193EF-3953-4BA6-8A5F-EA98E1BF3425}"/>
    <cellStyle name="Commentaire 6 8 2 6 4" xfId="22457" xr:uid="{E541EAAE-D123-40A4-BB2E-79A0B87EB09E}"/>
    <cellStyle name="Commentaire 6 8 2 6 5" xfId="22458" xr:uid="{E3C93631-3389-481E-B403-C1D0067A8C25}"/>
    <cellStyle name="Commentaire 6 8 2 7" xfId="22459" xr:uid="{ADA08FCD-CAA5-4B30-BCC3-438CA0A6E6B9}"/>
    <cellStyle name="Commentaire 6 8 2 8" xfId="22460" xr:uid="{C2E63EDF-7C34-404D-AF4A-8BBBD472DD97}"/>
    <cellStyle name="Commentaire 6 8 2 9" xfId="22461" xr:uid="{33B68A39-C24B-4953-B663-F11BF95C0694}"/>
    <cellStyle name="Commentaire 6 8 2_Commentaires" xfId="22462" xr:uid="{45E97BCC-4210-4248-919B-637998F2B027}"/>
    <cellStyle name="Commentaire 6 8 3" xfId="22463" xr:uid="{862E1183-006D-4CD9-B384-0D13A77E4A12}"/>
    <cellStyle name="Commentaire 6 8 3 2" xfId="22464" xr:uid="{68E333B6-0F3E-47AB-821E-9D4F2AEDAFC5}"/>
    <cellStyle name="Commentaire 6 8 3 2 2" xfId="22465" xr:uid="{0E33D50B-4D8C-431E-8B4F-C95AD86D313A}"/>
    <cellStyle name="Commentaire 6 8 3 2 3" xfId="22466" xr:uid="{C9F9E8B8-94AF-4975-8A3D-A1717CAB7841}"/>
    <cellStyle name="Commentaire 6 8 3 2 4" xfId="22467" xr:uid="{5F2D27C5-8570-4CD6-BEA4-0B845BCADE5C}"/>
    <cellStyle name="Commentaire 6 8 3 2 5" xfId="22468" xr:uid="{E465F628-B54B-4D83-BAEE-D4DDB8E1C46A}"/>
    <cellStyle name="Commentaire 6 8 3 2_Commentaires" xfId="22469" xr:uid="{C2B4B937-BA44-4E74-980D-B8F252EBC8FA}"/>
    <cellStyle name="Commentaire 6 8 3 3" xfId="22470" xr:uid="{10F4433F-D1CE-4E07-8D4A-79EDB3C5EF1F}"/>
    <cellStyle name="Commentaire 6 8 3 3 2" xfId="22471" xr:uid="{A9FE1B8E-12B8-4BB7-86DC-5DA88224B530}"/>
    <cellStyle name="Commentaire 6 8 3 3 3" xfId="22472" xr:uid="{62B8763A-35F9-40EE-BB34-FC9742E93874}"/>
    <cellStyle name="Commentaire 6 8 3 3 4" xfId="22473" xr:uid="{6C50130A-1592-4E79-94FC-95D78F25675D}"/>
    <cellStyle name="Commentaire 6 8 3 3 5" xfId="22474" xr:uid="{77194AA6-9290-48FF-82F8-447F74B1F1C5}"/>
    <cellStyle name="Commentaire 6 8 3 4" xfId="22475" xr:uid="{93905915-5201-4135-80E6-5275EB81FB7F}"/>
    <cellStyle name="Commentaire 6 8 3 5" xfId="22476" xr:uid="{48F6A02D-F22B-4ED2-8CCE-D3E45B6C931D}"/>
    <cellStyle name="Commentaire 6 8 3 6" xfId="22477" xr:uid="{186ECD1F-9259-4ED5-8489-6568AC1A188A}"/>
    <cellStyle name="Commentaire 6 8 3 7" xfId="22478" xr:uid="{D61E2B01-6E36-4ACD-9F52-788E9C31CFCF}"/>
    <cellStyle name="Commentaire 6 8 3_Commentaires" xfId="22479" xr:uid="{A6491D39-1FB5-47BE-BC9C-64484C1F3C1B}"/>
    <cellStyle name="Commentaire 6 8 4" xfId="22480" xr:uid="{F625848D-3381-4C89-81BC-0167B2922C71}"/>
    <cellStyle name="Commentaire 6 8 4 2" xfId="22481" xr:uid="{6D34ED62-6A1B-4876-884D-84E5115A8EA2}"/>
    <cellStyle name="Commentaire 6 8 4 2 2" xfId="22482" xr:uid="{165D14DE-982E-47DD-853E-D6535A784CC8}"/>
    <cellStyle name="Commentaire 6 8 4 2 3" xfId="22483" xr:uid="{B0F7E399-A0ED-42AC-9324-63DE1DF4D20C}"/>
    <cellStyle name="Commentaire 6 8 4 2 4" xfId="22484" xr:uid="{B639CC8B-DD15-4F8F-B570-7A0D23D4784D}"/>
    <cellStyle name="Commentaire 6 8 4 2 5" xfId="22485" xr:uid="{F8C98AFB-C15D-4DE0-9762-180B803EED89}"/>
    <cellStyle name="Commentaire 6 8 4 2_Commentaires" xfId="22486" xr:uid="{7D0EA70B-CACF-4111-8429-FB17A8CF7958}"/>
    <cellStyle name="Commentaire 6 8 4 3" xfId="22487" xr:uid="{95CDA674-43B8-4144-A27C-0AC220B1D726}"/>
    <cellStyle name="Commentaire 6 8 4 3 2" xfId="22488" xr:uid="{9C16B43C-B17A-4087-8ACD-AD32E73531ED}"/>
    <cellStyle name="Commentaire 6 8 4 3 3" xfId="22489" xr:uid="{04089952-D31B-46A4-95EA-601161FC0CFC}"/>
    <cellStyle name="Commentaire 6 8 4 3 4" xfId="22490" xr:uid="{D241A50F-9970-4871-B1F3-4987F4F0FE61}"/>
    <cellStyle name="Commentaire 6 8 4 3 5" xfId="22491" xr:uid="{F6632A3A-8EB4-4081-ABC5-59ED31FDC53A}"/>
    <cellStyle name="Commentaire 6 8 4 4" xfId="22492" xr:uid="{85F4483C-90FE-470D-A8E9-1350DB73DE95}"/>
    <cellStyle name="Commentaire 6 8 4 5" xfId="22493" xr:uid="{ECF83311-DF3F-4B39-A8C7-19D5FA4923FC}"/>
    <cellStyle name="Commentaire 6 8 4 6" xfId="22494" xr:uid="{604A4F8C-6359-4882-8A03-61F5F927E440}"/>
    <cellStyle name="Commentaire 6 8 4 7" xfId="22495" xr:uid="{1346F253-12FF-46D8-82CF-36005029295A}"/>
    <cellStyle name="Commentaire 6 8 4_Commentaires" xfId="22496" xr:uid="{529E90CF-869F-4C40-9DC9-808A27A10A22}"/>
    <cellStyle name="Commentaire 6 8 5" xfId="22497" xr:uid="{62B07A5C-5DC2-4462-BE18-B09C55B41281}"/>
    <cellStyle name="Commentaire 6 8 5 2" xfId="22498" xr:uid="{B6E6224A-5ACA-47D8-BE96-CFCA37F0A106}"/>
    <cellStyle name="Commentaire 6 8 5 2 2" xfId="22499" xr:uid="{691705E7-A8C5-41E4-9904-EAE446724466}"/>
    <cellStyle name="Commentaire 6 8 5 2 3" xfId="22500" xr:uid="{98E868EF-1090-462F-8409-730A81F2BB05}"/>
    <cellStyle name="Commentaire 6 8 5 2 4" xfId="22501" xr:uid="{D5D45C31-7254-437B-8A40-AEE4529A369D}"/>
    <cellStyle name="Commentaire 6 8 5 2 5" xfId="22502" xr:uid="{03E5DAEC-8D9D-49E4-A89B-1B2488FE0F15}"/>
    <cellStyle name="Commentaire 6 8 5 2_Commentaires" xfId="22503" xr:uid="{A7692F0D-F009-462C-9E4D-4FB2259F00B8}"/>
    <cellStyle name="Commentaire 6 8 5 3" xfId="22504" xr:uid="{380822B2-1BDF-4E3D-9BF9-C13B4E146D40}"/>
    <cellStyle name="Commentaire 6 8 5 3 2" xfId="22505" xr:uid="{4F0AFC5F-52D9-44F7-B116-4AF2D7B03288}"/>
    <cellStyle name="Commentaire 6 8 5 3 3" xfId="22506" xr:uid="{315E52DA-8CC6-4EC0-AD12-C01F3B80A135}"/>
    <cellStyle name="Commentaire 6 8 5 3 4" xfId="22507" xr:uid="{C7A78904-CDB2-4607-A27E-A234BC2C9E2D}"/>
    <cellStyle name="Commentaire 6 8 5 3 5" xfId="22508" xr:uid="{CBE69FAC-78A0-4240-975B-C7EF0B8415FC}"/>
    <cellStyle name="Commentaire 6 8 5 4" xfId="22509" xr:uid="{B7F33EC2-2434-44A4-B04F-A56B3A9B9A0A}"/>
    <cellStyle name="Commentaire 6 8 5 5" xfId="22510" xr:uid="{C063898D-2037-4B1E-85C6-1AD4985402E0}"/>
    <cellStyle name="Commentaire 6 8 5 6" xfId="22511" xr:uid="{F56B03E9-30BE-44C2-B56F-AC169760484D}"/>
    <cellStyle name="Commentaire 6 8 5 7" xfId="22512" xr:uid="{7F90908E-76C8-4C16-95E2-7093855AF2E0}"/>
    <cellStyle name="Commentaire 6 8 5_Commentaires" xfId="22513" xr:uid="{F20D3A7B-0DC5-4BF3-8DAB-B7AF0ABAC678}"/>
    <cellStyle name="Commentaire 6 8 6" xfId="22514" xr:uid="{CE094DF2-BD2B-4FDE-B505-5C353449C13E}"/>
    <cellStyle name="Commentaire 6 8 6 2" xfId="22515" xr:uid="{E68FAEA9-D8F6-4CF1-88B8-9D31B84C9CFF}"/>
    <cellStyle name="Commentaire 6 8 6 2 2" xfId="22516" xr:uid="{F7B38349-94E1-4A21-B774-E5B5FA6D075D}"/>
    <cellStyle name="Commentaire 6 8 6 2 3" xfId="22517" xr:uid="{A5E8FFAA-7E61-464C-8976-C0179B6FAC9C}"/>
    <cellStyle name="Commentaire 6 8 6 2 4" xfId="22518" xr:uid="{E0ED4884-3ACF-4EE3-844C-14CF413A963E}"/>
    <cellStyle name="Commentaire 6 8 6 2 5" xfId="22519" xr:uid="{948F3D03-596D-4558-9377-021264D7DBED}"/>
    <cellStyle name="Commentaire 6 8 6 2_Commentaires" xfId="22520" xr:uid="{907025AB-D644-4AF0-A608-203BF0C51582}"/>
    <cellStyle name="Commentaire 6 8 6 3" xfId="22521" xr:uid="{B6596A3C-4468-4257-8140-CF114FA847AA}"/>
    <cellStyle name="Commentaire 6 8 6 3 2" xfId="22522" xr:uid="{EABA292E-1842-4C25-9292-1FADF5CB6530}"/>
    <cellStyle name="Commentaire 6 8 6 3 3" xfId="22523" xr:uid="{690F7842-BEEC-4D42-8A0D-3BDA55B6C0B1}"/>
    <cellStyle name="Commentaire 6 8 6 3 4" xfId="22524" xr:uid="{87D090C7-DE7B-4790-9CCE-8989C55AF8FF}"/>
    <cellStyle name="Commentaire 6 8 6 3 5" xfId="22525" xr:uid="{7F079AD5-3467-47D7-A931-1E6B4C8B240D}"/>
    <cellStyle name="Commentaire 6 8 6 4" xfId="22526" xr:uid="{50F86273-5626-4BCC-BED2-60C4C93B5673}"/>
    <cellStyle name="Commentaire 6 8 6 5" xfId="22527" xr:uid="{895E1543-A442-434E-86F2-446E0ABFE02F}"/>
    <cellStyle name="Commentaire 6 8 6 6" xfId="22528" xr:uid="{212F87C0-2D06-428F-9E96-C28C1D19DA7A}"/>
    <cellStyle name="Commentaire 6 8 6 7" xfId="22529" xr:uid="{882032CF-6013-4365-BDDE-5391FCDC6D7E}"/>
    <cellStyle name="Commentaire 6 8 6_Commentaires" xfId="22530" xr:uid="{96998284-B23C-4297-85CF-071BD4B4A391}"/>
    <cellStyle name="Commentaire 6 8 7" xfId="22531" xr:uid="{5DDFE2EA-11AE-410F-9DAB-1FE2F7C3060B}"/>
    <cellStyle name="Commentaire 6 8 7 2" xfId="22532" xr:uid="{3A5947AE-FCAB-4753-AE97-A4C901E8CF4C}"/>
    <cellStyle name="Commentaire 6 8 7 2 2" xfId="22533" xr:uid="{9C242A48-4FDE-4D85-A0E4-078A37AC2488}"/>
    <cellStyle name="Commentaire 6 8 7 2 3" xfId="22534" xr:uid="{490FC2D6-4321-4C13-8179-264BB0057D35}"/>
    <cellStyle name="Commentaire 6 8 7 2 4" xfId="22535" xr:uid="{80BFEF3A-A3C6-44A5-847C-E9EB68651DF2}"/>
    <cellStyle name="Commentaire 6 8 7 2 5" xfId="22536" xr:uid="{7231DF8E-F45E-455D-90E5-BAD71574D5B8}"/>
    <cellStyle name="Commentaire 6 8 7 3" xfId="22537" xr:uid="{CCE8C2E2-696B-446F-9004-8150ADACD9B0}"/>
    <cellStyle name="Commentaire 6 8 7 4" xfId="22538" xr:uid="{2B2849E5-DC07-437D-AB33-02F039F669BF}"/>
    <cellStyle name="Commentaire 6 8 7 5" xfId="22539" xr:uid="{50A42931-62CF-452B-AB12-028027BB174A}"/>
    <cellStyle name="Commentaire 6 8 7 6" xfId="22540" xr:uid="{F563910C-9661-4794-9117-6EEB9A5E3227}"/>
    <cellStyle name="Commentaire 6 8 7_Commentaires" xfId="22541" xr:uid="{F9F0E015-CF98-4CE3-B29D-445055EBBDA5}"/>
    <cellStyle name="Commentaire 6 8 8" xfId="22542" xr:uid="{7EF0BB89-EEFC-421C-8361-0C07B87DD167}"/>
    <cellStyle name="Commentaire 6 8 8 2" xfId="22543" xr:uid="{D3C08E5A-0192-4AEA-BB30-9ACEAD4DD1FE}"/>
    <cellStyle name="Commentaire 6 8 8 3" xfId="22544" xr:uid="{941AB447-8B41-4303-AFC1-155CCC074B4F}"/>
    <cellStyle name="Commentaire 6 8 8 4" xfId="22545" xr:uid="{0E54FA90-C409-4003-9503-FDD5C4F67E7E}"/>
    <cellStyle name="Commentaire 6 8 8 5" xfId="22546" xr:uid="{12972F0C-3386-4C6B-BED6-D2DCC267699D}"/>
    <cellStyle name="Commentaire 6 8 8_Commentaires" xfId="22547" xr:uid="{D7BA8439-16FE-4F1B-88B7-6386C50DC7E5}"/>
    <cellStyle name="Commentaire 6 8 9" xfId="22548" xr:uid="{29CAE933-00EC-4DAB-9D89-6CAD4E5B15B4}"/>
    <cellStyle name="Commentaire 6 8_Commentaires" xfId="22549" xr:uid="{2DC4A8AE-6298-4CD5-9C84-B6E723CE21A2}"/>
    <cellStyle name="Commentaire 6 9" xfId="22550" xr:uid="{40CD1DEC-AA76-449D-86FD-D346D4E77B75}"/>
    <cellStyle name="Commentaire 6 9 10" xfId="22551" xr:uid="{CB94E155-B906-49A7-A8D0-C8F6E9B5AEEE}"/>
    <cellStyle name="Commentaire 6 9 11" xfId="22552" xr:uid="{01B38321-A15E-4167-B7CB-9ABC635D605F}"/>
    <cellStyle name="Commentaire 6 9 12" xfId="22553" xr:uid="{B364B697-32F1-4116-B8CC-698E847BEA88}"/>
    <cellStyle name="Commentaire 6 9 2" xfId="22554" xr:uid="{F82D3D89-0741-4733-8A5A-022691AC27F2}"/>
    <cellStyle name="Commentaire 6 9 2 10" xfId="22555" xr:uid="{9B250330-F554-4109-8BE4-D62174A3D996}"/>
    <cellStyle name="Commentaire 6 9 2 2" xfId="22556" xr:uid="{5A627C5C-3C5C-4FC5-82C9-548A5175FBD6}"/>
    <cellStyle name="Commentaire 6 9 2 2 2" xfId="22557" xr:uid="{ED54F072-8EF3-4985-A413-EFD058830469}"/>
    <cellStyle name="Commentaire 6 9 2 2 2 2" xfId="22558" xr:uid="{C3EDF8E4-610A-4D81-A129-D459A1D46B92}"/>
    <cellStyle name="Commentaire 6 9 2 2 2 3" xfId="22559" xr:uid="{FE50D3A4-5E17-49BC-9752-01882D8DCC1C}"/>
    <cellStyle name="Commentaire 6 9 2 2 2 4" xfId="22560" xr:uid="{B3714283-09A1-4B25-9CF3-0D487EE4C88F}"/>
    <cellStyle name="Commentaire 6 9 2 2 2 5" xfId="22561" xr:uid="{DB9B5B94-791B-4F24-969B-7EB928681E61}"/>
    <cellStyle name="Commentaire 6 9 2 2 3" xfId="22562" xr:uid="{0A3FDA8B-2A55-4441-A453-F6C4857C5D1D}"/>
    <cellStyle name="Commentaire 6 9 2 2 3 2" xfId="22563" xr:uid="{3B11D126-C13F-4C92-A752-47B4B52323C5}"/>
    <cellStyle name="Commentaire 6 9 2 2 3 3" xfId="22564" xr:uid="{05E42450-2F07-49AF-98C0-2473BAED5642}"/>
    <cellStyle name="Commentaire 6 9 2 2 3 4" xfId="22565" xr:uid="{73828D00-2F14-48C3-A027-87A4DB11AC4B}"/>
    <cellStyle name="Commentaire 6 9 2 2 3 5" xfId="22566" xr:uid="{6973DB13-4701-4DFA-8648-C39D91524506}"/>
    <cellStyle name="Commentaire 6 9 2 2 4" xfId="22567" xr:uid="{EBC70ECB-D32A-42C3-B560-66E2A77DA68A}"/>
    <cellStyle name="Commentaire 6 9 2 2 5" xfId="22568" xr:uid="{974139AB-549C-44AC-B565-5922B2F1EC88}"/>
    <cellStyle name="Commentaire 6 9 2 2 6" xfId="22569" xr:uid="{4C115F91-0FA4-4A18-9E2B-9EB8BF274E4F}"/>
    <cellStyle name="Commentaire 6 9 2 2 7" xfId="22570" xr:uid="{92CA6EB0-59E9-48DA-9266-BEEEC93080D0}"/>
    <cellStyle name="Commentaire 6 9 2 2_Commentaires" xfId="22571" xr:uid="{4805BE58-CFD2-4B55-9A85-07FEF33B5B18}"/>
    <cellStyle name="Commentaire 6 9 2 3" xfId="22572" xr:uid="{4D00EF0C-6BCE-4CBA-B2F6-5C411A9E375E}"/>
    <cellStyle name="Commentaire 6 9 2 3 2" xfId="22573" xr:uid="{3694173A-9799-4D31-B839-AF3A99EE891F}"/>
    <cellStyle name="Commentaire 6 9 2 3 2 2" xfId="22574" xr:uid="{770F87D3-DDC3-43F0-A916-2449484791B5}"/>
    <cellStyle name="Commentaire 6 9 2 3 2 3" xfId="22575" xr:uid="{3D423148-F8DB-4527-AB73-79ABD48690D1}"/>
    <cellStyle name="Commentaire 6 9 2 3 2 4" xfId="22576" xr:uid="{8784C13C-60EB-4651-A275-ADA091AB9F9A}"/>
    <cellStyle name="Commentaire 6 9 2 3 2 5" xfId="22577" xr:uid="{A5DB61B1-615D-4F20-B48D-082BE8F6E034}"/>
    <cellStyle name="Commentaire 6 9 2 3 3" xfId="22578" xr:uid="{5F1A2FB8-B5AC-44A9-9C5A-20F6A9449DAF}"/>
    <cellStyle name="Commentaire 6 9 2 3 3 2" xfId="22579" xr:uid="{D91E7033-93C0-4040-8057-53CE028B7E37}"/>
    <cellStyle name="Commentaire 6 9 2 3 3 3" xfId="22580" xr:uid="{88DDBF66-4C30-46AB-BF7B-5F25F61B2192}"/>
    <cellStyle name="Commentaire 6 9 2 3 3 4" xfId="22581" xr:uid="{857EA0C8-5012-47E0-9FA1-4A9321A4FBE1}"/>
    <cellStyle name="Commentaire 6 9 2 3 3 5" xfId="22582" xr:uid="{517EBDB0-D54E-44DB-B15B-A2C01568E95F}"/>
    <cellStyle name="Commentaire 6 9 2 3 4" xfId="22583" xr:uid="{840AD97C-7722-40EB-ADF5-59C2298C57E4}"/>
    <cellStyle name="Commentaire 6 9 2 3 5" xfId="22584" xr:uid="{37EB4681-9BA8-444C-B9FB-20700E338BD2}"/>
    <cellStyle name="Commentaire 6 9 2 3 6" xfId="22585" xr:uid="{E9097BC9-52C9-4D52-92A4-DD045B737D5F}"/>
    <cellStyle name="Commentaire 6 9 2 3 7" xfId="22586" xr:uid="{58CC5D2A-78CB-4965-B538-6FDE30A41E43}"/>
    <cellStyle name="Commentaire 6 9 2 3_Commentaires" xfId="22587" xr:uid="{95F4C36C-BC82-4FF4-B5BE-5A03B19B54D2}"/>
    <cellStyle name="Commentaire 6 9 2 4" xfId="22588" xr:uid="{1617D114-B514-4F5C-9B4A-B34B97EC8656}"/>
    <cellStyle name="Commentaire 6 9 2 4 2" xfId="22589" xr:uid="{4B251BC3-FEFF-4575-A36D-D7431D4D52CA}"/>
    <cellStyle name="Commentaire 6 9 2 4 2 2" xfId="22590" xr:uid="{4F8E90E2-D4AE-4E61-994C-75437CA32B86}"/>
    <cellStyle name="Commentaire 6 9 2 4 2 3" xfId="22591" xr:uid="{DA53B1B2-62D3-4A40-8BCA-F1BFB061E578}"/>
    <cellStyle name="Commentaire 6 9 2 4 2 4" xfId="22592" xr:uid="{1FC40F3B-BC68-441C-B5C8-009AECBFF34D}"/>
    <cellStyle name="Commentaire 6 9 2 4 2 5" xfId="22593" xr:uid="{CDB2E95A-BA62-4F9A-8ECE-B64BCAF8591F}"/>
    <cellStyle name="Commentaire 6 9 2 4 3" xfId="22594" xr:uid="{9D305FA0-32CC-4FAA-B1AA-78E5F69D42DC}"/>
    <cellStyle name="Commentaire 6 9 2 4 3 2" xfId="22595" xr:uid="{7992910F-C90B-4572-BC36-4FFAC6E15285}"/>
    <cellStyle name="Commentaire 6 9 2 4 3 3" xfId="22596" xr:uid="{AF5199F9-9188-4311-86C8-468912EC2344}"/>
    <cellStyle name="Commentaire 6 9 2 4 3 4" xfId="22597" xr:uid="{C2EFEB91-1484-48EF-AB3C-78AAFC5306F0}"/>
    <cellStyle name="Commentaire 6 9 2 4 3 5" xfId="22598" xr:uid="{E9E46AB7-6A70-4CE8-9F7F-705AEB9C3041}"/>
    <cellStyle name="Commentaire 6 9 2 4 4" xfId="22599" xr:uid="{7A3A709A-5199-40B3-9B7F-89B31140F008}"/>
    <cellStyle name="Commentaire 6 9 2 4 5" xfId="22600" xr:uid="{6F8C7230-1C9B-4903-9827-E1D2BA2A99C1}"/>
    <cellStyle name="Commentaire 6 9 2 4 6" xfId="22601" xr:uid="{41AB82F8-B5C0-4C67-8F5C-C2E14F17C93D}"/>
    <cellStyle name="Commentaire 6 9 2 4 7" xfId="22602" xr:uid="{0DB6B9DB-3ED9-4252-98E5-D8A4FB8EEF87}"/>
    <cellStyle name="Commentaire 6 9 2 5" xfId="22603" xr:uid="{1CD35C19-6A40-4995-8D9C-A176F9A08370}"/>
    <cellStyle name="Commentaire 6 9 2 5 2" xfId="22604" xr:uid="{3F244D0C-2F6F-4514-A8D7-08FEA0A1FBC8}"/>
    <cellStyle name="Commentaire 6 9 2 5 3" xfId="22605" xr:uid="{689D7DDB-1C54-4A94-B84E-E75CDDF5F5E3}"/>
    <cellStyle name="Commentaire 6 9 2 5 4" xfId="22606" xr:uid="{8077A0EC-1384-4E01-A189-260617ABFE5D}"/>
    <cellStyle name="Commentaire 6 9 2 5 5" xfId="22607" xr:uid="{ACB43C81-646E-420B-B25C-3EC76A7DACDA}"/>
    <cellStyle name="Commentaire 6 9 2 6" xfId="22608" xr:uid="{80D6CB2E-8D65-4330-8780-FECAE9078AA0}"/>
    <cellStyle name="Commentaire 6 9 2 6 2" xfId="22609" xr:uid="{BE6549E4-1E83-4D12-879B-09CBCC53B1D1}"/>
    <cellStyle name="Commentaire 6 9 2 6 3" xfId="22610" xr:uid="{607F5CD5-4F9C-4D15-B5C6-94DC05EE440F}"/>
    <cellStyle name="Commentaire 6 9 2 6 4" xfId="22611" xr:uid="{804DAFF0-9244-4AFE-AD62-144EC52F6EE4}"/>
    <cellStyle name="Commentaire 6 9 2 6 5" xfId="22612" xr:uid="{338E64A9-E826-42DD-AA23-1DC021FCA604}"/>
    <cellStyle name="Commentaire 6 9 2 7" xfId="22613" xr:uid="{FFF66C0A-DA52-4772-B2AC-FFDC7A77080D}"/>
    <cellStyle name="Commentaire 6 9 2 8" xfId="22614" xr:uid="{78696AE2-55BB-46E2-9F94-B54BDB0B08B2}"/>
    <cellStyle name="Commentaire 6 9 2 9" xfId="22615" xr:uid="{FBA5C7AF-32BD-40E1-9BB0-DF8F63653A1E}"/>
    <cellStyle name="Commentaire 6 9 2_Commentaires" xfId="22616" xr:uid="{1BD332A5-3887-4380-8F14-E28AE7390961}"/>
    <cellStyle name="Commentaire 6 9 3" xfId="22617" xr:uid="{6DEC54B9-5871-484A-AA12-0E5A7FD04051}"/>
    <cellStyle name="Commentaire 6 9 3 2" xfId="22618" xr:uid="{D47A2C68-F024-4E10-8154-1068EBA3C3AC}"/>
    <cellStyle name="Commentaire 6 9 3 2 2" xfId="22619" xr:uid="{F69BAD49-49B6-4C7C-9139-E88358D1A88C}"/>
    <cellStyle name="Commentaire 6 9 3 2 3" xfId="22620" xr:uid="{58ED5B17-9B87-4490-9C2F-FB136F9DEE34}"/>
    <cellStyle name="Commentaire 6 9 3 2 4" xfId="22621" xr:uid="{3787C332-104C-4599-AAD6-E4F2B5C4C7C1}"/>
    <cellStyle name="Commentaire 6 9 3 2 5" xfId="22622" xr:uid="{E608D49C-1FC4-48A4-86B6-90D2008FAC05}"/>
    <cellStyle name="Commentaire 6 9 3 2_Commentaires" xfId="22623" xr:uid="{13216A49-D228-432A-8FFC-8931CFF41E59}"/>
    <cellStyle name="Commentaire 6 9 3 3" xfId="22624" xr:uid="{259FD1AD-8594-46F6-ADA8-C58F0FA4F670}"/>
    <cellStyle name="Commentaire 6 9 3 3 2" xfId="22625" xr:uid="{574C9330-0C1D-474C-928C-E740E8781D6C}"/>
    <cellStyle name="Commentaire 6 9 3 3 3" xfId="22626" xr:uid="{D7D0F74E-C713-4815-AA46-CF15CDCEA6C4}"/>
    <cellStyle name="Commentaire 6 9 3 3 4" xfId="22627" xr:uid="{212782F8-4564-4DAF-8658-88AAC9AE6E6D}"/>
    <cellStyle name="Commentaire 6 9 3 3 5" xfId="22628" xr:uid="{4DA55B83-BC97-46A0-AE07-62950AC85A9D}"/>
    <cellStyle name="Commentaire 6 9 3 4" xfId="22629" xr:uid="{58A1413D-6A27-4F06-A6F3-5BC118F87C4F}"/>
    <cellStyle name="Commentaire 6 9 3 5" xfId="22630" xr:uid="{370404B7-366B-40CE-B27C-0B47DB882EA0}"/>
    <cellStyle name="Commentaire 6 9 3 6" xfId="22631" xr:uid="{E11A4BE2-2B14-4E73-BC48-933F60869C3E}"/>
    <cellStyle name="Commentaire 6 9 3 7" xfId="22632" xr:uid="{D2A2885D-11E3-4712-A4D8-2333A77FDB52}"/>
    <cellStyle name="Commentaire 6 9 3_Commentaires" xfId="22633" xr:uid="{F2C5A096-53A6-4BDE-B9C0-2BBCC9883144}"/>
    <cellStyle name="Commentaire 6 9 4" xfId="22634" xr:uid="{99820D38-D513-43CB-92D1-45891EAD6445}"/>
    <cellStyle name="Commentaire 6 9 4 2" xfId="22635" xr:uid="{5659B64F-1F4A-4740-A201-F723622F07D8}"/>
    <cellStyle name="Commentaire 6 9 4 2 2" xfId="22636" xr:uid="{B350CC32-369C-46CC-94AD-777D3EDB72F5}"/>
    <cellStyle name="Commentaire 6 9 4 2 3" xfId="22637" xr:uid="{6B54563C-557A-499E-9B9F-44A6A3015A80}"/>
    <cellStyle name="Commentaire 6 9 4 2 4" xfId="22638" xr:uid="{C43CB5AC-65D0-4772-A2D5-B9F93A3D54F5}"/>
    <cellStyle name="Commentaire 6 9 4 2 5" xfId="22639" xr:uid="{9235B251-9BB4-43DD-BF84-6597F7CE2772}"/>
    <cellStyle name="Commentaire 6 9 4 2_Commentaires" xfId="22640" xr:uid="{BA501A98-4DA1-4B9B-820B-38DC5144C668}"/>
    <cellStyle name="Commentaire 6 9 4 3" xfId="22641" xr:uid="{CBBB9245-D59A-4045-AC91-B643F879D478}"/>
    <cellStyle name="Commentaire 6 9 4 3 2" xfId="22642" xr:uid="{8E5F5972-82C4-4DEC-B447-F40C960D043F}"/>
    <cellStyle name="Commentaire 6 9 4 3 3" xfId="22643" xr:uid="{10DCBFE0-2067-4D60-A055-E5E3F1DCE981}"/>
    <cellStyle name="Commentaire 6 9 4 3 4" xfId="22644" xr:uid="{7E487516-C8F7-4CD8-984A-A93C69DCA35D}"/>
    <cellStyle name="Commentaire 6 9 4 3 5" xfId="22645" xr:uid="{46DE6A5C-9E60-4FBD-9370-877EF30CE4FF}"/>
    <cellStyle name="Commentaire 6 9 4 4" xfId="22646" xr:uid="{E68B2CFF-41B2-4250-8441-8976954EF33B}"/>
    <cellStyle name="Commentaire 6 9 4 5" xfId="22647" xr:uid="{1729E19D-8536-4A8D-AAB2-1570E154D9F4}"/>
    <cellStyle name="Commentaire 6 9 4 6" xfId="22648" xr:uid="{85BF4E3D-D610-40A9-A9BD-021CAD60C8D1}"/>
    <cellStyle name="Commentaire 6 9 4 7" xfId="22649" xr:uid="{E8BD42A0-8B98-4C8E-A45E-552B39D4242B}"/>
    <cellStyle name="Commentaire 6 9 4_Commentaires" xfId="22650" xr:uid="{02673F31-7045-4001-B9E4-E02791FE2212}"/>
    <cellStyle name="Commentaire 6 9 5" xfId="22651" xr:uid="{D015F80D-6778-4AC2-9CBA-D5DFC541AD01}"/>
    <cellStyle name="Commentaire 6 9 5 2" xfId="22652" xr:uid="{606970CB-7BF4-4C55-A248-91668353F14F}"/>
    <cellStyle name="Commentaire 6 9 5 2 2" xfId="22653" xr:uid="{ACEC4359-005C-4492-930A-88AC66B2FBCD}"/>
    <cellStyle name="Commentaire 6 9 5 2 3" xfId="22654" xr:uid="{66562D2E-1B76-4ECF-BA9A-FB4E62CD93D7}"/>
    <cellStyle name="Commentaire 6 9 5 2 4" xfId="22655" xr:uid="{57DD29B4-8CBC-4289-8E4C-A9812BB47A5B}"/>
    <cellStyle name="Commentaire 6 9 5 2 5" xfId="22656" xr:uid="{473C54DE-055B-46A8-A4B1-6EFCA3CC888B}"/>
    <cellStyle name="Commentaire 6 9 5 2_Commentaires" xfId="22657" xr:uid="{8FFE1A0B-09E8-4EDC-AA1B-A0E08687797F}"/>
    <cellStyle name="Commentaire 6 9 5 3" xfId="22658" xr:uid="{7E8884C5-3BB9-49AC-8D9B-4CB345FB2DF0}"/>
    <cellStyle name="Commentaire 6 9 5 3 2" xfId="22659" xr:uid="{ECA8365F-6295-48D3-ABC9-F53496BD74EE}"/>
    <cellStyle name="Commentaire 6 9 5 3 3" xfId="22660" xr:uid="{BD7F8502-2BF1-4C93-84F2-6161F9C9512C}"/>
    <cellStyle name="Commentaire 6 9 5 3 4" xfId="22661" xr:uid="{1845BD13-CEB0-4314-9903-E8B6AC00C22D}"/>
    <cellStyle name="Commentaire 6 9 5 3 5" xfId="22662" xr:uid="{91825E46-2D89-4876-B870-BEBFA33083C2}"/>
    <cellStyle name="Commentaire 6 9 5 4" xfId="22663" xr:uid="{F4E4591E-B16A-4812-AA29-F3DE2F5DAF27}"/>
    <cellStyle name="Commentaire 6 9 5 5" xfId="22664" xr:uid="{B58F1C33-8375-42FA-9666-5B3C3C98B424}"/>
    <cellStyle name="Commentaire 6 9 5 6" xfId="22665" xr:uid="{74B3D141-89C8-47CE-9C52-5EC265B6DD9F}"/>
    <cellStyle name="Commentaire 6 9 5 7" xfId="22666" xr:uid="{5EE70557-20DB-4141-91EB-A95793FC4A5B}"/>
    <cellStyle name="Commentaire 6 9 5_Commentaires" xfId="22667" xr:uid="{496CAC43-6ECD-406F-8403-D12F145DE99C}"/>
    <cellStyle name="Commentaire 6 9 6" xfId="22668" xr:uid="{0C1C853A-2E1A-43CF-8CCE-F87DA09DDF51}"/>
    <cellStyle name="Commentaire 6 9 6 2" xfId="22669" xr:uid="{2DC15BAF-7172-4B2D-BE4F-DFC92C691532}"/>
    <cellStyle name="Commentaire 6 9 6 2 2" xfId="22670" xr:uid="{A2634F29-6843-4E1C-83D8-0931A973340D}"/>
    <cellStyle name="Commentaire 6 9 6 2 3" xfId="22671" xr:uid="{6E187619-0072-4014-8505-F571B301C364}"/>
    <cellStyle name="Commentaire 6 9 6 2 4" xfId="22672" xr:uid="{E7450CE1-EF25-43A7-831A-7A94B2790DD5}"/>
    <cellStyle name="Commentaire 6 9 6 2 5" xfId="22673" xr:uid="{867CB6E2-1968-4FE4-93D1-55DD87C66986}"/>
    <cellStyle name="Commentaire 6 9 6 2_Commentaires" xfId="22674" xr:uid="{C2A7FEBF-36D6-4E93-9710-669741E8B20B}"/>
    <cellStyle name="Commentaire 6 9 6 3" xfId="22675" xr:uid="{CD42D4ED-7910-489D-AF45-0C319FA96794}"/>
    <cellStyle name="Commentaire 6 9 6 3 2" xfId="22676" xr:uid="{78DC0709-DDFD-408E-9E1D-DDD9A1B52F7E}"/>
    <cellStyle name="Commentaire 6 9 6 3 3" xfId="22677" xr:uid="{26E30928-1A09-4E42-B750-F8C1E87C090D}"/>
    <cellStyle name="Commentaire 6 9 6 3 4" xfId="22678" xr:uid="{277575A3-E804-4943-9676-F723F40753D0}"/>
    <cellStyle name="Commentaire 6 9 6 3 5" xfId="22679" xr:uid="{CC9258E1-582E-4D46-9CF9-5BE152B2BB3D}"/>
    <cellStyle name="Commentaire 6 9 6 4" xfId="22680" xr:uid="{EA32EF24-3E04-4E36-A699-E73EA6D565BD}"/>
    <cellStyle name="Commentaire 6 9 6 5" xfId="22681" xr:uid="{E7810A91-074E-4442-986C-9E043329F7C5}"/>
    <cellStyle name="Commentaire 6 9 6 6" xfId="22682" xr:uid="{A6903477-39C0-4113-A478-D0B4A41B4183}"/>
    <cellStyle name="Commentaire 6 9 6 7" xfId="22683" xr:uid="{4E22EBE3-99BC-4E9E-80E3-12158E1B9D74}"/>
    <cellStyle name="Commentaire 6 9 6_Commentaires" xfId="22684" xr:uid="{614C7428-3C52-4305-A046-D049D992BDCE}"/>
    <cellStyle name="Commentaire 6 9 7" xfId="22685" xr:uid="{9107A8DB-0442-4495-BA37-5EE3D2FB71E6}"/>
    <cellStyle name="Commentaire 6 9 7 2" xfId="22686" xr:uid="{6559F6C9-56D6-4394-BEAA-A91425B80DB1}"/>
    <cellStyle name="Commentaire 6 9 7 2 2" xfId="22687" xr:uid="{F6D351F8-9C6F-4369-ABAC-5F9FDE8FDF55}"/>
    <cellStyle name="Commentaire 6 9 7 2 3" xfId="22688" xr:uid="{E14D4F80-1509-4E22-8785-B4F97198EE79}"/>
    <cellStyle name="Commentaire 6 9 7 2 4" xfId="22689" xr:uid="{0B5D60F0-D7F6-436C-8DE8-7D5B322749E1}"/>
    <cellStyle name="Commentaire 6 9 7 2 5" xfId="22690" xr:uid="{744A1C63-BAA2-4C33-8E63-655145945305}"/>
    <cellStyle name="Commentaire 6 9 7 3" xfId="22691" xr:uid="{8CEFEEF9-2CEE-4D10-B1DD-CBD35BB94FA6}"/>
    <cellStyle name="Commentaire 6 9 7 4" xfId="22692" xr:uid="{BC1A009C-B6B9-4E0D-8DF8-9F26EB577941}"/>
    <cellStyle name="Commentaire 6 9 7 5" xfId="22693" xr:uid="{D80D6186-BBDB-4638-A442-B2AE84810154}"/>
    <cellStyle name="Commentaire 6 9 7 6" xfId="22694" xr:uid="{5A0CD56B-0FBF-4631-BDEB-80B2F3D048C0}"/>
    <cellStyle name="Commentaire 6 9 7_Commentaires" xfId="22695" xr:uid="{6423C709-B2DA-49E0-86B0-EAD69ECAAF09}"/>
    <cellStyle name="Commentaire 6 9 8" xfId="22696" xr:uid="{11023EF0-677E-43C9-BB37-86D013B954EF}"/>
    <cellStyle name="Commentaire 6 9 8 2" xfId="22697" xr:uid="{AE68F11B-063F-4B61-9F43-532C9ACB2403}"/>
    <cellStyle name="Commentaire 6 9 8 3" xfId="22698" xr:uid="{E59E8B7E-E220-48C6-9E40-7832CEE26B88}"/>
    <cellStyle name="Commentaire 6 9 8 4" xfId="22699" xr:uid="{DB299952-6E00-42F0-8A8E-C9E6741E8B6E}"/>
    <cellStyle name="Commentaire 6 9 8 5" xfId="22700" xr:uid="{3BA4AD18-B7B8-434C-90FF-77E1C028EFD4}"/>
    <cellStyle name="Commentaire 6 9 8_Commentaires" xfId="22701" xr:uid="{E46B3C8F-157F-4406-AE57-204EE9F244AE}"/>
    <cellStyle name="Commentaire 6 9 9" xfId="22702" xr:uid="{230778B2-8AB2-4F18-A026-346CBDF5B5EE}"/>
    <cellStyle name="Commentaire 6 9_Commentaires" xfId="22703" xr:uid="{DB806A0B-4A05-430F-96AB-D7B3BC81E166}"/>
    <cellStyle name="Commentaire 6_Commentaires" xfId="22704" xr:uid="{FF22C209-293A-4721-A0D8-91ADF302A419}"/>
    <cellStyle name="Commentaire 7" xfId="22705" xr:uid="{C8787095-8C91-4716-A5E5-A9B61C1F2EE7}"/>
    <cellStyle name="Commentaire 7 10" xfId="22706" xr:uid="{83DE9DB9-F660-469A-B075-29804FF1112F}"/>
    <cellStyle name="Commentaire 7 10 10" xfId="22707" xr:uid="{AE2DDE9A-2A2B-4C2B-90AE-3F24E9ADE9B5}"/>
    <cellStyle name="Commentaire 7 10 11" xfId="22708" xr:uid="{58330AFA-5664-4630-A56D-D0B44C7D35BE}"/>
    <cellStyle name="Commentaire 7 10 2" xfId="22709" xr:uid="{B8B75EE1-8186-41A6-A5CA-34DA9D0FDC59}"/>
    <cellStyle name="Commentaire 7 10 2 2" xfId="22710" xr:uid="{147BA165-E274-4C38-8329-B016A669068B}"/>
    <cellStyle name="Commentaire 7 10 2 2 2" xfId="22711" xr:uid="{5366086B-3383-4642-AAFE-5048FF906FE8}"/>
    <cellStyle name="Commentaire 7 10 2 2 2 2" xfId="22712" xr:uid="{81D4BDD2-9BA2-4FA4-8AEE-E7FA8DA8A44C}"/>
    <cellStyle name="Commentaire 7 10 2 2 2 3" xfId="22713" xr:uid="{0B6EE148-F6D0-4E4C-940A-0E566EDC7A85}"/>
    <cellStyle name="Commentaire 7 10 2 2 2 4" xfId="22714" xr:uid="{B94A1B14-A7BF-48D7-B671-30D71CB3923A}"/>
    <cellStyle name="Commentaire 7 10 2 2 2 5" xfId="22715" xr:uid="{A0AAD643-C455-484B-B6DD-1EE6FBB697DC}"/>
    <cellStyle name="Commentaire 7 10 2 2 3" xfId="22716" xr:uid="{DC2365B6-51C7-4617-A63F-E3BED26798D6}"/>
    <cellStyle name="Commentaire 7 10 2 2 3 2" xfId="22717" xr:uid="{3541973D-BB32-42ED-84BB-18F2931F6369}"/>
    <cellStyle name="Commentaire 7 10 2 2 3 3" xfId="22718" xr:uid="{FB314C7F-5620-47A4-BA32-0A5D1E674A74}"/>
    <cellStyle name="Commentaire 7 10 2 2 3 4" xfId="22719" xr:uid="{9CBA9122-3F0A-4458-AB6E-74D998C6F89A}"/>
    <cellStyle name="Commentaire 7 10 2 2 3 5" xfId="22720" xr:uid="{72130D86-CEFB-494F-97EE-D695755FD82D}"/>
    <cellStyle name="Commentaire 7 10 2 2 4" xfId="22721" xr:uid="{0FAF8951-A59F-44A8-9542-5BE104DA52A7}"/>
    <cellStyle name="Commentaire 7 10 2 2 5" xfId="22722" xr:uid="{9050EFAF-A8BB-477D-A351-B44452299CF9}"/>
    <cellStyle name="Commentaire 7 10 2 2 6" xfId="22723" xr:uid="{DBC7020A-F975-40E8-BDD4-DEAA8E0B6301}"/>
    <cellStyle name="Commentaire 7 10 2 2 7" xfId="22724" xr:uid="{5F2B9BD9-253E-471F-B113-9C2F6CA5C0AF}"/>
    <cellStyle name="Commentaire 7 10 2 2_Commentaires" xfId="22725" xr:uid="{25403851-D6F4-49F9-B22F-A540415D2967}"/>
    <cellStyle name="Commentaire 7 10 2 3" xfId="22726" xr:uid="{4E3BFF90-C012-46D1-9713-668627318A27}"/>
    <cellStyle name="Commentaire 7 10 2 3 2" xfId="22727" xr:uid="{1B4DD70A-D03A-4182-8CCE-8A11D2137601}"/>
    <cellStyle name="Commentaire 7 10 2 3 2 2" xfId="22728" xr:uid="{2734D9FE-1167-487E-82E8-0F80C34D66F9}"/>
    <cellStyle name="Commentaire 7 10 2 3 2 3" xfId="22729" xr:uid="{ECDFB2D9-029C-43FB-8AA2-7A8BB0ED0966}"/>
    <cellStyle name="Commentaire 7 10 2 3 2 4" xfId="22730" xr:uid="{C36D266F-439C-4590-9E8D-36EBD2269E2F}"/>
    <cellStyle name="Commentaire 7 10 2 3 2 5" xfId="22731" xr:uid="{E00901AC-0DA6-498D-BFE5-633097D8069F}"/>
    <cellStyle name="Commentaire 7 10 2 3 3" xfId="22732" xr:uid="{AEB7F028-73B3-4A8D-B3EC-169AFA5F87BC}"/>
    <cellStyle name="Commentaire 7 10 2 3 3 2" xfId="22733" xr:uid="{BB9F117E-FE98-458E-B414-B2A1C07564C1}"/>
    <cellStyle name="Commentaire 7 10 2 3 3 3" xfId="22734" xr:uid="{26E6F0A9-B212-4F10-B904-3976AAAEFC36}"/>
    <cellStyle name="Commentaire 7 10 2 3 3 4" xfId="22735" xr:uid="{D91E0484-10EA-4C0E-B3BE-684BBBE9DD4E}"/>
    <cellStyle name="Commentaire 7 10 2 3 3 5" xfId="22736" xr:uid="{6B98C9CC-AAC5-4E48-9DDC-2CD46B2AC425}"/>
    <cellStyle name="Commentaire 7 10 2 3 4" xfId="22737" xr:uid="{4DD51B34-563B-46AA-9ED4-BC7BC33CC6C0}"/>
    <cellStyle name="Commentaire 7 10 2 3 5" xfId="22738" xr:uid="{49E075C9-E037-4A5F-A253-90151A74258A}"/>
    <cellStyle name="Commentaire 7 10 2 3 6" xfId="22739" xr:uid="{0F4A0E17-9D46-44D7-A19A-1E73CB4F2E52}"/>
    <cellStyle name="Commentaire 7 10 2 3 7" xfId="22740" xr:uid="{E355B044-3C37-4A15-9982-6B9004BE91AE}"/>
    <cellStyle name="Commentaire 7 10 2 4" xfId="22741" xr:uid="{C7C53C15-CD6A-4E75-A7C2-127E09F14A51}"/>
    <cellStyle name="Commentaire 7 10 2 4 2" xfId="22742" xr:uid="{2ECC0BBC-C8BB-49DF-B5EC-C3F82EC33693}"/>
    <cellStyle name="Commentaire 7 10 2 4 3" xfId="22743" xr:uid="{B215A581-1EFF-4203-BBAC-541A675C410C}"/>
    <cellStyle name="Commentaire 7 10 2 4 4" xfId="22744" xr:uid="{B8704B68-36A4-4153-83C2-B06516D81247}"/>
    <cellStyle name="Commentaire 7 10 2 4 5" xfId="22745" xr:uid="{05000DAB-09DA-4EA6-AE6A-41865AF90A75}"/>
    <cellStyle name="Commentaire 7 10 2 5" xfId="22746" xr:uid="{6B5CE866-8FBA-4959-AC1E-BB8CCB607B14}"/>
    <cellStyle name="Commentaire 7 10 2 5 2" xfId="22747" xr:uid="{E1962508-3512-4122-90CD-80652A62F7D6}"/>
    <cellStyle name="Commentaire 7 10 2 5 3" xfId="22748" xr:uid="{F683431F-30E8-4D58-9707-A638C549D4F7}"/>
    <cellStyle name="Commentaire 7 10 2 5 4" xfId="22749" xr:uid="{E7B08CD9-56B9-4441-94CB-A17E8D7C631F}"/>
    <cellStyle name="Commentaire 7 10 2 5 5" xfId="22750" xr:uid="{EF86E938-47E9-48AB-A5E6-0BF95C4384F0}"/>
    <cellStyle name="Commentaire 7 10 2 6" xfId="22751" xr:uid="{EB7C758A-99B8-4F81-BAF1-6ADCFA92B388}"/>
    <cellStyle name="Commentaire 7 10 2 7" xfId="22752" xr:uid="{62A48401-6586-4EA0-9587-9002520ABA76}"/>
    <cellStyle name="Commentaire 7 10 2 8" xfId="22753" xr:uid="{6F136791-F293-4C19-AFB5-4BD976D9BD6B}"/>
    <cellStyle name="Commentaire 7 10 2 9" xfId="22754" xr:uid="{1E72B8B0-E8FC-4F5B-9876-8954F9600505}"/>
    <cellStyle name="Commentaire 7 10 2_Commentaires" xfId="22755" xr:uid="{230569BF-7825-4A40-BAB7-5EA58F74B922}"/>
    <cellStyle name="Commentaire 7 10 3" xfId="22756" xr:uid="{678C076C-DA26-4FEC-8DFA-7C76C4DE0313}"/>
    <cellStyle name="Commentaire 7 10 3 2" xfId="22757" xr:uid="{3724BCB2-93BA-47AF-8615-087E60AF3C61}"/>
    <cellStyle name="Commentaire 7 10 3 2 2" xfId="22758" xr:uid="{1ABF7CBC-9E01-453B-AFD0-BC1F975BEA7E}"/>
    <cellStyle name="Commentaire 7 10 3 2 3" xfId="22759" xr:uid="{E1831162-8650-4461-B7BC-CEA58AE4302C}"/>
    <cellStyle name="Commentaire 7 10 3 2 4" xfId="22760" xr:uid="{4C9E4C37-8578-4A52-81B4-27196544B0B1}"/>
    <cellStyle name="Commentaire 7 10 3 2 5" xfId="22761" xr:uid="{D3FFAB17-8140-4537-AC8F-6CC5C0BE4DB5}"/>
    <cellStyle name="Commentaire 7 10 3 2_Commentaires" xfId="22762" xr:uid="{D9402348-BE71-4214-B403-8C0488CDCD48}"/>
    <cellStyle name="Commentaire 7 10 3 3" xfId="22763" xr:uid="{F2C48E9D-A155-4C1A-A8A8-60FE5B211C01}"/>
    <cellStyle name="Commentaire 7 10 3 3 2" xfId="22764" xr:uid="{B7E2C098-E34D-4981-A9C2-489FD3372FD2}"/>
    <cellStyle name="Commentaire 7 10 3 3 3" xfId="22765" xr:uid="{42F98571-CC77-4CF2-A286-C9224DD15060}"/>
    <cellStyle name="Commentaire 7 10 3 3 4" xfId="22766" xr:uid="{F8FA5707-95F4-48FA-9ED5-2745BEBDB73F}"/>
    <cellStyle name="Commentaire 7 10 3 3 5" xfId="22767" xr:uid="{DE80A274-946F-4CF7-9072-4C4DE9A2814C}"/>
    <cellStyle name="Commentaire 7 10 3 4" xfId="22768" xr:uid="{A8B80450-02DF-4DF2-8E62-C54AD07878E5}"/>
    <cellStyle name="Commentaire 7 10 3 5" xfId="22769" xr:uid="{A505FE82-A85A-4337-92B0-549A10BB6701}"/>
    <cellStyle name="Commentaire 7 10 3 6" xfId="22770" xr:uid="{3964A95F-37A7-4549-92C0-7DFDCA5A5066}"/>
    <cellStyle name="Commentaire 7 10 3 7" xfId="22771" xr:uid="{A1D9058A-504B-44A0-9448-837ECCB0CEFA}"/>
    <cellStyle name="Commentaire 7 10 3_Commentaires" xfId="22772" xr:uid="{BDDD867B-55A4-465C-BDE9-914650201EDF}"/>
    <cellStyle name="Commentaire 7 10 4" xfId="22773" xr:uid="{8929E42D-7D17-49BE-8754-A0BDDA170907}"/>
    <cellStyle name="Commentaire 7 10 4 2" xfId="22774" xr:uid="{6CF622A4-CFE1-45E7-B2F4-BAB2D277FFB5}"/>
    <cellStyle name="Commentaire 7 10 4 2 2" xfId="22775" xr:uid="{3D29DEA5-4B64-4A2E-BD06-97E54B9A0451}"/>
    <cellStyle name="Commentaire 7 10 4 2 3" xfId="22776" xr:uid="{541A7FFA-ADA3-4C37-89FD-65817A1228BD}"/>
    <cellStyle name="Commentaire 7 10 4 2 4" xfId="22777" xr:uid="{BC8EB78E-F6F5-4859-990E-B2F4E725019E}"/>
    <cellStyle name="Commentaire 7 10 4 2 5" xfId="22778" xr:uid="{23703148-3FD1-46CC-9293-94E33C902076}"/>
    <cellStyle name="Commentaire 7 10 4 2_Commentaires" xfId="22779" xr:uid="{3563BB85-2359-4594-A501-093D58405B26}"/>
    <cellStyle name="Commentaire 7 10 4 3" xfId="22780" xr:uid="{0B60BCD2-0AC7-49AD-BE22-A81A6712E16E}"/>
    <cellStyle name="Commentaire 7 10 4 3 2" xfId="22781" xr:uid="{9FF0AFC6-9702-40FD-8F3F-A757E679CADD}"/>
    <cellStyle name="Commentaire 7 10 4 3 3" xfId="22782" xr:uid="{E6E489A9-D89D-4B29-ABB4-46C6109AA863}"/>
    <cellStyle name="Commentaire 7 10 4 3 4" xfId="22783" xr:uid="{38921898-B080-4FE2-8EDB-449121F356CF}"/>
    <cellStyle name="Commentaire 7 10 4 3 5" xfId="22784" xr:uid="{2354A023-98A7-47A4-BF82-6CC75100D77F}"/>
    <cellStyle name="Commentaire 7 10 4 4" xfId="22785" xr:uid="{BA507AF7-1641-4BC4-849B-AF2693BC29F8}"/>
    <cellStyle name="Commentaire 7 10 4 5" xfId="22786" xr:uid="{9316FE5F-E601-4DF1-940F-B28F93EF50A9}"/>
    <cellStyle name="Commentaire 7 10 4 6" xfId="22787" xr:uid="{BC25E956-978D-4B10-A612-C6FCAFF8AD02}"/>
    <cellStyle name="Commentaire 7 10 4 7" xfId="22788" xr:uid="{AA52602C-729A-4D12-ABC0-4E30685E6C93}"/>
    <cellStyle name="Commentaire 7 10 4_Commentaires" xfId="22789" xr:uid="{AFBF818B-3ED0-4522-BD53-2635D1CBC8C1}"/>
    <cellStyle name="Commentaire 7 10 5" xfId="22790" xr:uid="{A7B2D4AD-CD7D-4EA1-B5F1-7BCBB2B59CB8}"/>
    <cellStyle name="Commentaire 7 10 5 2" xfId="22791" xr:uid="{3B4103C6-6179-4E99-A54D-08BFE7846042}"/>
    <cellStyle name="Commentaire 7 10 5 2 2" xfId="22792" xr:uid="{632E9539-0801-4DDC-9376-11AC6C7D52EE}"/>
    <cellStyle name="Commentaire 7 10 5 2 3" xfId="22793" xr:uid="{39AD87CD-9AA8-480F-9549-A766B2232712}"/>
    <cellStyle name="Commentaire 7 10 5 2 4" xfId="22794" xr:uid="{0BCEE230-A96F-456F-A7B8-ED8DF123139B}"/>
    <cellStyle name="Commentaire 7 10 5 2 5" xfId="22795" xr:uid="{F9F64911-EBB9-49E5-B43B-CBEE4C3631E2}"/>
    <cellStyle name="Commentaire 7 10 5 2_Commentaires" xfId="22796" xr:uid="{F7E159BE-C3FB-4BE2-BBDF-0B4C25527D0B}"/>
    <cellStyle name="Commentaire 7 10 5 3" xfId="22797" xr:uid="{44F2A087-9316-4F42-917A-FF28E96CB549}"/>
    <cellStyle name="Commentaire 7 10 5 3 2" xfId="22798" xr:uid="{21E38C1D-E31A-4196-A1AC-7AFD12C12BFE}"/>
    <cellStyle name="Commentaire 7 10 5 3 3" xfId="22799" xr:uid="{FE09DE7D-3CB7-41CE-ACC2-4BA3380DE5A8}"/>
    <cellStyle name="Commentaire 7 10 5 3 4" xfId="22800" xr:uid="{0AEAC18A-E376-456C-BF28-F936848A5BA7}"/>
    <cellStyle name="Commentaire 7 10 5 3 5" xfId="22801" xr:uid="{B0FD0294-8B45-4E32-9CC0-CA1ED31E3CEA}"/>
    <cellStyle name="Commentaire 7 10 5 4" xfId="22802" xr:uid="{56E05EFA-D1A0-4C96-97AE-1D8E0E64C19B}"/>
    <cellStyle name="Commentaire 7 10 5 5" xfId="22803" xr:uid="{1720119E-AC45-433D-8FBD-AD1898DFC694}"/>
    <cellStyle name="Commentaire 7 10 5 6" xfId="22804" xr:uid="{6DE43C7D-A044-4977-9EEE-E9ADBA66D8BB}"/>
    <cellStyle name="Commentaire 7 10 5 7" xfId="22805" xr:uid="{357A9853-8A13-4886-B1FA-54E4047BE669}"/>
    <cellStyle name="Commentaire 7 10 5_Commentaires" xfId="22806" xr:uid="{BE590D53-31B1-4809-A638-731B558A5F6E}"/>
    <cellStyle name="Commentaire 7 10 6" xfId="22807" xr:uid="{194C6652-BE86-47F6-9EB3-083BBCF5407B}"/>
    <cellStyle name="Commentaire 7 10 6 2" xfId="22808" xr:uid="{D47F6C0F-2D86-4C1B-9D73-5A0A53B96638}"/>
    <cellStyle name="Commentaire 7 10 6 2 2" xfId="22809" xr:uid="{64B5598F-6E79-4B14-A133-BE5CD03EACB6}"/>
    <cellStyle name="Commentaire 7 10 6 2 3" xfId="22810" xr:uid="{5BCC20EF-7FA5-4B2A-B3AA-64177FADD2A4}"/>
    <cellStyle name="Commentaire 7 10 6 2 4" xfId="22811" xr:uid="{96CFC7E7-A040-4DDF-8D38-EDEB6F86B5A1}"/>
    <cellStyle name="Commentaire 7 10 6 2 5" xfId="22812" xr:uid="{87F6F826-B3F9-457E-8AF9-574925DC3486}"/>
    <cellStyle name="Commentaire 7 10 6 2_Commentaires" xfId="22813" xr:uid="{D14DACA0-71BD-4DC3-81FF-9707FF9D87A4}"/>
    <cellStyle name="Commentaire 7 10 6 3" xfId="22814" xr:uid="{A4909EC7-B03C-4303-B75F-3B793F0ABDC8}"/>
    <cellStyle name="Commentaire 7 10 6 4" xfId="22815" xr:uid="{8F206E5D-086C-40F7-BC24-6B8788DD925C}"/>
    <cellStyle name="Commentaire 7 10 6 5" xfId="22816" xr:uid="{80907A00-0359-4FEB-9A37-C2E0978ECB07}"/>
    <cellStyle name="Commentaire 7 10 6 6" xfId="22817" xr:uid="{E6F4D599-1865-4500-BD76-7886A54037E5}"/>
    <cellStyle name="Commentaire 7 10 6_Commentaires" xfId="22818" xr:uid="{7353621F-9299-4FF3-9206-76CE73477136}"/>
    <cellStyle name="Commentaire 7 10 7" xfId="22819" xr:uid="{CB66B615-228F-4459-910D-0249EECD7BBC}"/>
    <cellStyle name="Commentaire 7 10 7 2" xfId="22820" xr:uid="{25FEF9EC-468E-46A2-A4A9-F437F190E8E8}"/>
    <cellStyle name="Commentaire 7 10 7 3" xfId="22821" xr:uid="{330DF872-BEA2-4991-BD49-00EBC508170D}"/>
    <cellStyle name="Commentaire 7 10 7 4" xfId="22822" xr:uid="{F25E84F2-4BE5-4DF3-A0C0-3312DBA5E02C}"/>
    <cellStyle name="Commentaire 7 10 7 5" xfId="22823" xr:uid="{19C3D0CE-7927-4526-AF1B-C38230DF7452}"/>
    <cellStyle name="Commentaire 7 10 7_Commentaires" xfId="22824" xr:uid="{00AD5D07-1011-4676-838A-2D81C4B22CC2}"/>
    <cellStyle name="Commentaire 7 10 8" xfId="22825" xr:uid="{8008EC22-5FBB-42F1-9CD3-9E01F978037F}"/>
    <cellStyle name="Commentaire 7 10 8 2" xfId="22826" xr:uid="{7626349B-0DB7-464E-AABB-3D50ED2856FA}"/>
    <cellStyle name="Commentaire 7 10 8_Commentaires" xfId="22827" xr:uid="{6088B6EC-6404-41E8-B47D-F57AFDA0FE7C}"/>
    <cellStyle name="Commentaire 7 10 9" xfId="22828" xr:uid="{A64C774B-534D-4CBE-9239-BB74F4761593}"/>
    <cellStyle name="Commentaire 7 10 9 2" xfId="22829" xr:uid="{CEBDBE4A-953E-4FA2-994A-5C78641604DA}"/>
    <cellStyle name="Commentaire 7 10 9_Commentaires" xfId="22830" xr:uid="{684F857F-3586-4C49-A70E-05572D633359}"/>
    <cellStyle name="Commentaire 7 10_Commentaires" xfId="22831" xr:uid="{D3ED98EA-BCF9-497D-978A-C7299925B704}"/>
    <cellStyle name="Commentaire 7 11" xfId="22832" xr:uid="{4B3F8DAD-1472-4E27-8E1F-E468AF2CE881}"/>
    <cellStyle name="Commentaire 7 11 10" xfId="22833" xr:uid="{F65A5CD5-7586-46B4-8349-1588F369465D}"/>
    <cellStyle name="Commentaire 7 11 11" xfId="22834" xr:uid="{5641A308-3612-4004-AA1F-1E7F5331706A}"/>
    <cellStyle name="Commentaire 7 11 2" xfId="22835" xr:uid="{8524ACD8-D434-4918-9198-9ABE88807D5C}"/>
    <cellStyle name="Commentaire 7 11 2 2" xfId="22836" xr:uid="{9EA9276D-D20B-4882-BD4A-3AFC27F63D45}"/>
    <cellStyle name="Commentaire 7 11 2 2 2" xfId="22837" xr:uid="{0204E631-9336-4F3E-8D42-E3194507617C}"/>
    <cellStyle name="Commentaire 7 11 2 2 2 2" xfId="22838" xr:uid="{A81258C2-A3B7-4F80-991D-A53E0E0B8CDB}"/>
    <cellStyle name="Commentaire 7 11 2 2 2 3" xfId="22839" xr:uid="{D9D1DD27-1582-417D-9269-BEA6BA795F03}"/>
    <cellStyle name="Commentaire 7 11 2 2 2 4" xfId="22840" xr:uid="{554BB3DD-5D22-401A-AB01-3A51967EA99C}"/>
    <cellStyle name="Commentaire 7 11 2 2 2 5" xfId="22841" xr:uid="{6534098F-B94B-4AF7-AB55-7B429132C9EB}"/>
    <cellStyle name="Commentaire 7 11 2 2 3" xfId="22842" xr:uid="{8FBAC88C-4EC9-4F8D-82BB-C9B5A9D83ED0}"/>
    <cellStyle name="Commentaire 7 11 2 2 3 2" xfId="22843" xr:uid="{11B6E710-BE0C-416B-80E3-98A36809E341}"/>
    <cellStyle name="Commentaire 7 11 2 2 3 3" xfId="22844" xr:uid="{0D40AF95-AEF8-4035-A04A-39C5DC2E4B9B}"/>
    <cellStyle name="Commentaire 7 11 2 2 3 4" xfId="22845" xr:uid="{D1547624-51DD-41C3-96CE-5F446ED27EBE}"/>
    <cellStyle name="Commentaire 7 11 2 2 3 5" xfId="22846" xr:uid="{A73DDCBD-E603-4914-8E1C-29884877925C}"/>
    <cellStyle name="Commentaire 7 11 2 2 4" xfId="22847" xr:uid="{E79260BB-93FE-4BA8-A7A0-221CB8282A7A}"/>
    <cellStyle name="Commentaire 7 11 2 2 5" xfId="22848" xr:uid="{16F93560-6579-4103-84C9-CC81AD7A9E2C}"/>
    <cellStyle name="Commentaire 7 11 2 2 6" xfId="22849" xr:uid="{743D87A0-B99C-4F29-BC82-EFD36006F308}"/>
    <cellStyle name="Commentaire 7 11 2 2 7" xfId="22850" xr:uid="{A302F1C5-74EA-4033-B5C9-0DB839143562}"/>
    <cellStyle name="Commentaire 7 11 2 2_Commentaires" xfId="22851" xr:uid="{500219C0-A17D-4CE4-829E-79F7CA542FCC}"/>
    <cellStyle name="Commentaire 7 11 2 3" xfId="22852" xr:uid="{BDB3B1DE-4ADE-4F0F-8DCA-C4E8B0CF8CFA}"/>
    <cellStyle name="Commentaire 7 11 2 3 2" xfId="22853" xr:uid="{8AA2BB2B-3BDD-49E2-8AB6-04BB65E4CBB5}"/>
    <cellStyle name="Commentaire 7 11 2 3 2 2" xfId="22854" xr:uid="{186577CB-1CBE-4416-AD3F-A0972B95D270}"/>
    <cellStyle name="Commentaire 7 11 2 3 2 3" xfId="22855" xr:uid="{1AE97865-8577-49C9-AE4B-8BC8A480A820}"/>
    <cellStyle name="Commentaire 7 11 2 3 2 4" xfId="22856" xr:uid="{A9065452-8C8A-467B-A01E-6742FF12318F}"/>
    <cellStyle name="Commentaire 7 11 2 3 2 5" xfId="22857" xr:uid="{79DDD62C-679D-4499-B6B9-4B5587DBD77C}"/>
    <cellStyle name="Commentaire 7 11 2 3 3" xfId="22858" xr:uid="{4DAADD03-75CA-45F5-AB45-E8135CD389FE}"/>
    <cellStyle name="Commentaire 7 11 2 3 3 2" xfId="22859" xr:uid="{C8AE6E2F-3FC7-44EE-9977-6D4AFC411F0A}"/>
    <cellStyle name="Commentaire 7 11 2 3 3 3" xfId="22860" xr:uid="{CA972361-EEB7-4C7B-9748-082A60132DEC}"/>
    <cellStyle name="Commentaire 7 11 2 3 3 4" xfId="22861" xr:uid="{9A5DD3E0-F034-4C34-8780-6A695C391BF8}"/>
    <cellStyle name="Commentaire 7 11 2 3 3 5" xfId="22862" xr:uid="{EB4B0A70-58C0-4149-BE37-D0565C26EE58}"/>
    <cellStyle name="Commentaire 7 11 2 3 4" xfId="22863" xr:uid="{C5D1EF28-84B1-48A6-977A-0A61B175F06A}"/>
    <cellStyle name="Commentaire 7 11 2 3 5" xfId="22864" xr:uid="{93F435A0-6768-4420-943D-E2FC69160EA2}"/>
    <cellStyle name="Commentaire 7 11 2 3 6" xfId="22865" xr:uid="{06E48FBE-86A2-45B3-8581-D54BD5516616}"/>
    <cellStyle name="Commentaire 7 11 2 3 7" xfId="22866" xr:uid="{D054826A-6414-41FF-9A9F-10338EE49DB9}"/>
    <cellStyle name="Commentaire 7 11 2 4" xfId="22867" xr:uid="{E4FE57E7-030D-4312-91CF-721B7586D63E}"/>
    <cellStyle name="Commentaire 7 11 2 4 2" xfId="22868" xr:uid="{83C49ACA-43C4-4C4D-80D1-4DEA4F72FBF7}"/>
    <cellStyle name="Commentaire 7 11 2 4 3" xfId="22869" xr:uid="{10443E40-5DC6-4EAC-93EF-B34C3276A807}"/>
    <cellStyle name="Commentaire 7 11 2 4 4" xfId="22870" xr:uid="{C627E1E7-DBEE-4BDC-9DC3-AEA46AC69AE4}"/>
    <cellStyle name="Commentaire 7 11 2 4 5" xfId="22871" xr:uid="{AD56F23B-9160-4B92-A3A4-6164303E497E}"/>
    <cellStyle name="Commentaire 7 11 2 5" xfId="22872" xr:uid="{8BDDFDA5-146F-4013-AA5D-DB77743D4A75}"/>
    <cellStyle name="Commentaire 7 11 2 5 2" xfId="22873" xr:uid="{E4FD8AC6-E387-4C22-A3A4-45EC993437AD}"/>
    <cellStyle name="Commentaire 7 11 2 5 3" xfId="22874" xr:uid="{18F5E0D3-3A8C-448A-AD44-98E06CCB30CE}"/>
    <cellStyle name="Commentaire 7 11 2 5 4" xfId="22875" xr:uid="{B1B35D73-D8EC-40C2-9DBF-2074FBADC2D5}"/>
    <cellStyle name="Commentaire 7 11 2 5 5" xfId="22876" xr:uid="{7DC32E74-1553-4244-9DE3-ED7943DF1719}"/>
    <cellStyle name="Commentaire 7 11 2 6" xfId="22877" xr:uid="{5FB9B8C5-A244-4159-A973-404A57A099CB}"/>
    <cellStyle name="Commentaire 7 11 2 7" xfId="22878" xr:uid="{3DEAC919-07B6-4E8D-B22A-86D9BA64DC51}"/>
    <cellStyle name="Commentaire 7 11 2 8" xfId="22879" xr:uid="{337E7FE8-1F6E-45EA-8860-73E5648F214C}"/>
    <cellStyle name="Commentaire 7 11 2 9" xfId="22880" xr:uid="{723E2FFC-8919-449E-89F3-2CE8D3A81375}"/>
    <cellStyle name="Commentaire 7 11 2_Commentaires" xfId="22881" xr:uid="{6DD8EFD0-C89B-4DF4-9719-42CBB7D27797}"/>
    <cellStyle name="Commentaire 7 11 3" xfId="22882" xr:uid="{F343A2B4-B655-40A1-B7A5-B37D85E81421}"/>
    <cellStyle name="Commentaire 7 11 3 2" xfId="22883" xr:uid="{F059CB6A-1ECE-46C0-B6E9-8BE38A6BE541}"/>
    <cellStyle name="Commentaire 7 11 3 2 2" xfId="22884" xr:uid="{E137C6DD-5990-41CA-8535-42EE0598686D}"/>
    <cellStyle name="Commentaire 7 11 3 2 3" xfId="22885" xr:uid="{2139B012-CDFF-4F8C-82A7-43B7ADEEB7BA}"/>
    <cellStyle name="Commentaire 7 11 3 2 4" xfId="22886" xr:uid="{63B783FE-5BA6-4BE4-8214-668B3D6B9A19}"/>
    <cellStyle name="Commentaire 7 11 3 2 5" xfId="22887" xr:uid="{8F9E8A4F-B1B9-4E04-BA97-C040A7CC1FEA}"/>
    <cellStyle name="Commentaire 7 11 3 2_Commentaires" xfId="22888" xr:uid="{84D90902-6EC8-4D97-871A-B6E68AC8CCD6}"/>
    <cellStyle name="Commentaire 7 11 3 3" xfId="22889" xr:uid="{93F80B68-23ED-4B49-A55F-335C530D2CBF}"/>
    <cellStyle name="Commentaire 7 11 3 3 2" xfId="22890" xr:uid="{3F8896AC-7EFA-4F7C-BECB-26000E387718}"/>
    <cellStyle name="Commentaire 7 11 3 3 3" xfId="22891" xr:uid="{FFEFF46B-B0E7-4422-86ED-ED6CD2B50FDE}"/>
    <cellStyle name="Commentaire 7 11 3 3 4" xfId="22892" xr:uid="{62770103-4DAE-4D13-8185-44AC74538330}"/>
    <cellStyle name="Commentaire 7 11 3 3 5" xfId="22893" xr:uid="{D551744B-9831-4CC9-BD14-C1C03F665F02}"/>
    <cellStyle name="Commentaire 7 11 3 4" xfId="22894" xr:uid="{EF1135E8-C297-4404-A190-2F5284A9D629}"/>
    <cellStyle name="Commentaire 7 11 3 5" xfId="22895" xr:uid="{B768AF09-BAB3-4C2C-8038-5A034B5D3519}"/>
    <cellStyle name="Commentaire 7 11 3 6" xfId="22896" xr:uid="{05EF9739-55E8-4821-BA6C-CF4C9AE19C61}"/>
    <cellStyle name="Commentaire 7 11 3 7" xfId="22897" xr:uid="{A92E4A3E-225F-4EC6-8CA9-B63E9C17F79D}"/>
    <cellStyle name="Commentaire 7 11 3_Commentaires" xfId="22898" xr:uid="{9F3B0D00-E13E-4341-AF41-DE58C27C2696}"/>
    <cellStyle name="Commentaire 7 11 4" xfId="22899" xr:uid="{6063F7C7-507F-449D-BA35-E3A5A1D4B502}"/>
    <cellStyle name="Commentaire 7 11 4 2" xfId="22900" xr:uid="{98233EFC-A3BB-4038-97A1-E68411853B2D}"/>
    <cellStyle name="Commentaire 7 11 4 2 2" xfId="22901" xr:uid="{E773CCB0-7E13-443E-ABBF-1F32C8266111}"/>
    <cellStyle name="Commentaire 7 11 4 2 3" xfId="22902" xr:uid="{6C723787-4C2B-4999-B684-C1571DB3F6C1}"/>
    <cellStyle name="Commentaire 7 11 4 2 4" xfId="22903" xr:uid="{B6253955-ED3F-4870-9B25-19D456EA6D47}"/>
    <cellStyle name="Commentaire 7 11 4 2 5" xfId="22904" xr:uid="{833BD649-8AD1-483C-9CD3-B3B451D9B7A2}"/>
    <cellStyle name="Commentaire 7 11 4 2_Commentaires" xfId="22905" xr:uid="{545E9D78-0488-46FA-B292-2DFAF7EF951C}"/>
    <cellStyle name="Commentaire 7 11 4 3" xfId="22906" xr:uid="{DD37C418-31A6-4C80-9CCD-C5E6E39FE0F6}"/>
    <cellStyle name="Commentaire 7 11 4 3 2" xfId="22907" xr:uid="{4BF377AD-BF08-4A10-B60D-48E9A603C9B6}"/>
    <cellStyle name="Commentaire 7 11 4 3 3" xfId="22908" xr:uid="{32FF35C8-10A8-4778-9ADB-2EAA3402F5DF}"/>
    <cellStyle name="Commentaire 7 11 4 3 4" xfId="22909" xr:uid="{73B9D507-F1C4-47FF-ACDD-697E8FF8A020}"/>
    <cellStyle name="Commentaire 7 11 4 3 5" xfId="22910" xr:uid="{1D827C4C-55FA-4B67-95F6-392C2C405473}"/>
    <cellStyle name="Commentaire 7 11 4 4" xfId="22911" xr:uid="{64F70F91-02D0-4719-B20F-7383490A4FBB}"/>
    <cellStyle name="Commentaire 7 11 4 5" xfId="22912" xr:uid="{B50BAC1B-B73F-4F1B-BFC8-12802A998C52}"/>
    <cellStyle name="Commentaire 7 11 4 6" xfId="22913" xr:uid="{049FAE98-C13D-4E75-B69C-87364F4D6D27}"/>
    <cellStyle name="Commentaire 7 11 4 7" xfId="22914" xr:uid="{655F7F69-2F92-429B-ADAC-9734689CD36E}"/>
    <cellStyle name="Commentaire 7 11 4_Commentaires" xfId="22915" xr:uid="{A7ECDC10-FB17-43B2-AE1D-A724BD195D1E}"/>
    <cellStyle name="Commentaire 7 11 5" xfId="22916" xr:uid="{AD84E15D-6D80-4DFE-BC3F-548313A0BC58}"/>
    <cellStyle name="Commentaire 7 11 5 2" xfId="22917" xr:uid="{3DFD62E2-6A5D-464E-87EB-BD8D67C0B25E}"/>
    <cellStyle name="Commentaire 7 11 5 2 2" xfId="22918" xr:uid="{65F9C17F-9568-44C2-B92C-7488527AD7F8}"/>
    <cellStyle name="Commentaire 7 11 5 2 3" xfId="22919" xr:uid="{290C4DA9-54B2-414A-9CB1-E81C27976F03}"/>
    <cellStyle name="Commentaire 7 11 5 2 4" xfId="22920" xr:uid="{3E97751E-48FA-49C2-B68E-393B4CE63A1B}"/>
    <cellStyle name="Commentaire 7 11 5 2 5" xfId="22921" xr:uid="{FF9D93FA-13BB-4421-90FD-188D7F8B3B1A}"/>
    <cellStyle name="Commentaire 7 11 5 2_Commentaires" xfId="22922" xr:uid="{E7C0856A-8AB8-4A9E-A6FC-BEAF4CA58700}"/>
    <cellStyle name="Commentaire 7 11 5 3" xfId="22923" xr:uid="{1C0819E2-0C94-4A9A-B3D3-69669E2C2DBB}"/>
    <cellStyle name="Commentaire 7 11 5 3 2" xfId="22924" xr:uid="{B97A319E-FFA7-4549-A337-E52DED117822}"/>
    <cellStyle name="Commentaire 7 11 5 3 3" xfId="22925" xr:uid="{9595E90A-C95B-4473-9395-535C292BEC9D}"/>
    <cellStyle name="Commentaire 7 11 5 3 4" xfId="22926" xr:uid="{D6C5D7FA-A66D-4260-AA15-A8B4A6E9D18B}"/>
    <cellStyle name="Commentaire 7 11 5 3 5" xfId="22927" xr:uid="{9F7C911A-A8AB-4D81-A928-E3823668F8F8}"/>
    <cellStyle name="Commentaire 7 11 5 4" xfId="22928" xr:uid="{26F2BD4A-94C0-4EE8-875E-E1892966FFC4}"/>
    <cellStyle name="Commentaire 7 11 5 5" xfId="22929" xr:uid="{4EF2B4F3-5BE1-4CE3-A56B-45FDB3051829}"/>
    <cellStyle name="Commentaire 7 11 5 6" xfId="22930" xr:uid="{25A23B24-9B99-495A-B5EF-3F53CFFAB5D4}"/>
    <cellStyle name="Commentaire 7 11 5 7" xfId="22931" xr:uid="{E80A4940-232F-4679-ABEE-C2B13EABA67C}"/>
    <cellStyle name="Commentaire 7 11 5_Commentaires" xfId="22932" xr:uid="{56CC6EEA-A529-49E1-A5C5-6E27C4AC56EC}"/>
    <cellStyle name="Commentaire 7 11 6" xfId="22933" xr:uid="{1000E55E-BEAD-45C5-9893-69029DF3FB94}"/>
    <cellStyle name="Commentaire 7 11 6 2" xfId="22934" xr:uid="{CDF78C7A-E1EC-424F-B242-B3D37DEA6BBB}"/>
    <cellStyle name="Commentaire 7 11 6 2 2" xfId="22935" xr:uid="{0B613B27-1D08-431C-82D3-7C773416DD87}"/>
    <cellStyle name="Commentaire 7 11 6 2 3" xfId="22936" xr:uid="{0874770B-1763-41A7-8CA8-2C8617974430}"/>
    <cellStyle name="Commentaire 7 11 6 2 4" xfId="22937" xr:uid="{898552A0-5D52-4FD3-A14C-E90FE8253A63}"/>
    <cellStyle name="Commentaire 7 11 6 2 5" xfId="22938" xr:uid="{E994A9FE-1157-4E11-987F-7A85FE535B14}"/>
    <cellStyle name="Commentaire 7 11 6 2_Commentaires" xfId="22939" xr:uid="{2F30C7F6-B714-4CE9-8EF4-6EC6BCB69B9E}"/>
    <cellStyle name="Commentaire 7 11 6 3" xfId="22940" xr:uid="{B48A4DCB-81BC-4A30-A4B1-9ECFBF7D00D2}"/>
    <cellStyle name="Commentaire 7 11 6 4" xfId="22941" xr:uid="{7C17E069-5875-417E-A138-477DB8EBC153}"/>
    <cellStyle name="Commentaire 7 11 6 5" xfId="22942" xr:uid="{5766988A-4E28-485E-88E2-CA7DA691162D}"/>
    <cellStyle name="Commentaire 7 11 6 6" xfId="22943" xr:uid="{C17DEF48-B21C-4016-9B59-1E733B5F8D8D}"/>
    <cellStyle name="Commentaire 7 11 6_Commentaires" xfId="22944" xr:uid="{8DE2E1EB-E1E4-45F8-BD6F-A193BF2EAD28}"/>
    <cellStyle name="Commentaire 7 11 7" xfId="22945" xr:uid="{BD6F69F5-D338-48F4-A528-443D9E36A827}"/>
    <cellStyle name="Commentaire 7 11 7 2" xfId="22946" xr:uid="{9232EC53-C031-4C9C-99A1-5DDB809CE4AE}"/>
    <cellStyle name="Commentaire 7 11 7 3" xfId="22947" xr:uid="{BAF67099-F2BF-4F6A-8CDC-40FB7F54EB5F}"/>
    <cellStyle name="Commentaire 7 11 7 4" xfId="22948" xr:uid="{A5A20F1E-84E3-44E2-B955-0DD55DAAE061}"/>
    <cellStyle name="Commentaire 7 11 7 5" xfId="22949" xr:uid="{C84AA5FA-9E24-4A2B-BDD0-975766A265B3}"/>
    <cellStyle name="Commentaire 7 11 7_Commentaires" xfId="22950" xr:uid="{3F4CD1C5-A755-4617-8F81-4300204C6ED4}"/>
    <cellStyle name="Commentaire 7 11 8" xfId="22951" xr:uid="{AB0D3668-C71D-4038-AFB4-1949F5F2EBD3}"/>
    <cellStyle name="Commentaire 7 11 8 2" xfId="22952" xr:uid="{C36E5D70-C6FB-4585-8863-589CE5D99377}"/>
    <cellStyle name="Commentaire 7 11 8_Commentaires" xfId="22953" xr:uid="{895C5630-F548-4D3B-92CD-11FBF07C193B}"/>
    <cellStyle name="Commentaire 7 11 9" xfId="22954" xr:uid="{6A09AB0B-9303-4EC3-BB3A-4FA611D05FA1}"/>
    <cellStyle name="Commentaire 7 11_Commentaires" xfId="22955" xr:uid="{CCF51F47-529B-4A36-808D-D1F3FA3C4002}"/>
    <cellStyle name="Commentaire 7 12" xfId="22956" xr:uid="{3268C0A6-39CC-46EC-A459-608C01859955}"/>
    <cellStyle name="Commentaire 7 12 10" xfId="22957" xr:uid="{BB652F6C-3C66-42A4-B828-A303CCDDB54B}"/>
    <cellStyle name="Commentaire 7 12 2" xfId="22958" xr:uid="{447156C2-A378-4D29-B168-183536680474}"/>
    <cellStyle name="Commentaire 7 12 2 2" xfId="22959" xr:uid="{AD811EAD-19A9-4517-899A-F9798F2F27EF}"/>
    <cellStyle name="Commentaire 7 12 2 2 2" xfId="22960" xr:uid="{76101320-5648-4D57-A32A-2C6A5F98C9F8}"/>
    <cellStyle name="Commentaire 7 12 2 2 2 2" xfId="22961" xr:uid="{508C6C61-8BBC-4A23-85CA-3E1D2EBD65B3}"/>
    <cellStyle name="Commentaire 7 12 2 2 2 3" xfId="22962" xr:uid="{9EEAA858-42D8-4B52-B95A-0ACCF3163EC7}"/>
    <cellStyle name="Commentaire 7 12 2 2 2 4" xfId="22963" xr:uid="{2086D199-B911-43C8-8415-13F748C33528}"/>
    <cellStyle name="Commentaire 7 12 2 2 2 5" xfId="22964" xr:uid="{9423A608-0EEF-4081-AEBC-488364A77E61}"/>
    <cellStyle name="Commentaire 7 12 2 2 3" xfId="22965" xr:uid="{594E90AC-0D99-4FF2-A57A-10CDDC71F1A7}"/>
    <cellStyle name="Commentaire 7 12 2 2 3 2" xfId="22966" xr:uid="{6BD45F27-013B-4229-91CF-06451BA9D5A9}"/>
    <cellStyle name="Commentaire 7 12 2 2 3 3" xfId="22967" xr:uid="{B9A45864-EB87-4254-8B9E-DCCBAAB0DA4D}"/>
    <cellStyle name="Commentaire 7 12 2 2 3 4" xfId="22968" xr:uid="{A25045AE-7009-442B-8E21-B60BCD8A657D}"/>
    <cellStyle name="Commentaire 7 12 2 2 3 5" xfId="22969" xr:uid="{3BEEA8C1-81C8-4962-9897-791C568B822D}"/>
    <cellStyle name="Commentaire 7 12 2 2 4" xfId="22970" xr:uid="{E11078EA-B7AC-4D64-AA22-3EC0E21C1C1D}"/>
    <cellStyle name="Commentaire 7 12 2 2 5" xfId="22971" xr:uid="{21CDA85C-4533-455B-895E-29DBAECC13EA}"/>
    <cellStyle name="Commentaire 7 12 2 2 6" xfId="22972" xr:uid="{81DBF517-7BEC-475F-8895-80278E032EFE}"/>
    <cellStyle name="Commentaire 7 12 2 2 7" xfId="22973" xr:uid="{33D421E6-0ED0-45B7-8D34-840DE4C6DD9F}"/>
    <cellStyle name="Commentaire 7 12 2 2_Commentaires" xfId="22974" xr:uid="{733F79C0-04C2-4AE5-97BB-54B4869887B0}"/>
    <cellStyle name="Commentaire 7 12 2 3" xfId="22975" xr:uid="{0B648F42-C99D-4307-98D2-D5368728B91C}"/>
    <cellStyle name="Commentaire 7 12 2 3 2" xfId="22976" xr:uid="{87FDB549-0143-423D-90FD-F2EA80A57071}"/>
    <cellStyle name="Commentaire 7 12 2 3 2 2" xfId="22977" xr:uid="{13B6443D-3E9F-4F07-9031-C746CD3C6052}"/>
    <cellStyle name="Commentaire 7 12 2 3 2 3" xfId="22978" xr:uid="{795F2E6A-7AD9-40F3-A224-AEAEA358D7C9}"/>
    <cellStyle name="Commentaire 7 12 2 3 2 4" xfId="22979" xr:uid="{BCEB26BA-3AC9-4C99-81F2-7C6977785408}"/>
    <cellStyle name="Commentaire 7 12 2 3 2 5" xfId="22980" xr:uid="{D18B790E-3CFE-4E21-AFD6-26931B28685B}"/>
    <cellStyle name="Commentaire 7 12 2 3 3" xfId="22981" xr:uid="{B51225B1-B545-43C7-94BE-447E931D53F0}"/>
    <cellStyle name="Commentaire 7 12 2 3 3 2" xfId="22982" xr:uid="{041BBF0D-51E8-43D8-B033-469A8E8D5969}"/>
    <cellStyle name="Commentaire 7 12 2 3 3 3" xfId="22983" xr:uid="{45B13DBA-6687-4DD3-AA78-C666B63EB79B}"/>
    <cellStyle name="Commentaire 7 12 2 3 3 4" xfId="22984" xr:uid="{900DD7D3-3FF6-4B3F-A21B-99116923FD43}"/>
    <cellStyle name="Commentaire 7 12 2 3 3 5" xfId="22985" xr:uid="{26C15423-4A00-4F04-A531-75E52724A1C5}"/>
    <cellStyle name="Commentaire 7 12 2 3 4" xfId="22986" xr:uid="{B83D04DB-65BD-47A4-89B3-61B1559D8BFF}"/>
    <cellStyle name="Commentaire 7 12 2 3 5" xfId="22987" xr:uid="{F486A153-D193-416F-AF66-8EEA03C7D0EE}"/>
    <cellStyle name="Commentaire 7 12 2 3 6" xfId="22988" xr:uid="{7AD41F8F-654E-4FF7-A164-A18D26E29BD0}"/>
    <cellStyle name="Commentaire 7 12 2 3 7" xfId="22989" xr:uid="{B445B62D-087C-4767-A736-5D1E4BEC1882}"/>
    <cellStyle name="Commentaire 7 12 2 4" xfId="22990" xr:uid="{5418EF8F-E254-44CF-9BBB-4C8CB1524E0B}"/>
    <cellStyle name="Commentaire 7 12 2 4 2" xfId="22991" xr:uid="{5FABDB77-AA52-4692-BED8-2FA7E1749EC5}"/>
    <cellStyle name="Commentaire 7 12 2 4 3" xfId="22992" xr:uid="{8CCEEC42-738B-4F15-BF1D-50E817326C83}"/>
    <cellStyle name="Commentaire 7 12 2 4 4" xfId="22993" xr:uid="{797E207D-EF21-4D2F-AB7B-20CF0365EBC6}"/>
    <cellStyle name="Commentaire 7 12 2 4 5" xfId="22994" xr:uid="{FCBEDC98-4679-4B3C-A85B-4D6302147BE6}"/>
    <cellStyle name="Commentaire 7 12 2 5" xfId="22995" xr:uid="{31740EB9-EDB2-415B-B545-EB23665BB69F}"/>
    <cellStyle name="Commentaire 7 12 2 5 2" xfId="22996" xr:uid="{E0D7ACEC-C79A-497D-B0E1-72D1A8755D43}"/>
    <cellStyle name="Commentaire 7 12 2 5 3" xfId="22997" xr:uid="{C422A9D2-C539-49BF-A037-1CC51466693E}"/>
    <cellStyle name="Commentaire 7 12 2 5 4" xfId="22998" xr:uid="{F767E4BF-316B-41EB-9588-6FE83C8A5AA6}"/>
    <cellStyle name="Commentaire 7 12 2 5 5" xfId="22999" xr:uid="{A4E22612-35D5-40A1-BAB1-AD85F68B56B6}"/>
    <cellStyle name="Commentaire 7 12 2 6" xfId="23000" xr:uid="{056D16CF-1814-401C-95B8-AF0A0BCE99DA}"/>
    <cellStyle name="Commentaire 7 12 2 7" xfId="23001" xr:uid="{D37AC541-2458-4995-8EFF-CFCE5FA480B5}"/>
    <cellStyle name="Commentaire 7 12 2 8" xfId="23002" xr:uid="{0B4C1839-9B31-41EE-B7E3-4F388A91F069}"/>
    <cellStyle name="Commentaire 7 12 2 9" xfId="23003" xr:uid="{B450F779-AA96-4823-88F2-CE4CC2EC4144}"/>
    <cellStyle name="Commentaire 7 12 2_Commentaires" xfId="23004" xr:uid="{41DEBF06-BFF2-47C6-875D-7826AE00330A}"/>
    <cellStyle name="Commentaire 7 12 3" xfId="23005" xr:uid="{EF6B21A1-D391-4020-8C45-9227D8D8DFB0}"/>
    <cellStyle name="Commentaire 7 12 3 2" xfId="23006" xr:uid="{17C9BB2C-8B20-4408-AEAC-AD2F0231A3FA}"/>
    <cellStyle name="Commentaire 7 12 3 2 2" xfId="23007" xr:uid="{73E23C87-E112-4196-A2AD-B20C8023C446}"/>
    <cellStyle name="Commentaire 7 12 3 2 3" xfId="23008" xr:uid="{693E6C19-615D-4202-87DC-177BE60DF08F}"/>
    <cellStyle name="Commentaire 7 12 3 2 4" xfId="23009" xr:uid="{4D2E7B3D-227A-4CDE-8F2E-5303A3AA3FD3}"/>
    <cellStyle name="Commentaire 7 12 3 2 5" xfId="23010" xr:uid="{38D6E177-ABB2-46FA-87F5-35FE4F7C1A9A}"/>
    <cellStyle name="Commentaire 7 12 3 2_Commentaires" xfId="23011" xr:uid="{9CE20063-7FEB-42B8-9BEE-83A4EB863368}"/>
    <cellStyle name="Commentaire 7 12 3 3" xfId="23012" xr:uid="{D042AAEC-8EDA-495A-90A9-AA17219A947C}"/>
    <cellStyle name="Commentaire 7 12 3 3 2" xfId="23013" xr:uid="{BDC76E6A-CC52-4FC4-8A3B-72EDD0B92F66}"/>
    <cellStyle name="Commentaire 7 12 3 3 3" xfId="23014" xr:uid="{8FF2650E-C90A-4B6A-A221-8C808257B620}"/>
    <cellStyle name="Commentaire 7 12 3 3 4" xfId="23015" xr:uid="{9A936CAB-6AC6-40B5-9F9C-971B9046C907}"/>
    <cellStyle name="Commentaire 7 12 3 3 5" xfId="23016" xr:uid="{C3EE6B9C-33B5-4717-910B-E0B2D74BDEF8}"/>
    <cellStyle name="Commentaire 7 12 3 4" xfId="23017" xr:uid="{8DB4A9CC-ADF7-4096-9698-BCF9354D2864}"/>
    <cellStyle name="Commentaire 7 12 3 5" xfId="23018" xr:uid="{B6C163CA-3599-4003-A138-35C1864A9FAD}"/>
    <cellStyle name="Commentaire 7 12 3 6" xfId="23019" xr:uid="{B66CF3BE-B0F9-4C88-B4C9-17BCBE71F3B6}"/>
    <cellStyle name="Commentaire 7 12 3 7" xfId="23020" xr:uid="{3BE8E092-203B-462E-9065-2155A5ADD81C}"/>
    <cellStyle name="Commentaire 7 12 3_Commentaires" xfId="23021" xr:uid="{A5B4DEBB-303E-48A4-A6D4-A88F41F3BDCC}"/>
    <cellStyle name="Commentaire 7 12 4" xfId="23022" xr:uid="{20946506-4CC3-406F-B087-86C24D662247}"/>
    <cellStyle name="Commentaire 7 12 4 2" xfId="23023" xr:uid="{A2E1B651-6E00-43E9-8FA3-0D723A3F037A}"/>
    <cellStyle name="Commentaire 7 12 4 2 2" xfId="23024" xr:uid="{94464B7D-4FF3-4D61-B223-CF1588AE626A}"/>
    <cellStyle name="Commentaire 7 12 4 2 3" xfId="23025" xr:uid="{36C1491E-5C89-4EC1-8270-61E70A874BFE}"/>
    <cellStyle name="Commentaire 7 12 4 2 4" xfId="23026" xr:uid="{BDB2C375-83F7-497C-A3B2-E1B750C1B9BF}"/>
    <cellStyle name="Commentaire 7 12 4 2 5" xfId="23027" xr:uid="{77A989AB-235C-4C7A-908A-F7231C38CF11}"/>
    <cellStyle name="Commentaire 7 12 4 2_Commentaires" xfId="23028" xr:uid="{4401559B-81C7-4B6F-9AB3-8ED6BBB649DC}"/>
    <cellStyle name="Commentaire 7 12 4 3" xfId="23029" xr:uid="{36BD024F-42B8-47B4-944C-C0EC3B44C37E}"/>
    <cellStyle name="Commentaire 7 12 4 3 2" xfId="23030" xr:uid="{AD25574C-AAB2-48F8-9878-FF06E7B7CB20}"/>
    <cellStyle name="Commentaire 7 12 4 3 3" xfId="23031" xr:uid="{BDCF8B00-B793-4AAC-A4C2-FE11E2E84477}"/>
    <cellStyle name="Commentaire 7 12 4 3 4" xfId="23032" xr:uid="{A8367281-19C2-4B1B-9B2E-A20FDC491BBB}"/>
    <cellStyle name="Commentaire 7 12 4 3 5" xfId="23033" xr:uid="{C2FD1788-F902-4722-B02A-42F7D327728D}"/>
    <cellStyle name="Commentaire 7 12 4 4" xfId="23034" xr:uid="{F10E02FC-6B92-4681-8898-8AC06E986B52}"/>
    <cellStyle name="Commentaire 7 12 4 5" xfId="23035" xr:uid="{868F8BE1-6594-42B6-9BAE-C992C5164B8F}"/>
    <cellStyle name="Commentaire 7 12 4 6" xfId="23036" xr:uid="{5938973C-03BA-41F8-B55B-D1EB606DAF18}"/>
    <cellStyle name="Commentaire 7 12 4 7" xfId="23037" xr:uid="{EB5C394B-B04D-4A92-8D7C-E0402D4B9928}"/>
    <cellStyle name="Commentaire 7 12 4_Commentaires" xfId="23038" xr:uid="{90EDE799-7F53-41D2-A82E-13F578D6D973}"/>
    <cellStyle name="Commentaire 7 12 5" xfId="23039" xr:uid="{1034D43B-8783-44CE-AFE9-BCB0DDB3C056}"/>
    <cellStyle name="Commentaire 7 12 5 2" xfId="23040" xr:uid="{6A74CA68-5C9F-4F08-A71B-F97A64BE243C}"/>
    <cellStyle name="Commentaire 7 12 5 2 2" xfId="23041" xr:uid="{D568C9F4-7F08-4CE4-9DFB-4B25C2458D78}"/>
    <cellStyle name="Commentaire 7 12 5 2 3" xfId="23042" xr:uid="{9620378B-EF49-46A5-8788-2820A8FE4B43}"/>
    <cellStyle name="Commentaire 7 12 5 2 4" xfId="23043" xr:uid="{877E175C-82BE-4602-BBE5-3DD9EB3EC9FA}"/>
    <cellStyle name="Commentaire 7 12 5 2 5" xfId="23044" xr:uid="{1B8B0298-356C-473B-991D-25C2777A131F}"/>
    <cellStyle name="Commentaire 7 12 5 2_Commentaires" xfId="23045" xr:uid="{CF442752-7D33-473F-8E62-20071A9BC9F4}"/>
    <cellStyle name="Commentaire 7 12 5 3" xfId="23046" xr:uid="{B2073F6D-2AC7-46B9-83C1-F324DF3B8227}"/>
    <cellStyle name="Commentaire 7 12 5 4" xfId="23047" xr:uid="{BE7E94B5-F9B2-494F-9B6A-183CC2B4D65E}"/>
    <cellStyle name="Commentaire 7 12 5 5" xfId="23048" xr:uid="{F008C065-B0F3-4D0B-86EA-E6E9F6107F29}"/>
    <cellStyle name="Commentaire 7 12 5 6" xfId="23049" xr:uid="{2C2D4234-BA96-48E0-8E1E-BA99BB4E343C}"/>
    <cellStyle name="Commentaire 7 12 5_Commentaires" xfId="23050" xr:uid="{ACDB1B64-DE43-4556-881F-ED6C546771D0}"/>
    <cellStyle name="Commentaire 7 12 6" xfId="23051" xr:uid="{EC4A7669-C5A3-4D8D-B4C2-48BC1FE87EA2}"/>
    <cellStyle name="Commentaire 7 12 6 2" xfId="23052" xr:uid="{CA6F265D-1003-4299-8E3C-AF502D2D025C}"/>
    <cellStyle name="Commentaire 7 12 6 2 2" xfId="23053" xr:uid="{3FCC8472-7E1E-49CD-8A2A-2E12C7B42A42}"/>
    <cellStyle name="Commentaire 7 12 6 2_Commentaires" xfId="23054" xr:uid="{2821DDBB-60F6-4C32-A764-5A97B6571561}"/>
    <cellStyle name="Commentaire 7 12 6 3" xfId="23055" xr:uid="{BAB9174E-395F-4AB6-A525-917CBBC8E670}"/>
    <cellStyle name="Commentaire 7 12 6 4" xfId="23056" xr:uid="{7686F51A-641E-46EF-A38B-D84E9125F6F6}"/>
    <cellStyle name="Commentaire 7 12 6 5" xfId="23057" xr:uid="{49AB678D-CC66-4A1A-BC98-5881FDE1BB00}"/>
    <cellStyle name="Commentaire 7 12 6_Commentaires" xfId="23058" xr:uid="{BF389315-24FC-4318-BA4F-AB7375F764AA}"/>
    <cellStyle name="Commentaire 7 12 7" xfId="23059" xr:uid="{2BB476A4-3D27-4256-99E3-EEA4E3A88CD9}"/>
    <cellStyle name="Commentaire 7 12 7 2" xfId="23060" xr:uid="{311F4337-0A17-4310-9EB2-8DAF93B07DCB}"/>
    <cellStyle name="Commentaire 7 12 7_Commentaires" xfId="23061" xr:uid="{8488F454-2041-408F-BF87-F6B88D257658}"/>
    <cellStyle name="Commentaire 7 12 8" xfId="23062" xr:uid="{4416B5E5-5DF6-4E8B-9F71-84FBE3A53962}"/>
    <cellStyle name="Commentaire 7 12 8 2" xfId="23063" xr:uid="{43FF117F-B228-4CA0-BFF9-4ABEAEE965AD}"/>
    <cellStyle name="Commentaire 7 12 8_Commentaires" xfId="23064" xr:uid="{F2C9AA05-837F-46C6-8A21-9E7F4B3DFA66}"/>
    <cellStyle name="Commentaire 7 12 9" xfId="23065" xr:uid="{AC538ACA-21D9-40C2-A5E0-7D71160530CD}"/>
    <cellStyle name="Commentaire 7 12_Commentaires" xfId="23066" xr:uid="{B39FAC77-3C23-455E-8E2C-189CD319B866}"/>
    <cellStyle name="Commentaire 7 13" xfId="23067" xr:uid="{8CC9B5E6-59BC-4E85-AB12-78829F0409AA}"/>
    <cellStyle name="Commentaire 7 13 10" xfId="23068" xr:uid="{218821E8-F95C-4317-AEA7-0F1D2EAAC371}"/>
    <cellStyle name="Commentaire 7 13 2" xfId="23069" xr:uid="{849002DD-B852-4DF8-89BA-8B3DF3CFECEE}"/>
    <cellStyle name="Commentaire 7 13 2 2" xfId="23070" xr:uid="{3E559D67-2E2D-4F0B-9885-7C6E8A82FFFE}"/>
    <cellStyle name="Commentaire 7 13 2 2 2" xfId="23071" xr:uid="{FAD89535-D90F-4888-B7EC-CC51422A1277}"/>
    <cellStyle name="Commentaire 7 13 2 2 2 2" xfId="23072" xr:uid="{8BFC24FF-7F76-442E-95ED-48A70A6C9E03}"/>
    <cellStyle name="Commentaire 7 13 2 2 2 3" xfId="23073" xr:uid="{B94B9A8B-9C22-4C18-88E3-421CC23F04CA}"/>
    <cellStyle name="Commentaire 7 13 2 2 2 4" xfId="23074" xr:uid="{5EDA477E-78F3-4790-B802-5C0D72E1DD76}"/>
    <cellStyle name="Commentaire 7 13 2 2 2 5" xfId="23075" xr:uid="{C7A6C2A9-C058-47AF-A4D1-001FBB27C01B}"/>
    <cellStyle name="Commentaire 7 13 2 2 3" xfId="23076" xr:uid="{A7EBCF62-DA7E-454F-BECA-CDBB15504BBE}"/>
    <cellStyle name="Commentaire 7 13 2 2 3 2" xfId="23077" xr:uid="{4699E424-28AA-46B5-AB71-DCA42CD66D0E}"/>
    <cellStyle name="Commentaire 7 13 2 2 3 3" xfId="23078" xr:uid="{6D0C814A-1EA1-4049-9A3B-C01B04D5496A}"/>
    <cellStyle name="Commentaire 7 13 2 2 3 4" xfId="23079" xr:uid="{51A6581E-0629-4FAA-BB4A-589002245736}"/>
    <cellStyle name="Commentaire 7 13 2 2 3 5" xfId="23080" xr:uid="{5D5209E7-7C73-485F-8C27-528D2C0E859B}"/>
    <cellStyle name="Commentaire 7 13 2 2 4" xfId="23081" xr:uid="{40ED9AD8-0FB8-477F-B4D9-84B94D92A2A8}"/>
    <cellStyle name="Commentaire 7 13 2 2 5" xfId="23082" xr:uid="{B7BF963D-2B97-4928-90A9-74DF334C51D8}"/>
    <cellStyle name="Commentaire 7 13 2 2 6" xfId="23083" xr:uid="{73D03047-DFE6-431A-AF05-9369FACC2C6D}"/>
    <cellStyle name="Commentaire 7 13 2 2 7" xfId="23084" xr:uid="{721E554E-93B1-4C99-B3C5-9D9DAF5E2008}"/>
    <cellStyle name="Commentaire 7 13 2 2_Commentaires" xfId="23085" xr:uid="{A022E3A9-86C0-4FC1-94B0-D0DCD48EB99A}"/>
    <cellStyle name="Commentaire 7 13 2 3" xfId="23086" xr:uid="{FF675F3E-CBC2-4DE9-B314-8481910480C4}"/>
    <cellStyle name="Commentaire 7 13 2 3 2" xfId="23087" xr:uid="{F1459539-3819-409B-BC34-B140DC81A2BE}"/>
    <cellStyle name="Commentaire 7 13 2 3 2 2" xfId="23088" xr:uid="{ECC1F4DF-8298-4E4E-B751-664DD4C50455}"/>
    <cellStyle name="Commentaire 7 13 2 3 2 3" xfId="23089" xr:uid="{E87FA74D-DDC5-4B66-B463-6A27275E7218}"/>
    <cellStyle name="Commentaire 7 13 2 3 2 4" xfId="23090" xr:uid="{64BDF927-3AA1-448B-B8F5-E0B8D520898D}"/>
    <cellStyle name="Commentaire 7 13 2 3 2 5" xfId="23091" xr:uid="{84D244DA-00EA-46D5-853D-1B91CF22E463}"/>
    <cellStyle name="Commentaire 7 13 2 3 3" xfId="23092" xr:uid="{00CB1FBB-DAE2-4FA6-AC05-47DAB8F10088}"/>
    <cellStyle name="Commentaire 7 13 2 3 3 2" xfId="23093" xr:uid="{468049B3-474A-4AC3-9638-7B6FF98DBAAA}"/>
    <cellStyle name="Commentaire 7 13 2 3 3 3" xfId="23094" xr:uid="{323506B0-A5E9-4D95-8CA2-11536BB86F9D}"/>
    <cellStyle name="Commentaire 7 13 2 3 3 4" xfId="23095" xr:uid="{DDE8D27D-C69E-4176-80C3-1FD2E7251D02}"/>
    <cellStyle name="Commentaire 7 13 2 3 3 5" xfId="23096" xr:uid="{A062EF6C-CED0-43D2-9FAC-A41C890AAC94}"/>
    <cellStyle name="Commentaire 7 13 2 3 4" xfId="23097" xr:uid="{4A6E63E9-09A1-473C-BF58-9E73F4237CD5}"/>
    <cellStyle name="Commentaire 7 13 2 3 5" xfId="23098" xr:uid="{7A5E34E2-5B86-4125-B4CF-E5C8E6A2662C}"/>
    <cellStyle name="Commentaire 7 13 2 3 6" xfId="23099" xr:uid="{59E753CC-DF1E-4364-BBDB-DA572B27ADE7}"/>
    <cellStyle name="Commentaire 7 13 2 3 7" xfId="23100" xr:uid="{4B8D5F5E-2CA6-49F7-B74F-12DECC9B4406}"/>
    <cellStyle name="Commentaire 7 13 2 4" xfId="23101" xr:uid="{499570B8-0D62-45C3-BA03-B31ED74BCC2A}"/>
    <cellStyle name="Commentaire 7 13 2 4 2" xfId="23102" xr:uid="{B41269C4-32CB-4734-B4F5-ED2340639DB1}"/>
    <cellStyle name="Commentaire 7 13 2 4 3" xfId="23103" xr:uid="{F2AC2F38-4530-4C92-8F86-3FD2548AAC9D}"/>
    <cellStyle name="Commentaire 7 13 2 4 4" xfId="23104" xr:uid="{FD098BAB-75AB-487D-B502-E00B29838A64}"/>
    <cellStyle name="Commentaire 7 13 2 4 5" xfId="23105" xr:uid="{7D0BB631-895A-4179-8E96-0D75CBA88D6B}"/>
    <cellStyle name="Commentaire 7 13 2 5" xfId="23106" xr:uid="{352525D5-7519-4BB5-BBB7-3127F2512DF6}"/>
    <cellStyle name="Commentaire 7 13 2 5 2" xfId="23107" xr:uid="{C3A2938D-5C64-498D-8E1D-C55773515CE7}"/>
    <cellStyle name="Commentaire 7 13 2 5 3" xfId="23108" xr:uid="{D080955B-5915-4C15-9C47-B30D6594AB0F}"/>
    <cellStyle name="Commentaire 7 13 2 5 4" xfId="23109" xr:uid="{700D533C-3D08-4C27-A39C-54677D84C316}"/>
    <cellStyle name="Commentaire 7 13 2 5 5" xfId="23110" xr:uid="{3153C532-A187-4765-9A97-6E21C699E4A1}"/>
    <cellStyle name="Commentaire 7 13 2 6" xfId="23111" xr:uid="{2F54E6F2-315E-4174-970D-01121F37E79F}"/>
    <cellStyle name="Commentaire 7 13 2 7" xfId="23112" xr:uid="{1047A3AB-D6FD-4AFE-B779-5B58DEE4D826}"/>
    <cellStyle name="Commentaire 7 13 2 8" xfId="23113" xr:uid="{1419C013-747E-4E80-8F1A-5B2083BDF47F}"/>
    <cellStyle name="Commentaire 7 13 2 9" xfId="23114" xr:uid="{F0F2E5AA-340D-4CD9-B560-131E373028A8}"/>
    <cellStyle name="Commentaire 7 13 2_Commentaires" xfId="23115" xr:uid="{D29C799B-0DAB-4A07-8BE7-BC12A8986E2C}"/>
    <cellStyle name="Commentaire 7 13 3" xfId="23116" xr:uid="{9C9AA63E-7A14-44A8-8D51-F63E138EB9C7}"/>
    <cellStyle name="Commentaire 7 13 3 2" xfId="23117" xr:uid="{6CC1B5D3-FF64-4800-82DB-FE40EC6830D9}"/>
    <cellStyle name="Commentaire 7 13 3 2 2" xfId="23118" xr:uid="{FBE9CDC0-56D2-413C-BCEC-4E6640EE5C19}"/>
    <cellStyle name="Commentaire 7 13 3 2 3" xfId="23119" xr:uid="{678E018B-F480-4C7D-B059-34815903D2D5}"/>
    <cellStyle name="Commentaire 7 13 3 2 4" xfId="23120" xr:uid="{9157C487-C376-44E6-B271-32272E9CA679}"/>
    <cellStyle name="Commentaire 7 13 3 2 5" xfId="23121" xr:uid="{8055AAF6-255D-44D5-84AE-721F0E061D3B}"/>
    <cellStyle name="Commentaire 7 13 3 2_Commentaires" xfId="23122" xr:uid="{7BF732BA-D8AF-41B1-AFF6-B8610A80BF4D}"/>
    <cellStyle name="Commentaire 7 13 3 3" xfId="23123" xr:uid="{F7CFF34B-7025-49B7-B131-BF4B735B8873}"/>
    <cellStyle name="Commentaire 7 13 3 3 2" xfId="23124" xr:uid="{711076BA-2918-4904-94A0-5198935AC32C}"/>
    <cellStyle name="Commentaire 7 13 3 3 3" xfId="23125" xr:uid="{47A30AC9-FF45-416E-B413-D4B3DDB55F30}"/>
    <cellStyle name="Commentaire 7 13 3 3 4" xfId="23126" xr:uid="{2F886929-224A-48F5-B208-4AA12C7B9541}"/>
    <cellStyle name="Commentaire 7 13 3 3 5" xfId="23127" xr:uid="{86234997-B1B5-4B76-89E7-C399CAAFC1F8}"/>
    <cellStyle name="Commentaire 7 13 3 4" xfId="23128" xr:uid="{B8E83C29-62CE-4407-9D06-7AA766C423E4}"/>
    <cellStyle name="Commentaire 7 13 3 5" xfId="23129" xr:uid="{3D343E07-2235-4C92-8312-03EBCC346765}"/>
    <cellStyle name="Commentaire 7 13 3 6" xfId="23130" xr:uid="{F26A4CBA-964E-4C71-A74E-AC111C6B431E}"/>
    <cellStyle name="Commentaire 7 13 3 7" xfId="23131" xr:uid="{2C934BF0-D7B8-4545-843C-64A3FB2FA45D}"/>
    <cellStyle name="Commentaire 7 13 3_Commentaires" xfId="23132" xr:uid="{B7261887-7CCE-4C65-AD73-2FBC40B5ABF1}"/>
    <cellStyle name="Commentaire 7 13 4" xfId="23133" xr:uid="{613B2FB5-F6F3-4440-ABD4-45C40C70CCDF}"/>
    <cellStyle name="Commentaire 7 13 4 2" xfId="23134" xr:uid="{BE034D38-BA7D-4884-A688-B471ADBDE3F5}"/>
    <cellStyle name="Commentaire 7 13 4 2 2" xfId="23135" xr:uid="{DC77E9BE-A5FB-4869-B798-8549ED0C8523}"/>
    <cellStyle name="Commentaire 7 13 4 2 3" xfId="23136" xr:uid="{BB50D691-76B0-43C6-80E8-698B4A27B01A}"/>
    <cellStyle name="Commentaire 7 13 4 2 4" xfId="23137" xr:uid="{0A99FC09-4AB0-4A20-9903-9FBA291D9993}"/>
    <cellStyle name="Commentaire 7 13 4 2 5" xfId="23138" xr:uid="{48ED09AB-A417-4343-A150-1FF3F3892978}"/>
    <cellStyle name="Commentaire 7 13 4 2_Commentaires" xfId="23139" xr:uid="{DB098F6E-7466-480B-AAFC-E7706B01DE87}"/>
    <cellStyle name="Commentaire 7 13 4 3" xfId="23140" xr:uid="{3B4CD88A-5414-41C6-8A0F-08E1413AB9BA}"/>
    <cellStyle name="Commentaire 7 13 4 3 2" xfId="23141" xr:uid="{8640002F-3DBA-4A5A-B38D-68B0F8801405}"/>
    <cellStyle name="Commentaire 7 13 4 3 3" xfId="23142" xr:uid="{959BB2B6-641C-49AB-B883-9B06CA12C9DB}"/>
    <cellStyle name="Commentaire 7 13 4 3 4" xfId="23143" xr:uid="{9AE80DDC-524C-4C40-AFF7-A8595C5322EB}"/>
    <cellStyle name="Commentaire 7 13 4 3 5" xfId="23144" xr:uid="{08CC3F66-D636-447A-B211-2C25B95E39E5}"/>
    <cellStyle name="Commentaire 7 13 4 4" xfId="23145" xr:uid="{F134EDE5-F2CF-4D2D-A09C-C18D3B305A5A}"/>
    <cellStyle name="Commentaire 7 13 4 5" xfId="23146" xr:uid="{56487BF7-B98E-4A92-A0C7-081FCA616B78}"/>
    <cellStyle name="Commentaire 7 13 4 6" xfId="23147" xr:uid="{ECE83C4A-C49E-4699-A9A0-98F0F87242EF}"/>
    <cellStyle name="Commentaire 7 13 4 7" xfId="23148" xr:uid="{D518574C-3E2B-4C0D-AAD8-0063D39CB312}"/>
    <cellStyle name="Commentaire 7 13 4_Commentaires" xfId="23149" xr:uid="{9AD82F1F-FFF5-401C-AE81-F71318060640}"/>
    <cellStyle name="Commentaire 7 13 5" xfId="23150" xr:uid="{5874C2C5-4331-4073-AB3D-25CAD7609518}"/>
    <cellStyle name="Commentaire 7 13 5 2" xfId="23151" xr:uid="{E7DFF05E-5BC1-4444-A65C-9BE8D295F0A9}"/>
    <cellStyle name="Commentaire 7 13 5 2 2" xfId="23152" xr:uid="{609C4D7C-90CA-436A-B787-A8E295560DD7}"/>
    <cellStyle name="Commentaire 7 13 5 2 3" xfId="23153" xr:uid="{5DE5D423-C1E3-4B8F-8E9B-5E13573AB355}"/>
    <cellStyle name="Commentaire 7 13 5 2 4" xfId="23154" xr:uid="{3C237FC8-3CE4-4E88-A5C9-45F33CB3AEA7}"/>
    <cellStyle name="Commentaire 7 13 5 2 5" xfId="23155" xr:uid="{B2657B5C-F0F4-45E2-8E7E-53BA650C85CB}"/>
    <cellStyle name="Commentaire 7 13 5 2_Commentaires" xfId="23156" xr:uid="{F6A41759-2D7E-4216-8E1A-8EC8FC569363}"/>
    <cellStyle name="Commentaire 7 13 5 3" xfId="23157" xr:uid="{FB43E6ED-6A4C-49A1-B108-60C10453D461}"/>
    <cellStyle name="Commentaire 7 13 5 4" xfId="23158" xr:uid="{5640AB4F-D1FB-44D3-9FAA-7C5A1C577933}"/>
    <cellStyle name="Commentaire 7 13 5 5" xfId="23159" xr:uid="{15BC8C15-A315-4D0E-9E6E-5376610714F9}"/>
    <cellStyle name="Commentaire 7 13 5 6" xfId="23160" xr:uid="{5FD34477-67E3-4C38-AFC7-4117FAD8E421}"/>
    <cellStyle name="Commentaire 7 13 5_Commentaires" xfId="23161" xr:uid="{8FFC6B33-FD81-47DC-960A-A06502D713A6}"/>
    <cellStyle name="Commentaire 7 13 6" xfId="23162" xr:uid="{5CE9E6B4-AF2B-4D3D-97AD-F85F5C927555}"/>
    <cellStyle name="Commentaire 7 13 6 2" xfId="23163" xr:uid="{05468842-610B-4138-BE8C-2F28902CE381}"/>
    <cellStyle name="Commentaire 7 13 6 2 2" xfId="23164" xr:uid="{26432F68-03BC-4B69-98A2-BB9EF1A5EE02}"/>
    <cellStyle name="Commentaire 7 13 6 2_Commentaires" xfId="23165" xr:uid="{7595FAAF-7A5C-41C7-ADAF-B55D984F05B0}"/>
    <cellStyle name="Commentaire 7 13 6 3" xfId="23166" xr:uid="{27C36497-E03F-4F5E-9834-A49D5620407E}"/>
    <cellStyle name="Commentaire 7 13 6 4" xfId="23167" xr:uid="{92715FE5-7CF1-4116-AD46-3FA494452228}"/>
    <cellStyle name="Commentaire 7 13 6 5" xfId="23168" xr:uid="{703FC3C9-B7C6-4353-9E15-23BEF7B8D748}"/>
    <cellStyle name="Commentaire 7 13 6_Commentaires" xfId="23169" xr:uid="{D9D8CACE-EE0B-4535-A305-521A20CEDC20}"/>
    <cellStyle name="Commentaire 7 13 7" xfId="23170" xr:uid="{D2BC1D19-8E81-43E7-A9FD-513A9F918823}"/>
    <cellStyle name="Commentaire 7 13 7 2" xfId="23171" xr:uid="{B55109A5-FE74-447C-887E-092BA17DF06E}"/>
    <cellStyle name="Commentaire 7 13 7_Commentaires" xfId="23172" xr:uid="{DC735F7F-CB87-4593-AC50-D7BE969D05E9}"/>
    <cellStyle name="Commentaire 7 13 8" xfId="23173" xr:uid="{0F2A410F-2BF2-4339-B95E-328A0E54F0D6}"/>
    <cellStyle name="Commentaire 7 13 8 2" xfId="23174" xr:uid="{521BB56F-6269-459A-B2F8-C82C2A670B3F}"/>
    <cellStyle name="Commentaire 7 13 8_Commentaires" xfId="23175" xr:uid="{05918F6A-01A6-48C1-9E91-62DEE604DBB3}"/>
    <cellStyle name="Commentaire 7 13 9" xfId="23176" xr:uid="{048F6C1B-1027-449D-A72C-D1786CB31636}"/>
    <cellStyle name="Commentaire 7 13_Commentaires" xfId="23177" xr:uid="{376B67B5-7190-4FFA-B0B3-63697C32567B}"/>
    <cellStyle name="Commentaire 7 14" xfId="23178" xr:uid="{DA374EF2-899A-4C21-8844-31FC5A0CAA82}"/>
    <cellStyle name="Commentaire 7 14 10" xfId="23179" xr:uid="{C00854AE-4CF6-46F6-9AE5-FB42EB06B0D6}"/>
    <cellStyle name="Commentaire 7 14 2" xfId="23180" xr:uid="{5A918234-6FDD-406F-B584-EFA2E66228E5}"/>
    <cellStyle name="Commentaire 7 14 2 2" xfId="23181" xr:uid="{C3B12F0F-593D-459F-90B6-D53DF4E10728}"/>
    <cellStyle name="Commentaire 7 14 2 2 2" xfId="23182" xr:uid="{4795076C-720C-4DFB-A83B-64A759E08EAD}"/>
    <cellStyle name="Commentaire 7 14 2 2 2 2" xfId="23183" xr:uid="{157272E1-A57E-4947-8C7A-40480FF738ED}"/>
    <cellStyle name="Commentaire 7 14 2 2 2 3" xfId="23184" xr:uid="{725AADA3-251B-417E-8548-A88B2AD7BEE1}"/>
    <cellStyle name="Commentaire 7 14 2 2 2 4" xfId="23185" xr:uid="{A65908EA-90CA-42CE-86A8-9C3214344EB8}"/>
    <cellStyle name="Commentaire 7 14 2 2 2 5" xfId="23186" xr:uid="{6F945CE1-FF19-4A61-B541-E0ACD3301A33}"/>
    <cellStyle name="Commentaire 7 14 2 2 3" xfId="23187" xr:uid="{CA7B2D6E-7098-46BA-922B-56753E59CC33}"/>
    <cellStyle name="Commentaire 7 14 2 2 3 2" xfId="23188" xr:uid="{56A4830E-34AB-43EE-A7DF-D3F3CD76AAF8}"/>
    <cellStyle name="Commentaire 7 14 2 2 3 3" xfId="23189" xr:uid="{23A26995-8E3A-4D06-88C3-31E1459B8C92}"/>
    <cellStyle name="Commentaire 7 14 2 2 3 4" xfId="23190" xr:uid="{AD400041-E3B2-4D75-B11D-D675C6E34FC6}"/>
    <cellStyle name="Commentaire 7 14 2 2 3 5" xfId="23191" xr:uid="{FDC44E39-FD80-43BC-91CF-A1FEB3CB3309}"/>
    <cellStyle name="Commentaire 7 14 2 2 4" xfId="23192" xr:uid="{F8593BE3-E566-454D-A8EE-51F81C5A948A}"/>
    <cellStyle name="Commentaire 7 14 2 2 5" xfId="23193" xr:uid="{263CD18C-6B42-49BB-B1AB-D9A7B9B0F2AD}"/>
    <cellStyle name="Commentaire 7 14 2 2 6" xfId="23194" xr:uid="{ECB6F248-A48D-47E4-BA21-D7C9F2A9CA2C}"/>
    <cellStyle name="Commentaire 7 14 2 2 7" xfId="23195" xr:uid="{59182A90-327B-4699-B516-91B07674204C}"/>
    <cellStyle name="Commentaire 7 14 2 2_Commentaires" xfId="23196" xr:uid="{11121CF7-1F9F-447F-801F-D2AFC1EFF360}"/>
    <cellStyle name="Commentaire 7 14 2 3" xfId="23197" xr:uid="{6BDB8471-A788-4897-B88B-EA293DEFC243}"/>
    <cellStyle name="Commentaire 7 14 2 3 2" xfId="23198" xr:uid="{23128E52-3311-4F70-AD5D-97764B38E5CC}"/>
    <cellStyle name="Commentaire 7 14 2 3 2 2" xfId="23199" xr:uid="{50CCD5A5-D356-43A7-B921-A33DAAB318BC}"/>
    <cellStyle name="Commentaire 7 14 2 3 2 3" xfId="23200" xr:uid="{73C81C17-44F0-43C2-84B6-2639780925B3}"/>
    <cellStyle name="Commentaire 7 14 2 3 2 4" xfId="23201" xr:uid="{D72CEDD4-CD47-4B58-8350-A9A0269ACBEF}"/>
    <cellStyle name="Commentaire 7 14 2 3 2 5" xfId="23202" xr:uid="{BB3EB656-A507-4512-A877-5B23D365D91A}"/>
    <cellStyle name="Commentaire 7 14 2 3 3" xfId="23203" xr:uid="{6138C1AE-0EAD-40D3-92EB-34688EF86117}"/>
    <cellStyle name="Commentaire 7 14 2 3 3 2" xfId="23204" xr:uid="{15BBD3D3-0423-47DC-8142-08C31793E8EE}"/>
    <cellStyle name="Commentaire 7 14 2 3 3 3" xfId="23205" xr:uid="{BD4CBA07-3ACE-42C2-8EB7-9CB1C9518249}"/>
    <cellStyle name="Commentaire 7 14 2 3 3 4" xfId="23206" xr:uid="{EF72D44D-4EFD-4A7B-842A-D3C14B7A86CA}"/>
    <cellStyle name="Commentaire 7 14 2 3 3 5" xfId="23207" xr:uid="{37B8998A-412C-4F93-81BD-82EB9E441E9D}"/>
    <cellStyle name="Commentaire 7 14 2 3 4" xfId="23208" xr:uid="{F24B1044-9F2B-47C6-888E-8AADCCD539B4}"/>
    <cellStyle name="Commentaire 7 14 2 3 5" xfId="23209" xr:uid="{3572312F-B1C9-4E16-AB7B-05B292F1800D}"/>
    <cellStyle name="Commentaire 7 14 2 3 6" xfId="23210" xr:uid="{A93DFD82-8554-4AE6-9D40-CBFD77741FE9}"/>
    <cellStyle name="Commentaire 7 14 2 3 7" xfId="23211" xr:uid="{948C6DE3-B68C-472D-9AA8-B5AE3C5E8FCE}"/>
    <cellStyle name="Commentaire 7 14 2 4" xfId="23212" xr:uid="{1A85F442-A866-452E-A44F-19A3F80DB823}"/>
    <cellStyle name="Commentaire 7 14 2 4 2" xfId="23213" xr:uid="{57DE3F13-BBE0-495D-9230-A20183450929}"/>
    <cellStyle name="Commentaire 7 14 2 4 3" xfId="23214" xr:uid="{AAF8F7A4-4627-450A-9FB7-B2AE527B612A}"/>
    <cellStyle name="Commentaire 7 14 2 4 4" xfId="23215" xr:uid="{4745BE1D-FB91-4C37-873E-85392A6D6398}"/>
    <cellStyle name="Commentaire 7 14 2 4 5" xfId="23216" xr:uid="{2D718318-320E-4072-8C3D-B3825BDE199C}"/>
    <cellStyle name="Commentaire 7 14 2 5" xfId="23217" xr:uid="{12024EE4-32B2-4C0D-8D25-5CB3629EE676}"/>
    <cellStyle name="Commentaire 7 14 2 5 2" xfId="23218" xr:uid="{065CFD4C-1BDA-4C3D-BD39-F4FBE95A2691}"/>
    <cellStyle name="Commentaire 7 14 2 5 3" xfId="23219" xr:uid="{82150641-4201-4B88-8EB2-6E060A42D4BE}"/>
    <cellStyle name="Commentaire 7 14 2 5 4" xfId="23220" xr:uid="{0B5D79C1-CBE2-42D0-B096-3EF4A664B70A}"/>
    <cellStyle name="Commentaire 7 14 2 5 5" xfId="23221" xr:uid="{82E3324D-B17C-429F-AE4B-828A0AEEFB25}"/>
    <cellStyle name="Commentaire 7 14 2 6" xfId="23222" xr:uid="{0D0044C4-E654-42DA-AF16-21BD4DEEB976}"/>
    <cellStyle name="Commentaire 7 14 2 7" xfId="23223" xr:uid="{3A547B6E-E384-4D21-B140-E6266369A6C1}"/>
    <cellStyle name="Commentaire 7 14 2 8" xfId="23224" xr:uid="{9F1A706A-1953-4F3F-847F-5D52D2480FAF}"/>
    <cellStyle name="Commentaire 7 14 2 9" xfId="23225" xr:uid="{70213F28-F811-4913-94A5-149763AF44AA}"/>
    <cellStyle name="Commentaire 7 14 2_Commentaires" xfId="23226" xr:uid="{730BDB9E-174E-4D4C-BBF4-1A6B2A6DE13A}"/>
    <cellStyle name="Commentaire 7 14 3" xfId="23227" xr:uid="{7593CDFB-89FA-468E-A6A0-4412543D50C8}"/>
    <cellStyle name="Commentaire 7 14 3 2" xfId="23228" xr:uid="{52DC4105-F457-460C-AFC6-2D28DD61492A}"/>
    <cellStyle name="Commentaire 7 14 3 2 2" xfId="23229" xr:uid="{9A2D5245-0B89-475A-A576-47D5E937EC0D}"/>
    <cellStyle name="Commentaire 7 14 3 2 3" xfId="23230" xr:uid="{50EB1CC7-9E60-4D76-96B0-B2DE43844FCA}"/>
    <cellStyle name="Commentaire 7 14 3 2 4" xfId="23231" xr:uid="{962E8299-051C-460A-97B3-443ACB1C052E}"/>
    <cellStyle name="Commentaire 7 14 3 2 5" xfId="23232" xr:uid="{AC02A061-759F-41BF-A7E8-2A6552701EDD}"/>
    <cellStyle name="Commentaire 7 14 3 2_Commentaires" xfId="23233" xr:uid="{7FB2A413-8D09-4E94-8BB5-165C36CB4AF2}"/>
    <cellStyle name="Commentaire 7 14 3 3" xfId="23234" xr:uid="{0CA5BD76-EFC6-407A-B80A-41CB06CBF9D4}"/>
    <cellStyle name="Commentaire 7 14 3 3 2" xfId="23235" xr:uid="{95F117A6-3675-4138-B424-040C402856E0}"/>
    <cellStyle name="Commentaire 7 14 3 3 3" xfId="23236" xr:uid="{728C9667-8BE6-4AC5-BC06-9960A76F1133}"/>
    <cellStyle name="Commentaire 7 14 3 3 4" xfId="23237" xr:uid="{F5E685F7-7121-4539-AF37-23CCEC03A5A5}"/>
    <cellStyle name="Commentaire 7 14 3 3 5" xfId="23238" xr:uid="{316B5A1E-5416-4E79-AE67-130C14E6B3B3}"/>
    <cellStyle name="Commentaire 7 14 3 4" xfId="23239" xr:uid="{3AF206E8-B802-4E15-ADD9-1F83E0AD4EB5}"/>
    <cellStyle name="Commentaire 7 14 3 5" xfId="23240" xr:uid="{94246543-6FAE-4601-AB72-CD17E593B7CD}"/>
    <cellStyle name="Commentaire 7 14 3 6" xfId="23241" xr:uid="{9A69C11A-F1B3-4F38-8A49-3F91E3C9189C}"/>
    <cellStyle name="Commentaire 7 14 3 7" xfId="23242" xr:uid="{86307E3F-16C5-40F1-8832-7217228FDCE3}"/>
    <cellStyle name="Commentaire 7 14 3_Commentaires" xfId="23243" xr:uid="{C3C206D9-1E05-4674-97F2-F6E48D9112F4}"/>
    <cellStyle name="Commentaire 7 14 4" xfId="23244" xr:uid="{4E3E6AE0-EA6E-488C-812D-C1B0665C9B11}"/>
    <cellStyle name="Commentaire 7 14 4 2" xfId="23245" xr:uid="{FBAD66F5-6A5A-45B2-BB4E-2F34C36923F2}"/>
    <cellStyle name="Commentaire 7 14 4 2 2" xfId="23246" xr:uid="{A3387721-3141-479A-B0C6-729BF5C45BFD}"/>
    <cellStyle name="Commentaire 7 14 4 2 3" xfId="23247" xr:uid="{B994AF4A-77B3-4592-A027-B48DBE0B450C}"/>
    <cellStyle name="Commentaire 7 14 4 2 4" xfId="23248" xr:uid="{1CFFF83C-634C-410A-9F28-83D3573FC1DE}"/>
    <cellStyle name="Commentaire 7 14 4 2 5" xfId="23249" xr:uid="{F774886A-4A08-4D4D-8677-68650277C002}"/>
    <cellStyle name="Commentaire 7 14 4 2_Commentaires" xfId="23250" xr:uid="{E2BCE005-BCD3-4134-8F06-0854A4B75C20}"/>
    <cellStyle name="Commentaire 7 14 4 3" xfId="23251" xr:uid="{F4DCEB55-CD05-4BF6-9373-4AAD56211A7A}"/>
    <cellStyle name="Commentaire 7 14 4 3 2" xfId="23252" xr:uid="{C29BAF43-EA5E-4EFC-8B92-6A801AE11C5D}"/>
    <cellStyle name="Commentaire 7 14 4 3 3" xfId="23253" xr:uid="{0B910694-686B-4858-A841-7759EE281A98}"/>
    <cellStyle name="Commentaire 7 14 4 3 4" xfId="23254" xr:uid="{8456808C-902A-41D0-8A77-6F615B0F1446}"/>
    <cellStyle name="Commentaire 7 14 4 3 5" xfId="23255" xr:uid="{144B3985-5ABA-4811-BFE3-4DF6D32A8F4F}"/>
    <cellStyle name="Commentaire 7 14 4 4" xfId="23256" xr:uid="{E80891A6-F097-4609-BC58-AB41A764BB12}"/>
    <cellStyle name="Commentaire 7 14 4 5" xfId="23257" xr:uid="{08B1B651-907C-47B1-B508-7D466E9C3856}"/>
    <cellStyle name="Commentaire 7 14 4 6" xfId="23258" xr:uid="{3C8FFBED-D122-480C-A6E6-936C6011983D}"/>
    <cellStyle name="Commentaire 7 14 4 7" xfId="23259" xr:uid="{A633581B-05ED-4D05-A7A0-BB8D4963100E}"/>
    <cellStyle name="Commentaire 7 14 4_Commentaires" xfId="23260" xr:uid="{EA1B7966-B699-4291-B311-D78D8AEFA43B}"/>
    <cellStyle name="Commentaire 7 14 5" xfId="23261" xr:uid="{804DCE64-D4A9-412A-ACCF-10A592553016}"/>
    <cellStyle name="Commentaire 7 14 5 2" xfId="23262" xr:uid="{D1A84FFA-887B-4DDE-AA5F-1FFBD2C58467}"/>
    <cellStyle name="Commentaire 7 14 5 2 2" xfId="23263" xr:uid="{53225C00-5F14-46C8-8DE3-B6C4581D1408}"/>
    <cellStyle name="Commentaire 7 14 5 2 3" xfId="23264" xr:uid="{C4F69F6D-3C14-48F0-8FAB-D8179CF0A881}"/>
    <cellStyle name="Commentaire 7 14 5 2 4" xfId="23265" xr:uid="{EF41D5A5-E4E0-4D17-901C-BBE47ECA81AC}"/>
    <cellStyle name="Commentaire 7 14 5 2 5" xfId="23266" xr:uid="{818656E4-5EE6-474A-8F3D-815B05947229}"/>
    <cellStyle name="Commentaire 7 14 5 2_Commentaires" xfId="23267" xr:uid="{EEB4C5B6-AA59-4CCE-8094-6A07836FF937}"/>
    <cellStyle name="Commentaire 7 14 5 3" xfId="23268" xr:uid="{C55645E2-5E01-466F-A1CA-8EC6E1991E38}"/>
    <cellStyle name="Commentaire 7 14 5 4" xfId="23269" xr:uid="{D0EBB0B6-841F-4F12-A522-FA4385820573}"/>
    <cellStyle name="Commentaire 7 14 5 5" xfId="23270" xr:uid="{387DB28F-0FBE-4D74-990A-F498C8711EC6}"/>
    <cellStyle name="Commentaire 7 14 5 6" xfId="23271" xr:uid="{CDDFF1E5-80ED-468B-8885-9FC6365E5843}"/>
    <cellStyle name="Commentaire 7 14 5_Commentaires" xfId="23272" xr:uid="{80DA6D73-4423-4B79-A8A1-440E4C61CD8D}"/>
    <cellStyle name="Commentaire 7 14 6" xfId="23273" xr:uid="{50398561-C306-46AA-B078-BF29A36E3E61}"/>
    <cellStyle name="Commentaire 7 14 6 2" xfId="23274" xr:uid="{0F3908A4-737B-422A-AFA7-18E02D69F281}"/>
    <cellStyle name="Commentaire 7 14 6 2 2" xfId="23275" xr:uid="{E5B13DB9-C124-4DF2-8B9F-5AAC11EE6D76}"/>
    <cellStyle name="Commentaire 7 14 6 2_Commentaires" xfId="23276" xr:uid="{0611635A-9B5D-4D24-8511-6BE0D8BBB849}"/>
    <cellStyle name="Commentaire 7 14 6 3" xfId="23277" xr:uid="{71046234-11FF-4A43-92F1-622B934025E3}"/>
    <cellStyle name="Commentaire 7 14 6 4" xfId="23278" xr:uid="{AC64FCD9-0C2A-40B9-B8E2-34496FF8590A}"/>
    <cellStyle name="Commentaire 7 14 6 5" xfId="23279" xr:uid="{0CE38591-8D52-44DD-8A64-E42375996CD9}"/>
    <cellStyle name="Commentaire 7 14 6_Commentaires" xfId="23280" xr:uid="{DCCDEDD9-4DBC-4EDC-B58F-65972710D80A}"/>
    <cellStyle name="Commentaire 7 14 7" xfId="23281" xr:uid="{FDCB62B4-89A1-45B1-9ADA-314BF99A4E1F}"/>
    <cellStyle name="Commentaire 7 14 7 2" xfId="23282" xr:uid="{1E6B55F2-AB31-4A29-8AB0-0DBD7E2C4AEF}"/>
    <cellStyle name="Commentaire 7 14 7_Commentaires" xfId="23283" xr:uid="{A98A9762-22E7-4A7C-A3AD-687E467375D6}"/>
    <cellStyle name="Commentaire 7 14 8" xfId="23284" xr:uid="{AA8066F4-8A22-4A25-9EC2-CCA01E9D8184}"/>
    <cellStyle name="Commentaire 7 14 8 2" xfId="23285" xr:uid="{41872CA3-06D4-4752-8A47-744EE188E4F2}"/>
    <cellStyle name="Commentaire 7 14 8_Commentaires" xfId="23286" xr:uid="{1D5A1D73-FC4B-4A08-A612-11C25C591E3E}"/>
    <cellStyle name="Commentaire 7 14 9" xfId="23287" xr:uid="{77356A06-4FE9-4A3B-944A-89B2D443C66B}"/>
    <cellStyle name="Commentaire 7 14_Commentaires" xfId="23288" xr:uid="{3B50E387-9AC4-4E34-8C6E-4CE30414E8EF}"/>
    <cellStyle name="Commentaire 7 15" xfId="23289" xr:uid="{33B4EB62-890C-44ED-AF03-89CE2C9BFC54}"/>
    <cellStyle name="Commentaire 7 15 2" xfId="23290" xr:uid="{6CEA0027-CD95-497D-8897-E0CCA8B9425F}"/>
    <cellStyle name="Commentaire 7 15 2 2" xfId="23291" xr:uid="{D917C15B-4E6D-4DB6-9BF1-AADD266FB58F}"/>
    <cellStyle name="Commentaire 7 15 2 2 2" xfId="23292" xr:uid="{2D01D4E2-CD5B-4F21-A917-3E5C37F30DB5}"/>
    <cellStyle name="Commentaire 7 15 2 2 3" xfId="23293" xr:uid="{67F00692-8C3F-4BD2-B1AF-0EF78D466FE0}"/>
    <cellStyle name="Commentaire 7 15 2 2 4" xfId="23294" xr:uid="{B7E29330-4749-413D-BCD0-6F6A03A93338}"/>
    <cellStyle name="Commentaire 7 15 2 2 5" xfId="23295" xr:uid="{E53A91C6-9918-423C-BF99-663471A89875}"/>
    <cellStyle name="Commentaire 7 15 2 3" xfId="23296" xr:uid="{DDA5D979-09BA-4D20-9E65-A0196DBE6936}"/>
    <cellStyle name="Commentaire 7 15 2 3 2" xfId="23297" xr:uid="{17B9C8E6-B43A-460B-ABAA-D7F9D89D927C}"/>
    <cellStyle name="Commentaire 7 15 2 3 3" xfId="23298" xr:uid="{A9FA7434-F8CA-493C-B1EA-2D312BB5A77A}"/>
    <cellStyle name="Commentaire 7 15 2 3 4" xfId="23299" xr:uid="{27993BC7-CFBE-4057-8827-249FF442BA1C}"/>
    <cellStyle name="Commentaire 7 15 2 3 5" xfId="23300" xr:uid="{10A6126C-FB89-41DC-BEC5-CCA5497F7165}"/>
    <cellStyle name="Commentaire 7 15 2 4" xfId="23301" xr:uid="{2BD18062-BA34-40C0-9A58-9BA19ED32A02}"/>
    <cellStyle name="Commentaire 7 15 2 5" xfId="23302" xr:uid="{1A10951B-FC0C-46F6-8A78-AD10A74770D6}"/>
    <cellStyle name="Commentaire 7 15 2 6" xfId="23303" xr:uid="{36CE47ED-0063-42C0-9811-B44C7DC83BA0}"/>
    <cellStyle name="Commentaire 7 15 2 7" xfId="23304" xr:uid="{9699CE01-E55E-4E24-878D-751E74E8B2B3}"/>
    <cellStyle name="Commentaire 7 15 2_Commentaires" xfId="23305" xr:uid="{193E5ACC-4AC0-4A9C-9E83-0FFAA2534253}"/>
    <cellStyle name="Commentaire 7 15 3" xfId="23306" xr:uid="{5B24515C-7328-4D51-86DD-FB2435D64C28}"/>
    <cellStyle name="Commentaire 7 15 3 2" xfId="23307" xr:uid="{E9F66668-7F67-4184-95D6-C76E0F16AFF3}"/>
    <cellStyle name="Commentaire 7 15 3 2 2" xfId="23308" xr:uid="{EEDC9B61-4FD0-4D9D-9FC9-CC0BB042CC8A}"/>
    <cellStyle name="Commentaire 7 15 3 2 3" xfId="23309" xr:uid="{E6E37BEE-0665-4DFC-81E7-85AECD1920D0}"/>
    <cellStyle name="Commentaire 7 15 3 2 4" xfId="23310" xr:uid="{77980188-EBC4-422F-AB73-31A108C6B717}"/>
    <cellStyle name="Commentaire 7 15 3 2 5" xfId="23311" xr:uid="{39F0C68D-8140-4D93-B370-986EF3B91982}"/>
    <cellStyle name="Commentaire 7 15 3 3" xfId="23312" xr:uid="{B8D73EFB-5B5F-4182-A353-4743ABD43312}"/>
    <cellStyle name="Commentaire 7 15 3 3 2" xfId="23313" xr:uid="{7517A1F9-AF23-477F-AB89-A1628B8AF9C4}"/>
    <cellStyle name="Commentaire 7 15 3 3 3" xfId="23314" xr:uid="{93D1E66B-CB84-486A-A418-9BFDC888065C}"/>
    <cellStyle name="Commentaire 7 15 3 3 4" xfId="23315" xr:uid="{504D02A4-C6AE-4724-80B4-ADFDE84B19C1}"/>
    <cellStyle name="Commentaire 7 15 3 3 5" xfId="23316" xr:uid="{5DAAE1A9-2681-4D5F-8B18-9084FE39F33F}"/>
    <cellStyle name="Commentaire 7 15 3 4" xfId="23317" xr:uid="{3E871238-B2AF-44B6-88D7-4B69112CC3C3}"/>
    <cellStyle name="Commentaire 7 15 3 5" xfId="23318" xr:uid="{C91F1CB2-E990-458D-8CBE-55C2AF410CF8}"/>
    <cellStyle name="Commentaire 7 15 3 6" xfId="23319" xr:uid="{488CDC6F-9B32-4DB5-B8E6-07DE1AE08F86}"/>
    <cellStyle name="Commentaire 7 15 3 7" xfId="23320" xr:uid="{366D33CE-251C-4442-9C2B-80E60A56EFC0}"/>
    <cellStyle name="Commentaire 7 15 4" xfId="23321" xr:uid="{E4451CAC-7461-47A1-B825-C55CA2971736}"/>
    <cellStyle name="Commentaire 7 15 4 2" xfId="23322" xr:uid="{334C7CCF-0085-4E4E-ADD0-BF0F26AAC67F}"/>
    <cellStyle name="Commentaire 7 15 4 3" xfId="23323" xr:uid="{FAEF605C-FE20-4DD9-ADC7-35844F17D1ED}"/>
    <cellStyle name="Commentaire 7 15 4 4" xfId="23324" xr:uid="{7E204299-BA57-4FC3-ADE4-192E33076F48}"/>
    <cellStyle name="Commentaire 7 15 4 5" xfId="23325" xr:uid="{53DE8FE0-66BA-430F-898F-D83C702F635F}"/>
    <cellStyle name="Commentaire 7 15 5" xfId="23326" xr:uid="{D22896CB-B145-4826-89CE-27E2033FF361}"/>
    <cellStyle name="Commentaire 7 15 5 2" xfId="23327" xr:uid="{6933AD40-E70B-481B-BA08-916D762A548A}"/>
    <cellStyle name="Commentaire 7 15 5 3" xfId="23328" xr:uid="{CA645EF1-5D58-4309-9C9A-2C42EFE76AFB}"/>
    <cellStyle name="Commentaire 7 15 5 4" xfId="23329" xr:uid="{485F3B92-29A6-4333-B705-D947F3C785A6}"/>
    <cellStyle name="Commentaire 7 15 5 5" xfId="23330" xr:uid="{0D1C1A7C-5A3A-474E-8E98-7558AEB016D2}"/>
    <cellStyle name="Commentaire 7 15 6" xfId="23331" xr:uid="{2F016E6F-5DC5-4DDD-B984-79ED2FD14E6D}"/>
    <cellStyle name="Commentaire 7 15 7" xfId="23332" xr:uid="{9540BF45-6C7B-4CC3-A070-3F10F1BF7EE7}"/>
    <cellStyle name="Commentaire 7 15 8" xfId="23333" xr:uid="{26345CAE-8A8A-4D58-9C79-F343A1ACCA2A}"/>
    <cellStyle name="Commentaire 7 15 9" xfId="23334" xr:uid="{8FDD79DD-6011-4667-8CB8-42EAAB6BB1EB}"/>
    <cellStyle name="Commentaire 7 15_Commentaires" xfId="23335" xr:uid="{53AA8A9B-DDE6-4AC3-8769-262BA733AA3F}"/>
    <cellStyle name="Commentaire 7 16" xfId="23336" xr:uid="{2A1049E9-663B-4E87-A1DD-C41629C2C572}"/>
    <cellStyle name="Commentaire 7 16 2" xfId="23337" xr:uid="{5D0F9F56-768F-42DD-B5FE-BD6840FA2BC7}"/>
    <cellStyle name="Commentaire 7 16 2 2" xfId="23338" xr:uid="{42424422-238A-41AB-BA92-E44929FD64D1}"/>
    <cellStyle name="Commentaire 7 16 2 3" xfId="23339" xr:uid="{57AB2F05-0529-4A65-8665-B7A8469321E2}"/>
    <cellStyle name="Commentaire 7 16 2 4" xfId="23340" xr:uid="{11B6D06D-54CC-416C-BB49-BAC234F27A54}"/>
    <cellStyle name="Commentaire 7 16 2 5" xfId="23341" xr:uid="{A11F83C7-E025-407C-A53C-424F82B11B83}"/>
    <cellStyle name="Commentaire 7 16 2_Commentaires" xfId="23342" xr:uid="{3658D474-67BD-4F14-8807-DA12FE3EBDEB}"/>
    <cellStyle name="Commentaire 7 16 3" xfId="23343" xr:uid="{44298EEE-29A2-43FE-BA48-C3091BCED57D}"/>
    <cellStyle name="Commentaire 7 16 3 2" xfId="23344" xr:uid="{9395500F-BF4C-4EED-B1A5-F6F5986F5F77}"/>
    <cellStyle name="Commentaire 7 16 3 3" xfId="23345" xr:uid="{7156A90A-4474-4073-9016-4077B3171F94}"/>
    <cellStyle name="Commentaire 7 16 3 4" xfId="23346" xr:uid="{9BDD326A-F88E-4989-BA35-F4192F99A77B}"/>
    <cellStyle name="Commentaire 7 16 3 5" xfId="23347" xr:uid="{9F321FF5-9FA6-4F7D-B410-863104A105D1}"/>
    <cellStyle name="Commentaire 7 16 4" xfId="23348" xr:uid="{5AFB92E5-2C49-4B1A-AF74-960E65B2599A}"/>
    <cellStyle name="Commentaire 7 16 5" xfId="23349" xr:uid="{571041E1-0850-4BA8-A261-819D444F17AE}"/>
    <cellStyle name="Commentaire 7 16 6" xfId="23350" xr:uid="{13989E94-4B29-4E4D-A9F5-D15F4AD63666}"/>
    <cellStyle name="Commentaire 7 16 7" xfId="23351" xr:uid="{661FE6F0-CE40-4BFF-B966-636D358A38F8}"/>
    <cellStyle name="Commentaire 7 16_Commentaires" xfId="23352" xr:uid="{F2735225-1F22-45B6-87E9-F24D25C6CD53}"/>
    <cellStyle name="Commentaire 7 17" xfId="23353" xr:uid="{D72A0794-BD37-472E-9999-15AB56C6C86C}"/>
    <cellStyle name="Commentaire 7 17 2" xfId="23354" xr:uid="{7E41BB26-64FF-4F1A-8F48-43B11EB9FB12}"/>
    <cellStyle name="Commentaire 7 17 2 2" xfId="23355" xr:uid="{ACC142DF-1FCC-4AE1-92CF-7F1D3FB7A714}"/>
    <cellStyle name="Commentaire 7 17 2 3" xfId="23356" xr:uid="{A05FD482-5E88-4704-BCD6-E0FCA63D254A}"/>
    <cellStyle name="Commentaire 7 17 2 4" xfId="23357" xr:uid="{E910EDCC-9DE6-49A4-9496-11A87F1E616F}"/>
    <cellStyle name="Commentaire 7 17 2 5" xfId="23358" xr:uid="{E01A5421-CF6B-4E8A-8B22-00740EA74F8C}"/>
    <cellStyle name="Commentaire 7 17 2_Commentaires" xfId="23359" xr:uid="{B7BDB696-B739-4619-94A7-8F926547509E}"/>
    <cellStyle name="Commentaire 7 17 3" xfId="23360" xr:uid="{4F130CD3-ED27-4E4E-AC77-461B57E49085}"/>
    <cellStyle name="Commentaire 7 17 3 2" xfId="23361" xr:uid="{55F0F9B1-25E2-42E1-B43C-ED99D60C1F3F}"/>
    <cellStyle name="Commentaire 7 17 3 3" xfId="23362" xr:uid="{15A92989-448C-4E16-B04C-3EAE3945C619}"/>
    <cellStyle name="Commentaire 7 17 3 4" xfId="23363" xr:uid="{C5B7E32B-012F-495C-98DB-8CDA710B279B}"/>
    <cellStyle name="Commentaire 7 17 3 5" xfId="23364" xr:uid="{33C7DD3B-120A-4604-AF38-808440E8449B}"/>
    <cellStyle name="Commentaire 7 17 4" xfId="23365" xr:uid="{2F47A3F8-507D-464B-8CA7-E4405992C160}"/>
    <cellStyle name="Commentaire 7 17 5" xfId="23366" xr:uid="{FCCF833D-C17C-4E8A-84FE-CDCB86CC26C6}"/>
    <cellStyle name="Commentaire 7 17 6" xfId="23367" xr:uid="{04DA6D70-14D3-4155-A206-6D2F2699AD17}"/>
    <cellStyle name="Commentaire 7 17 7" xfId="23368" xr:uid="{B9A42A34-07C6-472B-B970-6B26725FE2CF}"/>
    <cellStyle name="Commentaire 7 17_Commentaires" xfId="23369" xr:uid="{D54168A7-ED05-4944-99BF-D96CF198D377}"/>
    <cellStyle name="Commentaire 7 18" xfId="23370" xr:uid="{B2CF28A7-EB65-43AB-901B-35C1F8F87831}"/>
    <cellStyle name="Commentaire 7 18 2" xfId="23371" xr:uid="{3D70D1F4-29B4-4360-A772-B0CC8CCC60E0}"/>
    <cellStyle name="Commentaire 7 18 2 2" xfId="23372" xr:uid="{4C1085FF-4DCE-43FC-98EF-664680D2000D}"/>
    <cellStyle name="Commentaire 7 18 2 3" xfId="23373" xr:uid="{E2697606-8611-48CB-A909-9F9CB445FF15}"/>
    <cellStyle name="Commentaire 7 18 2 4" xfId="23374" xr:uid="{C8396695-0D45-4404-B00E-9E250541B237}"/>
    <cellStyle name="Commentaire 7 18 2 5" xfId="23375" xr:uid="{2CDB6041-C55D-48A2-AC8F-0EF1D1D5CCA3}"/>
    <cellStyle name="Commentaire 7 18 2_Commentaires" xfId="23376" xr:uid="{648690D1-317B-4194-9BF8-38203D52D265}"/>
    <cellStyle name="Commentaire 7 18 3" xfId="23377" xr:uid="{72A457B8-C3E9-4A32-AF21-947E53685BAF}"/>
    <cellStyle name="Commentaire 7 18 3 2" xfId="23378" xr:uid="{0E785E86-C729-411A-97AC-72EFC8BAD441}"/>
    <cellStyle name="Commentaire 7 18 3 3" xfId="23379" xr:uid="{DE9C4C60-0BBF-4E2B-ABE6-86ABCFFD6709}"/>
    <cellStyle name="Commentaire 7 18 3 4" xfId="23380" xr:uid="{C93F1AA0-122F-4023-92C3-A64617865D4E}"/>
    <cellStyle name="Commentaire 7 18 3 5" xfId="23381" xr:uid="{457E9BB1-8729-4E77-A879-6AE939129C1F}"/>
    <cellStyle name="Commentaire 7 18 4" xfId="23382" xr:uid="{0C570740-49E0-4100-A7AB-AD424E8A82F3}"/>
    <cellStyle name="Commentaire 7 18 5" xfId="23383" xr:uid="{640BE0EA-31BE-48D8-8D93-6FEEDDE8A5C2}"/>
    <cellStyle name="Commentaire 7 18 6" xfId="23384" xr:uid="{0D5D03F1-10BC-4274-9BA1-4888A1B12C9D}"/>
    <cellStyle name="Commentaire 7 18 7" xfId="23385" xr:uid="{DD346293-2BD8-4F6D-A985-170D8FBFCFA9}"/>
    <cellStyle name="Commentaire 7 18_Commentaires" xfId="23386" xr:uid="{201E3CB3-2A89-421B-A8FB-36CB13665330}"/>
    <cellStyle name="Commentaire 7 19" xfId="23387" xr:uid="{197C2F2A-C774-4408-B4D7-5C2A62DE4EC4}"/>
    <cellStyle name="Commentaire 7 19 2" xfId="23388" xr:uid="{A249830F-4D10-4A74-9B65-08643ACF506F}"/>
    <cellStyle name="Commentaire 7 19 2 2" xfId="23389" xr:uid="{D9426E5A-7585-4DEA-A729-CD8875F3B4F7}"/>
    <cellStyle name="Commentaire 7 19 2 3" xfId="23390" xr:uid="{40F19801-E055-49A3-8E9C-A2C0BCC5CE7D}"/>
    <cellStyle name="Commentaire 7 19 2 4" xfId="23391" xr:uid="{4B3045F7-4769-4B8C-9A30-E4B08D52B2B6}"/>
    <cellStyle name="Commentaire 7 19 2 5" xfId="23392" xr:uid="{57106C95-DDBD-4121-A184-6066F5C1E2DF}"/>
    <cellStyle name="Commentaire 7 19 2_Commentaires" xfId="23393" xr:uid="{85C9C9E2-902D-4390-AD5E-90751651B05B}"/>
    <cellStyle name="Commentaire 7 19 3" xfId="23394" xr:uid="{8FF8ED8D-7342-4013-A87A-825795C224DE}"/>
    <cellStyle name="Commentaire 7 19 3 2" xfId="23395" xr:uid="{DB3260B3-1306-43EF-8427-426B5BCDF167}"/>
    <cellStyle name="Commentaire 7 19 3 3" xfId="23396" xr:uid="{A0E6124A-FA5E-4D68-88A1-E995564B0253}"/>
    <cellStyle name="Commentaire 7 19 3 4" xfId="23397" xr:uid="{CC42A445-3F42-4614-8DBD-645BE31540BF}"/>
    <cellStyle name="Commentaire 7 19 3 5" xfId="23398" xr:uid="{26B27E4D-048E-4F6B-A52A-F24825639330}"/>
    <cellStyle name="Commentaire 7 19 4" xfId="23399" xr:uid="{AC56FA3F-DE86-4444-BB42-6402EBB834BB}"/>
    <cellStyle name="Commentaire 7 19 5" xfId="23400" xr:uid="{D6EA83A9-C4DB-475E-AA26-810084797D6F}"/>
    <cellStyle name="Commentaire 7 19 6" xfId="23401" xr:uid="{1D360082-1099-49C5-A169-5B0FD921989D}"/>
    <cellStyle name="Commentaire 7 19 7" xfId="23402" xr:uid="{27D1D719-DB4F-484D-B50D-860350B56F3C}"/>
    <cellStyle name="Commentaire 7 19_Commentaires" xfId="23403" xr:uid="{CC4BAAEE-CCB5-469A-A279-2DAD27C0F8E3}"/>
    <cellStyle name="Commentaire 7 2" xfId="23404" xr:uid="{338EE948-954D-4CAF-A4AF-F3ED45A92D48}"/>
    <cellStyle name="Commentaire 7 2 10" xfId="23405" xr:uid="{5F8F0A01-D710-4321-95F2-A6E95FEE5313}"/>
    <cellStyle name="Commentaire 7 2 11" xfId="23406" xr:uid="{CBC94903-92FD-4139-B61F-3537ACF5B5D0}"/>
    <cellStyle name="Commentaire 7 2 12" xfId="23407" xr:uid="{B194A9A3-FF33-444C-BEC7-B14CA07AD021}"/>
    <cellStyle name="Commentaire 7 2 13" xfId="23408" xr:uid="{D8C5FE5B-BA4B-4F9F-8929-0CC107D4F005}"/>
    <cellStyle name="Commentaire 7 2 2" xfId="23409" xr:uid="{780D0D07-3E58-4882-839C-4874E70AD4C3}"/>
    <cellStyle name="Commentaire 7 2 2 10" xfId="23410" xr:uid="{77659E4D-014B-47EA-8389-81F8204815A6}"/>
    <cellStyle name="Commentaire 7 2 2 11" xfId="23411" xr:uid="{E09214AF-10D8-4D21-B1A3-80C787E8FE12}"/>
    <cellStyle name="Commentaire 7 2 2 12" xfId="23412" xr:uid="{17712952-65A2-4BC2-B84B-E00075E75F13}"/>
    <cellStyle name="Commentaire 7 2 2 2" xfId="23413" xr:uid="{66B79236-8917-4DE2-9941-6E768BF417FF}"/>
    <cellStyle name="Commentaire 7 2 2 2 10" xfId="23414" xr:uid="{BEDDAC81-C858-41ED-94A1-86184A028634}"/>
    <cellStyle name="Commentaire 7 2 2 2 2" xfId="23415" xr:uid="{E2BEE498-A089-4F48-8506-9C531CA7AC51}"/>
    <cellStyle name="Commentaire 7 2 2 2 2 2" xfId="23416" xr:uid="{6542ADB5-B826-4C6E-93D1-4DBEC6136F24}"/>
    <cellStyle name="Commentaire 7 2 2 2 2 2 2" xfId="23417" xr:uid="{551C2564-C454-4F06-842D-B1CEC6F853F5}"/>
    <cellStyle name="Commentaire 7 2 2 2 2 2 3" xfId="23418" xr:uid="{73EAB7C2-021B-4E33-8A4A-1D07FF4A8BD5}"/>
    <cellStyle name="Commentaire 7 2 2 2 2 2 4" xfId="23419" xr:uid="{415D2EB4-91E5-4DB6-87F3-F3F7A4B7922E}"/>
    <cellStyle name="Commentaire 7 2 2 2 2 2 5" xfId="23420" xr:uid="{93BE14E3-2253-4B20-AFDB-B9791925CEC8}"/>
    <cellStyle name="Commentaire 7 2 2 2 2 3" xfId="23421" xr:uid="{6DF5DF60-888A-470F-A87B-A60FBE8047AB}"/>
    <cellStyle name="Commentaire 7 2 2 2 2 3 2" xfId="23422" xr:uid="{56561140-E058-46CB-8FEA-16295CDC5AE7}"/>
    <cellStyle name="Commentaire 7 2 2 2 2 3 3" xfId="23423" xr:uid="{9D31CE5F-B61D-4282-ABC9-FC98B4211136}"/>
    <cellStyle name="Commentaire 7 2 2 2 2 3 4" xfId="23424" xr:uid="{1D4284C1-90EE-4D44-929A-4F9131724C88}"/>
    <cellStyle name="Commentaire 7 2 2 2 2 3 5" xfId="23425" xr:uid="{298FBF96-35E9-47C0-90C1-16230F57E378}"/>
    <cellStyle name="Commentaire 7 2 2 2 2 4" xfId="23426" xr:uid="{23ADEE52-4C0F-41CA-AC99-263AE3FAA38C}"/>
    <cellStyle name="Commentaire 7 2 2 2 2 5" xfId="23427" xr:uid="{E392EF05-EA13-436E-82F7-A9C3D0E291E3}"/>
    <cellStyle name="Commentaire 7 2 2 2 2 6" xfId="23428" xr:uid="{8ACF7F9E-3AC2-4A58-9FCB-02D1E13E971E}"/>
    <cellStyle name="Commentaire 7 2 2 2 2 7" xfId="23429" xr:uid="{5C83B4DC-148A-4DF0-9CEA-006DF79ED416}"/>
    <cellStyle name="Commentaire 7 2 2 2 2_Commentaires" xfId="23430" xr:uid="{943CC8C3-70DC-49E6-A49F-B1BEED0B9773}"/>
    <cellStyle name="Commentaire 7 2 2 2 3" xfId="23431" xr:uid="{52C23BBC-564E-4B50-8BC8-977A4F8FDFA4}"/>
    <cellStyle name="Commentaire 7 2 2 2 3 2" xfId="23432" xr:uid="{E8BC33E5-F748-449A-A2F5-A4A1D6E4324A}"/>
    <cellStyle name="Commentaire 7 2 2 2 3 2 2" xfId="23433" xr:uid="{C0A6B055-8DE9-420D-853D-1264FA2DFF8A}"/>
    <cellStyle name="Commentaire 7 2 2 2 3 2 3" xfId="23434" xr:uid="{B228088D-BC39-48E5-A162-358FAB58E040}"/>
    <cellStyle name="Commentaire 7 2 2 2 3 2 4" xfId="23435" xr:uid="{D217F815-1B5B-4317-848C-FE5CCC47F74F}"/>
    <cellStyle name="Commentaire 7 2 2 2 3 2 5" xfId="23436" xr:uid="{8CE31F48-8CB5-4178-AFDD-47C7EB9ACE4A}"/>
    <cellStyle name="Commentaire 7 2 2 2 3 3" xfId="23437" xr:uid="{212DCF11-0B8E-4ACE-8930-FAC523D1A945}"/>
    <cellStyle name="Commentaire 7 2 2 2 3 3 2" xfId="23438" xr:uid="{123669D7-AB99-4D64-8AAF-6C2D5A640E88}"/>
    <cellStyle name="Commentaire 7 2 2 2 3 3 3" xfId="23439" xr:uid="{BD9FE18D-4B1D-411D-836F-093C1FC2CFFB}"/>
    <cellStyle name="Commentaire 7 2 2 2 3 3 4" xfId="23440" xr:uid="{B61410E6-9CDF-4495-B2A0-1D46272F46A4}"/>
    <cellStyle name="Commentaire 7 2 2 2 3 3 5" xfId="23441" xr:uid="{B27CF13D-A74D-44EA-864C-CAEECC1DA8BF}"/>
    <cellStyle name="Commentaire 7 2 2 2 3 4" xfId="23442" xr:uid="{758B069E-0469-466D-BA3C-3ED4DD20B27D}"/>
    <cellStyle name="Commentaire 7 2 2 2 3 5" xfId="23443" xr:uid="{A37ECC60-8A5D-4C07-9F4D-440B8DA8A1D0}"/>
    <cellStyle name="Commentaire 7 2 2 2 3 6" xfId="23444" xr:uid="{14B4F879-798C-42E3-9E0D-99F9FA61B5D4}"/>
    <cellStyle name="Commentaire 7 2 2 2 3 7" xfId="23445" xr:uid="{DC88E809-1902-4D8E-B3D6-AC6619379AA9}"/>
    <cellStyle name="Commentaire 7 2 2 2 4" xfId="23446" xr:uid="{6ED829FE-5EDD-488A-849B-C3B823FC5F7D}"/>
    <cellStyle name="Commentaire 7 2 2 2 4 2" xfId="23447" xr:uid="{923DA6B2-2E08-4321-A597-056840442B96}"/>
    <cellStyle name="Commentaire 7 2 2 2 4 2 2" xfId="23448" xr:uid="{FFD040E9-27E4-4590-84F4-6142E154346B}"/>
    <cellStyle name="Commentaire 7 2 2 2 4 2 3" xfId="23449" xr:uid="{193EBE37-15C1-4BFD-8794-020D27082497}"/>
    <cellStyle name="Commentaire 7 2 2 2 4 2 4" xfId="23450" xr:uid="{B7879BEA-5B42-47D8-AED1-7B29AE36B6E4}"/>
    <cellStyle name="Commentaire 7 2 2 2 4 2 5" xfId="23451" xr:uid="{6CF04DFC-ACE6-44A6-8499-4A3111B1263D}"/>
    <cellStyle name="Commentaire 7 2 2 2 4 3" xfId="23452" xr:uid="{926730A1-E701-4C89-96C1-DBD87D86450F}"/>
    <cellStyle name="Commentaire 7 2 2 2 4 3 2" xfId="23453" xr:uid="{26226C67-B5D9-4387-82E5-203E9A3D3F08}"/>
    <cellStyle name="Commentaire 7 2 2 2 4 3 3" xfId="23454" xr:uid="{4BDE82CE-A8EE-4B33-8162-A3C4BC6EB7F4}"/>
    <cellStyle name="Commentaire 7 2 2 2 4 3 4" xfId="23455" xr:uid="{DB11AB54-AA63-4BC4-A175-F3F1D3FDAA29}"/>
    <cellStyle name="Commentaire 7 2 2 2 4 3 5" xfId="23456" xr:uid="{B641091B-FC72-4FF5-9B71-38ECED9D4FB5}"/>
    <cellStyle name="Commentaire 7 2 2 2 4 4" xfId="23457" xr:uid="{DFC6DD9E-6E60-4FE4-91AA-A06C3E1B9AD9}"/>
    <cellStyle name="Commentaire 7 2 2 2 4 5" xfId="23458" xr:uid="{88DF8015-0236-457D-88CE-5371912B6399}"/>
    <cellStyle name="Commentaire 7 2 2 2 4 6" xfId="23459" xr:uid="{35D22864-5750-4DCB-A983-D968AC792300}"/>
    <cellStyle name="Commentaire 7 2 2 2 4 7" xfId="23460" xr:uid="{B472ACC6-9F61-4ADB-9802-4B2F3CE0AFF4}"/>
    <cellStyle name="Commentaire 7 2 2 2 5" xfId="23461" xr:uid="{D54AAF15-505F-40E9-9397-B19E33D9E487}"/>
    <cellStyle name="Commentaire 7 2 2 2 5 2" xfId="23462" xr:uid="{DAFAD789-536F-449F-8215-4AABB77D4B83}"/>
    <cellStyle name="Commentaire 7 2 2 2 5 3" xfId="23463" xr:uid="{D8C8AF5A-4F2C-44F0-AEF8-6612DB74171A}"/>
    <cellStyle name="Commentaire 7 2 2 2 5 4" xfId="23464" xr:uid="{8030E3F8-6A64-41C5-9F18-423DAD1148A9}"/>
    <cellStyle name="Commentaire 7 2 2 2 5 5" xfId="23465" xr:uid="{13E74678-9744-41C7-8D98-4DA190B3E7FD}"/>
    <cellStyle name="Commentaire 7 2 2 2 6" xfId="23466" xr:uid="{3D349B91-B550-4B74-85C6-55F73AA1B20F}"/>
    <cellStyle name="Commentaire 7 2 2 2 6 2" xfId="23467" xr:uid="{3FA3C256-F5C9-4D7E-A5D0-77331064801F}"/>
    <cellStyle name="Commentaire 7 2 2 2 6 3" xfId="23468" xr:uid="{EBC530C2-8AAF-4BF2-8E9F-CBA867B1CF6E}"/>
    <cellStyle name="Commentaire 7 2 2 2 6 4" xfId="23469" xr:uid="{502595F4-4CD7-47BD-B529-B5E1A8A7C206}"/>
    <cellStyle name="Commentaire 7 2 2 2 6 5" xfId="23470" xr:uid="{480E0C98-58C8-4F5C-9E48-24C0945A1FDE}"/>
    <cellStyle name="Commentaire 7 2 2 2 7" xfId="23471" xr:uid="{72B74991-3CB6-4273-ADAC-E287492D0EE6}"/>
    <cellStyle name="Commentaire 7 2 2 2 8" xfId="23472" xr:uid="{3DCD3478-95E6-49BC-A38E-C44B5FB3F0C6}"/>
    <cellStyle name="Commentaire 7 2 2 2 9" xfId="23473" xr:uid="{E280DA0C-AE5A-4842-AA32-6C79C233AAB5}"/>
    <cellStyle name="Commentaire 7 2 2 2_Commentaires" xfId="23474" xr:uid="{49E41B7F-AEDB-429C-BA0B-0F9747610622}"/>
    <cellStyle name="Commentaire 7 2 2 3" xfId="23475" xr:uid="{3BD644A6-BBDD-4BBD-8F7F-A1991DEDFE1B}"/>
    <cellStyle name="Commentaire 7 2 2 3 2" xfId="23476" xr:uid="{CB34F2C1-B7D0-402D-A976-7E8525AFFF5A}"/>
    <cellStyle name="Commentaire 7 2 2 3 2 2" xfId="23477" xr:uid="{DE27FB9A-3BDB-40A3-B8DB-4DF6D43780C1}"/>
    <cellStyle name="Commentaire 7 2 2 3 2 3" xfId="23478" xr:uid="{02822D4A-D3A8-4B78-A1A5-456E94DBB25C}"/>
    <cellStyle name="Commentaire 7 2 2 3 2 4" xfId="23479" xr:uid="{A1F8F074-8B88-41B0-818B-CE0FC2E361EB}"/>
    <cellStyle name="Commentaire 7 2 2 3 2 5" xfId="23480" xr:uid="{B8BE8954-C065-47BA-A4C4-BD3A04C95AA7}"/>
    <cellStyle name="Commentaire 7 2 2 3 3" xfId="23481" xr:uid="{681AB911-59E7-4611-8200-D940EFB80C5B}"/>
    <cellStyle name="Commentaire 7 2 2 3 3 2" xfId="23482" xr:uid="{FC3911A7-EEB6-4D6D-97F2-A4453CEC450B}"/>
    <cellStyle name="Commentaire 7 2 2 3 3 3" xfId="23483" xr:uid="{AC3F6727-AB8B-4CAE-8AEB-584F4676C526}"/>
    <cellStyle name="Commentaire 7 2 2 3 3 4" xfId="23484" xr:uid="{38AFBCA4-D00E-488C-AB51-6613D617DB3E}"/>
    <cellStyle name="Commentaire 7 2 2 3 3 5" xfId="23485" xr:uid="{3EA65F75-861E-4A92-90FB-2A2AF2D20A2D}"/>
    <cellStyle name="Commentaire 7 2 2 3 4" xfId="23486" xr:uid="{861798F2-BE1E-4786-B97C-4494EFCA7C1D}"/>
    <cellStyle name="Commentaire 7 2 2 3 5" xfId="23487" xr:uid="{3D7EB4B2-CD24-43E4-8946-1C4977F2BBD2}"/>
    <cellStyle name="Commentaire 7 2 2 3 6" xfId="23488" xr:uid="{60A32BE9-ADB2-46FA-ADA5-4101A6256A64}"/>
    <cellStyle name="Commentaire 7 2 2 3 7" xfId="23489" xr:uid="{081614FA-5074-4BD5-9F73-875F925B57C6}"/>
    <cellStyle name="Commentaire 7 2 2 3_Commentaires" xfId="23490" xr:uid="{C46495DE-1D1C-4140-A260-067419EEEBA8}"/>
    <cellStyle name="Commentaire 7 2 2 4" xfId="23491" xr:uid="{4356AE9D-EA36-40BD-AA48-7DAF37B8D3C5}"/>
    <cellStyle name="Commentaire 7 2 2 4 2" xfId="23492" xr:uid="{3824AB4A-D5A3-46C8-950B-ADF6B67C65D0}"/>
    <cellStyle name="Commentaire 7 2 2 4 2 2" xfId="23493" xr:uid="{C1EA0D8F-20A8-4AB2-86C6-4893547DE6D1}"/>
    <cellStyle name="Commentaire 7 2 2 4 2 3" xfId="23494" xr:uid="{1A22AD3F-DBB5-44A2-B0CA-62F5492AC273}"/>
    <cellStyle name="Commentaire 7 2 2 4 2 4" xfId="23495" xr:uid="{1AB05A0F-86F8-4BA0-A6D3-5EB05216F71F}"/>
    <cellStyle name="Commentaire 7 2 2 4 2 5" xfId="23496" xr:uid="{F6C3CB78-B2FE-4AF3-87E3-31E6B3C431C7}"/>
    <cellStyle name="Commentaire 7 2 2 4 3" xfId="23497" xr:uid="{E6EF57A4-D32A-4D03-9B00-6C2D3E02133B}"/>
    <cellStyle name="Commentaire 7 2 2 4 3 2" xfId="23498" xr:uid="{7895C38D-7F37-4FF9-825E-DDA53792D761}"/>
    <cellStyle name="Commentaire 7 2 2 4 3 3" xfId="23499" xr:uid="{36B0EB2C-FFEB-4FE8-9845-C3FC392E3C27}"/>
    <cellStyle name="Commentaire 7 2 2 4 3 4" xfId="23500" xr:uid="{E9FBFC78-015A-4EF4-A178-144AE68D9969}"/>
    <cellStyle name="Commentaire 7 2 2 4 3 5" xfId="23501" xr:uid="{955F2D89-9F91-4B31-ABF7-6A095F33A5C4}"/>
    <cellStyle name="Commentaire 7 2 2 4 4" xfId="23502" xr:uid="{E1F7EB6C-23CB-46A2-9D9C-DFB796D2ED1D}"/>
    <cellStyle name="Commentaire 7 2 2 4 5" xfId="23503" xr:uid="{7D772AAA-561D-4CB8-BBD2-0CFA8B6C42D3}"/>
    <cellStyle name="Commentaire 7 2 2 4 6" xfId="23504" xr:uid="{0C6E767C-A255-4F67-B4BC-CFF1FE17C24D}"/>
    <cellStyle name="Commentaire 7 2 2 4 7" xfId="23505" xr:uid="{7097AF56-9E3E-439B-922A-491F5BB890BF}"/>
    <cellStyle name="Commentaire 7 2 2 5" xfId="23506" xr:uid="{8C2C7EB3-A2F0-4952-8488-0826601BFCB8}"/>
    <cellStyle name="Commentaire 7 2 2 5 2" xfId="23507" xr:uid="{8BD67F83-336C-4561-A6EF-FB4CCDD0CF66}"/>
    <cellStyle name="Commentaire 7 2 2 5 2 2" xfId="23508" xr:uid="{6DD31D2E-A67E-439C-9DD2-C762573F0160}"/>
    <cellStyle name="Commentaire 7 2 2 5 2 3" xfId="23509" xr:uid="{B14BFC39-0740-464E-8AED-97A6FBCF9C32}"/>
    <cellStyle name="Commentaire 7 2 2 5 2 4" xfId="23510" xr:uid="{AE53F202-BCB6-4E9B-B3D1-3591CE6F034C}"/>
    <cellStyle name="Commentaire 7 2 2 5 2 5" xfId="23511" xr:uid="{BA300457-C690-4355-8D9F-2B96EF68CA7F}"/>
    <cellStyle name="Commentaire 7 2 2 5 3" xfId="23512" xr:uid="{D9A8131C-6676-409A-86BE-D923D447194F}"/>
    <cellStyle name="Commentaire 7 2 2 5 3 2" xfId="23513" xr:uid="{697C26BC-6E2C-4EDB-BC41-B15E781A92F6}"/>
    <cellStyle name="Commentaire 7 2 2 5 3 3" xfId="23514" xr:uid="{1A80C5B2-A92F-41B3-93A4-2D1A3FA79C10}"/>
    <cellStyle name="Commentaire 7 2 2 5 3 4" xfId="23515" xr:uid="{D6CD3960-130F-4A61-BAC6-BDCED049AC3A}"/>
    <cellStyle name="Commentaire 7 2 2 5 3 5" xfId="23516" xr:uid="{90F18809-6420-4FC9-A483-026E69C00049}"/>
    <cellStyle name="Commentaire 7 2 2 5 4" xfId="23517" xr:uid="{2BA2E7E5-B2B1-4FD7-A82E-375890705AD6}"/>
    <cellStyle name="Commentaire 7 2 2 5 5" xfId="23518" xr:uid="{47B2CB30-FCA9-4C26-8F9C-89C10B63BF3A}"/>
    <cellStyle name="Commentaire 7 2 2 5 6" xfId="23519" xr:uid="{E7AD7C94-7F59-4E26-8B89-3347562FF799}"/>
    <cellStyle name="Commentaire 7 2 2 5 7" xfId="23520" xr:uid="{39DDAE02-D831-4A81-988C-9C5ABFE944C2}"/>
    <cellStyle name="Commentaire 7 2 2 6" xfId="23521" xr:uid="{B0FAEF94-C5CB-4B4E-8393-39E5A9ADB03A}"/>
    <cellStyle name="Commentaire 7 2 2 6 2" xfId="23522" xr:uid="{A1FE9B88-7377-4A91-AB8F-62FFA19200FC}"/>
    <cellStyle name="Commentaire 7 2 2 6 2 2" xfId="23523" xr:uid="{4D72847C-9113-4E3A-911E-BA8E76996CA9}"/>
    <cellStyle name="Commentaire 7 2 2 6 2 3" xfId="23524" xr:uid="{5BD6A538-5B4D-48CD-97A3-17A18C893659}"/>
    <cellStyle name="Commentaire 7 2 2 6 2 4" xfId="23525" xr:uid="{91A328E7-1923-4C3A-9EE9-8A428AB1BA36}"/>
    <cellStyle name="Commentaire 7 2 2 6 2 5" xfId="23526" xr:uid="{492604B7-C26B-46CD-AABC-2B094AE35020}"/>
    <cellStyle name="Commentaire 7 2 2 6 3" xfId="23527" xr:uid="{342B7CBB-78A0-4AE2-B7EB-27A7A97D7358}"/>
    <cellStyle name="Commentaire 7 2 2 6 3 2" xfId="23528" xr:uid="{87E61ECC-EB5A-465B-98B9-76B975C93D61}"/>
    <cellStyle name="Commentaire 7 2 2 6 3 3" xfId="23529" xr:uid="{216ECF24-5C76-46B9-91E8-60C20E6BD00A}"/>
    <cellStyle name="Commentaire 7 2 2 6 3 4" xfId="23530" xr:uid="{3E6F2ECC-5126-470E-9229-B1B477D628F5}"/>
    <cellStyle name="Commentaire 7 2 2 6 3 5" xfId="23531" xr:uid="{F290F82B-BCAD-439A-A04C-0590ACCF5CCD}"/>
    <cellStyle name="Commentaire 7 2 2 6 4" xfId="23532" xr:uid="{C4D19977-B7AD-4F9B-AEFC-D6846E15A8B3}"/>
    <cellStyle name="Commentaire 7 2 2 6 5" xfId="23533" xr:uid="{2B6A2639-FC31-4211-B387-DA0E5D0ED52C}"/>
    <cellStyle name="Commentaire 7 2 2 6 6" xfId="23534" xr:uid="{E46A84D4-A208-47C6-A81F-CE239EB25767}"/>
    <cellStyle name="Commentaire 7 2 2 6 7" xfId="23535" xr:uid="{A035D93E-77C4-460F-871A-94E9DCB462A4}"/>
    <cellStyle name="Commentaire 7 2 2 7" xfId="23536" xr:uid="{56CCCFEF-A17E-4BF0-A3ED-E7CE6A8317E2}"/>
    <cellStyle name="Commentaire 7 2 2 7 2" xfId="23537" xr:uid="{30B1CE10-5858-43F2-A485-A658F371795B}"/>
    <cellStyle name="Commentaire 7 2 2 7 3" xfId="23538" xr:uid="{E71EDF9B-86CF-454F-B64F-92C6CEDC93FD}"/>
    <cellStyle name="Commentaire 7 2 2 7 4" xfId="23539" xr:uid="{D16DD15F-5D04-4736-B1D8-191BA90BCB17}"/>
    <cellStyle name="Commentaire 7 2 2 7 5" xfId="23540" xr:uid="{7BADE6D3-FB79-460F-BE16-28267B6C297D}"/>
    <cellStyle name="Commentaire 7 2 2 8" xfId="23541" xr:uid="{17F355C0-119B-46D9-8A75-72430E92A3E5}"/>
    <cellStyle name="Commentaire 7 2 2 8 2" xfId="23542" xr:uid="{3CCF76B1-17BD-40E6-9079-24647FE1AACD}"/>
    <cellStyle name="Commentaire 7 2 2 8 3" xfId="23543" xr:uid="{F418C190-85EC-4A05-BE6B-379952AC8AD7}"/>
    <cellStyle name="Commentaire 7 2 2 8 4" xfId="23544" xr:uid="{57AE376C-3F1D-4AD8-800D-1A904F99BA9A}"/>
    <cellStyle name="Commentaire 7 2 2 8 5" xfId="23545" xr:uid="{3C3E5050-61D0-495B-8368-029DEB26A055}"/>
    <cellStyle name="Commentaire 7 2 2 9" xfId="23546" xr:uid="{83E3935F-9439-432D-8578-E03F5081360B}"/>
    <cellStyle name="Commentaire 7 2 2_Commentaires" xfId="23547" xr:uid="{40E57825-2F1D-4423-8503-EF5824D8FF77}"/>
    <cellStyle name="Commentaire 7 2 3" xfId="23548" xr:uid="{6760F368-A6D8-4EBA-81CD-48400A44C1A7}"/>
    <cellStyle name="Commentaire 7 2 3 10" xfId="23549" xr:uid="{5A2559C3-5481-4EE2-9321-6B9FDFC7C314}"/>
    <cellStyle name="Commentaire 7 2 3 2" xfId="23550" xr:uid="{94EDD1E7-3282-4F7B-AC73-7EFC5F572D35}"/>
    <cellStyle name="Commentaire 7 2 3 2 2" xfId="23551" xr:uid="{D2A63A6E-87FC-4A9D-9B03-3A6CB2E247B4}"/>
    <cellStyle name="Commentaire 7 2 3 2 2 2" xfId="23552" xr:uid="{12D318EF-A82D-432B-BC61-8ECF401B1C31}"/>
    <cellStyle name="Commentaire 7 2 3 2 2 3" xfId="23553" xr:uid="{C1E5FA4E-3F6C-49A2-9988-EFB7BD00D78C}"/>
    <cellStyle name="Commentaire 7 2 3 2 2 4" xfId="23554" xr:uid="{284308CC-71F5-4544-9C4F-71924C481878}"/>
    <cellStyle name="Commentaire 7 2 3 2 2 5" xfId="23555" xr:uid="{D58A3033-BBDE-45EA-9891-F96F047EEFC7}"/>
    <cellStyle name="Commentaire 7 2 3 2 3" xfId="23556" xr:uid="{9D6E4EDD-831A-4D5A-84B4-F4D714A841DF}"/>
    <cellStyle name="Commentaire 7 2 3 2 3 2" xfId="23557" xr:uid="{890317F5-854B-431C-A7CC-A2287DD12E23}"/>
    <cellStyle name="Commentaire 7 2 3 2 3 3" xfId="23558" xr:uid="{B982EF6E-497F-4CC3-8FF0-68FC09B9A91D}"/>
    <cellStyle name="Commentaire 7 2 3 2 3 4" xfId="23559" xr:uid="{710B63F8-A177-446F-BA34-49C8E13AF37C}"/>
    <cellStyle name="Commentaire 7 2 3 2 3 5" xfId="23560" xr:uid="{A086EF2A-3521-4E78-BC75-D01BD6DBD6AC}"/>
    <cellStyle name="Commentaire 7 2 3 2 4" xfId="23561" xr:uid="{A78120D6-C2C3-45AF-A0B3-314EFB195985}"/>
    <cellStyle name="Commentaire 7 2 3 2 5" xfId="23562" xr:uid="{BD49448E-115A-4007-8B78-2D4D27B77DFB}"/>
    <cellStyle name="Commentaire 7 2 3 2 6" xfId="23563" xr:uid="{7C4CD554-1735-46D1-8EF0-56E5CCDF9547}"/>
    <cellStyle name="Commentaire 7 2 3 2 7" xfId="23564" xr:uid="{6688A196-A454-466C-8C92-4EBD2B053795}"/>
    <cellStyle name="Commentaire 7 2 3 2_Commentaires" xfId="23565" xr:uid="{B808E3C7-F758-4AB2-8873-D745A9FA041D}"/>
    <cellStyle name="Commentaire 7 2 3 3" xfId="23566" xr:uid="{95AFB4C4-806B-434E-9EF6-47815F4A1B7D}"/>
    <cellStyle name="Commentaire 7 2 3 3 2" xfId="23567" xr:uid="{19287784-A1DF-479D-A99A-32D547DBCB7D}"/>
    <cellStyle name="Commentaire 7 2 3 3 2 2" xfId="23568" xr:uid="{55DFACDE-6A93-4FC2-A153-354ACBF0B8C7}"/>
    <cellStyle name="Commentaire 7 2 3 3 2 3" xfId="23569" xr:uid="{26F50CC2-FF31-434E-9385-DD7B7D8B7EBF}"/>
    <cellStyle name="Commentaire 7 2 3 3 2 4" xfId="23570" xr:uid="{7C261000-DDF7-45E0-912B-D0F74BF849E1}"/>
    <cellStyle name="Commentaire 7 2 3 3 2 5" xfId="23571" xr:uid="{EC5477BD-0C98-4F3D-A62E-8C339B83B24B}"/>
    <cellStyle name="Commentaire 7 2 3 3 3" xfId="23572" xr:uid="{3DC9A0DC-B1AE-41A9-B6C3-E0B7DAAE76F5}"/>
    <cellStyle name="Commentaire 7 2 3 3 3 2" xfId="23573" xr:uid="{F80C1C62-D3E4-4DD0-8176-34CC35C41724}"/>
    <cellStyle name="Commentaire 7 2 3 3 3 3" xfId="23574" xr:uid="{74FA9ADF-C5B6-4EC9-A5AD-4CCFA9B164B0}"/>
    <cellStyle name="Commentaire 7 2 3 3 3 4" xfId="23575" xr:uid="{82C7049A-E594-45B6-849B-1148EB6E30D6}"/>
    <cellStyle name="Commentaire 7 2 3 3 3 5" xfId="23576" xr:uid="{2279E43F-E622-4E2D-96B7-4AEABDDA2373}"/>
    <cellStyle name="Commentaire 7 2 3 3 4" xfId="23577" xr:uid="{2299CB94-9E54-4BD6-85AA-457F8FE7D897}"/>
    <cellStyle name="Commentaire 7 2 3 3 5" xfId="23578" xr:uid="{CA579874-6748-4BBC-877A-E91ED897C5C5}"/>
    <cellStyle name="Commentaire 7 2 3 3 6" xfId="23579" xr:uid="{4E1E0A9D-F123-4FC6-B473-CF667D75FD50}"/>
    <cellStyle name="Commentaire 7 2 3 3 7" xfId="23580" xr:uid="{B7CAB661-9280-41D6-876F-17E495C995C2}"/>
    <cellStyle name="Commentaire 7 2 3 3_Commentaires" xfId="23581" xr:uid="{90AC129A-B54C-43E1-B09C-E072782BCACD}"/>
    <cellStyle name="Commentaire 7 2 3 4" xfId="23582" xr:uid="{6AA65413-02A5-4BBD-8FCC-04B628FA2CBD}"/>
    <cellStyle name="Commentaire 7 2 3 4 2" xfId="23583" xr:uid="{7B53B803-BF33-4204-B2A8-34BA2E448568}"/>
    <cellStyle name="Commentaire 7 2 3 4 2 2" xfId="23584" xr:uid="{39A5BB0E-30E6-4F64-8B6F-E9D79555BB7B}"/>
    <cellStyle name="Commentaire 7 2 3 4 2 3" xfId="23585" xr:uid="{47019EE8-8B5F-46EB-BB87-57BF776EFD34}"/>
    <cellStyle name="Commentaire 7 2 3 4 2 4" xfId="23586" xr:uid="{03C976CB-4B98-43A8-82F4-B93810B769D9}"/>
    <cellStyle name="Commentaire 7 2 3 4 2 5" xfId="23587" xr:uid="{7B067921-7A60-49AF-B5DD-3AFE52315923}"/>
    <cellStyle name="Commentaire 7 2 3 4 3" xfId="23588" xr:uid="{B94BDAE0-F0E2-4040-BDB3-08D17974E5A7}"/>
    <cellStyle name="Commentaire 7 2 3 4 3 2" xfId="23589" xr:uid="{7BD51507-8356-4F70-B526-44B1DAFA4965}"/>
    <cellStyle name="Commentaire 7 2 3 4 3 3" xfId="23590" xr:uid="{BC16AF50-3B56-44A1-B6DB-8A3F8D40C4FF}"/>
    <cellStyle name="Commentaire 7 2 3 4 3 4" xfId="23591" xr:uid="{CD2F47F6-1E41-4BB8-A689-3AF4B6A10498}"/>
    <cellStyle name="Commentaire 7 2 3 4 3 5" xfId="23592" xr:uid="{7FDE37F8-A945-4D95-B969-C77B0FEED497}"/>
    <cellStyle name="Commentaire 7 2 3 4 4" xfId="23593" xr:uid="{D0E2B1D1-5006-4705-BC1B-B00F521AB12D}"/>
    <cellStyle name="Commentaire 7 2 3 4 5" xfId="23594" xr:uid="{0CC48F41-7B61-4F5A-9B79-C4243034FD3A}"/>
    <cellStyle name="Commentaire 7 2 3 4 6" xfId="23595" xr:uid="{5060C567-4811-4946-BED7-9965531216D4}"/>
    <cellStyle name="Commentaire 7 2 3 4 7" xfId="23596" xr:uid="{7A8F81E3-BFEB-452C-AE66-E2D62572F453}"/>
    <cellStyle name="Commentaire 7 2 3 5" xfId="23597" xr:uid="{95C3F676-B33B-4F67-A40C-C3120254B2E0}"/>
    <cellStyle name="Commentaire 7 2 3 5 2" xfId="23598" xr:uid="{2434D24A-AD8B-4FC5-A7A8-02C0BB08E479}"/>
    <cellStyle name="Commentaire 7 2 3 5 3" xfId="23599" xr:uid="{A02AB56F-41F7-4749-B596-5F4660B09C71}"/>
    <cellStyle name="Commentaire 7 2 3 5 4" xfId="23600" xr:uid="{C9F98E61-EB96-4313-B454-23DE1A0BADE9}"/>
    <cellStyle name="Commentaire 7 2 3 5 5" xfId="23601" xr:uid="{B42BEEFA-90E5-4FBB-92D7-1614BE2E82B1}"/>
    <cellStyle name="Commentaire 7 2 3 6" xfId="23602" xr:uid="{F61EDACF-FF77-4B01-9370-0C814E2EEFB2}"/>
    <cellStyle name="Commentaire 7 2 3 6 2" xfId="23603" xr:uid="{B5636E3A-328E-4E99-8CCD-66A76C0AB2E1}"/>
    <cellStyle name="Commentaire 7 2 3 6 3" xfId="23604" xr:uid="{C3138773-DCF6-4736-827E-01E0D79AD0BB}"/>
    <cellStyle name="Commentaire 7 2 3 6 4" xfId="23605" xr:uid="{55B45CFF-DE7F-46C9-862D-2A0A8C323D4B}"/>
    <cellStyle name="Commentaire 7 2 3 6 5" xfId="23606" xr:uid="{B4226E95-321F-49F1-88D7-4E016E5F58CD}"/>
    <cellStyle name="Commentaire 7 2 3 7" xfId="23607" xr:uid="{75A224BA-2221-4294-AA3E-B84568DCA5B4}"/>
    <cellStyle name="Commentaire 7 2 3 8" xfId="23608" xr:uid="{0840D022-16B1-4813-A72D-5CFAF9717B24}"/>
    <cellStyle name="Commentaire 7 2 3 9" xfId="23609" xr:uid="{A2818B36-0A8F-49F7-959E-43F2472439CB}"/>
    <cellStyle name="Commentaire 7 2 3_Commentaires" xfId="23610" xr:uid="{5583F47A-9592-4699-BD8E-7619BC0C49D5}"/>
    <cellStyle name="Commentaire 7 2 4" xfId="23611" xr:uid="{91D11F63-EB6C-4C4B-B205-5D1284248455}"/>
    <cellStyle name="Commentaire 7 2 4 2" xfId="23612" xr:uid="{E186182F-1FC9-43AF-872C-F9FDF0089D2F}"/>
    <cellStyle name="Commentaire 7 2 4 2 2" xfId="23613" xr:uid="{2F96C2AF-77AA-4F15-B788-0E288FB978B2}"/>
    <cellStyle name="Commentaire 7 2 4 2 3" xfId="23614" xr:uid="{DC95D616-092D-4FE1-9535-F631C02EFFDB}"/>
    <cellStyle name="Commentaire 7 2 4 2 4" xfId="23615" xr:uid="{8234E945-6A47-4E08-A6AA-018DD2BF4905}"/>
    <cellStyle name="Commentaire 7 2 4 2 5" xfId="23616" xr:uid="{D449A261-A8F6-4B00-850D-BB750CF4E5EB}"/>
    <cellStyle name="Commentaire 7 2 4 2_Commentaires" xfId="23617" xr:uid="{E788E7CB-7F22-4BD5-A378-7A29BD7482D4}"/>
    <cellStyle name="Commentaire 7 2 4 3" xfId="23618" xr:uid="{CD8B645E-6680-423A-A596-3BF47454BED5}"/>
    <cellStyle name="Commentaire 7 2 4 3 2" xfId="23619" xr:uid="{89176111-B513-4898-8908-BA4D3C44535D}"/>
    <cellStyle name="Commentaire 7 2 4 3 3" xfId="23620" xr:uid="{81D70B83-7003-4C1B-A1F0-B76E0173D77B}"/>
    <cellStyle name="Commentaire 7 2 4 3 4" xfId="23621" xr:uid="{43074499-4EF4-42FC-80FB-BF8C5153C2B6}"/>
    <cellStyle name="Commentaire 7 2 4 3 5" xfId="23622" xr:uid="{510F0C59-7AC5-404E-B4D3-9F0A0A1BF7CE}"/>
    <cellStyle name="Commentaire 7 2 4 4" xfId="23623" xr:uid="{4A55723D-FBB4-4642-B5AD-7A4372E8199F}"/>
    <cellStyle name="Commentaire 7 2 4 5" xfId="23624" xr:uid="{2C666951-02AB-455C-8E88-C0EC2D56E9DE}"/>
    <cellStyle name="Commentaire 7 2 4 6" xfId="23625" xr:uid="{FC88F770-10C0-49FF-A453-5F677FAB4AB5}"/>
    <cellStyle name="Commentaire 7 2 4 7" xfId="23626" xr:uid="{297E9B07-AFCB-4634-9887-DA23D28D4CD2}"/>
    <cellStyle name="Commentaire 7 2 4_Commentaires" xfId="23627" xr:uid="{254366E0-783B-4013-BD43-0D2BA2F7D522}"/>
    <cellStyle name="Commentaire 7 2 5" xfId="23628" xr:uid="{A52EC49F-7E87-4761-8FDE-B42D1732A500}"/>
    <cellStyle name="Commentaire 7 2 5 2" xfId="23629" xr:uid="{0AAF6299-927F-4597-8C29-34A52FA360AC}"/>
    <cellStyle name="Commentaire 7 2 5 2 2" xfId="23630" xr:uid="{6E9F94AF-FF16-4152-ACA0-4802C63AD747}"/>
    <cellStyle name="Commentaire 7 2 5 2 3" xfId="23631" xr:uid="{F5BF12EA-73DF-4DF7-BD38-341EA7DE5901}"/>
    <cellStyle name="Commentaire 7 2 5 2 4" xfId="23632" xr:uid="{29EDD865-F7B7-4EAC-85C5-93490EEB4392}"/>
    <cellStyle name="Commentaire 7 2 5 2 5" xfId="23633" xr:uid="{C8B95720-1F5E-4947-816D-E79A032BB89B}"/>
    <cellStyle name="Commentaire 7 2 5 2_Commentaires" xfId="23634" xr:uid="{057BC236-6C53-443D-B48D-EF949E3B1FCA}"/>
    <cellStyle name="Commentaire 7 2 5 3" xfId="23635" xr:uid="{4FB307EC-8B9A-4135-89AB-09E14E4A8D3D}"/>
    <cellStyle name="Commentaire 7 2 5 3 2" xfId="23636" xr:uid="{17916C05-393D-4478-BE30-3D6A314FB908}"/>
    <cellStyle name="Commentaire 7 2 5 3 3" xfId="23637" xr:uid="{CDA389E4-1FBC-4E46-8FBA-CF698D25FD55}"/>
    <cellStyle name="Commentaire 7 2 5 3 4" xfId="23638" xr:uid="{FD5D1AC1-4794-4DCF-98DE-4632E64D7EEC}"/>
    <cellStyle name="Commentaire 7 2 5 3 5" xfId="23639" xr:uid="{04775FD6-127D-4DC4-AC7A-21605CDB01F5}"/>
    <cellStyle name="Commentaire 7 2 5 4" xfId="23640" xr:uid="{45DE6D47-32AC-4954-8526-AA67F2329AB9}"/>
    <cellStyle name="Commentaire 7 2 5 5" xfId="23641" xr:uid="{E00B8225-C24F-411F-988F-908E7674D9D0}"/>
    <cellStyle name="Commentaire 7 2 5 6" xfId="23642" xr:uid="{259A6242-3CCC-4205-9D62-34181FD20D52}"/>
    <cellStyle name="Commentaire 7 2 5 7" xfId="23643" xr:uid="{40AF69E1-AADC-466D-826D-9765F5DFEF13}"/>
    <cellStyle name="Commentaire 7 2 5_Commentaires" xfId="23644" xr:uid="{A0C664EB-8973-4109-8183-CE135409DED4}"/>
    <cellStyle name="Commentaire 7 2 6" xfId="23645" xr:uid="{64367B90-932E-4EC5-B548-1F689A6DF5B6}"/>
    <cellStyle name="Commentaire 7 2 6 2" xfId="23646" xr:uid="{263926B7-F201-4CD2-851E-7BCB9BCB446E}"/>
    <cellStyle name="Commentaire 7 2 6 2 2" xfId="23647" xr:uid="{3EB71BF7-7447-4A96-B390-6065DE61F1BE}"/>
    <cellStyle name="Commentaire 7 2 6 2 3" xfId="23648" xr:uid="{68A45BF4-2A95-470E-815B-41D9D50BA245}"/>
    <cellStyle name="Commentaire 7 2 6 2 4" xfId="23649" xr:uid="{2BDE19C8-8B65-4AE8-9A6C-AFF584EFD84C}"/>
    <cellStyle name="Commentaire 7 2 6 2 5" xfId="23650" xr:uid="{5E3B42B4-B677-496D-B9FF-F348BFF645B3}"/>
    <cellStyle name="Commentaire 7 2 6 2_Commentaires" xfId="23651" xr:uid="{29898384-576A-45C0-8DAA-B099C4946B9A}"/>
    <cellStyle name="Commentaire 7 2 6 3" xfId="23652" xr:uid="{BDA51EF1-07E4-402D-9664-03797E83AF7A}"/>
    <cellStyle name="Commentaire 7 2 6 3 2" xfId="23653" xr:uid="{A5C23753-1F6C-48B4-9F8C-1B865C30E472}"/>
    <cellStyle name="Commentaire 7 2 6 3 3" xfId="23654" xr:uid="{1C0906FA-FB3E-4444-B63E-8846BC571E7B}"/>
    <cellStyle name="Commentaire 7 2 6 3 4" xfId="23655" xr:uid="{C8A66E4F-969D-4832-85D7-C0B4CE3D6DBD}"/>
    <cellStyle name="Commentaire 7 2 6 3 5" xfId="23656" xr:uid="{F8A11832-C925-4AF9-8BA5-6400BF070F2E}"/>
    <cellStyle name="Commentaire 7 2 6 4" xfId="23657" xr:uid="{E752503D-6483-40F1-A130-594AF2B16333}"/>
    <cellStyle name="Commentaire 7 2 6 5" xfId="23658" xr:uid="{30AECE0E-9C84-4037-B668-1F0CA8229A52}"/>
    <cellStyle name="Commentaire 7 2 6 6" xfId="23659" xr:uid="{DFA04FAD-1A5C-47CC-A0A3-657C66549A58}"/>
    <cellStyle name="Commentaire 7 2 6 7" xfId="23660" xr:uid="{DEC550BE-C450-4C64-9FC7-4A75454AACD0}"/>
    <cellStyle name="Commentaire 7 2 6_Commentaires" xfId="23661" xr:uid="{63A7AAC0-417D-4247-80BF-F7CBD3420354}"/>
    <cellStyle name="Commentaire 7 2 7" xfId="23662" xr:uid="{EB54E69C-1DD1-4D14-8EA4-B774C525D14A}"/>
    <cellStyle name="Commentaire 7 2 7 2" xfId="23663" xr:uid="{B6E1E8CF-6F1D-453B-8BB4-1D28AE025030}"/>
    <cellStyle name="Commentaire 7 2 7 2 2" xfId="23664" xr:uid="{35933E28-1240-4EA7-BAF9-37ADCC9ED803}"/>
    <cellStyle name="Commentaire 7 2 7 2 3" xfId="23665" xr:uid="{2B66B5B1-2DB6-44CB-A8DF-BEECA0BFA745}"/>
    <cellStyle name="Commentaire 7 2 7 2 4" xfId="23666" xr:uid="{13A1311C-0180-45FA-ADE1-806389DA5950}"/>
    <cellStyle name="Commentaire 7 2 7 2 5" xfId="23667" xr:uid="{242A525A-0809-4A3C-898B-EC379693056B}"/>
    <cellStyle name="Commentaire 7 2 7 3" xfId="23668" xr:uid="{279BA19B-4F60-4671-90D2-229056949A18}"/>
    <cellStyle name="Commentaire 7 2 7 3 2" xfId="23669" xr:uid="{56214C3B-9A08-4394-8873-81CFAE7455BB}"/>
    <cellStyle name="Commentaire 7 2 7 3 3" xfId="23670" xr:uid="{E8D5558E-DC73-43A3-9697-F89C197B962F}"/>
    <cellStyle name="Commentaire 7 2 7 3 4" xfId="23671" xr:uid="{0C99760A-7833-4FA1-9E48-9F30EF7B3F02}"/>
    <cellStyle name="Commentaire 7 2 7 3 5" xfId="23672" xr:uid="{AFA18837-1E47-425C-9541-6BDAD5218425}"/>
    <cellStyle name="Commentaire 7 2 7 4" xfId="23673" xr:uid="{3617726A-E5E5-4ED0-8F90-CE439E6C4872}"/>
    <cellStyle name="Commentaire 7 2 7 5" xfId="23674" xr:uid="{4FE50144-343E-4BA8-8D0F-7F1F3B3885C2}"/>
    <cellStyle name="Commentaire 7 2 7 6" xfId="23675" xr:uid="{F5736B85-0DED-45FE-8FE9-24AC5FC9D68D}"/>
    <cellStyle name="Commentaire 7 2 7 7" xfId="23676" xr:uid="{CF81E448-46B0-42B8-ABAF-84DA364046C2}"/>
    <cellStyle name="Commentaire 7 2 7_Commentaires" xfId="23677" xr:uid="{D4559222-8CEB-4DCA-BED7-174487FB2BCD}"/>
    <cellStyle name="Commentaire 7 2 8" xfId="23678" xr:uid="{1C2C3A0E-9993-4140-99F5-A29886EC3BFE}"/>
    <cellStyle name="Commentaire 7 2 8 2" xfId="23679" xr:uid="{874B676D-030D-4857-8080-3BE0E189A51A}"/>
    <cellStyle name="Commentaire 7 2 8 2 2" xfId="23680" xr:uid="{C8287991-16C7-4BC3-810E-A3D5C603E0DC}"/>
    <cellStyle name="Commentaire 7 2 8 2 3" xfId="23681" xr:uid="{16002C8E-2BAB-4A7E-9C0B-B516A9ACD176}"/>
    <cellStyle name="Commentaire 7 2 8 2 4" xfId="23682" xr:uid="{6CEF9112-23D8-4C62-9849-CFBAA872B8B7}"/>
    <cellStyle name="Commentaire 7 2 8 2 5" xfId="23683" xr:uid="{E446504F-E95A-45EE-A937-C8C6D135928F}"/>
    <cellStyle name="Commentaire 7 2 8 3" xfId="23684" xr:uid="{EB1840AF-38B2-441E-B3FC-EC1B16B866E0}"/>
    <cellStyle name="Commentaire 7 2 8 4" xfId="23685" xr:uid="{9549D57D-F2EE-4F17-AEC0-4787004A7D0B}"/>
    <cellStyle name="Commentaire 7 2 8 5" xfId="23686" xr:uid="{97F908E9-B599-4C17-8A87-F82B7714C875}"/>
    <cellStyle name="Commentaire 7 2 8 6" xfId="23687" xr:uid="{1BF27BAC-9A75-422D-997E-7A763ED88798}"/>
    <cellStyle name="Commentaire 7 2 8_Commentaires" xfId="23688" xr:uid="{35CAADC9-FD63-441B-A850-8276645F0833}"/>
    <cellStyle name="Commentaire 7 2 9" xfId="23689" xr:uid="{734560F7-68A7-4B6B-80EB-E2B94D7AFAC3}"/>
    <cellStyle name="Commentaire 7 2 9 2" xfId="23690" xr:uid="{2701621E-7923-4F72-8223-8C55173F8CAD}"/>
    <cellStyle name="Commentaire 7 2 9 3" xfId="23691" xr:uid="{5F8CD037-BF70-4259-8E4A-B62A2B7E3940}"/>
    <cellStyle name="Commentaire 7 2 9 4" xfId="23692" xr:uid="{2F4588D8-2D98-4EEF-BA42-C034F27CDAAB}"/>
    <cellStyle name="Commentaire 7 2 9 5" xfId="23693" xr:uid="{B6B9C182-CC74-4375-A1FE-D888D4198095}"/>
    <cellStyle name="Commentaire 7 2_Commentaires" xfId="23694" xr:uid="{4C2ADD8B-0950-46D0-8FE3-B07353AB9A0D}"/>
    <cellStyle name="Commentaire 7 20" xfId="23695" xr:uid="{E97560B3-A492-49A9-B62E-0BD3DD54EB94}"/>
    <cellStyle name="Commentaire 7 20 2" xfId="23696" xr:uid="{C47DC2C2-BD71-42AE-96A9-F04F2E593EE7}"/>
    <cellStyle name="Commentaire 7 20 2 2" xfId="23697" xr:uid="{CF30D318-145C-4F79-AD6F-F02AC63E463F}"/>
    <cellStyle name="Commentaire 7 20 2 3" xfId="23698" xr:uid="{FC8EEC3D-F339-4889-8F28-A0EA9330565C}"/>
    <cellStyle name="Commentaire 7 20 2 4" xfId="23699" xr:uid="{BB880D2F-E0ED-424C-BAEC-970AAD3BDB80}"/>
    <cellStyle name="Commentaire 7 20 2 5" xfId="23700" xr:uid="{B78CA113-F428-46A9-AE9A-397933C19F0A}"/>
    <cellStyle name="Commentaire 7 20 2_Commentaires" xfId="23701" xr:uid="{DE915666-D72F-4648-832F-E73765D6DFD5}"/>
    <cellStyle name="Commentaire 7 20 3" xfId="23702" xr:uid="{25E2779C-BCCD-451A-89AA-23E62655AD8D}"/>
    <cellStyle name="Commentaire 7 20 3 2" xfId="23703" xr:uid="{16672D13-F4F6-48BE-BCEF-A91100D184AB}"/>
    <cellStyle name="Commentaire 7 20 3 3" xfId="23704" xr:uid="{F1B0743F-6977-4582-861A-6FBEBDC9FDA0}"/>
    <cellStyle name="Commentaire 7 20 3 4" xfId="23705" xr:uid="{38AEC565-B649-453C-AC91-D42836581C8E}"/>
    <cellStyle name="Commentaire 7 20 3 5" xfId="23706" xr:uid="{43305432-DF91-467C-9034-0933D10D49DA}"/>
    <cellStyle name="Commentaire 7 20 4" xfId="23707" xr:uid="{B9B3DAE8-DE59-4126-8E5C-B53FF0FBB771}"/>
    <cellStyle name="Commentaire 7 20 5" xfId="23708" xr:uid="{375CC58E-5E77-4BEE-AAC7-DC01B8F7EAFC}"/>
    <cellStyle name="Commentaire 7 20 6" xfId="23709" xr:uid="{541BC429-AD44-40A2-8BAE-3BC3340A2E80}"/>
    <cellStyle name="Commentaire 7 20 7" xfId="23710" xr:uid="{DA6126E3-E0C8-401B-A20B-6DEBBD34E035}"/>
    <cellStyle name="Commentaire 7 20_Commentaires" xfId="23711" xr:uid="{97964168-4CAE-4845-B99A-39184ABEE264}"/>
    <cellStyle name="Commentaire 7 21" xfId="23712" xr:uid="{104BB380-E8A3-4C0A-8A96-C156B1E9FD72}"/>
    <cellStyle name="Commentaire 7 21 2" xfId="23713" xr:uid="{3F380A40-1675-473E-BB55-758BD20B6731}"/>
    <cellStyle name="Commentaire 7 21 2 2" xfId="23714" xr:uid="{0975060F-BCE3-4FBD-AFF8-C65DC274F5B3}"/>
    <cellStyle name="Commentaire 7 21 2 3" xfId="23715" xr:uid="{D6DD10E5-167E-4A27-9933-658F0C3A49CE}"/>
    <cellStyle name="Commentaire 7 21 2 4" xfId="23716" xr:uid="{7BB01EF7-EE23-4562-AA45-8EE2A24A5741}"/>
    <cellStyle name="Commentaire 7 21 2 5" xfId="23717" xr:uid="{17BF3E33-6A08-4404-B84D-349B105B8450}"/>
    <cellStyle name="Commentaire 7 21 2_Commentaires" xfId="23718" xr:uid="{B79A10D5-B98F-4BC1-B563-AA9C40E2FA42}"/>
    <cellStyle name="Commentaire 7 21 3" xfId="23719" xr:uid="{75B5E20F-EC33-4A96-82AA-192188FD6725}"/>
    <cellStyle name="Commentaire 7 21 3 2" xfId="23720" xr:uid="{EF455E2A-592F-4D29-BC49-C9D0E1014968}"/>
    <cellStyle name="Commentaire 7 21 3 3" xfId="23721" xr:uid="{502A99FC-0880-4652-AA66-B2ECDF041B15}"/>
    <cellStyle name="Commentaire 7 21 3 4" xfId="23722" xr:uid="{C6C9FBF0-79E7-4304-9F3D-FC22B433AF40}"/>
    <cellStyle name="Commentaire 7 21 3 5" xfId="23723" xr:uid="{C72BB29E-EF7D-4311-8C33-C361D697DED5}"/>
    <cellStyle name="Commentaire 7 21 4" xfId="23724" xr:uid="{AA02787C-4916-4237-B56C-B7820F5AE2F1}"/>
    <cellStyle name="Commentaire 7 21 5" xfId="23725" xr:uid="{4C87DCC5-B9D8-45ED-9051-2756A18FAE1E}"/>
    <cellStyle name="Commentaire 7 21 6" xfId="23726" xr:uid="{7CEFFE88-A182-48E6-AC27-8C4A5E6358CF}"/>
    <cellStyle name="Commentaire 7 21 7" xfId="23727" xr:uid="{BD3A01C5-300E-4B9C-9D34-7831CC65845E}"/>
    <cellStyle name="Commentaire 7 21_Commentaires" xfId="23728" xr:uid="{37629853-59E7-436D-836B-C0044F271C74}"/>
    <cellStyle name="Commentaire 7 22" xfId="23729" xr:uid="{083167AE-4EF0-46FA-800E-0A9B396A8C1D}"/>
    <cellStyle name="Commentaire 7 22 2" xfId="23730" xr:uid="{2208E02C-85D0-4743-B249-B3D6472EA30F}"/>
    <cellStyle name="Commentaire 7 22 2 2" xfId="23731" xr:uid="{7910570F-1228-447D-9915-EAB949F70731}"/>
    <cellStyle name="Commentaire 7 22 2 3" xfId="23732" xr:uid="{17D442C8-DAA3-46CC-80E8-23BA10F65F13}"/>
    <cellStyle name="Commentaire 7 22 2 4" xfId="23733" xr:uid="{4F9AD7F7-709B-4725-8C06-D16C5A954ED5}"/>
    <cellStyle name="Commentaire 7 22 2 5" xfId="23734" xr:uid="{E61E8FE9-8FCD-4349-B879-B20659432936}"/>
    <cellStyle name="Commentaire 7 22 2_Commentaires" xfId="23735" xr:uid="{E54E8192-39DB-4CDA-AE36-62D53596E19F}"/>
    <cellStyle name="Commentaire 7 22 3" xfId="23736" xr:uid="{A877D729-B3BE-4D71-B2E7-3610C28A6AFC}"/>
    <cellStyle name="Commentaire 7 22 4" xfId="23737" xr:uid="{E9CA7256-02FF-460B-A4A4-5F80F39ADA15}"/>
    <cellStyle name="Commentaire 7 22 5" xfId="23738" xr:uid="{0415D809-823F-4CB9-AE3E-115927F2881F}"/>
    <cellStyle name="Commentaire 7 22 6" xfId="23739" xr:uid="{3EA92272-24FD-44B2-8581-30739A741BA6}"/>
    <cellStyle name="Commentaire 7 22_Commentaires" xfId="23740" xr:uid="{48C719D6-969B-49A2-A2F6-2C7F174E700D}"/>
    <cellStyle name="Commentaire 7 23" xfId="23741" xr:uid="{A25EA7BB-59C5-43C4-AD74-F7D86BC6D597}"/>
    <cellStyle name="Commentaire 7 23 2" xfId="23742" xr:uid="{5CDF8C82-A412-48D2-AD60-2388F1DD804B}"/>
    <cellStyle name="Commentaire 7 23 2 2" xfId="23743" xr:uid="{A3B01F07-3C73-4CD2-9D6E-C7F9748FFBDE}"/>
    <cellStyle name="Commentaire 7 23 2_Commentaires" xfId="23744" xr:uid="{51636A82-18AE-4D9B-8C84-B4B9FD437107}"/>
    <cellStyle name="Commentaire 7 23 3" xfId="23745" xr:uid="{D6642753-64D0-44B1-99C0-BF4C2E16AFE4}"/>
    <cellStyle name="Commentaire 7 23 4" xfId="23746" xr:uid="{37C2CB6C-0B6D-4844-B3C1-B4D9F1CB2FA0}"/>
    <cellStyle name="Commentaire 7 23 5" xfId="23747" xr:uid="{36197B97-0F9C-4E28-BCFD-8D6E217C7675}"/>
    <cellStyle name="Commentaire 7 23_Commentaires" xfId="23748" xr:uid="{3591C394-B53F-4B8D-853E-58511CD65997}"/>
    <cellStyle name="Commentaire 7 24" xfId="23749" xr:uid="{6B6ACBFA-3F08-40E4-B3CF-91F843FB31A9}"/>
    <cellStyle name="Commentaire 7 24 2" xfId="23750" xr:uid="{A93F2EC8-86B4-4E88-87D8-D6E2AF24A685}"/>
    <cellStyle name="Commentaire 7 24 2 2" xfId="23751" xr:uid="{8B129F49-9E16-4740-A848-98A220303B9A}"/>
    <cellStyle name="Commentaire 7 24 2_Commentaires" xfId="23752" xr:uid="{427A168E-B9E8-4480-BB65-AAB5A375E1D6}"/>
    <cellStyle name="Commentaire 7 24 3" xfId="23753" xr:uid="{8A30251B-995A-4CD8-A150-4777CD4122C1}"/>
    <cellStyle name="Commentaire 7 24_Commentaires" xfId="23754" xr:uid="{EA094014-F941-4AD8-B72B-58C6857FF734}"/>
    <cellStyle name="Commentaire 7 25" xfId="23755" xr:uid="{577A5351-7A17-40FC-BAA1-584F1F24C566}"/>
    <cellStyle name="Commentaire 7 25 2" xfId="23756" xr:uid="{F1EBB353-C617-4195-808F-3144C8C1CCD8}"/>
    <cellStyle name="Commentaire 7 25 2 2" xfId="23757" xr:uid="{9E08BCB0-3936-48B0-BFA3-718F9B19BB64}"/>
    <cellStyle name="Commentaire 7 25 2_Commentaires" xfId="23758" xr:uid="{010E99E6-1D92-4AB8-BF94-C9110B6CA1F3}"/>
    <cellStyle name="Commentaire 7 25 3" xfId="23759" xr:uid="{E8191A7D-91C3-4424-8F30-5E0939A4B425}"/>
    <cellStyle name="Commentaire 7 25_Commentaires" xfId="23760" xr:uid="{CD883F28-8E73-4274-BE8C-88BE810DF3B6}"/>
    <cellStyle name="Commentaire 7 26" xfId="23761" xr:uid="{7ECA6954-70B5-486D-A883-79D92510A07C}"/>
    <cellStyle name="Commentaire 7 26 2" xfId="23762" xr:uid="{BB65D83E-767A-43FC-81BD-255F82ACC850}"/>
    <cellStyle name="Commentaire 7 26 2 2" xfId="23763" xr:uid="{6918C943-0090-441D-A3D0-A1F0B1DAD179}"/>
    <cellStyle name="Commentaire 7 26 2_Commentaires" xfId="23764" xr:uid="{8C3B194B-B194-4153-B64A-F261B18C9778}"/>
    <cellStyle name="Commentaire 7 26 3" xfId="23765" xr:uid="{A00D8178-77CF-449C-A583-F889FB0D020E}"/>
    <cellStyle name="Commentaire 7 26_Commentaires" xfId="23766" xr:uid="{C6674B70-28BD-44D2-A9D9-114D08F22395}"/>
    <cellStyle name="Commentaire 7 27" xfId="23767" xr:uid="{AE456B27-35E1-45D5-8D09-E7C8411BCD82}"/>
    <cellStyle name="Commentaire 7 27 2" xfId="23768" xr:uid="{D24FC9A7-C48D-4F2A-9BA2-89D8E7EF8982}"/>
    <cellStyle name="Commentaire 7 27 2 2" xfId="23769" xr:uid="{6DECEE19-D390-4B86-90BF-A4399CA89ECA}"/>
    <cellStyle name="Commentaire 7 27 2_Commentaires" xfId="23770" xr:uid="{75584B75-9A54-4DCD-A3DE-4F70D91EFD8B}"/>
    <cellStyle name="Commentaire 7 27 3" xfId="23771" xr:uid="{C7D017F3-A645-4270-8133-8AEBC514A431}"/>
    <cellStyle name="Commentaire 7 27_Commentaires" xfId="23772" xr:uid="{44CBD1CD-049D-4661-BEC0-2323D73EB92F}"/>
    <cellStyle name="Commentaire 7 28" xfId="23773" xr:uid="{F606D119-1CC0-41FB-9E33-EDD5E289F719}"/>
    <cellStyle name="Commentaire 7 28 2" xfId="23774" xr:uid="{B91C3178-3DEF-48A8-A751-F2253D0FF4F7}"/>
    <cellStyle name="Commentaire 7 28 2 2" xfId="23775" xr:uid="{FF2FEB73-433C-4DDC-AF9C-C3D7C64993D9}"/>
    <cellStyle name="Commentaire 7 28 2_Commentaires" xfId="23776" xr:uid="{82D986AE-EC78-47E7-9984-D16602CE08C8}"/>
    <cellStyle name="Commentaire 7 28 3" xfId="23777" xr:uid="{55590287-1359-4CBF-99F4-4532E229A7A2}"/>
    <cellStyle name="Commentaire 7 28_Commentaires" xfId="23778" xr:uid="{2C7BB6FD-3AE8-4D0B-9CB7-62CD53BDE881}"/>
    <cellStyle name="Commentaire 7 29" xfId="23779" xr:uid="{00EF198E-5681-4C7B-9F47-246D2B6BE263}"/>
    <cellStyle name="Commentaire 7 29 2" xfId="23780" xr:uid="{1675FFC3-F086-4746-9DFB-45BD423D6867}"/>
    <cellStyle name="Commentaire 7 29 2 2" xfId="23781" xr:uid="{4A501B3C-2838-4B86-8047-D02181E5CFD5}"/>
    <cellStyle name="Commentaire 7 29 2_Commentaires" xfId="23782" xr:uid="{8EBE5C63-178D-4DF3-8FE5-0127086D6A7E}"/>
    <cellStyle name="Commentaire 7 29 3" xfId="23783" xr:uid="{71063327-3E13-4C8E-B5DD-677732CC7717}"/>
    <cellStyle name="Commentaire 7 29_Commentaires" xfId="23784" xr:uid="{6723D0D3-FD6B-4BBB-B708-96F8128CDFA1}"/>
    <cellStyle name="Commentaire 7 3" xfId="23785" xr:uid="{EF11B6E7-F3C9-4EA1-B47B-8D37461A35F4}"/>
    <cellStyle name="Commentaire 7 3 10" xfId="23786" xr:uid="{42DCBF66-ADA8-448A-9292-69851CF22FF6}"/>
    <cellStyle name="Commentaire 7 3 11" xfId="23787" xr:uid="{FF981A1F-84B6-4732-9EAE-3F1EB2E96097}"/>
    <cellStyle name="Commentaire 7 3 12" xfId="23788" xr:uid="{31A75BEC-6281-4CC2-B580-B9D2EBA4D3A2}"/>
    <cellStyle name="Commentaire 7 3 2" xfId="23789" xr:uid="{F99FC2B6-B543-41ED-A03A-96C43880D5BE}"/>
    <cellStyle name="Commentaire 7 3 2 10" xfId="23790" xr:uid="{01DABB65-37D4-4032-B267-4C0D61CCAB80}"/>
    <cellStyle name="Commentaire 7 3 2 2" xfId="23791" xr:uid="{7598A898-6486-40D8-936B-75A2C3C99D56}"/>
    <cellStyle name="Commentaire 7 3 2 2 2" xfId="23792" xr:uid="{0BFD49B5-B289-4B74-A609-6B51C4E5F2F8}"/>
    <cellStyle name="Commentaire 7 3 2 2 2 2" xfId="23793" xr:uid="{5C521712-137D-4225-8F5E-FA5F82569FF0}"/>
    <cellStyle name="Commentaire 7 3 2 2 2 3" xfId="23794" xr:uid="{A2140A5A-10FC-40AC-AC25-4F08FD3294DF}"/>
    <cellStyle name="Commentaire 7 3 2 2 2 4" xfId="23795" xr:uid="{BBB9CC9E-14AE-4360-AB73-145488F7C54B}"/>
    <cellStyle name="Commentaire 7 3 2 2 2 5" xfId="23796" xr:uid="{0D5E9B2A-1B92-48B9-8B7D-6128CDE7DEE4}"/>
    <cellStyle name="Commentaire 7 3 2 2 3" xfId="23797" xr:uid="{D90A301C-B79E-48BC-9BCD-173931503E7B}"/>
    <cellStyle name="Commentaire 7 3 2 2 3 2" xfId="23798" xr:uid="{90DE4C7B-A810-4617-8678-00B3257D3635}"/>
    <cellStyle name="Commentaire 7 3 2 2 3 3" xfId="23799" xr:uid="{CB3D2BD5-B3B7-4877-BF27-C9824F365E0C}"/>
    <cellStyle name="Commentaire 7 3 2 2 3 4" xfId="23800" xr:uid="{D5DB86CE-6F53-48C1-BDE5-E98DACFDED7E}"/>
    <cellStyle name="Commentaire 7 3 2 2 3 5" xfId="23801" xr:uid="{23F16EF6-2880-4C58-AA6E-C77A9CABA2BA}"/>
    <cellStyle name="Commentaire 7 3 2 2 4" xfId="23802" xr:uid="{2F0F4997-3B6A-42C0-9379-61D871448090}"/>
    <cellStyle name="Commentaire 7 3 2 2 5" xfId="23803" xr:uid="{4A94A986-E661-48D4-9F41-06DA8E64AD18}"/>
    <cellStyle name="Commentaire 7 3 2 2 6" xfId="23804" xr:uid="{B05AC71A-0615-4875-BE78-64857BA35ECB}"/>
    <cellStyle name="Commentaire 7 3 2 2 7" xfId="23805" xr:uid="{18CDF5DE-100B-4316-A8F4-AE0BC70398B3}"/>
    <cellStyle name="Commentaire 7 3 2 2_Commentaires" xfId="23806" xr:uid="{420F2FE5-F623-448A-8C9D-F09379714A73}"/>
    <cellStyle name="Commentaire 7 3 2 3" xfId="23807" xr:uid="{B6D82F8A-394F-4F54-B593-E3496B114A4F}"/>
    <cellStyle name="Commentaire 7 3 2 3 2" xfId="23808" xr:uid="{3CC48392-0F77-46E2-B7FF-1EB1AA72DC8D}"/>
    <cellStyle name="Commentaire 7 3 2 3 2 2" xfId="23809" xr:uid="{7074A3AD-6966-40FF-9BC8-9586E0EE801B}"/>
    <cellStyle name="Commentaire 7 3 2 3 2 3" xfId="23810" xr:uid="{F4CF3587-4239-4B99-97FA-F8A526386E14}"/>
    <cellStyle name="Commentaire 7 3 2 3 2 4" xfId="23811" xr:uid="{B5221351-046C-4C73-BF9B-AB41DCEA5165}"/>
    <cellStyle name="Commentaire 7 3 2 3 2 5" xfId="23812" xr:uid="{1997E055-FB01-4B08-90FE-8499F6E57C90}"/>
    <cellStyle name="Commentaire 7 3 2 3 3" xfId="23813" xr:uid="{65909C85-AEB0-44E3-B490-02D9817E24F6}"/>
    <cellStyle name="Commentaire 7 3 2 3 3 2" xfId="23814" xr:uid="{B6F0A38D-D5C4-4261-A13C-05105DC60104}"/>
    <cellStyle name="Commentaire 7 3 2 3 3 3" xfId="23815" xr:uid="{9D821773-F162-420C-A8ED-CDB02C5DF25F}"/>
    <cellStyle name="Commentaire 7 3 2 3 3 4" xfId="23816" xr:uid="{C85607D3-33FA-4CB4-99F9-FBC45F7DCAB0}"/>
    <cellStyle name="Commentaire 7 3 2 3 3 5" xfId="23817" xr:uid="{6FE12C76-301A-46F8-8CCB-1FEEBB1D242D}"/>
    <cellStyle name="Commentaire 7 3 2 3 4" xfId="23818" xr:uid="{7FCABD88-B9B1-454D-A634-E1832D35D9B8}"/>
    <cellStyle name="Commentaire 7 3 2 3 5" xfId="23819" xr:uid="{53BC36D7-8515-47A0-949C-7753E4E4DC81}"/>
    <cellStyle name="Commentaire 7 3 2 3 6" xfId="23820" xr:uid="{1EB9FBB9-C1CD-4F5F-A880-9AB4F70A512E}"/>
    <cellStyle name="Commentaire 7 3 2 3 7" xfId="23821" xr:uid="{508CB937-449E-4D84-95EE-18E9AC42D1EB}"/>
    <cellStyle name="Commentaire 7 3 2 3_Commentaires" xfId="23822" xr:uid="{9A236065-19C8-4E56-B9C9-D7E7E981949C}"/>
    <cellStyle name="Commentaire 7 3 2 4" xfId="23823" xr:uid="{A7DB4B89-BEEC-469B-B109-B09EFB1A3573}"/>
    <cellStyle name="Commentaire 7 3 2 4 2" xfId="23824" xr:uid="{2215F50F-293D-4F83-8822-2637A6EC14B5}"/>
    <cellStyle name="Commentaire 7 3 2 4 2 2" xfId="23825" xr:uid="{051AEBCD-64C6-4D96-9F50-9054FD758396}"/>
    <cellStyle name="Commentaire 7 3 2 4 2 3" xfId="23826" xr:uid="{8BB97F0F-FFCD-421C-B015-419528BE396A}"/>
    <cellStyle name="Commentaire 7 3 2 4 2 4" xfId="23827" xr:uid="{9F3CAE92-3E44-46FF-BC74-AA0A5E4196C6}"/>
    <cellStyle name="Commentaire 7 3 2 4 2 5" xfId="23828" xr:uid="{80B6111F-55C6-4DFC-BC6E-5F79C62FB5E7}"/>
    <cellStyle name="Commentaire 7 3 2 4 3" xfId="23829" xr:uid="{9286A25F-4159-4AE4-99E1-A54357D7C3F4}"/>
    <cellStyle name="Commentaire 7 3 2 4 3 2" xfId="23830" xr:uid="{308E60B2-89E6-49DA-A912-54AC71396AF0}"/>
    <cellStyle name="Commentaire 7 3 2 4 3 3" xfId="23831" xr:uid="{A3AC0719-7D66-49A1-989F-DCA2863E3D71}"/>
    <cellStyle name="Commentaire 7 3 2 4 3 4" xfId="23832" xr:uid="{199001CD-351F-4026-AA02-C3CA06A8EA5C}"/>
    <cellStyle name="Commentaire 7 3 2 4 3 5" xfId="23833" xr:uid="{89BAF847-2376-4D8D-A162-00EE0890CFE4}"/>
    <cellStyle name="Commentaire 7 3 2 4 4" xfId="23834" xr:uid="{74FEE897-50EE-480E-B3BA-EBF9DC7E0B40}"/>
    <cellStyle name="Commentaire 7 3 2 4 5" xfId="23835" xr:uid="{F281F3A4-35B4-49D6-8759-CD3241F8F2D2}"/>
    <cellStyle name="Commentaire 7 3 2 4 6" xfId="23836" xr:uid="{47C37CB7-5108-446A-B062-0475D38BB24F}"/>
    <cellStyle name="Commentaire 7 3 2 4 7" xfId="23837" xr:uid="{F6F8B192-820B-4DF3-8954-64A214E9FC16}"/>
    <cellStyle name="Commentaire 7 3 2 5" xfId="23838" xr:uid="{79DC13C9-5D18-44B9-A5B5-FD9648CC8938}"/>
    <cellStyle name="Commentaire 7 3 2 5 2" xfId="23839" xr:uid="{7E267D15-016A-4BAB-B915-0BB7CB9FABE2}"/>
    <cellStyle name="Commentaire 7 3 2 5 3" xfId="23840" xr:uid="{BBF950D5-AFB1-4C5A-9C76-DB312262AB84}"/>
    <cellStyle name="Commentaire 7 3 2 5 4" xfId="23841" xr:uid="{0D121150-FED8-4675-9E3A-4E2A4D15FF3B}"/>
    <cellStyle name="Commentaire 7 3 2 5 5" xfId="23842" xr:uid="{C264AAC3-77EC-4B09-9A03-12A8092598E1}"/>
    <cellStyle name="Commentaire 7 3 2 6" xfId="23843" xr:uid="{41F5B4E8-BF7C-47A0-8707-15B9D3D1602D}"/>
    <cellStyle name="Commentaire 7 3 2 6 2" xfId="23844" xr:uid="{B1C3969B-2F64-48A4-96A3-D5788EAE0EC7}"/>
    <cellStyle name="Commentaire 7 3 2 6 3" xfId="23845" xr:uid="{68992365-E760-4C61-9958-386839BC9509}"/>
    <cellStyle name="Commentaire 7 3 2 6 4" xfId="23846" xr:uid="{E7DE0A1B-F5ED-462A-84DA-DEEE7E3BDE1F}"/>
    <cellStyle name="Commentaire 7 3 2 6 5" xfId="23847" xr:uid="{AFE26012-6B32-40FC-BD86-4A49CB7B9140}"/>
    <cellStyle name="Commentaire 7 3 2 7" xfId="23848" xr:uid="{D35106FC-9859-41D1-9363-C71E2F4486F7}"/>
    <cellStyle name="Commentaire 7 3 2 8" xfId="23849" xr:uid="{BBFD6EDE-7CC5-45AF-ADB7-A3DE1E7504DC}"/>
    <cellStyle name="Commentaire 7 3 2 9" xfId="23850" xr:uid="{6C406085-3194-4096-B83B-584B2803DD70}"/>
    <cellStyle name="Commentaire 7 3 2_Commentaires" xfId="23851" xr:uid="{8F8AD4DA-D9E2-42DC-913B-FD007B416F22}"/>
    <cellStyle name="Commentaire 7 3 3" xfId="23852" xr:uid="{9B53E31A-9483-4521-9C27-87BF35CF7A30}"/>
    <cellStyle name="Commentaire 7 3 3 2" xfId="23853" xr:uid="{731D5D40-374E-4783-B54E-A83E0A5BC68E}"/>
    <cellStyle name="Commentaire 7 3 3 2 2" xfId="23854" xr:uid="{D39141D6-5C96-470B-A851-C3A591526AB0}"/>
    <cellStyle name="Commentaire 7 3 3 2 3" xfId="23855" xr:uid="{5E40E24B-737E-4AF3-BE56-9C3BA240987A}"/>
    <cellStyle name="Commentaire 7 3 3 2 4" xfId="23856" xr:uid="{39F1EFA4-11B4-49AE-9315-EE8EF612AC93}"/>
    <cellStyle name="Commentaire 7 3 3 2 5" xfId="23857" xr:uid="{EFA1BFD6-E70A-408D-BC8B-C35DD49F0E19}"/>
    <cellStyle name="Commentaire 7 3 3 2_Commentaires" xfId="23858" xr:uid="{1A1C27B7-675A-4297-A01F-8552439B25E5}"/>
    <cellStyle name="Commentaire 7 3 3 3" xfId="23859" xr:uid="{10E4B5C6-AFBE-45B4-9907-E95480E5D16B}"/>
    <cellStyle name="Commentaire 7 3 3 3 2" xfId="23860" xr:uid="{F922F8C6-FDEF-4176-A9CE-B4AA6520A752}"/>
    <cellStyle name="Commentaire 7 3 3 3 3" xfId="23861" xr:uid="{AA6BADCA-5ED4-4966-8B2E-3ADA4E7D00F7}"/>
    <cellStyle name="Commentaire 7 3 3 3 4" xfId="23862" xr:uid="{055FC23F-8AFE-4648-80B5-CB6C550C6124}"/>
    <cellStyle name="Commentaire 7 3 3 3 5" xfId="23863" xr:uid="{EE2CBA85-E83C-47E9-9602-60DAA8BAFBA9}"/>
    <cellStyle name="Commentaire 7 3 3 4" xfId="23864" xr:uid="{FE2FAE9E-CABA-4E66-AC83-B29DE647620B}"/>
    <cellStyle name="Commentaire 7 3 3 5" xfId="23865" xr:uid="{0242E335-949F-45BF-9FF9-E33431FE8E27}"/>
    <cellStyle name="Commentaire 7 3 3 6" xfId="23866" xr:uid="{A83A5AAA-B028-445C-A067-1354A929E698}"/>
    <cellStyle name="Commentaire 7 3 3 7" xfId="23867" xr:uid="{F07BCA05-0D5E-45E8-ACFA-A81C5934AD37}"/>
    <cellStyle name="Commentaire 7 3 3_Commentaires" xfId="23868" xr:uid="{155B66A3-F64E-4564-B2B3-730BF175F08C}"/>
    <cellStyle name="Commentaire 7 3 4" xfId="23869" xr:uid="{C35A4086-0B20-44B4-8E47-030D510C3769}"/>
    <cellStyle name="Commentaire 7 3 4 2" xfId="23870" xr:uid="{3B9A74A8-A088-43C0-9752-49EC4DD381DA}"/>
    <cellStyle name="Commentaire 7 3 4 2 2" xfId="23871" xr:uid="{64249C8C-55D0-40F2-8EA0-CCBC4DEA5BF0}"/>
    <cellStyle name="Commentaire 7 3 4 2 3" xfId="23872" xr:uid="{AA2E58C2-3A96-4EEE-A0EB-BD76DD3ACE86}"/>
    <cellStyle name="Commentaire 7 3 4 2 4" xfId="23873" xr:uid="{C6779BA7-63E9-4902-855A-63212282833C}"/>
    <cellStyle name="Commentaire 7 3 4 2 5" xfId="23874" xr:uid="{CB3B53E4-A1ED-45CC-A485-97A9F224CBD1}"/>
    <cellStyle name="Commentaire 7 3 4 2_Commentaires" xfId="23875" xr:uid="{F4AAF638-077D-42F8-924E-8AED44E06980}"/>
    <cellStyle name="Commentaire 7 3 4 3" xfId="23876" xr:uid="{F3F08D91-E20B-4A22-9E6E-8EE73FBCF5AC}"/>
    <cellStyle name="Commentaire 7 3 4 3 2" xfId="23877" xr:uid="{36842944-FD33-409A-BC22-6147320AA454}"/>
    <cellStyle name="Commentaire 7 3 4 3 3" xfId="23878" xr:uid="{EB2EBB78-B145-4314-A6C9-FEE75DEEC026}"/>
    <cellStyle name="Commentaire 7 3 4 3 4" xfId="23879" xr:uid="{ADEAB805-6A8B-49D6-9B3A-043FF0D14D26}"/>
    <cellStyle name="Commentaire 7 3 4 3 5" xfId="23880" xr:uid="{4F749A68-AB83-4320-9F2F-02A5035C722B}"/>
    <cellStyle name="Commentaire 7 3 4 4" xfId="23881" xr:uid="{83A54A87-8810-4437-8FD8-1C73D0640CF9}"/>
    <cellStyle name="Commentaire 7 3 4 5" xfId="23882" xr:uid="{8A5D827E-AB82-4C97-A65A-87312DCD7D3F}"/>
    <cellStyle name="Commentaire 7 3 4 6" xfId="23883" xr:uid="{1F2F9318-97A2-40E4-A61D-DB876380D3DD}"/>
    <cellStyle name="Commentaire 7 3 4 7" xfId="23884" xr:uid="{91FA8023-E47F-45FD-8592-FFABF7365CAC}"/>
    <cellStyle name="Commentaire 7 3 4_Commentaires" xfId="23885" xr:uid="{DE196F7B-FE64-46FE-BFBC-3F07554E5FC6}"/>
    <cellStyle name="Commentaire 7 3 5" xfId="23886" xr:uid="{74DE371F-A75D-4676-B1B9-3C1796518C55}"/>
    <cellStyle name="Commentaire 7 3 5 2" xfId="23887" xr:uid="{57A88FC9-F824-4830-86C7-F26DD1D15FD8}"/>
    <cellStyle name="Commentaire 7 3 5 2 2" xfId="23888" xr:uid="{3C136051-2E9B-4B58-A1B2-E622C577782D}"/>
    <cellStyle name="Commentaire 7 3 5 2 3" xfId="23889" xr:uid="{804C64AA-1A13-4ADB-868A-49D0D0AFDE60}"/>
    <cellStyle name="Commentaire 7 3 5 2 4" xfId="23890" xr:uid="{7753CA17-3517-457A-B141-4065B4BEDC9C}"/>
    <cellStyle name="Commentaire 7 3 5 2 5" xfId="23891" xr:uid="{B649EB4B-3183-4022-AC0A-EAF3842A9830}"/>
    <cellStyle name="Commentaire 7 3 5 2_Commentaires" xfId="23892" xr:uid="{E7030656-556F-44EE-AD6E-6043058742E6}"/>
    <cellStyle name="Commentaire 7 3 5 3" xfId="23893" xr:uid="{EF9ABC70-E295-484B-94DC-710BBE7710D3}"/>
    <cellStyle name="Commentaire 7 3 5 3 2" xfId="23894" xr:uid="{4609B582-8FF1-485C-8BC1-CDE6C6D4C251}"/>
    <cellStyle name="Commentaire 7 3 5 3 3" xfId="23895" xr:uid="{8F205840-B755-4203-A54A-B7A149BDE5A8}"/>
    <cellStyle name="Commentaire 7 3 5 3 4" xfId="23896" xr:uid="{67ACE469-60DB-40D7-AF99-289BA5EF9F32}"/>
    <cellStyle name="Commentaire 7 3 5 3 5" xfId="23897" xr:uid="{B82C2E85-AE82-46C4-9983-1340C23352F1}"/>
    <cellStyle name="Commentaire 7 3 5 4" xfId="23898" xr:uid="{E267AD4B-CC94-4309-907F-38BC5EC3D0AC}"/>
    <cellStyle name="Commentaire 7 3 5 5" xfId="23899" xr:uid="{E5DBF448-5E3C-4DCB-B137-04D7DA608926}"/>
    <cellStyle name="Commentaire 7 3 5 6" xfId="23900" xr:uid="{5C52E05D-D391-4750-B07F-7BE70E11C9B5}"/>
    <cellStyle name="Commentaire 7 3 5 7" xfId="23901" xr:uid="{65187375-5C58-4795-AD64-3B0AC6E3FB76}"/>
    <cellStyle name="Commentaire 7 3 5_Commentaires" xfId="23902" xr:uid="{06DC3CEB-8319-4E3E-BB3C-8BFA6CC6FF61}"/>
    <cellStyle name="Commentaire 7 3 6" xfId="23903" xr:uid="{C83D3758-2844-4BA1-AA9F-4B67DC75F68E}"/>
    <cellStyle name="Commentaire 7 3 6 2" xfId="23904" xr:uid="{426EDEE2-C297-4EF1-844A-FDDD21FA3EF5}"/>
    <cellStyle name="Commentaire 7 3 6 2 2" xfId="23905" xr:uid="{3EE2643E-EB5B-4CA9-A944-B16A71C03264}"/>
    <cellStyle name="Commentaire 7 3 6 2 3" xfId="23906" xr:uid="{B5B877AD-1B45-4027-8B3C-2A75B0F61021}"/>
    <cellStyle name="Commentaire 7 3 6 2 4" xfId="23907" xr:uid="{7858CAAF-D133-4114-A603-BE3D73A98E6D}"/>
    <cellStyle name="Commentaire 7 3 6 2 5" xfId="23908" xr:uid="{8AB91667-2AA8-438C-A907-9D2BBB25C847}"/>
    <cellStyle name="Commentaire 7 3 6 2_Commentaires" xfId="23909" xr:uid="{566EE29E-BAF7-4340-9A26-B642BC300BA8}"/>
    <cellStyle name="Commentaire 7 3 6 3" xfId="23910" xr:uid="{BE93DB46-059F-4F6C-BC49-44073682CDA7}"/>
    <cellStyle name="Commentaire 7 3 6 3 2" xfId="23911" xr:uid="{791E0823-20E8-4642-8071-F78F69ABB89E}"/>
    <cellStyle name="Commentaire 7 3 6 3 3" xfId="23912" xr:uid="{D1DAD058-1307-4F56-8B2F-8386D85C8D42}"/>
    <cellStyle name="Commentaire 7 3 6 3 4" xfId="23913" xr:uid="{812B660D-6979-48C1-B0DC-072C6DD9FB01}"/>
    <cellStyle name="Commentaire 7 3 6 3 5" xfId="23914" xr:uid="{1EE91818-2C6D-4537-BB9B-093D0190B865}"/>
    <cellStyle name="Commentaire 7 3 6 4" xfId="23915" xr:uid="{86A80231-9DFB-4F1B-B0A5-D411E2CCF347}"/>
    <cellStyle name="Commentaire 7 3 6 5" xfId="23916" xr:uid="{A28D56B9-57B0-4A88-9EEE-12869E167EBF}"/>
    <cellStyle name="Commentaire 7 3 6 6" xfId="23917" xr:uid="{EEA15B0C-130B-4DF6-A912-B6F4E58B9656}"/>
    <cellStyle name="Commentaire 7 3 6 7" xfId="23918" xr:uid="{14F02263-4D95-4AFC-BECA-ADB2483A5F0A}"/>
    <cellStyle name="Commentaire 7 3 6_Commentaires" xfId="23919" xr:uid="{26C25C25-8D40-4E08-987F-490233D32E34}"/>
    <cellStyle name="Commentaire 7 3 7" xfId="23920" xr:uid="{17A1BCB9-6B49-4547-A181-CB4F74A76C3C}"/>
    <cellStyle name="Commentaire 7 3 7 2" xfId="23921" xr:uid="{87D56ED7-EF7A-4FFD-8E25-34A3EFAB504B}"/>
    <cellStyle name="Commentaire 7 3 7 2 2" xfId="23922" xr:uid="{304003CC-770B-4AAF-ACF8-525795323C5E}"/>
    <cellStyle name="Commentaire 7 3 7 2 3" xfId="23923" xr:uid="{CC52C7DE-0C6B-4BCB-9033-D602B27F0C7C}"/>
    <cellStyle name="Commentaire 7 3 7 2 4" xfId="23924" xr:uid="{B5888706-930E-4FC5-8E6F-F0F1AC49E0A5}"/>
    <cellStyle name="Commentaire 7 3 7 2 5" xfId="23925" xr:uid="{A1EA9EB1-E66A-49A8-84E5-5F3EDC84A1AD}"/>
    <cellStyle name="Commentaire 7 3 7 3" xfId="23926" xr:uid="{F028650B-F00C-4FF1-9FEF-B4E046DECD48}"/>
    <cellStyle name="Commentaire 7 3 7 4" xfId="23927" xr:uid="{051A2CB6-9782-460E-A5B2-1250E4EC26FC}"/>
    <cellStyle name="Commentaire 7 3 7 5" xfId="23928" xr:uid="{1ACAD6DE-2F31-47A5-B03F-F03469A01363}"/>
    <cellStyle name="Commentaire 7 3 7 6" xfId="23929" xr:uid="{3E6F16F8-F2E5-4CF2-B7C7-3E3E2DD459A5}"/>
    <cellStyle name="Commentaire 7 3 7_Commentaires" xfId="23930" xr:uid="{D96660AC-26B5-46C3-BAE0-9A8B615E8F76}"/>
    <cellStyle name="Commentaire 7 3 8" xfId="23931" xr:uid="{A5506E38-9930-4AA1-AE9E-EE885D473145}"/>
    <cellStyle name="Commentaire 7 3 8 2" xfId="23932" xr:uid="{84B44229-D640-4882-95A2-F109F41BC76C}"/>
    <cellStyle name="Commentaire 7 3 8 3" xfId="23933" xr:uid="{00C3A4FF-BBA7-4B49-B52F-718353C196F4}"/>
    <cellStyle name="Commentaire 7 3 8 4" xfId="23934" xr:uid="{22669F53-97C6-4C30-B99A-2079BC56A53A}"/>
    <cellStyle name="Commentaire 7 3 8 5" xfId="23935" xr:uid="{B0C6B3A5-A30F-486D-854A-B8FB61546C2F}"/>
    <cellStyle name="Commentaire 7 3 8_Commentaires" xfId="23936" xr:uid="{03B6B75D-E6EE-43AC-B8D3-FDC2DFF8A38B}"/>
    <cellStyle name="Commentaire 7 3 9" xfId="23937" xr:uid="{84B2F346-A332-4E1E-B62D-F46C1CCA5725}"/>
    <cellStyle name="Commentaire 7 3_Commentaires" xfId="23938" xr:uid="{0C1C4E06-820F-4FDF-8276-5EB5E7129D81}"/>
    <cellStyle name="Commentaire 7 30" xfId="23939" xr:uid="{A470D448-BC2C-47F5-A0F9-A8DFB5C83431}"/>
    <cellStyle name="Commentaire 7 30 2" xfId="23940" xr:uid="{B4B70D35-A3D2-40A5-8543-56DC4082E688}"/>
    <cellStyle name="Commentaire 7 30 2 2" xfId="23941" xr:uid="{549C6F31-79BD-4BF0-93C4-6DB0A30C43D2}"/>
    <cellStyle name="Commentaire 7 30 2_Commentaires" xfId="23942" xr:uid="{CA1853D9-52EA-4677-AE0B-2A6E0A048E37}"/>
    <cellStyle name="Commentaire 7 30 3" xfId="23943" xr:uid="{9DB32BD5-0B3C-4C99-98E7-F0E54CDA7677}"/>
    <cellStyle name="Commentaire 7 30_Commentaires" xfId="23944" xr:uid="{73C814F7-5D92-4E8B-8200-DB10631C6074}"/>
    <cellStyle name="Commentaire 7 31" xfId="23945" xr:uid="{E6C36F11-88E7-46AC-AD15-63EA69F0B7A9}"/>
    <cellStyle name="Commentaire 7 31 2" xfId="23946" xr:uid="{AE6BC6BB-927C-4149-9251-540E687A3C4A}"/>
    <cellStyle name="Commentaire 7 31 2 2" xfId="23947" xr:uid="{343F38F7-D0A6-4DB0-ACF3-C4194EE7E4F5}"/>
    <cellStyle name="Commentaire 7 31 2_Commentaires" xfId="23948" xr:uid="{BB8A3CE0-D89D-46B9-AD8B-654549CAC43B}"/>
    <cellStyle name="Commentaire 7 31 3" xfId="23949" xr:uid="{328674CF-7D30-4C42-ADCF-EB77EB3E8EB2}"/>
    <cellStyle name="Commentaire 7 31_Commentaires" xfId="23950" xr:uid="{B2315E02-B882-4630-8112-4C56FA9FE5BA}"/>
    <cellStyle name="Commentaire 7 32" xfId="23951" xr:uid="{30AA57EC-A19F-41FD-82C2-1F16839CC79A}"/>
    <cellStyle name="Commentaire 7 32 2" xfId="23952" xr:uid="{449939DA-B48C-44D1-B7D9-6162816B84C9}"/>
    <cellStyle name="Commentaire 7 32_Commentaires" xfId="23953" xr:uid="{402B6002-01D7-414E-8E8F-5FE2CB4EFDCB}"/>
    <cellStyle name="Commentaire 7 33" xfId="23954" xr:uid="{3A5ED553-6FE4-4EC9-841E-1A06015692BD}"/>
    <cellStyle name="Commentaire 7 33 2" xfId="23955" xr:uid="{B7386A6D-F6A4-41F4-8401-2DC2031F13B1}"/>
    <cellStyle name="Commentaire 7 33_Commentaires" xfId="23956" xr:uid="{E7FA7C86-DDBB-4FE6-B7F7-3A5A4F8DF990}"/>
    <cellStyle name="Commentaire 7 34" xfId="23957" xr:uid="{B6218031-A702-4E90-824F-CF998F08253A}"/>
    <cellStyle name="Commentaire 7 4" xfId="23958" xr:uid="{12B42206-FAD8-4AF9-9C6D-983360555E0C}"/>
    <cellStyle name="Commentaire 7 4 10" xfId="23959" xr:uid="{3F9B1B53-82DF-4619-9246-FD65D9C21982}"/>
    <cellStyle name="Commentaire 7 4 11" xfId="23960" xr:uid="{06DB753D-030C-43D6-81C7-6F7161D58BF3}"/>
    <cellStyle name="Commentaire 7 4 12" xfId="23961" xr:uid="{36045A3B-7C37-4388-992B-4DA7B7B39984}"/>
    <cellStyle name="Commentaire 7 4 2" xfId="23962" xr:uid="{92F1C0CE-8B69-42B7-A8C9-37BEB78A797D}"/>
    <cellStyle name="Commentaire 7 4 2 10" xfId="23963" xr:uid="{27FFA591-95C4-49A4-865A-7994B3ECF925}"/>
    <cellStyle name="Commentaire 7 4 2 2" xfId="23964" xr:uid="{C6006F87-016C-4982-99E0-0BB7ACDC46CC}"/>
    <cellStyle name="Commentaire 7 4 2 2 2" xfId="23965" xr:uid="{B354DC42-DC39-4467-A9D8-EBB4E54C4F64}"/>
    <cellStyle name="Commentaire 7 4 2 2 2 2" xfId="23966" xr:uid="{B34A8BEC-2B87-4CE3-BDA3-5B5AA4B23D09}"/>
    <cellStyle name="Commentaire 7 4 2 2 2 3" xfId="23967" xr:uid="{0D3EDA87-3690-44E6-84B1-0B439059C920}"/>
    <cellStyle name="Commentaire 7 4 2 2 2 4" xfId="23968" xr:uid="{AE1AB048-4B41-4D16-B00C-9A8B37329BB7}"/>
    <cellStyle name="Commentaire 7 4 2 2 2 5" xfId="23969" xr:uid="{C10A21D6-CF91-4D64-A10E-16E10331C99A}"/>
    <cellStyle name="Commentaire 7 4 2 2 3" xfId="23970" xr:uid="{86DA5B57-E855-48C8-BB4E-59D62866F4AC}"/>
    <cellStyle name="Commentaire 7 4 2 2 3 2" xfId="23971" xr:uid="{E7F8E965-5FEC-4E3B-B025-807604C350B5}"/>
    <cellStyle name="Commentaire 7 4 2 2 3 3" xfId="23972" xr:uid="{058D66A9-A22D-495C-8BA2-F7A887DAEFC8}"/>
    <cellStyle name="Commentaire 7 4 2 2 3 4" xfId="23973" xr:uid="{53499023-137B-48A0-85F9-52784862E85F}"/>
    <cellStyle name="Commentaire 7 4 2 2 3 5" xfId="23974" xr:uid="{C3EBA53E-0281-4D88-A498-6AC921F7FCC9}"/>
    <cellStyle name="Commentaire 7 4 2 2 4" xfId="23975" xr:uid="{67294F09-F066-4DC4-8534-9767A7CDB7FB}"/>
    <cellStyle name="Commentaire 7 4 2 2 5" xfId="23976" xr:uid="{577F22AC-94F8-46E9-9591-A8BB69E48E68}"/>
    <cellStyle name="Commentaire 7 4 2 2 6" xfId="23977" xr:uid="{3A2DD207-45ED-4A2F-9DD5-EE85136D08A4}"/>
    <cellStyle name="Commentaire 7 4 2 2 7" xfId="23978" xr:uid="{B7225C37-7E33-4E13-AD72-F7D4D5CD8DFE}"/>
    <cellStyle name="Commentaire 7 4 2 2_Commentaires" xfId="23979" xr:uid="{0433DA30-9DF0-4FB7-869B-3E350D67771E}"/>
    <cellStyle name="Commentaire 7 4 2 3" xfId="23980" xr:uid="{99E31934-B611-41D5-88C6-6BD4D89AF269}"/>
    <cellStyle name="Commentaire 7 4 2 3 2" xfId="23981" xr:uid="{937D4DB3-3390-4676-A275-CD72A730F299}"/>
    <cellStyle name="Commentaire 7 4 2 3 2 2" xfId="23982" xr:uid="{74AD1DFC-3199-463B-81B9-8DF15C3697EE}"/>
    <cellStyle name="Commentaire 7 4 2 3 2 3" xfId="23983" xr:uid="{5B09B317-E0DB-4813-AD5C-EB8AD25E0BE8}"/>
    <cellStyle name="Commentaire 7 4 2 3 2 4" xfId="23984" xr:uid="{7B784EC6-F213-457B-9C57-A2DD8AEDB59F}"/>
    <cellStyle name="Commentaire 7 4 2 3 2 5" xfId="23985" xr:uid="{E883343A-8A0F-4582-A78B-CB6EC2CE09F9}"/>
    <cellStyle name="Commentaire 7 4 2 3 3" xfId="23986" xr:uid="{D99E9675-62DD-494B-B88F-4F2BE78FE0B8}"/>
    <cellStyle name="Commentaire 7 4 2 3 3 2" xfId="23987" xr:uid="{E5914343-A669-4776-A8B1-981DF7B25701}"/>
    <cellStyle name="Commentaire 7 4 2 3 3 3" xfId="23988" xr:uid="{916CEBDB-2D3C-492A-91A6-FEC0A1D61082}"/>
    <cellStyle name="Commentaire 7 4 2 3 3 4" xfId="23989" xr:uid="{AE141F4D-9F54-434D-A89F-05A4FF7F20B9}"/>
    <cellStyle name="Commentaire 7 4 2 3 3 5" xfId="23990" xr:uid="{3C95DC0C-6EDA-43C4-87FB-2C72F5F79E0B}"/>
    <cellStyle name="Commentaire 7 4 2 3 4" xfId="23991" xr:uid="{C4BA2AF2-0CE5-4E3A-8CEB-E5A0D717952D}"/>
    <cellStyle name="Commentaire 7 4 2 3 5" xfId="23992" xr:uid="{515A0292-E9B3-4940-98C8-5EAFE9B25544}"/>
    <cellStyle name="Commentaire 7 4 2 3 6" xfId="23993" xr:uid="{5BFB5CCF-45FE-4FAC-A704-AD3B5E962AE5}"/>
    <cellStyle name="Commentaire 7 4 2 3 7" xfId="23994" xr:uid="{B24EEDBE-7D31-40BA-8718-8D75EDFE5F3F}"/>
    <cellStyle name="Commentaire 7 4 2 3_Commentaires" xfId="23995" xr:uid="{C3501CD2-8D79-4A69-8591-119D2EC9DB8F}"/>
    <cellStyle name="Commentaire 7 4 2 4" xfId="23996" xr:uid="{F000C92C-F7AF-4190-8326-B7895C6A9235}"/>
    <cellStyle name="Commentaire 7 4 2 4 2" xfId="23997" xr:uid="{1281B764-AD15-4A97-912B-4B93F347D676}"/>
    <cellStyle name="Commentaire 7 4 2 4 2 2" xfId="23998" xr:uid="{7538511B-A5E7-4A7A-AD35-33DDCC4391CF}"/>
    <cellStyle name="Commentaire 7 4 2 4 2 3" xfId="23999" xr:uid="{3C6F4A6E-D452-4E90-979D-194EEA6E8766}"/>
    <cellStyle name="Commentaire 7 4 2 4 2 4" xfId="24000" xr:uid="{308AF522-6538-4CEE-9569-8578EAD2DF88}"/>
    <cellStyle name="Commentaire 7 4 2 4 2 5" xfId="24001" xr:uid="{76BD34A9-0F08-4674-B011-92F59C0BB35B}"/>
    <cellStyle name="Commentaire 7 4 2 4 3" xfId="24002" xr:uid="{5A771FC5-DDD3-48AA-8DE1-40DC3D6DE317}"/>
    <cellStyle name="Commentaire 7 4 2 4 3 2" xfId="24003" xr:uid="{863D9A29-BFD7-4B7E-BD03-D1F51C9B93CB}"/>
    <cellStyle name="Commentaire 7 4 2 4 3 3" xfId="24004" xr:uid="{6016464F-E1BB-416B-B206-C5AC5C525CDA}"/>
    <cellStyle name="Commentaire 7 4 2 4 3 4" xfId="24005" xr:uid="{28180BB5-E1D3-4806-BCA5-F0981DF6394A}"/>
    <cellStyle name="Commentaire 7 4 2 4 3 5" xfId="24006" xr:uid="{C8942A60-2A0A-47AB-8390-363C40D35EDF}"/>
    <cellStyle name="Commentaire 7 4 2 4 4" xfId="24007" xr:uid="{CC17FE34-8720-4015-9C89-0D55EADCEE0F}"/>
    <cellStyle name="Commentaire 7 4 2 4 5" xfId="24008" xr:uid="{1A9D5C6B-1816-4F7E-9F23-18560F5E391C}"/>
    <cellStyle name="Commentaire 7 4 2 4 6" xfId="24009" xr:uid="{31C75A48-1EAC-45B3-8359-BB46C4258774}"/>
    <cellStyle name="Commentaire 7 4 2 4 7" xfId="24010" xr:uid="{7573FE85-C864-4E2F-82B6-207E7C52C8FF}"/>
    <cellStyle name="Commentaire 7 4 2 5" xfId="24011" xr:uid="{969D5676-718F-4D27-B4A3-CB0D01F77118}"/>
    <cellStyle name="Commentaire 7 4 2 5 2" xfId="24012" xr:uid="{B9D0E32B-3FF6-4CF1-A7A9-E21F4A4B1FB0}"/>
    <cellStyle name="Commentaire 7 4 2 5 3" xfId="24013" xr:uid="{B33FFFC0-436F-4A91-BF21-25D3357A7A57}"/>
    <cellStyle name="Commentaire 7 4 2 5 4" xfId="24014" xr:uid="{23BB10A5-1712-45FB-B24F-1802802A995D}"/>
    <cellStyle name="Commentaire 7 4 2 5 5" xfId="24015" xr:uid="{D6EDF921-182B-4ACA-8612-83A389CD006C}"/>
    <cellStyle name="Commentaire 7 4 2 6" xfId="24016" xr:uid="{7A062779-8D89-4C1B-A586-EC535DD299B7}"/>
    <cellStyle name="Commentaire 7 4 2 6 2" xfId="24017" xr:uid="{F4498FBF-3E38-4EC3-86F1-69B59C864E6E}"/>
    <cellStyle name="Commentaire 7 4 2 6 3" xfId="24018" xr:uid="{5E7D3372-E351-4F0F-BA68-4FC5C4EBCDF9}"/>
    <cellStyle name="Commentaire 7 4 2 6 4" xfId="24019" xr:uid="{98F310FE-1C19-4683-BDBB-AFE0A178EB70}"/>
    <cellStyle name="Commentaire 7 4 2 6 5" xfId="24020" xr:uid="{0A43847B-AE9F-4FE2-A6FE-8AF3629483C0}"/>
    <cellStyle name="Commentaire 7 4 2 7" xfId="24021" xr:uid="{E7E6D614-A8FF-4B5C-A429-776B20FA8BED}"/>
    <cellStyle name="Commentaire 7 4 2 8" xfId="24022" xr:uid="{9021A1AC-B6FD-4623-8065-C7ABD335D1C5}"/>
    <cellStyle name="Commentaire 7 4 2 9" xfId="24023" xr:uid="{FF841C69-6B46-4707-A4D4-C3092AA5D398}"/>
    <cellStyle name="Commentaire 7 4 2_Commentaires" xfId="24024" xr:uid="{416F4593-D307-474F-9B2D-491EFD960CCB}"/>
    <cellStyle name="Commentaire 7 4 3" xfId="24025" xr:uid="{0C812A26-7613-440A-ABEB-1F828F7BA687}"/>
    <cellStyle name="Commentaire 7 4 3 2" xfId="24026" xr:uid="{17D9E085-BB44-4425-ABAE-BFE24B67B0CC}"/>
    <cellStyle name="Commentaire 7 4 3 2 2" xfId="24027" xr:uid="{9DF2C871-43DB-4E35-BAFF-E0856474067E}"/>
    <cellStyle name="Commentaire 7 4 3 2 3" xfId="24028" xr:uid="{3F459007-35A0-4CD7-B258-44514E3133F1}"/>
    <cellStyle name="Commentaire 7 4 3 2 4" xfId="24029" xr:uid="{8A470862-C300-404B-87D3-35EA7C3667C9}"/>
    <cellStyle name="Commentaire 7 4 3 2 5" xfId="24030" xr:uid="{3B805861-B0CC-4A4D-B309-EC215439D5D5}"/>
    <cellStyle name="Commentaire 7 4 3 2_Commentaires" xfId="24031" xr:uid="{DA0FA92D-1044-467D-A41B-C279D56A5D3C}"/>
    <cellStyle name="Commentaire 7 4 3 3" xfId="24032" xr:uid="{16A35D91-175E-47C5-A480-E1393ACA0460}"/>
    <cellStyle name="Commentaire 7 4 3 3 2" xfId="24033" xr:uid="{3C58BC48-490D-42C8-B064-9A1E171AB366}"/>
    <cellStyle name="Commentaire 7 4 3 3 3" xfId="24034" xr:uid="{E66CDD54-8136-4428-AFD7-7D99D97EEEE0}"/>
    <cellStyle name="Commentaire 7 4 3 3 4" xfId="24035" xr:uid="{5BA7DB0D-A53B-4C72-A5E7-695480B68D4A}"/>
    <cellStyle name="Commentaire 7 4 3 3 5" xfId="24036" xr:uid="{80715306-855D-4F34-B558-C02AE91C9036}"/>
    <cellStyle name="Commentaire 7 4 3 4" xfId="24037" xr:uid="{28843027-E6C9-4E06-B072-21ACAC4243A6}"/>
    <cellStyle name="Commentaire 7 4 3 5" xfId="24038" xr:uid="{2C4C30DD-60F9-44F1-8502-A1F7EF7A39DD}"/>
    <cellStyle name="Commentaire 7 4 3 6" xfId="24039" xr:uid="{65F63C68-E291-4F36-8D38-48FA248DA5CA}"/>
    <cellStyle name="Commentaire 7 4 3 7" xfId="24040" xr:uid="{EEB77416-B4F0-4086-BD87-434BB268B233}"/>
    <cellStyle name="Commentaire 7 4 3_Commentaires" xfId="24041" xr:uid="{C5CEAC6F-FE6E-4891-881F-0C79BC5DE127}"/>
    <cellStyle name="Commentaire 7 4 4" xfId="24042" xr:uid="{DFC4D604-BE5F-4C18-9EFA-0FA83664794D}"/>
    <cellStyle name="Commentaire 7 4 4 2" xfId="24043" xr:uid="{BD8AEC26-695B-4E73-984D-66A4BDC3F8C9}"/>
    <cellStyle name="Commentaire 7 4 4 2 2" xfId="24044" xr:uid="{842B30E5-8144-4888-9FBB-CF678733D9F0}"/>
    <cellStyle name="Commentaire 7 4 4 2 3" xfId="24045" xr:uid="{93236201-98B3-439E-AF39-1BD2E3944139}"/>
    <cellStyle name="Commentaire 7 4 4 2 4" xfId="24046" xr:uid="{BADA6E19-FBEC-4690-B98A-FF4A569F1F8D}"/>
    <cellStyle name="Commentaire 7 4 4 2 5" xfId="24047" xr:uid="{4E8FFB41-9DE5-4E29-A081-2D10ECDC01D4}"/>
    <cellStyle name="Commentaire 7 4 4 2_Commentaires" xfId="24048" xr:uid="{E71DC981-5659-4A2A-A4D8-1B8CC9796555}"/>
    <cellStyle name="Commentaire 7 4 4 3" xfId="24049" xr:uid="{8224BB81-4A10-46DF-A02F-DC3774A6D16A}"/>
    <cellStyle name="Commentaire 7 4 4 3 2" xfId="24050" xr:uid="{7E3D9A71-F887-4E5C-89A1-575026CAA69B}"/>
    <cellStyle name="Commentaire 7 4 4 3 3" xfId="24051" xr:uid="{F7B7BF4C-6316-4B58-B1F0-5E01039FD567}"/>
    <cellStyle name="Commentaire 7 4 4 3 4" xfId="24052" xr:uid="{74AB6EAA-8204-4ACB-8F01-BCC807C6C8C3}"/>
    <cellStyle name="Commentaire 7 4 4 3 5" xfId="24053" xr:uid="{1B2CA94B-C408-477B-BA9D-F4CBECE2DF57}"/>
    <cellStyle name="Commentaire 7 4 4 4" xfId="24054" xr:uid="{78C7DC25-1292-41E2-8F1B-EB45DF65D76B}"/>
    <cellStyle name="Commentaire 7 4 4 5" xfId="24055" xr:uid="{A8928991-A1A4-48CA-AD5B-5ECDDD8A5875}"/>
    <cellStyle name="Commentaire 7 4 4 6" xfId="24056" xr:uid="{401C70D0-C547-4F16-9314-83764A451A35}"/>
    <cellStyle name="Commentaire 7 4 4 7" xfId="24057" xr:uid="{EBE60712-D3CE-45B5-966A-0B4D94AFC131}"/>
    <cellStyle name="Commentaire 7 4 4_Commentaires" xfId="24058" xr:uid="{0ECF5F80-D26A-46FB-87BC-ED9D17D0EABD}"/>
    <cellStyle name="Commentaire 7 4 5" xfId="24059" xr:uid="{AE6F6316-6D37-4673-9D6D-9DA0721EC423}"/>
    <cellStyle name="Commentaire 7 4 5 2" xfId="24060" xr:uid="{E94F5ADC-467E-4C98-8B19-32EFACDE9FDC}"/>
    <cellStyle name="Commentaire 7 4 5 2 2" xfId="24061" xr:uid="{1FBA46F0-2ECE-44DE-BE71-06D80372BF01}"/>
    <cellStyle name="Commentaire 7 4 5 2 3" xfId="24062" xr:uid="{8099E618-3814-4A91-9BF5-B920773D5920}"/>
    <cellStyle name="Commentaire 7 4 5 2 4" xfId="24063" xr:uid="{718B282D-3036-454D-B73A-6E33302BA2C6}"/>
    <cellStyle name="Commentaire 7 4 5 2 5" xfId="24064" xr:uid="{DB0CCF96-F828-4863-A8E1-10202CB29D1B}"/>
    <cellStyle name="Commentaire 7 4 5 2_Commentaires" xfId="24065" xr:uid="{52000B15-8BEF-4108-ACA7-5060914DCEAD}"/>
    <cellStyle name="Commentaire 7 4 5 3" xfId="24066" xr:uid="{8B6B95C9-23B9-4095-A888-B770E4650455}"/>
    <cellStyle name="Commentaire 7 4 5 3 2" xfId="24067" xr:uid="{35C0669D-A86D-4F45-B16A-2F89C5707F4F}"/>
    <cellStyle name="Commentaire 7 4 5 3 3" xfId="24068" xr:uid="{7600E004-8655-4F3C-BAF4-0D7C2CBA8055}"/>
    <cellStyle name="Commentaire 7 4 5 3 4" xfId="24069" xr:uid="{B667E15E-9A0B-4067-B889-146F861205F7}"/>
    <cellStyle name="Commentaire 7 4 5 3 5" xfId="24070" xr:uid="{8A77ED95-821D-4B18-9EBC-F55E69894014}"/>
    <cellStyle name="Commentaire 7 4 5 4" xfId="24071" xr:uid="{5B83AFC1-9DB4-4D27-8609-92A5EBD41DAA}"/>
    <cellStyle name="Commentaire 7 4 5 5" xfId="24072" xr:uid="{888EC422-1E2B-444B-A820-1AFDC4265338}"/>
    <cellStyle name="Commentaire 7 4 5 6" xfId="24073" xr:uid="{07E7CCE5-AA22-4203-B84D-DA6977BC7343}"/>
    <cellStyle name="Commentaire 7 4 5 7" xfId="24074" xr:uid="{01C6DCF7-3EED-4CE9-BE42-2C01B277B578}"/>
    <cellStyle name="Commentaire 7 4 5_Commentaires" xfId="24075" xr:uid="{156B0BFE-76F2-4066-95C7-57DE267A9D91}"/>
    <cellStyle name="Commentaire 7 4 6" xfId="24076" xr:uid="{CBDC2EBA-5CAA-44C1-8D70-91510AB56C6C}"/>
    <cellStyle name="Commentaire 7 4 6 2" xfId="24077" xr:uid="{42CC013C-E287-4C42-8600-312B75330F4C}"/>
    <cellStyle name="Commentaire 7 4 6 2 2" xfId="24078" xr:uid="{3C4C7817-D796-4BFA-9627-A45AD55182D8}"/>
    <cellStyle name="Commentaire 7 4 6 2 3" xfId="24079" xr:uid="{5D879758-0E21-4B43-ACE3-F2070DE33468}"/>
    <cellStyle name="Commentaire 7 4 6 2 4" xfId="24080" xr:uid="{B38FC7BC-81A5-4849-AD21-DE50920C6E31}"/>
    <cellStyle name="Commentaire 7 4 6 2 5" xfId="24081" xr:uid="{205D6D80-9974-447B-BBF7-5C6A00F68B89}"/>
    <cellStyle name="Commentaire 7 4 6 2_Commentaires" xfId="24082" xr:uid="{A6EB28C0-9AAC-4B93-859D-867AC2BE7CF9}"/>
    <cellStyle name="Commentaire 7 4 6 3" xfId="24083" xr:uid="{344A77B3-BEB4-415A-BB58-D46C8D01E21C}"/>
    <cellStyle name="Commentaire 7 4 6 3 2" xfId="24084" xr:uid="{31644E66-267A-414A-82ED-25D7A3D8DCBA}"/>
    <cellStyle name="Commentaire 7 4 6 3 3" xfId="24085" xr:uid="{8F4DB429-2EFF-456B-A2E3-B968822A67FD}"/>
    <cellStyle name="Commentaire 7 4 6 3 4" xfId="24086" xr:uid="{E75A5627-AF90-4D69-A4E0-0A098F5380C0}"/>
    <cellStyle name="Commentaire 7 4 6 3 5" xfId="24087" xr:uid="{2932F34D-BDA5-4C52-9B6F-8410B1195BD1}"/>
    <cellStyle name="Commentaire 7 4 6 4" xfId="24088" xr:uid="{55572868-D891-4D2E-9DB4-A6CC63A00685}"/>
    <cellStyle name="Commentaire 7 4 6 5" xfId="24089" xr:uid="{294F3FEE-C137-4AC5-98CF-4020236A4F55}"/>
    <cellStyle name="Commentaire 7 4 6 6" xfId="24090" xr:uid="{B24ED2FA-B80E-48DF-A52E-31BE1093FDD9}"/>
    <cellStyle name="Commentaire 7 4 6 7" xfId="24091" xr:uid="{EE0EE24F-D93C-4CAF-A678-376FF26E1307}"/>
    <cellStyle name="Commentaire 7 4 6_Commentaires" xfId="24092" xr:uid="{7CBCF827-0D85-4D44-BC8E-EA98EDF3742C}"/>
    <cellStyle name="Commentaire 7 4 7" xfId="24093" xr:uid="{15737DBE-F174-4D93-AB0F-9BFF93D8B34B}"/>
    <cellStyle name="Commentaire 7 4 7 2" xfId="24094" xr:uid="{A8530F49-2DFC-4459-9D47-F495249A656E}"/>
    <cellStyle name="Commentaire 7 4 7 2 2" xfId="24095" xr:uid="{C88607CE-603B-45AF-B727-52CF10F72847}"/>
    <cellStyle name="Commentaire 7 4 7 2 3" xfId="24096" xr:uid="{38102591-260E-4BB1-9E86-A1526C1C4B80}"/>
    <cellStyle name="Commentaire 7 4 7 2 4" xfId="24097" xr:uid="{382816CA-6F59-4A0A-8074-7652DEA4D0D5}"/>
    <cellStyle name="Commentaire 7 4 7 2 5" xfId="24098" xr:uid="{3CEB8ED1-D67D-4341-A472-9CF26C3DEE26}"/>
    <cellStyle name="Commentaire 7 4 7 3" xfId="24099" xr:uid="{7FC1E7F9-44FE-4C70-9778-A9B635C0F533}"/>
    <cellStyle name="Commentaire 7 4 7 4" xfId="24100" xr:uid="{AFE76C40-1FA7-4172-92E0-54A470A33AFA}"/>
    <cellStyle name="Commentaire 7 4 7 5" xfId="24101" xr:uid="{EDB5522E-249C-46F2-8AD2-75C139027D68}"/>
    <cellStyle name="Commentaire 7 4 7 6" xfId="24102" xr:uid="{BA65D085-F4B2-4EA2-9B7E-0C9BDC44E133}"/>
    <cellStyle name="Commentaire 7 4 7_Commentaires" xfId="24103" xr:uid="{F65F6E73-F97A-4E2B-9F31-397449F9050F}"/>
    <cellStyle name="Commentaire 7 4 8" xfId="24104" xr:uid="{15B6ED7A-CE5A-4F60-8F4F-C275EDE1A384}"/>
    <cellStyle name="Commentaire 7 4 8 2" xfId="24105" xr:uid="{073ED481-B178-4B07-B801-F7EC7C04C8D5}"/>
    <cellStyle name="Commentaire 7 4 8 3" xfId="24106" xr:uid="{B423B1D9-BE91-4444-82DE-D8D686DF5A97}"/>
    <cellStyle name="Commentaire 7 4 8 4" xfId="24107" xr:uid="{E661A838-A150-42AB-9070-174B8B129EA6}"/>
    <cellStyle name="Commentaire 7 4 8 5" xfId="24108" xr:uid="{807A410A-7A51-4529-854D-BEA6B24F2467}"/>
    <cellStyle name="Commentaire 7 4 8_Commentaires" xfId="24109" xr:uid="{EAFAD984-E13A-4B87-BD1D-145314BE63A1}"/>
    <cellStyle name="Commentaire 7 4 9" xfId="24110" xr:uid="{074C5385-BDD7-47BB-9E63-0CAA5717B741}"/>
    <cellStyle name="Commentaire 7 4_Commentaires" xfId="24111" xr:uid="{230C18CB-D7F8-4D76-8C51-00345B38AC82}"/>
    <cellStyle name="Commentaire 7 5" xfId="24112" xr:uid="{2957034F-8CDB-48A7-9970-AAE54EBCAE6D}"/>
    <cellStyle name="Commentaire 7 5 10" xfId="24113" xr:uid="{7D147B4E-BF37-45AF-97E4-8982FB506D1F}"/>
    <cellStyle name="Commentaire 7 5 11" xfId="24114" xr:uid="{3FD35A96-47E1-43EF-A6C5-24F3ADBA60AF}"/>
    <cellStyle name="Commentaire 7 5 12" xfId="24115" xr:uid="{40DE06A2-4AF6-4178-820E-83E8FE2C3128}"/>
    <cellStyle name="Commentaire 7 5 2" xfId="24116" xr:uid="{AABDB9F9-441B-44D4-9C30-2F96422962EC}"/>
    <cellStyle name="Commentaire 7 5 2 10" xfId="24117" xr:uid="{FF52B6EC-6D26-477E-8B6C-EE4628BCE670}"/>
    <cellStyle name="Commentaire 7 5 2 2" xfId="24118" xr:uid="{89CBF7E4-325E-4F73-8C7E-CA2104A00A69}"/>
    <cellStyle name="Commentaire 7 5 2 2 2" xfId="24119" xr:uid="{4FCD61B9-A340-4F60-A10E-F8C7DAEB856D}"/>
    <cellStyle name="Commentaire 7 5 2 2 2 2" xfId="24120" xr:uid="{2A771B31-DA4C-49FF-A61E-9DBDF3EE5EC3}"/>
    <cellStyle name="Commentaire 7 5 2 2 2 3" xfId="24121" xr:uid="{F25977E3-5BF2-4FCC-AAA3-26D155C44C54}"/>
    <cellStyle name="Commentaire 7 5 2 2 2 4" xfId="24122" xr:uid="{49BC4263-B041-49F5-97F7-024B067D94ED}"/>
    <cellStyle name="Commentaire 7 5 2 2 2 5" xfId="24123" xr:uid="{8FC44378-B8E9-4BA1-B9DC-19A19F2EABFE}"/>
    <cellStyle name="Commentaire 7 5 2 2 3" xfId="24124" xr:uid="{8F6656FA-CE4D-4583-87F2-0F7613153E58}"/>
    <cellStyle name="Commentaire 7 5 2 2 3 2" xfId="24125" xr:uid="{D8696523-6D8E-4005-902C-70ED9CA40052}"/>
    <cellStyle name="Commentaire 7 5 2 2 3 3" xfId="24126" xr:uid="{46A2D91F-2799-4BCA-8C2D-F300123A9D69}"/>
    <cellStyle name="Commentaire 7 5 2 2 3 4" xfId="24127" xr:uid="{C4C9D992-A698-492E-8958-E0402D8DAAD9}"/>
    <cellStyle name="Commentaire 7 5 2 2 3 5" xfId="24128" xr:uid="{65F0CB59-7493-43C0-8422-F20BAF4FFD61}"/>
    <cellStyle name="Commentaire 7 5 2 2 4" xfId="24129" xr:uid="{F8019023-0193-4CFF-9662-8C778BCC04E2}"/>
    <cellStyle name="Commentaire 7 5 2 2 5" xfId="24130" xr:uid="{AAE05365-D9C6-4C20-866A-43AA7566D50B}"/>
    <cellStyle name="Commentaire 7 5 2 2 6" xfId="24131" xr:uid="{A77631B6-3B14-45F5-B4D1-35F3E956DB1C}"/>
    <cellStyle name="Commentaire 7 5 2 2 7" xfId="24132" xr:uid="{3E1A06D2-6DBD-441A-BCB0-D88EE3AB9D1E}"/>
    <cellStyle name="Commentaire 7 5 2 2_Commentaires" xfId="24133" xr:uid="{200B1943-5A7D-406F-925A-6953DEEA5C1B}"/>
    <cellStyle name="Commentaire 7 5 2 3" xfId="24134" xr:uid="{978DAFFC-EC84-4324-9851-9C8C86545490}"/>
    <cellStyle name="Commentaire 7 5 2 3 2" xfId="24135" xr:uid="{8DA4A901-A696-49E9-B0D0-2CF2BC9CD30B}"/>
    <cellStyle name="Commentaire 7 5 2 3 2 2" xfId="24136" xr:uid="{319953C4-A159-49EC-999A-C08D21842415}"/>
    <cellStyle name="Commentaire 7 5 2 3 2 3" xfId="24137" xr:uid="{80D87624-2187-47A9-91AE-DE87A6BB4287}"/>
    <cellStyle name="Commentaire 7 5 2 3 2 4" xfId="24138" xr:uid="{639AE162-AA92-4FDD-B628-74F7AB31A5A3}"/>
    <cellStyle name="Commentaire 7 5 2 3 2 5" xfId="24139" xr:uid="{7D6BA720-EEE4-48C2-98E4-A88E5B4C325C}"/>
    <cellStyle name="Commentaire 7 5 2 3 3" xfId="24140" xr:uid="{CBF7F2A1-9F2F-4357-B730-68732B8DC233}"/>
    <cellStyle name="Commentaire 7 5 2 3 3 2" xfId="24141" xr:uid="{12D7BD5B-52E7-444C-8DE3-DC4B8D030B80}"/>
    <cellStyle name="Commentaire 7 5 2 3 3 3" xfId="24142" xr:uid="{4984E3FC-FE58-41F2-BBD7-8C428E96D2FC}"/>
    <cellStyle name="Commentaire 7 5 2 3 3 4" xfId="24143" xr:uid="{6F0E7BAE-EBCA-4370-B9AF-559FA99F8000}"/>
    <cellStyle name="Commentaire 7 5 2 3 3 5" xfId="24144" xr:uid="{344818F3-AF0F-47A3-B480-F003BB8EFD28}"/>
    <cellStyle name="Commentaire 7 5 2 3 4" xfId="24145" xr:uid="{30D9D9B1-0047-47AE-BA24-2004D2AE25ED}"/>
    <cellStyle name="Commentaire 7 5 2 3 5" xfId="24146" xr:uid="{34E5586D-93A3-4864-8385-9FD910721EA3}"/>
    <cellStyle name="Commentaire 7 5 2 3 6" xfId="24147" xr:uid="{A2AEDC73-76DB-4563-96C5-2E885B7F4ADB}"/>
    <cellStyle name="Commentaire 7 5 2 3 7" xfId="24148" xr:uid="{E6A44EAC-DB7B-42CE-9010-95F56BC4120E}"/>
    <cellStyle name="Commentaire 7 5 2 3_Commentaires" xfId="24149" xr:uid="{20F429D6-0549-4CE9-BD4D-E731745C6D2B}"/>
    <cellStyle name="Commentaire 7 5 2 4" xfId="24150" xr:uid="{86B9E74A-214D-4A48-B340-949E72AEB8EE}"/>
    <cellStyle name="Commentaire 7 5 2 4 2" xfId="24151" xr:uid="{6E8C9883-98D8-4F32-AFD4-CE7E7C5D6B44}"/>
    <cellStyle name="Commentaire 7 5 2 4 2 2" xfId="24152" xr:uid="{7BA70D49-28CF-4172-A617-52489EDD7DE3}"/>
    <cellStyle name="Commentaire 7 5 2 4 2 3" xfId="24153" xr:uid="{541CCBD2-1E48-465C-A4AE-F743A17906C7}"/>
    <cellStyle name="Commentaire 7 5 2 4 2 4" xfId="24154" xr:uid="{2D2865CF-35A8-464E-996D-9EEDA69EBD01}"/>
    <cellStyle name="Commentaire 7 5 2 4 2 5" xfId="24155" xr:uid="{77405263-9B40-468C-93C1-CE57D393DDDB}"/>
    <cellStyle name="Commentaire 7 5 2 4 3" xfId="24156" xr:uid="{3280C47D-470A-44EA-8CC5-4A58647324CA}"/>
    <cellStyle name="Commentaire 7 5 2 4 3 2" xfId="24157" xr:uid="{B07E1EB3-1A5A-445F-980B-3C01AC8FB3A6}"/>
    <cellStyle name="Commentaire 7 5 2 4 3 3" xfId="24158" xr:uid="{55401C5F-0D3F-4C89-A145-2F0A8A54A06A}"/>
    <cellStyle name="Commentaire 7 5 2 4 3 4" xfId="24159" xr:uid="{37E61D85-8CB3-4FB7-BD16-5F0BCBC39A89}"/>
    <cellStyle name="Commentaire 7 5 2 4 3 5" xfId="24160" xr:uid="{A6593145-AECD-4D7F-85AD-3EAEAEDF9A14}"/>
    <cellStyle name="Commentaire 7 5 2 4 4" xfId="24161" xr:uid="{D9F68583-CE11-41E9-B96B-F4C2C6FB5592}"/>
    <cellStyle name="Commentaire 7 5 2 4 5" xfId="24162" xr:uid="{2425340D-ABEA-410F-8E96-93D845B7ED27}"/>
    <cellStyle name="Commentaire 7 5 2 4 6" xfId="24163" xr:uid="{EA7936A7-6B98-430C-B295-32F20FD780A7}"/>
    <cellStyle name="Commentaire 7 5 2 4 7" xfId="24164" xr:uid="{4D4C56C9-2751-4093-8182-298FDE619EF7}"/>
    <cellStyle name="Commentaire 7 5 2 5" xfId="24165" xr:uid="{A56D1021-1B13-4F90-AF07-6401FF2CD8B5}"/>
    <cellStyle name="Commentaire 7 5 2 5 2" xfId="24166" xr:uid="{E7109AA3-145A-4A1C-A238-51E193BB5B98}"/>
    <cellStyle name="Commentaire 7 5 2 5 3" xfId="24167" xr:uid="{8E0E22D5-66F5-4A5B-BCA4-6674B2C672C7}"/>
    <cellStyle name="Commentaire 7 5 2 5 4" xfId="24168" xr:uid="{1DEF6593-B9F7-4C10-87CF-8129AD06B05A}"/>
    <cellStyle name="Commentaire 7 5 2 5 5" xfId="24169" xr:uid="{9D7DEA47-6DBD-4EED-9037-C0620D293225}"/>
    <cellStyle name="Commentaire 7 5 2 6" xfId="24170" xr:uid="{2BE01546-FC5D-4CFA-A695-787D1AE4752A}"/>
    <cellStyle name="Commentaire 7 5 2 6 2" xfId="24171" xr:uid="{FFA14975-C8F9-414F-91A2-4C28B4E7409E}"/>
    <cellStyle name="Commentaire 7 5 2 6 3" xfId="24172" xr:uid="{8DB2951A-0107-43EC-8150-5B8F853FABA8}"/>
    <cellStyle name="Commentaire 7 5 2 6 4" xfId="24173" xr:uid="{238B0144-002F-4C80-A5E0-DA15AC83B47E}"/>
    <cellStyle name="Commentaire 7 5 2 6 5" xfId="24174" xr:uid="{72C087BD-46AA-4474-AAEF-11835BBE2E7B}"/>
    <cellStyle name="Commentaire 7 5 2 7" xfId="24175" xr:uid="{B14F0E57-3D86-463B-B9EE-F59DEC71C6A7}"/>
    <cellStyle name="Commentaire 7 5 2 8" xfId="24176" xr:uid="{C8B82A5A-72B2-4DCE-9E42-3E20DCCB2B87}"/>
    <cellStyle name="Commentaire 7 5 2 9" xfId="24177" xr:uid="{7B704E5A-250F-4AF0-9802-0443B98478CC}"/>
    <cellStyle name="Commentaire 7 5 2_Commentaires" xfId="24178" xr:uid="{48098781-5D13-4162-8B29-10EA0A9B66C2}"/>
    <cellStyle name="Commentaire 7 5 3" xfId="24179" xr:uid="{69E87C87-2014-47B3-8D82-6F7619099E82}"/>
    <cellStyle name="Commentaire 7 5 3 2" xfId="24180" xr:uid="{119048F2-A6BF-4D79-8454-8CD7AD92DB69}"/>
    <cellStyle name="Commentaire 7 5 3 2 2" xfId="24181" xr:uid="{98CBD4DB-A7BB-49DF-A168-CB79B3011E79}"/>
    <cellStyle name="Commentaire 7 5 3 2 3" xfId="24182" xr:uid="{A9900042-11AB-4AC8-94C2-BA31984E2FBD}"/>
    <cellStyle name="Commentaire 7 5 3 2 4" xfId="24183" xr:uid="{2DEAE797-4E69-405B-AC29-4785F8D123BD}"/>
    <cellStyle name="Commentaire 7 5 3 2 5" xfId="24184" xr:uid="{43156901-B622-4DAE-AEB3-200D0D74F5AC}"/>
    <cellStyle name="Commentaire 7 5 3 2_Commentaires" xfId="24185" xr:uid="{8C18783E-546B-40B2-AA0F-C20867F9D24A}"/>
    <cellStyle name="Commentaire 7 5 3 3" xfId="24186" xr:uid="{8CE996DF-326E-4C80-9D50-F7CCF30FD807}"/>
    <cellStyle name="Commentaire 7 5 3 3 2" xfId="24187" xr:uid="{785EBB9D-8725-4FA5-A098-E2C60EC73B33}"/>
    <cellStyle name="Commentaire 7 5 3 3 3" xfId="24188" xr:uid="{9468F8A1-B4FC-417B-BAED-C7F20A2D021B}"/>
    <cellStyle name="Commentaire 7 5 3 3 4" xfId="24189" xr:uid="{69B5B59C-79B7-463C-ACEF-FF7A0918A0F1}"/>
    <cellStyle name="Commentaire 7 5 3 3 5" xfId="24190" xr:uid="{8784802D-8B2A-4665-9183-61820B6C50DB}"/>
    <cellStyle name="Commentaire 7 5 3 4" xfId="24191" xr:uid="{0FABCE68-0777-4DE3-8FBA-E92CAE3E33DB}"/>
    <cellStyle name="Commentaire 7 5 3 5" xfId="24192" xr:uid="{84B846BD-7863-4534-9E19-B1FAC9A80F8E}"/>
    <cellStyle name="Commentaire 7 5 3 6" xfId="24193" xr:uid="{3D12377F-BF0F-4A9B-A14E-7668EFF2B9ED}"/>
    <cellStyle name="Commentaire 7 5 3 7" xfId="24194" xr:uid="{F008A348-179A-4E25-8354-895A407DF3F5}"/>
    <cellStyle name="Commentaire 7 5 3_Commentaires" xfId="24195" xr:uid="{2604DFE0-1C47-48C8-BC82-106F4DC042D4}"/>
    <cellStyle name="Commentaire 7 5 4" xfId="24196" xr:uid="{A8E6819F-2E85-4991-9189-01206CB248F3}"/>
    <cellStyle name="Commentaire 7 5 4 2" xfId="24197" xr:uid="{86A7AE26-B331-4672-A821-0871FEC43CE6}"/>
    <cellStyle name="Commentaire 7 5 4 2 2" xfId="24198" xr:uid="{278421C4-5B0D-4198-A359-738025E31A29}"/>
    <cellStyle name="Commentaire 7 5 4 2 3" xfId="24199" xr:uid="{B69A4213-D21E-405E-BDB0-23D056D0CD1A}"/>
    <cellStyle name="Commentaire 7 5 4 2 4" xfId="24200" xr:uid="{1301689A-F665-4F37-B213-374714DFA067}"/>
    <cellStyle name="Commentaire 7 5 4 2 5" xfId="24201" xr:uid="{7BFC0E4E-A6FB-4AC8-BCE9-999944B76990}"/>
    <cellStyle name="Commentaire 7 5 4 2_Commentaires" xfId="24202" xr:uid="{B9E06CF9-6C91-4147-B0B7-BF917FCF9E11}"/>
    <cellStyle name="Commentaire 7 5 4 3" xfId="24203" xr:uid="{FEAA85F8-F1E3-4273-80D2-8DAF37E4088C}"/>
    <cellStyle name="Commentaire 7 5 4 3 2" xfId="24204" xr:uid="{2FC2907F-790D-48C2-9505-BA4206696BDD}"/>
    <cellStyle name="Commentaire 7 5 4 3 3" xfId="24205" xr:uid="{3AAA4EF7-50D4-4231-BC68-30C0EC31AD24}"/>
    <cellStyle name="Commentaire 7 5 4 3 4" xfId="24206" xr:uid="{935F748F-8115-41AD-9946-FD8370EDF642}"/>
    <cellStyle name="Commentaire 7 5 4 3 5" xfId="24207" xr:uid="{18F2137A-B81B-4C9A-B966-44F9593E2157}"/>
    <cellStyle name="Commentaire 7 5 4 4" xfId="24208" xr:uid="{332559F2-1847-4674-80D2-4CC0CAC12F0F}"/>
    <cellStyle name="Commentaire 7 5 4 5" xfId="24209" xr:uid="{6A55C89B-CADF-4E94-AB65-D8E0F2016523}"/>
    <cellStyle name="Commentaire 7 5 4 6" xfId="24210" xr:uid="{99AA4F20-DC47-4C21-8EBD-3C9742FDE305}"/>
    <cellStyle name="Commentaire 7 5 4 7" xfId="24211" xr:uid="{D0F49D4F-41A2-4BFB-8360-0D532987311C}"/>
    <cellStyle name="Commentaire 7 5 4_Commentaires" xfId="24212" xr:uid="{AE3E500B-E559-426B-A005-2991B4FAAAD0}"/>
    <cellStyle name="Commentaire 7 5 5" xfId="24213" xr:uid="{2403CB7C-3AA5-4293-A0EA-B4A87F403BE0}"/>
    <cellStyle name="Commentaire 7 5 5 2" xfId="24214" xr:uid="{A38F027E-E92B-4A8F-B45E-09C14800C913}"/>
    <cellStyle name="Commentaire 7 5 5 2 2" xfId="24215" xr:uid="{2C09B3E4-E558-4D78-9F96-B9A5C6AC86F2}"/>
    <cellStyle name="Commentaire 7 5 5 2 3" xfId="24216" xr:uid="{39678938-9307-459C-B82D-4BD3714E0789}"/>
    <cellStyle name="Commentaire 7 5 5 2 4" xfId="24217" xr:uid="{87715408-2AD3-488B-8A69-F6E33B62BEE1}"/>
    <cellStyle name="Commentaire 7 5 5 2 5" xfId="24218" xr:uid="{1B243FCD-7B81-4A13-85C2-79137AA57608}"/>
    <cellStyle name="Commentaire 7 5 5 2_Commentaires" xfId="24219" xr:uid="{7E15AE3F-5310-46B7-950A-A8FD11B152D4}"/>
    <cellStyle name="Commentaire 7 5 5 3" xfId="24220" xr:uid="{A6FD275C-B343-4F0F-8D80-89088C7901A3}"/>
    <cellStyle name="Commentaire 7 5 5 3 2" xfId="24221" xr:uid="{99155612-CF86-4821-B54B-8DD948CB5A0C}"/>
    <cellStyle name="Commentaire 7 5 5 3 3" xfId="24222" xr:uid="{D79EA542-4BE6-4116-B51A-C52EC0EC56FF}"/>
    <cellStyle name="Commentaire 7 5 5 3 4" xfId="24223" xr:uid="{08978709-9AEF-4569-B851-160D6805013E}"/>
    <cellStyle name="Commentaire 7 5 5 3 5" xfId="24224" xr:uid="{3AC5BDE6-96E2-409B-858E-16FEC04A814F}"/>
    <cellStyle name="Commentaire 7 5 5 4" xfId="24225" xr:uid="{CC114159-76BC-46C3-AECD-DD7E8966BEC2}"/>
    <cellStyle name="Commentaire 7 5 5 5" xfId="24226" xr:uid="{FAAC1576-318E-42FC-ACF1-D36470353812}"/>
    <cellStyle name="Commentaire 7 5 5 6" xfId="24227" xr:uid="{2677CBE8-8CD1-498F-8AF5-F2BFA5825631}"/>
    <cellStyle name="Commentaire 7 5 5 7" xfId="24228" xr:uid="{5CD58DD3-3E55-4D1B-B24C-0F54FB6A85F5}"/>
    <cellStyle name="Commentaire 7 5 5_Commentaires" xfId="24229" xr:uid="{D71EE9DB-3BD7-4DB2-84E8-B0960DFE1BBC}"/>
    <cellStyle name="Commentaire 7 5 6" xfId="24230" xr:uid="{98064C17-1614-4C47-BE51-AF0F3BD5F374}"/>
    <cellStyle name="Commentaire 7 5 6 2" xfId="24231" xr:uid="{EE547EB8-5F44-4366-A411-384AA7836E24}"/>
    <cellStyle name="Commentaire 7 5 6 2 2" xfId="24232" xr:uid="{8A2D0C01-330C-479C-BF4C-88C1CBFB86EE}"/>
    <cellStyle name="Commentaire 7 5 6 2 3" xfId="24233" xr:uid="{521E7C40-3153-4D53-9C53-44DACAC965D7}"/>
    <cellStyle name="Commentaire 7 5 6 2 4" xfId="24234" xr:uid="{9BB04CFD-90F6-43D4-8518-B79C18B17496}"/>
    <cellStyle name="Commentaire 7 5 6 2 5" xfId="24235" xr:uid="{E4EE4C68-E7DD-4B59-A332-FA215B09E197}"/>
    <cellStyle name="Commentaire 7 5 6 2_Commentaires" xfId="24236" xr:uid="{27430ED1-3F98-47CC-9A43-927638AFF6DC}"/>
    <cellStyle name="Commentaire 7 5 6 3" xfId="24237" xr:uid="{3E80F384-CB26-470A-A625-6C30848C18CE}"/>
    <cellStyle name="Commentaire 7 5 6 3 2" xfId="24238" xr:uid="{FE8A94D4-539D-441A-9D7A-1E713452173D}"/>
    <cellStyle name="Commentaire 7 5 6 3 3" xfId="24239" xr:uid="{73C29341-DC9B-46E4-B3A7-2179B0D49442}"/>
    <cellStyle name="Commentaire 7 5 6 3 4" xfId="24240" xr:uid="{8EB376A3-34BD-4076-BCCE-C1D21E45CF89}"/>
    <cellStyle name="Commentaire 7 5 6 3 5" xfId="24241" xr:uid="{4E11C8B8-D106-45E1-8988-AC5E8E1EC26C}"/>
    <cellStyle name="Commentaire 7 5 6 4" xfId="24242" xr:uid="{4CED6FF9-F4EA-4640-939A-59D51348E15D}"/>
    <cellStyle name="Commentaire 7 5 6 5" xfId="24243" xr:uid="{E97A0A53-30A7-47A2-8CBA-7F7F3D531602}"/>
    <cellStyle name="Commentaire 7 5 6 6" xfId="24244" xr:uid="{C530B00C-C102-4FEC-B215-4A813D9DDE05}"/>
    <cellStyle name="Commentaire 7 5 6 7" xfId="24245" xr:uid="{D307911D-51D0-4BA2-BA3D-DC406B7E6221}"/>
    <cellStyle name="Commentaire 7 5 6_Commentaires" xfId="24246" xr:uid="{49B03F1A-BE00-40FD-8006-45A30E8EBE80}"/>
    <cellStyle name="Commentaire 7 5 7" xfId="24247" xr:uid="{F5F09C08-05DD-4292-B0AF-39FF7ED060C5}"/>
    <cellStyle name="Commentaire 7 5 7 2" xfId="24248" xr:uid="{EB9461E5-FBEC-406A-B040-040ED2C4E9A7}"/>
    <cellStyle name="Commentaire 7 5 7 2 2" xfId="24249" xr:uid="{426C9EEA-9388-49A7-89CC-A739AC5C86C9}"/>
    <cellStyle name="Commentaire 7 5 7 2 3" xfId="24250" xr:uid="{31A70438-9421-4C70-9A13-A5DCD5807331}"/>
    <cellStyle name="Commentaire 7 5 7 2 4" xfId="24251" xr:uid="{A760C59D-5C8A-4269-A7F6-25EBFB58BA22}"/>
    <cellStyle name="Commentaire 7 5 7 2 5" xfId="24252" xr:uid="{BB176774-8D7A-4E25-9BAE-7678E50E7B40}"/>
    <cellStyle name="Commentaire 7 5 7 3" xfId="24253" xr:uid="{718FDDC2-68DF-4AC7-9FCC-E5AE075699A2}"/>
    <cellStyle name="Commentaire 7 5 7 4" xfId="24254" xr:uid="{10C27FCC-1F2E-437E-8759-AE7877809F6A}"/>
    <cellStyle name="Commentaire 7 5 7 5" xfId="24255" xr:uid="{7A31AB6E-966A-4705-ADAE-4D881C300B3C}"/>
    <cellStyle name="Commentaire 7 5 7 6" xfId="24256" xr:uid="{E01CBC1C-AFC0-40C3-B650-56B7FE0D821B}"/>
    <cellStyle name="Commentaire 7 5 7_Commentaires" xfId="24257" xr:uid="{00F42EE9-4640-486E-AF51-FE0102A628F1}"/>
    <cellStyle name="Commentaire 7 5 8" xfId="24258" xr:uid="{5A000163-3380-4335-BA96-FEB6704ADAB4}"/>
    <cellStyle name="Commentaire 7 5 8 2" xfId="24259" xr:uid="{B5ED420C-C000-4A22-89FB-02CA4433288E}"/>
    <cellStyle name="Commentaire 7 5 8 3" xfId="24260" xr:uid="{6885F634-6BA9-441D-9B9D-014F08228CAE}"/>
    <cellStyle name="Commentaire 7 5 8 4" xfId="24261" xr:uid="{F9171E53-FCC6-4140-9737-5B540FF4D5D8}"/>
    <cellStyle name="Commentaire 7 5 8 5" xfId="24262" xr:uid="{B4256CDD-F354-440B-941D-0B3B1A06BFDC}"/>
    <cellStyle name="Commentaire 7 5 8_Commentaires" xfId="24263" xr:uid="{C614B545-98E2-4D60-A066-2FB9837756DE}"/>
    <cellStyle name="Commentaire 7 5 9" xfId="24264" xr:uid="{1F88A813-2F11-451C-A8B1-90C619DAE948}"/>
    <cellStyle name="Commentaire 7 5_Commentaires" xfId="24265" xr:uid="{674C7937-81E0-4FC1-B598-5E48FC9230C5}"/>
    <cellStyle name="Commentaire 7 6" xfId="24266" xr:uid="{73D42051-2202-488D-BDC5-EE741FE2C40C}"/>
    <cellStyle name="Commentaire 7 6 10" xfId="24267" xr:uid="{D4F336E7-AC5E-48FE-9D79-ECB7B4B4DA1C}"/>
    <cellStyle name="Commentaire 7 6 11" xfId="24268" xr:uid="{FA319A26-2D7D-4046-9BB4-EB659424B05A}"/>
    <cellStyle name="Commentaire 7 6 12" xfId="24269" xr:uid="{969DF762-4C5E-40F4-8B4F-0512A6CDFBE5}"/>
    <cellStyle name="Commentaire 7 6 2" xfId="24270" xr:uid="{55B92359-322C-4557-9051-21AED6EEEBCA}"/>
    <cellStyle name="Commentaire 7 6 2 10" xfId="24271" xr:uid="{018D29AB-5D31-46C6-835D-6998032EF827}"/>
    <cellStyle name="Commentaire 7 6 2 2" xfId="24272" xr:uid="{F22E015E-430B-4549-9C00-5A106E3D3289}"/>
    <cellStyle name="Commentaire 7 6 2 2 2" xfId="24273" xr:uid="{D95D2BAD-5DD8-4096-A2C3-59B56C4F99CE}"/>
    <cellStyle name="Commentaire 7 6 2 2 2 2" xfId="24274" xr:uid="{17A47FB5-F299-4D99-A9A9-602B65F33B10}"/>
    <cellStyle name="Commentaire 7 6 2 2 2 3" xfId="24275" xr:uid="{AAB7B689-953B-41AB-9927-C6990D488A6E}"/>
    <cellStyle name="Commentaire 7 6 2 2 2 4" xfId="24276" xr:uid="{76B45AE2-6367-4BFE-A771-A22E76A7A9F6}"/>
    <cellStyle name="Commentaire 7 6 2 2 2 5" xfId="24277" xr:uid="{0551ACB6-ECF7-4119-AA76-D509E0130D4A}"/>
    <cellStyle name="Commentaire 7 6 2 2 3" xfId="24278" xr:uid="{D8CC5B89-A676-48F2-A03A-3B96C440B1DC}"/>
    <cellStyle name="Commentaire 7 6 2 2 3 2" xfId="24279" xr:uid="{6D6A4A88-99DA-42D8-9F0B-632F9B6C4E0F}"/>
    <cellStyle name="Commentaire 7 6 2 2 3 3" xfId="24280" xr:uid="{2BDA5CC8-272B-4911-9A38-20A9F55B33E8}"/>
    <cellStyle name="Commentaire 7 6 2 2 3 4" xfId="24281" xr:uid="{FFF2B638-689E-4E94-A7E3-275CDCC7AD43}"/>
    <cellStyle name="Commentaire 7 6 2 2 3 5" xfId="24282" xr:uid="{BF809103-F6D6-486D-B7C1-E932B2D3012D}"/>
    <cellStyle name="Commentaire 7 6 2 2 4" xfId="24283" xr:uid="{44F0FD6E-EF05-437F-887F-241DDE869DF6}"/>
    <cellStyle name="Commentaire 7 6 2 2 5" xfId="24284" xr:uid="{036BAD00-FA38-4EF7-880E-041AB0947267}"/>
    <cellStyle name="Commentaire 7 6 2 2 6" xfId="24285" xr:uid="{6643E80D-5C0A-45E5-B4CC-6CD28B8315A7}"/>
    <cellStyle name="Commentaire 7 6 2 2 7" xfId="24286" xr:uid="{FD8BA4DA-1C6B-45FA-9AEF-EF31B355ADAB}"/>
    <cellStyle name="Commentaire 7 6 2 2_Commentaires" xfId="24287" xr:uid="{4ACBE374-5A98-407E-A34D-7B2145E8865C}"/>
    <cellStyle name="Commentaire 7 6 2 3" xfId="24288" xr:uid="{79270B9A-D485-4680-B9EB-97FD906337B1}"/>
    <cellStyle name="Commentaire 7 6 2 3 2" xfId="24289" xr:uid="{BD2991B4-B387-4050-AE7B-17E057E030DF}"/>
    <cellStyle name="Commentaire 7 6 2 3 2 2" xfId="24290" xr:uid="{0220C077-C50D-4FAD-94FC-27455C1500D0}"/>
    <cellStyle name="Commentaire 7 6 2 3 2 3" xfId="24291" xr:uid="{D3902EA9-0E45-4108-8191-57A8C978FB25}"/>
    <cellStyle name="Commentaire 7 6 2 3 2 4" xfId="24292" xr:uid="{4EFA9381-1569-49AD-A874-BA1A3AE0453C}"/>
    <cellStyle name="Commentaire 7 6 2 3 2 5" xfId="24293" xr:uid="{4666AEAC-CA85-4F6E-BC52-12C17BCFD0AF}"/>
    <cellStyle name="Commentaire 7 6 2 3 3" xfId="24294" xr:uid="{04540AEA-9280-4490-A2F5-D54AA4C04F6A}"/>
    <cellStyle name="Commentaire 7 6 2 3 3 2" xfId="24295" xr:uid="{D36E164D-0FB2-4D03-8F5E-6CDED5368900}"/>
    <cellStyle name="Commentaire 7 6 2 3 3 3" xfId="24296" xr:uid="{F3527E14-77DD-4FF5-8A5A-0727EB189556}"/>
    <cellStyle name="Commentaire 7 6 2 3 3 4" xfId="24297" xr:uid="{0B138102-CA2E-4A61-B497-D49B3672957A}"/>
    <cellStyle name="Commentaire 7 6 2 3 3 5" xfId="24298" xr:uid="{10DE3271-302B-4FF0-8DB9-78F647BC4C85}"/>
    <cellStyle name="Commentaire 7 6 2 3 4" xfId="24299" xr:uid="{1E0F6370-FD74-40EC-8C22-148753351635}"/>
    <cellStyle name="Commentaire 7 6 2 3 5" xfId="24300" xr:uid="{4FA8C9A8-BD91-4548-804A-1DD6DD5CED4B}"/>
    <cellStyle name="Commentaire 7 6 2 3 6" xfId="24301" xr:uid="{7F74C52C-7C8C-4FF1-A90A-AFDD5244A268}"/>
    <cellStyle name="Commentaire 7 6 2 3 7" xfId="24302" xr:uid="{FCB402D9-68F2-48AE-83A4-28FBCFD42409}"/>
    <cellStyle name="Commentaire 7 6 2 3_Commentaires" xfId="24303" xr:uid="{A352BED8-FE7E-49B7-9EE9-84A8EAA4037D}"/>
    <cellStyle name="Commentaire 7 6 2 4" xfId="24304" xr:uid="{54A19603-7299-45BD-9F2D-C8D0CE8E8D22}"/>
    <cellStyle name="Commentaire 7 6 2 4 2" xfId="24305" xr:uid="{9009C627-7668-43E5-A7BB-B74D4C6C2D73}"/>
    <cellStyle name="Commentaire 7 6 2 4 2 2" xfId="24306" xr:uid="{CA9D9703-3041-4258-880D-B4EB5AAFB07C}"/>
    <cellStyle name="Commentaire 7 6 2 4 2 3" xfId="24307" xr:uid="{82C642B1-7CF8-42CA-B97E-D49A5F908864}"/>
    <cellStyle name="Commentaire 7 6 2 4 2 4" xfId="24308" xr:uid="{4855E45E-7ACF-423A-B2D4-074154A2E805}"/>
    <cellStyle name="Commentaire 7 6 2 4 2 5" xfId="24309" xr:uid="{29C0F35C-75CD-4AC8-888D-900EA5B33739}"/>
    <cellStyle name="Commentaire 7 6 2 4 3" xfId="24310" xr:uid="{8C0DDCA6-5C66-4E8C-8C69-209EB24D182F}"/>
    <cellStyle name="Commentaire 7 6 2 4 3 2" xfId="24311" xr:uid="{65A409CB-3182-47EA-8828-3C367567B5EA}"/>
    <cellStyle name="Commentaire 7 6 2 4 3 3" xfId="24312" xr:uid="{DE361F52-AE74-4B7F-AA76-1C9AF3FA7874}"/>
    <cellStyle name="Commentaire 7 6 2 4 3 4" xfId="24313" xr:uid="{41E8CAC1-703D-4160-B106-E527E1E1BB4C}"/>
    <cellStyle name="Commentaire 7 6 2 4 3 5" xfId="24314" xr:uid="{95E2DEFA-1B54-4933-A890-A9A198A0FA30}"/>
    <cellStyle name="Commentaire 7 6 2 4 4" xfId="24315" xr:uid="{A125C527-1AA7-4FA7-BF82-E34BFD21A668}"/>
    <cellStyle name="Commentaire 7 6 2 4 5" xfId="24316" xr:uid="{F0E8A898-2512-4390-8F0C-2E3FD3457F61}"/>
    <cellStyle name="Commentaire 7 6 2 4 6" xfId="24317" xr:uid="{301E6DEA-14AE-467C-90D4-FAB86E7E8227}"/>
    <cellStyle name="Commentaire 7 6 2 4 7" xfId="24318" xr:uid="{563BD238-A78C-4E26-9899-248C9E2FC94F}"/>
    <cellStyle name="Commentaire 7 6 2 5" xfId="24319" xr:uid="{07D3D966-F3E9-42AE-850C-3E0AB1C0BC68}"/>
    <cellStyle name="Commentaire 7 6 2 5 2" xfId="24320" xr:uid="{A071B93E-A39B-4FF0-90F3-EA43BCB45A41}"/>
    <cellStyle name="Commentaire 7 6 2 5 3" xfId="24321" xr:uid="{8BC9A083-3B12-4E03-A3BC-7BA6FB1776FC}"/>
    <cellStyle name="Commentaire 7 6 2 5 4" xfId="24322" xr:uid="{3584A15A-4782-42B2-B4C1-AC4C5DDABA52}"/>
    <cellStyle name="Commentaire 7 6 2 5 5" xfId="24323" xr:uid="{53421AC2-2CAC-4EFE-AFBD-F7827EB8B990}"/>
    <cellStyle name="Commentaire 7 6 2 6" xfId="24324" xr:uid="{B7A2B7C6-061E-4DD6-820F-E262FFB40878}"/>
    <cellStyle name="Commentaire 7 6 2 6 2" xfId="24325" xr:uid="{D3FFDB81-7342-4D67-90DD-805EA5B66A0C}"/>
    <cellStyle name="Commentaire 7 6 2 6 3" xfId="24326" xr:uid="{5F197303-2324-425C-A57F-D65D6FE9EBBF}"/>
    <cellStyle name="Commentaire 7 6 2 6 4" xfId="24327" xr:uid="{F694FFD7-9B64-472C-A66D-BBEF0EA7B62C}"/>
    <cellStyle name="Commentaire 7 6 2 6 5" xfId="24328" xr:uid="{C9614AE0-4192-4B6C-878D-DCFDBA94D6FF}"/>
    <cellStyle name="Commentaire 7 6 2 7" xfId="24329" xr:uid="{540E8AA9-CCC6-4C43-8CB9-570AB3A1E99A}"/>
    <cellStyle name="Commentaire 7 6 2 8" xfId="24330" xr:uid="{A870982D-FFC3-4340-B482-C3DB8EBA57C4}"/>
    <cellStyle name="Commentaire 7 6 2 9" xfId="24331" xr:uid="{91F9FE55-0DDE-40B2-A2AF-7B7672AE2205}"/>
    <cellStyle name="Commentaire 7 6 2_Commentaires" xfId="24332" xr:uid="{5A8701FB-82D8-4074-8B14-EB6E4EC598F7}"/>
    <cellStyle name="Commentaire 7 6 3" xfId="24333" xr:uid="{74434C26-25EA-493D-88BE-7E3E158EC2A6}"/>
    <cellStyle name="Commentaire 7 6 3 2" xfId="24334" xr:uid="{7049B721-6C0D-4DE5-9DD6-38CE599AB049}"/>
    <cellStyle name="Commentaire 7 6 3 2 2" xfId="24335" xr:uid="{7F1969F6-BE92-46B9-A5ED-ADB461A8ADEF}"/>
    <cellStyle name="Commentaire 7 6 3 2 3" xfId="24336" xr:uid="{1697CDDD-8FA6-46B1-A42E-CC18A5A65335}"/>
    <cellStyle name="Commentaire 7 6 3 2 4" xfId="24337" xr:uid="{44E431BA-9AF4-474F-AEC6-C74003EEEE65}"/>
    <cellStyle name="Commentaire 7 6 3 2 5" xfId="24338" xr:uid="{FAE0CEA0-9FCB-4645-8637-46B411E407B3}"/>
    <cellStyle name="Commentaire 7 6 3 2_Commentaires" xfId="24339" xr:uid="{9F544F7C-050B-4BE6-8BC5-39CFC966AEBC}"/>
    <cellStyle name="Commentaire 7 6 3 3" xfId="24340" xr:uid="{8758D9ED-BDAF-4154-AF47-571639A62E30}"/>
    <cellStyle name="Commentaire 7 6 3 3 2" xfId="24341" xr:uid="{771F6F85-B884-4AA6-84F5-2F278BD55A79}"/>
    <cellStyle name="Commentaire 7 6 3 3 3" xfId="24342" xr:uid="{673A6398-7E61-47E1-AB8B-F0F30BDA5E7A}"/>
    <cellStyle name="Commentaire 7 6 3 3 4" xfId="24343" xr:uid="{A8FFF5D2-501B-458F-975E-19979F2EF8C0}"/>
    <cellStyle name="Commentaire 7 6 3 3 5" xfId="24344" xr:uid="{4F2CE22D-08C7-4F47-8B61-0368CF020E94}"/>
    <cellStyle name="Commentaire 7 6 3 4" xfId="24345" xr:uid="{593B93EA-A8A9-44BB-A876-CF8677F0238F}"/>
    <cellStyle name="Commentaire 7 6 3 5" xfId="24346" xr:uid="{5FD4CAE0-4024-41E8-9ECE-BAB69926CD00}"/>
    <cellStyle name="Commentaire 7 6 3 6" xfId="24347" xr:uid="{8479C121-30CF-42EA-8237-55B14CCB2519}"/>
    <cellStyle name="Commentaire 7 6 3 7" xfId="24348" xr:uid="{44DEC883-9BE2-4E00-884C-4F3C67A29EA2}"/>
    <cellStyle name="Commentaire 7 6 3_Commentaires" xfId="24349" xr:uid="{52981444-A5EE-49C1-B5D7-B9013AB368EF}"/>
    <cellStyle name="Commentaire 7 6 4" xfId="24350" xr:uid="{8D4BE4F6-7158-4C6D-BB3D-868426227BAC}"/>
    <cellStyle name="Commentaire 7 6 4 2" xfId="24351" xr:uid="{F2764E80-6F19-4931-BF61-09B7EB625221}"/>
    <cellStyle name="Commentaire 7 6 4 2 2" xfId="24352" xr:uid="{4B8ACBCA-FC1A-4EC9-9DF0-C2C4B5653E97}"/>
    <cellStyle name="Commentaire 7 6 4 2 3" xfId="24353" xr:uid="{F228F3DE-BD47-4055-82DB-2F3C773B12C7}"/>
    <cellStyle name="Commentaire 7 6 4 2 4" xfId="24354" xr:uid="{FFD22AF5-B350-4982-B797-3A8F40F11DEE}"/>
    <cellStyle name="Commentaire 7 6 4 2 5" xfId="24355" xr:uid="{0B280F5E-07D5-4A99-BA72-7B641A5E13A7}"/>
    <cellStyle name="Commentaire 7 6 4 2_Commentaires" xfId="24356" xr:uid="{F98857E6-B99D-476D-8139-258357B2BD46}"/>
    <cellStyle name="Commentaire 7 6 4 3" xfId="24357" xr:uid="{6E8D7C07-BA80-4C31-BE52-D27847F26793}"/>
    <cellStyle name="Commentaire 7 6 4 3 2" xfId="24358" xr:uid="{58081857-D46A-460C-93CC-304831392C32}"/>
    <cellStyle name="Commentaire 7 6 4 3 3" xfId="24359" xr:uid="{27E18CEF-90A8-4487-86A3-1A05304C6AC4}"/>
    <cellStyle name="Commentaire 7 6 4 3 4" xfId="24360" xr:uid="{D053B530-A788-4149-8B5A-6C0D072C28C6}"/>
    <cellStyle name="Commentaire 7 6 4 3 5" xfId="24361" xr:uid="{80ED0C3D-B15F-4140-9F82-016AE70EA985}"/>
    <cellStyle name="Commentaire 7 6 4 4" xfId="24362" xr:uid="{97852FD2-4874-47B0-97EC-5B69B788F116}"/>
    <cellStyle name="Commentaire 7 6 4 5" xfId="24363" xr:uid="{7D9A9C2E-E43D-4FB3-8B02-103738FDA48B}"/>
    <cellStyle name="Commentaire 7 6 4 6" xfId="24364" xr:uid="{A24F1DF2-4BC4-44EC-B8F2-3F589823A5B3}"/>
    <cellStyle name="Commentaire 7 6 4 7" xfId="24365" xr:uid="{C44F0D6C-42DB-4216-A20F-3DE6D20835AC}"/>
    <cellStyle name="Commentaire 7 6 4_Commentaires" xfId="24366" xr:uid="{209110B9-CAA2-4145-95CF-A8794A23B0FB}"/>
    <cellStyle name="Commentaire 7 6 5" xfId="24367" xr:uid="{B7CBB6E1-9A7F-4839-BDCD-56459E55AE98}"/>
    <cellStyle name="Commentaire 7 6 5 2" xfId="24368" xr:uid="{0E8DD701-EBA4-4574-BB21-07704D0856E0}"/>
    <cellStyle name="Commentaire 7 6 5 2 2" xfId="24369" xr:uid="{31E61A0D-15E1-419C-81D1-15AC224AD06A}"/>
    <cellStyle name="Commentaire 7 6 5 2 3" xfId="24370" xr:uid="{F03388B7-A5DF-4384-ABC5-80C36BAED4B7}"/>
    <cellStyle name="Commentaire 7 6 5 2 4" xfId="24371" xr:uid="{C19827CD-278A-4E1B-B169-2786CC97C727}"/>
    <cellStyle name="Commentaire 7 6 5 2 5" xfId="24372" xr:uid="{748A69C5-27F3-4D36-840A-5C883F62DA00}"/>
    <cellStyle name="Commentaire 7 6 5 2_Commentaires" xfId="24373" xr:uid="{7E8ECB23-0098-4382-8053-E50C62A9610D}"/>
    <cellStyle name="Commentaire 7 6 5 3" xfId="24374" xr:uid="{4BCBAE23-E112-4FF2-9D4D-0B2833D65D44}"/>
    <cellStyle name="Commentaire 7 6 5 3 2" xfId="24375" xr:uid="{7B4F89D7-28FC-4C07-BF69-1D7BECBE3D5D}"/>
    <cellStyle name="Commentaire 7 6 5 3 3" xfId="24376" xr:uid="{9991C3B4-70C9-4EB9-AD56-ED5151F659B9}"/>
    <cellStyle name="Commentaire 7 6 5 3 4" xfId="24377" xr:uid="{F6C3E3E4-5834-4502-9C01-93022CFBC39A}"/>
    <cellStyle name="Commentaire 7 6 5 3 5" xfId="24378" xr:uid="{F633028D-D648-4F5E-B941-EFD437B87DFC}"/>
    <cellStyle name="Commentaire 7 6 5 4" xfId="24379" xr:uid="{EE2C0D70-913B-4323-A396-0A2881B46C5C}"/>
    <cellStyle name="Commentaire 7 6 5 5" xfId="24380" xr:uid="{4DDDEFEC-43E9-4B9B-A320-4ABE5D45331B}"/>
    <cellStyle name="Commentaire 7 6 5 6" xfId="24381" xr:uid="{50E93085-CB93-4E91-96F7-7F8F13EB903A}"/>
    <cellStyle name="Commentaire 7 6 5 7" xfId="24382" xr:uid="{A74BB3FE-10E7-479E-86DE-5354F60CBF89}"/>
    <cellStyle name="Commentaire 7 6 5_Commentaires" xfId="24383" xr:uid="{6E47A8FE-5299-4420-9B3D-5EE308FD483D}"/>
    <cellStyle name="Commentaire 7 6 6" xfId="24384" xr:uid="{D2F33083-0796-4EC5-B033-7AD1F352703A}"/>
    <cellStyle name="Commentaire 7 6 6 2" xfId="24385" xr:uid="{D0D2174F-4378-4DD4-ABE3-44C1BBB81091}"/>
    <cellStyle name="Commentaire 7 6 6 2 2" xfId="24386" xr:uid="{D75FDA27-D93B-4536-ABCC-13BD986C180D}"/>
    <cellStyle name="Commentaire 7 6 6 2 3" xfId="24387" xr:uid="{A560A653-F621-4D8A-A8D2-FFFD53470472}"/>
    <cellStyle name="Commentaire 7 6 6 2 4" xfId="24388" xr:uid="{B50B1ECB-28D6-4188-A2DC-7DCFBBC6657E}"/>
    <cellStyle name="Commentaire 7 6 6 2 5" xfId="24389" xr:uid="{18354FC6-0DE2-4D54-BC4A-356C3B2A7806}"/>
    <cellStyle name="Commentaire 7 6 6 2_Commentaires" xfId="24390" xr:uid="{02F144CA-CD1B-4F28-8C62-6BF29DB8480A}"/>
    <cellStyle name="Commentaire 7 6 6 3" xfId="24391" xr:uid="{6A85B317-7AFB-45B6-9A7F-1DC95FDAB4EC}"/>
    <cellStyle name="Commentaire 7 6 6 3 2" xfId="24392" xr:uid="{C0AF9A85-46AA-49B0-8AB6-BB7C924BB11C}"/>
    <cellStyle name="Commentaire 7 6 6 3 3" xfId="24393" xr:uid="{CFA4EFA3-EBDF-4043-8C51-37C9E8320502}"/>
    <cellStyle name="Commentaire 7 6 6 3 4" xfId="24394" xr:uid="{99B4F21F-3D4D-4B7F-895E-C75A6A859127}"/>
    <cellStyle name="Commentaire 7 6 6 3 5" xfId="24395" xr:uid="{15000548-FFFA-4291-B877-265F4994392B}"/>
    <cellStyle name="Commentaire 7 6 6 4" xfId="24396" xr:uid="{C3664641-08E0-4C76-91B4-CF7FA0F2773A}"/>
    <cellStyle name="Commentaire 7 6 6 5" xfId="24397" xr:uid="{9F44EF64-F3C5-432A-8625-16710EC6175C}"/>
    <cellStyle name="Commentaire 7 6 6 6" xfId="24398" xr:uid="{65B9630D-2A2B-451D-9FF4-53C245DD8402}"/>
    <cellStyle name="Commentaire 7 6 6 7" xfId="24399" xr:uid="{123678AE-8479-4BD9-AE81-25A04AC9E9E9}"/>
    <cellStyle name="Commentaire 7 6 6_Commentaires" xfId="24400" xr:uid="{42C9A0AE-F3EF-4866-A89A-3E897A0D7911}"/>
    <cellStyle name="Commentaire 7 6 7" xfId="24401" xr:uid="{3BB342A1-AC66-431B-BA11-8F1823EE225A}"/>
    <cellStyle name="Commentaire 7 6 7 2" xfId="24402" xr:uid="{C87CDBD6-85F8-40D3-9789-01940F3C9298}"/>
    <cellStyle name="Commentaire 7 6 7 2 2" xfId="24403" xr:uid="{96BB2CCA-42C0-460F-8E4C-663121AFE94F}"/>
    <cellStyle name="Commentaire 7 6 7 2 3" xfId="24404" xr:uid="{8B427FE6-FDA2-4AF2-B196-5317C6B32C4A}"/>
    <cellStyle name="Commentaire 7 6 7 2 4" xfId="24405" xr:uid="{7F0AAC9D-D07B-4C70-824E-61D555628A62}"/>
    <cellStyle name="Commentaire 7 6 7 2 5" xfId="24406" xr:uid="{2441D284-A9EA-49AE-A3F8-449CC938F3A9}"/>
    <cellStyle name="Commentaire 7 6 7 3" xfId="24407" xr:uid="{ADCCD96C-13E9-45C0-8201-33274F64D4B1}"/>
    <cellStyle name="Commentaire 7 6 7 4" xfId="24408" xr:uid="{6F201B2F-E80E-4803-B12F-F48568FF6830}"/>
    <cellStyle name="Commentaire 7 6 7 5" xfId="24409" xr:uid="{25F1A00E-B5A7-4E59-BD0E-EEA445CDB8EA}"/>
    <cellStyle name="Commentaire 7 6 7 6" xfId="24410" xr:uid="{A97A65E2-C2AE-4494-AD88-044C7EDFFAAD}"/>
    <cellStyle name="Commentaire 7 6 7_Commentaires" xfId="24411" xr:uid="{B75A1926-36C1-40DB-BF09-B06045EA1194}"/>
    <cellStyle name="Commentaire 7 6 8" xfId="24412" xr:uid="{E71EFE8F-1B32-4CA2-8ABD-82575C4B4A8F}"/>
    <cellStyle name="Commentaire 7 6 8 2" xfId="24413" xr:uid="{C0851A20-4E31-4271-8CFC-C6CF73A41B42}"/>
    <cellStyle name="Commentaire 7 6 8 3" xfId="24414" xr:uid="{4D72A705-486A-45DD-866D-0863EF232DEC}"/>
    <cellStyle name="Commentaire 7 6 8 4" xfId="24415" xr:uid="{F8FFD765-C6D2-4B23-95BA-E3090229C5A8}"/>
    <cellStyle name="Commentaire 7 6 8 5" xfId="24416" xr:uid="{D53D0647-920B-456A-A55B-B7EE2BAD73DA}"/>
    <cellStyle name="Commentaire 7 6 8_Commentaires" xfId="24417" xr:uid="{FD5AABFC-A56A-4618-966A-6B31771B958D}"/>
    <cellStyle name="Commentaire 7 6 9" xfId="24418" xr:uid="{45583F4B-4BBF-45C0-AE54-BF8ACF617BBF}"/>
    <cellStyle name="Commentaire 7 6_Commentaires" xfId="24419" xr:uid="{7937D58A-6473-488C-8371-CAA93ACF27B2}"/>
    <cellStyle name="Commentaire 7 7" xfId="24420" xr:uid="{50AADAD1-E783-4031-950D-F989DE285A5B}"/>
    <cellStyle name="Commentaire 7 7 10" xfId="24421" xr:uid="{88CA1E6B-B256-4CF2-A86A-5620C341117F}"/>
    <cellStyle name="Commentaire 7 7 11" xfId="24422" xr:uid="{CC014AC0-DDA1-4C35-8484-88BBADD23970}"/>
    <cellStyle name="Commentaire 7 7 12" xfId="24423" xr:uid="{66B08754-7B20-476B-A343-F2863C70EFA3}"/>
    <cellStyle name="Commentaire 7 7 2" xfId="24424" xr:uid="{B8518A91-5567-481C-B2BE-505988893570}"/>
    <cellStyle name="Commentaire 7 7 2 10" xfId="24425" xr:uid="{1B1A3B81-75D5-414D-B276-F931C4D6A848}"/>
    <cellStyle name="Commentaire 7 7 2 2" xfId="24426" xr:uid="{A31F6C4C-7529-418C-94C8-012E68C9BF52}"/>
    <cellStyle name="Commentaire 7 7 2 2 2" xfId="24427" xr:uid="{712DCFF7-1519-4302-9861-E1FCD83A759A}"/>
    <cellStyle name="Commentaire 7 7 2 2 2 2" xfId="24428" xr:uid="{22ECBC9E-437F-4D7E-BB24-F7207615BF7D}"/>
    <cellStyle name="Commentaire 7 7 2 2 2 3" xfId="24429" xr:uid="{BF7A38A0-D4B0-4A20-AC44-66F6EBC9C659}"/>
    <cellStyle name="Commentaire 7 7 2 2 2 4" xfId="24430" xr:uid="{2B7769AB-D0C4-489C-942B-E79CDB537428}"/>
    <cellStyle name="Commentaire 7 7 2 2 2 5" xfId="24431" xr:uid="{37E930F2-FCE4-4C3B-8455-50738AA40D8B}"/>
    <cellStyle name="Commentaire 7 7 2 2 3" xfId="24432" xr:uid="{3BADD5D8-335A-477A-B573-8743CA17516A}"/>
    <cellStyle name="Commentaire 7 7 2 2 3 2" xfId="24433" xr:uid="{774003E4-430F-46B3-B400-8F75DEB76E72}"/>
    <cellStyle name="Commentaire 7 7 2 2 3 3" xfId="24434" xr:uid="{95E6479C-6355-4D27-A146-D685FBAB1671}"/>
    <cellStyle name="Commentaire 7 7 2 2 3 4" xfId="24435" xr:uid="{ECD65A0C-B282-4369-ABF0-F093BF0AA7BE}"/>
    <cellStyle name="Commentaire 7 7 2 2 3 5" xfId="24436" xr:uid="{BD8928E2-FA9D-4FB4-BCF9-0ED605FE34CB}"/>
    <cellStyle name="Commentaire 7 7 2 2 4" xfId="24437" xr:uid="{D585C1D7-8462-4E9F-9B33-BDA71F1F4FF5}"/>
    <cellStyle name="Commentaire 7 7 2 2 5" xfId="24438" xr:uid="{5A785C20-0CBD-4668-ADB3-4197034E9FD5}"/>
    <cellStyle name="Commentaire 7 7 2 2 6" xfId="24439" xr:uid="{CE83961B-310B-44CC-95D1-C6108E7C83F5}"/>
    <cellStyle name="Commentaire 7 7 2 2 7" xfId="24440" xr:uid="{DC74136B-44C0-4556-8526-072CC18712C5}"/>
    <cellStyle name="Commentaire 7 7 2 2_Commentaires" xfId="24441" xr:uid="{938DEDF6-FED9-4352-9455-7FB041B8415F}"/>
    <cellStyle name="Commentaire 7 7 2 3" xfId="24442" xr:uid="{3BA7CFA6-6A04-42C7-B844-27F7B646EAF5}"/>
    <cellStyle name="Commentaire 7 7 2 3 2" xfId="24443" xr:uid="{1AB85951-8FB6-4C6A-92F7-2F3916FA0A92}"/>
    <cellStyle name="Commentaire 7 7 2 3 2 2" xfId="24444" xr:uid="{9E512CAD-DDF1-4E9E-A5FD-81A9995CD7C3}"/>
    <cellStyle name="Commentaire 7 7 2 3 2 3" xfId="24445" xr:uid="{9B97FAC4-0504-41D7-A79C-2F60C37362A7}"/>
    <cellStyle name="Commentaire 7 7 2 3 2 4" xfId="24446" xr:uid="{2EF33B8E-8FEB-4E9F-8692-C9D6919F84C8}"/>
    <cellStyle name="Commentaire 7 7 2 3 2 5" xfId="24447" xr:uid="{03A2FEA8-E14E-490A-8FB1-0F87C63BAC8C}"/>
    <cellStyle name="Commentaire 7 7 2 3 3" xfId="24448" xr:uid="{86BB54D0-38FD-4128-B106-FBBD75B62810}"/>
    <cellStyle name="Commentaire 7 7 2 3 3 2" xfId="24449" xr:uid="{17BB406B-B870-4A22-AC37-57ED15A6815C}"/>
    <cellStyle name="Commentaire 7 7 2 3 3 3" xfId="24450" xr:uid="{F75E2C17-F0BE-43B2-BAE4-BEC3150B54E6}"/>
    <cellStyle name="Commentaire 7 7 2 3 3 4" xfId="24451" xr:uid="{4EB418C6-2F66-4CF9-8C28-0006117F65F3}"/>
    <cellStyle name="Commentaire 7 7 2 3 3 5" xfId="24452" xr:uid="{6C4D8854-5D9E-43F2-8603-AFAD58F59066}"/>
    <cellStyle name="Commentaire 7 7 2 3 4" xfId="24453" xr:uid="{F94BDFF5-D78D-4EC8-BF10-8E53B631CE2A}"/>
    <cellStyle name="Commentaire 7 7 2 3 5" xfId="24454" xr:uid="{6C5618D2-2A49-418E-A2DF-851ED315B96B}"/>
    <cellStyle name="Commentaire 7 7 2 3 6" xfId="24455" xr:uid="{DCB1B88A-F0D1-49ED-8AE3-1E1D5DE4BB82}"/>
    <cellStyle name="Commentaire 7 7 2 3 7" xfId="24456" xr:uid="{48C06F54-F4E3-44C8-8795-7ED7C6C15085}"/>
    <cellStyle name="Commentaire 7 7 2 3_Commentaires" xfId="24457" xr:uid="{9C653761-FA7B-4986-9E3D-EC0A0E1DDA33}"/>
    <cellStyle name="Commentaire 7 7 2 4" xfId="24458" xr:uid="{A36FDA1B-DD54-4810-BE6A-5696A05B2F04}"/>
    <cellStyle name="Commentaire 7 7 2 4 2" xfId="24459" xr:uid="{2E87F44C-DEE6-45B8-8BC9-04DE3D81F306}"/>
    <cellStyle name="Commentaire 7 7 2 4 2 2" xfId="24460" xr:uid="{2999DB61-A050-4071-B897-AB9052C37D8A}"/>
    <cellStyle name="Commentaire 7 7 2 4 2 3" xfId="24461" xr:uid="{45E79D22-E834-4949-B661-88F741F4D8F1}"/>
    <cellStyle name="Commentaire 7 7 2 4 2 4" xfId="24462" xr:uid="{30CE5E54-0F1F-463B-8F2D-80BC93E82816}"/>
    <cellStyle name="Commentaire 7 7 2 4 2 5" xfId="24463" xr:uid="{57B3B03C-6977-466D-BD69-9CA194B807CF}"/>
    <cellStyle name="Commentaire 7 7 2 4 3" xfId="24464" xr:uid="{61C49C3B-1BB4-4019-B4C6-CCDAEE76B838}"/>
    <cellStyle name="Commentaire 7 7 2 4 3 2" xfId="24465" xr:uid="{AB20DB7A-46D1-4FA2-938D-99D3CD3C8B9B}"/>
    <cellStyle name="Commentaire 7 7 2 4 3 3" xfId="24466" xr:uid="{B18A3075-0847-4BBA-83F9-CBE297A446EB}"/>
    <cellStyle name="Commentaire 7 7 2 4 3 4" xfId="24467" xr:uid="{7A5066BB-1650-4F83-8753-FA57C9B169A0}"/>
    <cellStyle name="Commentaire 7 7 2 4 3 5" xfId="24468" xr:uid="{4B00A8A8-4835-47E8-9829-3E3BB833BEE7}"/>
    <cellStyle name="Commentaire 7 7 2 4 4" xfId="24469" xr:uid="{51AAADF0-A6D9-4074-B457-955C494793C5}"/>
    <cellStyle name="Commentaire 7 7 2 4 5" xfId="24470" xr:uid="{59127F5B-29A2-4B10-83BB-754CA2DEEA82}"/>
    <cellStyle name="Commentaire 7 7 2 4 6" xfId="24471" xr:uid="{FA3FCD5B-A364-432C-B42B-39CE815E69D5}"/>
    <cellStyle name="Commentaire 7 7 2 4 7" xfId="24472" xr:uid="{E3171973-11EF-4DA7-882E-0FDA7E310C74}"/>
    <cellStyle name="Commentaire 7 7 2 5" xfId="24473" xr:uid="{0FE8F95F-F7BA-40FB-98F6-AEED2373F283}"/>
    <cellStyle name="Commentaire 7 7 2 5 2" xfId="24474" xr:uid="{D772A2A8-6551-4247-B846-8A1BCADDB6AC}"/>
    <cellStyle name="Commentaire 7 7 2 5 3" xfId="24475" xr:uid="{66A20048-906C-4B33-A915-679FC31C8E54}"/>
    <cellStyle name="Commentaire 7 7 2 5 4" xfId="24476" xr:uid="{EECD3971-C1F1-4CF5-B31C-66FFCAD794D2}"/>
    <cellStyle name="Commentaire 7 7 2 5 5" xfId="24477" xr:uid="{33872CA7-7A53-4328-9EE7-0A68F81F8D0F}"/>
    <cellStyle name="Commentaire 7 7 2 6" xfId="24478" xr:uid="{7E35CFA4-596E-4FE7-A23F-7F25301BD4FC}"/>
    <cellStyle name="Commentaire 7 7 2 6 2" xfId="24479" xr:uid="{0E73FD57-F9D8-4601-923C-0E7D45A69552}"/>
    <cellStyle name="Commentaire 7 7 2 6 3" xfId="24480" xr:uid="{E46316BD-3964-43CF-A5C6-5EF8474D44D8}"/>
    <cellStyle name="Commentaire 7 7 2 6 4" xfId="24481" xr:uid="{2DA62BB9-B3A1-4677-9FBE-3F8CE729FD0D}"/>
    <cellStyle name="Commentaire 7 7 2 6 5" xfId="24482" xr:uid="{819CF131-8158-4364-B912-A63723951EB0}"/>
    <cellStyle name="Commentaire 7 7 2 7" xfId="24483" xr:uid="{19967CE6-8516-43A6-9809-14844D67A788}"/>
    <cellStyle name="Commentaire 7 7 2 8" xfId="24484" xr:uid="{697FE408-DE6C-4705-8BCC-A3950F6AAF79}"/>
    <cellStyle name="Commentaire 7 7 2 9" xfId="24485" xr:uid="{C982C1BA-44E7-4944-A4D0-2049D46A1FBC}"/>
    <cellStyle name="Commentaire 7 7 2_Commentaires" xfId="24486" xr:uid="{BE1A9CAE-CF76-4FB1-8A26-DCE8C5D19548}"/>
    <cellStyle name="Commentaire 7 7 3" xfId="24487" xr:uid="{49391357-DCD8-420F-A7F1-C7BB0807867F}"/>
    <cellStyle name="Commentaire 7 7 3 2" xfId="24488" xr:uid="{FA48C567-D9B2-435C-A25C-FFAD294CFC73}"/>
    <cellStyle name="Commentaire 7 7 3 2 2" xfId="24489" xr:uid="{A93D477A-0EC1-4FE0-97AA-5F686E48806C}"/>
    <cellStyle name="Commentaire 7 7 3 2 3" xfId="24490" xr:uid="{B2506EBF-77C5-481A-8BFE-249043FF8ED3}"/>
    <cellStyle name="Commentaire 7 7 3 2 4" xfId="24491" xr:uid="{F0DF1FC5-5B66-427B-AE33-D9219CC8B185}"/>
    <cellStyle name="Commentaire 7 7 3 2 5" xfId="24492" xr:uid="{FB10B107-D6F3-442B-810F-77038AA25446}"/>
    <cellStyle name="Commentaire 7 7 3 2_Commentaires" xfId="24493" xr:uid="{1DE9C74B-B095-4221-A4A8-A1817CCBC8DD}"/>
    <cellStyle name="Commentaire 7 7 3 3" xfId="24494" xr:uid="{2FFB3358-D5C3-4301-BE74-70D2967C025B}"/>
    <cellStyle name="Commentaire 7 7 3 3 2" xfId="24495" xr:uid="{CC82420B-87D4-475C-98BA-B423D5D71A63}"/>
    <cellStyle name="Commentaire 7 7 3 3 3" xfId="24496" xr:uid="{6C2819F0-F606-4C99-8635-6F7213561A30}"/>
    <cellStyle name="Commentaire 7 7 3 3 4" xfId="24497" xr:uid="{F4CBD3A0-234F-4A3A-B132-76AF82F9116C}"/>
    <cellStyle name="Commentaire 7 7 3 3 5" xfId="24498" xr:uid="{F2644CB3-7DF5-4AE5-BF44-ABF1F383C701}"/>
    <cellStyle name="Commentaire 7 7 3 4" xfId="24499" xr:uid="{7F3EBEE1-942B-40E7-93C2-29CE4DEA71E0}"/>
    <cellStyle name="Commentaire 7 7 3 5" xfId="24500" xr:uid="{2408E843-0339-4B74-8383-F1F323FA5D5F}"/>
    <cellStyle name="Commentaire 7 7 3 6" xfId="24501" xr:uid="{824DFB26-1EBE-4E58-A0BB-F335863B1DEE}"/>
    <cellStyle name="Commentaire 7 7 3 7" xfId="24502" xr:uid="{0AFE2F44-B94E-4A6B-B7F7-4243B12BAAC2}"/>
    <cellStyle name="Commentaire 7 7 3_Commentaires" xfId="24503" xr:uid="{DE56B724-34AD-43E7-B049-25955DFEA4A1}"/>
    <cellStyle name="Commentaire 7 7 4" xfId="24504" xr:uid="{69F5D409-5EDB-46D4-9A10-0B5D457F2CA4}"/>
    <cellStyle name="Commentaire 7 7 4 2" xfId="24505" xr:uid="{55744234-4752-4117-BEFD-B12064282CCE}"/>
    <cellStyle name="Commentaire 7 7 4 2 2" xfId="24506" xr:uid="{DE8F1281-1702-47BE-9CE7-15CB89D2BD01}"/>
    <cellStyle name="Commentaire 7 7 4 2 3" xfId="24507" xr:uid="{D3ACBB6A-D996-4FF1-B653-CB512EB796D5}"/>
    <cellStyle name="Commentaire 7 7 4 2 4" xfId="24508" xr:uid="{9247665B-B7C1-4434-87CB-34DD772C9E80}"/>
    <cellStyle name="Commentaire 7 7 4 2 5" xfId="24509" xr:uid="{7C1A6457-27A0-402A-997C-68C481DAEA21}"/>
    <cellStyle name="Commentaire 7 7 4 2_Commentaires" xfId="24510" xr:uid="{CDBB1CFA-99CF-4768-9FCD-5AC3B9F96517}"/>
    <cellStyle name="Commentaire 7 7 4 3" xfId="24511" xr:uid="{953E3BA2-AB50-495F-B455-74B52617B0B6}"/>
    <cellStyle name="Commentaire 7 7 4 3 2" xfId="24512" xr:uid="{D8007252-0757-42A3-BBEE-77D585D5308D}"/>
    <cellStyle name="Commentaire 7 7 4 3 3" xfId="24513" xr:uid="{839902D1-9379-4CAC-8E6C-8733D2404C7C}"/>
    <cellStyle name="Commentaire 7 7 4 3 4" xfId="24514" xr:uid="{23DA9183-7CFB-4622-B59F-E78888B3C8FC}"/>
    <cellStyle name="Commentaire 7 7 4 3 5" xfId="24515" xr:uid="{24B7796C-D5A3-406B-86D2-8A287CDA6E8C}"/>
    <cellStyle name="Commentaire 7 7 4 4" xfId="24516" xr:uid="{BB9648E8-7997-4490-8FAF-82BD634308C8}"/>
    <cellStyle name="Commentaire 7 7 4 5" xfId="24517" xr:uid="{D6B203FD-DD80-45C8-A5AA-006D0ADA8323}"/>
    <cellStyle name="Commentaire 7 7 4 6" xfId="24518" xr:uid="{E5A3DDE2-5AF1-400F-B06B-8B4E8DFF35D9}"/>
    <cellStyle name="Commentaire 7 7 4 7" xfId="24519" xr:uid="{987CE8BD-6545-4CB7-98DC-C5ACF24CD68D}"/>
    <cellStyle name="Commentaire 7 7 4_Commentaires" xfId="24520" xr:uid="{E74E46E3-8066-460B-9D00-AC3E0444312F}"/>
    <cellStyle name="Commentaire 7 7 5" xfId="24521" xr:uid="{B0B989DB-1016-4994-8437-5CE9FF0CC024}"/>
    <cellStyle name="Commentaire 7 7 5 2" xfId="24522" xr:uid="{D46AEA66-5E2B-44E1-A9E8-00CBD5103B10}"/>
    <cellStyle name="Commentaire 7 7 5 2 2" xfId="24523" xr:uid="{A54151C9-3CDC-4218-A7AE-0C6A1B02CF45}"/>
    <cellStyle name="Commentaire 7 7 5 2 3" xfId="24524" xr:uid="{123F9494-D683-41B4-A7A7-7B24106B7E40}"/>
    <cellStyle name="Commentaire 7 7 5 2 4" xfId="24525" xr:uid="{D9F27E86-FF21-4F37-8A02-0CE1F8713B44}"/>
    <cellStyle name="Commentaire 7 7 5 2 5" xfId="24526" xr:uid="{589807B5-DFD8-4968-A4B9-1A421E4CD745}"/>
    <cellStyle name="Commentaire 7 7 5 2_Commentaires" xfId="24527" xr:uid="{73476FA2-C4A2-4E04-8C47-5BC865163151}"/>
    <cellStyle name="Commentaire 7 7 5 3" xfId="24528" xr:uid="{B5ED28DD-CF2F-4FDD-AAEB-EE93368060EF}"/>
    <cellStyle name="Commentaire 7 7 5 3 2" xfId="24529" xr:uid="{8E6C2193-69EE-4749-AE6C-C2947396ABEB}"/>
    <cellStyle name="Commentaire 7 7 5 3 3" xfId="24530" xr:uid="{A444B06E-2EB5-4ACC-A8D5-21ABA6FB50CE}"/>
    <cellStyle name="Commentaire 7 7 5 3 4" xfId="24531" xr:uid="{FD45291E-778A-4F07-B9AF-102B155DB311}"/>
    <cellStyle name="Commentaire 7 7 5 3 5" xfId="24532" xr:uid="{B33D77E9-89C8-4AD3-AE01-8E23B4C7A492}"/>
    <cellStyle name="Commentaire 7 7 5 4" xfId="24533" xr:uid="{B20ABB88-1E3B-4787-986F-BDABEBCD514B}"/>
    <cellStyle name="Commentaire 7 7 5 5" xfId="24534" xr:uid="{3A7A1FD7-9722-4B27-A4B8-973660C106DD}"/>
    <cellStyle name="Commentaire 7 7 5 6" xfId="24535" xr:uid="{B9A72600-38ED-41C5-824E-309E377FFF88}"/>
    <cellStyle name="Commentaire 7 7 5 7" xfId="24536" xr:uid="{26A21748-00CF-4F78-AD9B-6D09A54165F8}"/>
    <cellStyle name="Commentaire 7 7 5_Commentaires" xfId="24537" xr:uid="{B52AEBB6-AFF0-4C4F-B4A8-FD3E64892501}"/>
    <cellStyle name="Commentaire 7 7 6" xfId="24538" xr:uid="{F8AE0604-4C5D-4E6E-89A2-5B254750FBD1}"/>
    <cellStyle name="Commentaire 7 7 6 2" xfId="24539" xr:uid="{6BBDE59C-B083-4A9F-848B-5DE7E800C4BC}"/>
    <cellStyle name="Commentaire 7 7 6 2 2" xfId="24540" xr:uid="{82DDFCED-8338-405F-8F47-D0ACDB152955}"/>
    <cellStyle name="Commentaire 7 7 6 2 3" xfId="24541" xr:uid="{94E4F07F-78D1-467F-96E1-7974F1C8B6B0}"/>
    <cellStyle name="Commentaire 7 7 6 2 4" xfId="24542" xr:uid="{5EF527E2-A0F1-4D50-B295-5A3EAD4622EF}"/>
    <cellStyle name="Commentaire 7 7 6 2 5" xfId="24543" xr:uid="{7147F10B-1AED-4A56-B37B-3F804F4574A8}"/>
    <cellStyle name="Commentaire 7 7 6 2_Commentaires" xfId="24544" xr:uid="{A6BEB866-12F8-4B40-8207-A2A100DD9578}"/>
    <cellStyle name="Commentaire 7 7 6 3" xfId="24545" xr:uid="{BD5FCD1B-D02B-40AF-9D50-BEF0A0E95F37}"/>
    <cellStyle name="Commentaire 7 7 6 3 2" xfId="24546" xr:uid="{A4136314-4A27-4A8D-B6E3-5D7667A057D2}"/>
    <cellStyle name="Commentaire 7 7 6 3 3" xfId="24547" xr:uid="{A14B9B6A-01FF-44ED-AD85-3B209F443885}"/>
    <cellStyle name="Commentaire 7 7 6 3 4" xfId="24548" xr:uid="{770BBD56-CD0E-4F62-94BF-F99D6591F58D}"/>
    <cellStyle name="Commentaire 7 7 6 3 5" xfId="24549" xr:uid="{94374549-BB16-4AE4-8838-28694CD58CE5}"/>
    <cellStyle name="Commentaire 7 7 6 4" xfId="24550" xr:uid="{0E373F28-667E-46CC-91F8-AF260B93071A}"/>
    <cellStyle name="Commentaire 7 7 6 5" xfId="24551" xr:uid="{126FA8C8-6AA7-49F1-B693-73302E9F46C0}"/>
    <cellStyle name="Commentaire 7 7 6 6" xfId="24552" xr:uid="{D78C0CB1-9E31-490D-8111-7495973F38AD}"/>
    <cellStyle name="Commentaire 7 7 6 7" xfId="24553" xr:uid="{86A1434A-2E18-4174-8227-96F1699CB51C}"/>
    <cellStyle name="Commentaire 7 7 6_Commentaires" xfId="24554" xr:uid="{892154F9-9631-439F-BC0B-F70637B048B6}"/>
    <cellStyle name="Commentaire 7 7 7" xfId="24555" xr:uid="{13FA644A-FC1B-4A53-98BD-93950464D72F}"/>
    <cellStyle name="Commentaire 7 7 7 2" xfId="24556" xr:uid="{9D2CD8FA-A742-4853-99AF-3FDE7D30D616}"/>
    <cellStyle name="Commentaire 7 7 7 2 2" xfId="24557" xr:uid="{76D56F56-7A51-4472-89E9-38E54DA6A934}"/>
    <cellStyle name="Commentaire 7 7 7 2 3" xfId="24558" xr:uid="{9436FAA5-8A41-4654-84FD-1A26E1FCDE9D}"/>
    <cellStyle name="Commentaire 7 7 7 2 4" xfId="24559" xr:uid="{306084CD-5774-48A3-AC42-3F597B4745F8}"/>
    <cellStyle name="Commentaire 7 7 7 2 5" xfId="24560" xr:uid="{8AE68EA0-2AE4-4C34-B154-6FAD4F67EA4A}"/>
    <cellStyle name="Commentaire 7 7 7 3" xfId="24561" xr:uid="{C0B08F10-D8EA-40DE-B3D3-204767F8F8B6}"/>
    <cellStyle name="Commentaire 7 7 7 4" xfId="24562" xr:uid="{0A2CD54E-4A8E-42E8-8CB2-92924BA5293A}"/>
    <cellStyle name="Commentaire 7 7 7 5" xfId="24563" xr:uid="{7D5BC7B1-FBF2-4288-ABC7-830F92407056}"/>
    <cellStyle name="Commentaire 7 7 7 6" xfId="24564" xr:uid="{C8059F24-AE99-4A46-BC36-80C450F345C5}"/>
    <cellStyle name="Commentaire 7 7 7_Commentaires" xfId="24565" xr:uid="{53BCDBEA-73B8-4281-A380-BC41142EFD4C}"/>
    <cellStyle name="Commentaire 7 7 8" xfId="24566" xr:uid="{522730A0-AC22-4F79-BF85-4EDA99DE14BC}"/>
    <cellStyle name="Commentaire 7 7 8 2" xfId="24567" xr:uid="{35693C2F-F323-404B-95E6-B208E43F2F66}"/>
    <cellStyle name="Commentaire 7 7 8 3" xfId="24568" xr:uid="{D407D5C3-319C-4D09-A3B4-917FD0B7EEE5}"/>
    <cellStyle name="Commentaire 7 7 8 4" xfId="24569" xr:uid="{6BE71E3D-57D3-44A2-A029-7B8EDF1DC48D}"/>
    <cellStyle name="Commentaire 7 7 8 5" xfId="24570" xr:uid="{D8815000-B770-4EF2-BD36-53197BBF3A3A}"/>
    <cellStyle name="Commentaire 7 7 8_Commentaires" xfId="24571" xr:uid="{B6E0ADED-11A6-4B3A-B384-3AB460726F89}"/>
    <cellStyle name="Commentaire 7 7 9" xfId="24572" xr:uid="{B99C4EBE-3A48-4716-8D49-3E4A327F3934}"/>
    <cellStyle name="Commentaire 7 7_Commentaires" xfId="24573" xr:uid="{8B119521-A0F2-4113-892F-001BF5EF0D2E}"/>
    <cellStyle name="Commentaire 7 8" xfId="24574" xr:uid="{7E404F27-BA77-469D-B392-90302DE82EAD}"/>
    <cellStyle name="Commentaire 7 8 10" xfId="24575" xr:uid="{F6BB5496-713A-4A3D-BFF9-57A373EB49F6}"/>
    <cellStyle name="Commentaire 7 8 11" xfId="24576" xr:uid="{50D0449F-4F8A-4606-81F3-68255BBC400D}"/>
    <cellStyle name="Commentaire 7 8 12" xfId="24577" xr:uid="{F18E6243-811B-4ABF-99F0-26224CC333C7}"/>
    <cellStyle name="Commentaire 7 8 2" xfId="24578" xr:uid="{BEC6050A-7359-4943-8EFD-7943AE0FD095}"/>
    <cellStyle name="Commentaire 7 8 2 10" xfId="24579" xr:uid="{6E948724-30EF-4FE8-BE4B-C97E25F6CAB3}"/>
    <cellStyle name="Commentaire 7 8 2 2" xfId="24580" xr:uid="{752B28E5-49D7-4BC0-868C-E976FFCD3044}"/>
    <cellStyle name="Commentaire 7 8 2 2 2" xfId="24581" xr:uid="{ED1E5E53-EF97-4F7E-AE70-502FD8F4A49E}"/>
    <cellStyle name="Commentaire 7 8 2 2 2 2" xfId="24582" xr:uid="{D6099443-128C-4E10-9818-428882FEA91B}"/>
    <cellStyle name="Commentaire 7 8 2 2 2 3" xfId="24583" xr:uid="{BBEAFD9E-91A1-48B4-835C-07D2F1C33857}"/>
    <cellStyle name="Commentaire 7 8 2 2 2 4" xfId="24584" xr:uid="{3EBF4B22-094A-45A5-8C78-3347A348374D}"/>
    <cellStyle name="Commentaire 7 8 2 2 2 5" xfId="24585" xr:uid="{5FB836C2-4BF2-42D4-B5B0-15E75332D623}"/>
    <cellStyle name="Commentaire 7 8 2 2 3" xfId="24586" xr:uid="{A15261DE-96B7-430A-9E25-B76F6251CBD1}"/>
    <cellStyle name="Commentaire 7 8 2 2 3 2" xfId="24587" xr:uid="{0DAC0A20-22B7-4ED1-9140-14AE5C00BC26}"/>
    <cellStyle name="Commentaire 7 8 2 2 3 3" xfId="24588" xr:uid="{F62676A5-5AB4-4EC3-A848-33252D9E7B64}"/>
    <cellStyle name="Commentaire 7 8 2 2 3 4" xfId="24589" xr:uid="{EBCDFD79-3756-49D5-B53F-902A473B1E39}"/>
    <cellStyle name="Commentaire 7 8 2 2 3 5" xfId="24590" xr:uid="{333519FC-B7AA-419D-B4DF-531E0CCAF5D4}"/>
    <cellStyle name="Commentaire 7 8 2 2 4" xfId="24591" xr:uid="{771EF199-171E-4BF4-89B4-D2805A69BD42}"/>
    <cellStyle name="Commentaire 7 8 2 2 5" xfId="24592" xr:uid="{373ED95A-6E01-4DC0-8481-51BC70CC8AFD}"/>
    <cellStyle name="Commentaire 7 8 2 2 6" xfId="24593" xr:uid="{9D869BFB-7051-444C-AEE4-94D5AB3B4A1D}"/>
    <cellStyle name="Commentaire 7 8 2 2 7" xfId="24594" xr:uid="{CEE33CDF-3F0F-4402-8581-0A026AD9CF9C}"/>
    <cellStyle name="Commentaire 7 8 2 2_Commentaires" xfId="24595" xr:uid="{B702B18B-7158-4A4A-934C-E334ED5B6D74}"/>
    <cellStyle name="Commentaire 7 8 2 3" xfId="24596" xr:uid="{1D72990E-E090-4A15-A295-93F75AAE3DFA}"/>
    <cellStyle name="Commentaire 7 8 2 3 2" xfId="24597" xr:uid="{87CEF69C-3C57-46A7-B28B-04865EB0779F}"/>
    <cellStyle name="Commentaire 7 8 2 3 2 2" xfId="24598" xr:uid="{F73F5D86-945F-467D-96CA-56A2C6AB6A69}"/>
    <cellStyle name="Commentaire 7 8 2 3 2 3" xfId="24599" xr:uid="{66B15C48-B9B7-4D17-958F-B7646C947E50}"/>
    <cellStyle name="Commentaire 7 8 2 3 2 4" xfId="24600" xr:uid="{11FEA72A-2138-4AF6-88D0-B0891346F76E}"/>
    <cellStyle name="Commentaire 7 8 2 3 2 5" xfId="24601" xr:uid="{63A3304B-06EC-4D66-A558-4ADF3B6AB1D6}"/>
    <cellStyle name="Commentaire 7 8 2 3 3" xfId="24602" xr:uid="{96E76801-0F0A-4B8E-8FF4-0D52AC1C7A89}"/>
    <cellStyle name="Commentaire 7 8 2 3 3 2" xfId="24603" xr:uid="{4D8DC981-2877-4B47-AD05-C1BD21F020B9}"/>
    <cellStyle name="Commentaire 7 8 2 3 3 3" xfId="24604" xr:uid="{B5A7AEEF-C3A5-42D1-8107-8F95D43110FA}"/>
    <cellStyle name="Commentaire 7 8 2 3 3 4" xfId="24605" xr:uid="{E50C2CB3-890E-4E50-A6DE-47B5F4687CD5}"/>
    <cellStyle name="Commentaire 7 8 2 3 3 5" xfId="24606" xr:uid="{D06B5482-3891-4DDF-9C00-16F7C1B4EEFC}"/>
    <cellStyle name="Commentaire 7 8 2 3 4" xfId="24607" xr:uid="{93DDFAFA-D91F-42AD-BDFD-5D744514E6E7}"/>
    <cellStyle name="Commentaire 7 8 2 3 5" xfId="24608" xr:uid="{AD92E475-6162-401A-BBE0-130B7429A244}"/>
    <cellStyle name="Commentaire 7 8 2 3 6" xfId="24609" xr:uid="{C9A005F5-C1C0-4EF9-8656-C43A1A15AEB7}"/>
    <cellStyle name="Commentaire 7 8 2 3 7" xfId="24610" xr:uid="{AFC8E638-029D-4004-B4FB-70AB77E12DD1}"/>
    <cellStyle name="Commentaire 7 8 2 3_Commentaires" xfId="24611" xr:uid="{F4F84E6A-477D-4A3E-9EA5-6AE655D253FC}"/>
    <cellStyle name="Commentaire 7 8 2 4" xfId="24612" xr:uid="{94F1182E-20DA-4825-9F7C-1E7907FCA3D0}"/>
    <cellStyle name="Commentaire 7 8 2 4 2" xfId="24613" xr:uid="{815A1C32-44C0-4B12-8C98-A67809FCCD47}"/>
    <cellStyle name="Commentaire 7 8 2 4 2 2" xfId="24614" xr:uid="{D5BD6280-0951-4C1A-9B5B-75B791724B1B}"/>
    <cellStyle name="Commentaire 7 8 2 4 2 3" xfId="24615" xr:uid="{AC68D26D-2D73-4440-9915-3DB04479A0F8}"/>
    <cellStyle name="Commentaire 7 8 2 4 2 4" xfId="24616" xr:uid="{F7D0ED13-0F15-4FCB-993E-EFADFF47B183}"/>
    <cellStyle name="Commentaire 7 8 2 4 2 5" xfId="24617" xr:uid="{8EE35573-E4C3-4520-ADD2-C3677BC21753}"/>
    <cellStyle name="Commentaire 7 8 2 4 3" xfId="24618" xr:uid="{F1E0794C-27C3-4107-A071-03AA1520DED6}"/>
    <cellStyle name="Commentaire 7 8 2 4 3 2" xfId="24619" xr:uid="{46F725D9-21E9-41E0-879C-0BF2537D6642}"/>
    <cellStyle name="Commentaire 7 8 2 4 3 3" xfId="24620" xr:uid="{FABCE13A-9071-4C17-944A-161DD5DF2BDA}"/>
    <cellStyle name="Commentaire 7 8 2 4 3 4" xfId="24621" xr:uid="{0A194C93-98FE-4846-9DD0-5966B8ECF591}"/>
    <cellStyle name="Commentaire 7 8 2 4 3 5" xfId="24622" xr:uid="{0CBBC902-81AB-4644-88DB-E19FC9FA714D}"/>
    <cellStyle name="Commentaire 7 8 2 4 4" xfId="24623" xr:uid="{8A3BF613-C284-4C4C-AB56-33927346A67D}"/>
    <cellStyle name="Commentaire 7 8 2 4 5" xfId="24624" xr:uid="{C24FEBF7-38CC-41CB-9272-CBC4E2C1E3AA}"/>
    <cellStyle name="Commentaire 7 8 2 4 6" xfId="24625" xr:uid="{3843C0E1-3A03-437C-B84A-BEF4625F5366}"/>
    <cellStyle name="Commentaire 7 8 2 4 7" xfId="24626" xr:uid="{60123D2C-D760-46BB-8372-B40AC3F82D44}"/>
    <cellStyle name="Commentaire 7 8 2 5" xfId="24627" xr:uid="{5FFD4F72-6CF8-4416-8A27-CBE1BD966920}"/>
    <cellStyle name="Commentaire 7 8 2 5 2" xfId="24628" xr:uid="{F5C93348-46AD-4FBE-8585-AD1A2159143C}"/>
    <cellStyle name="Commentaire 7 8 2 5 3" xfId="24629" xr:uid="{A5477E94-EED1-4737-B070-768F65D826EC}"/>
    <cellStyle name="Commentaire 7 8 2 5 4" xfId="24630" xr:uid="{311ABC9E-F4E3-47C2-8A31-0A48DFF71D29}"/>
    <cellStyle name="Commentaire 7 8 2 5 5" xfId="24631" xr:uid="{8F3DE487-402D-4C55-96E8-AF0516ADA508}"/>
    <cellStyle name="Commentaire 7 8 2 6" xfId="24632" xr:uid="{A569260F-AD4B-48A7-B7E0-2C4389BA6B0F}"/>
    <cellStyle name="Commentaire 7 8 2 6 2" xfId="24633" xr:uid="{1E662AF9-D36F-48E0-BA93-8C9CC5F6F954}"/>
    <cellStyle name="Commentaire 7 8 2 6 3" xfId="24634" xr:uid="{2E90B88A-D413-41CB-8E2A-0ECE60E000A2}"/>
    <cellStyle name="Commentaire 7 8 2 6 4" xfId="24635" xr:uid="{0AD76FF9-3FF6-4FD6-800E-E58E5294DAFA}"/>
    <cellStyle name="Commentaire 7 8 2 6 5" xfId="24636" xr:uid="{08DF74A2-EFBA-4B10-9358-50430336ADB0}"/>
    <cellStyle name="Commentaire 7 8 2 7" xfId="24637" xr:uid="{99A496E7-A27E-4A49-BE5E-3B0F9FD1A81A}"/>
    <cellStyle name="Commentaire 7 8 2 8" xfId="24638" xr:uid="{36FCF56C-DBE2-42D3-8198-6FEEAAEEA8CA}"/>
    <cellStyle name="Commentaire 7 8 2 9" xfId="24639" xr:uid="{5D2E8089-A7FC-40CA-81C2-0CC1CE48F7ED}"/>
    <cellStyle name="Commentaire 7 8 2_Commentaires" xfId="24640" xr:uid="{EAE33050-9B32-446F-9F01-36C307979D49}"/>
    <cellStyle name="Commentaire 7 8 3" xfId="24641" xr:uid="{37180BED-0217-4CA5-9647-C0ADE31D86B9}"/>
    <cellStyle name="Commentaire 7 8 3 2" xfId="24642" xr:uid="{3D33BFC6-298C-474A-A909-BDBAFF12F13F}"/>
    <cellStyle name="Commentaire 7 8 3 2 2" xfId="24643" xr:uid="{D9F3FB9A-B6FE-4773-8A34-5334ABE64ACA}"/>
    <cellStyle name="Commentaire 7 8 3 2 3" xfId="24644" xr:uid="{BEE35C82-85A4-4FCB-9B43-97F056869630}"/>
    <cellStyle name="Commentaire 7 8 3 2 4" xfId="24645" xr:uid="{8B212E9D-E8A5-494E-8DB2-E64F52C72CC9}"/>
    <cellStyle name="Commentaire 7 8 3 2 5" xfId="24646" xr:uid="{145EEE55-B053-4BEF-ACD3-F22C67AD96A7}"/>
    <cellStyle name="Commentaire 7 8 3 2_Commentaires" xfId="24647" xr:uid="{C7B1BCEB-8E99-4FDD-AAE1-A9DD41EFCE8E}"/>
    <cellStyle name="Commentaire 7 8 3 3" xfId="24648" xr:uid="{836476BE-D758-494B-83CC-E94D8293E9D7}"/>
    <cellStyle name="Commentaire 7 8 3 3 2" xfId="24649" xr:uid="{0E9C95AE-A6C0-4A99-9B0C-D2EFB0ACD636}"/>
    <cellStyle name="Commentaire 7 8 3 3 3" xfId="24650" xr:uid="{2759AADC-89C3-4F05-8B23-C48C3A530D26}"/>
    <cellStyle name="Commentaire 7 8 3 3 4" xfId="24651" xr:uid="{A3BB0E02-B8EF-4B2D-95C8-4CBBDCDB7E4F}"/>
    <cellStyle name="Commentaire 7 8 3 3 5" xfId="24652" xr:uid="{685FD294-9D95-468B-9B03-49525F0F9CBA}"/>
    <cellStyle name="Commentaire 7 8 3 4" xfId="24653" xr:uid="{936B7BFD-5854-4208-9CEF-6366D0B9CF03}"/>
    <cellStyle name="Commentaire 7 8 3 5" xfId="24654" xr:uid="{BC03B95E-3A90-4037-95A2-B79AEE35D2D1}"/>
    <cellStyle name="Commentaire 7 8 3 6" xfId="24655" xr:uid="{5C5B38A1-B932-44C9-A937-928CE73C2828}"/>
    <cellStyle name="Commentaire 7 8 3 7" xfId="24656" xr:uid="{9B5918B7-48E8-4818-B43D-3C1AC11BBB7A}"/>
    <cellStyle name="Commentaire 7 8 3_Commentaires" xfId="24657" xr:uid="{628C2793-480B-4CC4-83C1-2281261B50BD}"/>
    <cellStyle name="Commentaire 7 8 4" xfId="24658" xr:uid="{7D5A5B8C-76D2-420E-A57A-73A3E222AA95}"/>
    <cellStyle name="Commentaire 7 8 4 2" xfId="24659" xr:uid="{1AE838B3-93ED-48CA-851B-3DA7B775BD91}"/>
    <cellStyle name="Commentaire 7 8 4 2 2" xfId="24660" xr:uid="{122D6E4F-0DD5-4F4D-8390-BCB8779530E2}"/>
    <cellStyle name="Commentaire 7 8 4 2 3" xfId="24661" xr:uid="{4B93C5E3-4196-477A-8B99-3A2E3933CCA2}"/>
    <cellStyle name="Commentaire 7 8 4 2 4" xfId="24662" xr:uid="{A1162BEE-E7F9-4E2E-BAC5-2A4F3207A5A9}"/>
    <cellStyle name="Commentaire 7 8 4 2 5" xfId="24663" xr:uid="{2640F423-1EDD-4B0D-8F4A-9C9F11062DE7}"/>
    <cellStyle name="Commentaire 7 8 4 2_Commentaires" xfId="24664" xr:uid="{5EC78B0E-F8E1-4132-AF64-45F9BAA29692}"/>
    <cellStyle name="Commentaire 7 8 4 3" xfId="24665" xr:uid="{9F75CB17-37D6-43E2-BB21-999C51D1C62A}"/>
    <cellStyle name="Commentaire 7 8 4 3 2" xfId="24666" xr:uid="{00A18777-F15F-4731-B23B-95E450AD7754}"/>
    <cellStyle name="Commentaire 7 8 4 3 3" xfId="24667" xr:uid="{EFEE87FB-5D8B-4779-AEA8-A4E33B9CEC78}"/>
    <cellStyle name="Commentaire 7 8 4 3 4" xfId="24668" xr:uid="{EAAFC06F-030B-4524-AD36-935CA5D8451B}"/>
    <cellStyle name="Commentaire 7 8 4 3 5" xfId="24669" xr:uid="{5B28A1B2-93AB-48A6-92D3-7ED7DFE0E648}"/>
    <cellStyle name="Commentaire 7 8 4 4" xfId="24670" xr:uid="{08716B7A-AFD2-485F-9A30-AA27405C2588}"/>
    <cellStyle name="Commentaire 7 8 4 5" xfId="24671" xr:uid="{4DE2B848-2E6A-4671-BC39-3EEBFDA7B115}"/>
    <cellStyle name="Commentaire 7 8 4 6" xfId="24672" xr:uid="{CBBD843C-8AAF-4BBA-9F1F-BA3719A9C53D}"/>
    <cellStyle name="Commentaire 7 8 4 7" xfId="24673" xr:uid="{AF0D2EAC-8F96-43C8-88B5-D5543F8CD2EA}"/>
    <cellStyle name="Commentaire 7 8 4_Commentaires" xfId="24674" xr:uid="{BDFF7D54-8D93-44C9-ADB5-CADFC48D7C4D}"/>
    <cellStyle name="Commentaire 7 8 5" xfId="24675" xr:uid="{12AEFC3A-3CFA-4215-A792-E7BB73BA8A76}"/>
    <cellStyle name="Commentaire 7 8 5 2" xfId="24676" xr:uid="{21DCF57E-CAD2-48B6-93DE-4C750B93D2A4}"/>
    <cellStyle name="Commentaire 7 8 5 2 2" xfId="24677" xr:uid="{19D8FA13-5E1F-43FE-8424-48A5C9687DB8}"/>
    <cellStyle name="Commentaire 7 8 5 2 3" xfId="24678" xr:uid="{0BF6ECDA-33C9-4ABA-AD50-AA0A52BC0964}"/>
    <cellStyle name="Commentaire 7 8 5 2 4" xfId="24679" xr:uid="{F0BB9647-4D23-4DFF-8121-69ADAC467DD9}"/>
    <cellStyle name="Commentaire 7 8 5 2 5" xfId="24680" xr:uid="{A8A4D079-04D6-4FC3-BD8C-D153BAAC2979}"/>
    <cellStyle name="Commentaire 7 8 5 2_Commentaires" xfId="24681" xr:uid="{8B745D12-9DFA-45A0-8D7D-09B836A6D53D}"/>
    <cellStyle name="Commentaire 7 8 5 3" xfId="24682" xr:uid="{E5D45446-9C62-47A7-A684-0E6B1F297FAF}"/>
    <cellStyle name="Commentaire 7 8 5 3 2" xfId="24683" xr:uid="{3360501D-3FF6-440A-A8A1-20EEC87138E8}"/>
    <cellStyle name="Commentaire 7 8 5 3 3" xfId="24684" xr:uid="{B4F64F6F-5AFC-4280-BAF7-1570161CFC1D}"/>
    <cellStyle name="Commentaire 7 8 5 3 4" xfId="24685" xr:uid="{F3CB478C-CC8F-41D0-B863-162FEFBDBCE2}"/>
    <cellStyle name="Commentaire 7 8 5 3 5" xfId="24686" xr:uid="{8C1C69F8-1671-48E2-B179-BF679DF206DC}"/>
    <cellStyle name="Commentaire 7 8 5 4" xfId="24687" xr:uid="{DA07538E-2456-4BAF-AFBD-B369BB9E26BC}"/>
    <cellStyle name="Commentaire 7 8 5 5" xfId="24688" xr:uid="{99D86ADD-D814-4B60-896E-538AB941B342}"/>
    <cellStyle name="Commentaire 7 8 5 6" xfId="24689" xr:uid="{3BC7C33B-41B8-42CD-A573-7AE9DC9BB545}"/>
    <cellStyle name="Commentaire 7 8 5 7" xfId="24690" xr:uid="{5EE16FBC-4EFA-4735-B9A5-CD32EC0EFDB3}"/>
    <cellStyle name="Commentaire 7 8 5_Commentaires" xfId="24691" xr:uid="{D949AEBE-B3F6-48F4-8F3E-982306765031}"/>
    <cellStyle name="Commentaire 7 8 6" xfId="24692" xr:uid="{02EF4631-56DF-471A-939F-1C9AC58AEB24}"/>
    <cellStyle name="Commentaire 7 8 6 2" xfId="24693" xr:uid="{C213CC23-3088-416E-8C56-8D90DCAFC3F5}"/>
    <cellStyle name="Commentaire 7 8 6 2 2" xfId="24694" xr:uid="{EC857975-CE1F-498B-A649-F9B293609946}"/>
    <cellStyle name="Commentaire 7 8 6 2 3" xfId="24695" xr:uid="{D6379F98-22D9-4EBF-A593-612C5B65FE87}"/>
    <cellStyle name="Commentaire 7 8 6 2 4" xfId="24696" xr:uid="{7E78C3F2-57C7-4481-B752-F3CBCB80EE71}"/>
    <cellStyle name="Commentaire 7 8 6 2 5" xfId="24697" xr:uid="{833E7705-89ED-4A7B-A14F-25E7E99CE303}"/>
    <cellStyle name="Commentaire 7 8 6 2_Commentaires" xfId="24698" xr:uid="{4FA37262-0802-41BA-A70A-6A3FBEAF5656}"/>
    <cellStyle name="Commentaire 7 8 6 3" xfId="24699" xr:uid="{4A84ECA4-5A25-4943-8AE1-3C42219A750F}"/>
    <cellStyle name="Commentaire 7 8 6 3 2" xfId="24700" xr:uid="{E90093EF-FA49-4EA6-8EAA-949CF43D4E6E}"/>
    <cellStyle name="Commentaire 7 8 6 3 3" xfId="24701" xr:uid="{52140E6C-FFB5-499C-B3FF-9894E3DAEE1A}"/>
    <cellStyle name="Commentaire 7 8 6 3 4" xfId="24702" xr:uid="{6103A486-9430-4C12-91FB-9215AEA2118B}"/>
    <cellStyle name="Commentaire 7 8 6 3 5" xfId="24703" xr:uid="{CEE90FE7-C83D-47BA-B4A2-ACD460929F53}"/>
    <cellStyle name="Commentaire 7 8 6 4" xfId="24704" xr:uid="{E0AD1998-571F-4FA1-B740-B4FD3F2F98A2}"/>
    <cellStyle name="Commentaire 7 8 6 5" xfId="24705" xr:uid="{A039BF65-1670-412D-804A-317007A2FCE8}"/>
    <cellStyle name="Commentaire 7 8 6 6" xfId="24706" xr:uid="{2D83DF6C-F6E3-44AF-AACA-315FCBD545CE}"/>
    <cellStyle name="Commentaire 7 8 6 7" xfId="24707" xr:uid="{6C0DC2E3-1712-4A24-A820-4E29ED1546ED}"/>
    <cellStyle name="Commentaire 7 8 6_Commentaires" xfId="24708" xr:uid="{7208A423-EBE5-4685-B032-1FBEA8C17C01}"/>
    <cellStyle name="Commentaire 7 8 7" xfId="24709" xr:uid="{F14D3F38-FDFB-45AA-A5B1-DAD43C00E811}"/>
    <cellStyle name="Commentaire 7 8 7 2" xfId="24710" xr:uid="{9A04AEA2-A989-4936-9EB7-20D4358A4D48}"/>
    <cellStyle name="Commentaire 7 8 7 2 2" xfId="24711" xr:uid="{E193FC39-71A0-499B-A60C-22338226BD18}"/>
    <cellStyle name="Commentaire 7 8 7 2 3" xfId="24712" xr:uid="{5310F01D-A54D-471C-973F-98FDCFAF35C4}"/>
    <cellStyle name="Commentaire 7 8 7 2 4" xfId="24713" xr:uid="{EDA93044-1F83-420D-8D0F-46813B2D325A}"/>
    <cellStyle name="Commentaire 7 8 7 2 5" xfId="24714" xr:uid="{614BA526-1349-4220-BB27-05DF25ABA2A5}"/>
    <cellStyle name="Commentaire 7 8 7 3" xfId="24715" xr:uid="{CD44E29B-295E-4AE2-90EA-6D7D035EBFEA}"/>
    <cellStyle name="Commentaire 7 8 7 4" xfId="24716" xr:uid="{5DA826A8-F32F-4D49-B81E-CE94F9386B26}"/>
    <cellStyle name="Commentaire 7 8 7 5" xfId="24717" xr:uid="{83E73DDB-1788-426A-AA25-002975927D21}"/>
    <cellStyle name="Commentaire 7 8 7 6" xfId="24718" xr:uid="{070FA83E-11F6-4372-8969-3984FAD01E62}"/>
    <cellStyle name="Commentaire 7 8 7_Commentaires" xfId="24719" xr:uid="{DEFF6C87-E2B2-4E13-9B40-DB08003FD6A8}"/>
    <cellStyle name="Commentaire 7 8 8" xfId="24720" xr:uid="{0BED38C0-446B-4001-A2C5-9FE4426B1DB8}"/>
    <cellStyle name="Commentaire 7 8 8 2" xfId="24721" xr:uid="{B9477291-4935-47A7-BC06-D23AB8AA2164}"/>
    <cellStyle name="Commentaire 7 8 8 3" xfId="24722" xr:uid="{11C7FFBE-8AAF-41DE-B393-5D51C4AA7F5C}"/>
    <cellStyle name="Commentaire 7 8 8 4" xfId="24723" xr:uid="{C1DF3369-F6ED-415C-94AC-40FC299B7953}"/>
    <cellStyle name="Commentaire 7 8 8 5" xfId="24724" xr:uid="{8ED95464-824E-46E4-8071-72EE24C9DD87}"/>
    <cellStyle name="Commentaire 7 8 8_Commentaires" xfId="24725" xr:uid="{9AABFD2E-7E0C-4637-B16F-D7B07788C7B6}"/>
    <cellStyle name="Commentaire 7 8 9" xfId="24726" xr:uid="{317C5D49-3C58-42C2-B803-683F1E93FD4C}"/>
    <cellStyle name="Commentaire 7 8_Commentaires" xfId="24727" xr:uid="{635ADAC8-6F1D-4C81-8B0E-245FC7D461E0}"/>
    <cellStyle name="Commentaire 7 9" xfId="24728" xr:uid="{B8502541-5FDF-4D3B-A5DD-F2FF61F6DD7F}"/>
    <cellStyle name="Commentaire 7 9 10" xfId="24729" xr:uid="{5DE09697-E868-45C8-A103-83CD5BC9D23A}"/>
    <cellStyle name="Commentaire 7 9 11" xfId="24730" xr:uid="{8C6D20A1-9682-426D-8F10-1781F547B7B9}"/>
    <cellStyle name="Commentaire 7 9 12" xfId="24731" xr:uid="{744C8565-81B2-488C-911C-19EA396EF36C}"/>
    <cellStyle name="Commentaire 7 9 2" xfId="24732" xr:uid="{5E1D7745-5DB1-4337-8C43-FE7949EA53D8}"/>
    <cellStyle name="Commentaire 7 9 2 10" xfId="24733" xr:uid="{ADEE7CB5-D477-4033-96CF-4FB8DE510103}"/>
    <cellStyle name="Commentaire 7 9 2 2" xfId="24734" xr:uid="{BEC59DBC-466A-49D4-9AB8-3263ECBA7DBA}"/>
    <cellStyle name="Commentaire 7 9 2 2 2" xfId="24735" xr:uid="{44319EA2-EB68-4268-9409-A6EBCFEB8599}"/>
    <cellStyle name="Commentaire 7 9 2 2 2 2" xfId="24736" xr:uid="{9BEF90AD-26BA-493B-A7F0-9E737DDBD1DF}"/>
    <cellStyle name="Commentaire 7 9 2 2 2 3" xfId="24737" xr:uid="{DFAEA2CB-DE84-4DED-9411-BDBE855AE3B9}"/>
    <cellStyle name="Commentaire 7 9 2 2 2 4" xfId="24738" xr:uid="{7FF4892E-CF38-4B73-97A6-FB06C130CF1A}"/>
    <cellStyle name="Commentaire 7 9 2 2 2 5" xfId="24739" xr:uid="{1154F53A-C2F3-46A5-9C9B-735AAE55610C}"/>
    <cellStyle name="Commentaire 7 9 2 2 3" xfId="24740" xr:uid="{6C34E278-30D3-45EA-9536-8667FAECD42E}"/>
    <cellStyle name="Commentaire 7 9 2 2 3 2" xfId="24741" xr:uid="{71192A29-87C4-4FD3-B8B8-1A00F5A3939F}"/>
    <cellStyle name="Commentaire 7 9 2 2 3 3" xfId="24742" xr:uid="{98698C94-65C1-4EB4-B16A-4C642A06701D}"/>
    <cellStyle name="Commentaire 7 9 2 2 3 4" xfId="24743" xr:uid="{FC5DA61A-8DAF-4274-B0D6-280B28B45DCD}"/>
    <cellStyle name="Commentaire 7 9 2 2 3 5" xfId="24744" xr:uid="{64F84836-F49C-47AA-941D-DB4846503088}"/>
    <cellStyle name="Commentaire 7 9 2 2 4" xfId="24745" xr:uid="{E512AAE5-0BD3-486A-8730-CD8113A57049}"/>
    <cellStyle name="Commentaire 7 9 2 2 5" xfId="24746" xr:uid="{1B8D2F43-3436-4C2F-966B-65242CCEDEBA}"/>
    <cellStyle name="Commentaire 7 9 2 2 6" xfId="24747" xr:uid="{864CFA60-58EC-4A67-AB22-3CFE156942CC}"/>
    <cellStyle name="Commentaire 7 9 2 2 7" xfId="24748" xr:uid="{B60FFA13-2117-4AED-B8EF-98E7C62BBEE5}"/>
    <cellStyle name="Commentaire 7 9 2 2_Commentaires" xfId="24749" xr:uid="{24248353-00F8-43D5-88A0-932CD3FEAFE6}"/>
    <cellStyle name="Commentaire 7 9 2 3" xfId="24750" xr:uid="{D09F72B7-A7D3-4957-B612-5F6E88487233}"/>
    <cellStyle name="Commentaire 7 9 2 3 2" xfId="24751" xr:uid="{1DDBCFA0-F7A2-4D11-B723-0B43460E3655}"/>
    <cellStyle name="Commentaire 7 9 2 3 2 2" xfId="24752" xr:uid="{911B8B86-EC21-4D0A-9D8F-46627059478F}"/>
    <cellStyle name="Commentaire 7 9 2 3 2 3" xfId="24753" xr:uid="{0389FD8F-FE47-41C8-A4B2-48C025989DD8}"/>
    <cellStyle name="Commentaire 7 9 2 3 2 4" xfId="24754" xr:uid="{8077FD2D-75AE-4CCD-A77D-8338C15BBD63}"/>
    <cellStyle name="Commentaire 7 9 2 3 2 5" xfId="24755" xr:uid="{B83DF818-4621-427D-A336-AD1793AA9825}"/>
    <cellStyle name="Commentaire 7 9 2 3 3" xfId="24756" xr:uid="{78F2DB35-296D-4D07-8749-BEAFC3238642}"/>
    <cellStyle name="Commentaire 7 9 2 3 3 2" xfId="24757" xr:uid="{7E109487-51A6-47BD-B310-412E5356E3F0}"/>
    <cellStyle name="Commentaire 7 9 2 3 3 3" xfId="24758" xr:uid="{05F73A8A-5D3E-4A1A-A00D-BE8D6D22D340}"/>
    <cellStyle name="Commentaire 7 9 2 3 3 4" xfId="24759" xr:uid="{6B450C72-6100-4148-9750-3701A3AF6E58}"/>
    <cellStyle name="Commentaire 7 9 2 3 3 5" xfId="24760" xr:uid="{4FE09930-9CEF-4D0F-B20C-8099FC0F0172}"/>
    <cellStyle name="Commentaire 7 9 2 3 4" xfId="24761" xr:uid="{65695576-7842-432A-8300-4412773FE185}"/>
    <cellStyle name="Commentaire 7 9 2 3 5" xfId="24762" xr:uid="{A95AC052-15EF-4D0B-ABE6-170F9F7A9FF3}"/>
    <cellStyle name="Commentaire 7 9 2 3 6" xfId="24763" xr:uid="{7FD1EFB7-608C-4465-9487-3BB7DB976A02}"/>
    <cellStyle name="Commentaire 7 9 2 3 7" xfId="24764" xr:uid="{C313B81C-AC74-45C6-8DA7-85C5AD231A9A}"/>
    <cellStyle name="Commentaire 7 9 2 3_Commentaires" xfId="24765" xr:uid="{3188BBB0-AF76-4EDF-B5B6-43CCBDEE416D}"/>
    <cellStyle name="Commentaire 7 9 2 4" xfId="24766" xr:uid="{115719AA-B6C0-4306-94BC-8FB00063400B}"/>
    <cellStyle name="Commentaire 7 9 2 4 2" xfId="24767" xr:uid="{C200F0D8-7579-43B4-B6D2-130C690B5433}"/>
    <cellStyle name="Commentaire 7 9 2 4 2 2" xfId="24768" xr:uid="{D3B72B58-F0E9-4D0C-9078-E9196BE485D4}"/>
    <cellStyle name="Commentaire 7 9 2 4 2 3" xfId="24769" xr:uid="{EB6CA4FC-EBC3-451E-9F90-88F921AC53C4}"/>
    <cellStyle name="Commentaire 7 9 2 4 2 4" xfId="24770" xr:uid="{F2494A51-A999-485C-9E97-9584FB7B93C1}"/>
    <cellStyle name="Commentaire 7 9 2 4 2 5" xfId="24771" xr:uid="{41109099-0A4A-406F-A405-74117039172F}"/>
    <cellStyle name="Commentaire 7 9 2 4 3" xfId="24772" xr:uid="{D26821C4-1E90-4B8D-841E-4AA9C2AE8EBA}"/>
    <cellStyle name="Commentaire 7 9 2 4 3 2" xfId="24773" xr:uid="{C17D8336-528C-433C-9692-96B8C139CBF4}"/>
    <cellStyle name="Commentaire 7 9 2 4 3 3" xfId="24774" xr:uid="{56E0677B-445F-4C0D-89AE-37388AFD1664}"/>
    <cellStyle name="Commentaire 7 9 2 4 3 4" xfId="24775" xr:uid="{A39EB18E-9A0A-45B7-AABC-3B73E248DA7B}"/>
    <cellStyle name="Commentaire 7 9 2 4 3 5" xfId="24776" xr:uid="{44F8198F-B25B-429F-80D9-7E94AC5A4870}"/>
    <cellStyle name="Commentaire 7 9 2 4 4" xfId="24777" xr:uid="{8D062782-1F3C-4058-A5FF-6711CD488E81}"/>
    <cellStyle name="Commentaire 7 9 2 4 5" xfId="24778" xr:uid="{97DCB573-2B4D-4CD9-BA9E-5328A50B1BEF}"/>
    <cellStyle name="Commentaire 7 9 2 4 6" xfId="24779" xr:uid="{3195EE3A-DF26-4167-B71E-B64D9164B5DF}"/>
    <cellStyle name="Commentaire 7 9 2 4 7" xfId="24780" xr:uid="{213B1F94-AA77-4319-97C5-978FF36E801E}"/>
    <cellStyle name="Commentaire 7 9 2 5" xfId="24781" xr:uid="{A9AAF7C5-AFBA-405C-A892-6EA0091759C4}"/>
    <cellStyle name="Commentaire 7 9 2 5 2" xfId="24782" xr:uid="{5CC76114-4BD9-4ACD-82B8-5A55C6D70838}"/>
    <cellStyle name="Commentaire 7 9 2 5 3" xfId="24783" xr:uid="{E71F7016-53A7-4467-B745-8C1349904315}"/>
    <cellStyle name="Commentaire 7 9 2 5 4" xfId="24784" xr:uid="{59229F09-C885-4616-A54E-C7D067357DF8}"/>
    <cellStyle name="Commentaire 7 9 2 5 5" xfId="24785" xr:uid="{2B1A4914-D317-452A-95C8-626FDBE2924A}"/>
    <cellStyle name="Commentaire 7 9 2 6" xfId="24786" xr:uid="{537C468C-2352-4BE2-A38E-EF27E24AC7CC}"/>
    <cellStyle name="Commentaire 7 9 2 6 2" xfId="24787" xr:uid="{F4B3506C-7A71-4B56-BC79-D3E273BB7ACB}"/>
    <cellStyle name="Commentaire 7 9 2 6 3" xfId="24788" xr:uid="{FBB0CFD5-2D78-44F5-8937-53B436116762}"/>
    <cellStyle name="Commentaire 7 9 2 6 4" xfId="24789" xr:uid="{33193772-783E-4104-8AF8-B160E37BEDC1}"/>
    <cellStyle name="Commentaire 7 9 2 6 5" xfId="24790" xr:uid="{1F5F74F8-DD78-47D1-9053-44CED3AC190F}"/>
    <cellStyle name="Commentaire 7 9 2 7" xfId="24791" xr:uid="{C3A2D0F8-A94E-412C-A2A0-AAE5BCA875B5}"/>
    <cellStyle name="Commentaire 7 9 2 8" xfId="24792" xr:uid="{99FA0C4C-E411-4744-A1F1-4FACE61ED834}"/>
    <cellStyle name="Commentaire 7 9 2 9" xfId="24793" xr:uid="{A7E6F3FD-2236-4384-B3B2-E8438D8E2230}"/>
    <cellStyle name="Commentaire 7 9 2_Commentaires" xfId="24794" xr:uid="{9DCBAACE-7CD0-4678-8D35-04447FC8D133}"/>
    <cellStyle name="Commentaire 7 9 3" xfId="24795" xr:uid="{A8D88AE2-4002-4552-9B41-D989BBA2E882}"/>
    <cellStyle name="Commentaire 7 9 3 2" xfId="24796" xr:uid="{621D50E5-30A7-4A2A-94E8-9D9D689018B9}"/>
    <cellStyle name="Commentaire 7 9 3 2 2" xfId="24797" xr:uid="{E08EDDDA-D0F8-4C62-AC12-19865B9D9F6E}"/>
    <cellStyle name="Commentaire 7 9 3 2 3" xfId="24798" xr:uid="{5FF001EF-CE6A-4DE1-B91F-809D49DF8FE7}"/>
    <cellStyle name="Commentaire 7 9 3 2 4" xfId="24799" xr:uid="{B59CD3C7-A0E4-46B8-B1A9-D066236672FD}"/>
    <cellStyle name="Commentaire 7 9 3 2 5" xfId="24800" xr:uid="{AF05F3D9-A7C1-42A9-B489-F0ADB9BFB51A}"/>
    <cellStyle name="Commentaire 7 9 3 2_Commentaires" xfId="24801" xr:uid="{648BAEB4-3266-4F32-903D-8A37E321A541}"/>
    <cellStyle name="Commentaire 7 9 3 3" xfId="24802" xr:uid="{AAB974AC-9420-4848-A704-A5B6163F6D1E}"/>
    <cellStyle name="Commentaire 7 9 3 3 2" xfId="24803" xr:uid="{20EB4419-A235-405F-804D-A1880486CCB7}"/>
    <cellStyle name="Commentaire 7 9 3 3 3" xfId="24804" xr:uid="{59B563EE-0B01-4C74-BF93-1F103875849E}"/>
    <cellStyle name="Commentaire 7 9 3 3 4" xfId="24805" xr:uid="{901C8C70-C18D-4DCB-9AA0-3E9618812170}"/>
    <cellStyle name="Commentaire 7 9 3 3 5" xfId="24806" xr:uid="{92A22248-B2C1-47B2-B617-A0F0BB18D7E6}"/>
    <cellStyle name="Commentaire 7 9 3 4" xfId="24807" xr:uid="{C7811D98-E48B-4E78-9CEB-5AC40F1B5D7B}"/>
    <cellStyle name="Commentaire 7 9 3 5" xfId="24808" xr:uid="{D04E374B-C88E-4951-9A1F-CB928C9E5771}"/>
    <cellStyle name="Commentaire 7 9 3 6" xfId="24809" xr:uid="{2AF284D2-5DF9-4422-811F-ACE9FB753992}"/>
    <cellStyle name="Commentaire 7 9 3 7" xfId="24810" xr:uid="{ED41E63F-B01D-4FDB-94AF-A4505113A5A9}"/>
    <cellStyle name="Commentaire 7 9 3_Commentaires" xfId="24811" xr:uid="{5E01261A-E8F4-4AC3-9CF7-1345DC4FE42F}"/>
    <cellStyle name="Commentaire 7 9 4" xfId="24812" xr:uid="{90AF1A7A-21DE-4CC6-B112-EC5873D8CE88}"/>
    <cellStyle name="Commentaire 7 9 4 2" xfId="24813" xr:uid="{7799FE3E-DDC3-42E3-A35C-C9F47654E559}"/>
    <cellStyle name="Commentaire 7 9 4 2 2" xfId="24814" xr:uid="{A61CFEB6-6FF8-4F4E-853B-6B11098679A0}"/>
    <cellStyle name="Commentaire 7 9 4 2 3" xfId="24815" xr:uid="{4820D393-B3B2-4573-B520-233EE1F3745A}"/>
    <cellStyle name="Commentaire 7 9 4 2 4" xfId="24816" xr:uid="{1C52780B-C51E-4758-9331-373724AF1B7F}"/>
    <cellStyle name="Commentaire 7 9 4 2 5" xfId="24817" xr:uid="{716C78BC-D9CF-4280-896B-2CC7067F7AE8}"/>
    <cellStyle name="Commentaire 7 9 4 2_Commentaires" xfId="24818" xr:uid="{22F0F702-8341-41D2-8A71-E97CBA7E6A9F}"/>
    <cellStyle name="Commentaire 7 9 4 3" xfId="24819" xr:uid="{FA805C1A-F4AB-461A-8AE2-BE938675DCB7}"/>
    <cellStyle name="Commentaire 7 9 4 3 2" xfId="24820" xr:uid="{F515EC90-042A-4554-B4C8-D116C34A38A7}"/>
    <cellStyle name="Commentaire 7 9 4 3 3" xfId="24821" xr:uid="{FB961C14-858C-4379-9740-3D1645BF936B}"/>
    <cellStyle name="Commentaire 7 9 4 3 4" xfId="24822" xr:uid="{E813AB7B-202B-48F9-AC8D-BAA394190F93}"/>
    <cellStyle name="Commentaire 7 9 4 3 5" xfId="24823" xr:uid="{A9CDB3A2-81E5-41BB-8F9F-06AEC7478AFE}"/>
    <cellStyle name="Commentaire 7 9 4 4" xfId="24824" xr:uid="{5EC97244-10E2-41FE-B2B0-61CFD594FECA}"/>
    <cellStyle name="Commentaire 7 9 4 5" xfId="24825" xr:uid="{6EF10E7B-AC72-4083-9EF6-0DA80F443DC6}"/>
    <cellStyle name="Commentaire 7 9 4 6" xfId="24826" xr:uid="{1CC01D14-0A88-40B1-8696-3F716F9104C8}"/>
    <cellStyle name="Commentaire 7 9 4 7" xfId="24827" xr:uid="{927FAC48-E57E-4C55-8E84-53912CCAC5D6}"/>
    <cellStyle name="Commentaire 7 9 4_Commentaires" xfId="24828" xr:uid="{6BA1F2CF-DEEF-451D-9585-672893921EAF}"/>
    <cellStyle name="Commentaire 7 9 5" xfId="24829" xr:uid="{5157A74C-4D24-43D9-83B9-B931099D0228}"/>
    <cellStyle name="Commentaire 7 9 5 2" xfId="24830" xr:uid="{E0E09EF3-DDB2-4022-9C15-8DB51AC6B836}"/>
    <cellStyle name="Commentaire 7 9 5 2 2" xfId="24831" xr:uid="{C4809931-694F-47D7-9A16-12FB869628EB}"/>
    <cellStyle name="Commentaire 7 9 5 2 3" xfId="24832" xr:uid="{E43A9683-5426-41AD-A38D-727D6B5BF2C7}"/>
    <cellStyle name="Commentaire 7 9 5 2 4" xfId="24833" xr:uid="{AD2A8661-380B-4C64-B640-9AD931BC729F}"/>
    <cellStyle name="Commentaire 7 9 5 2 5" xfId="24834" xr:uid="{7D3AE6E9-3EE8-405C-BC63-655AFC021DC0}"/>
    <cellStyle name="Commentaire 7 9 5 2_Commentaires" xfId="24835" xr:uid="{CE308E17-6419-4670-8E00-5EC2A478925C}"/>
    <cellStyle name="Commentaire 7 9 5 3" xfId="24836" xr:uid="{CB7FA7E6-80D1-4912-9736-456F6BD3390E}"/>
    <cellStyle name="Commentaire 7 9 5 3 2" xfId="24837" xr:uid="{EF43E1B7-A3F4-41E3-9C16-720A9A9C5119}"/>
    <cellStyle name="Commentaire 7 9 5 3 3" xfId="24838" xr:uid="{22C5680C-E3D7-430A-810B-5C1A319AE1F3}"/>
    <cellStyle name="Commentaire 7 9 5 3 4" xfId="24839" xr:uid="{4AB1E4BD-477D-41A5-B831-50704EBAE00C}"/>
    <cellStyle name="Commentaire 7 9 5 3 5" xfId="24840" xr:uid="{0236AF4C-F00E-43A8-BC5C-6FC63AC0D54D}"/>
    <cellStyle name="Commentaire 7 9 5 4" xfId="24841" xr:uid="{E236E624-6CFA-4071-A857-25D0CD7FA89F}"/>
    <cellStyle name="Commentaire 7 9 5 5" xfId="24842" xr:uid="{4830603A-CECF-4FDA-8192-C24CD63E2CAD}"/>
    <cellStyle name="Commentaire 7 9 5 6" xfId="24843" xr:uid="{61F8B8DA-23A1-4628-B8D1-2159682B00A6}"/>
    <cellStyle name="Commentaire 7 9 5 7" xfId="24844" xr:uid="{96FCE247-83E0-437A-98D6-39B80DBF96F4}"/>
    <cellStyle name="Commentaire 7 9 5_Commentaires" xfId="24845" xr:uid="{D0BA270B-F797-4A39-A596-534A36499542}"/>
    <cellStyle name="Commentaire 7 9 6" xfId="24846" xr:uid="{79E3FD4A-FF4C-4C5E-8A8C-EF46E25EEB21}"/>
    <cellStyle name="Commentaire 7 9 6 2" xfId="24847" xr:uid="{D1E42F59-6686-42ED-B00C-AB710A8369E0}"/>
    <cellStyle name="Commentaire 7 9 6 2 2" xfId="24848" xr:uid="{971E3D20-9BFE-462E-A1F7-CE729716DEED}"/>
    <cellStyle name="Commentaire 7 9 6 2 3" xfId="24849" xr:uid="{293F520B-7472-4740-9AC4-DB335DB8295D}"/>
    <cellStyle name="Commentaire 7 9 6 2 4" xfId="24850" xr:uid="{0BB927B9-6030-4895-BD3C-50D015E723D9}"/>
    <cellStyle name="Commentaire 7 9 6 2 5" xfId="24851" xr:uid="{38F5D356-669D-4E1E-BC7F-273CBD597E97}"/>
    <cellStyle name="Commentaire 7 9 6 2_Commentaires" xfId="24852" xr:uid="{9CEBCD96-A6E9-43D7-BEA6-1EF2F97CCDED}"/>
    <cellStyle name="Commentaire 7 9 6 3" xfId="24853" xr:uid="{DFB1F106-2473-44D0-A86C-41E6E2368DB0}"/>
    <cellStyle name="Commentaire 7 9 6 3 2" xfId="24854" xr:uid="{1A15652F-614D-422A-BFA6-40A92D543C25}"/>
    <cellStyle name="Commentaire 7 9 6 3 3" xfId="24855" xr:uid="{F81A2576-A1CB-4DE0-88AB-492866D6211A}"/>
    <cellStyle name="Commentaire 7 9 6 3 4" xfId="24856" xr:uid="{ED54348B-54F5-4694-B347-27F8AE4697D1}"/>
    <cellStyle name="Commentaire 7 9 6 3 5" xfId="24857" xr:uid="{BCF5ACE6-41D5-44AB-AF2C-969F9348A8E1}"/>
    <cellStyle name="Commentaire 7 9 6 4" xfId="24858" xr:uid="{2BA31BFE-4CAE-4729-A83D-5DD98F415C38}"/>
    <cellStyle name="Commentaire 7 9 6 5" xfId="24859" xr:uid="{3DCAC2EE-EB46-4036-B0B5-1D145481B6E4}"/>
    <cellStyle name="Commentaire 7 9 6 6" xfId="24860" xr:uid="{DBAB6228-2C0A-43C6-B9B9-89C55948575F}"/>
    <cellStyle name="Commentaire 7 9 6 7" xfId="24861" xr:uid="{2FB14F91-20DD-427C-8CA1-8A3C25CD2587}"/>
    <cellStyle name="Commentaire 7 9 6_Commentaires" xfId="24862" xr:uid="{8927E94E-D806-446C-897F-E4CFBEBE1360}"/>
    <cellStyle name="Commentaire 7 9 7" xfId="24863" xr:uid="{2598C4BB-82A3-485A-86CC-5F3C7FBDB951}"/>
    <cellStyle name="Commentaire 7 9 7 2" xfId="24864" xr:uid="{1444DBA4-170E-45EB-AEC4-677C9300FD80}"/>
    <cellStyle name="Commentaire 7 9 7 2 2" xfId="24865" xr:uid="{D715AFB1-2FD3-46AA-B72E-79E08DF83863}"/>
    <cellStyle name="Commentaire 7 9 7 2 3" xfId="24866" xr:uid="{B28610FD-6F68-4FB8-8DB1-E25EC90A1250}"/>
    <cellStyle name="Commentaire 7 9 7 2 4" xfId="24867" xr:uid="{16D25A58-DE6B-4234-85BB-8B3635647F39}"/>
    <cellStyle name="Commentaire 7 9 7 2 5" xfId="24868" xr:uid="{39E8E102-F7BE-436B-BCDC-78ED440CB912}"/>
    <cellStyle name="Commentaire 7 9 7 3" xfId="24869" xr:uid="{6B5166C9-422C-447C-A952-F8BC0A28D713}"/>
    <cellStyle name="Commentaire 7 9 7 4" xfId="24870" xr:uid="{85A07C71-BA18-4CF5-86E8-939031BB91AC}"/>
    <cellStyle name="Commentaire 7 9 7 5" xfId="24871" xr:uid="{017B5113-B05E-488B-91B5-4A1626AB7FD2}"/>
    <cellStyle name="Commentaire 7 9 7 6" xfId="24872" xr:uid="{91902DD7-1594-427B-BC88-913DBBC0BC3A}"/>
    <cellStyle name="Commentaire 7 9 7_Commentaires" xfId="24873" xr:uid="{1D3FA969-E670-4A8C-B818-F2832DC6EBA9}"/>
    <cellStyle name="Commentaire 7 9 8" xfId="24874" xr:uid="{FA82A3FC-9CF4-4ED9-8148-9376CAAD9B09}"/>
    <cellStyle name="Commentaire 7 9 8 2" xfId="24875" xr:uid="{614081DE-0EB2-4BD2-A9B7-2F089D9237E4}"/>
    <cellStyle name="Commentaire 7 9 8 3" xfId="24876" xr:uid="{43AF6F35-8A2A-4075-91C3-E1BA5F6C82F7}"/>
    <cellStyle name="Commentaire 7 9 8 4" xfId="24877" xr:uid="{FA58505E-A28A-4475-B8F4-9CAA297703B2}"/>
    <cellStyle name="Commentaire 7 9 8 5" xfId="24878" xr:uid="{C1AA6793-C513-43F9-A17E-802DFCC4D253}"/>
    <cellStyle name="Commentaire 7 9 8_Commentaires" xfId="24879" xr:uid="{DC6CFB8A-71D6-4F4C-9405-31925DED2509}"/>
    <cellStyle name="Commentaire 7 9 9" xfId="24880" xr:uid="{0A9E98CD-1731-427B-979F-768F67AB08F9}"/>
    <cellStyle name="Commentaire 7 9_Commentaires" xfId="24881" xr:uid="{BDA0F4CD-DC9C-41AC-90B1-90269F0D06A9}"/>
    <cellStyle name="Commentaire 7_Commentaires" xfId="24882" xr:uid="{809677C2-D2EE-418E-98AF-882DF6523EAF}"/>
    <cellStyle name="Commentaire 8" xfId="24883" xr:uid="{2898583E-C57C-422B-A6AC-26DF13EB493F}"/>
    <cellStyle name="Commentaire 8 10" xfId="24884" xr:uid="{CF67CE04-32D1-4E8D-B322-66443D0987B5}"/>
    <cellStyle name="Commentaire 8 10 10" xfId="24885" xr:uid="{316D2F67-61A4-4309-AC68-F934971D5309}"/>
    <cellStyle name="Commentaire 8 10 11" xfId="24886" xr:uid="{3F750E55-2119-48B1-B503-BEF2838DD9C5}"/>
    <cellStyle name="Commentaire 8 10 2" xfId="24887" xr:uid="{A7B38EEA-C69B-471B-A80F-548F2E667E02}"/>
    <cellStyle name="Commentaire 8 10 2 2" xfId="24888" xr:uid="{B2019080-5853-4452-8C0E-110C0ED976E7}"/>
    <cellStyle name="Commentaire 8 10 2 2 2" xfId="24889" xr:uid="{73C77615-C949-4B61-BC51-DBB88FEF80DF}"/>
    <cellStyle name="Commentaire 8 10 2 2 2 2" xfId="24890" xr:uid="{3370E051-8EA4-4D9C-B884-F68C58335E26}"/>
    <cellStyle name="Commentaire 8 10 2 2 2 3" xfId="24891" xr:uid="{555A5FEB-8650-4C07-94AE-B0B4F51AD9DD}"/>
    <cellStyle name="Commentaire 8 10 2 2 2 4" xfId="24892" xr:uid="{D8035A59-0EC4-4214-B8F8-3DBEEF7AEEA7}"/>
    <cellStyle name="Commentaire 8 10 2 2 2 5" xfId="24893" xr:uid="{F280E9EE-06FE-496F-9672-EBCB4F601ADA}"/>
    <cellStyle name="Commentaire 8 10 2 2 3" xfId="24894" xr:uid="{D0594254-3A03-48E6-BE25-9A9C8B7CF032}"/>
    <cellStyle name="Commentaire 8 10 2 2 3 2" xfId="24895" xr:uid="{C45D7ABE-1B58-4050-8C59-A1F0AF5E1470}"/>
    <cellStyle name="Commentaire 8 10 2 2 3 3" xfId="24896" xr:uid="{CF38F853-0BCD-4D58-A4A3-8C13FE74B38B}"/>
    <cellStyle name="Commentaire 8 10 2 2 3 4" xfId="24897" xr:uid="{09458612-A4BF-42CE-9D11-B65A31317AA0}"/>
    <cellStyle name="Commentaire 8 10 2 2 3 5" xfId="24898" xr:uid="{D16DE7FB-5D45-44F4-B696-8669698BA8CF}"/>
    <cellStyle name="Commentaire 8 10 2 2 4" xfId="24899" xr:uid="{FD321F54-4CC9-414E-89A8-1D7894FB215C}"/>
    <cellStyle name="Commentaire 8 10 2 2 5" xfId="24900" xr:uid="{3198EB0B-13FA-421D-8DF8-01A91F9EEEC1}"/>
    <cellStyle name="Commentaire 8 10 2 2 6" xfId="24901" xr:uid="{833C22C8-EFDA-4A39-ADB0-C2056592361E}"/>
    <cellStyle name="Commentaire 8 10 2 2 7" xfId="24902" xr:uid="{3DFC97BE-FE36-47AB-9B3B-2CF82C95F0D8}"/>
    <cellStyle name="Commentaire 8 10 2 2_Commentaires" xfId="24903" xr:uid="{20D8DCBC-2C44-4511-9570-1B3D215B270C}"/>
    <cellStyle name="Commentaire 8 10 2 3" xfId="24904" xr:uid="{7D5B87F7-F024-44F0-B82D-3C980092C1A5}"/>
    <cellStyle name="Commentaire 8 10 2 3 2" xfId="24905" xr:uid="{E8775D7C-31F8-4E48-AA3C-BD62F7A5ED00}"/>
    <cellStyle name="Commentaire 8 10 2 3 2 2" xfId="24906" xr:uid="{2E6479AC-C27E-48F1-B1BE-0CBDEF0CB6BA}"/>
    <cellStyle name="Commentaire 8 10 2 3 2 3" xfId="24907" xr:uid="{BD19064D-D91E-4FED-A67D-F186C120B73B}"/>
    <cellStyle name="Commentaire 8 10 2 3 2 4" xfId="24908" xr:uid="{E84C51CB-91D7-429A-9CC2-61851559EF00}"/>
    <cellStyle name="Commentaire 8 10 2 3 2 5" xfId="24909" xr:uid="{90EEFCAB-D654-4B38-BF84-0C25F8CABC3A}"/>
    <cellStyle name="Commentaire 8 10 2 3 3" xfId="24910" xr:uid="{E2A6F387-B768-42E0-9281-7F2CCEDC3E2A}"/>
    <cellStyle name="Commentaire 8 10 2 3 3 2" xfId="24911" xr:uid="{7DC28066-AAA9-4709-8754-C0E015A5BBAA}"/>
    <cellStyle name="Commentaire 8 10 2 3 3 3" xfId="24912" xr:uid="{5E7AA64E-F4E6-4A7E-A4D0-67AD3D4EB1E2}"/>
    <cellStyle name="Commentaire 8 10 2 3 3 4" xfId="24913" xr:uid="{BF142583-BB34-4E82-A419-5E7315B00168}"/>
    <cellStyle name="Commentaire 8 10 2 3 3 5" xfId="24914" xr:uid="{414CE6D8-1845-49C1-97AA-920EF140F88E}"/>
    <cellStyle name="Commentaire 8 10 2 3 4" xfId="24915" xr:uid="{E73476D7-34F5-405C-B5E3-0EFD2261E708}"/>
    <cellStyle name="Commentaire 8 10 2 3 5" xfId="24916" xr:uid="{E70D9151-F350-4BBA-8155-73CBEC5CDFCA}"/>
    <cellStyle name="Commentaire 8 10 2 3 6" xfId="24917" xr:uid="{673268C8-F313-45C1-8AE9-348283128BAA}"/>
    <cellStyle name="Commentaire 8 10 2 3 7" xfId="24918" xr:uid="{E8B410E7-BFA7-4216-A6C5-F14580116B0F}"/>
    <cellStyle name="Commentaire 8 10 2 4" xfId="24919" xr:uid="{97C8511C-E1F3-46F7-A318-CED23015571E}"/>
    <cellStyle name="Commentaire 8 10 2 4 2" xfId="24920" xr:uid="{717A5B7E-35F1-4A5C-8FF7-4E813018B1A4}"/>
    <cellStyle name="Commentaire 8 10 2 4 3" xfId="24921" xr:uid="{A95863ED-EC03-4101-9DB7-C6AD8DF8B10C}"/>
    <cellStyle name="Commentaire 8 10 2 4 4" xfId="24922" xr:uid="{2295381E-D609-4E4F-817E-9F1A7930E980}"/>
    <cellStyle name="Commentaire 8 10 2 4 5" xfId="24923" xr:uid="{938CA9E4-DB08-4990-9C30-F6328E5C85C7}"/>
    <cellStyle name="Commentaire 8 10 2 5" xfId="24924" xr:uid="{C2A2C1A0-1047-49ED-9B9F-6386E2E0C853}"/>
    <cellStyle name="Commentaire 8 10 2 5 2" xfId="24925" xr:uid="{BE86ECC9-2B9D-4979-B229-D717F948DB14}"/>
    <cellStyle name="Commentaire 8 10 2 5 3" xfId="24926" xr:uid="{04F718E0-EF5F-4958-8C80-A5DCFCA3602C}"/>
    <cellStyle name="Commentaire 8 10 2 5 4" xfId="24927" xr:uid="{473FD8F3-3ABB-4A0C-9B33-2E9098DEA509}"/>
    <cellStyle name="Commentaire 8 10 2 5 5" xfId="24928" xr:uid="{009382A4-A0FA-4D17-B68A-F5FA0F42C0BD}"/>
    <cellStyle name="Commentaire 8 10 2 6" xfId="24929" xr:uid="{FB3A28C3-FBB2-499D-9573-B5D8C4477E6E}"/>
    <cellStyle name="Commentaire 8 10 2 7" xfId="24930" xr:uid="{6FC0A98C-8214-418D-A50A-DD53CBE8B969}"/>
    <cellStyle name="Commentaire 8 10 2 8" xfId="24931" xr:uid="{53E6FA16-B46E-459C-8CB8-66B156A0ACD9}"/>
    <cellStyle name="Commentaire 8 10 2 9" xfId="24932" xr:uid="{C6A5C9C0-A90D-474A-9ABA-214144EBFB2E}"/>
    <cellStyle name="Commentaire 8 10 2_Commentaires" xfId="24933" xr:uid="{1A29DF2C-9A55-4DB0-8FBF-48EF84E60FA0}"/>
    <cellStyle name="Commentaire 8 10 3" xfId="24934" xr:uid="{008B4B19-B6F3-45C5-BABB-96A9C7774BDB}"/>
    <cellStyle name="Commentaire 8 10 3 2" xfId="24935" xr:uid="{62699591-5FDD-40AF-97BA-3BE87D44F35B}"/>
    <cellStyle name="Commentaire 8 10 3 2 2" xfId="24936" xr:uid="{AB21A477-A3C9-4949-AEA9-BE4F78D767F0}"/>
    <cellStyle name="Commentaire 8 10 3 2 3" xfId="24937" xr:uid="{AE5DA2E0-B3DF-42B4-80E4-2DA7B04F22AF}"/>
    <cellStyle name="Commentaire 8 10 3 2 4" xfId="24938" xr:uid="{9A62DF94-9587-47D2-9913-C971B281FE43}"/>
    <cellStyle name="Commentaire 8 10 3 2 5" xfId="24939" xr:uid="{3DC57503-0406-4D1F-AD60-A5F53E0E13C8}"/>
    <cellStyle name="Commentaire 8 10 3 2_Commentaires" xfId="24940" xr:uid="{49FF5837-76B7-4736-BEC1-5900A4EC769A}"/>
    <cellStyle name="Commentaire 8 10 3 3" xfId="24941" xr:uid="{E3226DF2-C360-4396-9962-388B202F7C63}"/>
    <cellStyle name="Commentaire 8 10 3 3 2" xfId="24942" xr:uid="{918AB38C-EC9D-4609-9117-D535956B5036}"/>
    <cellStyle name="Commentaire 8 10 3 3 3" xfId="24943" xr:uid="{3EB7C898-8D3A-4A2B-B7F0-8BA3F0E76C02}"/>
    <cellStyle name="Commentaire 8 10 3 3 4" xfId="24944" xr:uid="{139DFF68-BBAE-4584-84BA-EC5E5BF489FC}"/>
    <cellStyle name="Commentaire 8 10 3 3 5" xfId="24945" xr:uid="{BFB07652-12F6-42F0-BDE1-4E24AE7E0015}"/>
    <cellStyle name="Commentaire 8 10 3 4" xfId="24946" xr:uid="{0F23C1A8-170A-4834-884D-AF34C5F4570B}"/>
    <cellStyle name="Commentaire 8 10 3 5" xfId="24947" xr:uid="{2DC8C279-37A8-4168-9CF8-556B99A51D28}"/>
    <cellStyle name="Commentaire 8 10 3 6" xfId="24948" xr:uid="{C742FFC0-0D7B-4C63-869C-1D23B296AC2C}"/>
    <cellStyle name="Commentaire 8 10 3 7" xfId="24949" xr:uid="{EC4FCE5F-34FC-4574-9137-0773E40DE381}"/>
    <cellStyle name="Commentaire 8 10 3_Commentaires" xfId="24950" xr:uid="{659469CC-9342-4BF4-8BAA-D5E02EA3F243}"/>
    <cellStyle name="Commentaire 8 10 4" xfId="24951" xr:uid="{456D4816-554F-4B5C-8CFC-B8C3A3D58A15}"/>
    <cellStyle name="Commentaire 8 10 4 2" xfId="24952" xr:uid="{6F5D0C84-44F8-4C23-8D2B-4F8C39639499}"/>
    <cellStyle name="Commentaire 8 10 4 2 2" xfId="24953" xr:uid="{4EAE6922-9082-4CBE-BD91-9F8A0F3F59F0}"/>
    <cellStyle name="Commentaire 8 10 4 2 3" xfId="24954" xr:uid="{CC98BF67-5878-488D-821F-8FC1A04C7F70}"/>
    <cellStyle name="Commentaire 8 10 4 2 4" xfId="24955" xr:uid="{D1293E2E-442E-474C-9A29-57D07B84BA04}"/>
    <cellStyle name="Commentaire 8 10 4 2 5" xfId="24956" xr:uid="{0FDB0B50-95A8-47CF-9AA4-B88F9CBB0C2C}"/>
    <cellStyle name="Commentaire 8 10 4 2_Commentaires" xfId="24957" xr:uid="{5711DD62-82BB-4D81-8CA7-EF1C21418FE5}"/>
    <cellStyle name="Commentaire 8 10 4 3" xfId="24958" xr:uid="{4D5329AB-A38F-4A20-B38F-DB6FDF206A5A}"/>
    <cellStyle name="Commentaire 8 10 4 3 2" xfId="24959" xr:uid="{6100B837-89A7-4CF1-A6F6-CBD6738FC54E}"/>
    <cellStyle name="Commentaire 8 10 4 3 3" xfId="24960" xr:uid="{2F04483F-9446-454A-9CE8-DFAC1A5D8989}"/>
    <cellStyle name="Commentaire 8 10 4 3 4" xfId="24961" xr:uid="{B4738B71-70BB-4232-87C5-A289CACC0F4D}"/>
    <cellStyle name="Commentaire 8 10 4 3 5" xfId="24962" xr:uid="{D07D6A0B-4C69-4DBA-8D08-9A199478640F}"/>
    <cellStyle name="Commentaire 8 10 4 4" xfId="24963" xr:uid="{4E9D2D82-1C76-4C74-A659-1220BF338971}"/>
    <cellStyle name="Commentaire 8 10 4 5" xfId="24964" xr:uid="{25921661-3EE3-418E-863C-592ABCA318D3}"/>
    <cellStyle name="Commentaire 8 10 4 6" xfId="24965" xr:uid="{0A97E0A4-8DFF-4DF0-B21F-BC0E10762679}"/>
    <cellStyle name="Commentaire 8 10 4 7" xfId="24966" xr:uid="{B213BA3C-4E59-40F2-B5F6-7FF7E8BE5539}"/>
    <cellStyle name="Commentaire 8 10 4_Commentaires" xfId="24967" xr:uid="{185A3133-AA44-4A15-8D1E-CF4797ECC3C8}"/>
    <cellStyle name="Commentaire 8 10 5" xfId="24968" xr:uid="{0E1F4CD2-EDC0-4327-A61A-4CE67EF59B6B}"/>
    <cellStyle name="Commentaire 8 10 5 2" xfId="24969" xr:uid="{8F32AE35-CF77-4DD1-96CD-E314B0912DAB}"/>
    <cellStyle name="Commentaire 8 10 5 2 2" xfId="24970" xr:uid="{19BAE9EF-7AC4-4126-8E3E-E7899ED9FDF8}"/>
    <cellStyle name="Commentaire 8 10 5 2 3" xfId="24971" xr:uid="{FE42DDFF-C677-4DF5-A3C2-EC35A32D0AD6}"/>
    <cellStyle name="Commentaire 8 10 5 2 4" xfId="24972" xr:uid="{50DE744F-E24C-4F33-884A-6CE6DF23A3BB}"/>
    <cellStyle name="Commentaire 8 10 5 2 5" xfId="24973" xr:uid="{2E6E2004-FEED-43A1-B52D-19E286C06622}"/>
    <cellStyle name="Commentaire 8 10 5 2_Commentaires" xfId="24974" xr:uid="{F5E4A478-D39B-4B05-BCED-43F141FE51FB}"/>
    <cellStyle name="Commentaire 8 10 5 3" xfId="24975" xr:uid="{CFD4A36A-87A8-46EB-8634-DBFE5F4EED20}"/>
    <cellStyle name="Commentaire 8 10 5 3 2" xfId="24976" xr:uid="{3F4168B7-755C-4AE1-90BE-C3F91643CBCD}"/>
    <cellStyle name="Commentaire 8 10 5 3 3" xfId="24977" xr:uid="{19DE7A63-B9AA-4733-A0EA-90DA99CCD5AE}"/>
    <cellStyle name="Commentaire 8 10 5 3 4" xfId="24978" xr:uid="{FAC3E29F-D77D-4A78-ADD6-8A62E98120C5}"/>
    <cellStyle name="Commentaire 8 10 5 3 5" xfId="24979" xr:uid="{1264A378-094F-4B38-A58C-6450C6D97820}"/>
    <cellStyle name="Commentaire 8 10 5 4" xfId="24980" xr:uid="{0274845F-3DDD-415F-8C81-DAB2320D4F89}"/>
    <cellStyle name="Commentaire 8 10 5 5" xfId="24981" xr:uid="{9F4DD558-D437-47DE-ACA0-B292FEDACA99}"/>
    <cellStyle name="Commentaire 8 10 5 6" xfId="24982" xr:uid="{679B16AF-277C-4135-985C-4BA6E16C4156}"/>
    <cellStyle name="Commentaire 8 10 5 7" xfId="24983" xr:uid="{27125849-0922-404F-821C-2D5543DD6562}"/>
    <cellStyle name="Commentaire 8 10 5_Commentaires" xfId="24984" xr:uid="{BA021E0B-748E-44F3-96F9-713ED6C72C69}"/>
    <cellStyle name="Commentaire 8 10 6" xfId="24985" xr:uid="{BE14240B-187F-4CB3-BF5D-F2911459901A}"/>
    <cellStyle name="Commentaire 8 10 6 2" xfId="24986" xr:uid="{80853385-2DB3-406A-8B8B-FB9C019708DB}"/>
    <cellStyle name="Commentaire 8 10 6 2 2" xfId="24987" xr:uid="{220BBBDE-AFB4-4D51-80E4-CCBD67F0A107}"/>
    <cellStyle name="Commentaire 8 10 6 2 3" xfId="24988" xr:uid="{B15BA531-D1F5-4757-96E3-CCE429F9A42A}"/>
    <cellStyle name="Commentaire 8 10 6 2 4" xfId="24989" xr:uid="{941C1714-44EA-4DCD-A6B1-042B24877CA3}"/>
    <cellStyle name="Commentaire 8 10 6 2 5" xfId="24990" xr:uid="{B39E3685-6AAB-4720-9B33-3B0000BD320D}"/>
    <cellStyle name="Commentaire 8 10 6 2_Commentaires" xfId="24991" xr:uid="{A8108E2F-A51C-4DE1-AE0B-30AA15C72627}"/>
    <cellStyle name="Commentaire 8 10 6 3" xfId="24992" xr:uid="{2307AEDC-4249-45A3-A1B3-C4C055A30D63}"/>
    <cellStyle name="Commentaire 8 10 6 4" xfId="24993" xr:uid="{3D42763D-A692-46C3-9F2F-99FB197D38E3}"/>
    <cellStyle name="Commentaire 8 10 6 5" xfId="24994" xr:uid="{7B02F619-81D9-4D40-871F-730F812C585B}"/>
    <cellStyle name="Commentaire 8 10 6 6" xfId="24995" xr:uid="{2C1B8261-25C5-414F-8B65-98407CC217C4}"/>
    <cellStyle name="Commentaire 8 10 6_Commentaires" xfId="24996" xr:uid="{8157D1B6-ABD1-4E54-AC96-E47ABF8ACAC5}"/>
    <cellStyle name="Commentaire 8 10 7" xfId="24997" xr:uid="{BAF7FA3D-8FF8-4489-8730-355B99E103FC}"/>
    <cellStyle name="Commentaire 8 10 7 2" xfId="24998" xr:uid="{7800C366-0A02-4B04-B58C-4F2E627D699D}"/>
    <cellStyle name="Commentaire 8 10 7 3" xfId="24999" xr:uid="{2FBF0C8F-35AE-4B9A-AFFF-818AF8AF9E49}"/>
    <cellStyle name="Commentaire 8 10 7 4" xfId="25000" xr:uid="{7EA58270-CFF0-4A71-8519-67551F97C9A1}"/>
    <cellStyle name="Commentaire 8 10 7 5" xfId="25001" xr:uid="{21427BBB-3001-4E36-9C6F-C5ABD1BACB6D}"/>
    <cellStyle name="Commentaire 8 10 7_Commentaires" xfId="25002" xr:uid="{C1AB3358-4E8B-4E78-96F9-83043AFB52A8}"/>
    <cellStyle name="Commentaire 8 10 8" xfId="25003" xr:uid="{B0498950-F23D-417E-9DAA-10BD3EADD955}"/>
    <cellStyle name="Commentaire 8 10 8 2" xfId="25004" xr:uid="{A1202778-3C91-4E57-B98E-A74194B68291}"/>
    <cellStyle name="Commentaire 8 10 8_Commentaires" xfId="25005" xr:uid="{0363D188-9C3D-4A6D-BD2B-4BC70234B421}"/>
    <cellStyle name="Commentaire 8 10 9" xfId="25006" xr:uid="{6B45BFFE-CBC6-40E1-8FA1-CC7199C166F3}"/>
    <cellStyle name="Commentaire 8 10 9 2" xfId="25007" xr:uid="{6171EFB8-5B6E-438B-A123-A0467BF84929}"/>
    <cellStyle name="Commentaire 8 10 9_Commentaires" xfId="25008" xr:uid="{29379A25-3585-46EA-9004-8610D60EC2AE}"/>
    <cellStyle name="Commentaire 8 10_Commentaires" xfId="25009" xr:uid="{46F33873-D778-407B-9BF5-A7799A4280AC}"/>
    <cellStyle name="Commentaire 8 11" xfId="25010" xr:uid="{C09247D5-C148-40AE-878C-D89FBC856E2D}"/>
    <cellStyle name="Commentaire 8 11 10" xfId="25011" xr:uid="{F0065465-953E-42B1-8EF5-DCB885300108}"/>
    <cellStyle name="Commentaire 8 11 11" xfId="25012" xr:uid="{A33B5ABD-4B8D-44A0-A184-F64D7544CB6C}"/>
    <cellStyle name="Commentaire 8 11 2" xfId="25013" xr:uid="{E388209A-0A92-4E05-90EB-8488B1033ED7}"/>
    <cellStyle name="Commentaire 8 11 2 2" xfId="25014" xr:uid="{60A978EA-F565-4F50-937C-5B3C14BA1AFB}"/>
    <cellStyle name="Commentaire 8 11 2 2 2" xfId="25015" xr:uid="{D1AE0FC8-2FFB-4569-8233-0ECBCA1BFF4C}"/>
    <cellStyle name="Commentaire 8 11 2 2 2 2" xfId="25016" xr:uid="{56B61A19-3CD0-49E3-8AAC-AF951D6638BC}"/>
    <cellStyle name="Commentaire 8 11 2 2 2 3" xfId="25017" xr:uid="{C7EB20AD-86D7-4318-8522-D47F00921F23}"/>
    <cellStyle name="Commentaire 8 11 2 2 2 4" xfId="25018" xr:uid="{1BE4922E-A59D-4B13-BF16-86E9AE6C9D2B}"/>
    <cellStyle name="Commentaire 8 11 2 2 2 5" xfId="25019" xr:uid="{03BAC8FA-4ADD-4991-8AEE-3626187F66E7}"/>
    <cellStyle name="Commentaire 8 11 2 2 3" xfId="25020" xr:uid="{18CED1B5-BBE4-462D-B783-12650FA5637C}"/>
    <cellStyle name="Commentaire 8 11 2 2 3 2" xfId="25021" xr:uid="{BA6B9B5A-810E-4326-BB7F-6187059176C5}"/>
    <cellStyle name="Commentaire 8 11 2 2 3 3" xfId="25022" xr:uid="{95D11869-11A4-4693-9F64-1432040C97A9}"/>
    <cellStyle name="Commentaire 8 11 2 2 3 4" xfId="25023" xr:uid="{EB17F39A-3646-47D1-BB0F-EE50AFCDC76D}"/>
    <cellStyle name="Commentaire 8 11 2 2 3 5" xfId="25024" xr:uid="{EFA0D3CD-65C4-4DF6-ABCF-3B206DA58177}"/>
    <cellStyle name="Commentaire 8 11 2 2 4" xfId="25025" xr:uid="{04F370BC-E83D-495D-B1D4-3FFAC7A0F085}"/>
    <cellStyle name="Commentaire 8 11 2 2 5" xfId="25026" xr:uid="{755A69E4-031A-4C17-9896-B9524117FE06}"/>
    <cellStyle name="Commentaire 8 11 2 2 6" xfId="25027" xr:uid="{15787DD1-CD2B-43B9-B330-82B1CA0DC7F1}"/>
    <cellStyle name="Commentaire 8 11 2 2 7" xfId="25028" xr:uid="{ED687C83-76CD-4E13-BAEE-531A9581AFD1}"/>
    <cellStyle name="Commentaire 8 11 2 2_Commentaires" xfId="25029" xr:uid="{71B13394-9C08-4DAA-8E0A-C3C26557E065}"/>
    <cellStyle name="Commentaire 8 11 2 3" xfId="25030" xr:uid="{885F0765-9B32-4677-B640-9DD5235957C6}"/>
    <cellStyle name="Commentaire 8 11 2 3 2" xfId="25031" xr:uid="{FE551CAC-25AE-4A47-B2FC-43E48D87CEE3}"/>
    <cellStyle name="Commentaire 8 11 2 3 2 2" xfId="25032" xr:uid="{7D04F67D-3CED-47DB-8D7B-C900BDE492C7}"/>
    <cellStyle name="Commentaire 8 11 2 3 2 3" xfId="25033" xr:uid="{6F115EA0-6B9F-45B8-98C0-858680419995}"/>
    <cellStyle name="Commentaire 8 11 2 3 2 4" xfId="25034" xr:uid="{382396F1-D4BB-4DF8-88B0-1630C7AE2E19}"/>
    <cellStyle name="Commentaire 8 11 2 3 2 5" xfId="25035" xr:uid="{F5985D10-4C8B-4E26-BA1D-5627249FD770}"/>
    <cellStyle name="Commentaire 8 11 2 3 3" xfId="25036" xr:uid="{45BAB539-0F2D-4567-81F8-B9A731A7FB79}"/>
    <cellStyle name="Commentaire 8 11 2 3 3 2" xfId="25037" xr:uid="{94D48DA8-4C9F-45E9-82B4-37C6D2041D57}"/>
    <cellStyle name="Commentaire 8 11 2 3 3 3" xfId="25038" xr:uid="{0E80B185-0DE7-4FF2-9C49-FE43DD00B3B9}"/>
    <cellStyle name="Commentaire 8 11 2 3 3 4" xfId="25039" xr:uid="{C100C082-444A-409E-9098-FD0AFC018307}"/>
    <cellStyle name="Commentaire 8 11 2 3 3 5" xfId="25040" xr:uid="{0022ECE5-8EE5-4D0C-903B-05947BAF332D}"/>
    <cellStyle name="Commentaire 8 11 2 3 4" xfId="25041" xr:uid="{ADFADDB3-34B8-4EEE-AEDC-7C68C89A4F04}"/>
    <cellStyle name="Commentaire 8 11 2 3 5" xfId="25042" xr:uid="{901A91CB-0AC1-4B7D-9900-4C4FC1E4894E}"/>
    <cellStyle name="Commentaire 8 11 2 3 6" xfId="25043" xr:uid="{6B258C60-D0C7-448C-A878-9A0FD2F061F0}"/>
    <cellStyle name="Commentaire 8 11 2 3 7" xfId="25044" xr:uid="{C99E5377-DF5B-4E4A-9E39-CC0ED42B2605}"/>
    <cellStyle name="Commentaire 8 11 2 4" xfId="25045" xr:uid="{97B9EA26-9A6E-4A25-A9AC-7ED27542ABF9}"/>
    <cellStyle name="Commentaire 8 11 2 4 2" xfId="25046" xr:uid="{9FCC7BCC-8B27-4A9D-807E-8F23DEC46A5E}"/>
    <cellStyle name="Commentaire 8 11 2 4 3" xfId="25047" xr:uid="{5DBB6FEE-933B-40EA-8D35-9B2C46E416AA}"/>
    <cellStyle name="Commentaire 8 11 2 4 4" xfId="25048" xr:uid="{5E29C314-4411-464A-8624-A71402DF73E2}"/>
    <cellStyle name="Commentaire 8 11 2 4 5" xfId="25049" xr:uid="{EDE13AD8-206C-44A9-91BA-4DB322F3027E}"/>
    <cellStyle name="Commentaire 8 11 2 5" xfId="25050" xr:uid="{854D7B77-C527-424E-9FB9-B2F9E82BFD84}"/>
    <cellStyle name="Commentaire 8 11 2 5 2" xfId="25051" xr:uid="{FE2749A6-D29E-4CE4-84BA-480B74D3CC28}"/>
    <cellStyle name="Commentaire 8 11 2 5 3" xfId="25052" xr:uid="{B829A468-E358-46AB-B0BD-1222EF0538BE}"/>
    <cellStyle name="Commentaire 8 11 2 5 4" xfId="25053" xr:uid="{7B49A367-8A59-44B9-8B13-68DCCA6AD16E}"/>
    <cellStyle name="Commentaire 8 11 2 5 5" xfId="25054" xr:uid="{7E10A32A-7D18-4686-8C98-C6DBDD751EC7}"/>
    <cellStyle name="Commentaire 8 11 2 6" xfId="25055" xr:uid="{D64EC274-3474-4FB2-887B-5AB36AEA0184}"/>
    <cellStyle name="Commentaire 8 11 2 7" xfId="25056" xr:uid="{5E706EF6-A0C8-43AA-8A65-2BD88A988C47}"/>
    <cellStyle name="Commentaire 8 11 2 8" xfId="25057" xr:uid="{BCD13285-B33C-41FC-ADA1-428406F66886}"/>
    <cellStyle name="Commentaire 8 11 2 9" xfId="25058" xr:uid="{E50E2466-7035-4E52-909D-5206F99BD7B8}"/>
    <cellStyle name="Commentaire 8 11 2_Commentaires" xfId="25059" xr:uid="{E24EBA77-D062-43EA-ABBE-C19EA6D2B7F8}"/>
    <cellStyle name="Commentaire 8 11 3" xfId="25060" xr:uid="{A95AAAD2-81AB-44BD-A8EE-8A2B4A92FFC4}"/>
    <cellStyle name="Commentaire 8 11 3 2" xfId="25061" xr:uid="{FF27CC8C-978C-4873-A694-08A079099AC0}"/>
    <cellStyle name="Commentaire 8 11 3 2 2" xfId="25062" xr:uid="{65913168-6B8B-4FFB-BFE4-7706CF00DF08}"/>
    <cellStyle name="Commentaire 8 11 3 2 3" xfId="25063" xr:uid="{7B3F7DBB-4C69-41BF-A29D-12BF3E0B326C}"/>
    <cellStyle name="Commentaire 8 11 3 2 4" xfId="25064" xr:uid="{DDF39B43-99C3-490D-95E5-19C3A4E93C75}"/>
    <cellStyle name="Commentaire 8 11 3 2 5" xfId="25065" xr:uid="{B238EE1F-FA8F-40F2-B2D0-02D7656276F3}"/>
    <cellStyle name="Commentaire 8 11 3 2_Commentaires" xfId="25066" xr:uid="{1B728099-E1E6-4AD1-BBA3-ADCF36C8B916}"/>
    <cellStyle name="Commentaire 8 11 3 3" xfId="25067" xr:uid="{0FEDB442-959A-46F2-862C-BC3E737C29C6}"/>
    <cellStyle name="Commentaire 8 11 3 3 2" xfId="25068" xr:uid="{B956E90C-2D35-4FC0-9F2E-2EC344D5EEE0}"/>
    <cellStyle name="Commentaire 8 11 3 3 3" xfId="25069" xr:uid="{F1D74B8D-754D-450A-827A-E78B3C5CFC72}"/>
    <cellStyle name="Commentaire 8 11 3 3 4" xfId="25070" xr:uid="{4E65F26D-5754-4598-BC47-50352587C7AA}"/>
    <cellStyle name="Commentaire 8 11 3 3 5" xfId="25071" xr:uid="{A969C71B-36AE-4C61-A4D5-E260763FD3C0}"/>
    <cellStyle name="Commentaire 8 11 3 4" xfId="25072" xr:uid="{8BF72109-B325-4938-87AB-32E666F26DEE}"/>
    <cellStyle name="Commentaire 8 11 3 5" xfId="25073" xr:uid="{3159C676-CD6C-4111-8FD6-4EBB7D310893}"/>
    <cellStyle name="Commentaire 8 11 3 6" xfId="25074" xr:uid="{8F34DB46-00DB-47DD-A8F1-0CA4F3DF3316}"/>
    <cellStyle name="Commentaire 8 11 3 7" xfId="25075" xr:uid="{352459DC-EF71-4F3E-BEA4-C18398CAA6D3}"/>
    <cellStyle name="Commentaire 8 11 3_Commentaires" xfId="25076" xr:uid="{139DFCF1-929D-4E7B-9CB0-7FB879B56214}"/>
    <cellStyle name="Commentaire 8 11 4" xfId="25077" xr:uid="{6415786D-5180-4995-A3F9-83725B38D838}"/>
    <cellStyle name="Commentaire 8 11 4 2" xfId="25078" xr:uid="{FF873202-79EC-4CDA-B41C-F1228862F90D}"/>
    <cellStyle name="Commentaire 8 11 4 2 2" xfId="25079" xr:uid="{1B4A6873-6E40-47C6-9771-40642BEA2FC8}"/>
    <cellStyle name="Commentaire 8 11 4 2 3" xfId="25080" xr:uid="{1864A60B-EA84-43B5-91A9-4985F946719E}"/>
    <cellStyle name="Commentaire 8 11 4 2 4" xfId="25081" xr:uid="{A290FB09-948F-4A79-AEBC-E3DE6416A870}"/>
    <cellStyle name="Commentaire 8 11 4 2 5" xfId="25082" xr:uid="{C50BDF60-7F15-4FC7-95AB-25C8660ABD4D}"/>
    <cellStyle name="Commentaire 8 11 4 2_Commentaires" xfId="25083" xr:uid="{C184D182-B713-44FE-B07B-0EDBA80CA816}"/>
    <cellStyle name="Commentaire 8 11 4 3" xfId="25084" xr:uid="{98C0DC33-D40D-4A96-AFF4-1701B2E04A0B}"/>
    <cellStyle name="Commentaire 8 11 4 3 2" xfId="25085" xr:uid="{F7218ECC-D8D5-457B-89ED-5589693C3BFA}"/>
    <cellStyle name="Commentaire 8 11 4 3 3" xfId="25086" xr:uid="{19F848F2-1235-4CEA-8F32-363C9C08A12F}"/>
    <cellStyle name="Commentaire 8 11 4 3 4" xfId="25087" xr:uid="{DF922D29-AAFB-4D25-9218-B3290B6A6614}"/>
    <cellStyle name="Commentaire 8 11 4 3 5" xfId="25088" xr:uid="{997D1D12-8744-444E-B535-36386FD798E8}"/>
    <cellStyle name="Commentaire 8 11 4 4" xfId="25089" xr:uid="{47A5EB33-AF4A-429B-A99E-0F249BB88AD8}"/>
    <cellStyle name="Commentaire 8 11 4 5" xfId="25090" xr:uid="{7A62475A-D862-46BA-9819-A364022AE6E3}"/>
    <cellStyle name="Commentaire 8 11 4 6" xfId="25091" xr:uid="{0C8DAF89-D41D-41CD-96B1-8056AA0F5B64}"/>
    <cellStyle name="Commentaire 8 11 4 7" xfId="25092" xr:uid="{F3421983-76CF-4D75-A78A-48DFC5A202BA}"/>
    <cellStyle name="Commentaire 8 11 4_Commentaires" xfId="25093" xr:uid="{F1A2C017-11EE-49A3-B99F-CDA1EC16CD36}"/>
    <cellStyle name="Commentaire 8 11 5" xfId="25094" xr:uid="{78C9FA9A-473A-4C3F-A50F-9936C3D40946}"/>
    <cellStyle name="Commentaire 8 11 5 2" xfId="25095" xr:uid="{AC5275ED-4B0A-47BB-80D7-A3BFB96CBE62}"/>
    <cellStyle name="Commentaire 8 11 5 2 2" xfId="25096" xr:uid="{60AF48F8-09AA-471E-A0B5-82B9AAF4F507}"/>
    <cellStyle name="Commentaire 8 11 5 2 3" xfId="25097" xr:uid="{53986AD8-BDA9-4A7D-9B28-519300C12DE0}"/>
    <cellStyle name="Commentaire 8 11 5 2 4" xfId="25098" xr:uid="{27C44EE3-81E7-4D59-867C-15A687C91A57}"/>
    <cellStyle name="Commentaire 8 11 5 2 5" xfId="25099" xr:uid="{EFF061FC-0B60-41E4-A82C-007ED0CF236A}"/>
    <cellStyle name="Commentaire 8 11 5 2_Commentaires" xfId="25100" xr:uid="{DD855C88-89D3-4BD4-8520-A37A04DBCBF0}"/>
    <cellStyle name="Commentaire 8 11 5 3" xfId="25101" xr:uid="{375995F1-BBD1-4F30-BA4D-13C2E8395AA0}"/>
    <cellStyle name="Commentaire 8 11 5 3 2" xfId="25102" xr:uid="{D0804DCE-0F26-43BC-A924-92BA0E952A46}"/>
    <cellStyle name="Commentaire 8 11 5 3 3" xfId="25103" xr:uid="{FA054173-9EF3-4B34-907D-2FC036426A8E}"/>
    <cellStyle name="Commentaire 8 11 5 3 4" xfId="25104" xr:uid="{84B1F366-BE44-4E8D-92D8-A26965D099FE}"/>
    <cellStyle name="Commentaire 8 11 5 3 5" xfId="25105" xr:uid="{2910DC7B-8142-4314-AB97-EF8E5D4074A9}"/>
    <cellStyle name="Commentaire 8 11 5 4" xfId="25106" xr:uid="{C45F3E5D-2E9B-4DDB-84CF-587AAC2728E1}"/>
    <cellStyle name="Commentaire 8 11 5 5" xfId="25107" xr:uid="{43893A7C-DD17-493F-9C58-5D6D8EF21B78}"/>
    <cellStyle name="Commentaire 8 11 5 6" xfId="25108" xr:uid="{FC2B13FC-DDA4-4561-B48F-123AC3968065}"/>
    <cellStyle name="Commentaire 8 11 5 7" xfId="25109" xr:uid="{2DB50CE4-5FA9-4FD7-BDF8-6F85ED91471C}"/>
    <cellStyle name="Commentaire 8 11 5_Commentaires" xfId="25110" xr:uid="{26CA49F0-7EDD-48EE-90B4-7E23591C0A7C}"/>
    <cellStyle name="Commentaire 8 11 6" xfId="25111" xr:uid="{94C75CD4-4C34-4241-9B33-FE86E5103C89}"/>
    <cellStyle name="Commentaire 8 11 6 2" xfId="25112" xr:uid="{2196BFFD-6FE4-4D36-8E0D-00149688A88D}"/>
    <cellStyle name="Commentaire 8 11 6 2 2" xfId="25113" xr:uid="{4E6F5CB7-D86A-4822-A1F5-BA4E68EBA1B5}"/>
    <cellStyle name="Commentaire 8 11 6 2 3" xfId="25114" xr:uid="{21E91289-5C76-4801-8A02-BB32969DAD76}"/>
    <cellStyle name="Commentaire 8 11 6 2 4" xfId="25115" xr:uid="{F1BA3C3A-D8D1-4817-8F36-B49F9BC15897}"/>
    <cellStyle name="Commentaire 8 11 6 2 5" xfId="25116" xr:uid="{1B2BEDD1-634A-4CAF-BBB5-D2FBB68C31D2}"/>
    <cellStyle name="Commentaire 8 11 6 2_Commentaires" xfId="25117" xr:uid="{81F45113-84AB-4E2C-B814-C2EB9A31DB2A}"/>
    <cellStyle name="Commentaire 8 11 6 3" xfId="25118" xr:uid="{E6BCF957-E867-48E5-8CE1-5AF0BBFE5A61}"/>
    <cellStyle name="Commentaire 8 11 6 4" xfId="25119" xr:uid="{9B7E2A13-58EF-467C-A9BC-57BBA17B8377}"/>
    <cellStyle name="Commentaire 8 11 6 5" xfId="25120" xr:uid="{65A842E2-1755-4406-A8E5-76B26B594441}"/>
    <cellStyle name="Commentaire 8 11 6 6" xfId="25121" xr:uid="{35176124-CA38-45F0-B601-D35DF2458DD8}"/>
    <cellStyle name="Commentaire 8 11 6_Commentaires" xfId="25122" xr:uid="{A709FCFF-EBF5-4A46-9C15-A2E57D5AE25D}"/>
    <cellStyle name="Commentaire 8 11 7" xfId="25123" xr:uid="{13B22B1C-F0CE-4FC0-95DF-712077B907BD}"/>
    <cellStyle name="Commentaire 8 11 7 2" xfId="25124" xr:uid="{C0DD95C9-0F95-4E61-A158-93A0BB37E9A9}"/>
    <cellStyle name="Commentaire 8 11 7 3" xfId="25125" xr:uid="{428AA5BA-29DC-436D-92CF-75026F7861E1}"/>
    <cellStyle name="Commentaire 8 11 7 4" xfId="25126" xr:uid="{9F23838A-4222-4A6E-8DBB-807A92D11A63}"/>
    <cellStyle name="Commentaire 8 11 7 5" xfId="25127" xr:uid="{33B74DEC-D17A-4170-A2CB-BC8344009A42}"/>
    <cellStyle name="Commentaire 8 11 7_Commentaires" xfId="25128" xr:uid="{F3CB69C3-9049-4DC6-9EEF-00AF5363C5F1}"/>
    <cellStyle name="Commentaire 8 11 8" xfId="25129" xr:uid="{9BAB4A21-0B57-412F-B177-143488BD7DB6}"/>
    <cellStyle name="Commentaire 8 11 8 2" xfId="25130" xr:uid="{BF029935-9A06-46F3-BD11-1738FFFF3C1D}"/>
    <cellStyle name="Commentaire 8 11 8_Commentaires" xfId="25131" xr:uid="{B04CA1BC-5BEC-4343-9726-70B03EB7FA5C}"/>
    <cellStyle name="Commentaire 8 11 9" xfId="25132" xr:uid="{100E4DD9-DD2D-42DF-BD61-29BCB5D73F86}"/>
    <cellStyle name="Commentaire 8 11_Commentaires" xfId="25133" xr:uid="{8C71774F-A9AF-4AC7-BE6B-7A9166C8F0FE}"/>
    <cellStyle name="Commentaire 8 12" xfId="25134" xr:uid="{15B7EE20-9341-4136-AD22-9EE22DDED286}"/>
    <cellStyle name="Commentaire 8 12 10" xfId="25135" xr:uid="{1B072D06-E9BB-4271-8E1F-282EE63DA44D}"/>
    <cellStyle name="Commentaire 8 12 2" xfId="25136" xr:uid="{AEBA61BD-9F1F-4250-8B13-0CA3F2313DDD}"/>
    <cellStyle name="Commentaire 8 12 2 2" xfId="25137" xr:uid="{615BDF34-2081-4A56-BCD9-3B353BA4973E}"/>
    <cellStyle name="Commentaire 8 12 2 2 2" xfId="25138" xr:uid="{D1FF6EE4-DF26-4163-834F-4A1475C3CF06}"/>
    <cellStyle name="Commentaire 8 12 2 2 2 2" xfId="25139" xr:uid="{34AC21E7-6697-4536-91D1-23CB71CF949E}"/>
    <cellStyle name="Commentaire 8 12 2 2 2 3" xfId="25140" xr:uid="{7A8E1155-6002-4C05-9FB3-0947B4004566}"/>
    <cellStyle name="Commentaire 8 12 2 2 2 4" xfId="25141" xr:uid="{7337097D-7E7E-4600-A80F-88FDF589A989}"/>
    <cellStyle name="Commentaire 8 12 2 2 2 5" xfId="25142" xr:uid="{CA4EDD2C-C323-4ED5-81FE-30418853F0B0}"/>
    <cellStyle name="Commentaire 8 12 2 2 3" xfId="25143" xr:uid="{FE8FC57C-66A4-40FB-888E-EA717D72B8FB}"/>
    <cellStyle name="Commentaire 8 12 2 2 3 2" xfId="25144" xr:uid="{A3FB5FBD-E855-41D8-AD11-D96AEF14016D}"/>
    <cellStyle name="Commentaire 8 12 2 2 3 3" xfId="25145" xr:uid="{5154925A-196F-47D9-ADD6-5CF75C56A982}"/>
    <cellStyle name="Commentaire 8 12 2 2 3 4" xfId="25146" xr:uid="{BDD25CE2-0970-49BE-B6C5-B1229DF617B3}"/>
    <cellStyle name="Commentaire 8 12 2 2 3 5" xfId="25147" xr:uid="{9978B643-BB53-4F8E-A043-D69A324823B8}"/>
    <cellStyle name="Commentaire 8 12 2 2 4" xfId="25148" xr:uid="{9AC76EBD-FAC0-4951-92F4-7721CBB03166}"/>
    <cellStyle name="Commentaire 8 12 2 2 5" xfId="25149" xr:uid="{060B80E3-6AFE-4AC6-A302-AA851FC4E27F}"/>
    <cellStyle name="Commentaire 8 12 2 2 6" xfId="25150" xr:uid="{CBD145F9-B6A5-4455-A2FB-2E9047E926E5}"/>
    <cellStyle name="Commentaire 8 12 2 2 7" xfId="25151" xr:uid="{1F59690B-47AA-4327-891F-F7623B6C4215}"/>
    <cellStyle name="Commentaire 8 12 2 2_Commentaires" xfId="25152" xr:uid="{3BAD4F15-3EE5-4E84-8F2B-1230B1E5D5EC}"/>
    <cellStyle name="Commentaire 8 12 2 3" xfId="25153" xr:uid="{1D0223E4-8EA4-4684-891D-01F0A74BA151}"/>
    <cellStyle name="Commentaire 8 12 2 3 2" xfId="25154" xr:uid="{DEFCEFBD-335F-4DB0-96EC-DD27D33C41A2}"/>
    <cellStyle name="Commentaire 8 12 2 3 2 2" xfId="25155" xr:uid="{0EB679F6-7DA6-4BDD-9C75-26C2B4DDA162}"/>
    <cellStyle name="Commentaire 8 12 2 3 2 3" xfId="25156" xr:uid="{482DC577-0DEC-45D2-9023-FE21145E5E8B}"/>
    <cellStyle name="Commentaire 8 12 2 3 2 4" xfId="25157" xr:uid="{8B300E39-ED73-4A0C-A0E2-9C2A160D7234}"/>
    <cellStyle name="Commentaire 8 12 2 3 2 5" xfId="25158" xr:uid="{39771B77-ED3D-4105-8ABE-05D5F6B6CD3E}"/>
    <cellStyle name="Commentaire 8 12 2 3 3" xfId="25159" xr:uid="{0D015099-E399-4CA9-ABB3-A7A5ED78A11E}"/>
    <cellStyle name="Commentaire 8 12 2 3 3 2" xfId="25160" xr:uid="{EBF8CC01-53C9-4DD0-B3AC-097BDDB31BC6}"/>
    <cellStyle name="Commentaire 8 12 2 3 3 3" xfId="25161" xr:uid="{38F38727-BD21-40B2-9108-0ECAFCDA8333}"/>
    <cellStyle name="Commentaire 8 12 2 3 3 4" xfId="25162" xr:uid="{978548EE-86F3-4119-84C0-861D4375B39E}"/>
    <cellStyle name="Commentaire 8 12 2 3 3 5" xfId="25163" xr:uid="{56746C97-FF1B-4AD6-B2E8-D71D01FBA4F8}"/>
    <cellStyle name="Commentaire 8 12 2 3 4" xfId="25164" xr:uid="{EF6DD7F3-E5CA-4810-B0FA-E6A745301F04}"/>
    <cellStyle name="Commentaire 8 12 2 3 5" xfId="25165" xr:uid="{B5547713-2EEA-42B8-BD6A-7CF51662A7F2}"/>
    <cellStyle name="Commentaire 8 12 2 3 6" xfId="25166" xr:uid="{9C8303DA-A077-483D-81BD-4006FA1EAB70}"/>
    <cellStyle name="Commentaire 8 12 2 3 7" xfId="25167" xr:uid="{45090609-2E98-478C-A711-A1F580FF07F5}"/>
    <cellStyle name="Commentaire 8 12 2 4" xfId="25168" xr:uid="{29CADD48-A78E-4928-97A5-7A09ADA04C6B}"/>
    <cellStyle name="Commentaire 8 12 2 4 2" xfId="25169" xr:uid="{EB713BFA-645B-481E-8798-132462A26C58}"/>
    <cellStyle name="Commentaire 8 12 2 4 3" xfId="25170" xr:uid="{F40B22E5-794E-4901-98AD-6290A30AC2FE}"/>
    <cellStyle name="Commentaire 8 12 2 4 4" xfId="25171" xr:uid="{21305C10-A7E3-457D-8B59-9901D7883DBF}"/>
    <cellStyle name="Commentaire 8 12 2 4 5" xfId="25172" xr:uid="{9D10202C-C66C-41BC-BF46-E12012942984}"/>
    <cellStyle name="Commentaire 8 12 2 5" xfId="25173" xr:uid="{A24F43D0-AE64-4BA6-BFD2-21107D5931A4}"/>
    <cellStyle name="Commentaire 8 12 2 5 2" xfId="25174" xr:uid="{5A9F58B4-5E51-462A-8F2D-E4F9816851F6}"/>
    <cellStyle name="Commentaire 8 12 2 5 3" xfId="25175" xr:uid="{C24FDAD0-756E-4062-B70E-75ACD32F101D}"/>
    <cellStyle name="Commentaire 8 12 2 5 4" xfId="25176" xr:uid="{9165C3B6-F3D5-4002-9C07-130A50344EAF}"/>
    <cellStyle name="Commentaire 8 12 2 5 5" xfId="25177" xr:uid="{7852DC43-8C70-4AE5-B76B-E106B308197C}"/>
    <cellStyle name="Commentaire 8 12 2 6" xfId="25178" xr:uid="{D4838771-785C-4E4A-9F49-B532CB3A38E7}"/>
    <cellStyle name="Commentaire 8 12 2 7" xfId="25179" xr:uid="{341B5573-86CE-420D-B399-DCBEED0C280C}"/>
    <cellStyle name="Commentaire 8 12 2 8" xfId="25180" xr:uid="{222841FB-59D0-4CC2-8779-9D634C91CD40}"/>
    <cellStyle name="Commentaire 8 12 2 9" xfId="25181" xr:uid="{9DD378B6-118D-4BAA-8D9D-B41981EC6ACD}"/>
    <cellStyle name="Commentaire 8 12 2_Commentaires" xfId="25182" xr:uid="{E21B3BF7-96CA-4FC4-A05D-43A6941D925F}"/>
    <cellStyle name="Commentaire 8 12 3" xfId="25183" xr:uid="{D809BCE8-5043-49E9-8212-2EC8BFA46150}"/>
    <cellStyle name="Commentaire 8 12 3 2" xfId="25184" xr:uid="{F8B37CF3-F38B-4BEF-A845-FD0BED0C2C62}"/>
    <cellStyle name="Commentaire 8 12 3 2 2" xfId="25185" xr:uid="{20650C4E-0507-45E1-BE2D-4F6431FF12B6}"/>
    <cellStyle name="Commentaire 8 12 3 2 3" xfId="25186" xr:uid="{BDDAF908-AA98-40E2-90ED-6EB5AC32957A}"/>
    <cellStyle name="Commentaire 8 12 3 2 4" xfId="25187" xr:uid="{648C310B-8894-48B0-9B81-943DE488AB37}"/>
    <cellStyle name="Commentaire 8 12 3 2 5" xfId="25188" xr:uid="{4C663E15-2F1A-4C4A-9B58-9297BF4E0BD4}"/>
    <cellStyle name="Commentaire 8 12 3 2_Commentaires" xfId="25189" xr:uid="{22A93654-B5A3-496B-8162-5DFCE16A8E50}"/>
    <cellStyle name="Commentaire 8 12 3 3" xfId="25190" xr:uid="{A56C2056-C486-4316-B074-1E53CC9C5312}"/>
    <cellStyle name="Commentaire 8 12 3 3 2" xfId="25191" xr:uid="{F3A6795C-24D4-489C-A0F0-F976F7589135}"/>
    <cellStyle name="Commentaire 8 12 3 3 3" xfId="25192" xr:uid="{FB3F617D-7E92-4FCE-8200-8D42CD80FC7F}"/>
    <cellStyle name="Commentaire 8 12 3 3 4" xfId="25193" xr:uid="{A58BE0B7-E2C4-4141-8690-6807D3A195A7}"/>
    <cellStyle name="Commentaire 8 12 3 3 5" xfId="25194" xr:uid="{CCDDC53E-E6D4-4DE7-B684-38F2019A704C}"/>
    <cellStyle name="Commentaire 8 12 3 4" xfId="25195" xr:uid="{2E8DBDE9-45B2-431E-8A2B-38A4A8A6063C}"/>
    <cellStyle name="Commentaire 8 12 3 5" xfId="25196" xr:uid="{81757B3F-7B84-4AB7-B56A-EDDE66F5E8EB}"/>
    <cellStyle name="Commentaire 8 12 3 6" xfId="25197" xr:uid="{A7FC8B97-DB08-418D-8332-E11A541360D9}"/>
    <cellStyle name="Commentaire 8 12 3 7" xfId="25198" xr:uid="{D06A8259-8C94-4830-BC0D-49C23CDB4044}"/>
    <cellStyle name="Commentaire 8 12 3_Commentaires" xfId="25199" xr:uid="{D1516AC3-451A-4685-BF8D-6E90F517D928}"/>
    <cellStyle name="Commentaire 8 12 4" xfId="25200" xr:uid="{B3609E7A-105F-4143-BB6D-8D331309E5C5}"/>
    <cellStyle name="Commentaire 8 12 4 2" xfId="25201" xr:uid="{04C02DE3-3A45-40EF-B9B5-ADA8FDBFEA59}"/>
    <cellStyle name="Commentaire 8 12 4 2 2" xfId="25202" xr:uid="{5C39B06A-D39D-4E30-AC6C-AA480C0A57ED}"/>
    <cellStyle name="Commentaire 8 12 4 2 3" xfId="25203" xr:uid="{0B1F28F3-AFCB-443D-9FCB-9BB2F29631D1}"/>
    <cellStyle name="Commentaire 8 12 4 2 4" xfId="25204" xr:uid="{8B77840A-0366-4D56-B9E9-2D8DA5DB84A2}"/>
    <cellStyle name="Commentaire 8 12 4 2 5" xfId="25205" xr:uid="{143E164E-9422-4E27-B928-3423B9AD0887}"/>
    <cellStyle name="Commentaire 8 12 4 2_Commentaires" xfId="25206" xr:uid="{6D99684B-E8ED-4057-90EA-EECCA734AF42}"/>
    <cellStyle name="Commentaire 8 12 4 3" xfId="25207" xr:uid="{361E18B0-C059-43B0-B233-A17ABD1680FA}"/>
    <cellStyle name="Commentaire 8 12 4 3 2" xfId="25208" xr:uid="{88F30ABE-8717-4C74-8440-9B39849133D6}"/>
    <cellStyle name="Commentaire 8 12 4 3 3" xfId="25209" xr:uid="{92F4933D-D32E-4E7C-98B0-E0D193606536}"/>
    <cellStyle name="Commentaire 8 12 4 3 4" xfId="25210" xr:uid="{04CBFC8D-CAD7-496C-AC2B-32980A50FE7D}"/>
    <cellStyle name="Commentaire 8 12 4 3 5" xfId="25211" xr:uid="{B5D2FE1B-839B-4FE5-A280-B5FCF33368F9}"/>
    <cellStyle name="Commentaire 8 12 4 4" xfId="25212" xr:uid="{15CE485A-48F4-48C4-8CE4-B6947933ACC5}"/>
    <cellStyle name="Commentaire 8 12 4 5" xfId="25213" xr:uid="{56DA0F22-94BE-4969-8630-8BBABC84CF22}"/>
    <cellStyle name="Commentaire 8 12 4 6" xfId="25214" xr:uid="{24F94DB7-2FB2-419D-89E3-F9D7B7A7FABE}"/>
    <cellStyle name="Commentaire 8 12 4 7" xfId="25215" xr:uid="{92856621-7B3A-467F-AF85-9222EC91887D}"/>
    <cellStyle name="Commentaire 8 12 4_Commentaires" xfId="25216" xr:uid="{8B809D7C-3A36-4764-980C-61F1DDA895F8}"/>
    <cellStyle name="Commentaire 8 12 5" xfId="25217" xr:uid="{E6923824-E2F8-4421-AC65-E52F5C0EAD04}"/>
    <cellStyle name="Commentaire 8 12 5 2" xfId="25218" xr:uid="{3219F5CE-FC36-4B8E-873E-B115BF2B82D0}"/>
    <cellStyle name="Commentaire 8 12 5 2 2" xfId="25219" xr:uid="{DA49777B-85E5-48F9-A9E2-6A83302C51FF}"/>
    <cellStyle name="Commentaire 8 12 5 2 3" xfId="25220" xr:uid="{D24F7E72-AA23-4123-8180-EFE1413EAB19}"/>
    <cellStyle name="Commentaire 8 12 5 2 4" xfId="25221" xr:uid="{B4D47DA3-27B0-4D2D-A753-740E2045A9C0}"/>
    <cellStyle name="Commentaire 8 12 5 2 5" xfId="25222" xr:uid="{0C1C64DE-A82F-4E5E-AED5-E4AE18A90F23}"/>
    <cellStyle name="Commentaire 8 12 5 2_Commentaires" xfId="25223" xr:uid="{69740966-4C61-467B-B4CF-D2D6F032A1ED}"/>
    <cellStyle name="Commentaire 8 12 5 3" xfId="25224" xr:uid="{BA7C61B1-2A31-4702-9C92-D1DC322C48EE}"/>
    <cellStyle name="Commentaire 8 12 5 4" xfId="25225" xr:uid="{F63A34A5-28D8-46E9-A04A-BED1EE62859E}"/>
    <cellStyle name="Commentaire 8 12 5 5" xfId="25226" xr:uid="{34566B69-0F93-4C03-A29E-AD08FB675093}"/>
    <cellStyle name="Commentaire 8 12 5 6" xfId="25227" xr:uid="{1287EB9C-0B77-4326-9335-67634A8F1A01}"/>
    <cellStyle name="Commentaire 8 12 5_Commentaires" xfId="25228" xr:uid="{795D937C-BCE2-499A-9BC6-6D81CBED7D5C}"/>
    <cellStyle name="Commentaire 8 12 6" xfId="25229" xr:uid="{124D43B3-D9B3-4E88-B879-38FD26FE1DFF}"/>
    <cellStyle name="Commentaire 8 12 6 2" xfId="25230" xr:uid="{80285F8F-8407-4F55-8D2C-EDE2CDF4A2AA}"/>
    <cellStyle name="Commentaire 8 12 6 2 2" xfId="25231" xr:uid="{B265B6DE-10CC-48B0-A67B-1669ABE8715F}"/>
    <cellStyle name="Commentaire 8 12 6 2_Commentaires" xfId="25232" xr:uid="{0DFCBC86-8B0C-485E-A886-658A0C5DC591}"/>
    <cellStyle name="Commentaire 8 12 6 3" xfId="25233" xr:uid="{89C8D555-2095-4FB4-AC4D-FFFFE16C4528}"/>
    <cellStyle name="Commentaire 8 12 6 4" xfId="25234" xr:uid="{E41B4FEE-3077-46ED-9E49-B69D48891D96}"/>
    <cellStyle name="Commentaire 8 12 6 5" xfId="25235" xr:uid="{910FB530-C418-4D10-87D3-496A15B20D41}"/>
    <cellStyle name="Commentaire 8 12 6_Commentaires" xfId="25236" xr:uid="{49C4FFF2-7295-4015-8316-DE73DF3B7DB0}"/>
    <cellStyle name="Commentaire 8 12 7" xfId="25237" xr:uid="{99522710-EB05-4A2F-8686-7747153B3D20}"/>
    <cellStyle name="Commentaire 8 12 7 2" xfId="25238" xr:uid="{25C80178-18E6-4B53-8DA2-858FB89BCFC2}"/>
    <cellStyle name="Commentaire 8 12 7_Commentaires" xfId="25239" xr:uid="{1BE41F55-967A-4AA4-90BF-731032224BF6}"/>
    <cellStyle name="Commentaire 8 12 8" xfId="25240" xr:uid="{5407F797-DD81-4965-82B3-ECB45F6640B4}"/>
    <cellStyle name="Commentaire 8 12 8 2" xfId="25241" xr:uid="{3BED237E-FC55-426C-AA12-EABF19ED14AF}"/>
    <cellStyle name="Commentaire 8 12 8_Commentaires" xfId="25242" xr:uid="{98D43CF3-BF87-4019-B3AA-7C8B00B941C6}"/>
    <cellStyle name="Commentaire 8 12 9" xfId="25243" xr:uid="{8ECCDBAB-5307-46F5-ADAA-7E235C6C4339}"/>
    <cellStyle name="Commentaire 8 12_Commentaires" xfId="25244" xr:uid="{2209147D-2CD7-46CD-87D3-A37F51BF327A}"/>
    <cellStyle name="Commentaire 8 13" xfId="25245" xr:uid="{13BC394E-6AD5-4469-B082-73521190197D}"/>
    <cellStyle name="Commentaire 8 13 10" xfId="25246" xr:uid="{A7E642C7-8BDA-4E93-9107-F2BA040EECA4}"/>
    <cellStyle name="Commentaire 8 13 2" xfId="25247" xr:uid="{F54161A9-57AC-4D90-8BCF-11F0C2F1D268}"/>
    <cellStyle name="Commentaire 8 13 2 2" xfId="25248" xr:uid="{6FCCA89D-0BDF-4D62-BD47-729A5A6C6458}"/>
    <cellStyle name="Commentaire 8 13 2 2 2" xfId="25249" xr:uid="{10186309-981C-48F0-9366-500491AFCA09}"/>
    <cellStyle name="Commentaire 8 13 2 2 2 2" xfId="25250" xr:uid="{D3482A79-6F7F-41C6-8540-15C0E4FAD4A8}"/>
    <cellStyle name="Commentaire 8 13 2 2 2 3" xfId="25251" xr:uid="{A84E99C6-D911-4F59-BFCA-922E6F83799D}"/>
    <cellStyle name="Commentaire 8 13 2 2 2 4" xfId="25252" xr:uid="{56D8A6B5-A9AC-417E-864D-5B5324E1E189}"/>
    <cellStyle name="Commentaire 8 13 2 2 2 5" xfId="25253" xr:uid="{0C15E5C4-EF8B-420C-AB04-4B297657E4EB}"/>
    <cellStyle name="Commentaire 8 13 2 2 3" xfId="25254" xr:uid="{BF67D06E-E12D-49AF-9A38-A47FEE62CB18}"/>
    <cellStyle name="Commentaire 8 13 2 2 3 2" xfId="25255" xr:uid="{EDDAF982-9BC2-4832-AAE3-7368B4111C15}"/>
    <cellStyle name="Commentaire 8 13 2 2 3 3" xfId="25256" xr:uid="{27485267-2618-4289-AD11-90CA4E5F6421}"/>
    <cellStyle name="Commentaire 8 13 2 2 3 4" xfId="25257" xr:uid="{D2F2036E-5BA1-4EA7-B9BA-374BC1DB5723}"/>
    <cellStyle name="Commentaire 8 13 2 2 3 5" xfId="25258" xr:uid="{897D4920-6E4B-4B82-95C3-A5BE6FE37AAF}"/>
    <cellStyle name="Commentaire 8 13 2 2 4" xfId="25259" xr:uid="{A015FB88-1C04-4389-B09F-9B0332BCB86F}"/>
    <cellStyle name="Commentaire 8 13 2 2 5" xfId="25260" xr:uid="{902DA001-6AA7-4DAD-AE9E-4803CF61069F}"/>
    <cellStyle name="Commentaire 8 13 2 2 6" xfId="25261" xr:uid="{54D4F736-78BA-49BE-A82C-4B419B2E2F1C}"/>
    <cellStyle name="Commentaire 8 13 2 2 7" xfId="25262" xr:uid="{CF80FA84-A222-454F-A8CE-BBF43F8A8B33}"/>
    <cellStyle name="Commentaire 8 13 2 2_Commentaires" xfId="25263" xr:uid="{A23F0F10-9611-438C-8272-BDEDC573D98E}"/>
    <cellStyle name="Commentaire 8 13 2 3" xfId="25264" xr:uid="{0025707D-6E32-43D3-8172-E30C3463022E}"/>
    <cellStyle name="Commentaire 8 13 2 3 2" xfId="25265" xr:uid="{DD83D9E9-FC9D-4B15-BEEE-192DD2B7820D}"/>
    <cellStyle name="Commentaire 8 13 2 3 2 2" xfId="25266" xr:uid="{79810628-E9C4-4F35-AD78-8A1241635933}"/>
    <cellStyle name="Commentaire 8 13 2 3 2 3" xfId="25267" xr:uid="{E6B8B1B3-67FA-4FDD-8256-3BD906B0A242}"/>
    <cellStyle name="Commentaire 8 13 2 3 2 4" xfId="25268" xr:uid="{8C362D4A-C45D-427B-9A0E-F37F0802A0E4}"/>
    <cellStyle name="Commentaire 8 13 2 3 2 5" xfId="25269" xr:uid="{8A9100FC-8B5F-4119-8535-FE3768220F5E}"/>
    <cellStyle name="Commentaire 8 13 2 3 3" xfId="25270" xr:uid="{7A416DE5-8131-42DF-A2D2-8AA2C1590574}"/>
    <cellStyle name="Commentaire 8 13 2 3 3 2" xfId="25271" xr:uid="{E5D6F9DB-E5E4-4034-949B-001D4F34A65F}"/>
    <cellStyle name="Commentaire 8 13 2 3 3 3" xfId="25272" xr:uid="{31814D21-61F8-4E0A-8786-7954EC75E682}"/>
    <cellStyle name="Commentaire 8 13 2 3 3 4" xfId="25273" xr:uid="{3320C6C9-4A04-4CC9-94EB-348888123922}"/>
    <cellStyle name="Commentaire 8 13 2 3 3 5" xfId="25274" xr:uid="{2C2F1550-521C-4B76-97E9-FE9EBEE58CE2}"/>
    <cellStyle name="Commentaire 8 13 2 3 4" xfId="25275" xr:uid="{722676B0-F1F4-4A5F-883C-B4DC1B98498B}"/>
    <cellStyle name="Commentaire 8 13 2 3 5" xfId="25276" xr:uid="{89208D74-C56F-4742-AAAE-75BE3AD62459}"/>
    <cellStyle name="Commentaire 8 13 2 3 6" xfId="25277" xr:uid="{95116136-E5BD-4EA8-980A-A9B4C0903AEC}"/>
    <cellStyle name="Commentaire 8 13 2 3 7" xfId="25278" xr:uid="{B5301413-933C-4D17-A6DC-B596924B9876}"/>
    <cellStyle name="Commentaire 8 13 2 4" xfId="25279" xr:uid="{89C24462-AFC8-4B2D-890E-22A21C8FB130}"/>
    <cellStyle name="Commentaire 8 13 2 4 2" xfId="25280" xr:uid="{12243962-B983-4397-BCA6-EF03FF2146CB}"/>
    <cellStyle name="Commentaire 8 13 2 4 3" xfId="25281" xr:uid="{154C1BF1-383C-43AB-A491-ECFED0713281}"/>
    <cellStyle name="Commentaire 8 13 2 4 4" xfId="25282" xr:uid="{D902BA89-D835-4668-B301-DB33ED67E3D9}"/>
    <cellStyle name="Commentaire 8 13 2 4 5" xfId="25283" xr:uid="{1EBB90D2-B8FB-4B15-84DB-1DA1D037EABC}"/>
    <cellStyle name="Commentaire 8 13 2 5" xfId="25284" xr:uid="{298280A2-B133-4BBD-9C5C-F0FB7EC68432}"/>
    <cellStyle name="Commentaire 8 13 2 5 2" xfId="25285" xr:uid="{B9ED537C-D446-4FF2-B45E-DE6FD0A94F27}"/>
    <cellStyle name="Commentaire 8 13 2 5 3" xfId="25286" xr:uid="{53905032-BE9F-468E-981B-FA8405DF356E}"/>
    <cellStyle name="Commentaire 8 13 2 5 4" xfId="25287" xr:uid="{E9D92239-468D-4871-B6E8-B71286490CFF}"/>
    <cellStyle name="Commentaire 8 13 2 5 5" xfId="25288" xr:uid="{DC5C25C0-C56B-4F27-8AED-8EED9AEB0362}"/>
    <cellStyle name="Commentaire 8 13 2 6" xfId="25289" xr:uid="{03609075-E5AB-446A-8DA4-BB6CAC3D4BB9}"/>
    <cellStyle name="Commentaire 8 13 2 7" xfId="25290" xr:uid="{023C038A-730C-4AF9-845F-DEC1EF5C1D76}"/>
    <cellStyle name="Commentaire 8 13 2 8" xfId="25291" xr:uid="{47793CDA-46FE-46C2-B00C-82FB5541FA02}"/>
    <cellStyle name="Commentaire 8 13 2 9" xfId="25292" xr:uid="{4E625DAF-6C9B-4BD3-AC23-10E5A30BA05E}"/>
    <cellStyle name="Commentaire 8 13 2_Commentaires" xfId="25293" xr:uid="{AA9C020A-5CE4-4412-BC9F-160DD423BCF9}"/>
    <cellStyle name="Commentaire 8 13 3" xfId="25294" xr:uid="{45CFA2BD-F926-46B4-9E73-AD104D9783CB}"/>
    <cellStyle name="Commentaire 8 13 3 2" xfId="25295" xr:uid="{4D636B28-3A46-4BA1-8F8C-9422D199C947}"/>
    <cellStyle name="Commentaire 8 13 3 2 2" xfId="25296" xr:uid="{31AB287E-5EAA-496B-9006-6CC3222E0842}"/>
    <cellStyle name="Commentaire 8 13 3 2 3" xfId="25297" xr:uid="{9337F853-DFD6-4472-BC39-CCBB87B53DF0}"/>
    <cellStyle name="Commentaire 8 13 3 2 4" xfId="25298" xr:uid="{97DA3CDE-02F7-48BD-AD00-F4A3AD4E1A8B}"/>
    <cellStyle name="Commentaire 8 13 3 2 5" xfId="25299" xr:uid="{5AE07B07-8B8F-4085-9B3F-0304B6C1CEE1}"/>
    <cellStyle name="Commentaire 8 13 3 2_Commentaires" xfId="25300" xr:uid="{52C25B79-F021-4A6E-A9D4-9AFC9FE3D4E9}"/>
    <cellStyle name="Commentaire 8 13 3 3" xfId="25301" xr:uid="{C3CB7FE7-5806-41E6-B5F9-EBE039EAAE05}"/>
    <cellStyle name="Commentaire 8 13 3 3 2" xfId="25302" xr:uid="{62B50E80-6689-47E0-8D69-DF87C25B3BBD}"/>
    <cellStyle name="Commentaire 8 13 3 3 3" xfId="25303" xr:uid="{E4CC766C-B0B8-4BD9-9DFA-344F481C3F07}"/>
    <cellStyle name="Commentaire 8 13 3 3 4" xfId="25304" xr:uid="{AE9CB5D8-17FC-4CD2-8613-34323DB0E10E}"/>
    <cellStyle name="Commentaire 8 13 3 3 5" xfId="25305" xr:uid="{15E337D0-1231-4F4F-AA6B-6A23575BAF9D}"/>
    <cellStyle name="Commentaire 8 13 3 4" xfId="25306" xr:uid="{13CE4B2F-E6C7-48FD-BC2A-88E4AD8BF4C4}"/>
    <cellStyle name="Commentaire 8 13 3 5" xfId="25307" xr:uid="{43C7D2F3-F9D8-4507-B19F-CF8F3999986F}"/>
    <cellStyle name="Commentaire 8 13 3 6" xfId="25308" xr:uid="{7E11A609-A668-41DA-8219-BF557DBE0D79}"/>
    <cellStyle name="Commentaire 8 13 3 7" xfId="25309" xr:uid="{A38E50A7-483A-4462-9586-47ACA0A23EF6}"/>
    <cellStyle name="Commentaire 8 13 3_Commentaires" xfId="25310" xr:uid="{E85455C2-39C7-4875-BC40-9B46B8A24258}"/>
    <cellStyle name="Commentaire 8 13 4" xfId="25311" xr:uid="{68D23674-45C7-45BE-8B1E-38DB07BF8468}"/>
    <cellStyle name="Commentaire 8 13 4 2" xfId="25312" xr:uid="{2237F4F4-B060-4C27-A1CD-93F7FE12A13B}"/>
    <cellStyle name="Commentaire 8 13 4 2 2" xfId="25313" xr:uid="{C08F476A-4CF2-4F47-979D-745D596ECC96}"/>
    <cellStyle name="Commentaire 8 13 4 2 3" xfId="25314" xr:uid="{81F05E59-D725-4AC8-AB59-C82244C1872D}"/>
    <cellStyle name="Commentaire 8 13 4 2 4" xfId="25315" xr:uid="{02B1143D-B470-4E48-A8B2-D85ADA02FAB4}"/>
    <cellStyle name="Commentaire 8 13 4 2 5" xfId="25316" xr:uid="{607EA486-8E88-4854-8276-3C857AC5C7E1}"/>
    <cellStyle name="Commentaire 8 13 4 2_Commentaires" xfId="25317" xr:uid="{5A2BA00B-5FA9-46B8-9B84-ABF1CB154DE1}"/>
    <cellStyle name="Commentaire 8 13 4 3" xfId="25318" xr:uid="{E7C10508-9C0A-4E21-B537-974DD75082AC}"/>
    <cellStyle name="Commentaire 8 13 4 3 2" xfId="25319" xr:uid="{44BC9101-474A-4DAB-A459-1168FA84ACF7}"/>
    <cellStyle name="Commentaire 8 13 4 3 3" xfId="25320" xr:uid="{FD35065C-6F44-49EA-B9E8-AD3FC70D13AB}"/>
    <cellStyle name="Commentaire 8 13 4 3 4" xfId="25321" xr:uid="{2F692A88-0829-4881-8415-E146DAE6735B}"/>
    <cellStyle name="Commentaire 8 13 4 3 5" xfId="25322" xr:uid="{8114767B-ED3A-4223-8C78-54EF6785B41C}"/>
    <cellStyle name="Commentaire 8 13 4 4" xfId="25323" xr:uid="{F26A0CB2-69DD-4965-A89F-0485C3591079}"/>
    <cellStyle name="Commentaire 8 13 4 5" xfId="25324" xr:uid="{C3F64CD0-9273-4A93-B58B-A5227C08E3FE}"/>
    <cellStyle name="Commentaire 8 13 4 6" xfId="25325" xr:uid="{156D52B2-62C1-4CB8-9F31-14A11FF3168C}"/>
    <cellStyle name="Commentaire 8 13 4 7" xfId="25326" xr:uid="{75DE542B-A152-4814-A164-0E1ED5EAB608}"/>
    <cellStyle name="Commentaire 8 13 4_Commentaires" xfId="25327" xr:uid="{30830FF6-EE0C-4E4A-BA8A-6ECCC71DE69A}"/>
    <cellStyle name="Commentaire 8 13 5" xfId="25328" xr:uid="{9D91B89C-FC80-4A0D-8083-3E991BC807AF}"/>
    <cellStyle name="Commentaire 8 13 5 2" xfId="25329" xr:uid="{BFA2B6DD-4529-4888-96A9-2E9CC8A857AF}"/>
    <cellStyle name="Commentaire 8 13 5 2 2" xfId="25330" xr:uid="{5A5D4014-7CFD-47E8-854B-DD03D8B6A6EC}"/>
    <cellStyle name="Commentaire 8 13 5 2 3" xfId="25331" xr:uid="{A3B2B85C-728C-4A78-BEA9-FF92F2652447}"/>
    <cellStyle name="Commentaire 8 13 5 2 4" xfId="25332" xr:uid="{2F4E251B-CDC9-466D-8309-B067B170B41B}"/>
    <cellStyle name="Commentaire 8 13 5 2 5" xfId="25333" xr:uid="{44C1577B-AD0F-4D62-9CA6-3A53F9573A32}"/>
    <cellStyle name="Commentaire 8 13 5 2_Commentaires" xfId="25334" xr:uid="{A81A5E66-76E5-401A-8542-9B5E37F78095}"/>
    <cellStyle name="Commentaire 8 13 5 3" xfId="25335" xr:uid="{7B02EC11-E103-4C73-A7FB-0B13F2B3C44B}"/>
    <cellStyle name="Commentaire 8 13 5 4" xfId="25336" xr:uid="{8CA3D09F-0CAD-4307-AA44-57D550B596D8}"/>
    <cellStyle name="Commentaire 8 13 5 5" xfId="25337" xr:uid="{749AC503-A7CD-441F-86E5-E6197A9FD119}"/>
    <cellStyle name="Commentaire 8 13 5 6" xfId="25338" xr:uid="{53C1A123-C025-4E24-9CDF-F4F4A53DEF12}"/>
    <cellStyle name="Commentaire 8 13 5_Commentaires" xfId="25339" xr:uid="{4A2F4E03-843D-480C-8F21-6BAF40841E19}"/>
    <cellStyle name="Commentaire 8 13 6" xfId="25340" xr:uid="{957E924B-9FC5-4FB0-96D3-E9C752F66B99}"/>
    <cellStyle name="Commentaire 8 13 6 2" xfId="25341" xr:uid="{B12E950D-A4C4-4C22-A3F7-F9089DC1B400}"/>
    <cellStyle name="Commentaire 8 13 6 2 2" xfId="25342" xr:uid="{8C79D1E2-88FC-47B8-96B9-AD565C56959E}"/>
    <cellStyle name="Commentaire 8 13 6 2_Commentaires" xfId="25343" xr:uid="{DAEAD977-14A8-4C8C-BC2E-80CC4D9ECDBA}"/>
    <cellStyle name="Commentaire 8 13 6 3" xfId="25344" xr:uid="{FE87EF30-E805-4AB3-AE0D-437A6C9B88C6}"/>
    <cellStyle name="Commentaire 8 13 6 4" xfId="25345" xr:uid="{F11AD681-2A5B-425D-B813-4AF69CEA964F}"/>
    <cellStyle name="Commentaire 8 13 6 5" xfId="25346" xr:uid="{FF21DDAF-2769-4581-8B34-AE1CC102DB48}"/>
    <cellStyle name="Commentaire 8 13 6_Commentaires" xfId="25347" xr:uid="{2D90639F-6668-4D4F-8A6D-B29068E96BD9}"/>
    <cellStyle name="Commentaire 8 13 7" xfId="25348" xr:uid="{9F976628-CB00-479A-85A5-FE9F5B5DF06A}"/>
    <cellStyle name="Commentaire 8 13 7 2" xfId="25349" xr:uid="{3CEE5887-F149-44D7-BF05-35BE414CD697}"/>
    <cellStyle name="Commentaire 8 13 7_Commentaires" xfId="25350" xr:uid="{6D15BA84-8C7E-499B-B1B1-CB7DF8AA2294}"/>
    <cellStyle name="Commentaire 8 13 8" xfId="25351" xr:uid="{352BE99B-7DA5-45B8-A9B1-687D34C7A486}"/>
    <cellStyle name="Commentaire 8 13 8 2" xfId="25352" xr:uid="{979391F5-4BE7-4A5E-8F9D-3F564C44FA2E}"/>
    <cellStyle name="Commentaire 8 13 8_Commentaires" xfId="25353" xr:uid="{83263211-A143-46D2-8F88-E5940274C78B}"/>
    <cellStyle name="Commentaire 8 13 9" xfId="25354" xr:uid="{635AEDF4-7A1C-4EA4-AA67-626B2DB56C19}"/>
    <cellStyle name="Commentaire 8 13_Commentaires" xfId="25355" xr:uid="{88735205-868C-447C-B774-ABF01B8ADDA5}"/>
    <cellStyle name="Commentaire 8 14" xfId="25356" xr:uid="{FDF68EA3-618B-4799-9FAB-DE6F0F331AB0}"/>
    <cellStyle name="Commentaire 8 14 10" xfId="25357" xr:uid="{E0B57FDE-C6E9-4AEC-A4BF-AB4FCA000C42}"/>
    <cellStyle name="Commentaire 8 14 2" xfId="25358" xr:uid="{F86269A2-A4F3-436A-A5CE-BE5FC3F87C76}"/>
    <cellStyle name="Commentaire 8 14 2 2" xfId="25359" xr:uid="{5F77E352-A10F-4D8C-9F9D-77506CF60EF0}"/>
    <cellStyle name="Commentaire 8 14 2 2 2" xfId="25360" xr:uid="{B43EA025-77B8-4C30-8D87-206A8A61506B}"/>
    <cellStyle name="Commentaire 8 14 2 2 2 2" xfId="25361" xr:uid="{EC8D3E11-A98A-4091-A729-8888CF659D14}"/>
    <cellStyle name="Commentaire 8 14 2 2 2 3" xfId="25362" xr:uid="{3B09FE26-A771-4505-84B1-66C808BDC5F3}"/>
    <cellStyle name="Commentaire 8 14 2 2 2 4" xfId="25363" xr:uid="{B7AD45D9-D63C-4BBC-8C0A-EDBD5715C1D9}"/>
    <cellStyle name="Commentaire 8 14 2 2 2 5" xfId="25364" xr:uid="{A8E81A49-95F0-49D5-AF2D-2F2CC2985CC7}"/>
    <cellStyle name="Commentaire 8 14 2 2 3" xfId="25365" xr:uid="{8451AEFF-C292-4A28-8073-8BCC713520C3}"/>
    <cellStyle name="Commentaire 8 14 2 2 3 2" xfId="25366" xr:uid="{2F1740DA-25B9-4285-B849-47F4F4D64936}"/>
    <cellStyle name="Commentaire 8 14 2 2 3 3" xfId="25367" xr:uid="{691F5333-9EEB-4DD0-94AD-14BE87C5FD31}"/>
    <cellStyle name="Commentaire 8 14 2 2 3 4" xfId="25368" xr:uid="{0107AFD8-17EC-4FF6-897E-BFC89EA075BA}"/>
    <cellStyle name="Commentaire 8 14 2 2 3 5" xfId="25369" xr:uid="{5CF2622D-14DF-4066-92CC-E268552CF130}"/>
    <cellStyle name="Commentaire 8 14 2 2 4" xfId="25370" xr:uid="{40D8ED5B-4A63-43F3-B05F-C5A52037B5F3}"/>
    <cellStyle name="Commentaire 8 14 2 2 5" xfId="25371" xr:uid="{145D1377-6255-4DD2-B099-55F86EBA67A6}"/>
    <cellStyle name="Commentaire 8 14 2 2 6" xfId="25372" xr:uid="{2B21EB0B-18CE-4AE4-A839-FAD6613797F0}"/>
    <cellStyle name="Commentaire 8 14 2 2 7" xfId="25373" xr:uid="{FC5C65DC-4958-402D-9696-3E1DE7A1B824}"/>
    <cellStyle name="Commentaire 8 14 2 2_Commentaires" xfId="25374" xr:uid="{11EFBFBA-03B8-4A41-8DD0-1FADC9128B9A}"/>
    <cellStyle name="Commentaire 8 14 2 3" xfId="25375" xr:uid="{0BC2A3FB-2C9D-4148-9203-E8F3F3856D48}"/>
    <cellStyle name="Commentaire 8 14 2 3 2" xfId="25376" xr:uid="{AE7283FD-0080-487B-BDDC-31004FAF1852}"/>
    <cellStyle name="Commentaire 8 14 2 3 2 2" xfId="25377" xr:uid="{1B36B0E4-261A-4044-B77B-FB2026317604}"/>
    <cellStyle name="Commentaire 8 14 2 3 2 3" xfId="25378" xr:uid="{96E643F0-E790-43A0-A993-74519EB4F7AD}"/>
    <cellStyle name="Commentaire 8 14 2 3 2 4" xfId="25379" xr:uid="{292B4919-5707-4CAC-8162-514AE363423B}"/>
    <cellStyle name="Commentaire 8 14 2 3 2 5" xfId="25380" xr:uid="{074ECE4C-5AC7-45C9-8FF3-CC60696951F5}"/>
    <cellStyle name="Commentaire 8 14 2 3 3" xfId="25381" xr:uid="{9E7938AC-9CF2-482C-A2DA-BA6DD6C1AF52}"/>
    <cellStyle name="Commentaire 8 14 2 3 3 2" xfId="25382" xr:uid="{41630D89-EDB3-4FAF-95BF-0C834FEE2995}"/>
    <cellStyle name="Commentaire 8 14 2 3 3 3" xfId="25383" xr:uid="{4F396E6D-947A-4CB5-8139-50786527D84F}"/>
    <cellStyle name="Commentaire 8 14 2 3 3 4" xfId="25384" xr:uid="{EF9CC9DF-B2DC-4F1C-B761-2323D710FBBF}"/>
    <cellStyle name="Commentaire 8 14 2 3 3 5" xfId="25385" xr:uid="{D5BE8106-EB31-4115-B268-0376274A3E37}"/>
    <cellStyle name="Commentaire 8 14 2 3 4" xfId="25386" xr:uid="{27D96B04-D50D-4E23-907E-DAA21EC273C8}"/>
    <cellStyle name="Commentaire 8 14 2 3 5" xfId="25387" xr:uid="{A23AD7E4-1670-4DAD-A80A-BE896BB145B9}"/>
    <cellStyle name="Commentaire 8 14 2 3 6" xfId="25388" xr:uid="{1B216158-9ED1-437F-B089-B6C748184E2C}"/>
    <cellStyle name="Commentaire 8 14 2 3 7" xfId="25389" xr:uid="{8C1EB2D3-04D1-43FA-A4A2-536BAAC01125}"/>
    <cellStyle name="Commentaire 8 14 2 4" xfId="25390" xr:uid="{7A3B9697-D75F-4A41-8993-2C717024C661}"/>
    <cellStyle name="Commentaire 8 14 2 4 2" xfId="25391" xr:uid="{971EB39B-8BE2-4537-8AD8-C959A9A70FEA}"/>
    <cellStyle name="Commentaire 8 14 2 4 3" xfId="25392" xr:uid="{D2AA35F3-425C-476F-958F-9CCF21E888C9}"/>
    <cellStyle name="Commentaire 8 14 2 4 4" xfId="25393" xr:uid="{201AEC5A-8F8B-448B-9A2E-13A6F7AB3679}"/>
    <cellStyle name="Commentaire 8 14 2 4 5" xfId="25394" xr:uid="{C4AE3381-D540-4E59-BB10-3BA08A3112E0}"/>
    <cellStyle name="Commentaire 8 14 2 5" xfId="25395" xr:uid="{BCD0D04D-A3A9-4981-862D-6C7921C2EA69}"/>
    <cellStyle name="Commentaire 8 14 2 5 2" xfId="25396" xr:uid="{FC809635-AF65-478B-A416-5C4202C2F64C}"/>
    <cellStyle name="Commentaire 8 14 2 5 3" xfId="25397" xr:uid="{258A4B17-CC0F-43DF-B96B-D1D73791874F}"/>
    <cellStyle name="Commentaire 8 14 2 5 4" xfId="25398" xr:uid="{7BB8E934-06B4-46B1-A253-302E0D8583AB}"/>
    <cellStyle name="Commentaire 8 14 2 5 5" xfId="25399" xr:uid="{EB329644-98BA-4D5F-9BE4-236BBF239687}"/>
    <cellStyle name="Commentaire 8 14 2 6" xfId="25400" xr:uid="{FEC6C069-B423-4E88-8947-371EE949DAE3}"/>
    <cellStyle name="Commentaire 8 14 2 7" xfId="25401" xr:uid="{351AAAC5-5E6F-48A3-8E23-F413113A5ACB}"/>
    <cellStyle name="Commentaire 8 14 2 8" xfId="25402" xr:uid="{9B94523A-4E18-4BE9-86FD-7D9D0CF52EB5}"/>
    <cellStyle name="Commentaire 8 14 2 9" xfId="25403" xr:uid="{84B683D6-8811-41A5-8797-A1E997205F64}"/>
    <cellStyle name="Commentaire 8 14 2_Commentaires" xfId="25404" xr:uid="{0235E00A-26B2-4294-9796-F7A1667EDA6A}"/>
    <cellStyle name="Commentaire 8 14 3" xfId="25405" xr:uid="{D8F2BC7A-2B06-425F-B189-32E0A67A70A5}"/>
    <cellStyle name="Commentaire 8 14 3 2" xfId="25406" xr:uid="{B0E0A01E-843D-464A-B60B-359EFDD4068A}"/>
    <cellStyle name="Commentaire 8 14 3 2 2" xfId="25407" xr:uid="{CADFA50D-41DA-471E-8C08-B45C4BE442CF}"/>
    <cellStyle name="Commentaire 8 14 3 2 3" xfId="25408" xr:uid="{3E39D364-2179-4393-B46A-F21707B9A6E8}"/>
    <cellStyle name="Commentaire 8 14 3 2 4" xfId="25409" xr:uid="{F84A5BCF-3911-4191-A72A-79D279F58A28}"/>
    <cellStyle name="Commentaire 8 14 3 2 5" xfId="25410" xr:uid="{ACF0287B-EDDA-4EE7-AC00-02F8CF658970}"/>
    <cellStyle name="Commentaire 8 14 3 2_Commentaires" xfId="25411" xr:uid="{AAA9C8DF-1AC4-4939-A2F9-4E12EF06F84E}"/>
    <cellStyle name="Commentaire 8 14 3 3" xfId="25412" xr:uid="{7790BE24-22BA-49A2-8256-87A2F511D4FF}"/>
    <cellStyle name="Commentaire 8 14 3 3 2" xfId="25413" xr:uid="{390BE0BE-666E-4A16-ACC8-E32093457755}"/>
    <cellStyle name="Commentaire 8 14 3 3 3" xfId="25414" xr:uid="{03B4255E-BE99-42E7-B7CA-D516E2A186B3}"/>
    <cellStyle name="Commentaire 8 14 3 3 4" xfId="25415" xr:uid="{A585B6C1-64D9-4C0A-A459-EC88D912BA92}"/>
    <cellStyle name="Commentaire 8 14 3 3 5" xfId="25416" xr:uid="{6963D384-9B0F-43B1-8AB1-A90C2B1EDE30}"/>
    <cellStyle name="Commentaire 8 14 3 4" xfId="25417" xr:uid="{77D3783B-CB67-4F4C-8589-32F7D0E52B69}"/>
    <cellStyle name="Commentaire 8 14 3 5" xfId="25418" xr:uid="{B4F497A5-70F3-4A06-8640-2ED2FB06AF02}"/>
    <cellStyle name="Commentaire 8 14 3 6" xfId="25419" xr:uid="{0F2DBA13-300D-4324-AC03-D0DCB4852D15}"/>
    <cellStyle name="Commentaire 8 14 3 7" xfId="25420" xr:uid="{C1797F5F-9DD2-4FE4-B504-811AC54FC468}"/>
    <cellStyle name="Commentaire 8 14 3_Commentaires" xfId="25421" xr:uid="{E6CFDCF0-96C0-4F03-853F-83368F80DEC8}"/>
    <cellStyle name="Commentaire 8 14 4" xfId="25422" xr:uid="{815BCF93-F6D5-43BA-8AB2-D265D82EE0E4}"/>
    <cellStyle name="Commentaire 8 14 4 2" xfId="25423" xr:uid="{864DD03F-45F3-4105-A23B-2FD0C9480986}"/>
    <cellStyle name="Commentaire 8 14 4 2 2" xfId="25424" xr:uid="{BD657701-4FD5-481B-8448-E078B5D27C70}"/>
    <cellStyle name="Commentaire 8 14 4 2 3" xfId="25425" xr:uid="{F9C523A4-BA0B-4426-90F4-B1A4B0E74F2E}"/>
    <cellStyle name="Commentaire 8 14 4 2 4" xfId="25426" xr:uid="{605BB241-4096-45AC-838E-D285DCC7E549}"/>
    <cellStyle name="Commentaire 8 14 4 2 5" xfId="25427" xr:uid="{16C89601-F403-480E-8973-A03246D5F8C2}"/>
    <cellStyle name="Commentaire 8 14 4 2_Commentaires" xfId="25428" xr:uid="{AA037690-5373-461F-9BC1-3C8F4FCC44D1}"/>
    <cellStyle name="Commentaire 8 14 4 3" xfId="25429" xr:uid="{DF88BD19-8D91-4D23-BF9C-AAF7EDE7B2FE}"/>
    <cellStyle name="Commentaire 8 14 4 3 2" xfId="25430" xr:uid="{4C610AE7-E74F-4587-84AA-97C01664C727}"/>
    <cellStyle name="Commentaire 8 14 4 3 3" xfId="25431" xr:uid="{46ED6EA5-D918-4BAB-AB5D-34E4BF7B2135}"/>
    <cellStyle name="Commentaire 8 14 4 3 4" xfId="25432" xr:uid="{739F348D-33AC-4965-BC77-C38C71B431A1}"/>
    <cellStyle name="Commentaire 8 14 4 3 5" xfId="25433" xr:uid="{3F37FAE8-C04B-427E-B112-E9DBF4AE6C8C}"/>
    <cellStyle name="Commentaire 8 14 4 4" xfId="25434" xr:uid="{45F61799-680C-418D-B7F0-DE7D73C9B052}"/>
    <cellStyle name="Commentaire 8 14 4 5" xfId="25435" xr:uid="{8C2B3FFF-9DF0-4E0A-ACED-5FED5B2840EA}"/>
    <cellStyle name="Commentaire 8 14 4 6" xfId="25436" xr:uid="{C6A7BDC5-0E52-4329-8DA4-B45D126FA73F}"/>
    <cellStyle name="Commentaire 8 14 4 7" xfId="25437" xr:uid="{8BCDDBE9-4353-4742-9562-1A0E7EA04B6C}"/>
    <cellStyle name="Commentaire 8 14 4_Commentaires" xfId="25438" xr:uid="{C68AA633-C497-49E8-8362-D64414CFD0AE}"/>
    <cellStyle name="Commentaire 8 14 5" xfId="25439" xr:uid="{EE50F9F0-9703-4772-8D0F-BFB01F21D613}"/>
    <cellStyle name="Commentaire 8 14 5 2" xfId="25440" xr:uid="{3F74F4F8-F6CF-4AAC-A65F-58110825DA7E}"/>
    <cellStyle name="Commentaire 8 14 5 2 2" xfId="25441" xr:uid="{C028A538-4D91-464F-B340-7C6498FD7273}"/>
    <cellStyle name="Commentaire 8 14 5 2 3" xfId="25442" xr:uid="{D13D7A39-66FF-48E1-88D8-E79CB3ACA923}"/>
    <cellStyle name="Commentaire 8 14 5 2 4" xfId="25443" xr:uid="{E79C5B39-9E7E-4205-9292-AE1FEE95F13F}"/>
    <cellStyle name="Commentaire 8 14 5 2 5" xfId="25444" xr:uid="{4045E973-3FF6-4B39-B13F-CF2053769DD0}"/>
    <cellStyle name="Commentaire 8 14 5 2_Commentaires" xfId="25445" xr:uid="{EC4F923A-B256-4035-BC32-EED47B1A2616}"/>
    <cellStyle name="Commentaire 8 14 5 3" xfId="25446" xr:uid="{E27213AD-FBA2-4CCF-91AD-956E3E049106}"/>
    <cellStyle name="Commentaire 8 14 5 4" xfId="25447" xr:uid="{83383CD1-4FE2-46D4-B1B0-CEA8C53DFF69}"/>
    <cellStyle name="Commentaire 8 14 5 5" xfId="25448" xr:uid="{7083C49B-61C6-4863-84E8-CEB2E7133327}"/>
    <cellStyle name="Commentaire 8 14 5 6" xfId="25449" xr:uid="{42AE4145-D766-4D42-A1FC-409BF0C15E77}"/>
    <cellStyle name="Commentaire 8 14 5_Commentaires" xfId="25450" xr:uid="{04FF84ED-ECA9-447C-9D80-79589D117F47}"/>
    <cellStyle name="Commentaire 8 14 6" xfId="25451" xr:uid="{8426FE9A-D525-42DB-8132-7A1971B4048B}"/>
    <cellStyle name="Commentaire 8 14 6 2" xfId="25452" xr:uid="{7FAB16F4-DB64-41FF-BFC0-E23F4C6921EC}"/>
    <cellStyle name="Commentaire 8 14 6 2 2" xfId="25453" xr:uid="{FB88F9A7-28AD-4F44-B2B8-FCEFEDC7247D}"/>
    <cellStyle name="Commentaire 8 14 6 2_Commentaires" xfId="25454" xr:uid="{6028B930-ECBB-4BDA-9E58-1162E59F2DF2}"/>
    <cellStyle name="Commentaire 8 14 6 3" xfId="25455" xr:uid="{E991D9C4-00EF-4036-B92A-54256BD85DDC}"/>
    <cellStyle name="Commentaire 8 14 6 4" xfId="25456" xr:uid="{6223C977-BB79-42EB-B24D-4B2639F7B004}"/>
    <cellStyle name="Commentaire 8 14 6 5" xfId="25457" xr:uid="{69A69386-4E67-47B2-BC88-BFA9178E70CD}"/>
    <cellStyle name="Commentaire 8 14 6_Commentaires" xfId="25458" xr:uid="{A0773EB2-412F-4B3D-B4CF-D351680DF9DF}"/>
    <cellStyle name="Commentaire 8 14 7" xfId="25459" xr:uid="{636C654F-95A5-4873-9CF5-2555BEF5DD8D}"/>
    <cellStyle name="Commentaire 8 14 7 2" xfId="25460" xr:uid="{5C901B8C-904E-402F-9BB9-C4979734B3F6}"/>
    <cellStyle name="Commentaire 8 14 7_Commentaires" xfId="25461" xr:uid="{530DA618-2592-44B9-9D7E-BD3DE670856C}"/>
    <cellStyle name="Commentaire 8 14 8" xfId="25462" xr:uid="{E95CD91F-976F-4CC7-AA8C-9F15355B8762}"/>
    <cellStyle name="Commentaire 8 14 8 2" xfId="25463" xr:uid="{B2C617A2-2487-4071-BE64-2EDD81E7FDB4}"/>
    <cellStyle name="Commentaire 8 14 8_Commentaires" xfId="25464" xr:uid="{950E5A5A-5519-4538-BA9A-AFCFB2DC13A1}"/>
    <cellStyle name="Commentaire 8 14 9" xfId="25465" xr:uid="{A48E2B37-70D2-4572-9CE5-F04479E502F0}"/>
    <cellStyle name="Commentaire 8 14_Commentaires" xfId="25466" xr:uid="{B4CB5E22-E608-4F18-BC11-55DA94D38CEC}"/>
    <cellStyle name="Commentaire 8 15" xfId="25467" xr:uid="{FA9F0C74-0235-47EC-BBE9-BACBB28F9626}"/>
    <cellStyle name="Commentaire 8 15 2" xfId="25468" xr:uid="{5AB06984-5E28-43B2-9876-C2C55E17BAE3}"/>
    <cellStyle name="Commentaire 8 15 2 2" xfId="25469" xr:uid="{768E5DF4-2EF7-4D53-A813-20032A1B4E9C}"/>
    <cellStyle name="Commentaire 8 15 2 2 2" xfId="25470" xr:uid="{AACE03A3-252E-468E-BC21-CF48150697F4}"/>
    <cellStyle name="Commentaire 8 15 2 2 3" xfId="25471" xr:uid="{2AECDDBC-1FA1-4E48-AB00-B10309CB12B1}"/>
    <cellStyle name="Commentaire 8 15 2 2 4" xfId="25472" xr:uid="{51B29530-E570-4E9D-846D-0D50C5E4828A}"/>
    <cellStyle name="Commentaire 8 15 2 2 5" xfId="25473" xr:uid="{83108331-ADC7-4EAD-B6B2-00FF01EC712C}"/>
    <cellStyle name="Commentaire 8 15 2 3" xfId="25474" xr:uid="{178FBE61-938F-4874-B1F7-4F6752BC9FF5}"/>
    <cellStyle name="Commentaire 8 15 2 3 2" xfId="25475" xr:uid="{B17FB598-2031-490C-8127-3131151DF444}"/>
    <cellStyle name="Commentaire 8 15 2 3 3" xfId="25476" xr:uid="{87530ECE-D063-4A88-8FAC-45CA80DC57A6}"/>
    <cellStyle name="Commentaire 8 15 2 3 4" xfId="25477" xr:uid="{6FD696D2-B425-4FA9-A446-F420B2252F66}"/>
    <cellStyle name="Commentaire 8 15 2 3 5" xfId="25478" xr:uid="{215DA2D7-2AA3-401F-B1D3-A786CC110E86}"/>
    <cellStyle name="Commentaire 8 15 2 4" xfId="25479" xr:uid="{22C92C88-CDD8-4D02-9DFC-16BE4C7BA04F}"/>
    <cellStyle name="Commentaire 8 15 2 5" xfId="25480" xr:uid="{FA3EBB58-CA31-4B4C-B9F7-738AF87202BA}"/>
    <cellStyle name="Commentaire 8 15 2 6" xfId="25481" xr:uid="{719762E0-43F6-485F-B9D9-89E0A5AD27AC}"/>
    <cellStyle name="Commentaire 8 15 2 7" xfId="25482" xr:uid="{236C3889-54FB-4ACF-80DD-B5A5200083AB}"/>
    <cellStyle name="Commentaire 8 15 2_Commentaires" xfId="25483" xr:uid="{FA3CBB09-8340-417D-A91C-7EA0B265F120}"/>
    <cellStyle name="Commentaire 8 15 3" xfId="25484" xr:uid="{AD492142-0369-4418-A346-7B37EBA94A54}"/>
    <cellStyle name="Commentaire 8 15 3 2" xfId="25485" xr:uid="{EDE2CC88-B1B9-4061-862D-24C95DFE1DE7}"/>
    <cellStyle name="Commentaire 8 15 3 2 2" xfId="25486" xr:uid="{A868B1F5-25C3-4A01-8278-6EA05AD647D5}"/>
    <cellStyle name="Commentaire 8 15 3 2 3" xfId="25487" xr:uid="{045B8AE3-3AC6-4BD0-B319-CF99657DD04B}"/>
    <cellStyle name="Commentaire 8 15 3 2 4" xfId="25488" xr:uid="{88EA3184-851F-4C33-8CB3-AB69F7FC2959}"/>
    <cellStyle name="Commentaire 8 15 3 2 5" xfId="25489" xr:uid="{D9001EA5-EF1F-4FB3-9E6D-A01C03AF2B28}"/>
    <cellStyle name="Commentaire 8 15 3 3" xfId="25490" xr:uid="{214F3CF6-51C0-469F-9764-FD3DA50A2518}"/>
    <cellStyle name="Commentaire 8 15 3 3 2" xfId="25491" xr:uid="{BEEA6E1A-33CA-4281-8301-74B61E0D4191}"/>
    <cellStyle name="Commentaire 8 15 3 3 3" xfId="25492" xr:uid="{A6A23F54-49E8-4738-824B-67B2BE69F033}"/>
    <cellStyle name="Commentaire 8 15 3 3 4" xfId="25493" xr:uid="{4CF54FD4-D9A8-403F-A83B-F30CE20FE1CD}"/>
    <cellStyle name="Commentaire 8 15 3 3 5" xfId="25494" xr:uid="{5AB92BE7-B06B-449E-88B1-041C4C8D5605}"/>
    <cellStyle name="Commentaire 8 15 3 4" xfId="25495" xr:uid="{A0F0C9D5-4A14-4B59-BA1A-4FD8385C2962}"/>
    <cellStyle name="Commentaire 8 15 3 5" xfId="25496" xr:uid="{3E8B60A7-BD2C-478C-96CA-B243DB017920}"/>
    <cellStyle name="Commentaire 8 15 3 6" xfId="25497" xr:uid="{30DD4920-E982-467C-83C3-AD6F54CC80AE}"/>
    <cellStyle name="Commentaire 8 15 3 7" xfId="25498" xr:uid="{B41515F7-5615-427D-B581-E681FE92FE82}"/>
    <cellStyle name="Commentaire 8 15 4" xfId="25499" xr:uid="{0B75A449-BB9F-4BCB-8124-12DFDC909AF8}"/>
    <cellStyle name="Commentaire 8 15 4 2" xfId="25500" xr:uid="{C87EAA29-0F21-4F6B-93F2-67F110AC1658}"/>
    <cellStyle name="Commentaire 8 15 4 3" xfId="25501" xr:uid="{F94D54AD-BFE9-4B4D-ACCA-18D8772757C6}"/>
    <cellStyle name="Commentaire 8 15 4 4" xfId="25502" xr:uid="{B23188FF-F25B-4723-B27C-4692C5FF24D3}"/>
    <cellStyle name="Commentaire 8 15 4 5" xfId="25503" xr:uid="{697E2551-6D71-4D4C-AAF5-39EA0B511800}"/>
    <cellStyle name="Commentaire 8 15 5" xfId="25504" xr:uid="{831BA769-985F-480C-8F36-DB1940AFDB23}"/>
    <cellStyle name="Commentaire 8 15 5 2" xfId="25505" xr:uid="{B4212E5F-E265-4CD6-BAA7-DC3D9863E45C}"/>
    <cellStyle name="Commentaire 8 15 5 3" xfId="25506" xr:uid="{997E773C-5A87-479E-A4BB-6C5F14E82E7D}"/>
    <cellStyle name="Commentaire 8 15 5 4" xfId="25507" xr:uid="{BA66D903-737E-46DB-A028-8CFAF80AD30C}"/>
    <cellStyle name="Commentaire 8 15 5 5" xfId="25508" xr:uid="{474FD69B-DB3A-4119-BD97-A62600A4D0F8}"/>
    <cellStyle name="Commentaire 8 15 6" xfId="25509" xr:uid="{4691E56A-C061-4404-BF47-A7AEA4BE5FDE}"/>
    <cellStyle name="Commentaire 8 15 7" xfId="25510" xr:uid="{B9B80081-20E0-423C-9EBF-E97C0D18E761}"/>
    <cellStyle name="Commentaire 8 15 8" xfId="25511" xr:uid="{DBF0E4AA-7FC1-4F58-8AEA-938BB79DEF41}"/>
    <cellStyle name="Commentaire 8 15 9" xfId="25512" xr:uid="{C3476E86-88C1-474D-9638-B4033692D358}"/>
    <cellStyle name="Commentaire 8 15_Commentaires" xfId="25513" xr:uid="{2009787F-28F4-4786-B144-EB3DF463D0AF}"/>
    <cellStyle name="Commentaire 8 16" xfId="25514" xr:uid="{4BA7E1A9-CB8F-42A7-BA02-CAFC968CACAB}"/>
    <cellStyle name="Commentaire 8 16 2" xfId="25515" xr:uid="{5C6937B5-4AE7-48D4-856C-A81B296362E4}"/>
    <cellStyle name="Commentaire 8 16 2 2" xfId="25516" xr:uid="{3A10C44A-ECDF-48BC-9E11-10B635C21201}"/>
    <cellStyle name="Commentaire 8 16 2 3" xfId="25517" xr:uid="{C8906BC0-FDD3-44FF-9A0B-F7DBD3137247}"/>
    <cellStyle name="Commentaire 8 16 2 4" xfId="25518" xr:uid="{62BFBD5A-9115-4A0F-A1A0-AA95BB4DEC77}"/>
    <cellStyle name="Commentaire 8 16 2 5" xfId="25519" xr:uid="{020AA82C-CCE3-42D2-8D0C-B08B98EEC6F7}"/>
    <cellStyle name="Commentaire 8 16 2_Commentaires" xfId="25520" xr:uid="{4C541EE8-9262-4ADE-81BD-32F03D79A073}"/>
    <cellStyle name="Commentaire 8 16 3" xfId="25521" xr:uid="{304937D0-F7AD-44E0-A7A7-04D3A69123AD}"/>
    <cellStyle name="Commentaire 8 16 3 2" xfId="25522" xr:uid="{707CFC14-F8C9-4092-9951-025CE5DEEB51}"/>
    <cellStyle name="Commentaire 8 16 3 3" xfId="25523" xr:uid="{8F37E601-9E5E-434E-8C70-E1CB91092193}"/>
    <cellStyle name="Commentaire 8 16 3 4" xfId="25524" xr:uid="{140DCA40-2AB4-4916-9EDE-C1FDA2595D91}"/>
    <cellStyle name="Commentaire 8 16 3 5" xfId="25525" xr:uid="{C39C52B0-8B55-4E65-8539-4635E823B9B7}"/>
    <cellStyle name="Commentaire 8 16 4" xfId="25526" xr:uid="{8FABC19E-74D5-4BA7-8A5F-F6E936B59A8B}"/>
    <cellStyle name="Commentaire 8 16 5" xfId="25527" xr:uid="{931800E6-CEE8-4D9E-8A40-4E305D30ABB0}"/>
    <cellStyle name="Commentaire 8 16 6" xfId="25528" xr:uid="{3D6C1719-B88B-468D-B108-53618354E1D8}"/>
    <cellStyle name="Commentaire 8 16 7" xfId="25529" xr:uid="{2E4B8B1B-3947-4BA9-956E-185F9C58CD2C}"/>
    <cellStyle name="Commentaire 8 16_Commentaires" xfId="25530" xr:uid="{976B77D2-72A9-4FC2-B62B-6F883A4BD6E3}"/>
    <cellStyle name="Commentaire 8 17" xfId="25531" xr:uid="{067158ED-FCFF-4628-A1CC-61B6FDC17993}"/>
    <cellStyle name="Commentaire 8 17 2" xfId="25532" xr:uid="{64D6E44E-B104-4045-AD07-0F87E2FEAC51}"/>
    <cellStyle name="Commentaire 8 17 2 2" xfId="25533" xr:uid="{9D4B6C12-EF62-425F-9B62-3D8A3AF11682}"/>
    <cellStyle name="Commentaire 8 17 2 3" xfId="25534" xr:uid="{B9808B19-78A4-413E-8A73-98F2D79B6F78}"/>
    <cellStyle name="Commentaire 8 17 2 4" xfId="25535" xr:uid="{C82A3E9D-DE02-4099-AC23-F72C40CDD752}"/>
    <cellStyle name="Commentaire 8 17 2 5" xfId="25536" xr:uid="{FE4742C0-7482-4E40-A197-DF5B4A4FB714}"/>
    <cellStyle name="Commentaire 8 17 2_Commentaires" xfId="25537" xr:uid="{3DD4B881-747D-44EE-8D1A-D03F230384FA}"/>
    <cellStyle name="Commentaire 8 17 3" xfId="25538" xr:uid="{0EE0A226-9627-4E43-A0B3-36592CB4C5F6}"/>
    <cellStyle name="Commentaire 8 17 3 2" xfId="25539" xr:uid="{AE832035-FD6F-4B99-B4E4-D511EF0DD87F}"/>
    <cellStyle name="Commentaire 8 17 3 3" xfId="25540" xr:uid="{2D281A8E-CE7D-4F6F-95C4-124C200CB973}"/>
    <cellStyle name="Commentaire 8 17 3 4" xfId="25541" xr:uid="{8F0AD5F0-EA43-440A-B6E7-0C6C6AEA3889}"/>
    <cellStyle name="Commentaire 8 17 3 5" xfId="25542" xr:uid="{6CE42AF1-343E-4D69-877D-EBCE1B89743F}"/>
    <cellStyle name="Commentaire 8 17 4" xfId="25543" xr:uid="{C5906367-3768-4DFC-A99A-8A8322E3A801}"/>
    <cellStyle name="Commentaire 8 17 5" xfId="25544" xr:uid="{3E21AF76-F875-48CE-A330-0AE6B361FB28}"/>
    <cellStyle name="Commentaire 8 17 6" xfId="25545" xr:uid="{99F66474-12FE-425E-A683-5D160E648B3A}"/>
    <cellStyle name="Commentaire 8 17 7" xfId="25546" xr:uid="{5B2C62F6-8D57-4C04-928D-C495199B8038}"/>
    <cellStyle name="Commentaire 8 17_Commentaires" xfId="25547" xr:uid="{118F9499-8C20-4800-BFE9-24BC5F231D61}"/>
    <cellStyle name="Commentaire 8 18" xfId="25548" xr:uid="{F76780FC-1D23-4573-B5A1-B921C289C161}"/>
    <cellStyle name="Commentaire 8 18 2" xfId="25549" xr:uid="{F4FBFE41-4CA3-4805-8929-EE68A67FA2B4}"/>
    <cellStyle name="Commentaire 8 18 2 2" xfId="25550" xr:uid="{948D70F0-F1FE-44FF-B5DC-31D7E54DCA50}"/>
    <cellStyle name="Commentaire 8 18 2 3" xfId="25551" xr:uid="{E838806E-2C35-4D10-9B88-79753DEF84A8}"/>
    <cellStyle name="Commentaire 8 18 2 4" xfId="25552" xr:uid="{0545A023-8D5B-49D8-A1A8-F076D05BE5FA}"/>
    <cellStyle name="Commentaire 8 18 2 5" xfId="25553" xr:uid="{A58EF0EA-0426-4436-8DCC-2969DB6B9E0E}"/>
    <cellStyle name="Commentaire 8 18 2_Commentaires" xfId="25554" xr:uid="{BB13BC4A-9772-4A51-92D6-23F014FA43FC}"/>
    <cellStyle name="Commentaire 8 18 3" xfId="25555" xr:uid="{EEFDF2CE-5F70-421B-9377-EEB8550EAEEE}"/>
    <cellStyle name="Commentaire 8 18 3 2" xfId="25556" xr:uid="{F6912DB1-D09D-4DB6-9752-6F824A0B6E16}"/>
    <cellStyle name="Commentaire 8 18 3 3" xfId="25557" xr:uid="{0E2CDDD1-A97F-4281-B67B-71AEA4E98188}"/>
    <cellStyle name="Commentaire 8 18 3 4" xfId="25558" xr:uid="{8683A2E7-E339-4E02-BB1F-43ABCE98428D}"/>
    <cellStyle name="Commentaire 8 18 3 5" xfId="25559" xr:uid="{020E7237-961F-446F-B53C-DD52356BDF4B}"/>
    <cellStyle name="Commentaire 8 18 4" xfId="25560" xr:uid="{3BE30E8F-CC6D-4915-9BBD-7268CD9E56A3}"/>
    <cellStyle name="Commentaire 8 18 5" xfId="25561" xr:uid="{C129E583-F9BD-434C-AE8A-D8E0234C2EFA}"/>
    <cellStyle name="Commentaire 8 18 6" xfId="25562" xr:uid="{D7771F1E-6610-4FF2-B039-76AC56039EA7}"/>
    <cellStyle name="Commentaire 8 18 7" xfId="25563" xr:uid="{677E02AB-D6A0-4C71-842E-728822EDE6FA}"/>
    <cellStyle name="Commentaire 8 18_Commentaires" xfId="25564" xr:uid="{EA0B7E87-A60B-4A26-BEC8-81A4161DF0A6}"/>
    <cellStyle name="Commentaire 8 19" xfId="25565" xr:uid="{CD49BC3E-FF9C-48E8-9479-CEA1798E7621}"/>
    <cellStyle name="Commentaire 8 19 2" xfId="25566" xr:uid="{297181F8-20E0-4A7F-A1D0-9D70026746EE}"/>
    <cellStyle name="Commentaire 8 19 2 2" xfId="25567" xr:uid="{FA3FCB8D-164A-4A84-AD73-22FED508F554}"/>
    <cellStyle name="Commentaire 8 19 2 3" xfId="25568" xr:uid="{02493E8C-B4CF-41ED-8F56-6A395B9FFF75}"/>
    <cellStyle name="Commentaire 8 19 2 4" xfId="25569" xr:uid="{4A7F5362-82E5-488D-BAC5-2A3ADE89A24A}"/>
    <cellStyle name="Commentaire 8 19 2 5" xfId="25570" xr:uid="{54FEDDDC-245C-41A0-A1F8-9991718809B7}"/>
    <cellStyle name="Commentaire 8 19 2_Commentaires" xfId="25571" xr:uid="{451F8C36-1AF0-4542-87E4-B2EC37526C0A}"/>
    <cellStyle name="Commentaire 8 19 3" xfId="25572" xr:uid="{6B608816-5910-46E9-A768-B875DAF9D0B5}"/>
    <cellStyle name="Commentaire 8 19 3 2" xfId="25573" xr:uid="{D19BD347-F183-4765-AB55-D2EB265725DD}"/>
    <cellStyle name="Commentaire 8 19 3 3" xfId="25574" xr:uid="{5C722E49-F355-4CF7-828B-F93BD13B1EF6}"/>
    <cellStyle name="Commentaire 8 19 3 4" xfId="25575" xr:uid="{94AD7354-1A0C-484A-9FBA-8CEA83F31AF2}"/>
    <cellStyle name="Commentaire 8 19 3 5" xfId="25576" xr:uid="{3200D0EE-5992-4FC3-8BAB-463DC920B90B}"/>
    <cellStyle name="Commentaire 8 19 4" xfId="25577" xr:uid="{387CE735-587D-42ED-B0F5-8DCB84CC594E}"/>
    <cellStyle name="Commentaire 8 19 5" xfId="25578" xr:uid="{0776B2D5-1B03-4C7E-9B5A-5D80BA9E4BA9}"/>
    <cellStyle name="Commentaire 8 19 6" xfId="25579" xr:uid="{AB2474F7-CAA5-4A90-9A27-FC85627B6BD6}"/>
    <cellStyle name="Commentaire 8 19 7" xfId="25580" xr:uid="{F205F2C1-B9B6-4EBD-90B0-7B3F30446D63}"/>
    <cellStyle name="Commentaire 8 19_Commentaires" xfId="25581" xr:uid="{550BAF22-39F5-486F-909C-48AF7E6F6A0D}"/>
    <cellStyle name="Commentaire 8 2" xfId="25582" xr:uid="{CD30C4BE-955D-46D4-89A9-CC5C3DEE4C6A}"/>
    <cellStyle name="Commentaire 8 2 10" xfId="25583" xr:uid="{61907652-4C09-45ED-AAE5-8DD152CF0E8E}"/>
    <cellStyle name="Commentaire 8 2 11" xfId="25584" xr:uid="{1BB5BE04-E3F1-4093-A40D-D8550D6EE78A}"/>
    <cellStyle name="Commentaire 8 2 12" xfId="25585" xr:uid="{96E241F6-0517-4F19-AAAC-49593DB585F9}"/>
    <cellStyle name="Commentaire 8 2 13" xfId="25586" xr:uid="{8A458F36-4661-4C98-BAED-A4815C7D0FA8}"/>
    <cellStyle name="Commentaire 8 2 2" xfId="25587" xr:uid="{5250D19F-EA07-4182-81AB-C7F1F139B395}"/>
    <cellStyle name="Commentaire 8 2 2 10" xfId="25588" xr:uid="{2B50E8FC-A367-49FC-83EE-1965151C6316}"/>
    <cellStyle name="Commentaire 8 2 2 11" xfId="25589" xr:uid="{7A9D0316-C03C-4CCE-85AC-DA207456052F}"/>
    <cellStyle name="Commentaire 8 2 2 12" xfId="25590" xr:uid="{1E89AADB-7F0A-4483-9699-23DD3FDAB438}"/>
    <cellStyle name="Commentaire 8 2 2 2" xfId="25591" xr:uid="{AB5AEBC9-68F4-4939-8CFA-87B73DC9BD1D}"/>
    <cellStyle name="Commentaire 8 2 2 2 10" xfId="25592" xr:uid="{8F8680E5-796F-4EED-A5EC-432A1EE351A8}"/>
    <cellStyle name="Commentaire 8 2 2 2 2" xfId="25593" xr:uid="{DE819D28-7407-4888-9F87-84E8DA4DF631}"/>
    <cellStyle name="Commentaire 8 2 2 2 2 2" xfId="25594" xr:uid="{FEE8F863-C881-4626-985D-B5F303DE5D50}"/>
    <cellStyle name="Commentaire 8 2 2 2 2 2 2" xfId="25595" xr:uid="{1FE78CED-A707-4D89-AC6F-B5257652DA23}"/>
    <cellStyle name="Commentaire 8 2 2 2 2 2 3" xfId="25596" xr:uid="{63E4AB70-BE03-407D-AD2C-BF1348BAD230}"/>
    <cellStyle name="Commentaire 8 2 2 2 2 2 4" xfId="25597" xr:uid="{9F465EA4-688C-4DA5-9297-F1B425D182A3}"/>
    <cellStyle name="Commentaire 8 2 2 2 2 2 5" xfId="25598" xr:uid="{251706D4-60A8-4BFA-BEFC-26294F1765AF}"/>
    <cellStyle name="Commentaire 8 2 2 2 2 3" xfId="25599" xr:uid="{DFA65CF4-C176-42D0-BF1F-887B100E19D9}"/>
    <cellStyle name="Commentaire 8 2 2 2 2 3 2" xfId="25600" xr:uid="{57E09B47-C1D4-4799-9C69-7F41730B2764}"/>
    <cellStyle name="Commentaire 8 2 2 2 2 3 3" xfId="25601" xr:uid="{F072B549-0131-409C-A62A-7937694AFD90}"/>
    <cellStyle name="Commentaire 8 2 2 2 2 3 4" xfId="25602" xr:uid="{8F0A0283-D65E-4ADC-A788-BCEC87336F2D}"/>
    <cellStyle name="Commentaire 8 2 2 2 2 3 5" xfId="25603" xr:uid="{0DA328B0-E6EF-4D6E-942F-92892A1EA54B}"/>
    <cellStyle name="Commentaire 8 2 2 2 2 4" xfId="25604" xr:uid="{8CAF329A-1332-4809-85AF-7B6B19D41625}"/>
    <cellStyle name="Commentaire 8 2 2 2 2 5" xfId="25605" xr:uid="{3399538D-40B8-4202-9AA2-4793B3B26D7C}"/>
    <cellStyle name="Commentaire 8 2 2 2 2 6" xfId="25606" xr:uid="{9BDFB8B7-C79F-40D9-A0A0-2201758D6F78}"/>
    <cellStyle name="Commentaire 8 2 2 2 2 7" xfId="25607" xr:uid="{ACF4018D-127C-4C72-8D7D-CD2706A20E7C}"/>
    <cellStyle name="Commentaire 8 2 2 2 2_Commentaires" xfId="25608" xr:uid="{7CABAD1A-B943-44B1-B054-7AA6A4F82C2C}"/>
    <cellStyle name="Commentaire 8 2 2 2 3" xfId="25609" xr:uid="{43692FBB-8ADB-4303-8EBA-9A002A06E315}"/>
    <cellStyle name="Commentaire 8 2 2 2 3 2" xfId="25610" xr:uid="{07F284B7-2143-42B0-AF84-1B449620089E}"/>
    <cellStyle name="Commentaire 8 2 2 2 3 2 2" xfId="25611" xr:uid="{F57C1A34-9456-42FC-B0EE-05DAF17044BA}"/>
    <cellStyle name="Commentaire 8 2 2 2 3 2 3" xfId="25612" xr:uid="{E0A610FD-294F-4FBD-9144-D1C2E038528C}"/>
    <cellStyle name="Commentaire 8 2 2 2 3 2 4" xfId="25613" xr:uid="{8047F2CA-29D6-498C-93EA-0F2F9F78E4ED}"/>
    <cellStyle name="Commentaire 8 2 2 2 3 2 5" xfId="25614" xr:uid="{587C99D8-F570-48BE-B3D8-8BE61F1F4D29}"/>
    <cellStyle name="Commentaire 8 2 2 2 3 3" xfId="25615" xr:uid="{2F7F05AA-67BC-46E0-BFD2-1AC736D51E1E}"/>
    <cellStyle name="Commentaire 8 2 2 2 3 3 2" xfId="25616" xr:uid="{B5E2FB88-8C5E-463A-B0D8-7BBB3454F787}"/>
    <cellStyle name="Commentaire 8 2 2 2 3 3 3" xfId="25617" xr:uid="{EB2DC78E-A18C-4B8C-8320-CE527B053CB6}"/>
    <cellStyle name="Commentaire 8 2 2 2 3 3 4" xfId="25618" xr:uid="{E54E9128-C37A-40F0-8AA6-FE146F722419}"/>
    <cellStyle name="Commentaire 8 2 2 2 3 3 5" xfId="25619" xr:uid="{9D219D2B-C3D7-4859-B084-A8EB0812B151}"/>
    <cellStyle name="Commentaire 8 2 2 2 3 4" xfId="25620" xr:uid="{0ADC9D2D-93BB-4FE6-B062-B695BC1367C2}"/>
    <cellStyle name="Commentaire 8 2 2 2 3 5" xfId="25621" xr:uid="{4085C1A2-6A0B-434A-A639-20FF97D69EE0}"/>
    <cellStyle name="Commentaire 8 2 2 2 3 6" xfId="25622" xr:uid="{4AFB5B35-4F06-4E0D-978F-5D02D27C85BA}"/>
    <cellStyle name="Commentaire 8 2 2 2 3 7" xfId="25623" xr:uid="{34EB1BBF-AA78-413E-8346-B4C6AB017F9E}"/>
    <cellStyle name="Commentaire 8 2 2 2 4" xfId="25624" xr:uid="{E0D8E439-84D4-4B8B-8A30-5F8D0541E2F5}"/>
    <cellStyle name="Commentaire 8 2 2 2 4 2" xfId="25625" xr:uid="{5A05A26E-1A90-4C3F-B228-C8DFA937EC2D}"/>
    <cellStyle name="Commentaire 8 2 2 2 4 2 2" xfId="25626" xr:uid="{E4977139-ADB0-4E09-9339-1E8B2A1E930B}"/>
    <cellStyle name="Commentaire 8 2 2 2 4 2 3" xfId="25627" xr:uid="{986E7995-F8EA-460D-A36E-D2241934C831}"/>
    <cellStyle name="Commentaire 8 2 2 2 4 2 4" xfId="25628" xr:uid="{4B19EA9F-F44B-4A77-B144-277EEC3F789E}"/>
    <cellStyle name="Commentaire 8 2 2 2 4 2 5" xfId="25629" xr:uid="{9EE5C25B-DBEB-4F9A-B598-6766D5F6A1AA}"/>
    <cellStyle name="Commentaire 8 2 2 2 4 3" xfId="25630" xr:uid="{BECFD2C6-FD8F-4343-92F7-9B485521CC1B}"/>
    <cellStyle name="Commentaire 8 2 2 2 4 3 2" xfId="25631" xr:uid="{E22BAE7E-AEF5-4627-AEC4-8EE1ABD3C023}"/>
    <cellStyle name="Commentaire 8 2 2 2 4 3 3" xfId="25632" xr:uid="{55BB1CD4-F5CF-49F7-A7E1-DE1D915E721E}"/>
    <cellStyle name="Commentaire 8 2 2 2 4 3 4" xfId="25633" xr:uid="{2219BE34-44B4-4B07-8EF5-3944762CF6F4}"/>
    <cellStyle name="Commentaire 8 2 2 2 4 3 5" xfId="25634" xr:uid="{07C4123B-FDF6-4C03-AC29-750737CF556D}"/>
    <cellStyle name="Commentaire 8 2 2 2 4 4" xfId="25635" xr:uid="{2032A05E-E01E-4152-B05A-592C34A7E13E}"/>
    <cellStyle name="Commentaire 8 2 2 2 4 5" xfId="25636" xr:uid="{AD74D7AF-15A4-46BD-B873-4C2D41BFC70E}"/>
    <cellStyle name="Commentaire 8 2 2 2 4 6" xfId="25637" xr:uid="{CFB6140F-AF15-40FF-90FF-74DD2CF7842F}"/>
    <cellStyle name="Commentaire 8 2 2 2 4 7" xfId="25638" xr:uid="{ACDAF552-78F7-41D8-8C44-95351E906E11}"/>
    <cellStyle name="Commentaire 8 2 2 2 5" xfId="25639" xr:uid="{F9853BB9-D240-48E5-94E4-0B4852AE7A4F}"/>
    <cellStyle name="Commentaire 8 2 2 2 5 2" xfId="25640" xr:uid="{D9D7F83F-B7F7-4A0B-84F3-355949E49EB0}"/>
    <cellStyle name="Commentaire 8 2 2 2 5 3" xfId="25641" xr:uid="{F608930B-3DEE-469B-BF3D-AF404037789E}"/>
    <cellStyle name="Commentaire 8 2 2 2 5 4" xfId="25642" xr:uid="{FFE25955-8ABD-4BF7-85ED-19CC0246711A}"/>
    <cellStyle name="Commentaire 8 2 2 2 5 5" xfId="25643" xr:uid="{1E130B67-F077-4508-B795-E502D5E5207E}"/>
    <cellStyle name="Commentaire 8 2 2 2 6" xfId="25644" xr:uid="{D0BD895B-B592-4FE7-942D-FDB746009EAF}"/>
    <cellStyle name="Commentaire 8 2 2 2 6 2" xfId="25645" xr:uid="{0B18B757-11BB-4E8D-A29B-72EBCA637922}"/>
    <cellStyle name="Commentaire 8 2 2 2 6 3" xfId="25646" xr:uid="{6C43C527-4401-4205-9636-8582347ECBCA}"/>
    <cellStyle name="Commentaire 8 2 2 2 6 4" xfId="25647" xr:uid="{E8CA24AE-ACE4-4108-A2EA-E2D64C399058}"/>
    <cellStyle name="Commentaire 8 2 2 2 6 5" xfId="25648" xr:uid="{6A55B703-C5E5-4A30-8891-C42CA4ED91DC}"/>
    <cellStyle name="Commentaire 8 2 2 2 7" xfId="25649" xr:uid="{D932C578-60E1-4E6B-8A9D-D044DF45DB99}"/>
    <cellStyle name="Commentaire 8 2 2 2 8" xfId="25650" xr:uid="{A88FF495-5B3A-4718-909F-AEEFC6B5BAA2}"/>
    <cellStyle name="Commentaire 8 2 2 2 9" xfId="25651" xr:uid="{A0973CD4-970B-44AC-986F-FB8A12629E69}"/>
    <cellStyle name="Commentaire 8 2 2 2_Commentaires" xfId="25652" xr:uid="{EC3688A6-BB2B-4C6C-B6A0-25FA70B1B86B}"/>
    <cellStyle name="Commentaire 8 2 2 3" xfId="25653" xr:uid="{8B6ABDCA-5F3A-4942-89A3-CD49D7C1D774}"/>
    <cellStyle name="Commentaire 8 2 2 3 2" xfId="25654" xr:uid="{5F01A039-A819-4E39-9971-CCB4CF914BE5}"/>
    <cellStyle name="Commentaire 8 2 2 3 2 2" xfId="25655" xr:uid="{C63DC8FB-A311-4149-85DA-ACFE8426BDE0}"/>
    <cellStyle name="Commentaire 8 2 2 3 2 3" xfId="25656" xr:uid="{6D8E42F0-EAAA-418E-8A7C-86F60AE79056}"/>
    <cellStyle name="Commentaire 8 2 2 3 2 4" xfId="25657" xr:uid="{5C8B9959-09D5-4F00-ACD8-18B2B214A51E}"/>
    <cellStyle name="Commentaire 8 2 2 3 2 5" xfId="25658" xr:uid="{B324B9D7-EA8B-43F3-B483-EE12946C4FC2}"/>
    <cellStyle name="Commentaire 8 2 2 3 3" xfId="25659" xr:uid="{7EEE05CF-73D7-4C34-86E0-FFC283450C54}"/>
    <cellStyle name="Commentaire 8 2 2 3 3 2" xfId="25660" xr:uid="{7D660A7D-6E5F-44A4-B75D-5A0395D905A9}"/>
    <cellStyle name="Commentaire 8 2 2 3 3 3" xfId="25661" xr:uid="{0FACBB9A-DDDC-492A-B34D-D5A74539932C}"/>
    <cellStyle name="Commentaire 8 2 2 3 3 4" xfId="25662" xr:uid="{2BDB1610-2764-476A-91DB-40439067E153}"/>
    <cellStyle name="Commentaire 8 2 2 3 3 5" xfId="25663" xr:uid="{1E7BF710-B046-4196-8286-C250EEB35174}"/>
    <cellStyle name="Commentaire 8 2 2 3 4" xfId="25664" xr:uid="{15A0F639-4A97-4A41-954D-AD96061A95E8}"/>
    <cellStyle name="Commentaire 8 2 2 3 5" xfId="25665" xr:uid="{4075BBDD-10C4-4052-8BCC-2B8C3C1A0DC8}"/>
    <cellStyle name="Commentaire 8 2 2 3 6" xfId="25666" xr:uid="{E12612DF-5C31-420D-B366-198814E29E75}"/>
    <cellStyle name="Commentaire 8 2 2 3 7" xfId="25667" xr:uid="{C212D001-5EC1-4289-B3B8-DCD0EFA8D206}"/>
    <cellStyle name="Commentaire 8 2 2 3_Commentaires" xfId="25668" xr:uid="{D0AAE90B-1113-4FF4-BBEA-4FB1CD630471}"/>
    <cellStyle name="Commentaire 8 2 2 4" xfId="25669" xr:uid="{5719E01F-C77E-4602-A23A-235901E734EA}"/>
    <cellStyle name="Commentaire 8 2 2 4 2" xfId="25670" xr:uid="{EDBE7F1C-4161-4749-A6DA-C9093FBD1243}"/>
    <cellStyle name="Commentaire 8 2 2 4 2 2" xfId="25671" xr:uid="{8DE632A6-428D-44C3-B9BF-BFD10DF5E4F9}"/>
    <cellStyle name="Commentaire 8 2 2 4 2 3" xfId="25672" xr:uid="{FF2A3FA2-2E38-477F-94AB-712304D6510A}"/>
    <cellStyle name="Commentaire 8 2 2 4 2 4" xfId="25673" xr:uid="{D9E92B26-86F8-433E-9213-055F58428999}"/>
    <cellStyle name="Commentaire 8 2 2 4 2 5" xfId="25674" xr:uid="{6F15AF96-C17C-4762-A4D4-38D691DA2F58}"/>
    <cellStyle name="Commentaire 8 2 2 4 3" xfId="25675" xr:uid="{9129ACF0-6222-4909-88ED-DFF847091553}"/>
    <cellStyle name="Commentaire 8 2 2 4 3 2" xfId="25676" xr:uid="{95B87F2F-0E22-414E-8D92-D9F082E186C2}"/>
    <cellStyle name="Commentaire 8 2 2 4 3 3" xfId="25677" xr:uid="{4B3D4780-ABE1-4CF9-B657-9EBFEAEF57C5}"/>
    <cellStyle name="Commentaire 8 2 2 4 3 4" xfId="25678" xr:uid="{39B69245-8E0A-4D2F-8034-9C5807040AB9}"/>
    <cellStyle name="Commentaire 8 2 2 4 3 5" xfId="25679" xr:uid="{ACAACFCF-25F4-4AF5-8E08-6D9B5F882E4C}"/>
    <cellStyle name="Commentaire 8 2 2 4 4" xfId="25680" xr:uid="{25A2EB82-1B60-4EB2-A8C3-0DEA3E980B0D}"/>
    <cellStyle name="Commentaire 8 2 2 4 5" xfId="25681" xr:uid="{DC81DB23-827F-4022-BC5B-9A11EF1C0352}"/>
    <cellStyle name="Commentaire 8 2 2 4 6" xfId="25682" xr:uid="{8A63117D-39E5-4D60-BA18-5098A05D3AC9}"/>
    <cellStyle name="Commentaire 8 2 2 4 7" xfId="25683" xr:uid="{572B304A-1377-46A4-888E-5695DE6DB0E0}"/>
    <cellStyle name="Commentaire 8 2 2 5" xfId="25684" xr:uid="{F29275BF-66AC-4DEC-8B81-1F2E6C0F4FAD}"/>
    <cellStyle name="Commentaire 8 2 2 5 2" xfId="25685" xr:uid="{603C2207-65D9-453B-B412-8FEF30B87745}"/>
    <cellStyle name="Commentaire 8 2 2 5 2 2" xfId="25686" xr:uid="{5F866E28-CE06-48D9-8B18-41B7FA9BC695}"/>
    <cellStyle name="Commentaire 8 2 2 5 2 3" xfId="25687" xr:uid="{228B890B-6F0C-43E0-B018-6398F443142E}"/>
    <cellStyle name="Commentaire 8 2 2 5 2 4" xfId="25688" xr:uid="{E93BCC45-204D-4FCE-9098-705616596570}"/>
    <cellStyle name="Commentaire 8 2 2 5 2 5" xfId="25689" xr:uid="{7FEB331D-4C4E-446B-B900-49A435276292}"/>
    <cellStyle name="Commentaire 8 2 2 5 3" xfId="25690" xr:uid="{4511B614-BCFB-4BE8-A19F-37C95BE5E5A0}"/>
    <cellStyle name="Commentaire 8 2 2 5 3 2" xfId="25691" xr:uid="{5C4E9A52-40F9-4AB3-B0A6-DBB9564D9CFF}"/>
    <cellStyle name="Commentaire 8 2 2 5 3 3" xfId="25692" xr:uid="{B6F91321-C0DE-4166-B860-D5DB6222DF0A}"/>
    <cellStyle name="Commentaire 8 2 2 5 3 4" xfId="25693" xr:uid="{EA0B6F2C-9964-4EF3-82AE-3156186CD69E}"/>
    <cellStyle name="Commentaire 8 2 2 5 3 5" xfId="25694" xr:uid="{BCC22483-BD1F-4C12-A7F8-64B116AE56F5}"/>
    <cellStyle name="Commentaire 8 2 2 5 4" xfId="25695" xr:uid="{7E2221B0-D971-4F6A-9256-2A25DBC4D04A}"/>
    <cellStyle name="Commentaire 8 2 2 5 5" xfId="25696" xr:uid="{F7BF2849-865C-4827-ABA4-12761038DC1E}"/>
    <cellStyle name="Commentaire 8 2 2 5 6" xfId="25697" xr:uid="{A67CCCEA-C05A-4D9B-AB88-AA43AE604CAD}"/>
    <cellStyle name="Commentaire 8 2 2 5 7" xfId="25698" xr:uid="{01E4C002-E31C-47EE-A8E2-219A5A323363}"/>
    <cellStyle name="Commentaire 8 2 2 6" xfId="25699" xr:uid="{56356FBF-A2D6-4A49-9D07-1B2C52ED5A16}"/>
    <cellStyle name="Commentaire 8 2 2 6 2" xfId="25700" xr:uid="{41895C6A-4DF3-4CC3-B461-2F793291A236}"/>
    <cellStyle name="Commentaire 8 2 2 6 2 2" xfId="25701" xr:uid="{57EF02AD-0816-480C-84C7-15B13DF4D726}"/>
    <cellStyle name="Commentaire 8 2 2 6 2 3" xfId="25702" xr:uid="{9EB169AA-FB45-44C5-A69E-A7A7188E4E6B}"/>
    <cellStyle name="Commentaire 8 2 2 6 2 4" xfId="25703" xr:uid="{DAA5B080-D7D7-4252-BDEB-3867F0D74FC2}"/>
    <cellStyle name="Commentaire 8 2 2 6 2 5" xfId="25704" xr:uid="{F873A355-7D36-47D5-B7A7-6ACAC147F36E}"/>
    <cellStyle name="Commentaire 8 2 2 6 3" xfId="25705" xr:uid="{37619EB9-8F97-4420-8DE8-492D0794D24B}"/>
    <cellStyle name="Commentaire 8 2 2 6 3 2" xfId="25706" xr:uid="{8F939335-6B26-4933-AAA2-235B7847C52C}"/>
    <cellStyle name="Commentaire 8 2 2 6 3 3" xfId="25707" xr:uid="{950D9BBC-F651-48C5-B4B2-F5449FCDF169}"/>
    <cellStyle name="Commentaire 8 2 2 6 3 4" xfId="25708" xr:uid="{E5944556-890A-40B4-86A9-9CFA58674044}"/>
    <cellStyle name="Commentaire 8 2 2 6 3 5" xfId="25709" xr:uid="{E672AF18-D278-459F-8E50-699788BCA4CF}"/>
    <cellStyle name="Commentaire 8 2 2 6 4" xfId="25710" xr:uid="{13E8BA59-91EE-401F-8254-940D9CC186CE}"/>
    <cellStyle name="Commentaire 8 2 2 6 5" xfId="25711" xr:uid="{304E0CE1-950F-4B41-B864-F9F2009FD1BC}"/>
    <cellStyle name="Commentaire 8 2 2 6 6" xfId="25712" xr:uid="{43CFCA8D-83DD-469A-95D2-78AFC6794766}"/>
    <cellStyle name="Commentaire 8 2 2 6 7" xfId="25713" xr:uid="{74A9B8B7-CA0E-460C-88C1-CFE1CAC144A1}"/>
    <cellStyle name="Commentaire 8 2 2 7" xfId="25714" xr:uid="{97BA2D45-C175-42BD-A396-EF63A4291E75}"/>
    <cellStyle name="Commentaire 8 2 2 7 2" xfId="25715" xr:uid="{662E18FF-4883-4CD7-B516-107FB22CE958}"/>
    <cellStyle name="Commentaire 8 2 2 7 3" xfId="25716" xr:uid="{3941AEEA-4478-41FB-9788-60C805BB7009}"/>
    <cellStyle name="Commentaire 8 2 2 7 4" xfId="25717" xr:uid="{18DB59FC-4EBE-4F2B-9136-1DFA577F7F0F}"/>
    <cellStyle name="Commentaire 8 2 2 7 5" xfId="25718" xr:uid="{A9A8ED17-5213-4AFD-B8DF-8E5EECDE7A58}"/>
    <cellStyle name="Commentaire 8 2 2 8" xfId="25719" xr:uid="{0112122E-A747-4BC0-A612-4DC74A680A2E}"/>
    <cellStyle name="Commentaire 8 2 2 8 2" xfId="25720" xr:uid="{9AB33FEB-0D8E-4070-9B30-BE46D9CEB309}"/>
    <cellStyle name="Commentaire 8 2 2 8 3" xfId="25721" xr:uid="{73B8976C-8ED0-438C-9029-6B64B098B041}"/>
    <cellStyle name="Commentaire 8 2 2 8 4" xfId="25722" xr:uid="{1855FC56-EF28-4952-B8FD-97B4AF4C0A0F}"/>
    <cellStyle name="Commentaire 8 2 2 8 5" xfId="25723" xr:uid="{77C1A1F3-837B-4732-A0CC-FB88C6F3DD79}"/>
    <cellStyle name="Commentaire 8 2 2 9" xfId="25724" xr:uid="{76573623-139B-4713-B15F-B90D895C32FA}"/>
    <cellStyle name="Commentaire 8 2 2_Commentaires" xfId="25725" xr:uid="{B3CC9B14-6E9E-48AC-89F7-512B4F497050}"/>
    <cellStyle name="Commentaire 8 2 3" xfId="25726" xr:uid="{A29DB9B3-FCD1-4AE1-B9A2-E845672852D0}"/>
    <cellStyle name="Commentaire 8 2 3 10" xfId="25727" xr:uid="{7C22673E-D975-4519-BC98-CA7AA80A810D}"/>
    <cellStyle name="Commentaire 8 2 3 2" xfId="25728" xr:uid="{2254704A-E748-4E90-90B1-76D10BEFB678}"/>
    <cellStyle name="Commentaire 8 2 3 2 2" xfId="25729" xr:uid="{03016805-E55C-42AB-9298-2AFC7D7CF457}"/>
    <cellStyle name="Commentaire 8 2 3 2 2 2" xfId="25730" xr:uid="{A9FBC623-84B4-4D43-9913-B78CDADC35D2}"/>
    <cellStyle name="Commentaire 8 2 3 2 2 3" xfId="25731" xr:uid="{D731C97B-05EE-4533-8B41-F471320660CD}"/>
    <cellStyle name="Commentaire 8 2 3 2 2 4" xfId="25732" xr:uid="{01D3CB91-6FCA-4916-BE39-6470B1A9D666}"/>
    <cellStyle name="Commentaire 8 2 3 2 2 5" xfId="25733" xr:uid="{A8A65B4A-2B23-4613-9FEE-43B82A9709EB}"/>
    <cellStyle name="Commentaire 8 2 3 2 3" xfId="25734" xr:uid="{3BDC98B1-EC82-4B47-92DE-045DB2BA0399}"/>
    <cellStyle name="Commentaire 8 2 3 2 3 2" xfId="25735" xr:uid="{7B8CBB1E-BBB4-421E-B010-B0E953975778}"/>
    <cellStyle name="Commentaire 8 2 3 2 3 3" xfId="25736" xr:uid="{14AA51BB-289C-4B85-A164-9442B1193847}"/>
    <cellStyle name="Commentaire 8 2 3 2 3 4" xfId="25737" xr:uid="{D7DB0539-2760-4C76-80E6-86308C4FBA62}"/>
    <cellStyle name="Commentaire 8 2 3 2 3 5" xfId="25738" xr:uid="{D56D1D2C-7530-45D3-9FA4-5F51DA966D93}"/>
    <cellStyle name="Commentaire 8 2 3 2 4" xfId="25739" xr:uid="{8AFD95F7-059E-4A45-8F58-C870E43657E4}"/>
    <cellStyle name="Commentaire 8 2 3 2 5" xfId="25740" xr:uid="{60107B8F-616C-46CB-B7BB-13F24E0EF109}"/>
    <cellStyle name="Commentaire 8 2 3 2 6" xfId="25741" xr:uid="{327A5803-7937-488D-8077-3E11D1036C67}"/>
    <cellStyle name="Commentaire 8 2 3 2 7" xfId="25742" xr:uid="{17B9A066-8CA6-4D6C-824F-A282C6C89E95}"/>
    <cellStyle name="Commentaire 8 2 3 2_Commentaires" xfId="25743" xr:uid="{22689F5C-0C04-4136-8F76-808FEC1FD329}"/>
    <cellStyle name="Commentaire 8 2 3 3" xfId="25744" xr:uid="{794FBCA6-64E4-4C72-90BE-6595454BC0FA}"/>
    <cellStyle name="Commentaire 8 2 3 3 2" xfId="25745" xr:uid="{4111448B-D0B8-432B-82E3-960CE241ED02}"/>
    <cellStyle name="Commentaire 8 2 3 3 2 2" xfId="25746" xr:uid="{5DCA74A8-6204-40D0-977A-DD313884DA99}"/>
    <cellStyle name="Commentaire 8 2 3 3 2 3" xfId="25747" xr:uid="{8E929BEE-6565-468C-A64B-999F12077C85}"/>
    <cellStyle name="Commentaire 8 2 3 3 2 4" xfId="25748" xr:uid="{AE1745F3-CDB1-4B92-9F58-17465D8C7A7F}"/>
    <cellStyle name="Commentaire 8 2 3 3 2 5" xfId="25749" xr:uid="{70DE26F3-7838-471F-9507-ECE57636043B}"/>
    <cellStyle name="Commentaire 8 2 3 3 3" xfId="25750" xr:uid="{6A85E7CE-38EC-4717-A1C6-E069F3F204B8}"/>
    <cellStyle name="Commentaire 8 2 3 3 3 2" xfId="25751" xr:uid="{98E2786E-AEE6-45FA-97E9-6BAF89FABE5D}"/>
    <cellStyle name="Commentaire 8 2 3 3 3 3" xfId="25752" xr:uid="{B61BF253-E6B3-4AEB-B033-C35E31F2A195}"/>
    <cellStyle name="Commentaire 8 2 3 3 3 4" xfId="25753" xr:uid="{4A709358-1009-491C-A868-E1F31C7CDE97}"/>
    <cellStyle name="Commentaire 8 2 3 3 3 5" xfId="25754" xr:uid="{2BE85896-6290-47C0-9C88-1F551ACC94E1}"/>
    <cellStyle name="Commentaire 8 2 3 3 4" xfId="25755" xr:uid="{4170CDBC-5962-43D5-9EB7-040A06B195A6}"/>
    <cellStyle name="Commentaire 8 2 3 3 5" xfId="25756" xr:uid="{E31850D8-076A-488E-B5F5-C617D02D4E04}"/>
    <cellStyle name="Commentaire 8 2 3 3 6" xfId="25757" xr:uid="{DE38FCB5-45D3-40A1-917E-8E46DBF5D7B0}"/>
    <cellStyle name="Commentaire 8 2 3 3 7" xfId="25758" xr:uid="{E39C5F1C-2C6B-476E-8187-C527B6A57292}"/>
    <cellStyle name="Commentaire 8 2 3 3_Commentaires" xfId="25759" xr:uid="{C9071DCC-F6FB-45D0-B4B4-D28EE2F481A2}"/>
    <cellStyle name="Commentaire 8 2 3 4" xfId="25760" xr:uid="{38254DCD-6379-4273-B652-CD024BBB698F}"/>
    <cellStyle name="Commentaire 8 2 3 4 2" xfId="25761" xr:uid="{F0C71CAF-5637-4940-9A51-4CC568EDE8A7}"/>
    <cellStyle name="Commentaire 8 2 3 4 2 2" xfId="25762" xr:uid="{F71D2757-8075-4CA5-8F4D-2163F6AC6B1D}"/>
    <cellStyle name="Commentaire 8 2 3 4 2 3" xfId="25763" xr:uid="{913546AB-2C84-4791-AB61-D6FA2A997796}"/>
    <cellStyle name="Commentaire 8 2 3 4 2 4" xfId="25764" xr:uid="{1C1B9C28-E0BA-429F-B17E-B38688E2A37C}"/>
    <cellStyle name="Commentaire 8 2 3 4 2 5" xfId="25765" xr:uid="{D33867C5-2F1F-40BC-AF25-7829D34DAC77}"/>
    <cellStyle name="Commentaire 8 2 3 4 3" xfId="25766" xr:uid="{536927C1-589B-4DC9-B91F-EEF5D58FA152}"/>
    <cellStyle name="Commentaire 8 2 3 4 3 2" xfId="25767" xr:uid="{37A963B0-129A-437C-BC12-74B365499A96}"/>
    <cellStyle name="Commentaire 8 2 3 4 3 3" xfId="25768" xr:uid="{47F13E36-FFD6-49D4-8EDE-6A7A0E17F81C}"/>
    <cellStyle name="Commentaire 8 2 3 4 3 4" xfId="25769" xr:uid="{11BA7A68-7E6B-4732-83CE-FA8209993CE7}"/>
    <cellStyle name="Commentaire 8 2 3 4 3 5" xfId="25770" xr:uid="{FD340AFF-1BFF-463E-911B-4026C485661D}"/>
    <cellStyle name="Commentaire 8 2 3 4 4" xfId="25771" xr:uid="{6B7206F1-1AF1-4532-BD9B-3D7DA4DAE7C9}"/>
    <cellStyle name="Commentaire 8 2 3 4 5" xfId="25772" xr:uid="{0ACE48FB-C551-4D8B-8302-C1B433FD0E46}"/>
    <cellStyle name="Commentaire 8 2 3 4 6" xfId="25773" xr:uid="{34048CD8-AF7D-4812-A42D-65C7F43926F8}"/>
    <cellStyle name="Commentaire 8 2 3 4 7" xfId="25774" xr:uid="{5DB46DFF-C6CA-46B3-B627-488E21DCFA56}"/>
    <cellStyle name="Commentaire 8 2 3 5" xfId="25775" xr:uid="{A893FF68-E18C-4B3E-A557-75BF77A189C3}"/>
    <cellStyle name="Commentaire 8 2 3 5 2" xfId="25776" xr:uid="{43DB1402-0332-4B96-BB66-DEFBE2D47F47}"/>
    <cellStyle name="Commentaire 8 2 3 5 3" xfId="25777" xr:uid="{39591546-91DA-45E8-9952-6180A341D366}"/>
    <cellStyle name="Commentaire 8 2 3 5 4" xfId="25778" xr:uid="{E61B75A8-D705-4F2E-B0E4-8DAE9ABBE7EF}"/>
    <cellStyle name="Commentaire 8 2 3 5 5" xfId="25779" xr:uid="{85E08CEC-F2F0-4821-A131-EAA5C38059BF}"/>
    <cellStyle name="Commentaire 8 2 3 6" xfId="25780" xr:uid="{13ABD3FB-8586-42EB-B4CA-6EA68A549EF1}"/>
    <cellStyle name="Commentaire 8 2 3 6 2" xfId="25781" xr:uid="{8A6E1E6D-4D0A-4969-B1A1-D25231385C80}"/>
    <cellStyle name="Commentaire 8 2 3 6 3" xfId="25782" xr:uid="{47B0991A-DBFE-4418-A90D-BC4AF80D568D}"/>
    <cellStyle name="Commentaire 8 2 3 6 4" xfId="25783" xr:uid="{66D6EF3F-908E-41FE-B1CB-A5283A1BA386}"/>
    <cellStyle name="Commentaire 8 2 3 6 5" xfId="25784" xr:uid="{56AAF621-B393-49CB-826E-E828DD6C5A6C}"/>
    <cellStyle name="Commentaire 8 2 3 7" xfId="25785" xr:uid="{43AD17EE-A8A9-437D-A281-ED0A2FE90D91}"/>
    <cellStyle name="Commentaire 8 2 3 8" xfId="25786" xr:uid="{6D36C61A-14D1-4CD3-BD10-E3EAD0F903A4}"/>
    <cellStyle name="Commentaire 8 2 3 9" xfId="25787" xr:uid="{09B71E68-A74D-44C1-A4F8-9B1E84840220}"/>
    <cellStyle name="Commentaire 8 2 3_Commentaires" xfId="25788" xr:uid="{B2D1DBAC-0116-4022-B567-0AF5026CB612}"/>
    <cellStyle name="Commentaire 8 2 4" xfId="25789" xr:uid="{D6230BB2-880F-4C37-8328-0EFD0CACC195}"/>
    <cellStyle name="Commentaire 8 2 4 2" xfId="25790" xr:uid="{5A7D285D-9A8A-4F44-B235-1E7ACE1ACBD4}"/>
    <cellStyle name="Commentaire 8 2 4 2 2" xfId="25791" xr:uid="{9D4C98F8-670E-4C73-89FD-1FA2835EC33A}"/>
    <cellStyle name="Commentaire 8 2 4 2 3" xfId="25792" xr:uid="{A088D906-A6C9-4D7F-8AA4-5E9C6956F04E}"/>
    <cellStyle name="Commentaire 8 2 4 2 4" xfId="25793" xr:uid="{5879E813-62B6-4FB9-B851-710E16C02272}"/>
    <cellStyle name="Commentaire 8 2 4 2 5" xfId="25794" xr:uid="{D2B10B50-369C-4091-839F-9982A767A24B}"/>
    <cellStyle name="Commentaire 8 2 4 2_Commentaires" xfId="25795" xr:uid="{9FFB7E90-1978-4085-AA06-AAF05FE47DCE}"/>
    <cellStyle name="Commentaire 8 2 4 3" xfId="25796" xr:uid="{8C850623-88F9-443C-8AD6-02339EDD0407}"/>
    <cellStyle name="Commentaire 8 2 4 3 2" xfId="25797" xr:uid="{7547A354-94BD-45D5-BE11-84744E4D82E7}"/>
    <cellStyle name="Commentaire 8 2 4 3 3" xfId="25798" xr:uid="{F88EABD3-64AA-4BA2-A856-5A351288C63B}"/>
    <cellStyle name="Commentaire 8 2 4 3 4" xfId="25799" xr:uid="{B6CF6C70-4268-4E91-B881-DF3C99AE43CA}"/>
    <cellStyle name="Commentaire 8 2 4 3 5" xfId="25800" xr:uid="{75935B04-1B42-4655-834C-2A1EAF8726F3}"/>
    <cellStyle name="Commentaire 8 2 4 4" xfId="25801" xr:uid="{5CA235D9-491B-4CE4-9A1E-2AD1389B0FBD}"/>
    <cellStyle name="Commentaire 8 2 4 5" xfId="25802" xr:uid="{786C0F4B-16C2-40DF-BEB4-470E4BB90D2D}"/>
    <cellStyle name="Commentaire 8 2 4 6" xfId="25803" xr:uid="{72039AB9-E7B7-4FB3-A3F1-40051E52D577}"/>
    <cellStyle name="Commentaire 8 2 4 7" xfId="25804" xr:uid="{30808B4D-1B84-4145-B68D-3F6782501F75}"/>
    <cellStyle name="Commentaire 8 2 4_Commentaires" xfId="25805" xr:uid="{7689CBB7-8850-408E-9752-D35E805165DA}"/>
    <cellStyle name="Commentaire 8 2 5" xfId="25806" xr:uid="{66C06F2E-A681-4051-A518-5CDC18A0FFD3}"/>
    <cellStyle name="Commentaire 8 2 5 2" xfId="25807" xr:uid="{7B3E7E42-3B44-40A2-AC0E-E3358993E898}"/>
    <cellStyle name="Commentaire 8 2 5 2 2" xfId="25808" xr:uid="{2FC8B0BE-60CB-434C-A9F1-59721A3751E1}"/>
    <cellStyle name="Commentaire 8 2 5 2 3" xfId="25809" xr:uid="{849D694C-62E3-4A5C-AE70-33568EADE723}"/>
    <cellStyle name="Commentaire 8 2 5 2 4" xfId="25810" xr:uid="{1FE1C228-93E4-471B-BCB8-623292E91B1B}"/>
    <cellStyle name="Commentaire 8 2 5 2 5" xfId="25811" xr:uid="{2D66BEDE-F079-4ADF-85C7-99D2917814A9}"/>
    <cellStyle name="Commentaire 8 2 5 2_Commentaires" xfId="25812" xr:uid="{65F55489-0B92-4C79-BB70-ADFE72E23FF8}"/>
    <cellStyle name="Commentaire 8 2 5 3" xfId="25813" xr:uid="{DF802900-46A5-4228-8492-1EBD8FF6E460}"/>
    <cellStyle name="Commentaire 8 2 5 3 2" xfId="25814" xr:uid="{A54870CD-159D-4E91-AA3A-B212CBBD68A0}"/>
    <cellStyle name="Commentaire 8 2 5 3 3" xfId="25815" xr:uid="{696A365D-41AD-4414-85A1-9C7D0A7B5852}"/>
    <cellStyle name="Commentaire 8 2 5 3 4" xfId="25816" xr:uid="{D51068AC-79B5-4F1D-BEDF-725234642AFF}"/>
    <cellStyle name="Commentaire 8 2 5 3 5" xfId="25817" xr:uid="{B986AC13-445A-4C2B-924B-81994EB945EA}"/>
    <cellStyle name="Commentaire 8 2 5 4" xfId="25818" xr:uid="{34C4D358-9545-438C-9BA5-E6887A6C1BD5}"/>
    <cellStyle name="Commentaire 8 2 5 5" xfId="25819" xr:uid="{D2B0E0DA-39E7-4298-85FC-194FA48D09E6}"/>
    <cellStyle name="Commentaire 8 2 5 6" xfId="25820" xr:uid="{E74986A3-6D75-4D18-8CD1-6DE2392E93D6}"/>
    <cellStyle name="Commentaire 8 2 5 7" xfId="25821" xr:uid="{6692D442-F7A3-479C-B205-F77207A0A8B2}"/>
    <cellStyle name="Commentaire 8 2 5_Commentaires" xfId="25822" xr:uid="{D8884258-ECE2-4DB4-A8BF-723C7FB0E135}"/>
    <cellStyle name="Commentaire 8 2 6" xfId="25823" xr:uid="{F7FDCE81-039D-407F-A6C2-F99E0EB11AF2}"/>
    <cellStyle name="Commentaire 8 2 6 2" xfId="25824" xr:uid="{ABE6A2CA-5FA1-4A5B-9D95-116658CE7EDB}"/>
    <cellStyle name="Commentaire 8 2 6 2 2" xfId="25825" xr:uid="{73D111FF-C53E-42D0-835C-47380C7F884C}"/>
    <cellStyle name="Commentaire 8 2 6 2 3" xfId="25826" xr:uid="{49B787E8-774E-43DE-8F3E-EDBF5CC91772}"/>
    <cellStyle name="Commentaire 8 2 6 2 4" xfId="25827" xr:uid="{9A040747-D2FA-4F8C-8105-26A244A8411A}"/>
    <cellStyle name="Commentaire 8 2 6 2 5" xfId="25828" xr:uid="{09045B20-6F8C-476F-9DB6-543215AF90AD}"/>
    <cellStyle name="Commentaire 8 2 6 2_Commentaires" xfId="25829" xr:uid="{968AD8EF-BEDB-4747-8470-B70129E9C483}"/>
    <cellStyle name="Commentaire 8 2 6 3" xfId="25830" xr:uid="{12D91749-D162-4376-A37E-83AC90DEAFFD}"/>
    <cellStyle name="Commentaire 8 2 6 3 2" xfId="25831" xr:uid="{E0EEDD15-BD04-4511-AB2C-05BB398590F6}"/>
    <cellStyle name="Commentaire 8 2 6 3 3" xfId="25832" xr:uid="{DE7D70E6-0BAC-40EE-B372-19388D0EA543}"/>
    <cellStyle name="Commentaire 8 2 6 3 4" xfId="25833" xr:uid="{EBFD8FE6-71D0-4EA8-93AD-B33FB7EDE634}"/>
    <cellStyle name="Commentaire 8 2 6 3 5" xfId="25834" xr:uid="{C6E2A943-620B-423E-94B3-1C65A9952C25}"/>
    <cellStyle name="Commentaire 8 2 6 4" xfId="25835" xr:uid="{B15DDB2D-499E-4101-B106-B2F1DFC0B0CA}"/>
    <cellStyle name="Commentaire 8 2 6 5" xfId="25836" xr:uid="{F562366A-E76F-4701-A7EA-7B7DF556F633}"/>
    <cellStyle name="Commentaire 8 2 6 6" xfId="25837" xr:uid="{447B9C61-434A-4DF8-9A74-6A42F5D61FF2}"/>
    <cellStyle name="Commentaire 8 2 6 7" xfId="25838" xr:uid="{0B06D1FC-1E08-481C-B2F5-2C8902EDB199}"/>
    <cellStyle name="Commentaire 8 2 6_Commentaires" xfId="25839" xr:uid="{9C765EDC-D579-4FC9-AD09-5D8F0121DC5E}"/>
    <cellStyle name="Commentaire 8 2 7" xfId="25840" xr:uid="{C43A5225-4887-4709-86E6-9CE4666B9C52}"/>
    <cellStyle name="Commentaire 8 2 7 2" xfId="25841" xr:uid="{26CCD5F7-8F31-4201-9220-F452292E7091}"/>
    <cellStyle name="Commentaire 8 2 7 2 2" xfId="25842" xr:uid="{2F9CC025-CF41-401B-B888-3C2DA9D2B017}"/>
    <cellStyle name="Commentaire 8 2 7 2 3" xfId="25843" xr:uid="{E6323AFF-FA65-42C9-825B-0822413CBB8B}"/>
    <cellStyle name="Commentaire 8 2 7 2 4" xfId="25844" xr:uid="{BCDF4E13-2099-48EB-AC35-7124D18141E6}"/>
    <cellStyle name="Commentaire 8 2 7 2 5" xfId="25845" xr:uid="{DC5F42ED-B6A8-4A13-8C05-39F18DE75079}"/>
    <cellStyle name="Commentaire 8 2 7 3" xfId="25846" xr:uid="{04B36CC4-F67F-40C8-95D6-78DFA7D98834}"/>
    <cellStyle name="Commentaire 8 2 7 3 2" xfId="25847" xr:uid="{667D263E-2EC8-42FF-8257-DC20938109D7}"/>
    <cellStyle name="Commentaire 8 2 7 3 3" xfId="25848" xr:uid="{0EDF0965-A2CB-44D3-93F7-47FDAF2E3BE3}"/>
    <cellStyle name="Commentaire 8 2 7 3 4" xfId="25849" xr:uid="{AC863C50-4857-4B87-97F9-CAC204C77B9E}"/>
    <cellStyle name="Commentaire 8 2 7 3 5" xfId="25850" xr:uid="{C15EFA2C-9AD2-49EA-8065-64F848E474B5}"/>
    <cellStyle name="Commentaire 8 2 7 4" xfId="25851" xr:uid="{51D96BB5-66C2-4134-847F-B142AD16E415}"/>
    <cellStyle name="Commentaire 8 2 7 5" xfId="25852" xr:uid="{571132F4-4FA7-4859-981E-CBAE77264423}"/>
    <cellStyle name="Commentaire 8 2 7 6" xfId="25853" xr:uid="{C41FD822-1838-4966-9179-162324562561}"/>
    <cellStyle name="Commentaire 8 2 7 7" xfId="25854" xr:uid="{B549C51E-05E5-440A-936D-10F17EEC0328}"/>
    <cellStyle name="Commentaire 8 2 7_Commentaires" xfId="25855" xr:uid="{EE29CA50-DA2D-4EA8-B0EB-519AC8D44754}"/>
    <cellStyle name="Commentaire 8 2 8" xfId="25856" xr:uid="{3FF34B8C-9BAD-4BD3-A342-3446A3A75746}"/>
    <cellStyle name="Commentaire 8 2 8 2" xfId="25857" xr:uid="{9D3B3C16-9701-4555-B6C1-0DB35E4DC9A2}"/>
    <cellStyle name="Commentaire 8 2 8 2 2" xfId="25858" xr:uid="{3E81ABC4-CBDE-4016-881B-EC1421166E3B}"/>
    <cellStyle name="Commentaire 8 2 8 2 3" xfId="25859" xr:uid="{16B9EC22-53A3-480D-82A7-554629C8C9B1}"/>
    <cellStyle name="Commentaire 8 2 8 2 4" xfId="25860" xr:uid="{C9830D4C-D69E-4ABB-AFE1-666FB8A92C04}"/>
    <cellStyle name="Commentaire 8 2 8 2 5" xfId="25861" xr:uid="{22951A46-3242-4152-B6EA-ECDBEEDBB348}"/>
    <cellStyle name="Commentaire 8 2 8 3" xfId="25862" xr:uid="{0FF2579B-4FF3-41E8-B2A4-BCACFA300E94}"/>
    <cellStyle name="Commentaire 8 2 8 4" xfId="25863" xr:uid="{ED8CBC6A-417B-4F0A-9CC4-DE566872FC28}"/>
    <cellStyle name="Commentaire 8 2 8 5" xfId="25864" xr:uid="{D60A942C-5649-4717-82B3-010B8CA614AB}"/>
    <cellStyle name="Commentaire 8 2 8 6" xfId="25865" xr:uid="{8982FCBA-B85A-470A-A29B-E8503C4E36B3}"/>
    <cellStyle name="Commentaire 8 2 8_Commentaires" xfId="25866" xr:uid="{A007BCFB-BE31-470B-884F-0FE45040AD73}"/>
    <cellStyle name="Commentaire 8 2 9" xfId="25867" xr:uid="{9F4096E8-24F9-4D30-8B5D-7E7C61C5A166}"/>
    <cellStyle name="Commentaire 8 2 9 2" xfId="25868" xr:uid="{BC46F7A1-92F4-44D2-8562-6B3826B424BC}"/>
    <cellStyle name="Commentaire 8 2 9 3" xfId="25869" xr:uid="{D6B00AAF-973B-4EB1-AEA6-104975276870}"/>
    <cellStyle name="Commentaire 8 2 9 4" xfId="25870" xr:uid="{D63645BE-900B-45C6-9491-86EC56EDE8F5}"/>
    <cellStyle name="Commentaire 8 2 9 5" xfId="25871" xr:uid="{5BA33076-B793-41CF-B07A-55FBBAF797FC}"/>
    <cellStyle name="Commentaire 8 2_Commentaires" xfId="25872" xr:uid="{F6D3D32D-294B-418E-A4B0-1EA043FFA97C}"/>
    <cellStyle name="Commentaire 8 20" xfId="25873" xr:uid="{FE00B3C5-81F3-47C9-8469-E77D8B3577C4}"/>
    <cellStyle name="Commentaire 8 20 2" xfId="25874" xr:uid="{DE854C04-51E2-43EA-AF20-4C1D80CC82A4}"/>
    <cellStyle name="Commentaire 8 20 2 2" xfId="25875" xr:uid="{B4288769-BCD3-4B95-9705-E21A16A57B04}"/>
    <cellStyle name="Commentaire 8 20 2 3" xfId="25876" xr:uid="{51CD2663-8175-4910-9E9F-7C2114F423CF}"/>
    <cellStyle name="Commentaire 8 20 2 4" xfId="25877" xr:uid="{C936F1C1-B59A-4A62-AE7E-D060787904A1}"/>
    <cellStyle name="Commentaire 8 20 2 5" xfId="25878" xr:uid="{BFEB9E3B-FA83-4C11-B982-BD1456C80A06}"/>
    <cellStyle name="Commentaire 8 20 2_Commentaires" xfId="25879" xr:uid="{D270139A-346D-4451-B67D-45820F425FBE}"/>
    <cellStyle name="Commentaire 8 20 3" xfId="25880" xr:uid="{008EE2EE-0339-4513-AFF6-37B92A9A78C3}"/>
    <cellStyle name="Commentaire 8 20 3 2" xfId="25881" xr:uid="{4A396CE9-627D-4CB9-9985-A54C40E2D9A7}"/>
    <cellStyle name="Commentaire 8 20 3 3" xfId="25882" xr:uid="{A9A7C10C-06F0-4A9F-873F-48E41FDB00B1}"/>
    <cellStyle name="Commentaire 8 20 3 4" xfId="25883" xr:uid="{7305E2E9-DA12-4476-A885-54D7FAB307F7}"/>
    <cellStyle name="Commentaire 8 20 3 5" xfId="25884" xr:uid="{7C6107A8-93CE-42EB-971D-B4B75486E9AE}"/>
    <cellStyle name="Commentaire 8 20 4" xfId="25885" xr:uid="{A03BE65F-F6D5-4FFE-9451-1C80D90E69E3}"/>
    <cellStyle name="Commentaire 8 20 5" xfId="25886" xr:uid="{D15DBFDC-136F-41A6-A861-F5668DB11DEF}"/>
    <cellStyle name="Commentaire 8 20 6" xfId="25887" xr:uid="{E129562F-C5B8-4568-9A9B-FC05C083A7CF}"/>
    <cellStyle name="Commentaire 8 20 7" xfId="25888" xr:uid="{BBAE69A7-3A1E-45FA-BC5B-F17705E922A2}"/>
    <cellStyle name="Commentaire 8 20_Commentaires" xfId="25889" xr:uid="{9F5F49B8-8FC5-4304-8D13-B9D0732532D5}"/>
    <cellStyle name="Commentaire 8 21" xfId="25890" xr:uid="{75FF04FF-B27F-46C4-80EF-A7BCCA678F07}"/>
    <cellStyle name="Commentaire 8 21 2" xfId="25891" xr:uid="{5D9F0ABC-BA5A-4AE5-B399-70C8B3590B0F}"/>
    <cellStyle name="Commentaire 8 21 2 2" xfId="25892" xr:uid="{9A131933-ECAB-4E3C-81D7-E75ABFC5CD9A}"/>
    <cellStyle name="Commentaire 8 21 2 3" xfId="25893" xr:uid="{499EDC6A-87E7-4C92-B186-A2FC1D45F03C}"/>
    <cellStyle name="Commentaire 8 21 2 4" xfId="25894" xr:uid="{C2FBAAFB-17C6-42AB-B700-1DDC096193E9}"/>
    <cellStyle name="Commentaire 8 21 2 5" xfId="25895" xr:uid="{6813AE02-75A0-4CB1-924F-37828C20E44D}"/>
    <cellStyle name="Commentaire 8 21 2_Commentaires" xfId="25896" xr:uid="{87326674-D4B8-4612-BA72-9CFD54D5CB26}"/>
    <cellStyle name="Commentaire 8 21 3" xfId="25897" xr:uid="{0C7642B7-2D30-404B-9117-9C3AD97C62C1}"/>
    <cellStyle name="Commentaire 8 21 3 2" xfId="25898" xr:uid="{0C53FE4C-65D6-437D-9F6D-DD8876773968}"/>
    <cellStyle name="Commentaire 8 21 3 3" xfId="25899" xr:uid="{D235418A-56D8-4C36-90EA-8C87A0616130}"/>
    <cellStyle name="Commentaire 8 21 3 4" xfId="25900" xr:uid="{2468FB3A-732A-4B7E-9D7C-4904CE0B1BFA}"/>
    <cellStyle name="Commentaire 8 21 3 5" xfId="25901" xr:uid="{2C897082-F8E0-45CD-844D-3B4FC5A66A69}"/>
    <cellStyle name="Commentaire 8 21 4" xfId="25902" xr:uid="{8B8B56AC-9B25-413E-BD44-96082A1FFF06}"/>
    <cellStyle name="Commentaire 8 21 5" xfId="25903" xr:uid="{98C785E3-3276-4BD9-ADD8-8D04D8756548}"/>
    <cellStyle name="Commentaire 8 21 6" xfId="25904" xr:uid="{C4EFF47F-4029-4744-861B-CDA76638D213}"/>
    <cellStyle name="Commentaire 8 21 7" xfId="25905" xr:uid="{1BB5F2AC-1765-469E-AA3E-EA43C71C6EAC}"/>
    <cellStyle name="Commentaire 8 21_Commentaires" xfId="25906" xr:uid="{F29EF4A0-9235-4ED4-BF44-500B79EA252B}"/>
    <cellStyle name="Commentaire 8 22" xfId="25907" xr:uid="{C2E28ACA-190E-4EFB-B980-489C7F939F5A}"/>
    <cellStyle name="Commentaire 8 22 2" xfId="25908" xr:uid="{1B313FA8-D914-4A51-B22E-DAA567A921C8}"/>
    <cellStyle name="Commentaire 8 22 2 2" xfId="25909" xr:uid="{A1755B19-B64D-456D-9259-1C1C76563BEE}"/>
    <cellStyle name="Commentaire 8 22 2 3" xfId="25910" xr:uid="{35DBE0B0-D94D-42F1-BAFA-00FDBBC82B8C}"/>
    <cellStyle name="Commentaire 8 22 2 4" xfId="25911" xr:uid="{16052333-93A0-4EB5-94A5-6D19A07EBEA4}"/>
    <cellStyle name="Commentaire 8 22 2 5" xfId="25912" xr:uid="{F2668EAE-E045-468C-9308-3119EEC889AB}"/>
    <cellStyle name="Commentaire 8 22 2_Commentaires" xfId="25913" xr:uid="{20D9EFC4-4DD6-4F39-80FB-88FCFBCE371B}"/>
    <cellStyle name="Commentaire 8 22 3" xfId="25914" xr:uid="{41E5C211-E386-4D03-9709-95875D59D99A}"/>
    <cellStyle name="Commentaire 8 22 4" xfId="25915" xr:uid="{BC4717C8-3692-4D9A-A7A6-819D531A3336}"/>
    <cellStyle name="Commentaire 8 22 5" xfId="25916" xr:uid="{4BB5EB98-B140-4524-AF91-09E605E575AC}"/>
    <cellStyle name="Commentaire 8 22 6" xfId="25917" xr:uid="{6D0E73FD-3542-41B7-8FA3-0A255CE859C3}"/>
    <cellStyle name="Commentaire 8 22_Commentaires" xfId="25918" xr:uid="{CA1ACA40-4907-4CC6-9883-BEAE46AB99FE}"/>
    <cellStyle name="Commentaire 8 23" xfId="25919" xr:uid="{2945B956-2ACE-4857-B111-0F2AD05626FA}"/>
    <cellStyle name="Commentaire 8 23 2" xfId="25920" xr:uid="{526A947B-6994-4469-A731-8EE13BAB5B63}"/>
    <cellStyle name="Commentaire 8 23 2 2" xfId="25921" xr:uid="{DBAD9A4F-DB14-49C0-887F-A5CB7719C0AA}"/>
    <cellStyle name="Commentaire 8 23 2_Commentaires" xfId="25922" xr:uid="{94CEBE65-A765-41B8-90FF-6CD18D979EA8}"/>
    <cellStyle name="Commentaire 8 23 3" xfId="25923" xr:uid="{D651CEC7-2FAC-416A-B010-29FD0B1492BA}"/>
    <cellStyle name="Commentaire 8 23 4" xfId="25924" xr:uid="{52666195-5A18-4DE3-A207-65DB2A8AEFA2}"/>
    <cellStyle name="Commentaire 8 23 5" xfId="25925" xr:uid="{B44BF275-57BD-4678-A155-1FA43013A30F}"/>
    <cellStyle name="Commentaire 8 23_Commentaires" xfId="25926" xr:uid="{CACE36E9-73F4-4E86-9B44-289A1876B486}"/>
    <cellStyle name="Commentaire 8 24" xfId="25927" xr:uid="{FC33A228-4AD0-48E4-9675-4DFA30CDF6D3}"/>
    <cellStyle name="Commentaire 8 24 2" xfId="25928" xr:uid="{89A68CF3-2F26-4CF6-A0E1-E0701010B24A}"/>
    <cellStyle name="Commentaire 8 24 2 2" xfId="25929" xr:uid="{40560A3F-F25F-42A4-A5BA-16CA205248FC}"/>
    <cellStyle name="Commentaire 8 24 2_Commentaires" xfId="25930" xr:uid="{A1A01D60-FDE4-4916-BF14-C826B4F1EC12}"/>
    <cellStyle name="Commentaire 8 24 3" xfId="25931" xr:uid="{989C4590-B052-412A-9CE8-4E7208A6DBFA}"/>
    <cellStyle name="Commentaire 8 24_Commentaires" xfId="25932" xr:uid="{19E90435-A724-43D5-B777-C95EC9ADC381}"/>
    <cellStyle name="Commentaire 8 25" xfId="25933" xr:uid="{574FE0AC-67BF-4B86-A710-8E66163CAA13}"/>
    <cellStyle name="Commentaire 8 25 2" xfId="25934" xr:uid="{B7E88A37-6BA4-4DC4-860E-ABCA323C5229}"/>
    <cellStyle name="Commentaire 8 25 2 2" xfId="25935" xr:uid="{D6D1EA87-2AAB-4B37-AD61-A239D006DAB3}"/>
    <cellStyle name="Commentaire 8 25 2_Commentaires" xfId="25936" xr:uid="{91D2153C-E05F-43BC-B53A-0445C04BA02F}"/>
    <cellStyle name="Commentaire 8 25 3" xfId="25937" xr:uid="{8293EE97-71CC-410E-B40A-C1C174923BAD}"/>
    <cellStyle name="Commentaire 8 25_Commentaires" xfId="25938" xr:uid="{922D1E2D-5417-4272-9BB2-15886D60683F}"/>
    <cellStyle name="Commentaire 8 26" xfId="25939" xr:uid="{28825080-6696-4A99-B975-60BF7D2897C2}"/>
    <cellStyle name="Commentaire 8 26 2" xfId="25940" xr:uid="{0D97B022-9112-4FC0-A5B5-CE8CC06719C0}"/>
    <cellStyle name="Commentaire 8 26 2 2" xfId="25941" xr:uid="{FF33C874-C7DA-4376-AC22-53089BFFB41B}"/>
    <cellStyle name="Commentaire 8 26 2_Commentaires" xfId="25942" xr:uid="{4D7398EC-0A04-443B-958D-984C4E351FA2}"/>
    <cellStyle name="Commentaire 8 26 3" xfId="25943" xr:uid="{FDB51AE0-7EC0-4CA0-B25D-78ED439B88A2}"/>
    <cellStyle name="Commentaire 8 26_Commentaires" xfId="25944" xr:uid="{8DEA2850-7EF0-4516-9B19-F082F5198990}"/>
    <cellStyle name="Commentaire 8 27" xfId="25945" xr:uid="{6157CFBD-67D5-4F46-8018-C8F1172B5F79}"/>
    <cellStyle name="Commentaire 8 27 2" xfId="25946" xr:uid="{3B1D8787-3406-498B-AFAF-382913D88916}"/>
    <cellStyle name="Commentaire 8 27 2 2" xfId="25947" xr:uid="{26844FC5-5A01-40D3-9960-87CE481994A7}"/>
    <cellStyle name="Commentaire 8 27 2_Commentaires" xfId="25948" xr:uid="{8B632170-C4A1-4D29-9DAA-4D70B1FB3B95}"/>
    <cellStyle name="Commentaire 8 27 3" xfId="25949" xr:uid="{4A4AEE3A-A4C1-4C36-9420-42270A9D4D4A}"/>
    <cellStyle name="Commentaire 8 27_Commentaires" xfId="25950" xr:uid="{2C7042EA-B612-459A-8D13-0E5C32905E32}"/>
    <cellStyle name="Commentaire 8 28" xfId="25951" xr:uid="{D18DDD46-2B63-4AD5-9D8C-E39D3BB0E5F0}"/>
    <cellStyle name="Commentaire 8 28 2" xfId="25952" xr:uid="{CF98B205-D9B5-4998-B275-3870A7A1B739}"/>
    <cellStyle name="Commentaire 8 28 2 2" xfId="25953" xr:uid="{4E8CABB3-D960-43DF-A799-3A7AA85677B0}"/>
    <cellStyle name="Commentaire 8 28 2_Commentaires" xfId="25954" xr:uid="{9C0A8E56-0784-43EF-AC97-E40023AFD0C7}"/>
    <cellStyle name="Commentaire 8 28 3" xfId="25955" xr:uid="{07754824-1D35-49C0-9AF4-AAB530B99647}"/>
    <cellStyle name="Commentaire 8 28_Commentaires" xfId="25956" xr:uid="{35D197D5-1FAD-4309-97E3-AD0E9D6EA637}"/>
    <cellStyle name="Commentaire 8 29" xfId="25957" xr:uid="{758B6B62-8845-4D34-AE47-92C4A69DAEDA}"/>
    <cellStyle name="Commentaire 8 29 2" xfId="25958" xr:uid="{9C72B49B-19C0-4994-84E2-C7017815B19D}"/>
    <cellStyle name="Commentaire 8 29 2 2" xfId="25959" xr:uid="{DDFC5269-0F50-438C-AC69-CD40997D24B2}"/>
    <cellStyle name="Commentaire 8 29 2_Commentaires" xfId="25960" xr:uid="{AFFF4664-2275-4843-AAF6-E0C046C8C456}"/>
    <cellStyle name="Commentaire 8 29 3" xfId="25961" xr:uid="{E6D23934-731D-4EBF-873D-BF56C0C802E4}"/>
    <cellStyle name="Commentaire 8 29_Commentaires" xfId="25962" xr:uid="{9C512F79-66AB-4937-B79F-A0B21D6F9FFA}"/>
    <cellStyle name="Commentaire 8 3" xfId="25963" xr:uid="{95BECD6A-EF9C-46C0-82F6-4DFD1EC3A37C}"/>
    <cellStyle name="Commentaire 8 3 10" xfId="25964" xr:uid="{0FA30D3F-9B1D-4D80-96B2-39588CEC526B}"/>
    <cellStyle name="Commentaire 8 3 11" xfId="25965" xr:uid="{FE560938-13A3-4160-AE15-00FA0E16F3D3}"/>
    <cellStyle name="Commentaire 8 3 12" xfId="25966" xr:uid="{9EAA192B-17CF-470D-A808-CA2B854C6D36}"/>
    <cellStyle name="Commentaire 8 3 2" xfId="25967" xr:uid="{A031DC56-E55F-48B4-A9F2-79F29ED1F5F1}"/>
    <cellStyle name="Commentaire 8 3 2 10" xfId="25968" xr:uid="{F3397829-F12A-479D-B039-2655103E8A98}"/>
    <cellStyle name="Commentaire 8 3 2 2" xfId="25969" xr:uid="{18600B7D-E734-4B15-BA11-C85D42B20BE2}"/>
    <cellStyle name="Commentaire 8 3 2 2 2" xfId="25970" xr:uid="{E654D970-4603-434F-9951-BB06D829B5C9}"/>
    <cellStyle name="Commentaire 8 3 2 2 2 2" xfId="25971" xr:uid="{E10B6BC5-EA00-426E-8534-983E35FFD887}"/>
    <cellStyle name="Commentaire 8 3 2 2 2 3" xfId="25972" xr:uid="{1F751B9A-8B11-4C5A-B681-8FDFE9865010}"/>
    <cellStyle name="Commentaire 8 3 2 2 2 4" xfId="25973" xr:uid="{935F5CC9-485D-476C-8557-8CD3132E39F7}"/>
    <cellStyle name="Commentaire 8 3 2 2 2 5" xfId="25974" xr:uid="{676A2BF3-D1C7-464C-B207-24B607CDB15B}"/>
    <cellStyle name="Commentaire 8 3 2 2 3" xfId="25975" xr:uid="{0E23014D-DA54-45E6-A9BD-74890BC795A8}"/>
    <cellStyle name="Commentaire 8 3 2 2 3 2" xfId="25976" xr:uid="{40CCFC0F-4217-48A6-B4C1-5FE3447B2920}"/>
    <cellStyle name="Commentaire 8 3 2 2 3 3" xfId="25977" xr:uid="{9B747C59-94AD-4510-9885-C7D95D2C0C7F}"/>
    <cellStyle name="Commentaire 8 3 2 2 3 4" xfId="25978" xr:uid="{C681D867-249C-41B0-9B14-8EB9B546D8A1}"/>
    <cellStyle name="Commentaire 8 3 2 2 3 5" xfId="25979" xr:uid="{30EDB8DB-1163-4DAC-8947-5448B9383573}"/>
    <cellStyle name="Commentaire 8 3 2 2 4" xfId="25980" xr:uid="{FB4CE092-4FB4-459E-9ABF-496E8684C7B9}"/>
    <cellStyle name="Commentaire 8 3 2 2 5" xfId="25981" xr:uid="{AA021874-F701-4D32-BE6D-823C0E63B361}"/>
    <cellStyle name="Commentaire 8 3 2 2 6" xfId="25982" xr:uid="{FB22090A-0539-4D1B-866C-82615E12207C}"/>
    <cellStyle name="Commentaire 8 3 2 2 7" xfId="25983" xr:uid="{CC5FB352-5FA4-43D6-B091-486FC59F78FE}"/>
    <cellStyle name="Commentaire 8 3 2 2_Commentaires" xfId="25984" xr:uid="{ACD119F8-03B6-47EF-BC34-D2013302F350}"/>
    <cellStyle name="Commentaire 8 3 2 3" xfId="25985" xr:uid="{C581DCE7-C73B-4A9E-A2BB-2156ADE94719}"/>
    <cellStyle name="Commentaire 8 3 2 3 2" xfId="25986" xr:uid="{E9079C17-E637-4E4E-BB51-5DF60773AE8F}"/>
    <cellStyle name="Commentaire 8 3 2 3 2 2" xfId="25987" xr:uid="{554FA486-9984-4CBA-AB06-184ED26AFA54}"/>
    <cellStyle name="Commentaire 8 3 2 3 2 3" xfId="25988" xr:uid="{7E4B240E-A9CA-4951-88BA-88AD06481792}"/>
    <cellStyle name="Commentaire 8 3 2 3 2 4" xfId="25989" xr:uid="{9A092666-CECF-4F8A-8C96-61E62022DA29}"/>
    <cellStyle name="Commentaire 8 3 2 3 2 5" xfId="25990" xr:uid="{C5366184-988B-478D-AF35-8D13DD9A0FBC}"/>
    <cellStyle name="Commentaire 8 3 2 3 3" xfId="25991" xr:uid="{7436BECF-BCEC-403A-B102-21967031D861}"/>
    <cellStyle name="Commentaire 8 3 2 3 3 2" xfId="25992" xr:uid="{D0F60ACE-1319-468B-A1CE-A0614B09621C}"/>
    <cellStyle name="Commentaire 8 3 2 3 3 3" xfId="25993" xr:uid="{646079AD-90E7-4F29-8175-1BE0E810CF08}"/>
    <cellStyle name="Commentaire 8 3 2 3 3 4" xfId="25994" xr:uid="{9C100555-011B-420B-8E74-E5DDCCCB3E73}"/>
    <cellStyle name="Commentaire 8 3 2 3 3 5" xfId="25995" xr:uid="{18DCB58B-E582-4743-8027-35511AA7E6EB}"/>
    <cellStyle name="Commentaire 8 3 2 3 4" xfId="25996" xr:uid="{56CC3993-DA9F-438B-8F08-74A7BEB85BD2}"/>
    <cellStyle name="Commentaire 8 3 2 3 5" xfId="25997" xr:uid="{BA7110CE-C3BE-45E2-97F9-5C4498F431C9}"/>
    <cellStyle name="Commentaire 8 3 2 3 6" xfId="25998" xr:uid="{F53AFC52-FA9A-4690-B231-F284F44F9A00}"/>
    <cellStyle name="Commentaire 8 3 2 3 7" xfId="25999" xr:uid="{6156E150-CFB7-44F3-BB62-41D915DA3B6C}"/>
    <cellStyle name="Commentaire 8 3 2 3_Commentaires" xfId="26000" xr:uid="{7B31BBA9-D00D-4485-9812-BE94C8B8212B}"/>
    <cellStyle name="Commentaire 8 3 2 4" xfId="26001" xr:uid="{6DE773DC-491A-495F-812A-1C6024DD8D75}"/>
    <cellStyle name="Commentaire 8 3 2 4 2" xfId="26002" xr:uid="{78C77304-07B3-402A-AE09-2463E943EDD3}"/>
    <cellStyle name="Commentaire 8 3 2 4 2 2" xfId="26003" xr:uid="{44FF809D-2C26-49E1-987A-D50FBF11AD6F}"/>
    <cellStyle name="Commentaire 8 3 2 4 2 3" xfId="26004" xr:uid="{BEE0FE7C-3A3C-4256-A17A-92A3879B9BD6}"/>
    <cellStyle name="Commentaire 8 3 2 4 2 4" xfId="26005" xr:uid="{CDAD23AD-B630-423B-BA2F-95DED5D5D631}"/>
    <cellStyle name="Commentaire 8 3 2 4 2 5" xfId="26006" xr:uid="{3D88CD7C-9508-4519-B713-5B04403AA8B3}"/>
    <cellStyle name="Commentaire 8 3 2 4 3" xfId="26007" xr:uid="{DBEC6E26-603E-4396-88B4-428C7A23A823}"/>
    <cellStyle name="Commentaire 8 3 2 4 3 2" xfId="26008" xr:uid="{9FF23261-ACE1-406C-9841-35C6EC0DD5CE}"/>
    <cellStyle name="Commentaire 8 3 2 4 3 3" xfId="26009" xr:uid="{CCEF4B5F-2919-499A-BD28-0FFA2BCDAE58}"/>
    <cellStyle name="Commentaire 8 3 2 4 3 4" xfId="26010" xr:uid="{C3E41087-2072-4C51-8955-CDFE27F25AD6}"/>
    <cellStyle name="Commentaire 8 3 2 4 3 5" xfId="26011" xr:uid="{BE5CED72-751E-42A9-B704-87A277AC98D5}"/>
    <cellStyle name="Commentaire 8 3 2 4 4" xfId="26012" xr:uid="{43380B57-50E4-45DD-948A-03D7BEBC4710}"/>
    <cellStyle name="Commentaire 8 3 2 4 5" xfId="26013" xr:uid="{A2685D2F-3E51-42E1-A6D6-66D7E22E4A15}"/>
    <cellStyle name="Commentaire 8 3 2 4 6" xfId="26014" xr:uid="{A4CF752B-CE67-4C95-87DA-904E743EA3BC}"/>
    <cellStyle name="Commentaire 8 3 2 4 7" xfId="26015" xr:uid="{F6D49497-3FD3-442A-A256-F2581AC145EF}"/>
    <cellStyle name="Commentaire 8 3 2 5" xfId="26016" xr:uid="{FE058CDB-964C-4528-B2FF-B8B54B1D45B7}"/>
    <cellStyle name="Commentaire 8 3 2 5 2" xfId="26017" xr:uid="{0129F53F-EBD0-4ACB-B3C4-7E570C944457}"/>
    <cellStyle name="Commentaire 8 3 2 5 3" xfId="26018" xr:uid="{C3B8A962-38DC-4FC1-95C0-ABD0F8E39B13}"/>
    <cellStyle name="Commentaire 8 3 2 5 4" xfId="26019" xr:uid="{CC13BA3C-2783-4E5F-AB8F-5A4AAA668481}"/>
    <cellStyle name="Commentaire 8 3 2 5 5" xfId="26020" xr:uid="{95AAD266-F41B-4E32-9776-DC4E149994AA}"/>
    <cellStyle name="Commentaire 8 3 2 6" xfId="26021" xr:uid="{E407651C-2F26-4FFE-9D65-937676EB3220}"/>
    <cellStyle name="Commentaire 8 3 2 6 2" xfId="26022" xr:uid="{3A52B578-6706-4AA0-83D8-3B0F83ABDDC1}"/>
    <cellStyle name="Commentaire 8 3 2 6 3" xfId="26023" xr:uid="{6FE5F686-48F0-436C-A516-AB748E5CD004}"/>
    <cellStyle name="Commentaire 8 3 2 6 4" xfId="26024" xr:uid="{64ED351B-0983-48B0-8C70-1BCCCE386759}"/>
    <cellStyle name="Commentaire 8 3 2 6 5" xfId="26025" xr:uid="{700F75FD-6CD2-4499-903F-E44D1CE6E2A3}"/>
    <cellStyle name="Commentaire 8 3 2 7" xfId="26026" xr:uid="{7D3E8EF3-A6EE-44FC-A7F9-436265A862E0}"/>
    <cellStyle name="Commentaire 8 3 2 8" xfId="26027" xr:uid="{B78A7199-5186-48D4-B7EE-96A66F4E6A1F}"/>
    <cellStyle name="Commentaire 8 3 2 9" xfId="26028" xr:uid="{42D01AA9-19AF-43F1-AB61-33096AE46AAF}"/>
    <cellStyle name="Commentaire 8 3 2_Commentaires" xfId="26029" xr:uid="{7FAC2122-193B-4CF0-9F25-E163064C8721}"/>
    <cellStyle name="Commentaire 8 3 3" xfId="26030" xr:uid="{526D23DB-79EF-4709-8F88-6F91718FA19B}"/>
    <cellStyle name="Commentaire 8 3 3 2" xfId="26031" xr:uid="{59E4A505-AF24-4CAD-AF08-AD67BF7408A6}"/>
    <cellStyle name="Commentaire 8 3 3 2 2" xfId="26032" xr:uid="{DFF0B59C-5455-4EF1-9743-6A3921BB5230}"/>
    <cellStyle name="Commentaire 8 3 3 2 3" xfId="26033" xr:uid="{9C8B9B25-6119-49AE-91A8-1D238C8CA4C4}"/>
    <cellStyle name="Commentaire 8 3 3 2 4" xfId="26034" xr:uid="{AC630CD1-EB9C-4C3D-AB68-F39CF2992ADE}"/>
    <cellStyle name="Commentaire 8 3 3 2 5" xfId="26035" xr:uid="{A3EA9C2F-EDF2-4DD6-8E03-70023C7CEB3C}"/>
    <cellStyle name="Commentaire 8 3 3 2_Commentaires" xfId="26036" xr:uid="{BD92E3A7-633B-4D5D-8A99-ADB8DCD74664}"/>
    <cellStyle name="Commentaire 8 3 3 3" xfId="26037" xr:uid="{74A31B85-E080-4D65-B536-8CF099F6560A}"/>
    <cellStyle name="Commentaire 8 3 3 3 2" xfId="26038" xr:uid="{98FF3A9D-C786-4E2B-B051-D5E5DCFC0908}"/>
    <cellStyle name="Commentaire 8 3 3 3 3" xfId="26039" xr:uid="{784897E3-BF51-4EEB-8C6A-73861D2C2EE6}"/>
    <cellStyle name="Commentaire 8 3 3 3 4" xfId="26040" xr:uid="{F9E3897F-EDD9-4CD3-B90F-8D2F67D42100}"/>
    <cellStyle name="Commentaire 8 3 3 3 5" xfId="26041" xr:uid="{BC443DF0-751B-4F1F-A40C-E0D6F068B7FD}"/>
    <cellStyle name="Commentaire 8 3 3 4" xfId="26042" xr:uid="{F55BDC9F-6847-4DF6-AB44-8D089648DF43}"/>
    <cellStyle name="Commentaire 8 3 3 5" xfId="26043" xr:uid="{4A018F0B-26CC-42B3-A792-C212214850AA}"/>
    <cellStyle name="Commentaire 8 3 3 6" xfId="26044" xr:uid="{D48FBB54-1675-4E6A-B411-865AF90BDF5D}"/>
    <cellStyle name="Commentaire 8 3 3 7" xfId="26045" xr:uid="{B6A045E6-D45D-4B8E-88FA-DB3AE2D3F129}"/>
    <cellStyle name="Commentaire 8 3 3_Commentaires" xfId="26046" xr:uid="{20640150-6E59-4DF0-90DF-88D6BEE2BB32}"/>
    <cellStyle name="Commentaire 8 3 4" xfId="26047" xr:uid="{FF04B7E0-E624-4C2E-8585-CDFA42D2DDCF}"/>
    <cellStyle name="Commentaire 8 3 4 2" xfId="26048" xr:uid="{15BA52B0-9AC1-4888-B8DB-923AA93A194D}"/>
    <cellStyle name="Commentaire 8 3 4 2 2" xfId="26049" xr:uid="{A4F897B9-343B-4D55-9685-7AFE38190DC4}"/>
    <cellStyle name="Commentaire 8 3 4 2 3" xfId="26050" xr:uid="{4112095C-7DAF-4AA6-904F-431DD974A37B}"/>
    <cellStyle name="Commentaire 8 3 4 2 4" xfId="26051" xr:uid="{15F10411-26B0-4AA9-8C83-85488AEC22BE}"/>
    <cellStyle name="Commentaire 8 3 4 2 5" xfId="26052" xr:uid="{F9B102C6-886D-4365-8729-C282FE76691E}"/>
    <cellStyle name="Commentaire 8 3 4 2_Commentaires" xfId="26053" xr:uid="{2652F506-1F6E-4113-8C1C-8725814B2461}"/>
    <cellStyle name="Commentaire 8 3 4 3" xfId="26054" xr:uid="{89DB67FD-ED0F-4ADC-9852-1A1EC3AE7054}"/>
    <cellStyle name="Commentaire 8 3 4 3 2" xfId="26055" xr:uid="{B2DDEFDF-8624-4256-93BE-10730E0A1586}"/>
    <cellStyle name="Commentaire 8 3 4 3 3" xfId="26056" xr:uid="{40301620-FF5B-456D-9181-527D35CD98F1}"/>
    <cellStyle name="Commentaire 8 3 4 3 4" xfId="26057" xr:uid="{337B49A8-4526-46CE-B117-FF02BD8C3657}"/>
    <cellStyle name="Commentaire 8 3 4 3 5" xfId="26058" xr:uid="{EA9A3FE5-BCA3-4C17-A730-01ACFE0E91A7}"/>
    <cellStyle name="Commentaire 8 3 4 4" xfId="26059" xr:uid="{461A228F-2E6E-4570-B8F4-86D4F35BD0E5}"/>
    <cellStyle name="Commentaire 8 3 4 5" xfId="26060" xr:uid="{E2A5584F-20CA-4588-8026-7723B102E159}"/>
    <cellStyle name="Commentaire 8 3 4 6" xfId="26061" xr:uid="{32422C71-F1D7-4FF8-A29A-88B6F38910DD}"/>
    <cellStyle name="Commentaire 8 3 4 7" xfId="26062" xr:uid="{66C8BD54-8C82-47EC-87B3-310F5F6CA9C5}"/>
    <cellStyle name="Commentaire 8 3 4_Commentaires" xfId="26063" xr:uid="{976595EC-32DA-4260-8EE8-7E44BCA77947}"/>
    <cellStyle name="Commentaire 8 3 5" xfId="26064" xr:uid="{D32D9172-4F51-4697-9409-AE2A0D8012C3}"/>
    <cellStyle name="Commentaire 8 3 5 2" xfId="26065" xr:uid="{57B01947-F42B-4725-A81A-86D526431F43}"/>
    <cellStyle name="Commentaire 8 3 5 2 2" xfId="26066" xr:uid="{53A9477D-58D0-4175-983E-AA2565527CF3}"/>
    <cellStyle name="Commentaire 8 3 5 2 3" xfId="26067" xr:uid="{E3822D6A-526C-41CE-8C15-0CEF2B9580D4}"/>
    <cellStyle name="Commentaire 8 3 5 2 4" xfId="26068" xr:uid="{87F5A80A-8703-425A-AAEE-D9DB772E8CC7}"/>
    <cellStyle name="Commentaire 8 3 5 2 5" xfId="26069" xr:uid="{DB63E418-DE5E-4326-A339-A10049ED24AF}"/>
    <cellStyle name="Commentaire 8 3 5 2_Commentaires" xfId="26070" xr:uid="{FC6E8561-B857-48EE-93E2-E4F7BC4260E2}"/>
    <cellStyle name="Commentaire 8 3 5 3" xfId="26071" xr:uid="{4B4ED25D-99C6-4C7F-A463-73B7004FAEF5}"/>
    <cellStyle name="Commentaire 8 3 5 3 2" xfId="26072" xr:uid="{6C0A8EC4-D66D-4E97-A86A-EBE9E597E181}"/>
    <cellStyle name="Commentaire 8 3 5 3 3" xfId="26073" xr:uid="{49E8274E-3B4C-4814-89BC-E29B96A6CD7D}"/>
    <cellStyle name="Commentaire 8 3 5 3 4" xfId="26074" xr:uid="{B2A71BAC-7792-4826-9956-A2080E6A9FA2}"/>
    <cellStyle name="Commentaire 8 3 5 3 5" xfId="26075" xr:uid="{4D05190E-3859-4DF5-8486-F91EDE473AB1}"/>
    <cellStyle name="Commentaire 8 3 5 4" xfId="26076" xr:uid="{4F057B40-07EB-4C4C-B260-2A7FB926A1F8}"/>
    <cellStyle name="Commentaire 8 3 5 5" xfId="26077" xr:uid="{27258998-2653-485B-B03C-09872D8ACEFC}"/>
    <cellStyle name="Commentaire 8 3 5 6" xfId="26078" xr:uid="{CF142D3E-9F57-4E6E-B3BF-DCCBBC060517}"/>
    <cellStyle name="Commentaire 8 3 5 7" xfId="26079" xr:uid="{D7ECC10A-1FC7-4A29-9D94-D4C04C445AAF}"/>
    <cellStyle name="Commentaire 8 3 5_Commentaires" xfId="26080" xr:uid="{3EF2008E-A710-4183-BA66-F3D2FC4B539D}"/>
    <cellStyle name="Commentaire 8 3 6" xfId="26081" xr:uid="{D4112546-DFEC-478C-B4D7-990F4A8AEDB8}"/>
    <cellStyle name="Commentaire 8 3 6 2" xfId="26082" xr:uid="{C9FD8518-5D28-4ADF-8670-9A1726F69FF4}"/>
    <cellStyle name="Commentaire 8 3 6 2 2" xfId="26083" xr:uid="{DDFC4C49-9A10-4D38-9631-364F20D1C616}"/>
    <cellStyle name="Commentaire 8 3 6 2 3" xfId="26084" xr:uid="{BE0F8211-5C82-4876-9AAA-8EDC063A6B31}"/>
    <cellStyle name="Commentaire 8 3 6 2 4" xfId="26085" xr:uid="{E1A7D0C3-1518-4648-AD8D-C6C59DE68566}"/>
    <cellStyle name="Commentaire 8 3 6 2 5" xfId="26086" xr:uid="{2927CBFC-46AB-43EF-87B8-40383B409D7D}"/>
    <cellStyle name="Commentaire 8 3 6 2_Commentaires" xfId="26087" xr:uid="{3AE4BC90-832E-4237-87F4-B32AE1BADA3B}"/>
    <cellStyle name="Commentaire 8 3 6 3" xfId="26088" xr:uid="{12708DCA-A219-4316-ABB4-17A63E58132F}"/>
    <cellStyle name="Commentaire 8 3 6 3 2" xfId="26089" xr:uid="{31F0697E-965D-4FFC-A344-67314A00CD64}"/>
    <cellStyle name="Commentaire 8 3 6 3 3" xfId="26090" xr:uid="{D8BB517F-CC1A-4CFD-B23C-DC122333D2C9}"/>
    <cellStyle name="Commentaire 8 3 6 3 4" xfId="26091" xr:uid="{A82743C8-6F6B-49F9-AE33-AA0749E304D7}"/>
    <cellStyle name="Commentaire 8 3 6 3 5" xfId="26092" xr:uid="{C6BEA773-C00F-40AE-AF8E-2BB207092711}"/>
    <cellStyle name="Commentaire 8 3 6 4" xfId="26093" xr:uid="{CF6B13D7-BDB7-47CD-B7E2-D4EDAB3C3CEA}"/>
    <cellStyle name="Commentaire 8 3 6 5" xfId="26094" xr:uid="{C796B0FE-94D4-45AC-9DD4-0F5D91EE9705}"/>
    <cellStyle name="Commentaire 8 3 6 6" xfId="26095" xr:uid="{BE8302A7-48A7-440D-8673-1721EC2675D3}"/>
    <cellStyle name="Commentaire 8 3 6 7" xfId="26096" xr:uid="{1F4C44FF-42A2-416A-A5FE-BE1154446723}"/>
    <cellStyle name="Commentaire 8 3 6_Commentaires" xfId="26097" xr:uid="{F97B5E73-F62D-49AD-90E2-4B2D723A2305}"/>
    <cellStyle name="Commentaire 8 3 7" xfId="26098" xr:uid="{6D177013-4D24-4255-8145-33ABE2BF51EA}"/>
    <cellStyle name="Commentaire 8 3 7 2" xfId="26099" xr:uid="{9FE5F22D-5795-46EA-90C6-2496F5AB6A1D}"/>
    <cellStyle name="Commentaire 8 3 7 2 2" xfId="26100" xr:uid="{F6AD9C3F-681E-45B3-B2CA-08C05C1031B0}"/>
    <cellStyle name="Commentaire 8 3 7 2 3" xfId="26101" xr:uid="{FC9A60A7-426D-4860-A1F0-4D38FF94EB9D}"/>
    <cellStyle name="Commentaire 8 3 7 2 4" xfId="26102" xr:uid="{837D8415-D6E7-46C8-933C-B5D2095AD609}"/>
    <cellStyle name="Commentaire 8 3 7 2 5" xfId="26103" xr:uid="{BAF9EE32-2FD4-453B-8C72-BE9E3D2806E2}"/>
    <cellStyle name="Commentaire 8 3 7 3" xfId="26104" xr:uid="{AFF1A98A-5BB1-48ED-BC6A-3EE1707D327F}"/>
    <cellStyle name="Commentaire 8 3 7 4" xfId="26105" xr:uid="{9CD8F9AC-E5B2-4402-9D67-30994C49E00F}"/>
    <cellStyle name="Commentaire 8 3 7 5" xfId="26106" xr:uid="{DE4CCD16-EDC3-4624-9DC3-4668009A6133}"/>
    <cellStyle name="Commentaire 8 3 7 6" xfId="26107" xr:uid="{D2E738FB-1111-41C5-A090-6A7DEE29A99B}"/>
    <cellStyle name="Commentaire 8 3 7_Commentaires" xfId="26108" xr:uid="{981203C4-DE8E-48B2-A2DA-3BECF9AB35A8}"/>
    <cellStyle name="Commentaire 8 3 8" xfId="26109" xr:uid="{6051D35B-B922-4031-9C8B-44EAD96BD443}"/>
    <cellStyle name="Commentaire 8 3 8 2" xfId="26110" xr:uid="{F12C046F-9C2B-48A6-8DEA-AD0CB5143F88}"/>
    <cellStyle name="Commentaire 8 3 8 3" xfId="26111" xr:uid="{31FFDE27-D639-449C-9EB5-5671288B1E27}"/>
    <cellStyle name="Commentaire 8 3 8 4" xfId="26112" xr:uid="{C3FB4ADD-EDAF-4E26-B335-D0554CA39AF9}"/>
    <cellStyle name="Commentaire 8 3 8 5" xfId="26113" xr:uid="{DECE7BE1-9089-4D46-B0FF-31E760F3C21C}"/>
    <cellStyle name="Commentaire 8 3 8_Commentaires" xfId="26114" xr:uid="{A2F793AC-D150-4979-A7E6-D96222D07BCE}"/>
    <cellStyle name="Commentaire 8 3 9" xfId="26115" xr:uid="{5043B769-7E1F-4FF5-8A1A-27D6E6CB729C}"/>
    <cellStyle name="Commentaire 8 3_Commentaires" xfId="26116" xr:uid="{40A1EACC-1CBD-4E93-AD96-DFAA39D7FB07}"/>
    <cellStyle name="Commentaire 8 30" xfId="26117" xr:uid="{8288C53C-E484-4298-AFA9-F986794D29E2}"/>
    <cellStyle name="Commentaire 8 30 2" xfId="26118" xr:uid="{A34DC8AE-3CB4-4221-B3E9-31007D40A3C4}"/>
    <cellStyle name="Commentaire 8 30 2 2" xfId="26119" xr:uid="{DF75B690-909E-46AF-AFD7-1BDA119B006E}"/>
    <cellStyle name="Commentaire 8 30 2_Commentaires" xfId="26120" xr:uid="{9F173DFC-45E1-4326-97A5-519E766F4B0B}"/>
    <cellStyle name="Commentaire 8 30 3" xfId="26121" xr:uid="{90954892-B1B7-43CD-A19F-5455C397A826}"/>
    <cellStyle name="Commentaire 8 30_Commentaires" xfId="26122" xr:uid="{79EA7FBC-96AD-425F-A9E9-22E40BF2CA8F}"/>
    <cellStyle name="Commentaire 8 31" xfId="26123" xr:uid="{4818057A-7A45-4F85-9175-DBAF282C30FA}"/>
    <cellStyle name="Commentaire 8 31 2" xfId="26124" xr:uid="{68DD7B1D-7ABD-46DD-A6ED-B5E4CAF0CDF1}"/>
    <cellStyle name="Commentaire 8 31 2 2" xfId="26125" xr:uid="{FEE3423A-7B42-4D0C-8DF3-0E85504329C1}"/>
    <cellStyle name="Commentaire 8 31 2_Commentaires" xfId="26126" xr:uid="{FFFDC380-6E30-4EA0-A4CE-533AA7B6E06F}"/>
    <cellStyle name="Commentaire 8 31 3" xfId="26127" xr:uid="{13FB9935-BB9C-4872-A71B-FE3B29FF5D57}"/>
    <cellStyle name="Commentaire 8 31_Commentaires" xfId="26128" xr:uid="{B09AB57D-0AA5-4833-B727-114657249C99}"/>
    <cellStyle name="Commentaire 8 32" xfId="26129" xr:uid="{447A0C1E-39A2-4387-90CF-6A0023A3C03A}"/>
    <cellStyle name="Commentaire 8 32 2" xfId="26130" xr:uid="{D8A1D144-8183-4533-A9BC-A015C8109695}"/>
    <cellStyle name="Commentaire 8 32_Commentaires" xfId="26131" xr:uid="{EDD3D34C-AF1F-4D59-8DDF-62A558021444}"/>
    <cellStyle name="Commentaire 8 33" xfId="26132" xr:uid="{8BCD67A5-5777-4A88-9092-5976C91ED070}"/>
    <cellStyle name="Commentaire 8 33 2" xfId="26133" xr:uid="{2C646CAB-0741-47B9-9F24-7CAE8CFA59B9}"/>
    <cellStyle name="Commentaire 8 33_Commentaires" xfId="26134" xr:uid="{4EB67F65-05D8-4DB6-A1D3-0612381633D7}"/>
    <cellStyle name="Commentaire 8 34" xfId="26135" xr:uid="{EC97774A-0C48-4D63-A6F3-15E644B6BC57}"/>
    <cellStyle name="Commentaire 8 4" xfId="26136" xr:uid="{DDF8E3AE-EFA9-4357-8B8D-3C2A457E6403}"/>
    <cellStyle name="Commentaire 8 4 10" xfId="26137" xr:uid="{490B7BF0-2B58-48A2-B894-788976601C6A}"/>
    <cellStyle name="Commentaire 8 4 11" xfId="26138" xr:uid="{ACD205D6-D3B8-4FDC-859E-590D15A18A9B}"/>
    <cellStyle name="Commentaire 8 4 12" xfId="26139" xr:uid="{205D3666-4F85-40E8-9945-EE5210DFC414}"/>
    <cellStyle name="Commentaire 8 4 2" xfId="26140" xr:uid="{DEC7B360-312F-4A6D-A131-7298F1BBB8AA}"/>
    <cellStyle name="Commentaire 8 4 2 10" xfId="26141" xr:uid="{AB2AAF26-E3B8-4CC3-8401-649292FE9DFA}"/>
    <cellStyle name="Commentaire 8 4 2 2" xfId="26142" xr:uid="{455855E9-2097-4A2F-BAEA-69D461B23D35}"/>
    <cellStyle name="Commentaire 8 4 2 2 2" xfId="26143" xr:uid="{43F13418-7B8A-460D-A98D-214DA3F2A8D0}"/>
    <cellStyle name="Commentaire 8 4 2 2 2 2" xfId="26144" xr:uid="{A0FDBDA0-0A57-4472-A199-D6DB439E9274}"/>
    <cellStyle name="Commentaire 8 4 2 2 2 3" xfId="26145" xr:uid="{6B4C0C87-6747-421E-80C0-ABDF1E281258}"/>
    <cellStyle name="Commentaire 8 4 2 2 2 4" xfId="26146" xr:uid="{6EE62682-3872-4D63-8F56-461ED154BCDE}"/>
    <cellStyle name="Commentaire 8 4 2 2 2 5" xfId="26147" xr:uid="{D6B95B9B-652C-4567-B16A-59B1126B2DF7}"/>
    <cellStyle name="Commentaire 8 4 2 2 3" xfId="26148" xr:uid="{5A473DD2-B855-481D-8B2D-DA7CC3A2545B}"/>
    <cellStyle name="Commentaire 8 4 2 2 3 2" xfId="26149" xr:uid="{3DCDCA4C-EF9C-466D-84B8-1F10D0A6AAD1}"/>
    <cellStyle name="Commentaire 8 4 2 2 3 3" xfId="26150" xr:uid="{0E38A5FD-01A6-4636-A06A-8B08F9F5405E}"/>
    <cellStyle name="Commentaire 8 4 2 2 3 4" xfId="26151" xr:uid="{40CF193E-9629-4811-BC23-F5CA89044404}"/>
    <cellStyle name="Commentaire 8 4 2 2 3 5" xfId="26152" xr:uid="{8AEE8849-4696-4338-9C7B-6BFAFB70048B}"/>
    <cellStyle name="Commentaire 8 4 2 2 4" xfId="26153" xr:uid="{582826C6-A9B5-492E-A2FB-6589ED9F1136}"/>
    <cellStyle name="Commentaire 8 4 2 2 5" xfId="26154" xr:uid="{A760B28F-FCA1-47CD-8078-2A990008C25C}"/>
    <cellStyle name="Commentaire 8 4 2 2 6" xfId="26155" xr:uid="{3E3F3707-EE78-42B8-A76C-D3F7C524217E}"/>
    <cellStyle name="Commentaire 8 4 2 2 7" xfId="26156" xr:uid="{78EBDF89-7738-4FE1-AFD5-4514DC0E93A6}"/>
    <cellStyle name="Commentaire 8 4 2 2_Commentaires" xfId="26157" xr:uid="{D47B818B-36D7-4B27-972A-367EA9CBA08B}"/>
    <cellStyle name="Commentaire 8 4 2 3" xfId="26158" xr:uid="{209AF482-C57C-44B7-9D44-42E35DFF5B38}"/>
    <cellStyle name="Commentaire 8 4 2 3 2" xfId="26159" xr:uid="{3092D671-1A23-4A71-9624-776A1C05F8D4}"/>
    <cellStyle name="Commentaire 8 4 2 3 2 2" xfId="26160" xr:uid="{29298208-10BC-482F-9D39-B82365BA8D70}"/>
    <cellStyle name="Commentaire 8 4 2 3 2 3" xfId="26161" xr:uid="{563C4FE4-7E77-4DDC-9186-4621BC5E8483}"/>
    <cellStyle name="Commentaire 8 4 2 3 2 4" xfId="26162" xr:uid="{1CD73562-7DCC-4FCC-9128-FD0D3C2699E2}"/>
    <cellStyle name="Commentaire 8 4 2 3 2 5" xfId="26163" xr:uid="{7A921414-0165-44DF-B771-F4888A8CA601}"/>
    <cellStyle name="Commentaire 8 4 2 3 3" xfId="26164" xr:uid="{6FCAAB25-E8DC-40E2-B03C-0ED6A682F734}"/>
    <cellStyle name="Commentaire 8 4 2 3 3 2" xfId="26165" xr:uid="{CAB2FEEB-3875-4F4E-8495-229ED4A72FAB}"/>
    <cellStyle name="Commentaire 8 4 2 3 3 3" xfId="26166" xr:uid="{6B7EE116-F6BE-4E9C-82F5-6939AEFFBD0D}"/>
    <cellStyle name="Commentaire 8 4 2 3 3 4" xfId="26167" xr:uid="{D0664F23-7AE8-40D0-BB96-242268F0DCEB}"/>
    <cellStyle name="Commentaire 8 4 2 3 3 5" xfId="26168" xr:uid="{C22DA0BB-A593-4572-8DAC-CA4E9E64393C}"/>
    <cellStyle name="Commentaire 8 4 2 3 4" xfId="26169" xr:uid="{FD66B4A4-BAFF-4353-B0BB-A4513612290C}"/>
    <cellStyle name="Commentaire 8 4 2 3 5" xfId="26170" xr:uid="{FE3DA00A-E465-40CA-A583-D11B1C6ECECE}"/>
    <cellStyle name="Commentaire 8 4 2 3 6" xfId="26171" xr:uid="{ADB19D1E-F55D-45E5-BDA2-458E21AF5A7F}"/>
    <cellStyle name="Commentaire 8 4 2 3 7" xfId="26172" xr:uid="{2E2EA6C4-FEAD-4ACA-B6E6-B4FF58000E63}"/>
    <cellStyle name="Commentaire 8 4 2 3_Commentaires" xfId="26173" xr:uid="{CFA188C2-F6EB-4BE4-AFFE-943661025807}"/>
    <cellStyle name="Commentaire 8 4 2 4" xfId="26174" xr:uid="{0A2A7EC9-9882-491D-AFCE-C778809C524C}"/>
    <cellStyle name="Commentaire 8 4 2 4 2" xfId="26175" xr:uid="{07DB3E25-43F1-4A90-BA70-ED0F9FCEB2D4}"/>
    <cellStyle name="Commentaire 8 4 2 4 2 2" xfId="26176" xr:uid="{21BF75A4-2DDB-4F65-89F0-A6D3767C9DC1}"/>
    <cellStyle name="Commentaire 8 4 2 4 2 3" xfId="26177" xr:uid="{4FF8C004-9F88-43D9-A616-398C951BD643}"/>
    <cellStyle name="Commentaire 8 4 2 4 2 4" xfId="26178" xr:uid="{EA65B63B-5309-4911-8671-E636591D76AF}"/>
    <cellStyle name="Commentaire 8 4 2 4 2 5" xfId="26179" xr:uid="{500DD84D-518C-43EA-BAE0-055C74155F94}"/>
    <cellStyle name="Commentaire 8 4 2 4 3" xfId="26180" xr:uid="{AE55D599-EF1A-4656-8877-EB1BBEDC3FD6}"/>
    <cellStyle name="Commentaire 8 4 2 4 3 2" xfId="26181" xr:uid="{3E810D3E-8FDE-45AF-9414-A573C935A076}"/>
    <cellStyle name="Commentaire 8 4 2 4 3 3" xfId="26182" xr:uid="{D47BB8DE-AE9C-4EF6-9651-24F7738DF693}"/>
    <cellStyle name="Commentaire 8 4 2 4 3 4" xfId="26183" xr:uid="{FC372DE4-294F-447B-8F50-E46133D6023E}"/>
    <cellStyle name="Commentaire 8 4 2 4 3 5" xfId="26184" xr:uid="{3409CFB0-3D08-4D41-8045-FF98318BE2CB}"/>
    <cellStyle name="Commentaire 8 4 2 4 4" xfId="26185" xr:uid="{CC92F9F2-511A-40A4-9CEA-D49DFC1A61FF}"/>
    <cellStyle name="Commentaire 8 4 2 4 5" xfId="26186" xr:uid="{FAAF4DDC-A561-42BD-8FA5-2F912C4F6D54}"/>
    <cellStyle name="Commentaire 8 4 2 4 6" xfId="26187" xr:uid="{065DA586-7E87-4AE1-89EF-F4627C55AD49}"/>
    <cellStyle name="Commentaire 8 4 2 4 7" xfId="26188" xr:uid="{1DD15EB0-B58F-4587-B46B-DED6017EE44D}"/>
    <cellStyle name="Commentaire 8 4 2 5" xfId="26189" xr:uid="{5F7D1FE9-C5E2-4A06-BBAF-F35C79AB2B5C}"/>
    <cellStyle name="Commentaire 8 4 2 5 2" xfId="26190" xr:uid="{F05E705C-88F7-47A7-B30D-A2D066E184C7}"/>
    <cellStyle name="Commentaire 8 4 2 5 3" xfId="26191" xr:uid="{2AF01FF7-EE73-4F51-8E18-792349DA6068}"/>
    <cellStyle name="Commentaire 8 4 2 5 4" xfId="26192" xr:uid="{2BAEC0C4-39D8-4B58-A0A6-13F49FBBB37C}"/>
    <cellStyle name="Commentaire 8 4 2 5 5" xfId="26193" xr:uid="{80849B14-1E74-4855-B8AC-EFB3C13A8951}"/>
    <cellStyle name="Commentaire 8 4 2 6" xfId="26194" xr:uid="{51527CEC-F1BF-4CC4-85A4-A3CF8AE783B9}"/>
    <cellStyle name="Commentaire 8 4 2 6 2" xfId="26195" xr:uid="{F493A132-FB84-47E3-9CFC-DD6081A3878F}"/>
    <cellStyle name="Commentaire 8 4 2 6 3" xfId="26196" xr:uid="{56BB0866-29CB-4DB2-89F8-C168A8CCD5B6}"/>
    <cellStyle name="Commentaire 8 4 2 6 4" xfId="26197" xr:uid="{C2BEFFBA-F83E-462C-890F-7479E4F68166}"/>
    <cellStyle name="Commentaire 8 4 2 6 5" xfId="26198" xr:uid="{72D843D8-146B-483F-97C9-52BEDCE86FE6}"/>
    <cellStyle name="Commentaire 8 4 2 7" xfId="26199" xr:uid="{A60A4D49-0D06-4E83-8411-99878D15CD0B}"/>
    <cellStyle name="Commentaire 8 4 2 8" xfId="26200" xr:uid="{45A6EC07-BBDB-4479-A987-25CF7FC84AE7}"/>
    <cellStyle name="Commentaire 8 4 2 9" xfId="26201" xr:uid="{49F801CD-E0B8-448D-891E-7BCB04E2353A}"/>
    <cellStyle name="Commentaire 8 4 2_Commentaires" xfId="26202" xr:uid="{C5779852-B6BE-458A-B5CF-1FFEA3B4531B}"/>
    <cellStyle name="Commentaire 8 4 3" xfId="26203" xr:uid="{7149B245-D10C-4E24-BFF9-7CAE55B63F8E}"/>
    <cellStyle name="Commentaire 8 4 3 2" xfId="26204" xr:uid="{4D459240-5135-43A4-9426-0ADCDDDC4400}"/>
    <cellStyle name="Commentaire 8 4 3 2 2" xfId="26205" xr:uid="{3421C8F8-A464-48CC-8B23-49DC6007E539}"/>
    <cellStyle name="Commentaire 8 4 3 2 3" xfId="26206" xr:uid="{315ACB36-7E53-403E-AB2E-CCEBA5F3473F}"/>
    <cellStyle name="Commentaire 8 4 3 2 4" xfId="26207" xr:uid="{27B86CD1-30DA-4F16-88C7-6A3CA6B44BCF}"/>
    <cellStyle name="Commentaire 8 4 3 2 5" xfId="26208" xr:uid="{B2E8E3FE-B72D-4CEA-8046-3DEF7DD8DBFD}"/>
    <cellStyle name="Commentaire 8 4 3 2_Commentaires" xfId="26209" xr:uid="{AA03D7AA-A736-4B1B-A2A2-492C8A699A5B}"/>
    <cellStyle name="Commentaire 8 4 3 3" xfId="26210" xr:uid="{84274111-6486-469D-BE18-D1A38E68D3E6}"/>
    <cellStyle name="Commentaire 8 4 3 3 2" xfId="26211" xr:uid="{6CD7A184-293F-4DCA-BC4D-7A2D588B8749}"/>
    <cellStyle name="Commentaire 8 4 3 3 3" xfId="26212" xr:uid="{04E11CAF-607A-453D-AFFE-CD2D69E1B504}"/>
    <cellStyle name="Commentaire 8 4 3 3 4" xfId="26213" xr:uid="{75E6C3F4-1543-4CAA-8EBD-CCD5133C8B78}"/>
    <cellStyle name="Commentaire 8 4 3 3 5" xfId="26214" xr:uid="{86919B41-94CE-494F-8093-9C095C5A1B63}"/>
    <cellStyle name="Commentaire 8 4 3 4" xfId="26215" xr:uid="{E7D21FA7-2FBF-4C86-9C4A-30895A1921C2}"/>
    <cellStyle name="Commentaire 8 4 3 5" xfId="26216" xr:uid="{11A007D4-8307-40EC-89F8-37F1AEE01FD2}"/>
    <cellStyle name="Commentaire 8 4 3 6" xfId="26217" xr:uid="{F82AC79A-812D-465A-B70D-22CF6B80CDBE}"/>
    <cellStyle name="Commentaire 8 4 3 7" xfId="26218" xr:uid="{815A4F3E-B654-4D16-95BD-3C2539A420DD}"/>
    <cellStyle name="Commentaire 8 4 3_Commentaires" xfId="26219" xr:uid="{A01562A1-3FE4-49BE-8D51-CD3EB253E252}"/>
    <cellStyle name="Commentaire 8 4 4" xfId="26220" xr:uid="{E516C9E5-B4BD-4E28-A257-2A5103FA6380}"/>
    <cellStyle name="Commentaire 8 4 4 2" xfId="26221" xr:uid="{284976A8-079A-4818-B5B9-D37B4500542C}"/>
    <cellStyle name="Commentaire 8 4 4 2 2" xfId="26222" xr:uid="{24082F95-6823-44BE-BBFB-9A14F1847575}"/>
    <cellStyle name="Commentaire 8 4 4 2 3" xfId="26223" xr:uid="{858F27F7-BE74-460A-8B1E-EFA3FC8F1E50}"/>
    <cellStyle name="Commentaire 8 4 4 2 4" xfId="26224" xr:uid="{4B2F93AE-BDFB-4177-BC4D-FA069F8F114D}"/>
    <cellStyle name="Commentaire 8 4 4 2 5" xfId="26225" xr:uid="{3B156337-E164-455B-83DE-061592654DFD}"/>
    <cellStyle name="Commentaire 8 4 4 2_Commentaires" xfId="26226" xr:uid="{65B225E2-8435-457C-BB06-898F21E357D6}"/>
    <cellStyle name="Commentaire 8 4 4 3" xfId="26227" xr:uid="{C3A1CE74-CC9A-41A8-B5D4-AEB9C8BD2AB6}"/>
    <cellStyle name="Commentaire 8 4 4 3 2" xfId="26228" xr:uid="{3AAE1747-D11D-4E6E-8B0C-4DC2721CA350}"/>
    <cellStyle name="Commentaire 8 4 4 3 3" xfId="26229" xr:uid="{E6C780B8-2E5E-4E0D-9BEA-673F3E7ED347}"/>
    <cellStyle name="Commentaire 8 4 4 3 4" xfId="26230" xr:uid="{283DB459-A0C3-44DD-B130-804DC52816E0}"/>
    <cellStyle name="Commentaire 8 4 4 3 5" xfId="26231" xr:uid="{B0C61BF6-1355-4007-97EF-85CB857F434D}"/>
    <cellStyle name="Commentaire 8 4 4 4" xfId="26232" xr:uid="{F48B2B14-700F-4D94-B1D6-2237AA9B91ED}"/>
    <cellStyle name="Commentaire 8 4 4 5" xfId="26233" xr:uid="{2CE311D2-6E5C-4DFB-AC65-0D41F78736EA}"/>
    <cellStyle name="Commentaire 8 4 4 6" xfId="26234" xr:uid="{24DA99A4-F89B-484C-8FB9-F0C62DE2384E}"/>
    <cellStyle name="Commentaire 8 4 4 7" xfId="26235" xr:uid="{508E0622-324B-4D8A-BF77-241373A95243}"/>
    <cellStyle name="Commentaire 8 4 4_Commentaires" xfId="26236" xr:uid="{59267C29-16B5-4AF1-AAE5-74C15ED4C184}"/>
    <cellStyle name="Commentaire 8 4 5" xfId="26237" xr:uid="{C589BBCC-A0E7-4AF1-B1BD-A139D6BE6F4C}"/>
    <cellStyle name="Commentaire 8 4 5 2" xfId="26238" xr:uid="{9A4C7092-C79D-49E4-BB72-7C2A09E9F8B3}"/>
    <cellStyle name="Commentaire 8 4 5 2 2" xfId="26239" xr:uid="{333CD705-1B4E-44F8-BA91-1E670E81568A}"/>
    <cellStyle name="Commentaire 8 4 5 2 3" xfId="26240" xr:uid="{97B3D2A8-C6EC-4C04-845B-596D6B5C498A}"/>
    <cellStyle name="Commentaire 8 4 5 2 4" xfId="26241" xr:uid="{A425F885-CA20-4FFB-A735-FD23E9A154F6}"/>
    <cellStyle name="Commentaire 8 4 5 2 5" xfId="26242" xr:uid="{087E8BA1-66B4-44DC-BE28-D2286014C45D}"/>
    <cellStyle name="Commentaire 8 4 5 2_Commentaires" xfId="26243" xr:uid="{73B32F63-1F9B-4017-8FDD-30E553B20E8A}"/>
    <cellStyle name="Commentaire 8 4 5 3" xfId="26244" xr:uid="{BF43A56F-F258-4BA9-879F-9ECBD6AB394C}"/>
    <cellStyle name="Commentaire 8 4 5 3 2" xfId="26245" xr:uid="{40F31B3C-7BB0-4F8D-9D22-AEA4555406B3}"/>
    <cellStyle name="Commentaire 8 4 5 3 3" xfId="26246" xr:uid="{79AE29B9-1941-4803-9AB0-0FB7DAAE7E8B}"/>
    <cellStyle name="Commentaire 8 4 5 3 4" xfId="26247" xr:uid="{093371B1-F67F-4F24-8CD2-A24F0754BCD0}"/>
    <cellStyle name="Commentaire 8 4 5 3 5" xfId="26248" xr:uid="{B8EB0C5E-1F88-4845-A210-0358A04B3553}"/>
    <cellStyle name="Commentaire 8 4 5 4" xfId="26249" xr:uid="{686BBA6C-D733-4CE5-BEB9-1D484083BC73}"/>
    <cellStyle name="Commentaire 8 4 5 5" xfId="26250" xr:uid="{DDF92FF1-8481-4AFF-88FF-6C23A7080E52}"/>
    <cellStyle name="Commentaire 8 4 5 6" xfId="26251" xr:uid="{88E7FA95-4579-412D-9BA6-C6D702EA1F5A}"/>
    <cellStyle name="Commentaire 8 4 5 7" xfId="26252" xr:uid="{598FFF2A-5454-46B9-8890-77DEDB14FE18}"/>
    <cellStyle name="Commentaire 8 4 5_Commentaires" xfId="26253" xr:uid="{9647BDA8-E8DB-4A97-9873-8EA71CB51C76}"/>
    <cellStyle name="Commentaire 8 4 6" xfId="26254" xr:uid="{5C5BB450-3F66-49C2-84B8-A4EA963E341E}"/>
    <cellStyle name="Commentaire 8 4 6 2" xfId="26255" xr:uid="{F45A6ECE-F89D-442C-9D88-93BB8CC773C7}"/>
    <cellStyle name="Commentaire 8 4 6 2 2" xfId="26256" xr:uid="{EE7C6ADC-2ECF-4C73-9C96-3CFC271212A8}"/>
    <cellStyle name="Commentaire 8 4 6 2 3" xfId="26257" xr:uid="{7C03867B-9839-4E5B-98CF-7825BAB5A9EB}"/>
    <cellStyle name="Commentaire 8 4 6 2 4" xfId="26258" xr:uid="{EB4E38C7-BC3C-4F1D-8D5D-91EBFA0ED7D0}"/>
    <cellStyle name="Commentaire 8 4 6 2 5" xfId="26259" xr:uid="{EF9C7A5F-FA37-40EC-BEE2-BF30511B779F}"/>
    <cellStyle name="Commentaire 8 4 6 2_Commentaires" xfId="26260" xr:uid="{4C0FF205-0143-4685-BFAF-3FBDCEA6B005}"/>
    <cellStyle name="Commentaire 8 4 6 3" xfId="26261" xr:uid="{1DB3E16D-7C00-461C-9B36-03FDADE2F77C}"/>
    <cellStyle name="Commentaire 8 4 6 3 2" xfId="26262" xr:uid="{474A26E4-649D-4C64-A7DB-2767D4AABA54}"/>
    <cellStyle name="Commentaire 8 4 6 3 3" xfId="26263" xr:uid="{DB11BE24-1AE0-43AA-97EE-A6A42627ADAB}"/>
    <cellStyle name="Commentaire 8 4 6 3 4" xfId="26264" xr:uid="{258B72BC-73E5-45AC-888C-176528A13C67}"/>
    <cellStyle name="Commentaire 8 4 6 3 5" xfId="26265" xr:uid="{25744522-DF34-4333-9FAF-E86BA938CBE8}"/>
    <cellStyle name="Commentaire 8 4 6 4" xfId="26266" xr:uid="{FFB5AFD8-5AE9-4595-8969-BE8B8E3FD570}"/>
    <cellStyle name="Commentaire 8 4 6 5" xfId="26267" xr:uid="{8E04E34C-E73A-4B63-AEE3-E145FCE78839}"/>
    <cellStyle name="Commentaire 8 4 6 6" xfId="26268" xr:uid="{F4B9E0B6-9A59-4B47-855E-6BB63D2CDC7C}"/>
    <cellStyle name="Commentaire 8 4 6 7" xfId="26269" xr:uid="{F460E0D2-5C59-4647-A22E-4DADB2165618}"/>
    <cellStyle name="Commentaire 8 4 6_Commentaires" xfId="26270" xr:uid="{94EAD791-765D-44DA-BDC5-DEB253EDE96A}"/>
    <cellStyle name="Commentaire 8 4 7" xfId="26271" xr:uid="{45FCBC02-00F4-4D88-9A5B-06301E764B14}"/>
    <cellStyle name="Commentaire 8 4 7 2" xfId="26272" xr:uid="{3D8AFC19-AF4B-4CF7-BA91-39A112FFE484}"/>
    <cellStyle name="Commentaire 8 4 7 2 2" xfId="26273" xr:uid="{D099761B-16C3-406B-89AA-AB9239942608}"/>
    <cellStyle name="Commentaire 8 4 7 2 3" xfId="26274" xr:uid="{A0D5556B-908A-49FD-95DE-91B0D78FF55A}"/>
    <cellStyle name="Commentaire 8 4 7 2 4" xfId="26275" xr:uid="{0F9922FB-4A3E-433E-90CB-F1CE20BC3BD5}"/>
    <cellStyle name="Commentaire 8 4 7 2 5" xfId="26276" xr:uid="{13DBC30C-D3D4-4B15-84DB-7AB7FAF46B81}"/>
    <cellStyle name="Commentaire 8 4 7 3" xfId="26277" xr:uid="{CA8CFB21-12B4-4E00-92CC-49CCCE7774AC}"/>
    <cellStyle name="Commentaire 8 4 7 4" xfId="26278" xr:uid="{0710447B-BACF-4112-9B19-F82E30A44C79}"/>
    <cellStyle name="Commentaire 8 4 7 5" xfId="26279" xr:uid="{7BB1CDE8-A729-4E3B-A69E-8F22CEF6BCE3}"/>
    <cellStyle name="Commentaire 8 4 7 6" xfId="26280" xr:uid="{2DA11906-3F7D-4FBB-9758-4509638838CC}"/>
    <cellStyle name="Commentaire 8 4 7_Commentaires" xfId="26281" xr:uid="{3F995668-FB6F-4C24-87FC-9D42B622D7EB}"/>
    <cellStyle name="Commentaire 8 4 8" xfId="26282" xr:uid="{4593C38E-F5B2-4ABC-90E1-EBA2E48AC9A3}"/>
    <cellStyle name="Commentaire 8 4 8 2" xfId="26283" xr:uid="{597A96A9-E20E-4A35-AF5C-85C8244EC49B}"/>
    <cellStyle name="Commentaire 8 4 8 3" xfId="26284" xr:uid="{2E5C4BD7-1389-4370-AEAC-46F3214B0E17}"/>
    <cellStyle name="Commentaire 8 4 8 4" xfId="26285" xr:uid="{5D75727A-A4AE-4053-96D3-E6EDE2B98C70}"/>
    <cellStyle name="Commentaire 8 4 8 5" xfId="26286" xr:uid="{CFD4D97C-E6C2-4ADD-8B72-3FAD971B9197}"/>
    <cellStyle name="Commentaire 8 4 8_Commentaires" xfId="26287" xr:uid="{CC0AEE9E-791F-4CFB-BC8C-7DDBA6BECF6D}"/>
    <cellStyle name="Commentaire 8 4 9" xfId="26288" xr:uid="{7B727478-B696-40BC-9CE6-1EC4FEC1BA43}"/>
    <cellStyle name="Commentaire 8 4_Commentaires" xfId="26289" xr:uid="{8B974FE9-D7E1-4D45-8917-706C8EA889B8}"/>
    <cellStyle name="Commentaire 8 5" xfId="26290" xr:uid="{AA6EF527-313B-404F-A0DC-4E326CB6C24B}"/>
    <cellStyle name="Commentaire 8 5 10" xfId="26291" xr:uid="{867E592D-F568-4488-9C5A-FE4314BA4571}"/>
    <cellStyle name="Commentaire 8 5 11" xfId="26292" xr:uid="{0DE1E590-BC05-46E3-9FAD-73A2211AE599}"/>
    <cellStyle name="Commentaire 8 5 12" xfId="26293" xr:uid="{035BA132-6617-409F-A677-11D5BB810540}"/>
    <cellStyle name="Commentaire 8 5 2" xfId="26294" xr:uid="{D8ECC342-1865-418B-BF3F-C3265E65DDA6}"/>
    <cellStyle name="Commentaire 8 5 2 10" xfId="26295" xr:uid="{CEE8AD69-D5ED-4969-9126-482A67AE6185}"/>
    <cellStyle name="Commentaire 8 5 2 2" xfId="26296" xr:uid="{A74254C1-5873-47C0-A3E2-B075749198FA}"/>
    <cellStyle name="Commentaire 8 5 2 2 2" xfId="26297" xr:uid="{2A8B33B9-20E5-4EE6-9FE8-36C7D595A018}"/>
    <cellStyle name="Commentaire 8 5 2 2 2 2" xfId="26298" xr:uid="{0D982BBB-342E-47ED-9EFA-E4080995513F}"/>
    <cellStyle name="Commentaire 8 5 2 2 2 3" xfId="26299" xr:uid="{1695C858-6396-446F-BEFE-96B6FB18B5DA}"/>
    <cellStyle name="Commentaire 8 5 2 2 2 4" xfId="26300" xr:uid="{EC54C662-13DE-499D-8189-AC915A406FBD}"/>
    <cellStyle name="Commentaire 8 5 2 2 2 5" xfId="26301" xr:uid="{B3E768D9-5B11-469F-8B1C-4F738B2FEF03}"/>
    <cellStyle name="Commentaire 8 5 2 2 3" xfId="26302" xr:uid="{9916BF38-DEB1-4E18-ADA0-18A7D19039D9}"/>
    <cellStyle name="Commentaire 8 5 2 2 3 2" xfId="26303" xr:uid="{165C109E-854C-4137-A9DF-E57C2C3286B2}"/>
    <cellStyle name="Commentaire 8 5 2 2 3 3" xfId="26304" xr:uid="{58F111C6-4CD6-46F0-8D96-A4880ECAB7DC}"/>
    <cellStyle name="Commentaire 8 5 2 2 3 4" xfId="26305" xr:uid="{3D7BC6F6-1AC9-46CD-964B-F8B6577759DB}"/>
    <cellStyle name="Commentaire 8 5 2 2 3 5" xfId="26306" xr:uid="{FB34474D-4482-49ED-991A-4AC398E59206}"/>
    <cellStyle name="Commentaire 8 5 2 2 4" xfId="26307" xr:uid="{36E7C07F-8237-407D-946A-B02BD0056EC5}"/>
    <cellStyle name="Commentaire 8 5 2 2 5" xfId="26308" xr:uid="{85D3FC3E-F98A-4262-AF00-C0E6A1E89E82}"/>
    <cellStyle name="Commentaire 8 5 2 2 6" xfId="26309" xr:uid="{D02311BD-2840-4EE8-925B-EBD6D60354F8}"/>
    <cellStyle name="Commentaire 8 5 2 2 7" xfId="26310" xr:uid="{1ED5A561-EB38-400A-93DF-9B12447E9012}"/>
    <cellStyle name="Commentaire 8 5 2 2_Commentaires" xfId="26311" xr:uid="{163CF44F-EEA5-4D93-8519-76102401B866}"/>
    <cellStyle name="Commentaire 8 5 2 3" xfId="26312" xr:uid="{72377218-5629-4631-AB38-E51EDDFFF716}"/>
    <cellStyle name="Commentaire 8 5 2 3 2" xfId="26313" xr:uid="{D836E259-E675-4F33-BF57-FF2EC74A8021}"/>
    <cellStyle name="Commentaire 8 5 2 3 2 2" xfId="26314" xr:uid="{1B693486-8CED-4174-8FA2-33369EBEC330}"/>
    <cellStyle name="Commentaire 8 5 2 3 2 3" xfId="26315" xr:uid="{FD427BBC-0762-4FF2-9963-EA6D5A7F7281}"/>
    <cellStyle name="Commentaire 8 5 2 3 2 4" xfId="26316" xr:uid="{5FAA1411-10E8-40E7-9BF4-7AAF6A8618B1}"/>
    <cellStyle name="Commentaire 8 5 2 3 2 5" xfId="26317" xr:uid="{E37D3548-5CEB-4C47-9452-51FDA5A4428E}"/>
    <cellStyle name="Commentaire 8 5 2 3 3" xfId="26318" xr:uid="{B610B82F-52BA-4BA8-BB03-DEC741EA2DBF}"/>
    <cellStyle name="Commentaire 8 5 2 3 3 2" xfId="26319" xr:uid="{AC0867A2-221C-4902-A9A3-1319F555CECA}"/>
    <cellStyle name="Commentaire 8 5 2 3 3 3" xfId="26320" xr:uid="{A87F8CE1-C003-4194-A017-D714B6002D83}"/>
    <cellStyle name="Commentaire 8 5 2 3 3 4" xfId="26321" xr:uid="{4FA6A97B-64C6-40E8-A380-844F5BB09493}"/>
    <cellStyle name="Commentaire 8 5 2 3 3 5" xfId="26322" xr:uid="{ADF4E733-E895-43CA-8792-35483F4FB0B5}"/>
    <cellStyle name="Commentaire 8 5 2 3 4" xfId="26323" xr:uid="{3F814833-B19C-4DD9-89D0-D5713AC3A36A}"/>
    <cellStyle name="Commentaire 8 5 2 3 5" xfId="26324" xr:uid="{D343F5D2-B77F-4E82-AED6-853DB0A48874}"/>
    <cellStyle name="Commentaire 8 5 2 3 6" xfId="26325" xr:uid="{8AEA4A8A-3CC9-439C-ACA8-BC345629872A}"/>
    <cellStyle name="Commentaire 8 5 2 3 7" xfId="26326" xr:uid="{823BC817-7776-4676-87AB-655E7BF66E3A}"/>
    <cellStyle name="Commentaire 8 5 2 3_Commentaires" xfId="26327" xr:uid="{F62C7568-9B7D-4166-9665-C4C8E39E45F7}"/>
    <cellStyle name="Commentaire 8 5 2 4" xfId="26328" xr:uid="{0B53DCDC-15EC-463C-80AF-20D4EC75BCA2}"/>
    <cellStyle name="Commentaire 8 5 2 4 2" xfId="26329" xr:uid="{8C6746F2-16B6-4915-8584-2DE835227812}"/>
    <cellStyle name="Commentaire 8 5 2 4 2 2" xfId="26330" xr:uid="{22EA64C6-4332-4A9C-A06C-12A7A32E7F51}"/>
    <cellStyle name="Commentaire 8 5 2 4 2 3" xfId="26331" xr:uid="{4CA03FF2-DB36-4B27-9094-64ECD3CE9043}"/>
    <cellStyle name="Commentaire 8 5 2 4 2 4" xfId="26332" xr:uid="{0B0D84FA-8238-4A57-BEAD-26372CDBA697}"/>
    <cellStyle name="Commentaire 8 5 2 4 2 5" xfId="26333" xr:uid="{29259FE1-3FC0-40E1-B6C4-5C0A82452E7E}"/>
    <cellStyle name="Commentaire 8 5 2 4 3" xfId="26334" xr:uid="{61598821-0024-4C85-9110-739CF7DB23DE}"/>
    <cellStyle name="Commentaire 8 5 2 4 3 2" xfId="26335" xr:uid="{1098EEC9-9383-4FE9-9C3E-8287894AD8A0}"/>
    <cellStyle name="Commentaire 8 5 2 4 3 3" xfId="26336" xr:uid="{282E19B3-7C94-42A5-B493-2EF341C27B4B}"/>
    <cellStyle name="Commentaire 8 5 2 4 3 4" xfId="26337" xr:uid="{CCD78A93-7FE2-47EE-A7C8-C1D4081C8ABB}"/>
    <cellStyle name="Commentaire 8 5 2 4 3 5" xfId="26338" xr:uid="{9DEC41D8-6AA9-443B-B298-5704ACDDDDFE}"/>
    <cellStyle name="Commentaire 8 5 2 4 4" xfId="26339" xr:uid="{4D5493B6-AAA8-4696-96AA-575CE394E317}"/>
    <cellStyle name="Commentaire 8 5 2 4 5" xfId="26340" xr:uid="{0E1E1CD5-22F8-4705-AB79-1BC7C30FA567}"/>
    <cellStyle name="Commentaire 8 5 2 4 6" xfId="26341" xr:uid="{0A08F1C0-5021-4337-99BC-9F58B8C229AF}"/>
    <cellStyle name="Commentaire 8 5 2 4 7" xfId="26342" xr:uid="{7A5B1B1E-3EAB-4E64-8614-4AEAB1270723}"/>
    <cellStyle name="Commentaire 8 5 2 5" xfId="26343" xr:uid="{E168BB5D-EDEA-40F4-810C-FD8D42E0C2FE}"/>
    <cellStyle name="Commentaire 8 5 2 5 2" xfId="26344" xr:uid="{4319E747-9C5C-4481-AEB2-910821722B85}"/>
    <cellStyle name="Commentaire 8 5 2 5 3" xfId="26345" xr:uid="{D7522712-4CD1-4EBB-A187-EDEF96BBE80E}"/>
    <cellStyle name="Commentaire 8 5 2 5 4" xfId="26346" xr:uid="{FF281392-6F18-42F5-9C45-ACEE4474ED2E}"/>
    <cellStyle name="Commentaire 8 5 2 5 5" xfId="26347" xr:uid="{B8D4FE87-D02E-45A5-B252-57EA5C4C4572}"/>
    <cellStyle name="Commentaire 8 5 2 6" xfId="26348" xr:uid="{76327F3C-8867-441D-A585-998F79D03DDD}"/>
    <cellStyle name="Commentaire 8 5 2 6 2" xfId="26349" xr:uid="{51136D2A-2571-41A3-B7EB-A6EC8BEC06ED}"/>
    <cellStyle name="Commentaire 8 5 2 6 3" xfId="26350" xr:uid="{7B27FBA9-30CA-4D71-95DA-016B9EDE5E89}"/>
    <cellStyle name="Commentaire 8 5 2 6 4" xfId="26351" xr:uid="{9D6C0D73-C61A-4650-800B-FDDA566D5940}"/>
    <cellStyle name="Commentaire 8 5 2 6 5" xfId="26352" xr:uid="{9C6976A9-F6E4-4F44-B0A5-00DC122B9AAA}"/>
    <cellStyle name="Commentaire 8 5 2 7" xfId="26353" xr:uid="{8D21D594-E3BE-4DBE-B152-B52213BE0E19}"/>
    <cellStyle name="Commentaire 8 5 2 8" xfId="26354" xr:uid="{9E5997FC-0657-4B69-B96B-14A3D7BC1902}"/>
    <cellStyle name="Commentaire 8 5 2 9" xfId="26355" xr:uid="{DB38C882-6176-404F-9638-2DFF2ADDFA62}"/>
    <cellStyle name="Commentaire 8 5 2_Commentaires" xfId="26356" xr:uid="{AC977C40-E629-426E-AAE0-1DBC5E1A454E}"/>
    <cellStyle name="Commentaire 8 5 3" xfId="26357" xr:uid="{83FBEA63-603D-4C44-B768-E1FFD5225670}"/>
    <cellStyle name="Commentaire 8 5 3 2" xfId="26358" xr:uid="{531D0305-1E4F-460C-9E0E-7690F4738D2D}"/>
    <cellStyle name="Commentaire 8 5 3 2 2" xfId="26359" xr:uid="{C3F797FE-0F6F-4EFB-8038-8BFF2E7CA706}"/>
    <cellStyle name="Commentaire 8 5 3 2 3" xfId="26360" xr:uid="{A5E6CF11-A1E8-4AE2-84B8-1E42878B1938}"/>
    <cellStyle name="Commentaire 8 5 3 2 4" xfId="26361" xr:uid="{514ECEB0-AF25-471B-9091-D8C1E7E3E7B5}"/>
    <cellStyle name="Commentaire 8 5 3 2 5" xfId="26362" xr:uid="{EDDFCF7E-4288-4DEC-ADF1-82C026AFC3FA}"/>
    <cellStyle name="Commentaire 8 5 3 2_Commentaires" xfId="26363" xr:uid="{54258A47-F350-4CB7-A582-584B18FFB62C}"/>
    <cellStyle name="Commentaire 8 5 3 3" xfId="26364" xr:uid="{4A99744F-E588-4942-B00B-2C5251A24F7C}"/>
    <cellStyle name="Commentaire 8 5 3 3 2" xfId="26365" xr:uid="{731346AA-0580-4E78-B6E0-01E5E52223F2}"/>
    <cellStyle name="Commentaire 8 5 3 3 3" xfId="26366" xr:uid="{0196E3E3-4E3F-4B55-AFD1-7A5E28828434}"/>
    <cellStyle name="Commentaire 8 5 3 3 4" xfId="26367" xr:uid="{BCC1AEA5-CBA0-4B76-AF03-B86E988EB99D}"/>
    <cellStyle name="Commentaire 8 5 3 3 5" xfId="26368" xr:uid="{CAF7FA30-B957-467D-96A7-9989C63E2C50}"/>
    <cellStyle name="Commentaire 8 5 3 4" xfId="26369" xr:uid="{7CF07DEB-C4BA-4563-BAB5-F1CCA5EB4E09}"/>
    <cellStyle name="Commentaire 8 5 3 5" xfId="26370" xr:uid="{915F03BB-7A0F-4B6C-9F3E-0BB820731949}"/>
    <cellStyle name="Commentaire 8 5 3 6" xfId="26371" xr:uid="{D0CE40F8-3791-4A9F-9977-E3DCD7E689EB}"/>
    <cellStyle name="Commentaire 8 5 3 7" xfId="26372" xr:uid="{9E776885-3053-4680-8651-AB25F39B921A}"/>
    <cellStyle name="Commentaire 8 5 3_Commentaires" xfId="26373" xr:uid="{856D0AE7-3FAA-410D-A8F2-A87156A08BC9}"/>
    <cellStyle name="Commentaire 8 5 4" xfId="26374" xr:uid="{E4C0F85F-B707-45B1-84A6-0D6BB21E5692}"/>
    <cellStyle name="Commentaire 8 5 4 2" xfId="26375" xr:uid="{8E575B79-4816-46A3-984C-02A82D0E5F37}"/>
    <cellStyle name="Commentaire 8 5 4 2 2" xfId="26376" xr:uid="{B5998630-6CC8-466E-AC7A-092DC8AE09F1}"/>
    <cellStyle name="Commentaire 8 5 4 2 3" xfId="26377" xr:uid="{4BE1AC91-18E8-40F1-9E04-A00490060317}"/>
    <cellStyle name="Commentaire 8 5 4 2 4" xfId="26378" xr:uid="{BE56D8E3-29A0-4906-949A-0889811B8B15}"/>
    <cellStyle name="Commentaire 8 5 4 2 5" xfId="26379" xr:uid="{C6922831-0776-4954-AE64-8FF071396FE8}"/>
    <cellStyle name="Commentaire 8 5 4 2_Commentaires" xfId="26380" xr:uid="{E53FA621-A335-47B0-903E-90EB169F1545}"/>
    <cellStyle name="Commentaire 8 5 4 3" xfId="26381" xr:uid="{09517512-DFC4-4C76-BD85-02D0C566C409}"/>
    <cellStyle name="Commentaire 8 5 4 3 2" xfId="26382" xr:uid="{7C64494D-2F65-4505-A6CD-61510C535D2D}"/>
    <cellStyle name="Commentaire 8 5 4 3 3" xfId="26383" xr:uid="{ECD19360-5598-4663-BAE3-A0746A7342C4}"/>
    <cellStyle name="Commentaire 8 5 4 3 4" xfId="26384" xr:uid="{29D94901-19CF-4946-99E1-37A08D444032}"/>
    <cellStyle name="Commentaire 8 5 4 3 5" xfId="26385" xr:uid="{7B22AA3A-1259-4278-8317-3CBCF136B478}"/>
    <cellStyle name="Commentaire 8 5 4 4" xfId="26386" xr:uid="{5D4F2B20-AC64-4FEF-9673-46600E015CD7}"/>
    <cellStyle name="Commentaire 8 5 4 5" xfId="26387" xr:uid="{911A2F05-D387-4B9C-A7FD-89E630B610D9}"/>
    <cellStyle name="Commentaire 8 5 4 6" xfId="26388" xr:uid="{51ADECCD-ABEE-4427-AD3C-8101DF9C5F4F}"/>
    <cellStyle name="Commentaire 8 5 4 7" xfId="26389" xr:uid="{AC2CDFED-BA33-4713-9E31-3BDD10C53EB8}"/>
    <cellStyle name="Commentaire 8 5 4_Commentaires" xfId="26390" xr:uid="{064877A2-7A8B-4CE6-98B7-AD3A915CB3A5}"/>
    <cellStyle name="Commentaire 8 5 5" xfId="26391" xr:uid="{6AC26480-F0F7-4094-A9BC-BF2B025305F7}"/>
    <cellStyle name="Commentaire 8 5 5 2" xfId="26392" xr:uid="{D5E674F6-4E55-4889-9AD1-02A4A5822DC5}"/>
    <cellStyle name="Commentaire 8 5 5 2 2" xfId="26393" xr:uid="{1AAA93BE-4412-40C2-B131-EF6FC936CC80}"/>
    <cellStyle name="Commentaire 8 5 5 2 3" xfId="26394" xr:uid="{AE53C887-2B60-45A5-AE51-60DEA4E6097D}"/>
    <cellStyle name="Commentaire 8 5 5 2 4" xfId="26395" xr:uid="{E5840170-12BB-4F4D-A3F7-E0598AD82B52}"/>
    <cellStyle name="Commentaire 8 5 5 2 5" xfId="26396" xr:uid="{40C5CD7F-8FBB-42C8-B4BD-45615DB583F6}"/>
    <cellStyle name="Commentaire 8 5 5 2_Commentaires" xfId="26397" xr:uid="{EFC9BE0E-277D-47DD-B22C-9F629E753E8B}"/>
    <cellStyle name="Commentaire 8 5 5 3" xfId="26398" xr:uid="{FA886FD2-566B-4830-9737-1DC5E9232851}"/>
    <cellStyle name="Commentaire 8 5 5 3 2" xfId="26399" xr:uid="{F67F909F-31F7-46A3-962F-D10EF481CF9D}"/>
    <cellStyle name="Commentaire 8 5 5 3 3" xfId="26400" xr:uid="{7D50AC0B-B0D7-40D4-A8AD-1EDD6CCA99AA}"/>
    <cellStyle name="Commentaire 8 5 5 3 4" xfId="26401" xr:uid="{FBCF579F-F917-4624-B063-1D57FB2EA2C9}"/>
    <cellStyle name="Commentaire 8 5 5 3 5" xfId="26402" xr:uid="{65F694F7-4861-40D0-8906-768410BF59EB}"/>
    <cellStyle name="Commentaire 8 5 5 4" xfId="26403" xr:uid="{FBEB956F-991D-4DF1-A999-21EF7A67CD45}"/>
    <cellStyle name="Commentaire 8 5 5 5" xfId="26404" xr:uid="{54D1F6C3-0F91-4A4B-8825-38B0984D8832}"/>
    <cellStyle name="Commentaire 8 5 5 6" xfId="26405" xr:uid="{BDDD25A9-F761-41D4-9795-DD5053791A01}"/>
    <cellStyle name="Commentaire 8 5 5 7" xfId="26406" xr:uid="{72872EA8-13D8-4E6A-80BC-C876009A7175}"/>
    <cellStyle name="Commentaire 8 5 5_Commentaires" xfId="26407" xr:uid="{DEEED892-CD0D-49F7-90EE-8FC25E3DD74C}"/>
    <cellStyle name="Commentaire 8 5 6" xfId="26408" xr:uid="{576CC5A8-D2D6-4372-8392-6A941BA1ADC7}"/>
    <cellStyle name="Commentaire 8 5 6 2" xfId="26409" xr:uid="{7ED7255D-6348-47E2-91CB-ED25A0387139}"/>
    <cellStyle name="Commentaire 8 5 6 2 2" xfId="26410" xr:uid="{3C80854C-82E3-4DF0-BE53-F1D8FE065031}"/>
    <cellStyle name="Commentaire 8 5 6 2 3" xfId="26411" xr:uid="{AD4E2F5B-1D59-48F4-B772-FDEEA0606593}"/>
    <cellStyle name="Commentaire 8 5 6 2 4" xfId="26412" xr:uid="{203B5FC1-938C-4B42-9C44-38470352C9D4}"/>
    <cellStyle name="Commentaire 8 5 6 2 5" xfId="26413" xr:uid="{944107FE-2667-40E0-80C3-71A546491DF4}"/>
    <cellStyle name="Commentaire 8 5 6 2_Commentaires" xfId="26414" xr:uid="{078E4AC6-037E-4859-B33A-5828744205FC}"/>
    <cellStyle name="Commentaire 8 5 6 3" xfId="26415" xr:uid="{885D7FAF-EE2E-4EDE-99E5-6721942C660E}"/>
    <cellStyle name="Commentaire 8 5 6 3 2" xfId="26416" xr:uid="{DBE8B97A-BDA1-4261-9F3E-D3CB131FFC33}"/>
    <cellStyle name="Commentaire 8 5 6 3 3" xfId="26417" xr:uid="{E222826B-7DA0-47B4-BAE0-C87AEE2B46C1}"/>
    <cellStyle name="Commentaire 8 5 6 3 4" xfId="26418" xr:uid="{428814F7-6023-4581-9C0A-1DF43CBAD480}"/>
    <cellStyle name="Commentaire 8 5 6 3 5" xfId="26419" xr:uid="{898F1DCF-8BC7-4F25-A73F-CE14B660B63C}"/>
    <cellStyle name="Commentaire 8 5 6 4" xfId="26420" xr:uid="{18AC5096-B60D-4533-8250-FD5CCA3EF7DB}"/>
    <cellStyle name="Commentaire 8 5 6 5" xfId="26421" xr:uid="{C6F75964-3B6F-4108-B37B-8E165BFC4613}"/>
    <cellStyle name="Commentaire 8 5 6 6" xfId="26422" xr:uid="{A614E50A-2FEC-4CE1-AFCD-C730E31A372F}"/>
    <cellStyle name="Commentaire 8 5 6 7" xfId="26423" xr:uid="{7F87EE01-7B75-4719-AA26-91FC44F9BCE8}"/>
    <cellStyle name="Commentaire 8 5 6_Commentaires" xfId="26424" xr:uid="{2F788E6E-FC35-4EA3-AAFE-948AD7E511CE}"/>
    <cellStyle name="Commentaire 8 5 7" xfId="26425" xr:uid="{9133E46C-EE55-4FEF-803B-5A8C8C4ACE18}"/>
    <cellStyle name="Commentaire 8 5 7 2" xfId="26426" xr:uid="{7954B026-CB56-455D-A8D0-589E44948D9D}"/>
    <cellStyle name="Commentaire 8 5 7 2 2" xfId="26427" xr:uid="{FB20D500-CCE3-4BF3-92A4-0596C67DAB4B}"/>
    <cellStyle name="Commentaire 8 5 7 2 3" xfId="26428" xr:uid="{DD0BF8D2-7D28-4B2F-A7A6-AC044391DFFF}"/>
    <cellStyle name="Commentaire 8 5 7 2 4" xfId="26429" xr:uid="{8D056D67-9B25-4BAA-8838-FEAFF3CEE320}"/>
    <cellStyle name="Commentaire 8 5 7 2 5" xfId="26430" xr:uid="{A8AF94F9-35F8-465A-A515-C2ED272118C7}"/>
    <cellStyle name="Commentaire 8 5 7 3" xfId="26431" xr:uid="{B1F95D1D-69DA-423A-939A-CC076A462190}"/>
    <cellStyle name="Commentaire 8 5 7 4" xfId="26432" xr:uid="{B9C71BE1-4DDB-4899-882B-08A1ADD41915}"/>
    <cellStyle name="Commentaire 8 5 7 5" xfId="26433" xr:uid="{6A453CA5-FA3E-4A7B-B038-CFE2201EBC35}"/>
    <cellStyle name="Commentaire 8 5 7 6" xfId="26434" xr:uid="{B30858B4-B633-4DE4-86A5-679415AD81A9}"/>
    <cellStyle name="Commentaire 8 5 7_Commentaires" xfId="26435" xr:uid="{6EB33283-8115-4AF8-8AFC-68A9F794655B}"/>
    <cellStyle name="Commentaire 8 5 8" xfId="26436" xr:uid="{9789660D-DD49-4456-AD89-78BE386460B8}"/>
    <cellStyle name="Commentaire 8 5 8 2" xfId="26437" xr:uid="{BB661EE6-5B23-48F9-8C2F-7ED1A984ED28}"/>
    <cellStyle name="Commentaire 8 5 8 3" xfId="26438" xr:uid="{DA422C6E-7184-4D18-ACFA-C8D298EB872E}"/>
    <cellStyle name="Commentaire 8 5 8 4" xfId="26439" xr:uid="{B8376862-9573-4A5B-A25E-12FBBC19D338}"/>
    <cellStyle name="Commentaire 8 5 8 5" xfId="26440" xr:uid="{4D032369-C9A7-4D6A-9D9B-FB3B93F96272}"/>
    <cellStyle name="Commentaire 8 5 8_Commentaires" xfId="26441" xr:uid="{4189A7C4-EABB-42EE-BDEC-3C032B92FC76}"/>
    <cellStyle name="Commentaire 8 5 9" xfId="26442" xr:uid="{756C8446-5D26-4377-8E07-94A5C73FDEAE}"/>
    <cellStyle name="Commentaire 8 5_Commentaires" xfId="26443" xr:uid="{542DE44F-BF14-4426-A811-1BBEDF8A207C}"/>
    <cellStyle name="Commentaire 8 6" xfId="26444" xr:uid="{82F3EEA1-27CC-4413-A9B9-8D4F56B1C335}"/>
    <cellStyle name="Commentaire 8 6 10" xfId="26445" xr:uid="{2462EAB9-5E67-4343-9F04-68B06A51B2D1}"/>
    <cellStyle name="Commentaire 8 6 11" xfId="26446" xr:uid="{4F0D30D8-A03A-4EA5-8573-D8895BAF8765}"/>
    <cellStyle name="Commentaire 8 6 12" xfId="26447" xr:uid="{5D158383-266D-4206-8B84-D7F69868B2CA}"/>
    <cellStyle name="Commentaire 8 6 2" xfId="26448" xr:uid="{E019E795-D5EC-4A44-A625-CF655AF8A307}"/>
    <cellStyle name="Commentaire 8 6 2 10" xfId="26449" xr:uid="{42C03D1C-EDD5-4AAE-91E1-88DA65544B6C}"/>
    <cellStyle name="Commentaire 8 6 2 2" xfId="26450" xr:uid="{D735A8BD-B481-4DBF-8969-87FB7AC21AC3}"/>
    <cellStyle name="Commentaire 8 6 2 2 2" xfId="26451" xr:uid="{CD25937E-18C6-44ED-9D42-5B70761D1494}"/>
    <cellStyle name="Commentaire 8 6 2 2 2 2" xfId="26452" xr:uid="{9019C2E8-A3E8-4335-BF40-AE2B48DEDCFD}"/>
    <cellStyle name="Commentaire 8 6 2 2 2 3" xfId="26453" xr:uid="{36297DC9-1D87-4FE0-A924-8E5CA044751B}"/>
    <cellStyle name="Commentaire 8 6 2 2 2 4" xfId="26454" xr:uid="{318E2869-46CF-4134-BE2C-46AB868E467F}"/>
    <cellStyle name="Commentaire 8 6 2 2 2 5" xfId="26455" xr:uid="{5B1062C7-9A49-40CB-B283-CCF6B58F35D5}"/>
    <cellStyle name="Commentaire 8 6 2 2 3" xfId="26456" xr:uid="{CCD8005D-CB05-41CD-958F-E866E944F5BF}"/>
    <cellStyle name="Commentaire 8 6 2 2 3 2" xfId="26457" xr:uid="{6A4F8A09-7434-43E9-B31D-FF7B58BB18D2}"/>
    <cellStyle name="Commentaire 8 6 2 2 3 3" xfId="26458" xr:uid="{E2809719-CCAF-4407-9CA4-5F762B272343}"/>
    <cellStyle name="Commentaire 8 6 2 2 3 4" xfId="26459" xr:uid="{5740F511-507E-49AF-8B11-E4FFC99A3D16}"/>
    <cellStyle name="Commentaire 8 6 2 2 3 5" xfId="26460" xr:uid="{DF5A2E00-54DE-4E5E-80FE-424DB623F424}"/>
    <cellStyle name="Commentaire 8 6 2 2 4" xfId="26461" xr:uid="{2321619B-362A-4D06-AF5D-81F7140FFF55}"/>
    <cellStyle name="Commentaire 8 6 2 2 5" xfId="26462" xr:uid="{6608596C-F1E6-4A08-BCAF-C202A1184D92}"/>
    <cellStyle name="Commentaire 8 6 2 2 6" xfId="26463" xr:uid="{C3E1E17E-B4D2-4DB8-80D4-AC628B18AD7B}"/>
    <cellStyle name="Commentaire 8 6 2 2 7" xfId="26464" xr:uid="{D64E5AD5-DEDF-4BCC-B95A-77E5A37DE168}"/>
    <cellStyle name="Commentaire 8 6 2 2_Commentaires" xfId="26465" xr:uid="{2ED1062D-894A-4F75-A915-A36F840CAAD1}"/>
    <cellStyle name="Commentaire 8 6 2 3" xfId="26466" xr:uid="{9FE7E446-338E-453A-8EF1-0287CA3A14EB}"/>
    <cellStyle name="Commentaire 8 6 2 3 2" xfId="26467" xr:uid="{40F649DF-F6E1-46FB-A171-6B3E5E97D737}"/>
    <cellStyle name="Commentaire 8 6 2 3 2 2" xfId="26468" xr:uid="{2F317A4F-3A3D-4301-89BB-44B024752627}"/>
    <cellStyle name="Commentaire 8 6 2 3 2 3" xfId="26469" xr:uid="{7B9AC836-F6E3-44C2-B2BE-746BDAFCC4A0}"/>
    <cellStyle name="Commentaire 8 6 2 3 2 4" xfId="26470" xr:uid="{983164A5-FC27-4809-90BE-F6C4493FE28A}"/>
    <cellStyle name="Commentaire 8 6 2 3 2 5" xfId="26471" xr:uid="{68CD27F5-4253-45B3-A514-24FBED2294B1}"/>
    <cellStyle name="Commentaire 8 6 2 3 3" xfId="26472" xr:uid="{75D27F54-7B95-4142-ACF2-0A6B0C5DFA03}"/>
    <cellStyle name="Commentaire 8 6 2 3 3 2" xfId="26473" xr:uid="{8CD1F0BF-E08B-4423-A9AD-9C99B072EE50}"/>
    <cellStyle name="Commentaire 8 6 2 3 3 3" xfId="26474" xr:uid="{AECB5E4B-37F3-4CB5-AE9B-E5188A439370}"/>
    <cellStyle name="Commentaire 8 6 2 3 3 4" xfId="26475" xr:uid="{F1E481E6-4225-4994-9122-037E753490D7}"/>
    <cellStyle name="Commentaire 8 6 2 3 3 5" xfId="26476" xr:uid="{AE96520D-355B-416A-9B6A-9C5D57F3E775}"/>
    <cellStyle name="Commentaire 8 6 2 3 4" xfId="26477" xr:uid="{622CC7FB-06F5-4FDA-B085-AC28FE3922A8}"/>
    <cellStyle name="Commentaire 8 6 2 3 5" xfId="26478" xr:uid="{33D14580-7BA6-498C-B84E-55A8609AE89D}"/>
    <cellStyle name="Commentaire 8 6 2 3 6" xfId="26479" xr:uid="{3089AE90-7EB8-4546-A01D-8783F01E6CBF}"/>
    <cellStyle name="Commentaire 8 6 2 3 7" xfId="26480" xr:uid="{97CB8FBD-C808-40DC-A21C-8553B5ED120D}"/>
    <cellStyle name="Commentaire 8 6 2 3_Commentaires" xfId="26481" xr:uid="{8E48F18A-7686-41AB-B59C-DFE6D1131BF3}"/>
    <cellStyle name="Commentaire 8 6 2 4" xfId="26482" xr:uid="{670C5FCB-6E40-4D73-A460-981EC961C6B2}"/>
    <cellStyle name="Commentaire 8 6 2 4 2" xfId="26483" xr:uid="{458021A7-88DD-4480-A611-6492F5040A63}"/>
    <cellStyle name="Commentaire 8 6 2 4 2 2" xfId="26484" xr:uid="{4F0135D7-F05E-48D2-9083-A19BD97EDA9B}"/>
    <cellStyle name="Commentaire 8 6 2 4 2 3" xfId="26485" xr:uid="{C9E8E740-2A53-40C0-A7DB-32072D4FB2B4}"/>
    <cellStyle name="Commentaire 8 6 2 4 2 4" xfId="26486" xr:uid="{23D37015-FEB9-4FFA-A031-A0CAD67B30DA}"/>
    <cellStyle name="Commentaire 8 6 2 4 2 5" xfId="26487" xr:uid="{879E953E-E02C-425F-95C7-926F7A76C244}"/>
    <cellStyle name="Commentaire 8 6 2 4 3" xfId="26488" xr:uid="{5AF2B9A8-B00A-4E9E-BA1E-0DA56503D94E}"/>
    <cellStyle name="Commentaire 8 6 2 4 3 2" xfId="26489" xr:uid="{770214C8-1477-4779-9A88-30D5D1087C33}"/>
    <cellStyle name="Commentaire 8 6 2 4 3 3" xfId="26490" xr:uid="{2BD59AD6-3D94-4CE5-B622-D4662D1F25E6}"/>
    <cellStyle name="Commentaire 8 6 2 4 3 4" xfId="26491" xr:uid="{9D5BC7D6-A369-46C0-B683-A5BC73A24AE8}"/>
    <cellStyle name="Commentaire 8 6 2 4 3 5" xfId="26492" xr:uid="{8890DC9B-D1FF-4F52-9A4D-D99C0BCF9144}"/>
    <cellStyle name="Commentaire 8 6 2 4 4" xfId="26493" xr:uid="{EBE5C2C2-6A3F-42A9-A508-47EBEDD5D4A1}"/>
    <cellStyle name="Commentaire 8 6 2 4 5" xfId="26494" xr:uid="{7601063E-0167-417A-A8C6-6DF14471C27A}"/>
    <cellStyle name="Commentaire 8 6 2 4 6" xfId="26495" xr:uid="{5ADCA309-7DC9-4ACA-8A7F-FE0132C97267}"/>
    <cellStyle name="Commentaire 8 6 2 4 7" xfId="26496" xr:uid="{BCA56501-7EF3-4E7D-8682-00391B9C5A2E}"/>
    <cellStyle name="Commentaire 8 6 2 5" xfId="26497" xr:uid="{1A0B0639-F60C-4437-85A0-00184825E73E}"/>
    <cellStyle name="Commentaire 8 6 2 5 2" xfId="26498" xr:uid="{9882F971-A557-45A7-BE34-03E2C34ECDA0}"/>
    <cellStyle name="Commentaire 8 6 2 5 3" xfId="26499" xr:uid="{87AC9ACE-EDB8-4F2A-ADDD-E8B92935401E}"/>
    <cellStyle name="Commentaire 8 6 2 5 4" xfId="26500" xr:uid="{BC3AC674-1EE6-49B8-8AE7-7D82114E9AE2}"/>
    <cellStyle name="Commentaire 8 6 2 5 5" xfId="26501" xr:uid="{DD3956C5-5279-43AF-A8EB-E80294137E41}"/>
    <cellStyle name="Commentaire 8 6 2 6" xfId="26502" xr:uid="{40AE7A9B-C1EC-4A59-A7A9-9960D086AE09}"/>
    <cellStyle name="Commentaire 8 6 2 6 2" xfId="26503" xr:uid="{80B30797-4B52-4564-ABA4-A25B4D504406}"/>
    <cellStyle name="Commentaire 8 6 2 6 3" xfId="26504" xr:uid="{6806AFED-FDF5-4EFF-905B-124012CE0BF8}"/>
    <cellStyle name="Commentaire 8 6 2 6 4" xfId="26505" xr:uid="{F562F7B4-FEFB-41CD-8A54-04595979598F}"/>
    <cellStyle name="Commentaire 8 6 2 6 5" xfId="26506" xr:uid="{F5CA7A40-BE14-46FB-B6D4-FC44303C1952}"/>
    <cellStyle name="Commentaire 8 6 2 7" xfId="26507" xr:uid="{9D7B389A-0FE6-4836-A06F-AAB22BD31D98}"/>
    <cellStyle name="Commentaire 8 6 2 8" xfId="26508" xr:uid="{02CB5FA1-2233-479F-8729-6D3DE16D471C}"/>
    <cellStyle name="Commentaire 8 6 2 9" xfId="26509" xr:uid="{209A9A45-34C6-4FFB-89C9-40024C3ACCB5}"/>
    <cellStyle name="Commentaire 8 6 2_Commentaires" xfId="26510" xr:uid="{2472A748-C10C-4A32-AE47-2A4AD3EC0289}"/>
    <cellStyle name="Commentaire 8 6 3" xfId="26511" xr:uid="{81D29F35-355F-41A3-B35A-E141B867F099}"/>
    <cellStyle name="Commentaire 8 6 3 2" xfId="26512" xr:uid="{53E8D274-4757-49E8-BE2B-D18406E0D4D6}"/>
    <cellStyle name="Commentaire 8 6 3 2 2" xfId="26513" xr:uid="{91BAECD5-BCAE-4093-8427-73E584FD865F}"/>
    <cellStyle name="Commentaire 8 6 3 2 3" xfId="26514" xr:uid="{B600DD92-AE93-430A-9153-822C00772B7B}"/>
    <cellStyle name="Commentaire 8 6 3 2 4" xfId="26515" xr:uid="{C4E68F33-89CE-43FA-935B-03B320345278}"/>
    <cellStyle name="Commentaire 8 6 3 2 5" xfId="26516" xr:uid="{2B4085F6-D125-458A-8BD5-093AF0AFD237}"/>
    <cellStyle name="Commentaire 8 6 3 2_Commentaires" xfId="26517" xr:uid="{BFC51FCE-832B-461B-B140-1C96573A60DB}"/>
    <cellStyle name="Commentaire 8 6 3 3" xfId="26518" xr:uid="{9C5B4A9A-80F4-4A66-A12E-019D9D903AEE}"/>
    <cellStyle name="Commentaire 8 6 3 3 2" xfId="26519" xr:uid="{0AD747E5-5DC0-41B7-850B-F72FAAC5F50E}"/>
    <cellStyle name="Commentaire 8 6 3 3 3" xfId="26520" xr:uid="{242C6C7A-E08D-46E4-A396-C8C6EB8431B2}"/>
    <cellStyle name="Commentaire 8 6 3 3 4" xfId="26521" xr:uid="{A7F68CE1-D49E-4B14-9D8F-8D7075DC35F0}"/>
    <cellStyle name="Commentaire 8 6 3 3 5" xfId="26522" xr:uid="{BE9000D4-04D9-4FB8-87CA-03AA4466A525}"/>
    <cellStyle name="Commentaire 8 6 3 4" xfId="26523" xr:uid="{711E1B3D-DAF1-4E1A-A246-562EEE0315EF}"/>
    <cellStyle name="Commentaire 8 6 3 5" xfId="26524" xr:uid="{CE15F2DE-E7B5-4895-A9D6-F0C904DE1572}"/>
    <cellStyle name="Commentaire 8 6 3 6" xfId="26525" xr:uid="{6225635E-D7AE-453B-903B-A017B08FE666}"/>
    <cellStyle name="Commentaire 8 6 3 7" xfId="26526" xr:uid="{94EE54FB-D87C-4B6A-B764-C2466CB6BCDC}"/>
    <cellStyle name="Commentaire 8 6 3_Commentaires" xfId="26527" xr:uid="{878D267F-8B28-4F98-8EFE-FF951AC6A75B}"/>
    <cellStyle name="Commentaire 8 6 4" xfId="26528" xr:uid="{20F1118F-A44F-429F-871B-ABBBA6A12384}"/>
    <cellStyle name="Commentaire 8 6 4 2" xfId="26529" xr:uid="{4A565D0F-E54C-4E94-A940-C1E3E9DFE472}"/>
    <cellStyle name="Commentaire 8 6 4 2 2" xfId="26530" xr:uid="{9A9FB931-EB54-4830-91B0-D32E01732BF8}"/>
    <cellStyle name="Commentaire 8 6 4 2 3" xfId="26531" xr:uid="{51099761-B333-4AFF-8E57-0D4CA1FA24FB}"/>
    <cellStyle name="Commentaire 8 6 4 2 4" xfId="26532" xr:uid="{913C0D55-BBDA-4FD4-90AA-D6AC10A5B8C5}"/>
    <cellStyle name="Commentaire 8 6 4 2 5" xfId="26533" xr:uid="{BE731F4A-CE94-45BB-A539-3D78D068FA51}"/>
    <cellStyle name="Commentaire 8 6 4 2_Commentaires" xfId="26534" xr:uid="{A19CF55F-9BF5-4B75-87BC-8733FD1C7E46}"/>
    <cellStyle name="Commentaire 8 6 4 3" xfId="26535" xr:uid="{6EA673A4-352F-4BD1-807F-B82F6AE6B9AE}"/>
    <cellStyle name="Commentaire 8 6 4 3 2" xfId="26536" xr:uid="{FEC5EFF7-C5FC-490A-A634-05EC230928F9}"/>
    <cellStyle name="Commentaire 8 6 4 3 3" xfId="26537" xr:uid="{7B3F6FD2-102F-41F5-8487-D5347FA00524}"/>
    <cellStyle name="Commentaire 8 6 4 3 4" xfId="26538" xr:uid="{4E47928D-4E8A-45E2-952F-DCEC5E40AE80}"/>
    <cellStyle name="Commentaire 8 6 4 3 5" xfId="26539" xr:uid="{9752018B-C0C0-42F6-907B-2CEC48E9CA87}"/>
    <cellStyle name="Commentaire 8 6 4 4" xfId="26540" xr:uid="{1C6BBB53-699F-4529-8641-DEA244FA216F}"/>
    <cellStyle name="Commentaire 8 6 4 5" xfId="26541" xr:uid="{63BB4097-3DD0-47C3-AA34-69045405B531}"/>
    <cellStyle name="Commentaire 8 6 4 6" xfId="26542" xr:uid="{40620AE5-E953-4412-869D-32583DB50AC9}"/>
    <cellStyle name="Commentaire 8 6 4 7" xfId="26543" xr:uid="{86B9F30B-C8A0-4897-A7FC-8B91222E7360}"/>
    <cellStyle name="Commentaire 8 6 4_Commentaires" xfId="26544" xr:uid="{04DB27BD-51F6-427F-BD4C-545EBE7DEF7E}"/>
    <cellStyle name="Commentaire 8 6 5" xfId="26545" xr:uid="{EC7767E0-2A34-459D-B48C-D335B6F2284E}"/>
    <cellStyle name="Commentaire 8 6 5 2" xfId="26546" xr:uid="{D0213BB2-A013-47DC-8914-1D4A8AF22DE1}"/>
    <cellStyle name="Commentaire 8 6 5 2 2" xfId="26547" xr:uid="{2473829C-84BD-4464-B813-0B2E29034E62}"/>
    <cellStyle name="Commentaire 8 6 5 2 3" xfId="26548" xr:uid="{0EE5CFB1-696E-4ECE-982A-D10312102208}"/>
    <cellStyle name="Commentaire 8 6 5 2 4" xfId="26549" xr:uid="{089044E7-455A-4FDB-8EEA-AFF2F5C8220E}"/>
    <cellStyle name="Commentaire 8 6 5 2 5" xfId="26550" xr:uid="{9F4BA355-1F4E-45B4-893D-F3ABC94EC8CC}"/>
    <cellStyle name="Commentaire 8 6 5 2_Commentaires" xfId="26551" xr:uid="{3C6E32DC-1391-4925-B614-2504628E125D}"/>
    <cellStyle name="Commentaire 8 6 5 3" xfId="26552" xr:uid="{174437BE-0D04-472A-9B49-B79DE36186C8}"/>
    <cellStyle name="Commentaire 8 6 5 3 2" xfId="26553" xr:uid="{8831E24B-8D49-4445-BB3F-8119A52DD0B0}"/>
    <cellStyle name="Commentaire 8 6 5 3 3" xfId="26554" xr:uid="{E740E7EF-AF94-48A6-B7E7-6909520D7586}"/>
    <cellStyle name="Commentaire 8 6 5 3 4" xfId="26555" xr:uid="{960876C3-E93E-40DC-B2EB-7915F6B01C2B}"/>
    <cellStyle name="Commentaire 8 6 5 3 5" xfId="26556" xr:uid="{53CA2F52-510C-4E9C-BB91-514694581986}"/>
    <cellStyle name="Commentaire 8 6 5 4" xfId="26557" xr:uid="{17CA39DD-9FAE-4C44-AD17-152104548DC8}"/>
    <cellStyle name="Commentaire 8 6 5 5" xfId="26558" xr:uid="{C19304F0-2670-450A-9051-E2A8598E73FD}"/>
    <cellStyle name="Commentaire 8 6 5 6" xfId="26559" xr:uid="{E019EA1A-7CD7-45D0-8A16-0DF6FAC05E93}"/>
    <cellStyle name="Commentaire 8 6 5 7" xfId="26560" xr:uid="{815D9F49-6113-41D6-B8B9-31651468BEBB}"/>
    <cellStyle name="Commentaire 8 6 5_Commentaires" xfId="26561" xr:uid="{558DC0C4-44E3-4F8D-B0B9-E1173EE63A8A}"/>
    <cellStyle name="Commentaire 8 6 6" xfId="26562" xr:uid="{51630841-1403-4567-823F-7F07A60ED1FE}"/>
    <cellStyle name="Commentaire 8 6 6 2" xfId="26563" xr:uid="{F6B441F5-8CD2-4D32-9B17-E32A53C8AF7A}"/>
    <cellStyle name="Commentaire 8 6 6 2 2" xfId="26564" xr:uid="{B46EB780-D707-4AF8-9D49-ECEB783FCC5A}"/>
    <cellStyle name="Commentaire 8 6 6 2 3" xfId="26565" xr:uid="{A0F6CAB3-FBE1-4E23-81D6-79BBA644E73F}"/>
    <cellStyle name="Commentaire 8 6 6 2 4" xfId="26566" xr:uid="{56CB78D7-7E72-4FB3-BA4B-3EB77E0549E3}"/>
    <cellStyle name="Commentaire 8 6 6 2 5" xfId="26567" xr:uid="{ED4D9A53-13DF-4D14-9152-5AB997C48CDB}"/>
    <cellStyle name="Commentaire 8 6 6 2_Commentaires" xfId="26568" xr:uid="{5912FA26-35E1-41F7-9567-50364993AD5B}"/>
    <cellStyle name="Commentaire 8 6 6 3" xfId="26569" xr:uid="{4CD7B62C-1EF1-4ABC-914A-2682DF3C2EE5}"/>
    <cellStyle name="Commentaire 8 6 6 3 2" xfId="26570" xr:uid="{A6981EE3-4234-432C-803E-093489D6C9E9}"/>
    <cellStyle name="Commentaire 8 6 6 3 3" xfId="26571" xr:uid="{CA8E7EFD-2827-48F0-A9C3-398EA9FA83FB}"/>
    <cellStyle name="Commentaire 8 6 6 3 4" xfId="26572" xr:uid="{FE4C465E-612E-4BFB-9310-C2BF0F54918B}"/>
    <cellStyle name="Commentaire 8 6 6 3 5" xfId="26573" xr:uid="{9553EF02-7C07-4315-B159-EE460AC90DCA}"/>
    <cellStyle name="Commentaire 8 6 6 4" xfId="26574" xr:uid="{41512E62-CD11-447D-B8AC-DE3B57804296}"/>
    <cellStyle name="Commentaire 8 6 6 5" xfId="26575" xr:uid="{4F810D78-0AFE-4B9D-91C7-47D9ED0B67D6}"/>
    <cellStyle name="Commentaire 8 6 6 6" xfId="26576" xr:uid="{EF7F62AA-3FEB-49B0-BF93-259A80F2DF7D}"/>
    <cellStyle name="Commentaire 8 6 6 7" xfId="26577" xr:uid="{066FB17E-6596-4949-B35C-4C9DFC32C515}"/>
    <cellStyle name="Commentaire 8 6 6_Commentaires" xfId="26578" xr:uid="{EEACEC93-EDE8-4890-9587-9D8959A0118E}"/>
    <cellStyle name="Commentaire 8 6 7" xfId="26579" xr:uid="{85203561-8B94-4C8A-B310-4E9B1CA3045E}"/>
    <cellStyle name="Commentaire 8 6 7 2" xfId="26580" xr:uid="{7F8EB991-0F15-4851-8CC2-3C657E06E881}"/>
    <cellStyle name="Commentaire 8 6 7 2 2" xfId="26581" xr:uid="{C2C63812-7E08-4FF8-BA75-CF295B756A48}"/>
    <cellStyle name="Commentaire 8 6 7 2 3" xfId="26582" xr:uid="{B65E1538-C9D3-44F7-BA4C-EFB19A5F3485}"/>
    <cellStyle name="Commentaire 8 6 7 2 4" xfId="26583" xr:uid="{DB54D08E-F90B-445D-BE46-D8D117A84E25}"/>
    <cellStyle name="Commentaire 8 6 7 2 5" xfId="26584" xr:uid="{E1C0870D-B5AF-4C07-90FB-087A1AA304A3}"/>
    <cellStyle name="Commentaire 8 6 7 3" xfId="26585" xr:uid="{476BD962-EACE-426D-B0AA-0D7C23298F2A}"/>
    <cellStyle name="Commentaire 8 6 7 4" xfId="26586" xr:uid="{4EFA5721-8248-42B5-BF7D-ACED2E4F25AE}"/>
    <cellStyle name="Commentaire 8 6 7 5" xfId="26587" xr:uid="{2E5D67C6-2CBC-4F6C-A226-040DCC974C50}"/>
    <cellStyle name="Commentaire 8 6 7 6" xfId="26588" xr:uid="{86DAFD5E-0F3A-4053-976E-3AE349B53B58}"/>
    <cellStyle name="Commentaire 8 6 7_Commentaires" xfId="26589" xr:uid="{877FD4D5-3A70-41AB-8DFC-CFCF543A3A5A}"/>
    <cellStyle name="Commentaire 8 6 8" xfId="26590" xr:uid="{DF1DE07C-0A4F-42E1-B3B2-3FBB2F754120}"/>
    <cellStyle name="Commentaire 8 6 8 2" xfId="26591" xr:uid="{E015F26A-C1A7-4826-A2E3-B7D4EF09B840}"/>
    <cellStyle name="Commentaire 8 6 8 3" xfId="26592" xr:uid="{7A4D9E3D-0C03-441C-A476-491650467AF2}"/>
    <cellStyle name="Commentaire 8 6 8 4" xfId="26593" xr:uid="{BD53000C-72F4-496A-B485-7177A9829E8B}"/>
    <cellStyle name="Commentaire 8 6 8 5" xfId="26594" xr:uid="{B86D448C-E67E-49D4-9E5D-FDB75E579B5B}"/>
    <cellStyle name="Commentaire 8 6 8_Commentaires" xfId="26595" xr:uid="{5633667E-B386-4D4E-A5C2-FB42A6F6668B}"/>
    <cellStyle name="Commentaire 8 6 9" xfId="26596" xr:uid="{80CEBF6E-91F9-48D3-A0D9-E81478A115E2}"/>
    <cellStyle name="Commentaire 8 6_Commentaires" xfId="26597" xr:uid="{6ECE77C2-0AC2-42EC-8F58-8D7518A874C3}"/>
    <cellStyle name="Commentaire 8 7" xfId="26598" xr:uid="{12B378E4-8FED-4B45-A61A-51A8FED9D9C5}"/>
    <cellStyle name="Commentaire 8 7 10" xfId="26599" xr:uid="{90445BE2-BB08-44CF-B4A1-B39B7CA70EA4}"/>
    <cellStyle name="Commentaire 8 7 11" xfId="26600" xr:uid="{448F041D-B057-405A-86F0-88F1884E8E4E}"/>
    <cellStyle name="Commentaire 8 7 12" xfId="26601" xr:uid="{208FDAD2-CCEE-4C59-9105-BF8FA8E5BDCF}"/>
    <cellStyle name="Commentaire 8 7 2" xfId="26602" xr:uid="{6B04BBEC-3365-46BA-9C67-EE4135129A21}"/>
    <cellStyle name="Commentaire 8 7 2 10" xfId="26603" xr:uid="{CE2FBC86-16E4-4E1D-B76D-5B5325D33EA7}"/>
    <cellStyle name="Commentaire 8 7 2 2" xfId="26604" xr:uid="{16D0E941-B25B-44E5-B089-0D843BFDF73F}"/>
    <cellStyle name="Commentaire 8 7 2 2 2" xfId="26605" xr:uid="{D8E8165B-8240-400D-97EB-5F3DF7A58172}"/>
    <cellStyle name="Commentaire 8 7 2 2 2 2" xfId="26606" xr:uid="{937F5FF5-1819-4683-9302-1B302F199012}"/>
    <cellStyle name="Commentaire 8 7 2 2 2 3" xfId="26607" xr:uid="{ED6F6117-B20B-4D1E-AB83-298535DD3FE2}"/>
    <cellStyle name="Commentaire 8 7 2 2 2 4" xfId="26608" xr:uid="{9944206A-8152-4F83-B4F7-8B91148DCD5A}"/>
    <cellStyle name="Commentaire 8 7 2 2 2 5" xfId="26609" xr:uid="{69812FC4-4F82-4A8C-A063-FC616BEAA9A9}"/>
    <cellStyle name="Commentaire 8 7 2 2 3" xfId="26610" xr:uid="{83E1D141-EBF5-40BE-A238-CC221897C3C5}"/>
    <cellStyle name="Commentaire 8 7 2 2 3 2" xfId="26611" xr:uid="{6FF851CA-A1CE-4131-9700-FE5CD2F962F3}"/>
    <cellStyle name="Commentaire 8 7 2 2 3 3" xfId="26612" xr:uid="{97DFC25D-905C-4891-9832-D8BF608B664B}"/>
    <cellStyle name="Commentaire 8 7 2 2 3 4" xfId="26613" xr:uid="{43A68B16-534A-4AA2-B16A-17F283009343}"/>
    <cellStyle name="Commentaire 8 7 2 2 3 5" xfId="26614" xr:uid="{39A35B48-3CCF-4993-8988-90653EF08BED}"/>
    <cellStyle name="Commentaire 8 7 2 2 4" xfId="26615" xr:uid="{FA9CBD63-B922-4174-A54C-B3594E16CB73}"/>
    <cellStyle name="Commentaire 8 7 2 2 5" xfId="26616" xr:uid="{474D99A3-E740-4CBA-B9DB-EBEAF22BA426}"/>
    <cellStyle name="Commentaire 8 7 2 2 6" xfId="26617" xr:uid="{767FE0AD-32A3-4F5F-BDCB-14D94044BBC3}"/>
    <cellStyle name="Commentaire 8 7 2 2 7" xfId="26618" xr:uid="{8AC03E85-E4A7-4437-BAEF-8BFF61E8BCB3}"/>
    <cellStyle name="Commentaire 8 7 2 2_Commentaires" xfId="26619" xr:uid="{85FF8824-FB68-4C92-BCE5-533E17A21D71}"/>
    <cellStyle name="Commentaire 8 7 2 3" xfId="26620" xr:uid="{2DD8C66A-F746-4AE4-876C-C68EC5DC8609}"/>
    <cellStyle name="Commentaire 8 7 2 3 2" xfId="26621" xr:uid="{F71A6833-B824-43F8-ADB5-D2A1023214C6}"/>
    <cellStyle name="Commentaire 8 7 2 3 2 2" xfId="26622" xr:uid="{CE6A6339-D8D5-4674-A357-CB7EA4E2A5CF}"/>
    <cellStyle name="Commentaire 8 7 2 3 2 3" xfId="26623" xr:uid="{68ABE19B-8250-49A9-B048-DD203E4E074A}"/>
    <cellStyle name="Commentaire 8 7 2 3 2 4" xfId="26624" xr:uid="{A6D1523C-CFF3-4E8F-B3AE-9F825B8844EE}"/>
    <cellStyle name="Commentaire 8 7 2 3 2 5" xfId="26625" xr:uid="{B167BD14-325E-47AA-BEB4-B48F83CA6C35}"/>
    <cellStyle name="Commentaire 8 7 2 3 3" xfId="26626" xr:uid="{4EB56332-92B4-400B-9CD2-3509FBBEDFA1}"/>
    <cellStyle name="Commentaire 8 7 2 3 3 2" xfId="26627" xr:uid="{258DCCD1-F4CA-46D0-850D-54F03C62975E}"/>
    <cellStyle name="Commentaire 8 7 2 3 3 3" xfId="26628" xr:uid="{71E13EE5-1130-4B54-80EF-5D3113AAF4A6}"/>
    <cellStyle name="Commentaire 8 7 2 3 3 4" xfId="26629" xr:uid="{4F04F999-A692-4E50-BA44-0A19229668C9}"/>
    <cellStyle name="Commentaire 8 7 2 3 3 5" xfId="26630" xr:uid="{466684AE-6AED-41CE-B1D1-6F45221E44A1}"/>
    <cellStyle name="Commentaire 8 7 2 3 4" xfId="26631" xr:uid="{FC39A943-2E0B-4ADA-8BD6-F9420DB2F90E}"/>
    <cellStyle name="Commentaire 8 7 2 3 5" xfId="26632" xr:uid="{CEF9D12E-59D3-4C47-942B-960557F81906}"/>
    <cellStyle name="Commentaire 8 7 2 3 6" xfId="26633" xr:uid="{436D90D4-99FC-4314-9862-1C65BFFAFDC3}"/>
    <cellStyle name="Commentaire 8 7 2 3 7" xfId="26634" xr:uid="{44EB44EB-96F7-401D-A764-06B0DCC10FEB}"/>
    <cellStyle name="Commentaire 8 7 2 3_Commentaires" xfId="26635" xr:uid="{56480C8A-DA69-4128-AAE5-686674E8A42E}"/>
    <cellStyle name="Commentaire 8 7 2 4" xfId="26636" xr:uid="{8627A36D-557A-4884-80DC-2348B8760680}"/>
    <cellStyle name="Commentaire 8 7 2 4 2" xfId="26637" xr:uid="{79271522-731B-46D4-8E16-7D6D670F0FAB}"/>
    <cellStyle name="Commentaire 8 7 2 4 2 2" xfId="26638" xr:uid="{EE5E5D67-BAEE-4413-951E-FCE9E84CC27D}"/>
    <cellStyle name="Commentaire 8 7 2 4 2 3" xfId="26639" xr:uid="{FB76938B-86B9-4842-84F0-BCEAFA42F8AF}"/>
    <cellStyle name="Commentaire 8 7 2 4 2 4" xfId="26640" xr:uid="{B11E11D1-A2F1-4B76-BDF7-E542C68B8525}"/>
    <cellStyle name="Commentaire 8 7 2 4 2 5" xfId="26641" xr:uid="{1B50F303-C5CF-44EC-9ECE-14226FF10145}"/>
    <cellStyle name="Commentaire 8 7 2 4 3" xfId="26642" xr:uid="{81214C1B-FC32-400B-AB69-DEAEAC970203}"/>
    <cellStyle name="Commentaire 8 7 2 4 3 2" xfId="26643" xr:uid="{701A278E-3C05-4C48-A99C-C9897906643E}"/>
    <cellStyle name="Commentaire 8 7 2 4 3 3" xfId="26644" xr:uid="{873D420C-248B-49B3-AF97-8F1DD831C590}"/>
    <cellStyle name="Commentaire 8 7 2 4 3 4" xfId="26645" xr:uid="{04383D18-C93C-4328-B0E3-A150168DE943}"/>
    <cellStyle name="Commentaire 8 7 2 4 3 5" xfId="26646" xr:uid="{9FEC807A-EDCF-48E9-A3DF-CB11915A83DC}"/>
    <cellStyle name="Commentaire 8 7 2 4 4" xfId="26647" xr:uid="{035009D0-44A9-4030-B991-33A59D2D620C}"/>
    <cellStyle name="Commentaire 8 7 2 4 5" xfId="26648" xr:uid="{4C7529A3-DE70-41A9-839B-DA3D55AF3236}"/>
    <cellStyle name="Commentaire 8 7 2 4 6" xfId="26649" xr:uid="{F0CD812C-7725-4B66-BFD0-962BA4C07ADC}"/>
    <cellStyle name="Commentaire 8 7 2 4 7" xfId="26650" xr:uid="{99C02B91-E191-467F-8D5E-CCC557DD27FD}"/>
    <cellStyle name="Commentaire 8 7 2 5" xfId="26651" xr:uid="{B9A8B20F-37BD-446C-AC5E-FF39F89E964E}"/>
    <cellStyle name="Commentaire 8 7 2 5 2" xfId="26652" xr:uid="{3B6F7E55-7ACC-4BD4-8E80-AC483F0E055C}"/>
    <cellStyle name="Commentaire 8 7 2 5 3" xfId="26653" xr:uid="{D2DB69DE-5209-46C7-96C7-3A0FAD33B64E}"/>
    <cellStyle name="Commentaire 8 7 2 5 4" xfId="26654" xr:uid="{31656786-7AC6-4CB0-94D1-C55E01433E67}"/>
    <cellStyle name="Commentaire 8 7 2 5 5" xfId="26655" xr:uid="{2F0A6A0B-E122-4D7A-9A0F-D07F954FD6DE}"/>
    <cellStyle name="Commentaire 8 7 2 6" xfId="26656" xr:uid="{382B5EC2-F631-4724-A1AD-EAB0E8C50932}"/>
    <cellStyle name="Commentaire 8 7 2 6 2" xfId="26657" xr:uid="{A9C23B06-CDFF-4834-A8A2-4D3F2B5F1504}"/>
    <cellStyle name="Commentaire 8 7 2 6 3" xfId="26658" xr:uid="{3AB9F232-5578-4836-8899-41EAAF44CAC5}"/>
    <cellStyle name="Commentaire 8 7 2 6 4" xfId="26659" xr:uid="{9DFD2A7B-5008-4DF7-89AE-D708506C5E00}"/>
    <cellStyle name="Commentaire 8 7 2 6 5" xfId="26660" xr:uid="{3C6A6105-5627-4CCA-863F-1DEBCDE562F6}"/>
    <cellStyle name="Commentaire 8 7 2 7" xfId="26661" xr:uid="{36C9287C-D32F-4C05-8F7B-08C53092C09A}"/>
    <cellStyle name="Commentaire 8 7 2 8" xfId="26662" xr:uid="{D311C4F5-0BCC-4DEC-8B02-C05D7B6CE1F3}"/>
    <cellStyle name="Commentaire 8 7 2 9" xfId="26663" xr:uid="{E8B7588C-8541-45E5-9735-E951B64280DD}"/>
    <cellStyle name="Commentaire 8 7 2_Commentaires" xfId="26664" xr:uid="{87984873-1A3A-46A8-95BC-E64AB4AEB658}"/>
    <cellStyle name="Commentaire 8 7 3" xfId="26665" xr:uid="{52621D74-2ECA-4D1A-8B86-DDF4C8A4DF9C}"/>
    <cellStyle name="Commentaire 8 7 3 2" xfId="26666" xr:uid="{6653B31E-716B-49D0-B72C-D115CA6118ED}"/>
    <cellStyle name="Commentaire 8 7 3 2 2" xfId="26667" xr:uid="{40BF8682-780C-4296-8693-6AC704339EE6}"/>
    <cellStyle name="Commentaire 8 7 3 2 3" xfId="26668" xr:uid="{0FAF2C1E-DDE9-433D-808F-8E07B924A897}"/>
    <cellStyle name="Commentaire 8 7 3 2 4" xfId="26669" xr:uid="{30AB5BF9-4BE1-4D70-BBCE-F778888EAC6C}"/>
    <cellStyle name="Commentaire 8 7 3 2 5" xfId="26670" xr:uid="{EF15EDBD-46F6-4B48-939C-B8A7EC736837}"/>
    <cellStyle name="Commentaire 8 7 3 2_Commentaires" xfId="26671" xr:uid="{DF540BF3-8183-492F-975D-BFE09607C137}"/>
    <cellStyle name="Commentaire 8 7 3 3" xfId="26672" xr:uid="{79E5D05A-F964-4C02-9B35-3821634CDCC4}"/>
    <cellStyle name="Commentaire 8 7 3 3 2" xfId="26673" xr:uid="{7B4C6D5B-0DCD-4A0D-8425-9D6AE28982DA}"/>
    <cellStyle name="Commentaire 8 7 3 3 3" xfId="26674" xr:uid="{E89D07D5-2E8C-49B7-9C82-63AB9EC4E92F}"/>
    <cellStyle name="Commentaire 8 7 3 3 4" xfId="26675" xr:uid="{A122B42D-EA9E-40C2-965D-6A584532F71C}"/>
    <cellStyle name="Commentaire 8 7 3 3 5" xfId="26676" xr:uid="{8AE45D50-D8AA-473F-B213-0BD39664CF21}"/>
    <cellStyle name="Commentaire 8 7 3 4" xfId="26677" xr:uid="{51179983-E929-422B-94FC-C36B06A673F4}"/>
    <cellStyle name="Commentaire 8 7 3 5" xfId="26678" xr:uid="{5A5EB89F-E39E-4E0E-BA76-BD5CBDFD59EE}"/>
    <cellStyle name="Commentaire 8 7 3 6" xfId="26679" xr:uid="{330F7180-BCC9-434E-A882-9D14E3DA8532}"/>
    <cellStyle name="Commentaire 8 7 3 7" xfId="26680" xr:uid="{B2D93226-9E6B-4823-91B7-8392E0150132}"/>
    <cellStyle name="Commentaire 8 7 3_Commentaires" xfId="26681" xr:uid="{23D6FE76-576B-43C7-AA52-8ACB868DA281}"/>
    <cellStyle name="Commentaire 8 7 4" xfId="26682" xr:uid="{84256B6D-9885-40FF-99E4-B89CC8A63B50}"/>
    <cellStyle name="Commentaire 8 7 4 2" xfId="26683" xr:uid="{AD9895E5-024D-454C-8AD1-D13B4EC67B28}"/>
    <cellStyle name="Commentaire 8 7 4 2 2" xfId="26684" xr:uid="{EFD47076-3A90-4BB6-B985-BFE16DA3B128}"/>
    <cellStyle name="Commentaire 8 7 4 2 3" xfId="26685" xr:uid="{27AAD198-A8D2-4932-ADB1-1D730ED10DB7}"/>
    <cellStyle name="Commentaire 8 7 4 2 4" xfId="26686" xr:uid="{FF37345D-9DE0-49D6-8E9A-51968A78D030}"/>
    <cellStyle name="Commentaire 8 7 4 2 5" xfId="26687" xr:uid="{9920C1A4-F00A-49F9-A2BE-AB05EADB3310}"/>
    <cellStyle name="Commentaire 8 7 4 2_Commentaires" xfId="26688" xr:uid="{849D2582-66E5-4A3C-8806-DD4B1445E8EE}"/>
    <cellStyle name="Commentaire 8 7 4 3" xfId="26689" xr:uid="{F17E4222-048D-48E9-BCCA-5EB754217B32}"/>
    <cellStyle name="Commentaire 8 7 4 3 2" xfId="26690" xr:uid="{F9C7E427-B04B-48A8-9414-5DD64773DA2B}"/>
    <cellStyle name="Commentaire 8 7 4 3 3" xfId="26691" xr:uid="{6A909BAB-270C-4FF9-9525-70DBE3BD7BF2}"/>
    <cellStyle name="Commentaire 8 7 4 3 4" xfId="26692" xr:uid="{8287DC6F-849B-442A-8BE9-EF15C399FF40}"/>
    <cellStyle name="Commentaire 8 7 4 3 5" xfId="26693" xr:uid="{D5840959-F02E-44C7-A13E-D071510C24C3}"/>
    <cellStyle name="Commentaire 8 7 4 4" xfId="26694" xr:uid="{9D294312-40CA-4151-AB99-3F5B49E7F2AA}"/>
    <cellStyle name="Commentaire 8 7 4 5" xfId="26695" xr:uid="{97F66CBF-6034-42FA-B74A-9C73C26E355B}"/>
    <cellStyle name="Commentaire 8 7 4 6" xfId="26696" xr:uid="{B59C30CD-6CC6-44E1-A71B-177C47F1CAD6}"/>
    <cellStyle name="Commentaire 8 7 4 7" xfId="26697" xr:uid="{C29F82BA-2F73-4AD7-93C6-9773474D2A53}"/>
    <cellStyle name="Commentaire 8 7 4_Commentaires" xfId="26698" xr:uid="{0F7B0894-D9FE-46D8-82B6-1A318115DDDA}"/>
    <cellStyle name="Commentaire 8 7 5" xfId="26699" xr:uid="{70D7F770-18C7-43AA-BD2C-51BA6A369DA7}"/>
    <cellStyle name="Commentaire 8 7 5 2" xfId="26700" xr:uid="{D6C4B608-128E-4593-BCA1-8B3E484D6C79}"/>
    <cellStyle name="Commentaire 8 7 5 2 2" xfId="26701" xr:uid="{723BA91A-B161-46BF-A175-0D0FF6CEDFD6}"/>
    <cellStyle name="Commentaire 8 7 5 2 3" xfId="26702" xr:uid="{4822B03E-77B9-4332-B56B-319C16391F2E}"/>
    <cellStyle name="Commentaire 8 7 5 2 4" xfId="26703" xr:uid="{8EDA43D9-53EB-474A-9AED-422827CCE5A8}"/>
    <cellStyle name="Commentaire 8 7 5 2 5" xfId="26704" xr:uid="{2AF6399D-5B54-4022-AAB3-96EEBF8DE7E5}"/>
    <cellStyle name="Commentaire 8 7 5 2_Commentaires" xfId="26705" xr:uid="{7A2A20A5-7B9B-40EA-8871-E8D8ADB8B9AB}"/>
    <cellStyle name="Commentaire 8 7 5 3" xfId="26706" xr:uid="{4D62E2E0-C26A-49E8-A272-AA7E738EF505}"/>
    <cellStyle name="Commentaire 8 7 5 3 2" xfId="26707" xr:uid="{383110EB-A1C4-4F91-844F-133F0B97A0B2}"/>
    <cellStyle name="Commentaire 8 7 5 3 3" xfId="26708" xr:uid="{C330E7EF-1095-4590-B825-5F502603F7BB}"/>
    <cellStyle name="Commentaire 8 7 5 3 4" xfId="26709" xr:uid="{DFCE97E9-B065-420A-98B5-3EEE6ECCFC3B}"/>
    <cellStyle name="Commentaire 8 7 5 3 5" xfId="26710" xr:uid="{79AAC550-6936-49BF-8541-A8320EF537A1}"/>
    <cellStyle name="Commentaire 8 7 5 4" xfId="26711" xr:uid="{199EA148-B3B3-4721-9B4D-9849DACEB328}"/>
    <cellStyle name="Commentaire 8 7 5 5" xfId="26712" xr:uid="{49FFFA90-ED37-4A9D-8B23-8C8F30EDC946}"/>
    <cellStyle name="Commentaire 8 7 5 6" xfId="26713" xr:uid="{6BC647C3-3E87-4B34-90CD-66556F3DC45A}"/>
    <cellStyle name="Commentaire 8 7 5 7" xfId="26714" xr:uid="{CC11CF81-2976-48B0-80D1-61C54E91CC3D}"/>
    <cellStyle name="Commentaire 8 7 5_Commentaires" xfId="26715" xr:uid="{D906DEC4-B6C4-4C5B-9B22-1EDA11D585CE}"/>
    <cellStyle name="Commentaire 8 7 6" xfId="26716" xr:uid="{683FF8A7-7411-491A-98FB-639A906B8D47}"/>
    <cellStyle name="Commentaire 8 7 6 2" xfId="26717" xr:uid="{0D06A979-2E07-45D0-9AD9-0AC5EF93A99A}"/>
    <cellStyle name="Commentaire 8 7 6 2 2" xfId="26718" xr:uid="{20C94523-C192-47A1-95EC-F56F4046D14A}"/>
    <cellStyle name="Commentaire 8 7 6 2 3" xfId="26719" xr:uid="{84215857-2C51-4496-8486-95C7822AEA59}"/>
    <cellStyle name="Commentaire 8 7 6 2 4" xfId="26720" xr:uid="{06A306C2-936F-4724-A7F4-6629D9DE5124}"/>
    <cellStyle name="Commentaire 8 7 6 2 5" xfId="26721" xr:uid="{5A2DADA1-3246-468A-BD2D-B898AF2AA8FB}"/>
    <cellStyle name="Commentaire 8 7 6 2_Commentaires" xfId="26722" xr:uid="{E4B312E9-7665-4C40-880E-114F26F8C4FF}"/>
    <cellStyle name="Commentaire 8 7 6 3" xfId="26723" xr:uid="{8869A561-BD12-4565-9EB5-52782F5361AC}"/>
    <cellStyle name="Commentaire 8 7 6 3 2" xfId="26724" xr:uid="{1FFE8355-EF31-4B95-97AA-16C437A965BE}"/>
    <cellStyle name="Commentaire 8 7 6 3 3" xfId="26725" xr:uid="{5501CFED-C217-4544-95F2-DD9731923C3D}"/>
    <cellStyle name="Commentaire 8 7 6 3 4" xfId="26726" xr:uid="{7401C4BF-D45F-44B8-BE27-5EE7A3B79956}"/>
    <cellStyle name="Commentaire 8 7 6 3 5" xfId="26727" xr:uid="{1EC12423-F8D0-4B2B-A0A5-FD4032BF0AA4}"/>
    <cellStyle name="Commentaire 8 7 6 4" xfId="26728" xr:uid="{61F01D58-EA1D-4BA0-A3E9-3B44747F2EEC}"/>
    <cellStyle name="Commentaire 8 7 6 5" xfId="26729" xr:uid="{2DA89E8F-B358-46B3-B78F-7128EF49C866}"/>
    <cellStyle name="Commentaire 8 7 6 6" xfId="26730" xr:uid="{2EF148B8-7C44-4C3C-BE11-A3BF24789A78}"/>
    <cellStyle name="Commentaire 8 7 6 7" xfId="26731" xr:uid="{C8423EA1-E07F-4C5F-99FA-C3AF0803DA47}"/>
    <cellStyle name="Commentaire 8 7 6_Commentaires" xfId="26732" xr:uid="{F99C145C-F281-4B1B-A2E9-45701AB7B069}"/>
    <cellStyle name="Commentaire 8 7 7" xfId="26733" xr:uid="{1BE32FFA-642D-40E3-A816-70C02B928A16}"/>
    <cellStyle name="Commentaire 8 7 7 2" xfId="26734" xr:uid="{81CD5ACA-9A05-4A16-A535-E7718E94E1FC}"/>
    <cellStyle name="Commentaire 8 7 7 2 2" xfId="26735" xr:uid="{451980E6-3A93-4FC5-A16F-2DCB7C556A27}"/>
    <cellStyle name="Commentaire 8 7 7 2 3" xfId="26736" xr:uid="{129C881D-96E7-4D1F-B2F2-AC53A591A43D}"/>
    <cellStyle name="Commentaire 8 7 7 2 4" xfId="26737" xr:uid="{C7658A51-A113-481C-AAE8-2D2222030C3B}"/>
    <cellStyle name="Commentaire 8 7 7 2 5" xfId="26738" xr:uid="{F0278C26-011F-48F1-BF7B-DB21B2CA7613}"/>
    <cellStyle name="Commentaire 8 7 7 3" xfId="26739" xr:uid="{0FABE948-FF7A-41BF-9529-285AC2C5B1DE}"/>
    <cellStyle name="Commentaire 8 7 7 4" xfId="26740" xr:uid="{E163C8AC-5E67-4A9D-BD5C-33C961EB4274}"/>
    <cellStyle name="Commentaire 8 7 7 5" xfId="26741" xr:uid="{6D6512B6-1664-46FB-B622-ECC226BBA78D}"/>
    <cellStyle name="Commentaire 8 7 7 6" xfId="26742" xr:uid="{94CE31D3-2398-457C-B07E-B0245B0E322E}"/>
    <cellStyle name="Commentaire 8 7 7_Commentaires" xfId="26743" xr:uid="{3CD93319-E778-44FA-A71A-C3E49CA7DE25}"/>
    <cellStyle name="Commentaire 8 7 8" xfId="26744" xr:uid="{D769BBE7-C417-4F95-BAB2-9BEA72C9B4BC}"/>
    <cellStyle name="Commentaire 8 7 8 2" xfId="26745" xr:uid="{45BA3CBE-54CD-471A-AC6C-CA0BC10090DD}"/>
    <cellStyle name="Commentaire 8 7 8 3" xfId="26746" xr:uid="{CEFB7E27-E3A2-49E2-BFCC-F1A41404AF57}"/>
    <cellStyle name="Commentaire 8 7 8 4" xfId="26747" xr:uid="{63BA4CBD-DA3A-46EE-B197-947576AA8767}"/>
    <cellStyle name="Commentaire 8 7 8 5" xfId="26748" xr:uid="{651DF368-35E4-44AA-AE90-372FC4AB65FD}"/>
    <cellStyle name="Commentaire 8 7 8_Commentaires" xfId="26749" xr:uid="{0E14F15B-065F-420B-8F87-A669019CA08B}"/>
    <cellStyle name="Commentaire 8 7 9" xfId="26750" xr:uid="{61EA794E-E69C-4762-A378-ED501894B034}"/>
    <cellStyle name="Commentaire 8 7_Commentaires" xfId="26751" xr:uid="{4AAF83CD-DBB3-4E58-A19B-810E71CDFCA6}"/>
    <cellStyle name="Commentaire 8 8" xfId="26752" xr:uid="{6432E49B-8F4F-4D36-99BE-DACF33E90D09}"/>
    <cellStyle name="Commentaire 8 8 10" xfId="26753" xr:uid="{91F60DFE-17B0-4C5F-A804-37F86C0343B6}"/>
    <cellStyle name="Commentaire 8 8 11" xfId="26754" xr:uid="{B5D86406-EE87-462B-82C8-570F9597950C}"/>
    <cellStyle name="Commentaire 8 8 12" xfId="26755" xr:uid="{406A69B5-A768-4100-8D3A-002896E351B2}"/>
    <cellStyle name="Commentaire 8 8 2" xfId="26756" xr:uid="{3E6B25D1-BF48-48CF-A780-B3F64222B7EF}"/>
    <cellStyle name="Commentaire 8 8 2 10" xfId="26757" xr:uid="{6A2AE889-39BF-4243-ACAC-4B73C83CE30E}"/>
    <cellStyle name="Commentaire 8 8 2 2" xfId="26758" xr:uid="{CFADDE94-62F0-40DD-9406-EA5900E02A25}"/>
    <cellStyle name="Commentaire 8 8 2 2 2" xfId="26759" xr:uid="{74C37A98-603E-4238-AA25-CDF051BAB811}"/>
    <cellStyle name="Commentaire 8 8 2 2 2 2" xfId="26760" xr:uid="{4C99AC65-3A5A-4367-86CA-0E0DF09E742D}"/>
    <cellStyle name="Commentaire 8 8 2 2 2 3" xfId="26761" xr:uid="{8AF201C7-D9A7-4A85-9F84-E7272EBE0F4A}"/>
    <cellStyle name="Commentaire 8 8 2 2 2 4" xfId="26762" xr:uid="{96B252FC-9958-4CF9-AA16-692FE960A90A}"/>
    <cellStyle name="Commentaire 8 8 2 2 2 5" xfId="26763" xr:uid="{32BE8409-31AE-49C4-8535-A77643997E0B}"/>
    <cellStyle name="Commentaire 8 8 2 2 3" xfId="26764" xr:uid="{6A692E2E-6EB4-4BA5-A0EE-A5E8B69F72EF}"/>
    <cellStyle name="Commentaire 8 8 2 2 3 2" xfId="26765" xr:uid="{F84F088A-1862-45DB-A442-5611D1860510}"/>
    <cellStyle name="Commentaire 8 8 2 2 3 3" xfId="26766" xr:uid="{B7E2B072-01EF-476F-818E-B540A879BB28}"/>
    <cellStyle name="Commentaire 8 8 2 2 3 4" xfId="26767" xr:uid="{32C8BCB4-619B-4018-A844-DC7777F12871}"/>
    <cellStyle name="Commentaire 8 8 2 2 3 5" xfId="26768" xr:uid="{2699A05F-6195-4026-8A9D-32CC165F0B2C}"/>
    <cellStyle name="Commentaire 8 8 2 2 4" xfId="26769" xr:uid="{8E883A93-D25D-491D-AEDC-6A634C4B7012}"/>
    <cellStyle name="Commentaire 8 8 2 2 5" xfId="26770" xr:uid="{9D35FF02-F3A0-48CE-8AFC-387C187946CE}"/>
    <cellStyle name="Commentaire 8 8 2 2 6" xfId="26771" xr:uid="{AA27309B-E42F-4296-9EEE-1AEE4ADDEAF2}"/>
    <cellStyle name="Commentaire 8 8 2 2 7" xfId="26772" xr:uid="{77A308FA-F4FF-4B20-B703-0533AFBF3BD5}"/>
    <cellStyle name="Commentaire 8 8 2 2_Commentaires" xfId="26773" xr:uid="{3E0D5742-2EC6-499D-B37D-E6C95D9E5B99}"/>
    <cellStyle name="Commentaire 8 8 2 3" xfId="26774" xr:uid="{107273D0-7094-4CCF-8DDC-B1F1E05BCDD1}"/>
    <cellStyle name="Commentaire 8 8 2 3 2" xfId="26775" xr:uid="{041711E2-FC68-4111-A48A-AFF02FFE3174}"/>
    <cellStyle name="Commentaire 8 8 2 3 2 2" xfId="26776" xr:uid="{54B394AB-1604-4E0E-A77C-4ADA69794A9D}"/>
    <cellStyle name="Commentaire 8 8 2 3 2 3" xfId="26777" xr:uid="{E4B075B7-0455-4B64-85FC-943D2781E273}"/>
    <cellStyle name="Commentaire 8 8 2 3 2 4" xfId="26778" xr:uid="{8B98802A-6DC5-445D-9EDC-8321760514EC}"/>
    <cellStyle name="Commentaire 8 8 2 3 2 5" xfId="26779" xr:uid="{B42291A2-4C7E-4EF1-A866-2CE98CF9DFF0}"/>
    <cellStyle name="Commentaire 8 8 2 3 3" xfId="26780" xr:uid="{0931C9B0-223E-420F-96A4-180770BD502A}"/>
    <cellStyle name="Commentaire 8 8 2 3 3 2" xfId="26781" xr:uid="{F2AB16B7-3DFF-4CDF-A1E8-B3015FE8466E}"/>
    <cellStyle name="Commentaire 8 8 2 3 3 3" xfId="26782" xr:uid="{4A8BFBA0-3033-4195-9ECA-652C5FB03FC3}"/>
    <cellStyle name="Commentaire 8 8 2 3 3 4" xfId="26783" xr:uid="{F8336E7B-14AE-41C1-9282-43420160F69F}"/>
    <cellStyle name="Commentaire 8 8 2 3 3 5" xfId="26784" xr:uid="{C9A6530F-AC25-43B9-A92C-C6BB72F142E1}"/>
    <cellStyle name="Commentaire 8 8 2 3 4" xfId="26785" xr:uid="{B029ABB5-506C-4360-A5F6-4664BA5F48D1}"/>
    <cellStyle name="Commentaire 8 8 2 3 5" xfId="26786" xr:uid="{82D0401B-B5DE-41A4-B875-5AF3E8FB1762}"/>
    <cellStyle name="Commentaire 8 8 2 3 6" xfId="26787" xr:uid="{8A10274D-7C39-4C55-BE9A-154D6D7ABE0A}"/>
    <cellStyle name="Commentaire 8 8 2 3 7" xfId="26788" xr:uid="{3982BA26-BF9A-415B-B813-95C36C1FEB4B}"/>
    <cellStyle name="Commentaire 8 8 2 3_Commentaires" xfId="26789" xr:uid="{9EB101C8-636B-4FE4-BE3D-124347A56398}"/>
    <cellStyle name="Commentaire 8 8 2 4" xfId="26790" xr:uid="{56A9AB36-1748-413A-AFC1-3A2B605D1318}"/>
    <cellStyle name="Commentaire 8 8 2 4 2" xfId="26791" xr:uid="{75F202D4-0070-4566-99FE-825A07D6B07D}"/>
    <cellStyle name="Commentaire 8 8 2 4 2 2" xfId="26792" xr:uid="{65B2E6EE-298B-420A-8F4F-77C93AAFF6AB}"/>
    <cellStyle name="Commentaire 8 8 2 4 2 3" xfId="26793" xr:uid="{A6ABBDBC-F34A-4B8C-BCA8-4EB04DD983E0}"/>
    <cellStyle name="Commentaire 8 8 2 4 2 4" xfId="26794" xr:uid="{C0E6E204-6E78-4B9B-A2D7-41B0CC5E7786}"/>
    <cellStyle name="Commentaire 8 8 2 4 2 5" xfId="26795" xr:uid="{A5EB2C36-5747-4190-B1DF-065529B849E1}"/>
    <cellStyle name="Commentaire 8 8 2 4 3" xfId="26796" xr:uid="{1C23180F-8C38-463A-9067-DB9B2BFBA77B}"/>
    <cellStyle name="Commentaire 8 8 2 4 3 2" xfId="26797" xr:uid="{E3E50BEF-87F7-43D5-943E-F0DA68C6CC88}"/>
    <cellStyle name="Commentaire 8 8 2 4 3 3" xfId="26798" xr:uid="{A94ACCC6-849B-4306-A9D5-979A639B1CB0}"/>
    <cellStyle name="Commentaire 8 8 2 4 3 4" xfId="26799" xr:uid="{A91D1E91-0138-4AE7-80FE-AE693C90FBBB}"/>
    <cellStyle name="Commentaire 8 8 2 4 3 5" xfId="26800" xr:uid="{979DF01C-7368-424C-A54F-E33C64D6D330}"/>
    <cellStyle name="Commentaire 8 8 2 4 4" xfId="26801" xr:uid="{9EA23652-3B30-4ACE-82DA-AF95ECEBE854}"/>
    <cellStyle name="Commentaire 8 8 2 4 5" xfId="26802" xr:uid="{D30B5A3C-100F-43E8-B250-E0E17421B14F}"/>
    <cellStyle name="Commentaire 8 8 2 4 6" xfId="26803" xr:uid="{F7C372FD-E35D-4281-83D4-BB0FC1D9B929}"/>
    <cellStyle name="Commentaire 8 8 2 4 7" xfId="26804" xr:uid="{E4DC61A2-3864-4EB7-B2F2-57F8ECFBBA3F}"/>
    <cellStyle name="Commentaire 8 8 2 5" xfId="26805" xr:uid="{1229462C-278C-463A-B866-11CDF43EC08A}"/>
    <cellStyle name="Commentaire 8 8 2 5 2" xfId="26806" xr:uid="{BBB2A356-4D9D-44D9-88AB-E2BAD45AEFF9}"/>
    <cellStyle name="Commentaire 8 8 2 5 3" xfId="26807" xr:uid="{1276BEAD-09FF-40AE-B639-A55128626DCC}"/>
    <cellStyle name="Commentaire 8 8 2 5 4" xfId="26808" xr:uid="{90BEE43B-D7A1-4769-8452-7F89D30C3842}"/>
    <cellStyle name="Commentaire 8 8 2 5 5" xfId="26809" xr:uid="{4A0C9922-0EA4-4E30-8A02-D9477C335E21}"/>
    <cellStyle name="Commentaire 8 8 2 6" xfId="26810" xr:uid="{5C6F41A3-857C-4CB3-BD88-3C23FFB6DFDD}"/>
    <cellStyle name="Commentaire 8 8 2 6 2" xfId="26811" xr:uid="{1B5B6E9A-C7F8-4B07-BF7C-5283D3DA61B2}"/>
    <cellStyle name="Commentaire 8 8 2 6 3" xfId="26812" xr:uid="{6A8C7079-BA80-4F1C-B231-F0D929641E96}"/>
    <cellStyle name="Commentaire 8 8 2 6 4" xfId="26813" xr:uid="{5655BF87-C1D2-40BE-BA56-7E5326A8698A}"/>
    <cellStyle name="Commentaire 8 8 2 6 5" xfId="26814" xr:uid="{EBAF8148-D87A-45BA-BF78-CA2096B7BC1B}"/>
    <cellStyle name="Commentaire 8 8 2 7" xfId="26815" xr:uid="{B8854FAA-7F98-4CD9-B047-3BB2090CA698}"/>
    <cellStyle name="Commentaire 8 8 2 8" xfId="26816" xr:uid="{BA47FEB5-1A7E-4FA8-BEF2-E5DE667A94ED}"/>
    <cellStyle name="Commentaire 8 8 2 9" xfId="26817" xr:uid="{4B2BDD14-A8B7-4D8D-8AD1-8208B887B63B}"/>
    <cellStyle name="Commentaire 8 8 2_Commentaires" xfId="26818" xr:uid="{128753F6-1281-43F9-9AA0-EB51310E1C0B}"/>
    <cellStyle name="Commentaire 8 8 3" xfId="26819" xr:uid="{EF36DBAB-8C59-4FDD-BDCD-A6A5F7A5394E}"/>
    <cellStyle name="Commentaire 8 8 3 2" xfId="26820" xr:uid="{F5BF3710-727C-4A60-92B2-8CDA2863E072}"/>
    <cellStyle name="Commentaire 8 8 3 2 2" xfId="26821" xr:uid="{E01C15E1-6E65-4C17-B091-A6BC9EC9F848}"/>
    <cellStyle name="Commentaire 8 8 3 2 3" xfId="26822" xr:uid="{51B30263-0255-498B-8929-51F649441279}"/>
    <cellStyle name="Commentaire 8 8 3 2 4" xfId="26823" xr:uid="{19325AF8-302A-465C-933A-4F02677590FB}"/>
    <cellStyle name="Commentaire 8 8 3 2 5" xfId="26824" xr:uid="{563C0996-0290-4E48-9603-BECD51E16827}"/>
    <cellStyle name="Commentaire 8 8 3 2_Commentaires" xfId="26825" xr:uid="{1E883151-3460-4E0C-8CEF-096D276F7D36}"/>
    <cellStyle name="Commentaire 8 8 3 3" xfId="26826" xr:uid="{AC6B15CF-AADB-4036-82B5-BC73C85573E7}"/>
    <cellStyle name="Commentaire 8 8 3 3 2" xfId="26827" xr:uid="{E72E179E-9C58-42C0-98B8-526B91335B1C}"/>
    <cellStyle name="Commentaire 8 8 3 3 3" xfId="26828" xr:uid="{B3F516AB-C898-4F5F-BFFA-1935D477745E}"/>
    <cellStyle name="Commentaire 8 8 3 3 4" xfId="26829" xr:uid="{081D7C92-AE11-4173-9C93-FF928BE94263}"/>
    <cellStyle name="Commentaire 8 8 3 3 5" xfId="26830" xr:uid="{FDC67407-5CE9-4B4E-98C4-4A825237524A}"/>
    <cellStyle name="Commentaire 8 8 3 4" xfId="26831" xr:uid="{B4CC84B8-0316-441E-932F-9C4687A0BB0A}"/>
    <cellStyle name="Commentaire 8 8 3 5" xfId="26832" xr:uid="{9B5FB0C1-0476-4832-8EC0-8AB52A71EE1B}"/>
    <cellStyle name="Commentaire 8 8 3 6" xfId="26833" xr:uid="{09D600CE-F44A-4889-865D-DED33DA95658}"/>
    <cellStyle name="Commentaire 8 8 3 7" xfId="26834" xr:uid="{B6B44340-50CE-4F25-8F67-F784273E964A}"/>
    <cellStyle name="Commentaire 8 8 3_Commentaires" xfId="26835" xr:uid="{9D8A01E3-2111-4F32-8301-0ABDB4E02921}"/>
    <cellStyle name="Commentaire 8 8 4" xfId="26836" xr:uid="{6EA0CD21-708E-4727-83A8-6B097CEF31F7}"/>
    <cellStyle name="Commentaire 8 8 4 2" xfId="26837" xr:uid="{ED2BB9EF-FA5B-43C7-997B-2A1D30D18536}"/>
    <cellStyle name="Commentaire 8 8 4 2 2" xfId="26838" xr:uid="{F4256274-897E-41EC-93B9-4B2950D5E153}"/>
    <cellStyle name="Commentaire 8 8 4 2 3" xfId="26839" xr:uid="{30E9B90A-80D8-4FAD-82E6-8BC472309A48}"/>
    <cellStyle name="Commentaire 8 8 4 2 4" xfId="26840" xr:uid="{C7C276D9-6D7F-432D-A03D-0ED6B3CEEB69}"/>
    <cellStyle name="Commentaire 8 8 4 2 5" xfId="26841" xr:uid="{D787AACF-99FA-4B2E-A972-32EA095CD210}"/>
    <cellStyle name="Commentaire 8 8 4 2_Commentaires" xfId="26842" xr:uid="{3DC96C32-0C1F-4B4F-A509-E4EB6D0106F2}"/>
    <cellStyle name="Commentaire 8 8 4 3" xfId="26843" xr:uid="{0976FF37-B7F4-4097-B491-BDFDFD53275D}"/>
    <cellStyle name="Commentaire 8 8 4 3 2" xfId="26844" xr:uid="{91E6C73A-1A15-449F-818F-570390C4E4A8}"/>
    <cellStyle name="Commentaire 8 8 4 3 3" xfId="26845" xr:uid="{FCB1A769-DF4C-4F3F-84BB-FD6821BA2C60}"/>
    <cellStyle name="Commentaire 8 8 4 3 4" xfId="26846" xr:uid="{FC2B4A0C-5951-41BF-B59F-311D55BB6379}"/>
    <cellStyle name="Commentaire 8 8 4 3 5" xfId="26847" xr:uid="{0F81ED0E-7282-4F33-909B-ED2BF01EE66B}"/>
    <cellStyle name="Commentaire 8 8 4 4" xfId="26848" xr:uid="{776C999C-0AAF-44BD-A6A1-43079094E80E}"/>
    <cellStyle name="Commentaire 8 8 4 5" xfId="26849" xr:uid="{321A979B-13D4-4BAF-B849-675428281C11}"/>
    <cellStyle name="Commentaire 8 8 4 6" xfId="26850" xr:uid="{F213DCDC-7724-41AE-842E-A88C6E3A14A9}"/>
    <cellStyle name="Commentaire 8 8 4 7" xfId="26851" xr:uid="{0DAB7B86-3736-4D79-84C5-F862C01F85B4}"/>
    <cellStyle name="Commentaire 8 8 4_Commentaires" xfId="26852" xr:uid="{1BE58F9C-ECDE-4639-89BB-3E6F0224FC43}"/>
    <cellStyle name="Commentaire 8 8 5" xfId="26853" xr:uid="{60171F10-FB8B-4DB1-A0CB-C57ABABEA878}"/>
    <cellStyle name="Commentaire 8 8 5 2" xfId="26854" xr:uid="{6EDA9A80-F612-4441-975C-4CB929039D6F}"/>
    <cellStyle name="Commentaire 8 8 5 2 2" xfId="26855" xr:uid="{B19DB367-DF20-4F83-B5F3-E6C229A9B73F}"/>
    <cellStyle name="Commentaire 8 8 5 2 3" xfId="26856" xr:uid="{69887C88-5C01-4733-A712-3CC75CBB12CA}"/>
    <cellStyle name="Commentaire 8 8 5 2 4" xfId="26857" xr:uid="{CFC134D6-1726-48FB-BC43-CB3F97D74512}"/>
    <cellStyle name="Commentaire 8 8 5 2 5" xfId="26858" xr:uid="{CE0E4BCE-0CB3-400F-84F9-0FF5E0588627}"/>
    <cellStyle name="Commentaire 8 8 5 2_Commentaires" xfId="26859" xr:uid="{41481ABA-DEFD-4CB6-A86F-2A8D4E540DD0}"/>
    <cellStyle name="Commentaire 8 8 5 3" xfId="26860" xr:uid="{C93D4296-EBF2-4DBA-92D7-0AF9C35D15FD}"/>
    <cellStyle name="Commentaire 8 8 5 3 2" xfId="26861" xr:uid="{4DFF7012-B269-48B4-BE77-B732A60F48A5}"/>
    <cellStyle name="Commentaire 8 8 5 3 3" xfId="26862" xr:uid="{D632E841-5653-40C6-AB48-E3F7D214CB3A}"/>
    <cellStyle name="Commentaire 8 8 5 3 4" xfId="26863" xr:uid="{3EC432A1-1263-4BEF-8826-BCEA3309299E}"/>
    <cellStyle name="Commentaire 8 8 5 3 5" xfId="26864" xr:uid="{923F86DF-6731-4B15-BD0F-21D5A69F3F0B}"/>
    <cellStyle name="Commentaire 8 8 5 4" xfId="26865" xr:uid="{D8505764-4600-4772-B99D-F979830F4809}"/>
    <cellStyle name="Commentaire 8 8 5 5" xfId="26866" xr:uid="{0E43923A-F6AA-439A-9D59-DB25BBB0A473}"/>
    <cellStyle name="Commentaire 8 8 5 6" xfId="26867" xr:uid="{55A63F1F-3522-4048-AED1-C663C741E993}"/>
    <cellStyle name="Commentaire 8 8 5 7" xfId="26868" xr:uid="{4FACBC79-AC28-452D-AEAC-5EA70531CBF5}"/>
    <cellStyle name="Commentaire 8 8 5_Commentaires" xfId="26869" xr:uid="{6C9FBC2F-0461-4B4D-ADB8-7B239E95996F}"/>
    <cellStyle name="Commentaire 8 8 6" xfId="26870" xr:uid="{0FDCBF00-6F7B-4E0D-AF1B-B0A78FA6D948}"/>
    <cellStyle name="Commentaire 8 8 6 2" xfId="26871" xr:uid="{1D8D60F6-F50D-47EC-949F-96620F86C81C}"/>
    <cellStyle name="Commentaire 8 8 6 2 2" xfId="26872" xr:uid="{927D21A1-0D85-4727-8A36-B6BEE1C8442A}"/>
    <cellStyle name="Commentaire 8 8 6 2 3" xfId="26873" xr:uid="{AEF21412-B893-48DA-B855-E9B444B23C4E}"/>
    <cellStyle name="Commentaire 8 8 6 2 4" xfId="26874" xr:uid="{482016FE-E508-4ACC-B46E-F280ECEBF261}"/>
    <cellStyle name="Commentaire 8 8 6 2 5" xfId="26875" xr:uid="{C023CF09-D346-49F9-9552-C72F1B60D506}"/>
    <cellStyle name="Commentaire 8 8 6 2_Commentaires" xfId="26876" xr:uid="{25B70DB9-A6D4-4B4A-A7D8-A6BBAE4CEBCB}"/>
    <cellStyle name="Commentaire 8 8 6 3" xfId="26877" xr:uid="{1663C5B6-2B91-4385-BD18-E8374EEFD8FC}"/>
    <cellStyle name="Commentaire 8 8 6 3 2" xfId="26878" xr:uid="{CB47B92C-092F-4242-B682-EED7B66A53E6}"/>
    <cellStyle name="Commentaire 8 8 6 3 3" xfId="26879" xr:uid="{91B01BEE-5C20-4183-8CA5-D8C252EA72D6}"/>
    <cellStyle name="Commentaire 8 8 6 3 4" xfId="26880" xr:uid="{82B07D8B-215C-4D72-BDDB-A406694E4FCD}"/>
    <cellStyle name="Commentaire 8 8 6 3 5" xfId="26881" xr:uid="{DCFD26DA-BA57-4A5F-961B-1A0F342200F2}"/>
    <cellStyle name="Commentaire 8 8 6 4" xfId="26882" xr:uid="{1095E56A-8846-46BF-82FF-ACA3E807F8FE}"/>
    <cellStyle name="Commentaire 8 8 6 5" xfId="26883" xr:uid="{5CC99DD0-80F9-4C5A-8C17-9E9AECA83318}"/>
    <cellStyle name="Commentaire 8 8 6 6" xfId="26884" xr:uid="{2743D9DB-192D-45DD-A414-2BC231379B7A}"/>
    <cellStyle name="Commentaire 8 8 6 7" xfId="26885" xr:uid="{9B1B6156-13AC-48EB-88D4-919E9562B004}"/>
    <cellStyle name="Commentaire 8 8 6_Commentaires" xfId="26886" xr:uid="{0D8A40FE-1F3A-48D5-8AE5-459EC70AC931}"/>
    <cellStyle name="Commentaire 8 8 7" xfId="26887" xr:uid="{38D9DEFF-762C-42A7-9016-0D5466F0D78C}"/>
    <cellStyle name="Commentaire 8 8 7 2" xfId="26888" xr:uid="{E2B4E8AA-9B62-4BCA-A953-258888EBF98D}"/>
    <cellStyle name="Commentaire 8 8 7 2 2" xfId="26889" xr:uid="{735AA25B-5C6F-4F6E-90BA-6D6460E6ACD8}"/>
    <cellStyle name="Commentaire 8 8 7 2 3" xfId="26890" xr:uid="{7B5A172A-424C-402A-A724-FF179615022E}"/>
    <cellStyle name="Commentaire 8 8 7 2 4" xfId="26891" xr:uid="{CF0CB47A-F947-40DB-AE1E-0B5EDD9763C9}"/>
    <cellStyle name="Commentaire 8 8 7 2 5" xfId="26892" xr:uid="{4D7F131A-C960-4C20-AB36-A1AF6D60FF07}"/>
    <cellStyle name="Commentaire 8 8 7 3" xfId="26893" xr:uid="{52054445-81C3-4CF5-B202-3B991E31B7CC}"/>
    <cellStyle name="Commentaire 8 8 7 4" xfId="26894" xr:uid="{54F52BDD-B87F-4719-94F2-5AAB0B310E5A}"/>
    <cellStyle name="Commentaire 8 8 7 5" xfId="26895" xr:uid="{C5D0875F-5E5F-4DE5-87E1-136C8C352186}"/>
    <cellStyle name="Commentaire 8 8 7 6" xfId="26896" xr:uid="{62E3504A-E051-47C9-AB53-173A751EEF65}"/>
    <cellStyle name="Commentaire 8 8 7_Commentaires" xfId="26897" xr:uid="{90D3EF82-18EF-49F0-B013-EA062AC29293}"/>
    <cellStyle name="Commentaire 8 8 8" xfId="26898" xr:uid="{2B9DE21C-299D-4C67-A22D-278945F9337E}"/>
    <cellStyle name="Commentaire 8 8 8 2" xfId="26899" xr:uid="{C792992D-E2D5-4E04-9F92-6F8CF1C34E80}"/>
    <cellStyle name="Commentaire 8 8 8 3" xfId="26900" xr:uid="{E475C9A0-9412-44CD-ABB4-A8F8CCB4367D}"/>
    <cellStyle name="Commentaire 8 8 8 4" xfId="26901" xr:uid="{9DF19238-852B-49C1-AEBB-A38F621A0A37}"/>
    <cellStyle name="Commentaire 8 8 8 5" xfId="26902" xr:uid="{14148543-84E6-474F-BDF5-BAA3AAA19935}"/>
    <cellStyle name="Commentaire 8 8 8_Commentaires" xfId="26903" xr:uid="{9E715A51-8F56-40FB-93EA-F892BFE71D1A}"/>
    <cellStyle name="Commentaire 8 8 9" xfId="26904" xr:uid="{83DD68E6-98AC-4FD6-99AC-E8C0CABD37F7}"/>
    <cellStyle name="Commentaire 8 8_Commentaires" xfId="26905" xr:uid="{DF464A01-A3C1-4BBA-B23B-606C2CF71A84}"/>
    <cellStyle name="Commentaire 8 9" xfId="26906" xr:uid="{AB31C5BF-8521-403B-932E-296747D0B8BA}"/>
    <cellStyle name="Commentaire 8 9 10" xfId="26907" xr:uid="{3D9644A4-2EA0-4AA9-A8C0-52278AFF3501}"/>
    <cellStyle name="Commentaire 8 9 11" xfId="26908" xr:uid="{475B1958-A65B-46FA-9EC0-FD8358A45646}"/>
    <cellStyle name="Commentaire 8 9 12" xfId="26909" xr:uid="{332C34A8-8065-48F8-B06B-7939C964D316}"/>
    <cellStyle name="Commentaire 8 9 2" xfId="26910" xr:uid="{49E407AD-8495-4C85-87C2-FA933CF6CEEC}"/>
    <cellStyle name="Commentaire 8 9 2 10" xfId="26911" xr:uid="{13EB0D6E-A622-4128-8978-0E65D35711B4}"/>
    <cellStyle name="Commentaire 8 9 2 2" xfId="26912" xr:uid="{BFF7CBF1-CE97-453C-A474-F3B7168367AB}"/>
    <cellStyle name="Commentaire 8 9 2 2 2" xfId="26913" xr:uid="{3E083F1C-BFAF-4FEE-A445-484790D48586}"/>
    <cellStyle name="Commentaire 8 9 2 2 2 2" xfId="26914" xr:uid="{D09E558D-35AC-449C-906A-8A6E06769272}"/>
    <cellStyle name="Commentaire 8 9 2 2 2 3" xfId="26915" xr:uid="{3042C115-0180-4BA8-B91C-2F7060D3F0D5}"/>
    <cellStyle name="Commentaire 8 9 2 2 2 4" xfId="26916" xr:uid="{D5AE17F2-339C-461D-BD9A-0C40B20BA57B}"/>
    <cellStyle name="Commentaire 8 9 2 2 2 5" xfId="26917" xr:uid="{3BBE0B52-59CE-4ED7-96F0-F08016FE3E82}"/>
    <cellStyle name="Commentaire 8 9 2 2 3" xfId="26918" xr:uid="{97922C76-7B64-498B-8CE8-CB4953FED6DD}"/>
    <cellStyle name="Commentaire 8 9 2 2 3 2" xfId="26919" xr:uid="{385751C1-EC59-4F86-8D10-DBE67C92E57D}"/>
    <cellStyle name="Commentaire 8 9 2 2 3 3" xfId="26920" xr:uid="{949C7800-DB92-45BB-8A3F-C68E2E2E7FC0}"/>
    <cellStyle name="Commentaire 8 9 2 2 3 4" xfId="26921" xr:uid="{D19C9069-519C-4762-A91C-F6CD631E0678}"/>
    <cellStyle name="Commentaire 8 9 2 2 3 5" xfId="26922" xr:uid="{79BC1AB1-C26D-4313-A243-165D211BCA1E}"/>
    <cellStyle name="Commentaire 8 9 2 2 4" xfId="26923" xr:uid="{4DD10DA3-8DB9-446F-9701-D3C2C029CC6F}"/>
    <cellStyle name="Commentaire 8 9 2 2 5" xfId="26924" xr:uid="{9F110C35-C766-47E6-BECA-95F648BE7A21}"/>
    <cellStyle name="Commentaire 8 9 2 2 6" xfId="26925" xr:uid="{A94CA199-8B19-4B85-9A39-13E1F2FBD167}"/>
    <cellStyle name="Commentaire 8 9 2 2 7" xfId="26926" xr:uid="{D94A5F6D-F2EF-4FDB-8ABB-D24CD93EDF92}"/>
    <cellStyle name="Commentaire 8 9 2 2_Commentaires" xfId="26927" xr:uid="{AFF6F901-B963-43CA-862E-5F97FA35E192}"/>
    <cellStyle name="Commentaire 8 9 2 3" xfId="26928" xr:uid="{368A0CD8-436E-45C8-8859-C0089DC3219C}"/>
    <cellStyle name="Commentaire 8 9 2 3 2" xfId="26929" xr:uid="{03819412-BCA9-4E1F-B1A4-F9CE55BA1401}"/>
    <cellStyle name="Commentaire 8 9 2 3 2 2" xfId="26930" xr:uid="{6AD12E7B-A6E3-4FD5-A576-6CD184BAF037}"/>
    <cellStyle name="Commentaire 8 9 2 3 2 3" xfId="26931" xr:uid="{96651374-4E18-417D-9E3B-14D9DD662492}"/>
    <cellStyle name="Commentaire 8 9 2 3 2 4" xfId="26932" xr:uid="{3549CBE9-5394-4681-91A6-C5F000751AAA}"/>
    <cellStyle name="Commentaire 8 9 2 3 2 5" xfId="26933" xr:uid="{F2C8EBF8-5C95-458B-B077-B219365E3516}"/>
    <cellStyle name="Commentaire 8 9 2 3 3" xfId="26934" xr:uid="{E5562E0C-4138-4D61-BC37-1FFA962B0770}"/>
    <cellStyle name="Commentaire 8 9 2 3 3 2" xfId="26935" xr:uid="{BC2ADE01-5D14-4820-BD49-1320576C442E}"/>
    <cellStyle name="Commentaire 8 9 2 3 3 3" xfId="26936" xr:uid="{D1DC8A07-A2CF-4ACC-BF5C-1BF225FADEE7}"/>
    <cellStyle name="Commentaire 8 9 2 3 3 4" xfId="26937" xr:uid="{153A3472-5ED9-44C0-A167-622A0F0323EF}"/>
    <cellStyle name="Commentaire 8 9 2 3 3 5" xfId="26938" xr:uid="{E8FD247D-2AC1-4A5C-8005-6E4A45FC725B}"/>
    <cellStyle name="Commentaire 8 9 2 3 4" xfId="26939" xr:uid="{DA7A62DB-542C-497B-B64C-4860C655C4BE}"/>
    <cellStyle name="Commentaire 8 9 2 3 5" xfId="26940" xr:uid="{BBEE6201-3783-467E-A0B0-EF01075FA548}"/>
    <cellStyle name="Commentaire 8 9 2 3 6" xfId="26941" xr:uid="{3B6FA5D5-250D-44E0-9B71-573DEAE3B3B0}"/>
    <cellStyle name="Commentaire 8 9 2 3 7" xfId="26942" xr:uid="{D25949D7-98A0-487B-A845-FBFD84362275}"/>
    <cellStyle name="Commentaire 8 9 2 3_Commentaires" xfId="26943" xr:uid="{0A167F57-56FB-407D-88DC-547866A06BDB}"/>
    <cellStyle name="Commentaire 8 9 2 4" xfId="26944" xr:uid="{B0C17DA8-8510-4AC9-951B-3640763CCC2C}"/>
    <cellStyle name="Commentaire 8 9 2 4 2" xfId="26945" xr:uid="{A851249B-8E7F-44F7-9B7D-981806B0EC16}"/>
    <cellStyle name="Commentaire 8 9 2 4 2 2" xfId="26946" xr:uid="{9387F004-9640-4E34-8409-DDD88113EF14}"/>
    <cellStyle name="Commentaire 8 9 2 4 2 3" xfId="26947" xr:uid="{00285484-2AB7-44B6-BA81-B155E6D609D1}"/>
    <cellStyle name="Commentaire 8 9 2 4 2 4" xfId="26948" xr:uid="{487A44CB-151E-4870-9D0F-D7975317A838}"/>
    <cellStyle name="Commentaire 8 9 2 4 2 5" xfId="26949" xr:uid="{2B931B1F-C82C-4425-BB1D-38A48EF0590A}"/>
    <cellStyle name="Commentaire 8 9 2 4 3" xfId="26950" xr:uid="{DA8D5BC7-8985-4271-A8A5-73E713D71D98}"/>
    <cellStyle name="Commentaire 8 9 2 4 3 2" xfId="26951" xr:uid="{F006A380-EE36-4C9D-95DF-957660A5C26B}"/>
    <cellStyle name="Commentaire 8 9 2 4 3 3" xfId="26952" xr:uid="{1A800BCE-85A2-4232-96D7-4D216004665B}"/>
    <cellStyle name="Commentaire 8 9 2 4 3 4" xfId="26953" xr:uid="{E71C4153-1319-45FA-96A5-498B4C2CF66C}"/>
    <cellStyle name="Commentaire 8 9 2 4 3 5" xfId="26954" xr:uid="{8C0DD9E6-C3FB-4616-A4A3-ED5E9B16DAAC}"/>
    <cellStyle name="Commentaire 8 9 2 4 4" xfId="26955" xr:uid="{0DDA7422-A6C3-4B6E-8F78-27A8DCE9E35A}"/>
    <cellStyle name="Commentaire 8 9 2 4 5" xfId="26956" xr:uid="{A2600E33-8F96-46E4-B8B0-D87CFC78272A}"/>
    <cellStyle name="Commentaire 8 9 2 4 6" xfId="26957" xr:uid="{78A25C53-1733-4195-843A-5181A8BC5883}"/>
    <cellStyle name="Commentaire 8 9 2 4 7" xfId="26958" xr:uid="{E8CDB36D-F929-49A6-8CF7-1F8636B5341B}"/>
    <cellStyle name="Commentaire 8 9 2 5" xfId="26959" xr:uid="{56C9CCA1-7BD6-42B4-B413-139FC620527A}"/>
    <cellStyle name="Commentaire 8 9 2 5 2" xfId="26960" xr:uid="{8DBBC0B1-C7C1-4507-B7DA-0CFF3C88927C}"/>
    <cellStyle name="Commentaire 8 9 2 5 3" xfId="26961" xr:uid="{892D5E88-4172-4A00-95D7-3045F5518923}"/>
    <cellStyle name="Commentaire 8 9 2 5 4" xfId="26962" xr:uid="{3473F49F-2180-48D4-9F78-A70243B435C1}"/>
    <cellStyle name="Commentaire 8 9 2 5 5" xfId="26963" xr:uid="{B71BE69A-76C2-4C8C-8EF8-F8F9A88CC1B6}"/>
    <cellStyle name="Commentaire 8 9 2 6" xfId="26964" xr:uid="{07D9CDF6-47DD-4931-A34C-F532C46C3156}"/>
    <cellStyle name="Commentaire 8 9 2 6 2" xfId="26965" xr:uid="{B84BC190-0D7C-47FD-8AB5-E7724A3B1BB5}"/>
    <cellStyle name="Commentaire 8 9 2 6 3" xfId="26966" xr:uid="{111896D5-BE1F-4837-B2B0-E710C9562B61}"/>
    <cellStyle name="Commentaire 8 9 2 6 4" xfId="26967" xr:uid="{A95EE113-12CE-4E11-9FDF-F8D9AB1488A7}"/>
    <cellStyle name="Commentaire 8 9 2 6 5" xfId="26968" xr:uid="{8AD21C9A-4BC6-47A9-87E0-C73683FE9284}"/>
    <cellStyle name="Commentaire 8 9 2 7" xfId="26969" xr:uid="{E6DB1DCD-24D9-4ED5-A3DF-E467FF6E7324}"/>
    <cellStyle name="Commentaire 8 9 2 8" xfId="26970" xr:uid="{4C8A3ED5-C094-4BB5-8127-43E5E09EF276}"/>
    <cellStyle name="Commentaire 8 9 2 9" xfId="26971" xr:uid="{F3053BD8-FB9B-424B-AF28-EDB08586F3DB}"/>
    <cellStyle name="Commentaire 8 9 2_Commentaires" xfId="26972" xr:uid="{659C12E0-1A08-4E8B-8800-8206C475BE3D}"/>
    <cellStyle name="Commentaire 8 9 3" xfId="26973" xr:uid="{AC48F1C1-B5DE-4115-AE1E-AFC47DA0E671}"/>
    <cellStyle name="Commentaire 8 9 3 2" xfId="26974" xr:uid="{E9990346-7A1C-4CB0-AC80-E1DD3D2F80F3}"/>
    <cellStyle name="Commentaire 8 9 3 2 2" xfId="26975" xr:uid="{7DF0CBF1-0361-4C06-987C-1DDCEB22F32D}"/>
    <cellStyle name="Commentaire 8 9 3 2 3" xfId="26976" xr:uid="{BCAA5C7C-6CD7-4898-B4B7-2B549BE4463A}"/>
    <cellStyle name="Commentaire 8 9 3 2 4" xfId="26977" xr:uid="{D0AA1E67-8C3F-4ED9-962D-4B9F0324AF3E}"/>
    <cellStyle name="Commentaire 8 9 3 2 5" xfId="26978" xr:uid="{7679171C-97D4-4B7C-A38D-6E204FBA2A95}"/>
    <cellStyle name="Commentaire 8 9 3 2_Commentaires" xfId="26979" xr:uid="{60B367DA-491A-4FEA-95A2-953FCAB7494D}"/>
    <cellStyle name="Commentaire 8 9 3 3" xfId="26980" xr:uid="{A1C79637-2A55-4292-A89B-C0BFF1AB6F13}"/>
    <cellStyle name="Commentaire 8 9 3 3 2" xfId="26981" xr:uid="{074A06BB-59E2-4B4A-BED5-1B0C0DE39941}"/>
    <cellStyle name="Commentaire 8 9 3 3 3" xfId="26982" xr:uid="{8DFFB458-CEBC-42EB-BA3A-3ADA74D47CC8}"/>
    <cellStyle name="Commentaire 8 9 3 3 4" xfId="26983" xr:uid="{578036E8-796A-4E69-950F-443022FBEEE0}"/>
    <cellStyle name="Commentaire 8 9 3 3 5" xfId="26984" xr:uid="{494AF4A7-47D5-4DFA-B37F-44550E79E66A}"/>
    <cellStyle name="Commentaire 8 9 3 4" xfId="26985" xr:uid="{385C2C81-5065-4405-85DB-8858AE39649A}"/>
    <cellStyle name="Commentaire 8 9 3 5" xfId="26986" xr:uid="{0F9371BF-91BC-421B-8ACC-D0BB62DD9D81}"/>
    <cellStyle name="Commentaire 8 9 3 6" xfId="26987" xr:uid="{CD045716-7B05-4D2A-ABAC-FD5A7184A5CB}"/>
    <cellStyle name="Commentaire 8 9 3 7" xfId="26988" xr:uid="{90DF7A20-7A38-4FB8-B25C-9962B63CEB7F}"/>
    <cellStyle name="Commentaire 8 9 3_Commentaires" xfId="26989" xr:uid="{49D24496-1854-401A-B696-71C62DE440E7}"/>
    <cellStyle name="Commentaire 8 9 4" xfId="26990" xr:uid="{B167DCB7-4ABC-45F2-B033-58E7C38178BF}"/>
    <cellStyle name="Commentaire 8 9 4 2" xfId="26991" xr:uid="{91090C50-6CAF-4010-ACF9-CCA39F781BC2}"/>
    <cellStyle name="Commentaire 8 9 4 2 2" xfId="26992" xr:uid="{B67E5EBC-6EFB-4302-BB33-0F7A53C53A3E}"/>
    <cellStyle name="Commentaire 8 9 4 2 3" xfId="26993" xr:uid="{5E0FEBD0-BCF9-4D80-A262-BB402AFCC3D3}"/>
    <cellStyle name="Commentaire 8 9 4 2 4" xfId="26994" xr:uid="{C2684ACA-ECBD-4DC1-A042-571A72EEA4DA}"/>
    <cellStyle name="Commentaire 8 9 4 2 5" xfId="26995" xr:uid="{08BBF7D2-DB8E-4FBE-91E9-C9BA2603F78C}"/>
    <cellStyle name="Commentaire 8 9 4 2_Commentaires" xfId="26996" xr:uid="{C6CBBBD5-B3B1-45AC-9896-983088C7EC19}"/>
    <cellStyle name="Commentaire 8 9 4 3" xfId="26997" xr:uid="{32FD9F35-D59D-4B36-B2C0-D56CDE7633F1}"/>
    <cellStyle name="Commentaire 8 9 4 3 2" xfId="26998" xr:uid="{B50F3B6B-1809-424C-B7A9-12621AB88E28}"/>
    <cellStyle name="Commentaire 8 9 4 3 3" xfId="26999" xr:uid="{EBA2F0D1-7B18-4B62-9F75-837C59667B7E}"/>
    <cellStyle name="Commentaire 8 9 4 3 4" xfId="27000" xr:uid="{74167417-1B8A-4D14-B6DC-A3BFDB576A7A}"/>
    <cellStyle name="Commentaire 8 9 4 3 5" xfId="27001" xr:uid="{F25AD722-35A0-498B-819D-311C4833457B}"/>
    <cellStyle name="Commentaire 8 9 4 4" xfId="27002" xr:uid="{CF48766F-9E7F-4655-92D0-544B6D3AF99D}"/>
    <cellStyle name="Commentaire 8 9 4 5" xfId="27003" xr:uid="{CD8B2744-C05E-4053-9D3F-22F034C8B10E}"/>
    <cellStyle name="Commentaire 8 9 4 6" xfId="27004" xr:uid="{CA20E5F5-F40B-4BE1-A967-98F5CC135FCB}"/>
    <cellStyle name="Commentaire 8 9 4 7" xfId="27005" xr:uid="{CEC5813C-8D32-4FDB-837D-3BE5B60101AE}"/>
    <cellStyle name="Commentaire 8 9 4_Commentaires" xfId="27006" xr:uid="{47EABA01-81BC-43C1-B62A-B8A972CC71E3}"/>
    <cellStyle name="Commentaire 8 9 5" xfId="27007" xr:uid="{28EE7A50-20A1-431E-B800-DF1CB6B8BCBC}"/>
    <cellStyle name="Commentaire 8 9 5 2" xfId="27008" xr:uid="{C07AF58D-7099-415B-A779-77EB2987D9A3}"/>
    <cellStyle name="Commentaire 8 9 5 2 2" xfId="27009" xr:uid="{6144ABFF-CCEF-48FB-8A6D-2E0D51302CE9}"/>
    <cellStyle name="Commentaire 8 9 5 2 3" xfId="27010" xr:uid="{8EFA1FFA-1EEE-483F-A2DC-346EE696F1E0}"/>
    <cellStyle name="Commentaire 8 9 5 2 4" xfId="27011" xr:uid="{349A81B0-ED5F-4D5E-927B-44AB96505E27}"/>
    <cellStyle name="Commentaire 8 9 5 2 5" xfId="27012" xr:uid="{EC7E46D7-284C-4CEB-BAAF-7550E5E4DCCC}"/>
    <cellStyle name="Commentaire 8 9 5 2_Commentaires" xfId="27013" xr:uid="{C69732DD-C4D9-4FC7-916C-7FD1037A4C64}"/>
    <cellStyle name="Commentaire 8 9 5 3" xfId="27014" xr:uid="{011FDD17-8C1A-4A8A-B3EB-111EC6AC42B1}"/>
    <cellStyle name="Commentaire 8 9 5 3 2" xfId="27015" xr:uid="{CE9CA2C2-7E0F-4807-BCFB-B4672BC8D982}"/>
    <cellStyle name="Commentaire 8 9 5 3 3" xfId="27016" xr:uid="{24783B58-289A-4888-BD65-F278D2A83CA4}"/>
    <cellStyle name="Commentaire 8 9 5 3 4" xfId="27017" xr:uid="{793C1D54-809A-416D-8D78-4F6E74786822}"/>
    <cellStyle name="Commentaire 8 9 5 3 5" xfId="27018" xr:uid="{AD900FD8-499F-473E-BA18-14CAFEEF7D42}"/>
    <cellStyle name="Commentaire 8 9 5 4" xfId="27019" xr:uid="{ACF99AD5-AB44-423B-80AD-783FC0BDEAC1}"/>
    <cellStyle name="Commentaire 8 9 5 5" xfId="27020" xr:uid="{0900D036-45AF-487E-B0F8-59800AE3AA2B}"/>
    <cellStyle name="Commentaire 8 9 5 6" xfId="27021" xr:uid="{A67A21BC-E69F-4ED3-9F9B-60356FE15ECD}"/>
    <cellStyle name="Commentaire 8 9 5 7" xfId="27022" xr:uid="{0B56A137-0939-4926-9A71-10C815FA5FD7}"/>
    <cellStyle name="Commentaire 8 9 5_Commentaires" xfId="27023" xr:uid="{4765C200-21D8-4D18-87AB-AF6DFD273547}"/>
    <cellStyle name="Commentaire 8 9 6" xfId="27024" xr:uid="{D9961710-528D-4FE9-B108-07491E14D46A}"/>
    <cellStyle name="Commentaire 8 9 6 2" xfId="27025" xr:uid="{953D626F-4CBF-4B5B-9B01-748CEDB11331}"/>
    <cellStyle name="Commentaire 8 9 6 2 2" xfId="27026" xr:uid="{5DD56FBB-305F-4CE3-A395-D5EAE87090EC}"/>
    <cellStyle name="Commentaire 8 9 6 2 3" xfId="27027" xr:uid="{1930F3EE-6720-4219-81E1-779A47897409}"/>
    <cellStyle name="Commentaire 8 9 6 2 4" xfId="27028" xr:uid="{A2D48B70-0ED2-42A2-81F3-7043D8FCC82E}"/>
    <cellStyle name="Commentaire 8 9 6 2 5" xfId="27029" xr:uid="{71B41236-D3BE-451E-B16E-81C850B218C5}"/>
    <cellStyle name="Commentaire 8 9 6 2_Commentaires" xfId="27030" xr:uid="{F5C263D9-E832-49A9-BE6F-8E6CBE9C041F}"/>
    <cellStyle name="Commentaire 8 9 6 3" xfId="27031" xr:uid="{27EDBC27-26A8-4717-BD62-C9DCB031EAE1}"/>
    <cellStyle name="Commentaire 8 9 6 3 2" xfId="27032" xr:uid="{2CE97EA9-BE3E-4599-AA04-41BF7B71C516}"/>
    <cellStyle name="Commentaire 8 9 6 3 3" xfId="27033" xr:uid="{1990A5D0-93F1-494F-B2FF-91EAA0E10302}"/>
    <cellStyle name="Commentaire 8 9 6 3 4" xfId="27034" xr:uid="{8363A45D-4B6E-4D20-BCAC-39053C624EC9}"/>
    <cellStyle name="Commentaire 8 9 6 3 5" xfId="27035" xr:uid="{F3B0C6EE-1ED9-48A0-8F03-DF7D70677035}"/>
    <cellStyle name="Commentaire 8 9 6 4" xfId="27036" xr:uid="{3455B038-5FD7-4EE7-8396-B6EB906D6E5F}"/>
    <cellStyle name="Commentaire 8 9 6 5" xfId="27037" xr:uid="{92ED1CC3-D4D0-41AA-9358-C38BD021A852}"/>
    <cellStyle name="Commentaire 8 9 6 6" xfId="27038" xr:uid="{F4F006D4-6D8F-4AB0-91A7-B131A02E9989}"/>
    <cellStyle name="Commentaire 8 9 6 7" xfId="27039" xr:uid="{0D30B6F3-DE3A-46D5-9AC4-830B69BA75AF}"/>
    <cellStyle name="Commentaire 8 9 6_Commentaires" xfId="27040" xr:uid="{9278388D-CB68-474C-BB17-8A603D0D440F}"/>
    <cellStyle name="Commentaire 8 9 7" xfId="27041" xr:uid="{63147519-5024-44F8-B694-9D7BC137F73A}"/>
    <cellStyle name="Commentaire 8 9 7 2" xfId="27042" xr:uid="{54F956F9-4084-42EB-ACB7-A9ADEFB4F564}"/>
    <cellStyle name="Commentaire 8 9 7 2 2" xfId="27043" xr:uid="{9B4436C3-90F4-4B4F-B6CA-C04F61FCBFE2}"/>
    <cellStyle name="Commentaire 8 9 7 2 3" xfId="27044" xr:uid="{3F9C9317-8664-4307-94B8-6640983A0378}"/>
    <cellStyle name="Commentaire 8 9 7 2 4" xfId="27045" xr:uid="{628387F6-8AE1-4BBD-A0C3-F3F2EB26D347}"/>
    <cellStyle name="Commentaire 8 9 7 2 5" xfId="27046" xr:uid="{55A413C2-D1EF-4B3D-B8A8-E936F277EA87}"/>
    <cellStyle name="Commentaire 8 9 7 3" xfId="27047" xr:uid="{F157FC05-DE52-414D-8FDF-AFE8EC3A59DE}"/>
    <cellStyle name="Commentaire 8 9 7 4" xfId="27048" xr:uid="{DA3F0285-C45F-4C81-94E1-3E4D79C3EB66}"/>
    <cellStyle name="Commentaire 8 9 7 5" xfId="27049" xr:uid="{A64A3EDC-D3E4-4101-9030-0306003CFA1F}"/>
    <cellStyle name="Commentaire 8 9 7 6" xfId="27050" xr:uid="{9F637719-9E5A-45AB-8622-A9AA0ED53D8A}"/>
    <cellStyle name="Commentaire 8 9 7_Commentaires" xfId="27051" xr:uid="{68A6E5A8-210E-429B-90A2-C45CF19EFE21}"/>
    <cellStyle name="Commentaire 8 9 8" xfId="27052" xr:uid="{CF0A9CB1-1444-4B9D-AD5B-23220D13334F}"/>
    <cellStyle name="Commentaire 8 9 8 2" xfId="27053" xr:uid="{19D09BD5-111E-4F50-9F07-883808D7C21F}"/>
    <cellStyle name="Commentaire 8 9 8 3" xfId="27054" xr:uid="{67EB91C6-2F7D-4674-9652-5E4E7B25B8FF}"/>
    <cellStyle name="Commentaire 8 9 8 4" xfId="27055" xr:uid="{B58B0F21-6D8E-4B8C-BD4E-B4ACB5C7181D}"/>
    <cellStyle name="Commentaire 8 9 8 5" xfId="27056" xr:uid="{03F585AA-B31F-4182-858C-84E5EF94C327}"/>
    <cellStyle name="Commentaire 8 9 8_Commentaires" xfId="27057" xr:uid="{FF61CDC5-FD3B-4E89-ABD8-3CA68086DE5B}"/>
    <cellStyle name="Commentaire 8 9 9" xfId="27058" xr:uid="{FCA33924-B216-4A0F-8800-ED4CD0C354B6}"/>
    <cellStyle name="Commentaire 8 9_Commentaires" xfId="27059" xr:uid="{80377A84-365E-469A-9132-4C61E9A48A95}"/>
    <cellStyle name="Commentaire 8_Commentaires" xfId="27060" xr:uid="{4112CFC0-4F5E-4B39-8B47-5C41AEF6624C}"/>
    <cellStyle name="Commentaire 9" xfId="27061" xr:uid="{01813C1A-F456-4016-B923-27B24C63BAC6}"/>
    <cellStyle name="Commentaire 9 10" xfId="27062" xr:uid="{695AA59D-A547-46FA-A1E5-65A330455951}"/>
    <cellStyle name="Commentaire 9 10 10" xfId="27063" xr:uid="{23699469-0A5C-44E1-9E72-91CB14CE0088}"/>
    <cellStyle name="Commentaire 9 10 11" xfId="27064" xr:uid="{ADA65B49-97E3-4924-89AD-3C42318C9587}"/>
    <cellStyle name="Commentaire 9 10 2" xfId="27065" xr:uid="{8CF94A0C-23A3-462B-861E-AB14609AED0D}"/>
    <cellStyle name="Commentaire 9 10 2 2" xfId="27066" xr:uid="{22DD29E4-D640-4112-A355-1DB8A1B5A794}"/>
    <cellStyle name="Commentaire 9 10 2 2 2" xfId="27067" xr:uid="{F5873A6D-BF2B-4E78-A7B4-880FBF47393B}"/>
    <cellStyle name="Commentaire 9 10 2 2 2 2" xfId="27068" xr:uid="{3D25A428-76FE-4E90-A060-54CA178A148F}"/>
    <cellStyle name="Commentaire 9 10 2 2 2 3" xfId="27069" xr:uid="{BAF491A1-3354-4C29-AFC5-933A032AF32D}"/>
    <cellStyle name="Commentaire 9 10 2 2 2 4" xfId="27070" xr:uid="{1AEE62A7-4FFA-4E94-81A6-A01BB5F675D4}"/>
    <cellStyle name="Commentaire 9 10 2 2 2 5" xfId="27071" xr:uid="{CC6A92E1-64B9-43CC-8ADB-8E1AAA9447A0}"/>
    <cellStyle name="Commentaire 9 10 2 2 3" xfId="27072" xr:uid="{5178F29E-C049-4F8E-950A-0C523EA98AC4}"/>
    <cellStyle name="Commentaire 9 10 2 2 3 2" xfId="27073" xr:uid="{BC0E4332-F143-4C47-A04F-23E7E78FD98A}"/>
    <cellStyle name="Commentaire 9 10 2 2 3 3" xfId="27074" xr:uid="{BCCC09FA-5682-43E7-991C-145C549EBD49}"/>
    <cellStyle name="Commentaire 9 10 2 2 3 4" xfId="27075" xr:uid="{0D10D2E7-7E58-4AE0-83AE-4D3B1127D275}"/>
    <cellStyle name="Commentaire 9 10 2 2 3 5" xfId="27076" xr:uid="{775FD60D-844B-49EE-9A3D-CED7C788C9E0}"/>
    <cellStyle name="Commentaire 9 10 2 2 4" xfId="27077" xr:uid="{74108D3D-F3A6-4958-918D-2FAC039FC899}"/>
    <cellStyle name="Commentaire 9 10 2 2 5" xfId="27078" xr:uid="{BD8DA545-0BA5-4598-AC4C-25CC3BE5D2A2}"/>
    <cellStyle name="Commentaire 9 10 2 2 6" xfId="27079" xr:uid="{4848D618-5A1F-4F59-8DF2-07C360F00C1D}"/>
    <cellStyle name="Commentaire 9 10 2 2 7" xfId="27080" xr:uid="{A8430D2A-FC04-4448-A683-889ED0C25356}"/>
    <cellStyle name="Commentaire 9 10 2 2_Commentaires" xfId="27081" xr:uid="{1324B4C5-BC3F-4860-968E-E2225962F732}"/>
    <cellStyle name="Commentaire 9 10 2 3" xfId="27082" xr:uid="{273EDB10-46C1-4DC4-8967-C606447AF9A1}"/>
    <cellStyle name="Commentaire 9 10 2 3 2" xfId="27083" xr:uid="{D127CA44-BDBB-4B91-A0F6-6C66610D1376}"/>
    <cellStyle name="Commentaire 9 10 2 3 2 2" xfId="27084" xr:uid="{2662F512-4B83-4C81-83EC-A88228B2274A}"/>
    <cellStyle name="Commentaire 9 10 2 3 2 3" xfId="27085" xr:uid="{D790C9B8-6039-4478-9107-7D9EE51D8C6F}"/>
    <cellStyle name="Commentaire 9 10 2 3 2 4" xfId="27086" xr:uid="{35507BCF-AAFA-466A-B43B-02938CEE426D}"/>
    <cellStyle name="Commentaire 9 10 2 3 2 5" xfId="27087" xr:uid="{CF1FE132-3D9A-4733-8B8C-94E5112A25AE}"/>
    <cellStyle name="Commentaire 9 10 2 3 3" xfId="27088" xr:uid="{4673C051-AD93-4E4F-91A5-FD7EA82DACDA}"/>
    <cellStyle name="Commentaire 9 10 2 3 3 2" xfId="27089" xr:uid="{3438CE55-D569-4F84-AE43-B285D5DB2C69}"/>
    <cellStyle name="Commentaire 9 10 2 3 3 3" xfId="27090" xr:uid="{A22BB6DA-A9D8-4C5E-9637-0E81102AD881}"/>
    <cellStyle name="Commentaire 9 10 2 3 3 4" xfId="27091" xr:uid="{1998242D-00E2-45E4-8F53-206AB1918117}"/>
    <cellStyle name="Commentaire 9 10 2 3 3 5" xfId="27092" xr:uid="{D54380D0-CE68-45C3-A8B2-228C8E00C992}"/>
    <cellStyle name="Commentaire 9 10 2 3 4" xfId="27093" xr:uid="{8CC547E5-8164-4A67-9378-FEB707EA491C}"/>
    <cellStyle name="Commentaire 9 10 2 3 5" xfId="27094" xr:uid="{E1F33E92-07EC-42FF-8444-A7BB9C990749}"/>
    <cellStyle name="Commentaire 9 10 2 3 6" xfId="27095" xr:uid="{47F6C70E-6D2C-4370-B557-2204CC8ED66D}"/>
    <cellStyle name="Commentaire 9 10 2 3 7" xfId="27096" xr:uid="{8FED96F1-71C4-4884-8193-EEB5BF9B9843}"/>
    <cellStyle name="Commentaire 9 10 2 4" xfId="27097" xr:uid="{EFECC3D1-B0C0-464F-AF6D-79B1B8E65272}"/>
    <cellStyle name="Commentaire 9 10 2 4 2" xfId="27098" xr:uid="{6FFC8F9A-C1FC-4A34-9E2C-F87BD2167C7C}"/>
    <cellStyle name="Commentaire 9 10 2 4 3" xfId="27099" xr:uid="{9B61450E-426C-4FFB-B82F-342B0FC63101}"/>
    <cellStyle name="Commentaire 9 10 2 4 4" xfId="27100" xr:uid="{155C60ED-54F8-4B28-8B62-1D388036D589}"/>
    <cellStyle name="Commentaire 9 10 2 4 5" xfId="27101" xr:uid="{55AE3525-280C-44D5-B087-27FE112F37BB}"/>
    <cellStyle name="Commentaire 9 10 2 5" xfId="27102" xr:uid="{950BE875-7B5A-4A9B-BB16-859F0F1E5C32}"/>
    <cellStyle name="Commentaire 9 10 2 5 2" xfId="27103" xr:uid="{BD9D4EDF-A5FB-4FD6-B0A9-858632A655F3}"/>
    <cellStyle name="Commentaire 9 10 2 5 3" xfId="27104" xr:uid="{CC2540FA-0258-421A-891B-4EB4E900EAFB}"/>
    <cellStyle name="Commentaire 9 10 2 5 4" xfId="27105" xr:uid="{72FB2274-B4D3-474D-A5E3-818E39E895D8}"/>
    <cellStyle name="Commentaire 9 10 2 5 5" xfId="27106" xr:uid="{102FD560-F43F-489C-B644-8BE562168B12}"/>
    <cellStyle name="Commentaire 9 10 2 6" xfId="27107" xr:uid="{9A141A61-C2B9-43B6-A11E-E4D211FAEADA}"/>
    <cellStyle name="Commentaire 9 10 2 7" xfId="27108" xr:uid="{5DA606B6-8180-475E-BF60-87B96E31EEA0}"/>
    <cellStyle name="Commentaire 9 10 2 8" xfId="27109" xr:uid="{C215A6E6-9FBB-43EB-B2E4-F8F47EC2BADB}"/>
    <cellStyle name="Commentaire 9 10 2 9" xfId="27110" xr:uid="{FFA58BE9-66CD-499F-AB3E-D631B7B4D320}"/>
    <cellStyle name="Commentaire 9 10 2_Commentaires" xfId="27111" xr:uid="{E46FE5C0-1D42-4CCD-A3EF-C11988B088FF}"/>
    <cellStyle name="Commentaire 9 10 3" xfId="27112" xr:uid="{CFD078EB-5B55-40C8-AF83-3E28996F8D43}"/>
    <cellStyle name="Commentaire 9 10 3 2" xfId="27113" xr:uid="{EEABD0FF-564D-4D18-AE1C-A59A970443C7}"/>
    <cellStyle name="Commentaire 9 10 3 2 2" xfId="27114" xr:uid="{16840EB8-EA37-4F25-A2E7-FA6A65E37364}"/>
    <cellStyle name="Commentaire 9 10 3 2 3" xfId="27115" xr:uid="{16C9B649-487D-4212-B7F1-56E2A3FE79F7}"/>
    <cellStyle name="Commentaire 9 10 3 2 4" xfId="27116" xr:uid="{F450083D-6738-436E-BFC2-2F88978A32BD}"/>
    <cellStyle name="Commentaire 9 10 3 2 5" xfId="27117" xr:uid="{A35A5521-DB67-4221-8BD1-39A51FC90617}"/>
    <cellStyle name="Commentaire 9 10 3 2_Commentaires" xfId="27118" xr:uid="{7D055A18-C2A8-42A5-888D-0CA7710BDE33}"/>
    <cellStyle name="Commentaire 9 10 3 3" xfId="27119" xr:uid="{3D6EA76A-9E4B-4A0E-85F0-9B8CEF08CFF1}"/>
    <cellStyle name="Commentaire 9 10 3 3 2" xfId="27120" xr:uid="{67A9037F-9D79-44BB-A126-BAF91CEA98CC}"/>
    <cellStyle name="Commentaire 9 10 3 3 3" xfId="27121" xr:uid="{CD924D42-52EB-4BD9-A991-1ADA8D0E295E}"/>
    <cellStyle name="Commentaire 9 10 3 3 4" xfId="27122" xr:uid="{03747B3B-8F69-4588-BE2A-2F23AB4FA245}"/>
    <cellStyle name="Commentaire 9 10 3 3 5" xfId="27123" xr:uid="{5103FACB-D7F1-41C8-8BB8-EE6E3ACF469B}"/>
    <cellStyle name="Commentaire 9 10 3 4" xfId="27124" xr:uid="{A049A999-8D1F-4DCF-9D83-645D16E89C81}"/>
    <cellStyle name="Commentaire 9 10 3 5" xfId="27125" xr:uid="{E11BA860-1E06-4176-98E5-668BB02F00EC}"/>
    <cellStyle name="Commentaire 9 10 3 6" xfId="27126" xr:uid="{A4324CA2-8F9D-4AA8-A5AB-8723615B8548}"/>
    <cellStyle name="Commentaire 9 10 3 7" xfId="27127" xr:uid="{E54FD774-D2B6-4B1F-842F-7166D5ABE282}"/>
    <cellStyle name="Commentaire 9 10 3_Commentaires" xfId="27128" xr:uid="{40F2AF17-EDC4-4CB1-8F1F-2E23B41876CF}"/>
    <cellStyle name="Commentaire 9 10 4" xfId="27129" xr:uid="{E213DCAD-10E9-450E-97C3-F653917A391E}"/>
    <cellStyle name="Commentaire 9 10 4 2" xfId="27130" xr:uid="{BC973416-6B84-4788-86CD-88A26EEB3BB5}"/>
    <cellStyle name="Commentaire 9 10 4 2 2" xfId="27131" xr:uid="{A9C0C5A6-1711-488E-8C1D-107A08FA64A8}"/>
    <cellStyle name="Commentaire 9 10 4 2 3" xfId="27132" xr:uid="{D88DEE56-8178-4B8A-81C9-BCAF3A00659A}"/>
    <cellStyle name="Commentaire 9 10 4 2 4" xfId="27133" xr:uid="{6B3E3889-FCD7-422A-A5A1-8DB8EFCD7E4A}"/>
    <cellStyle name="Commentaire 9 10 4 2 5" xfId="27134" xr:uid="{E2C25657-132F-49DF-87BC-712505AC7368}"/>
    <cellStyle name="Commentaire 9 10 4 2_Commentaires" xfId="27135" xr:uid="{8822D475-8537-4A25-A055-3989753485CA}"/>
    <cellStyle name="Commentaire 9 10 4 3" xfId="27136" xr:uid="{818422A7-EB7F-41FC-AD62-3D19D923C920}"/>
    <cellStyle name="Commentaire 9 10 4 3 2" xfId="27137" xr:uid="{2FC5687E-6554-4C16-9325-528B0C205B32}"/>
    <cellStyle name="Commentaire 9 10 4 3 3" xfId="27138" xr:uid="{F7A86516-6397-41CE-BFC3-4A56BDBFCD44}"/>
    <cellStyle name="Commentaire 9 10 4 3 4" xfId="27139" xr:uid="{9F93A715-F543-411F-B8A0-9FC425B41413}"/>
    <cellStyle name="Commentaire 9 10 4 3 5" xfId="27140" xr:uid="{D975B794-94F9-4FBE-AB10-8919399AA238}"/>
    <cellStyle name="Commentaire 9 10 4 4" xfId="27141" xr:uid="{6DC5E874-EFAA-45B4-B70C-6E9F91E7D2A8}"/>
    <cellStyle name="Commentaire 9 10 4 5" xfId="27142" xr:uid="{E73F7C17-E67D-4BA0-B2C8-9368B19B4834}"/>
    <cellStyle name="Commentaire 9 10 4 6" xfId="27143" xr:uid="{0D26EC44-E3CF-43AF-B2FD-6CAADD90427E}"/>
    <cellStyle name="Commentaire 9 10 4 7" xfId="27144" xr:uid="{2CD77F52-ECFC-4D17-8362-E3CC569DF671}"/>
    <cellStyle name="Commentaire 9 10 4_Commentaires" xfId="27145" xr:uid="{5A011CA3-3F3F-4598-BB20-7B626ED870BF}"/>
    <cellStyle name="Commentaire 9 10 5" xfId="27146" xr:uid="{8AE56355-D836-4E38-869D-9C3F43809C8F}"/>
    <cellStyle name="Commentaire 9 10 5 2" xfId="27147" xr:uid="{0F002218-58B3-481E-B08B-70D3057F231A}"/>
    <cellStyle name="Commentaire 9 10 5 2 2" xfId="27148" xr:uid="{384565F4-28FC-4C35-8519-C3862ECF65E7}"/>
    <cellStyle name="Commentaire 9 10 5 2 3" xfId="27149" xr:uid="{7E334817-A396-4279-B28B-FE19545436B9}"/>
    <cellStyle name="Commentaire 9 10 5 2 4" xfId="27150" xr:uid="{303E35C4-D781-404D-9550-CFA47C1FC87B}"/>
    <cellStyle name="Commentaire 9 10 5 2 5" xfId="27151" xr:uid="{08D4423D-9836-42AD-A11C-085D9FF2637E}"/>
    <cellStyle name="Commentaire 9 10 5 2_Commentaires" xfId="27152" xr:uid="{0A853443-BE1F-41D4-862D-DC7554539F9E}"/>
    <cellStyle name="Commentaire 9 10 5 3" xfId="27153" xr:uid="{CF62A70B-F642-4390-8D0B-2AA3D6E9BC6E}"/>
    <cellStyle name="Commentaire 9 10 5 3 2" xfId="27154" xr:uid="{5FA9FF22-2261-467A-B5FF-21A4D8944330}"/>
    <cellStyle name="Commentaire 9 10 5 3 3" xfId="27155" xr:uid="{0196C856-8F18-4E84-9B07-E8CCF20D579C}"/>
    <cellStyle name="Commentaire 9 10 5 3 4" xfId="27156" xr:uid="{B9DD79D5-B04D-4A1A-A617-8B42BFBD1477}"/>
    <cellStyle name="Commentaire 9 10 5 3 5" xfId="27157" xr:uid="{5CAE3611-5DC2-4D0E-90A2-DE3177D7B0A9}"/>
    <cellStyle name="Commentaire 9 10 5 4" xfId="27158" xr:uid="{0DB992B1-8EB9-400E-80A0-DDB95E605321}"/>
    <cellStyle name="Commentaire 9 10 5 5" xfId="27159" xr:uid="{A8130F7F-D093-444C-A021-5335AC5154B6}"/>
    <cellStyle name="Commentaire 9 10 5 6" xfId="27160" xr:uid="{EE2AEE50-1CD4-4A03-8612-7511B3E40819}"/>
    <cellStyle name="Commentaire 9 10 5 7" xfId="27161" xr:uid="{A0661465-B510-4F70-81C9-BCC879087B09}"/>
    <cellStyle name="Commentaire 9 10 5_Commentaires" xfId="27162" xr:uid="{A449D93C-2E5E-4C16-A403-537D67C4F78A}"/>
    <cellStyle name="Commentaire 9 10 6" xfId="27163" xr:uid="{A90C805D-8E10-4928-A7A2-A7353188DD90}"/>
    <cellStyle name="Commentaire 9 10 6 2" xfId="27164" xr:uid="{C3F24257-D5AA-4D2A-9FC8-C1D01E216E96}"/>
    <cellStyle name="Commentaire 9 10 6 2 2" xfId="27165" xr:uid="{66E28A31-F6F0-4DEC-A58D-DBCC6DA04E86}"/>
    <cellStyle name="Commentaire 9 10 6 2 3" xfId="27166" xr:uid="{12B33BA5-6B9B-4A33-B41B-F35E5CF27B58}"/>
    <cellStyle name="Commentaire 9 10 6 2 4" xfId="27167" xr:uid="{DB117DA4-57FA-40CC-AC4A-AB11C6D113F6}"/>
    <cellStyle name="Commentaire 9 10 6 2 5" xfId="27168" xr:uid="{79784896-F5B8-4B33-AAAF-F3035DC4BA78}"/>
    <cellStyle name="Commentaire 9 10 6 2_Commentaires" xfId="27169" xr:uid="{C865005E-9CEA-4CAC-AEAD-C31F12DA2610}"/>
    <cellStyle name="Commentaire 9 10 6 3" xfId="27170" xr:uid="{DD6B20D3-4EB7-41BE-95E0-8EF159C7EE65}"/>
    <cellStyle name="Commentaire 9 10 6 4" xfId="27171" xr:uid="{A91A59BB-6491-4C81-97BB-2C77146B2DBE}"/>
    <cellStyle name="Commentaire 9 10 6 5" xfId="27172" xr:uid="{43B386F1-044C-402B-A606-5AC7175D6B29}"/>
    <cellStyle name="Commentaire 9 10 6 6" xfId="27173" xr:uid="{76DD3AD7-1A95-487D-A46D-D7D7A1D384FC}"/>
    <cellStyle name="Commentaire 9 10 6_Commentaires" xfId="27174" xr:uid="{068D065E-25E7-4FAB-BC81-C91C57888D28}"/>
    <cellStyle name="Commentaire 9 10 7" xfId="27175" xr:uid="{91E2FECE-27A2-46AD-9B65-3757A800E8A6}"/>
    <cellStyle name="Commentaire 9 10 7 2" xfId="27176" xr:uid="{75338D83-1865-4BC1-8009-A6DBCDB3724A}"/>
    <cellStyle name="Commentaire 9 10 7 3" xfId="27177" xr:uid="{99E50C47-C75A-4811-934F-E113CD7E18E1}"/>
    <cellStyle name="Commentaire 9 10 7 4" xfId="27178" xr:uid="{1188323F-A1B8-4ECA-9F1C-F1C14CE5B2AD}"/>
    <cellStyle name="Commentaire 9 10 7 5" xfId="27179" xr:uid="{1B214AA9-AEBB-4B4A-BB29-9ABD146AAF7A}"/>
    <cellStyle name="Commentaire 9 10 7_Commentaires" xfId="27180" xr:uid="{2B30B167-729C-47A0-9833-80784657ECBC}"/>
    <cellStyle name="Commentaire 9 10 8" xfId="27181" xr:uid="{4BE06822-298F-4F89-8F95-F6E2E15DE536}"/>
    <cellStyle name="Commentaire 9 10 8 2" xfId="27182" xr:uid="{481C739B-531B-4DA5-AEC6-C650125DBA14}"/>
    <cellStyle name="Commentaire 9 10 8_Commentaires" xfId="27183" xr:uid="{7C749456-72BE-48B7-9E5E-56E6D699B80B}"/>
    <cellStyle name="Commentaire 9 10 9" xfId="27184" xr:uid="{DF702BCC-BE74-46EE-93EB-39BC242AA7BF}"/>
    <cellStyle name="Commentaire 9 10 9 2" xfId="27185" xr:uid="{5003FAF4-FB6A-424D-BD87-4A843D5D72FD}"/>
    <cellStyle name="Commentaire 9 10 9_Commentaires" xfId="27186" xr:uid="{68347C50-38C8-4712-BA16-FA27BAB2D809}"/>
    <cellStyle name="Commentaire 9 10_Commentaires" xfId="27187" xr:uid="{B9386D6F-1BB1-4097-940D-15E447D0D0D9}"/>
    <cellStyle name="Commentaire 9 11" xfId="27188" xr:uid="{DD231195-685F-495A-B8B0-D9C21E7B6519}"/>
    <cellStyle name="Commentaire 9 11 10" xfId="27189" xr:uid="{00DEC8EF-CB20-4B01-A5AE-4D3600D86AB2}"/>
    <cellStyle name="Commentaire 9 11 11" xfId="27190" xr:uid="{39FEE288-17D9-4501-A3D9-CD903971A8E1}"/>
    <cellStyle name="Commentaire 9 11 2" xfId="27191" xr:uid="{B3157924-D2F9-414E-B200-BDD79F4605D1}"/>
    <cellStyle name="Commentaire 9 11 2 2" xfId="27192" xr:uid="{FBDE6811-0A26-4E9D-A3A9-E3B77A20B1F5}"/>
    <cellStyle name="Commentaire 9 11 2 2 2" xfId="27193" xr:uid="{EE7D4AAE-4812-4FD2-8264-5D5556906083}"/>
    <cellStyle name="Commentaire 9 11 2 2 2 2" xfId="27194" xr:uid="{49D3A55A-1BB5-4EBA-A3EE-A63F8A37A289}"/>
    <cellStyle name="Commentaire 9 11 2 2 2 3" xfId="27195" xr:uid="{81F16004-5F20-41FE-A9F1-7AEB50ADB97A}"/>
    <cellStyle name="Commentaire 9 11 2 2 2 4" xfId="27196" xr:uid="{06103AE9-C392-4493-82A1-7935200C021D}"/>
    <cellStyle name="Commentaire 9 11 2 2 2 5" xfId="27197" xr:uid="{58E8646B-F010-48EC-BFE1-C0BFA4749EEA}"/>
    <cellStyle name="Commentaire 9 11 2 2 3" xfId="27198" xr:uid="{6F0C8A2A-7DBF-4A10-9F6C-37142E504214}"/>
    <cellStyle name="Commentaire 9 11 2 2 3 2" xfId="27199" xr:uid="{E1FF08A9-30F3-4A7A-83D1-CBCAD48E5BCB}"/>
    <cellStyle name="Commentaire 9 11 2 2 3 3" xfId="27200" xr:uid="{CD4AC464-0C92-4910-B90B-36F793C53BA0}"/>
    <cellStyle name="Commentaire 9 11 2 2 3 4" xfId="27201" xr:uid="{6D225391-486C-41DA-ABE6-B8A1834D193D}"/>
    <cellStyle name="Commentaire 9 11 2 2 3 5" xfId="27202" xr:uid="{1D287018-835C-4E38-A8AE-65BADAFFCFFF}"/>
    <cellStyle name="Commentaire 9 11 2 2 4" xfId="27203" xr:uid="{E85953F6-018F-4C89-8654-DF1111A46946}"/>
    <cellStyle name="Commentaire 9 11 2 2 5" xfId="27204" xr:uid="{9DBB1984-CE92-4615-BEB1-151F17B1E166}"/>
    <cellStyle name="Commentaire 9 11 2 2 6" xfId="27205" xr:uid="{A5BFA9B8-F1F5-4B92-A2CA-21ACA392E2CD}"/>
    <cellStyle name="Commentaire 9 11 2 2 7" xfId="27206" xr:uid="{FD0EF061-D27E-4429-9725-CD5600686F52}"/>
    <cellStyle name="Commentaire 9 11 2 2_Commentaires" xfId="27207" xr:uid="{22C1277C-E6B8-4829-B110-D8FD134C762B}"/>
    <cellStyle name="Commentaire 9 11 2 3" xfId="27208" xr:uid="{66343DF7-AF3C-47A2-BB2A-B32E1DE27D3E}"/>
    <cellStyle name="Commentaire 9 11 2 3 2" xfId="27209" xr:uid="{5498EF99-B021-49AB-9E5A-A19DAE7D7950}"/>
    <cellStyle name="Commentaire 9 11 2 3 2 2" xfId="27210" xr:uid="{85EF0B8D-671B-4585-AC08-E21C10326297}"/>
    <cellStyle name="Commentaire 9 11 2 3 2 3" xfId="27211" xr:uid="{0977F832-EC0D-469D-92F2-A343D0A905F8}"/>
    <cellStyle name="Commentaire 9 11 2 3 2 4" xfId="27212" xr:uid="{6A1D272E-C783-4868-BB99-E79FD1E8BAD3}"/>
    <cellStyle name="Commentaire 9 11 2 3 2 5" xfId="27213" xr:uid="{F124E5DD-A151-4587-BDF6-3A95E1F1CE50}"/>
    <cellStyle name="Commentaire 9 11 2 3 3" xfId="27214" xr:uid="{035524FB-8F93-4354-A336-8CDBBE4F4BAD}"/>
    <cellStyle name="Commentaire 9 11 2 3 3 2" xfId="27215" xr:uid="{152120E1-C1DA-4C35-BBD7-C3D6BAF91F43}"/>
    <cellStyle name="Commentaire 9 11 2 3 3 3" xfId="27216" xr:uid="{D0402A99-9919-4A4F-94FF-D2C2401043E4}"/>
    <cellStyle name="Commentaire 9 11 2 3 3 4" xfId="27217" xr:uid="{BE89F476-EF19-438E-BAEB-5BD2A610DF5C}"/>
    <cellStyle name="Commentaire 9 11 2 3 3 5" xfId="27218" xr:uid="{3D3FB955-C98F-4BBA-A0CB-5C108CE8EC89}"/>
    <cellStyle name="Commentaire 9 11 2 3 4" xfId="27219" xr:uid="{96B3B32A-BF52-42F9-AA3E-07F4810ED718}"/>
    <cellStyle name="Commentaire 9 11 2 3 5" xfId="27220" xr:uid="{1CC98CBE-5534-4EC0-A2D2-0FC7D63FE270}"/>
    <cellStyle name="Commentaire 9 11 2 3 6" xfId="27221" xr:uid="{46795464-2AE2-451A-8858-36596111EF4A}"/>
    <cellStyle name="Commentaire 9 11 2 3 7" xfId="27222" xr:uid="{1646DA82-B35C-46FE-9814-59116A9B3AD6}"/>
    <cellStyle name="Commentaire 9 11 2 4" xfId="27223" xr:uid="{8EC0B030-5AE9-4400-A5F0-332867926453}"/>
    <cellStyle name="Commentaire 9 11 2 4 2" xfId="27224" xr:uid="{223787D5-5B4A-4C89-9654-06D7442484AD}"/>
    <cellStyle name="Commentaire 9 11 2 4 3" xfId="27225" xr:uid="{6D76BE30-1F6F-4178-9048-C8C756D5FA02}"/>
    <cellStyle name="Commentaire 9 11 2 4 4" xfId="27226" xr:uid="{9B46BA18-7415-4A01-AAAA-7D21DC4635EB}"/>
    <cellStyle name="Commentaire 9 11 2 4 5" xfId="27227" xr:uid="{F3FF28A6-7314-4169-9137-55250BC3027A}"/>
    <cellStyle name="Commentaire 9 11 2 5" xfId="27228" xr:uid="{02CC72BF-02EF-4E60-952D-5F6AE78A168E}"/>
    <cellStyle name="Commentaire 9 11 2 5 2" xfId="27229" xr:uid="{B9B64809-17F7-461B-9E4F-892540D423AD}"/>
    <cellStyle name="Commentaire 9 11 2 5 3" xfId="27230" xr:uid="{1B5F5BD4-B0DD-435D-8693-D34A824754B1}"/>
    <cellStyle name="Commentaire 9 11 2 5 4" xfId="27231" xr:uid="{FC849F93-C23E-4D88-9FB7-923EEF913833}"/>
    <cellStyle name="Commentaire 9 11 2 5 5" xfId="27232" xr:uid="{08347006-3D8A-4DCE-9F2F-DD944F4A72B9}"/>
    <cellStyle name="Commentaire 9 11 2 6" xfId="27233" xr:uid="{DEAA35CC-4DBE-4D0E-93A5-AB636DBC45DB}"/>
    <cellStyle name="Commentaire 9 11 2 7" xfId="27234" xr:uid="{BC85E9AF-B502-4152-81C8-8129EF6992A6}"/>
    <cellStyle name="Commentaire 9 11 2 8" xfId="27235" xr:uid="{0DD5FB6A-B4D0-4B91-BA72-2C9991129AD2}"/>
    <cellStyle name="Commentaire 9 11 2 9" xfId="27236" xr:uid="{009F708F-0ACE-465C-8C11-AE48E9E3D24B}"/>
    <cellStyle name="Commentaire 9 11 2_Commentaires" xfId="27237" xr:uid="{EB20B376-00D0-4FD4-9C07-E9008FFE3E4E}"/>
    <cellStyle name="Commentaire 9 11 3" xfId="27238" xr:uid="{97C82330-77BA-443A-8B3C-B672A79F66C1}"/>
    <cellStyle name="Commentaire 9 11 3 2" xfId="27239" xr:uid="{1DE50905-42F9-487C-979A-EBCA49C59EEA}"/>
    <cellStyle name="Commentaire 9 11 3 2 2" xfId="27240" xr:uid="{54D28CA7-748E-4F65-9771-D1CDB83ADD30}"/>
    <cellStyle name="Commentaire 9 11 3 2 3" xfId="27241" xr:uid="{F0AF02DC-D807-4CA0-B2A5-1293CAA83169}"/>
    <cellStyle name="Commentaire 9 11 3 2 4" xfId="27242" xr:uid="{933FA9AA-833E-4D08-856B-B391AD321148}"/>
    <cellStyle name="Commentaire 9 11 3 2 5" xfId="27243" xr:uid="{E726532D-2C0F-4E61-ABB5-59629B5DA172}"/>
    <cellStyle name="Commentaire 9 11 3 2_Commentaires" xfId="27244" xr:uid="{DFD27330-6CFF-463F-AE79-0869D5AF8636}"/>
    <cellStyle name="Commentaire 9 11 3 3" xfId="27245" xr:uid="{82C42BA2-7884-48AE-9F4E-03FD9413BC0E}"/>
    <cellStyle name="Commentaire 9 11 3 3 2" xfId="27246" xr:uid="{596BCA5A-4062-40AC-A809-7A2B50BD4759}"/>
    <cellStyle name="Commentaire 9 11 3 3 3" xfId="27247" xr:uid="{7340BF73-AF69-43BB-9A9D-BB4A4350807A}"/>
    <cellStyle name="Commentaire 9 11 3 3 4" xfId="27248" xr:uid="{094A5B61-EC70-441A-8AC4-134834827EC0}"/>
    <cellStyle name="Commentaire 9 11 3 3 5" xfId="27249" xr:uid="{45A745F7-6C6B-4BDC-A0BA-057C5FF0E2A1}"/>
    <cellStyle name="Commentaire 9 11 3 4" xfId="27250" xr:uid="{DA4BA5CE-682B-4AAD-808C-5482EB993A8A}"/>
    <cellStyle name="Commentaire 9 11 3 5" xfId="27251" xr:uid="{B9F5D984-68DA-44B1-9CE0-A6902D14687B}"/>
    <cellStyle name="Commentaire 9 11 3 6" xfId="27252" xr:uid="{CE0019E6-12CB-4BB4-933C-77B9360FFBB1}"/>
    <cellStyle name="Commentaire 9 11 3 7" xfId="27253" xr:uid="{17B6D81E-1A9E-4E8D-AD67-06EA3682739B}"/>
    <cellStyle name="Commentaire 9 11 3_Commentaires" xfId="27254" xr:uid="{7F3BFDE0-F26E-48BB-8E7B-F316F94EE8E0}"/>
    <cellStyle name="Commentaire 9 11 4" xfId="27255" xr:uid="{7EED2C1F-D015-4DE7-AB72-FDDC95E1809F}"/>
    <cellStyle name="Commentaire 9 11 4 2" xfId="27256" xr:uid="{84E39E40-D382-4020-9985-98AC993B3CC3}"/>
    <cellStyle name="Commentaire 9 11 4 2 2" xfId="27257" xr:uid="{AB468E1B-CF6A-4458-A15D-36327761FBA9}"/>
    <cellStyle name="Commentaire 9 11 4 2 3" xfId="27258" xr:uid="{9DD54F63-A5A4-4CDA-ADEA-F4F14246401B}"/>
    <cellStyle name="Commentaire 9 11 4 2 4" xfId="27259" xr:uid="{EF4A905C-4672-4DCA-92A4-5FD43EACFB87}"/>
    <cellStyle name="Commentaire 9 11 4 2 5" xfId="27260" xr:uid="{62A8ACB4-4283-4175-9FE6-681A8C92E1D6}"/>
    <cellStyle name="Commentaire 9 11 4 2_Commentaires" xfId="27261" xr:uid="{32A06F0E-8AB8-4765-8364-8B5B1504D57D}"/>
    <cellStyle name="Commentaire 9 11 4 3" xfId="27262" xr:uid="{86883B6F-763C-4078-BEE7-82E3D68327FA}"/>
    <cellStyle name="Commentaire 9 11 4 3 2" xfId="27263" xr:uid="{4EBA5A7B-6407-4F1F-A49C-550628CE1022}"/>
    <cellStyle name="Commentaire 9 11 4 3 3" xfId="27264" xr:uid="{A92FD67D-9B81-4E20-8A73-CC35A87BCBA1}"/>
    <cellStyle name="Commentaire 9 11 4 3 4" xfId="27265" xr:uid="{DA7102DF-76F8-4B46-972C-21B24820B7D2}"/>
    <cellStyle name="Commentaire 9 11 4 3 5" xfId="27266" xr:uid="{0BB5D500-4285-49DF-A31E-1E9F847FC350}"/>
    <cellStyle name="Commentaire 9 11 4 4" xfId="27267" xr:uid="{AC37C269-3EC5-46E9-B258-3F57512B4574}"/>
    <cellStyle name="Commentaire 9 11 4 5" xfId="27268" xr:uid="{EF4B0DFE-6F43-47FA-B38A-0979C8B71C57}"/>
    <cellStyle name="Commentaire 9 11 4 6" xfId="27269" xr:uid="{0118BC78-8B8A-481C-80EE-97BED0D547DE}"/>
    <cellStyle name="Commentaire 9 11 4 7" xfId="27270" xr:uid="{C51E01C0-F02B-444B-8C83-1B44B49B74CE}"/>
    <cellStyle name="Commentaire 9 11 4_Commentaires" xfId="27271" xr:uid="{21F9BF34-64BF-47C4-90E8-D0DFAE0F0D64}"/>
    <cellStyle name="Commentaire 9 11 5" xfId="27272" xr:uid="{B0A0F20A-4EA6-4F26-9F49-1F2284003288}"/>
    <cellStyle name="Commentaire 9 11 5 2" xfId="27273" xr:uid="{7EAFE775-0563-41EB-A6FB-2CA95B6FF720}"/>
    <cellStyle name="Commentaire 9 11 5 2 2" xfId="27274" xr:uid="{A2F4CF86-EB26-4562-958E-F61C2A761E63}"/>
    <cellStyle name="Commentaire 9 11 5 2 3" xfId="27275" xr:uid="{FF6F3338-D6E1-435E-8B6C-09C9A7B830BC}"/>
    <cellStyle name="Commentaire 9 11 5 2 4" xfId="27276" xr:uid="{8BCE5402-3C07-4174-B1AE-9DB1B5FDC521}"/>
    <cellStyle name="Commentaire 9 11 5 2 5" xfId="27277" xr:uid="{180B12E8-D5BA-42F7-853F-0FFDE16CA277}"/>
    <cellStyle name="Commentaire 9 11 5 2_Commentaires" xfId="27278" xr:uid="{D2DCC1A2-A88E-486F-80BB-D66E7FC06D30}"/>
    <cellStyle name="Commentaire 9 11 5 3" xfId="27279" xr:uid="{4DCDA1D6-8749-4295-9FFB-5BA4F189671E}"/>
    <cellStyle name="Commentaire 9 11 5 3 2" xfId="27280" xr:uid="{9A56EC75-72A9-4C9C-9502-9A88AEB33A53}"/>
    <cellStyle name="Commentaire 9 11 5 3 3" xfId="27281" xr:uid="{1464354F-4992-4C28-8F7B-27E97B7DA2F9}"/>
    <cellStyle name="Commentaire 9 11 5 3 4" xfId="27282" xr:uid="{5FD2C790-FC6B-4E14-AC26-61668E1A786A}"/>
    <cellStyle name="Commentaire 9 11 5 3 5" xfId="27283" xr:uid="{0095373D-8CDF-4B2D-8EAA-E4306FEAD7B5}"/>
    <cellStyle name="Commentaire 9 11 5 4" xfId="27284" xr:uid="{E9B56713-AC44-4358-93FF-48ED6DC63B90}"/>
    <cellStyle name="Commentaire 9 11 5 5" xfId="27285" xr:uid="{9870ECDC-ED65-4F60-9745-7B2C3EAB0FAF}"/>
    <cellStyle name="Commentaire 9 11 5 6" xfId="27286" xr:uid="{E24E335F-3282-433D-B91E-ADC866BC8413}"/>
    <cellStyle name="Commentaire 9 11 5 7" xfId="27287" xr:uid="{8420BCE6-E84B-46C0-8450-23813E68CE06}"/>
    <cellStyle name="Commentaire 9 11 5_Commentaires" xfId="27288" xr:uid="{E56CF34C-6332-439D-9BDD-9BAA5A1760B7}"/>
    <cellStyle name="Commentaire 9 11 6" xfId="27289" xr:uid="{0C651D4D-CF3A-4F01-9118-8689511E2E84}"/>
    <cellStyle name="Commentaire 9 11 6 2" xfId="27290" xr:uid="{8D8C9E29-9755-4EE4-A184-508E6A993236}"/>
    <cellStyle name="Commentaire 9 11 6 2 2" xfId="27291" xr:uid="{8C06CE15-B8E3-43D2-9229-90130D21BA64}"/>
    <cellStyle name="Commentaire 9 11 6 2 3" xfId="27292" xr:uid="{38695816-DDD2-46FB-AC03-83B953D2D41B}"/>
    <cellStyle name="Commentaire 9 11 6 2 4" xfId="27293" xr:uid="{94F81A7D-8EF2-4E6B-A2B5-021018BDFA8D}"/>
    <cellStyle name="Commentaire 9 11 6 2 5" xfId="27294" xr:uid="{87BCD03A-4390-4AEF-A6A1-2FC90C347E67}"/>
    <cellStyle name="Commentaire 9 11 6 2_Commentaires" xfId="27295" xr:uid="{DA22C467-7B91-4F2E-A953-16249C4EB4A9}"/>
    <cellStyle name="Commentaire 9 11 6 3" xfId="27296" xr:uid="{A468B18C-D9DB-41B7-92A7-FED6B52A0FDE}"/>
    <cellStyle name="Commentaire 9 11 6 4" xfId="27297" xr:uid="{BA182150-071E-4A0A-95D5-D30FFC2BCCA8}"/>
    <cellStyle name="Commentaire 9 11 6 5" xfId="27298" xr:uid="{22EB5997-3E8C-49C4-B00F-33AF1CA446D9}"/>
    <cellStyle name="Commentaire 9 11 6 6" xfId="27299" xr:uid="{48FCBB22-1767-486C-9420-75EE04953E03}"/>
    <cellStyle name="Commentaire 9 11 6_Commentaires" xfId="27300" xr:uid="{D2D7EAB3-BAA4-46C2-A9A6-B918BEAE577E}"/>
    <cellStyle name="Commentaire 9 11 7" xfId="27301" xr:uid="{3190867E-CECF-41B1-A776-205D55071141}"/>
    <cellStyle name="Commentaire 9 11 7 2" xfId="27302" xr:uid="{9DA32661-2AB5-4D12-A4FB-6A3C9C242311}"/>
    <cellStyle name="Commentaire 9 11 7 3" xfId="27303" xr:uid="{7510EE56-1A01-4BCE-B537-F69E58334619}"/>
    <cellStyle name="Commentaire 9 11 7 4" xfId="27304" xr:uid="{88B7C387-002C-4A8C-AFAE-39E4123B0C38}"/>
    <cellStyle name="Commentaire 9 11 7 5" xfId="27305" xr:uid="{9F08836C-8533-4DDE-A835-1C97118B4975}"/>
    <cellStyle name="Commentaire 9 11 7_Commentaires" xfId="27306" xr:uid="{FFAC6330-9BCD-4FBD-A625-458195DB640F}"/>
    <cellStyle name="Commentaire 9 11 8" xfId="27307" xr:uid="{5F5D50D6-56DD-47C3-8A10-990C3146DFBA}"/>
    <cellStyle name="Commentaire 9 11 8 2" xfId="27308" xr:uid="{D7218382-E0AD-43B3-BFFE-C7A989665CC3}"/>
    <cellStyle name="Commentaire 9 11 8_Commentaires" xfId="27309" xr:uid="{68EBC8C3-3180-4DB7-8287-25B5CC89D182}"/>
    <cellStyle name="Commentaire 9 11 9" xfId="27310" xr:uid="{1836CC08-F4F5-4FD2-B5B5-FD95532884CC}"/>
    <cellStyle name="Commentaire 9 11_Commentaires" xfId="27311" xr:uid="{27CF877E-673F-4755-8FCD-35215DDC1681}"/>
    <cellStyle name="Commentaire 9 12" xfId="27312" xr:uid="{B39820ED-6020-4BD6-948F-5A308AE1973F}"/>
    <cellStyle name="Commentaire 9 12 10" xfId="27313" xr:uid="{04D8427B-F159-4443-96A0-E5CEA3E389E7}"/>
    <cellStyle name="Commentaire 9 12 2" xfId="27314" xr:uid="{E02612DE-FF59-43B3-89D5-31063178C02C}"/>
    <cellStyle name="Commentaire 9 12 2 2" xfId="27315" xr:uid="{66179692-7284-4312-96ED-B6EDBEE312A1}"/>
    <cellStyle name="Commentaire 9 12 2 2 2" xfId="27316" xr:uid="{5A73486D-CD95-49E1-9322-BE1EAECCE3F0}"/>
    <cellStyle name="Commentaire 9 12 2 2 2 2" xfId="27317" xr:uid="{1FF0CC78-F138-45A9-8B2E-51A20591339C}"/>
    <cellStyle name="Commentaire 9 12 2 2 2 3" xfId="27318" xr:uid="{2822F57A-4A84-4B97-B828-C2329B7E8824}"/>
    <cellStyle name="Commentaire 9 12 2 2 2 4" xfId="27319" xr:uid="{E370FF70-5DAF-49CF-8255-0EC6106DD759}"/>
    <cellStyle name="Commentaire 9 12 2 2 2 5" xfId="27320" xr:uid="{8BA8F1BB-6E99-448D-AC78-46D1E17A4298}"/>
    <cellStyle name="Commentaire 9 12 2 2 3" xfId="27321" xr:uid="{75DD5C90-352E-46BB-9D3B-BB3CCC0C69BF}"/>
    <cellStyle name="Commentaire 9 12 2 2 3 2" xfId="27322" xr:uid="{2B3184CF-3BCD-4FB9-8642-AD7924F6822F}"/>
    <cellStyle name="Commentaire 9 12 2 2 3 3" xfId="27323" xr:uid="{1747ED05-9F4E-4A22-863F-A1017096A30A}"/>
    <cellStyle name="Commentaire 9 12 2 2 3 4" xfId="27324" xr:uid="{C27A3914-7290-4204-9A3F-10711B6D38BF}"/>
    <cellStyle name="Commentaire 9 12 2 2 3 5" xfId="27325" xr:uid="{D64E9C22-19A4-40D7-B98F-DC88789581ED}"/>
    <cellStyle name="Commentaire 9 12 2 2 4" xfId="27326" xr:uid="{09515E9C-74EB-4C50-812B-A7C69DCD2D9E}"/>
    <cellStyle name="Commentaire 9 12 2 2 5" xfId="27327" xr:uid="{79229B2D-5D84-4AB5-BFFA-6A94290964D3}"/>
    <cellStyle name="Commentaire 9 12 2 2 6" xfId="27328" xr:uid="{D782018C-77FA-49F3-9BD5-9D56A17D831C}"/>
    <cellStyle name="Commentaire 9 12 2 2 7" xfId="27329" xr:uid="{49D9141A-9CBD-4DE6-8BD7-00BE5C62ACC6}"/>
    <cellStyle name="Commentaire 9 12 2 2_Commentaires" xfId="27330" xr:uid="{7BA1706B-C4DD-4EE6-8F24-76695C3F1BD6}"/>
    <cellStyle name="Commentaire 9 12 2 3" xfId="27331" xr:uid="{479642C2-73B6-4DB1-B0E9-EDE132BCD305}"/>
    <cellStyle name="Commentaire 9 12 2 3 2" xfId="27332" xr:uid="{C621F2CA-6D0E-4CB3-9CCB-6682D3815417}"/>
    <cellStyle name="Commentaire 9 12 2 3 2 2" xfId="27333" xr:uid="{78975EFF-DBC7-47D6-9F5A-5D804D6EBF94}"/>
    <cellStyle name="Commentaire 9 12 2 3 2 3" xfId="27334" xr:uid="{24018C0A-EFDD-449A-92C7-ACC085FE00A7}"/>
    <cellStyle name="Commentaire 9 12 2 3 2 4" xfId="27335" xr:uid="{BFC59B22-A2B1-452D-A6EA-E78000899582}"/>
    <cellStyle name="Commentaire 9 12 2 3 2 5" xfId="27336" xr:uid="{5FDAF59D-1DE2-47B1-BCA5-AD161F1E95C8}"/>
    <cellStyle name="Commentaire 9 12 2 3 3" xfId="27337" xr:uid="{6D60E0E5-277A-4F3E-81D9-C8C501B41A55}"/>
    <cellStyle name="Commentaire 9 12 2 3 3 2" xfId="27338" xr:uid="{3408953E-2D09-49E4-80E2-78FFE71207CD}"/>
    <cellStyle name="Commentaire 9 12 2 3 3 3" xfId="27339" xr:uid="{2B584860-8497-4B61-9072-AD364B8314C5}"/>
    <cellStyle name="Commentaire 9 12 2 3 3 4" xfId="27340" xr:uid="{DE5D2FD2-582C-4353-9D54-6D29BEA8A22A}"/>
    <cellStyle name="Commentaire 9 12 2 3 3 5" xfId="27341" xr:uid="{97CB115C-14E1-4AD3-83BF-561E2C3B8BDA}"/>
    <cellStyle name="Commentaire 9 12 2 3 4" xfId="27342" xr:uid="{B49FDDCC-1E0C-445D-8F5B-98001975CDA8}"/>
    <cellStyle name="Commentaire 9 12 2 3 5" xfId="27343" xr:uid="{6CB1F1EA-ACEF-471D-9E9C-4382A300F735}"/>
    <cellStyle name="Commentaire 9 12 2 3 6" xfId="27344" xr:uid="{A36304FB-7E20-4B6C-8D25-C7E18FAB74DF}"/>
    <cellStyle name="Commentaire 9 12 2 3 7" xfId="27345" xr:uid="{3419DE94-F837-44CA-BAE0-1B14150F7DB0}"/>
    <cellStyle name="Commentaire 9 12 2 4" xfId="27346" xr:uid="{DC998A2B-C17A-4D68-B76A-DA7845253302}"/>
    <cellStyle name="Commentaire 9 12 2 4 2" xfId="27347" xr:uid="{D4C06BA4-AAED-4C83-A836-9A6230C568D1}"/>
    <cellStyle name="Commentaire 9 12 2 4 3" xfId="27348" xr:uid="{71686CB8-C28E-475B-B7F5-6A141D732F3C}"/>
    <cellStyle name="Commentaire 9 12 2 4 4" xfId="27349" xr:uid="{01C6C72D-E2A5-442B-8573-FB9B67BF2E63}"/>
    <cellStyle name="Commentaire 9 12 2 4 5" xfId="27350" xr:uid="{51456BE6-6571-4571-891D-ABC6FDC1B1DE}"/>
    <cellStyle name="Commentaire 9 12 2 5" xfId="27351" xr:uid="{765D44AA-31B1-48BC-954C-4AE0E433510E}"/>
    <cellStyle name="Commentaire 9 12 2 5 2" xfId="27352" xr:uid="{CE303A33-D92E-444B-9038-BF0D9A6C11C0}"/>
    <cellStyle name="Commentaire 9 12 2 5 3" xfId="27353" xr:uid="{D4838EE9-A48F-4362-9F02-0CE6FAE921B8}"/>
    <cellStyle name="Commentaire 9 12 2 5 4" xfId="27354" xr:uid="{AAA3929C-FB3B-409D-AF72-B52656D3BFD8}"/>
    <cellStyle name="Commentaire 9 12 2 5 5" xfId="27355" xr:uid="{BCF174BB-42BD-44B8-8C6E-944567E62C4D}"/>
    <cellStyle name="Commentaire 9 12 2 6" xfId="27356" xr:uid="{70FA473C-C2F1-43E4-9D6D-115DEA11AE99}"/>
    <cellStyle name="Commentaire 9 12 2 7" xfId="27357" xr:uid="{A065D996-1A0D-4190-BCE6-926ABBD58876}"/>
    <cellStyle name="Commentaire 9 12 2 8" xfId="27358" xr:uid="{2D4C48F4-1FC5-4D83-B9BA-A0811AD7A2B5}"/>
    <cellStyle name="Commentaire 9 12 2 9" xfId="27359" xr:uid="{6AA02E5C-DFBC-4AEA-B3AE-8521F78C196E}"/>
    <cellStyle name="Commentaire 9 12 2_Commentaires" xfId="27360" xr:uid="{EA0A80C6-A265-409E-977C-4E32D6807CB5}"/>
    <cellStyle name="Commentaire 9 12 3" xfId="27361" xr:uid="{5C724D69-642F-46AA-BF7D-EB950867A0AB}"/>
    <cellStyle name="Commentaire 9 12 3 2" xfId="27362" xr:uid="{C3FE81A2-DC47-4D2E-AF21-FB01504CF272}"/>
    <cellStyle name="Commentaire 9 12 3 2 2" xfId="27363" xr:uid="{C074659F-2803-4360-A3FC-34374D60229F}"/>
    <cellStyle name="Commentaire 9 12 3 2 3" xfId="27364" xr:uid="{A6644126-9B58-42E9-8389-79A685C62CFA}"/>
    <cellStyle name="Commentaire 9 12 3 2 4" xfId="27365" xr:uid="{3BF444F3-AFCF-4783-B1A6-88EF944BB9C0}"/>
    <cellStyle name="Commentaire 9 12 3 2 5" xfId="27366" xr:uid="{DCDC8A65-CFAA-4438-ADA1-25A00D8D55B7}"/>
    <cellStyle name="Commentaire 9 12 3 2_Commentaires" xfId="27367" xr:uid="{AB17C9D9-69F7-4628-95C4-27D6AE4C9C0D}"/>
    <cellStyle name="Commentaire 9 12 3 3" xfId="27368" xr:uid="{7F5F5AF9-F950-45F6-A2DD-85B8D9C408F9}"/>
    <cellStyle name="Commentaire 9 12 3 3 2" xfId="27369" xr:uid="{27BC802F-2C18-4C97-9455-7BF39A538ED8}"/>
    <cellStyle name="Commentaire 9 12 3 3 3" xfId="27370" xr:uid="{ACEF9018-6556-4D26-B24C-3DEDFDCF1F35}"/>
    <cellStyle name="Commentaire 9 12 3 3 4" xfId="27371" xr:uid="{C1E55F1B-D7CF-4651-A6A3-F345252EEBA3}"/>
    <cellStyle name="Commentaire 9 12 3 3 5" xfId="27372" xr:uid="{2C076070-DF74-414D-96B6-4722013420DC}"/>
    <cellStyle name="Commentaire 9 12 3 4" xfId="27373" xr:uid="{201943ED-D226-489D-B827-9ACD8F8ED31C}"/>
    <cellStyle name="Commentaire 9 12 3 5" xfId="27374" xr:uid="{AE88AC7C-4DA1-49FC-AAB9-6274826974F1}"/>
    <cellStyle name="Commentaire 9 12 3 6" xfId="27375" xr:uid="{EF45A794-0E1E-4E94-957C-551351AA91BA}"/>
    <cellStyle name="Commentaire 9 12 3 7" xfId="27376" xr:uid="{D70A7A50-9B4C-4F01-8C9A-F34854530194}"/>
    <cellStyle name="Commentaire 9 12 3_Commentaires" xfId="27377" xr:uid="{9217EE18-4091-47EE-80E4-3B14AF7FBA58}"/>
    <cellStyle name="Commentaire 9 12 4" xfId="27378" xr:uid="{EFDA99B4-7E6B-4A52-93C6-F6D335D5F6F5}"/>
    <cellStyle name="Commentaire 9 12 4 2" xfId="27379" xr:uid="{89AD4F7C-3868-4E30-B53D-49DC9DCD1AD3}"/>
    <cellStyle name="Commentaire 9 12 4 2 2" xfId="27380" xr:uid="{DE7783CB-0B7E-4640-8608-9AEB4EC41DC2}"/>
    <cellStyle name="Commentaire 9 12 4 2 3" xfId="27381" xr:uid="{391E5812-1FAA-4D31-9813-76329ED25B7E}"/>
    <cellStyle name="Commentaire 9 12 4 2 4" xfId="27382" xr:uid="{B0E867C5-F7FB-49B7-AD1E-703259C035CA}"/>
    <cellStyle name="Commentaire 9 12 4 2 5" xfId="27383" xr:uid="{188750C4-A188-4364-B68F-A9EE7F758BC8}"/>
    <cellStyle name="Commentaire 9 12 4 2_Commentaires" xfId="27384" xr:uid="{5505A1B1-E850-480C-90BA-823B348A47DF}"/>
    <cellStyle name="Commentaire 9 12 4 3" xfId="27385" xr:uid="{02752BF0-E4E4-4F13-A497-024B8DBA4801}"/>
    <cellStyle name="Commentaire 9 12 4 3 2" xfId="27386" xr:uid="{A5079A9E-642A-42A8-BAD5-927488DD193B}"/>
    <cellStyle name="Commentaire 9 12 4 3 3" xfId="27387" xr:uid="{E3214845-06F4-4F03-89DF-8EFD33CBC2E3}"/>
    <cellStyle name="Commentaire 9 12 4 3 4" xfId="27388" xr:uid="{9D25FEB8-1CBE-4F9D-85D8-0DD2B2611A7E}"/>
    <cellStyle name="Commentaire 9 12 4 3 5" xfId="27389" xr:uid="{718F3953-9358-4E34-93D3-39EF86EE0BE6}"/>
    <cellStyle name="Commentaire 9 12 4 4" xfId="27390" xr:uid="{B6722B4B-8C59-4C69-96D2-E27C3F96E4A2}"/>
    <cellStyle name="Commentaire 9 12 4 5" xfId="27391" xr:uid="{0B6EF2E4-F784-4927-9828-7AFFCF24C63C}"/>
    <cellStyle name="Commentaire 9 12 4 6" xfId="27392" xr:uid="{46A657A0-A171-4D92-BD8F-8A070D0BF773}"/>
    <cellStyle name="Commentaire 9 12 4 7" xfId="27393" xr:uid="{34B4A7D0-0940-4B9E-91EB-8AD2F1E1312B}"/>
    <cellStyle name="Commentaire 9 12 4_Commentaires" xfId="27394" xr:uid="{7347017A-50F3-46CF-ADDD-89AACCB0895A}"/>
    <cellStyle name="Commentaire 9 12 5" xfId="27395" xr:uid="{78E0AA3B-2221-4223-85CC-DC57C1524BBB}"/>
    <cellStyle name="Commentaire 9 12 5 2" xfId="27396" xr:uid="{B31F4623-1488-48C5-AACC-0D5D94B0EBBC}"/>
    <cellStyle name="Commentaire 9 12 5 2 2" xfId="27397" xr:uid="{CC9C7E42-66F5-473A-8F25-3861701367DE}"/>
    <cellStyle name="Commentaire 9 12 5 2 3" xfId="27398" xr:uid="{A8BF7C41-9711-45F9-9C61-AB8C49D78E1C}"/>
    <cellStyle name="Commentaire 9 12 5 2 4" xfId="27399" xr:uid="{84E6A0D7-87E7-4E9F-9E14-73AAF8ADA2E5}"/>
    <cellStyle name="Commentaire 9 12 5 2 5" xfId="27400" xr:uid="{695CFDA2-B92B-466D-B62D-8DD0B950B196}"/>
    <cellStyle name="Commentaire 9 12 5 2_Commentaires" xfId="27401" xr:uid="{BC9DE7BB-4E74-41FE-8605-69F4DD898E2E}"/>
    <cellStyle name="Commentaire 9 12 5 3" xfId="27402" xr:uid="{48C07491-DEE1-44B3-8D67-1C6DB4D86B76}"/>
    <cellStyle name="Commentaire 9 12 5 4" xfId="27403" xr:uid="{972B9B43-202A-4178-BA91-3A1CEFA842E3}"/>
    <cellStyle name="Commentaire 9 12 5 5" xfId="27404" xr:uid="{865C6888-22AC-461A-9429-8959D250DA56}"/>
    <cellStyle name="Commentaire 9 12 5 6" xfId="27405" xr:uid="{0FFB0B8E-D17B-4A10-94A9-F912D586F312}"/>
    <cellStyle name="Commentaire 9 12 5_Commentaires" xfId="27406" xr:uid="{4A7F128B-2843-495E-90CD-FE48EF9A8740}"/>
    <cellStyle name="Commentaire 9 12 6" xfId="27407" xr:uid="{1BB3EED6-6EBE-445B-9818-D896A23ECB35}"/>
    <cellStyle name="Commentaire 9 12 6 2" xfId="27408" xr:uid="{653AA908-46B7-4BE2-8AC6-96AFAFF5F420}"/>
    <cellStyle name="Commentaire 9 12 6 2 2" xfId="27409" xr:uid="{2F432060-AF95-42EF-8B50-F383C7CA311A}"/>
    <cellStyle name="Commentaire 9 12 6 2_Commentaires" xfId="27410" xr:uid="{35F831BC-425E-48EB-B48B-80994757FB0C}"/>
    <cellStyle name="Commentaire 9 12 6 3" xfId="27411" xr:uid="{B2C6381B-8F3D-453A-BDB4-7AD8FF182996}"/>
    <cellStyle name="Commentaire 9 12 6 4" xfId="27412" xr:uid="{001A1C86-C8EE-413D-950A-E86E10FB75AE}"/>
    <cellStyle name="Commentaire 9 12 6 5" xfId="27413" xr:uid="{4F0DD839-FC81-4F12-8371-DEFEA527CE6B}"/>
    <cellStyle name="Commentaire 9 12 6_Commentaires" xfId="27414" xr:uid="{21A6E14D-4E26-4E98-A700-D3DF0F94957E}"/>
    <cellStyle name="Commentaire 9 12 7" xfId="27415" xr:uid="{01E1CC15-FA1B-40EA-9DFC-FF3455330C83}"/>
    <cellStyle name="Commentaire 9 12 7 2" xfId="27416" xr:uid="{E4CC0633-6A0D-4DD2-82F4-F4433ADF778A}"/>
    <cellStyle name="Commentaire 9 12 7_Commentaires" xfId="27417" xr:uid="{C67589E9-CD74-4F83-B38D-B73A82AB9213}"/>
    <cellStyle name="Commentaire 9 12 8" xfId="27418" xr:uid="{48A3EBCE-EE73-4E8B-AE60-A9A4EAD647ED}"/>
    <cellStyle name="Commentaire 9 12 8 2" xfId="27419" xr:uid="{B2B1682E-F2CE-4400-98A6-9E40DAE546A0}"/>
    <cellStyle name="Commentaire 9 12 8_Commentaires" xfId="27420" xr:uid="{BC241972-01F8-4C4F-8522-614C90D35CF9}"/>
    <cellStyle name="Commentaire 9 12 9" xfId="27421" xr:uid="{60A48C55-5987-416C-8B9A-736CB575F438}"/>
    <cellStyle name="Commentaire 9 12_Commentaires" xfId="27422" xr:uid="{B18DA973-4D0D-4E62-9F52-87AEDCD847B0}"/>
    <cellStyle name="Commentaire 9 13" xfId="27423" xr:uid="{07A56938-5F31-4EAF-8A7A-76F75601335A}"/>
    <cellStyle name="Commentaire 9 13 10" xfId="27424" xr:uid="{8A4B0285-8CFF-4D50-95E6-E85E398A28EC}"/>
    <cellStyle name="Commentaire 9 13 2" xfId="27425" xr:uid="{9BDF2710-870C-459B-96CB-1F84501B8AB7}"/>
    <cellStyle name="Commentaire 9 13 2 2" xfId="27426" xr:uid="{77EDC0B2-5714-4705-9F6D-FCD5E95ACBA2}"/>
    <cellStyle name="Commentaire 9 13 2 2 2" xfId="27427" xr:uid="{90FD74C7-F13B-455C-A5FF-DD31F3216DFF}"/>
    <cellStyle name="Commentaire 9 13 2 2 2 2" xfId="27428" xr:uid="{EE03C883-EC71-480B-98FE-D77F2000442B}"/>
    <cellStyle name="Commentaire 9 13 2 2 2 3" xfId="27429" xr:uid="{2BF0CBBE-3587-4616-926C-F571B0522552}"/>
    <cellStyle name="Commentaire 9 13 2 2 2 4" xfId="27430" xr:uid="{7F1A0087-B652-4357-B65B-9F2FB0964111}"/>
    <cellStyle name="Commentaire 9 13 2 2 2 5" xfId="27431" xr:uid="{D807B291-FC9F-4D48-A160-A80C85297854}"/>
    <cellStyle name="Commentaire 9 13 2 2 3" xfId="27432" xr:uid="{5269490E-1606-4D7B-99B2-F4DAF63DBA07}"/>
    <cellStyle name="Commentaire 9 13 2 2 3 2" xfId="27433" xr:uid="{A33F4178-8192-449E-8AFD-7369B36D300C}"/>
    <cellStyle name="Commentaire 9 13 2 2 3 3" xfId="27434" xr:uid="{97154E1E-9F58-4766-9B52-FF2ED2815A07}"/>
    <cellStyle name="Commentaire 9 13 2 2 3 4" xfId="27435" xr:uid="{64FD9F12-DE79-4501-A1D5-E66F0C7F8795}"/>
    <cellStyle name="Commentaire 9 13 2 2 3 5" xfId="27436" xr:uid="{B3B83935-2746-4F0A-BE60-7D0488456641}"/>
    <cellStyle name="Commentaire 9 13 2 2 4" xfId="27437" xr:uid="{DD2E464F-1715-41F8-873B-F51CA6560C90}"/>
    <cellStyle name="Commentaire 9 13 2 2 5" xfId="27438" xr:uid="{56C880C5-DED8-4530-A7CC-BBF0FE3238DF}"/>
    <cellStyle name="Commentaire 9 13 2 2 6" xfId="27439" xr:uid="{913FBD2F-4680-485A-B0CC-FBF78E10480B}"/>
    <cellStyle name="Commentaire 9 13 2 2 7" xfId="27440" xr:uid="{1C0949F3-E3A8-4A27-B8DA-B0E655DEF4BE}"/>
    <cellStyle name="Commentaire 9 13 2 2_Commentaires" xfId="27441" xr:uid="{646C026D-F2DA-4F8F-AD4B-076083B1A381}"/>
    <cellStyle name="Commentaire 9 13 2 3" xfId="27442" xr:uid="{2433E694-1B78-4167-9EDA-12E39A54641E}"/>
    <cellStyle name="Commentaire 9 13 2 3 2" xfId="27443" xr:uid="{49F2401B-8897-4CD2-98AC-D64DF88BDF2A}"/>
    <cellStyle name="Commentaire 9 13 2 3 2 2" xfId="27444" xr:uid="{BBB06383-8C91-46E9-A58A-8ADAB2501A68}"/>
    <cellStyle name="Commentaire 9 13 2 3 2 3" xfId="27445" xr:uid="{1D461613-C94B-4677-AAE4-4154EA187572}"/>
    <cellStyle name="Commentaire 9 13 2 3 2 4" xfId="27446" xr:uid="{8A89E397-5759-416C-9AF0-BC11736EA21C}"/>
    <cellStyle name="Commentaire 9 13 2 3 2 5" xfId="27447" xr:uid="{88D6B5EE-F3CE-41A5-8143-7014FC9E82FA}"/>
    <cellStyle name="Commentaire 9 13 2 3 3" xfId="27448" xr:uid="{7E8EE8AA-287D-4941-A76E-3E2389973190}"/>
    <cellStyle name="Commentaire 9 13 2 3 3 2" xfId="27449" xr:uid="{AC4B4DE9-77E8-4CE3-B2BB-C29588A58629}"/>
    <cellStyle name="Commentaire 9 13 2 3 3 3" xfId="27450" xr:uid="{81C9F663-2209-4527-BF33-B7AF5A1BE591}"/>
    <cellStyle name="Commentaire 9 13 2 3 3 4" xfId="27451" xr:uid="{D6BD37D1-A815-49EC-8D49-9C8B402302AA}"/>
    <cellStyle name="Commentaire 9 13 2 3 3 5" xfId="27452" xr:uid="{ADD9B141-7E40-44B0-80CD-90E4735428E1}"/>
    <cellStyle name="Commentaire 9 13 2 3 4" xfId="27453" xr:uid="{3D994A06-9FB3-41A4-AD68-FA0E312C58CF}"/>
    <cellStyle name="Commentaire 9 13 2 3 5" xfId="27454" xr:uid="{39C5E15B-AFBE-47D1-81AE-92A237950103}"/>
    <cellStyle name="Commentaire 9 13 2 3 6" xfId="27455" xr:uid="{D48CE89D-412E-4617-9678-D870EB922AC3}"/>
    <cellStyle name="Commentaire 9 13 2 3 7" xfId="27456" xr:uid="{0EE9A823-6283-42DB-910E-E35229E0F960}"/>
    <cellStyle name="Commentaire 9 13 2 4" xfId="27457" xr:uid="{2CB829DD-5123-408D-9B9E-1897E7056473}"/>
    <cellStyle name="Commentaire 9 13 2 4 2" xfId="27458" xr:uid="{A42180BD-E1AB-4F48-B1C9-2930E04EC998}"/>
    <cellStyle name="Commentaire 9 13 2 4 3" xfId="27459" xr:uid="{476A1124-8E69-4BB7-AB65-4942E52EAE1A}"/>
    <cellStyle name="Commentaire 9 13 2 4 4" xfId="27460" xr:uid="{ED9B8BAB-A7A6-4F48-B547-0B331C660ECB}"/>
    <cellStyle name="Commentaire 9 13 2 4 5" xfId="27461" xr:uid="{26B7B8D9-F8D4-4F0E-9FFC-239F36B3FB35}"/>
    <cellStyle name="Commentaire 9 13 2 5" xfId="27462" xr:uid="{1FF6B739-725D-44F8-97E8-6FB7998C0A30}"/>
    <cellStyle name="Commentaire 9 13 2 5 2" xfId="27463" xr:uid="{7B0E5F6F-3576-4611-BA2D-30AE97046884}"/>
    <cellStyle name="Commentaire 9 13 2 5 3" xfId="27464" xr:uid="{DFEF7E05-8ABF-4541-84F5-E6BCF73349C0}"/>
    <cellStyle name="Commentaire 9 13 2 5 4" xfId="27465" xr:uid="{8B050DAC-6486-4EA7-9807-36E852AE053C}"/>
    <cellStyle name="Commentaire 9 13 2 5 5" xfId="27466" xr:uid="{F2EE1FB8-3477-4D8E-9A50-36C5CE6909B1}"/>
    <cellStyle name="Commentaire 9 13 2 6" xfId="27467" xr:uid="{B91A72AF-5583-470A-9659-B31B728B744C}"/>
    <cellStyle name="Commentaire 9 13 2 7" xfId="27468" xr:uid="{D066AEBA-EBA6-4A4E-8C51-46D04EF37BEC}"/>
    <cellStyle name="Commentaire 9 13 2 8" xfId="27469" xr:uid="{1B2AE160-BCDD-4022-93E3-5A445B23B4B2}"/>
    <cellStyle name="Commentaire 9 13 2 9" xfId="27470" xr:uid="{BC7B8383-C136-4627-A2E2-086629926435}"/>
    <cellStyle name="Commentaire 9 13 2_Commentaires" xfId="27471" xr:uid="{7909B03C-4F5D-41F8-A49F-2FDD68078776}"/>
    <cellStyle name="Commentaire 9 13 3" xfId="27472" xr:uid="{B2A2F468-D858-4292-AAB8-8DC2A25A9FD4}"/>
    <cellStyle name="Commentaire 9 13 3 2" xfId="27473" xr:uid="{A90F6715-717A-405B-9A45-FEFC1A42383E}"/>
    <cellStyle name="Commentaire 9 13 3 2 2" xfId="27474" xr:uid="{3D5EF460-9D74-4EAE-A2AA-D42FE33AAA6E}"/>
    <cellStyle name="Commentaire 9 13 3 2 3" xfId="27475" xr:uid="{AD5E1823-7476-4FAD-8725-9473A78DB4E2}"/>
    <cellStyle name="Commentaire 9 13 3 2 4" xfId="27476" xr:uid="{310DFC7A-5690-4ECD-8BE5-759088AD6B23}"/>
    <cellStyle name="Commentaire 9 13 3 2 5" xfId="27477" xr:uid="{8D1AB054-3D62-4B54-8259-E9A4532588F4}"/>
    <cellStyle name="Commentaire 9 13 3 2_Commentaires" xfId="27478" xr:uid="{C5793155-EF3B-468D-B296-2BCFE012AED5}"/>
    <cellStyle name="Commentaire 9 13 3 3" xfId="27479" xr:uid="{A55A7957-9234-4D85-B373-7DBB11C358CF}"/>
    <cellStyle name="Commentaire 9 13 3 3 2" xfId="27480" xr:uid="{D183F0A6-66C9-43F8-AEC5-BF3127D18416}"/>
    <cellStyle name="Commentaire 9 13 3 3 3" xfId="27481" xr:uid="{9BFEE6AE-9F22-4689-95CF-7F8C41A85990}"/>
    <cellStyle name="Commentaire 9 13 3 3 4" xfId="27482" xr:uid="{2B6DE423-7EB2-4D83-9EBF-95EFA4D141F4}"/>
    <cellStyle name="Commentaire 9 13 3 3 5" xfId="27483" xr:uid="{F87234B9-0A28-4A28-9853-2DC8BC17DA34}"/>
    <cellStyle name="Commentaire 9 13 3 4" xfId="27484" xr:uid="{364E047A-B0D0-48DC-A90E-782734BEA38B}"/>
    <cellStyle name="Commentaire 9 13 3 5" xfId="27485" xr:uid="{8A199E7A-FEE7-4B12-83E5-9D3AF344BC5F}"/>
    <cellStyle name="Commentaire 9 13 3 6" xfId="27486" xr:uid="{80245F6B-0711-4A9B-95CA-349AE03EBFFB}"/>
    <cellStyle name="Commentaire 9 13 3 7" xfId="27487" xr:uid="{1AD84FEB-4588-4898-85A2-CB4F7778FF39}"/>
    <cellStyle name="Commentaire 9 13 3_Commentaires" xfId="27488" xr:uid="{C7D636E0-7927-43FA-A41D-3F89615257CE}"/>
    <cellStyle name="Commentaire 9 13 4" xfId="27489" xr:uid="{376647B6-E223-4B65-8022-8CC4AF2B2827}"/>
    <cellStyle name="Commentaire 9 13 4 2" xfId="27490" xr:uid="{E2C9C9C0-55B8-4624-AC7B-06239E8DBFB7}"/>
    <cellStyle name="Commentaire 9 13 4 2 2" xfId="27491" xr:uid="{ADDCAA65-BBFA-4D52-85AB-40E17C762459}"/>
    <cellStyle name="Commentaire 9 13 4 2 3" xfId="27492" xr:uid="{9009554C-5925-4DA1-B61E-64D8A6A43C92}"/>
    <cellStyle name="Commentaire 9 13 4 2 4" xfId="27493" xr:uid="{0F1B1631-283E-41F6-A370-44CFE9609A2B}"/>
    <cellStyle name="Commentaire 9 13 4 2 5" xfId="27494" xr:uid="{E9730C1A-FE37-47E6-BFE6-22ECD064F66F}"/>
    <cellStyle name="Commentaire 9 13 4 2_Commentaires" xfId="27495" xr:uid="{31FC71F4-D05B-4E8E-ACAB-0C755C2ACDEB}"/>
    <cellStyle name="Commentaire 9 13 4 3" xfId="27496" xr:uid="{F144E24E-22D8-4C51-9AFC-2A9C9316770B}"/>
    <cellStyle name="Commentaire 9 13 4 3 2" xfId="27497" xr:uid="{F400E804-117D-4C1C-8E2F-E0A0FBD24B91}"/>
    <cellStyle name="Commentaire 9 13 4 3 3" xfId="27498" xr:uid="{C81B18A2-71F3-4414-B62E-286DCA55FE0B}"/>
    <cellStyle name="Commentaire 9 13 4 3 4" xfId="27499" xr:uid="{E6CCECFD-C2F3-4BF8-A7B0-720846297D0D}"/>
    <cellStyle name="Commentaire 9 13 4 3 5" xfId="27500" xr:uid="{6F4A6DA2-692A-4BD5-8995-F6D12BA1AC95}"/>
    <cellStyle name="Commentaire 9 13 4 4" xfId="27501" xr:uid="{ED411182-9911-4210-A88E-6DB778EA00E9}"/>
    <cellStyle name="Commentaire 9 13 4 5" xfId="27502" xr:uid="{EA979466-61C7-4964-B306-52EC09F521CE}"/>
    <cellStyle name="Commentaire 9 13 4 6" xfId="27503" xr:uid="{C782A7C6-033D-41F0-B920-A37330A56F72}"/>
    <cellStyle name="Commentaire 9 13 4 7" xfId="27504" xr:uid="{B2D2C9A6-E59D-4B1A-91C9-CBB2B70FD88F}"/>
    <cellStyle name="Commentaire 9 13 4_Commentaires" xfId="27505" xr:uid="{9E411D14-AE83-41F9-BD9A-EA050F12D574}"/>
    <cellStyle name="Commentaire 9 13 5" xfId="27506" xr:uid="{3B7282CC-761D-4142-899C-7CE59D6FEB80}"/>
    <cellStyle name="Commentaire 9 13 5 2" xfId="27507" xr:uid="{624319EB-BC03-4DD7-9851-5516C4BF067B}"/>
    <cellStyle name="Commentaire 9 13 5 2 2" xfId="27508" xr:uid="{1AF9013F-BB61-477B-92FB-32DFEAE8163F}"/>
    <cellStyle name="Commentaire 9 13 5 2 3" xfId="27509" xr:uid="{7224C612-7BD4-48F1-A873-63B08472A298}"/>
    <cellStyle name="Commentaire 9 13 5 2 4" xfId="27510" xr:uid="{A5A4BA4E-057D-4BC0-8C08-9FC5C41CF325}"/>
    <cellStyle name="Commentaire 9 13 5 2 5" xfId="27511" xr:uid="{9C9F9B42-6814-4755-A928-55CC048004E7}"/>
    <cellStyle name="Commentaire 9 13 5 2_Commentaires" xfId="27512" xr:uid="{128BC30A-56BB-4E79-B107-C64D8529FA2D}"/>
    <cellStyle name="Commentaire 9 13 5 3" xfId="27513" xr:uid="{E7C7AEF3-3D6B-495E-A8CC-66AA742C3DEC}"/>
    <cellStyle name="Commentaire 9 13 5 4" xfId="27514" xr:uid="{846B08EB-5AAC-4056-B361-2270368DB3B7}"/>
    <cellStyle name="Commentaire 9 13 5 5" xfId="27515" xr:uid="{AE0D5FD2-4E4E-4DC7-ABBA-25FDA3906EA9}"/>
    <cellStyle name="Commentaire 9 13 5 6" xfId="27516" xr:uid="{48160E9C-FF21-4CE4-9F9F-781C3FF36BAD}"/>
    <cellStyle name="Commentaire 9 13 5_Commentaires" xfId="27517" xr:uid="{A58895C5-9487-4B8E-97CF-53B7C6549950}"/>
    <cellStyle name="Commentaire 9 13 6" xfId="27518" xr:uid="{E056705A-703A-4081-92B2-71D794092D10}"/>
    <cellStyle name="Commentaire 9 13 6 2" xfId="27519" xr:uid="{B4AE48A6-97FA-40CE-AA55-2DE7680401BE}"/>
    <cellStyle name="Commentaire 9 13 6 2 2" xfId="27520" xr:uid="{B77B0CB2-0F89-467B-B134-DF4F4D8717F2}"/>
    <cellStyle name="Commentaire 9 13 6 2_Commentaires" xfId="27521" xr:uid="{DE75603F-FF48-477B-924C-1C6D38FA99E7}"/>
    <cellStyle name="Commentaire 9 13 6 3" xfId="27522" xr:uid="{7558353B-81FB-4322-A94D-7DEFF7279480}"/>
    <cellStyle name="Commentaire 9 13 6 4" xfId="27523" xr:uid="{D73074DD-6556-4C3B-8AFB-35E15717B34D}"/>
    <cellStyle name="Commentaire 9 13 6 5" xfId="27524" xr:uid="{619E554A-3160-49CF-9C95-B673BFF7F07F}"/>
    <cellStyle name="Commentaire 9 13 6_Commentaires" xfId="27525" xr:uid="{D0F7B1BD-8419-4ABD-90B1-88A2C5A7B5B9}"/>
    <cellStyle name="Commentaire 9 13 7" xfId="27526" xr:uid="{A57933BC-8F28-4A80-8CC8-630F8A574ECC}"/>
    <cellStyle name="Commentaire 9 13 7 2" xfId="27527" xr:uid="{B926EC86-30C5-48D5-B8B5-713F9FFA2B44}"/>
    <cellStyle name="Commentaire 9 13 7_Commentaires" xfId="27528" xr:uid="{39D0938D-22DA-44E1-9BA8-5C582061ADFE}"/>
    <cellStyle name="Commentaire 9 13 8" xfId="27529" xr:uid="{45427A28-33F6-4D92-850C-D2EEDEE61F7A}"/>
    <cellStyle name="Commentaire 9 13 8 2" xfId="27530" xr:uid="{0FF83506-E422-4F51-B183-C6C027400E4F}"/>
    <cellStyle name="Commentaire 9 13 8_Commentaires" xfId="27531" xr:uid="{6306B629-ED2E-486E-8BBC-7CED2F8F668D}"/>
    <cellStyle name="Commentaire 9 13 9" xfId="27532" xr:uid="{537D07C5-E030-46EF-83F2-CD0607CD1CFF}"/>
    <cellStyle name="Commentaire 9 13_Commentaires" xfId="27533" xr:uid="{D2653F19-F837-48BC-BA8D-BDFD6B8B084C}"/>
    <cellStyle name="Commentaire 9 14" xfId="27534" xr:uid="{1976B5B3-A931-4D48-935E-E8DD290F47F4}"/>
    <cellStyle name="Commentaire 9 14 10" xfId="27535" xr:uid="{FD4F7577-6CF7-43EE-A001-32DB0DC473D0}"/>
    <cellStyle name="Commentaire 9 14 2" xfId="27536" xr:uid="{78788C36-8D72-4B6C-9D61-8036A1A873AA}"/>
    <cellStyle name="Commentaire 9 14 2 2" xfId="27537" xr:uid="{37F3CA71-4102-40EA-96E9-3EA658511EC7}"/>
    <cellStyle name="Commentaire 9 14 2 2 2" xfId="27538" xr:uid="{8959C6D3-DBF1-437D-9FB4-2D6FE25CFD22}"/>
    <cellStyle name="Commentaire 9 14 2 2 2 2" xfId="27539" xr:uid="{93E33E9C-EBCE-4504-97E6-C165F7A90B49}"/>
    <cellStyle name="Commentaire 9 14 2 2 2 3" xfId="27540" xr:uid="{34E953E4-FAAD-4D51-93EE-DAB46F227EDB}"/>
    <cellStyle name="Commentaire 9 14 2 2 2 4" xfId="27541" xr:uid="{A68C32B2-1AB4-417C-AE7B-8EE4499D9D70}"/>
    <cellStyle name="Commentaire 9 14 2 2 2 5" xfId="27542" xr:uid="{AB2FB1B4-24DD-4128-92B1-59619B745DF9}"/>
    <cellStyle name="Commentaire 9 14 2 2 3" xfId="27543" xr:uid="{AE3EDE8D-58F9-4948-BBEA-32F7EB30DB5B}"/>
    <cellStyle name="Commentaire 9 14 2 2 3 2" xfId="27544" xr:uid="{7567C835-48FC-4F98-BBBD-D727B808BCB4}"/>
    <cellStyle name="Commentaire 9 14 2 2 3 3" xfId="27545" xr:uid="{2443B09C-5F64-4264-9E50-53E50739585D}"/>
    <cellStyle name="Commentaire 9 14 2 2 3 4" xfId="27546" xr:uid="{6CE5C78D-D9A8-4074-AED7-DD2FE3CBCC28}"/>
    <cellStyle name="Commentaire 9 14 2 2 3 5" xfId="27547" xr:uid="{4CAB0954-846C-4580-B99F-41723393E642}"/>
    <cellStyle name="Commentaire 9 14 2 2 4" xfId="27548" xr:uid="{08B0BDAB-559C-421A-8DC5-8CC2E7A0775F}"/>
    <cellStyle name="Commentaire 9 14 2 2 5" xfId="27549" xr:uid="{31BA4E50-9AB9-4C03-B288-D4B0FDF2A31B}"/>
    <cellStyle name="Commentaire 9 14 2 2 6" xfId="27550" xr:uid="{5912BB5A-7724-4152-90D1-10BC99620255}"/>
    <cellStyle name="Commentaire 9 14 2 2 7" xfId="27551" xr:uid="{A8B6DD71-CF4F-44A8-B38B-5FF0898344F7}"/>
    <cellStyle name="Commentaire 9 14 2 2_Commentaires" xfId="27552" xr:uid="{CDD5F5CB-16D6-47D0-8C98-A2D2F319BDBC}"/>
    <cellStyle name="Commentaire 9 14 2 3" xfId="27553" xr:uid="{2E45B101-9EDB-41B0-9954-4EF9D1A44CDE}"/>
    <cellStyle name="Commentaire 9 14 2 3 2" xfId="27554" xr:uid="{A99609CD-F35A-4E0F-8113-21BC27F5B18F}"/>
    <cellStyle name="Commentaire 9 14 2 3 2 2" xfId="27555" xr:uid="{9D40C89E-EEFB-4C0F-9993-41DD8A67B79A}"/>
    <cellStyle name="Commentaire 9 14 2 3 2 3" xfId="27556" xr:uid="{3DAECDD7-DCD4-4DEF-B128-C72EF27E6732}"/>
    <cellStyle name="Commentaire 9 14 2 3 2 4" xfId="27557" xr:uid="{8A53300D-80BB-40F2-A1D8-A940FFF2C6B0}"/>
    <cellStyle name="Commentaire 9 14 2 3 2 5" xfId="27558" xr:uid="{A8346B88-E10B-48D5-B14D-E8E5F44E9C91}"/>
    <cellStyle name="Commentaire 9 14 2 3 3" xfId="27559" xr:uid="{D50580E6-80F1-4016-B985-0011A178683D}"/>
    <cellStyle name="Commentaire 9 14 2 3 3 2" xfId="27560" xr:uid="{42983286-315F-454C-8560-71A949856B02}"/>
    <cellStyle name="Commentaire 9 14 2 3 3 3" xfId="27561" xr:uid="{62A8D481-9F6A-4603-9782-00DF0840943F}"/>
    <cellStyle name="Commentaire 9 14 2 3 3 4" xfId="27562" xr:uid="{49ABED35-D904-4F0D-BA79-6555D2249E98}"/>
    <cellStyle name="Commentaire 9 14 2 3 3 5" xfId="27563" xr:uid="{F1500A01-4DC0-49DF-A1DA-6B6338872112}"/>
    <cellStyle name="Commentaire 9 14 2 3 4" xfId="27564" xr:uid="{3A595A89-D8E4-4AF6-8FD8-88B8B6399431}"/>
    <cellStyle name="Commentaire 9 14 2 3 5" xfId="27565" xr:uid="{723485F7-A17F-4234-9FB9-32D2D982D0E5}"/>
    <cellStyle name="Commentaire 9 14 2 3 6" xfId="27566" xr:uid="{152377EF-9896-45B3-A945-C4BC7B37C4CE}"/>
    <cellStyle name="Commentaire 9 14 2 3 7" xfId="27567" xr:uid="{A46F66EA-D24F-479B-9D9D-F2EFAFBE5A1C}"/>
    <cellStyle name="Commentaire 9 14 2 4" xfId="27568" xr:uid="{1CD3FA87-73CA-4027-80EC-C705F22A5719}"/>
    <cellStyle name="Commentaire 9 14 2 4 2" xfId="27569" xr:uid="{A90B9649-ACE1-49C4-B1E7-E8D823F9BA5C}"/>
    <cellStyle name="Commentaire 9 14 2 4 3" xfId="27570" xr:uid="{4DB92F71-E2E2-448B-ACA6-2A33064B9F29}"/>
    <cellStyle name="Commentaire 9 14 2 4 4" xfId="27571" xr:uid="{8F5D457B-56C6-4D89-B4B2-012B8AF35F86}"/>
    <cellStyle name="Commentaire 9 14 2 4 5" xfId="27572" xr:uid="{2B815443-40BF-4CC3-8751-37E6283C633D}"/>
    <cellStyle name="Commentaire 9 14 2 5" xfId="27573" xr:uid="{FA1FE2F1-4A9F-49BC-BB8F-3847AD0D87AB}"/>
    <cellStyle name="Commentaire 9 14 2 5 2" xfId="27574" xr:uid="{132F4F48-66F0-4886-A8D2-0EC36A972215}"/>
    <cellStyle name="Commentaire 9 14 2 5 3" xfId="27575" xr:uid="{C9C12AA7-B3E3-45DF-BD2B-417B1CEF708F}"/>
    <cellStyle name="Commentaire 9 14 2 5 4" xfId="27576" xr:uid="{43E3CC2D-3223-4778-B6DA-89D1AA0D1B17}"/>
    <cellStyle name="Commentaire 9 14 2 5 5" xfId="27577" xr:uid="{F06F4852-7A6E-4401-B8F9-164D740A237F}"/>
    <cellStyle name="Commentaire 9 14 2 6" xfId="27578" xr:uid="{51EAD494-509C-4E4C-8E2A-18CC4F96F554}"/>
    <cellStyle name="Commentaire 9 14 2 7" xfId="27579" xr:uid="{FB9BEE72-A915-4778-8D13-48089E477D8C}"/>
    <cellStyle name="Commentaire 9 14 2 8" xfId="27580" xr:uid="{B7DD03D3-6E81-4457-9190-309AED9942BD}"/>
    <cellStyle name="Commentaire 9 14 2 9" xfId="27581" xr:uid="{65AF3B9E-F7E9-4B18-8A61-8263F4D52763}"/>
    <cellStyle name="Commentaire 9 14 2_Commentaires" xfId="27582" xr:uid="{F0B9FC86-DE4D-474E-A865-3F7ADDB9CB17}"/>
    <cellStyle name="Commentaire 9 14 3" xfId="27583" xr:uid="{B10D8822-FB7F-47A1-B13F-853D00DEB313}"/>
    <cellStyle name="Commentaire 9 14 3 2" xfId="27584" xr:uid="{E6FD450B-2925-4190-B35F-AA255728C1DA}"/>
    <cellStyle name="Commentaire 9 14 3 2 2" xfId="27585" xr:uid="{3D8DC46B-4D67-4026-8DFC-14721E10E140}"/>
    <cellStyle name="Commentaire 9 14 3 2 3" xfId="27586" xr:uid="{46A574C8-EA66-418A-B1EC-F44CDBAE3DC3}"/>
    <cellStyle name="Commentaire 9 14 3 2 4" xfId="27587" xr:uid="{5B01464B-1ED4-4909-89AC-74659DBFE2D4}"/>
    <cellStyle name="Commentaire 9 14 3 2 5" xfId="27588" xr:uid="{DA6CFB68-28F8-478F-A5EE-063836629671}"/>
    <cellStyle name="Commentaire 9 14 3 2_Commentaires" xfId="27589" xr:uid="{D2D76F00-5A37-448A-B104-BD1199F66F4E}"/>
    <cellStyle name="Commentaire 9 14 3 3" xfId="27590" xr:uid="{47FBC4F8-18D7-486D-91FC-87D003460A67}"/>
    <cellStyle name="Commentaire 9 14 3 3 2" xfId="27591" xr:uid="{1E1F026D-FE2C-41BF-844C-EF759CF5D562}"/>
    <cellStyle name="Commentaire 9 14 3 3 3" xfId="27592" xr:uid="{C3FF81E8-7347-4F19-96CE-05F9D7419F81}"/>
    <cellStyle name="Commentaire 9 14 3 3 4" xfId="27593" xr:uid="{F28066BB-A62A-451F-80E6-2F27D2B5CEA9}"/>
    <cellStyle name="Commentaire 9 14 3 3 5" xfId="27594" xr:uid="{BAE42F7E-916B-4AC1-877F-8CDF622B6DC5}"/>
    <cellStyle name="Commentaire 9 14 3 4" xfId="27595" xr:uid="{F1888A3C-8AA3-4813-B873-B53C1F5C62C1}"/>
    <cellStyle name="Commentaire 9 14 3 5" xfId="27596" xr:uid="{17A3DF44-7C9C-4BEF-8125-DA1B7CF46B12}"/>
    <cellStyle name="Commentaire 9 14 3 6" xfId="27597" xr:uid="{64FD31E0-6514-4621-82E3-C6AC2F370076}"/>
    <cellStyle name="Commentaire 9 14 3 7" xfId="27598" xr:uid="{37F8D64A-A4B0-4245-AC6D-13B6E5D057EB}"/>
    <cellStyle name="Commentaire 9 14 3_Commentaires" xfId="27599" xr:uid="{CD4D7E0F-6A4C-47AA-814F-9EDF6D048DCD}"/>
    <cellStyle name="Commentaire 9 14 4" xfId="27600" xr:uid="{5F86DBEB-3D94-49CC-AA91-EA02A0E94609}"/>
    <cellStyle name="Commentaire 9 14 4 2" xfId="27601" xr:uid="{EBB17F8A-B321-4F73-977C-4A269069C6D6}"/>
    <cellStyle name="Commentaire 9 14 4 2 2" xfId="27602" xr:uid="{19260F79-6598-415D-A8BB-63A022939DA3}"/>
    <cellStyle name="Commentaire 9 14 4 2 3" xfId="27603" xr:uid="{D28D93F7-02FC-4685-A5F7-E9088FC91D13}"/>
    <cellStyle name="Commentaire 9 14 4 2 4" xfId="27604" xr:uid="{27E935AA-6BBB-43FB-AF2E-09E2B4C03AF5}"/>
    <cellStyle name="Commentaire 9 14 4 2 5" xfId="27605" xr:uid="{A3528176-E08B-46CB-BDBA-ED8DE35A366A}"/>
    <cellStyle name="Commentaire 9 14 4 2_Commentaires" xfId="27606" xr:uid="{CF9740A5-57F7-471F-8A72-58A307AD1A16}"/>
    <cellStyle name="Commentaire 9 14 4 3" xfId="27607" xr:uid="{D7E868DE-7745-4AA3-AD24-C4D448B7E39E}"/>
    <cellStyle name="Commentaire 9 14 4 3 2" xfId="27608" xr:uid="{4BD341DE-13AF-42C9-BB5B-33083D9E3B99}"/>
    <cellStyle name="Commentaire 9 14 4 3 3" xfId="27609" xr:uid="{D44B7CB0-4745-4388-A0E2-0EC97AE22CCF}"/>
    <cellStyle name="Commentaire 9 14 4 3 4" xfId="27610" xr:uid="{655D059E-81C9-4B20-BF0B-C0BAB18E3944}"/>
    <cellStyle name="Commentaire 9 14 4 3 5" xfId="27611" xr:uid="{F3B349FD-5246-46C2-B114-BF2853E7AE23}"/>
    <cellStyle name="Commentaire 9 14 4 4" xfId="27612" xr:uid="{2D4354BD-E0FB-41AA-A156-C324A6515306}"/>
    <cellStyle name="Commentaire 9 14 4 5" xfId="27613" xr:uid="{E16142F6-506A-499D-9177-4BAC44613247}"/>
    <cellStyle name="Commentaire 9 14 4 6" xfId="27614" xr:uid="{E4FAE923-46F3-4DC4-9D8B-EB2C91C3E309}"/>
    <cellStyle name="Commentaire 9 14 4 7" xfId="27615" xr:uid="{EC9A751A-70B1-45F6-9093-5FBA4CCADD5B}"/>
    <cellStyle name="Commentaire 9 14 4_Commentaires" xfId="27616" xr:uid="{F1B65D8A-D585-4730-849A-14F829090A8D}"/>
    <cellStyle name="Commentaire 9 14 5" xfId="27617" xr:uid="{4F34FE3E-8A22-472E-8010-66547D2D8555}"/>
    <cellStyle name="Commentaire 9 14 5 2" xfId="27618" xr:uid="{B0D5DC9D-EA63-4ABC-A196-3A289130CF14}"/>
    <cellStyle name="Commentaire 9 14 5 2 2" xfId="27619" xr:uid="{EF0FFD1B-5B44-4E9F-B875-C327DF9441DA}"/>
    <cellStyle name="Commentaire 9 14 5 2 3" xfId="27620" xr:uid="{3A48C91C-5F6C-400B-A28C-DFE3D08AC292}"/>
    <cellStyle name="Commentaire 9 14 5 2 4" xfId="27621" xr:uid="{DD59D460-6FB9-4950-BFEE-635900503E75}"/>
    <cellStyle name="Commentaire 9 14 5 2 5" xfId="27622" xr:uid="{FBD0826B-9D6F-4405-8AD1-BFCA88B42971}"/>
    <cellStyle name="Commentaire 9 14 5 2_Commentaires" xfId="27623" xr:uid="{9F18583C-1F2F-43B7-8E39-9CE382615ED0}"/>
    <cellStyle name="Commentaire 9 14 5 3" xfId="27624" xr:uid="{14C0E42A-1C5F-43E6-9CA3-2D30BAFEE769}"/>
    <cellStyle name="Commentaire 9 14 5 4" xfId="27625" xr:uid="{3B0D06E1-ADE3-4756-98BA-8D9F7A567A1F}"/>
    <cellStyle name="Commentaire 9 14 5 5" xfId="27626" xr:uid="{70BB1009-B4A1-4A3E-96BE-C918F1AB54E6}"/>
    <cellStyle name="Commentaire 9 14 5 6" xfId="27627" xr:uid="{E12C1C55-6DBD-4E12-955E-105D2DB7AFC4}"/>
    <cellStyle name="Commentaire 9 14 5_Commentaires" xfId="27628" xr:uid="{3585FB58-14F0-40EB-875A-6DEDEF06E652}"/>
    <cellStyle name="Commentaire 9 14 6" xfId="27629" xr:uid="{B49A9A60-810D-4E94-99E9-4435080F00D4}"/>
    <cellStyle name="Commentaire 9 14 6 2" xfId="27630" xr:uid="{A6F3AC7D-21CF-46C4-9B5D-F366F37F1ACA}"/>
    <cellStyle name="Commentaire 9 14 6 2 2" xfId="27631" xr:uid="{533EC2C4-F1D0-4D7E-8333-D2E9CB5F9FF7}"/>
    <cellStyle name="Commentaire 9 14 6 2_Commentaires" xfId="27632" xr:uid="{3FBC2E3A-3789-4FDD-94C2-4580803D8693}"/>
    <cellStyle name="Commentaire 9 14 6 3" xfId="27633" xr:uid="{68A7ED6B-F294-4280-AF51-F1BA8E1A4C58}"/>
    <cellStyle name="Commentaire 9 14 6 4" xfId="27634" xr:uid="{85123820-D67C-45F0-B5C1-D41F48605D61}"/>
    <cellStyle name="Commentaire 9 14 6 5" xfId="27635" xr:uid="{A2F0583C-872E-4E18-9ECD-AA2C01C0A016}"/>
    <cellStyle name="Commentaire 9 14 6_Commentaires" xfId="27636" xr:uid="{0CC3F87D-6010-4DDD-BA85-BEF53AAE7F70}"/>
    <cellStyle name="Commentaire 9 14 7" xfId="27637" xr:uid="{83AA4EA5-55A7-42C1-A793-A5CAAD780BC9}"/>
    <cellStyle name="Commentaire 9 14 7 2" xfId="27638" xr:uid="{64896FE9-D3F4-494E-9D2D-E6F625334B71}"/>
    <cellStyle name="Commentaire 9 14 7_Commentaires" xfId="27639" xr:uid="{96605EE6-3DDC-4716-841E-BC512E4FD6F8}"/>
    <cellStyle name="Commentaire 9 14 8" xfId="27640" xr:uid="{9F73CB69-45E8-4FE3-AAE1-E93F61C9CC54}"/>
    <cellStyle name="Commentaire 9 14 8 2" xfId="27641" xr:uid="{E5423C7E-6447-4259-9C31-8996E81B3F5D}"/>
    <cellStyle name="Commentaire 9 14 8_Commentaires" xfId="27642" xr:uid="{34B08EF0-40DF-480F-A995-BECC01062BAA}"/>
    <cellStyle name="Commentaire 9 14 9" xfId="27643" xr:uid="{A9BD90EC-7C21-4CF4-A446-5766AF1BCEE5}"/>
    <cellStyle name="Commentaire 9 14_Commentaires" xfId="27644" xr:uid="{D8C35BF5-4E16-4E42-9B6E-182E7F6FA711}"/>
    <cellStyle name="Commentaire 9 15" xfId="27645" xr:uid="{FB3DD63C-990B-45BB-AA49-DEA188852D41}"/>
    <cellStyle name="Commentaire 9 15 2" xfId="27646" xr:uid="{0448F54D-B0DE-46C3-B6E8-AFC1C6687ABF}"/>
    <cellStyle name="Commentaire 9 15 2 2" xfId="27647" xr:uid="{0398D746-A3C4-449C-A071-A73C127B1FBB}"/>
    <cellStyle name="Commentaire 9 15 2 2 2" xfId="27648" xr:uid="{9C35DCF7-1535-4EDC-8B5D-F512A427608F}"/>
    <cellStyle name="Commentaire 9 15 2 2 3" xfId="27649" xr:uid="{A57D62AD-AAD2-4BBB-9266-F5BB4EC9AE01}"/>
    <cellStyle name="Commentaire 9 15 2 2 4" xfId="27650" xr:uid="{9D6814CB-3638-43E1-893C-26E345D69E79}"/>
    <cellStyle name="Commentaire 9 15 2 2 5" xfId="27651" xr:uid="{93652129-937D-4D4B-AEB6-7AA8E9A7C74C}"/>
    <cellStyle name="Commentaire 9 15 2 3" xfId="27652" xr:uid="{08E6A0E7-9BFD-4189-8DF4-41555B337879}"/>
    <cellStyle name="Commentaire 9 15 2 3 2" xfId="27653" xr:uid="{D49CA07A-1C3C-44AC-8A51-94BCADA12784}"/>
    <cellStyle name="Commentaire 9 15 2 3 3" xfId="27654" xr:uid="{8DDE547D-738C-4E88-A7F6-07D658BAE428}"/>
    <cellStyle name="Commentaire 9 15 2 3 4" xfId="27655" xr:uid="{8E74C601-655E-4035-B41D-47CE846714B7}"/>
    <cellStyle name="Commentaire 9 15 2 3 5" xfId="27656" xr:uid="{715AE165-CFB2-4993-9C00-8A4B69F9C59C}"/>
    <cellStyle name="Commentaire 9 15 2 4" xfId="27657" xr:uid="{C9FE5BF2-F4BC-4C7B-9470-887838F40A8E}"/>
    <cellStyle name="Commentaire 9 15 2 5" xfId="27658" xr:uid="{B0171608-B63F-4E66-A203-DF91A3A7BA7E}"/>
    <cellStyle name="Commentaire 9 15 2 6" xfId="27659" xr:uid="{059FB5A9-0ED0-437F-B3C7-7433656892ED}"/>
    <cellStyle name="Commentaire 9 15 2 7" xfId="27660" xr:uid="{85EE134B-546B-4BA7-B5B3-80976DEFB18E}"/>
    <cellStyle name="Commentaire 9 15 2_Commentaires" xfId="27661" xr:uid="{300B7906-0541-4057-9E29-9A0FC1466847}"/>
    <cellStyle name="Commentaire 9 15 3" xfId="27662" xr:uid="{4508C096-BCAE-4A44-A071-B70E18AD6267}"/>
    <cellStyle name="Commentaire 9 15 3 2" xfId="27663" xr:uid="{4B31F66C-4FB5-447C-8A72-FD04C60372BF}"/>
    <cellStyle name="Commentaire 9 15 3 2 2" xfId="27664" xr:uid="{756087A3-F2F3-41E7-AE66-D255A54D6E3D}"/>
    <cellStyle name="Commentaire 9 15 3 2 3" xfId="27665" xr:uid="{479D8390-0603-45D8-BCC8-4DAC7F766E2B}"/>
    <cellStyle name="Commentaire 9 15 3 2 4" xfId="27666" xr:uid="{EA0E47B4-1A13-49E4-B02E-87F4F656CC68}"/>
    <cellStyle name="Commentaire 9 15 3 2 5" xfId="27667" xr:uid="{DF595A1A-D245-4A51-9031-AFDF4F1E5505}"/>
    <cellStyle name="Commentaire 9 15 3 3" xfId="27668" xr:uid="{FE22A3EB-D685-40C8-A4AE-44E5260BB3E1}"/>
    <cellStyle name="Commentaire 9 15 3 3 2" xfId="27669" xr:uid="{4F2C636B-3E2A-4A3C-981D-1092DEBDEC7C}"/>
    <cellStyle name="Commentaire 9 15 3 3 3" xfId="27670" xr:uid="{5BBDFA2F-8A5C-4D4A-842F-620AF9AF8EBD}"/>
    <cellStyle name="Commentaire 9 15 3 3 4" xfId="27671" xr:uid="{3AE66A54-5CC8-4DEE-91E4-F4D8D53D8E0D}"/>
    <cellStyle name="Commentaire 9 15 3 3 5" xfId="27672" xr:uid="{A051AE56-0D67-4CE0-8BF8-54F3ECCABB3E}"/>
    <cellStyle name="Commentaire 9 15 3 4" xfId="27673" xr:uid="{EE338C6C-9169-4BBA-96F3-DA952FF62221}"/>
    <cellStyle name="Commentaire 9 15 3 5" xfId="27674" xr:uid="{11A63FE7-AA98-4E53-92C3-DB2BA3EFC813}"/>
    <cellStyle name="Commentaire 9 15 3 6" xfId="27675" xr:uid="{8E69E839-F9D1-4CFA-B058-1ADCBE21AB49}"/>
    <cellStyle name="Commentaire 9 15 3 7" xfId="27676" xr:uid="{E11328E4-EA4A-4B92-BA52-80ABE5D2D3FB}"/>
    <cellStyle name="Commentaire 9 15 4" xfId="27677" xr:uid="{FFFCE058-8FEA-4B3B-BAE0-2C6291DEBD6B}"/>
    <cellStyle name="Commentaire 9 15 4 2" xfId="27678" xr:uid="{0C5456A4-CB1C-4464-A324-81F7414091C1}"/>
    <cellStyle name="Commentaire 9 15 4 3" xfId="27679" xr:uid="{67BFCA24-7E20-430B-B256-4B15E9BD12E9}"/>
    <cellStyle name="Commentaire 9 15 4 4" xfId="27680" xr:uid="{280E60BE-1363-43CE-898E-3FA20CE316F5}"/>
    <cellStyle name="Commentaire 9 15 4 5" xfId="27681" xr:uid="{F601332F-EEA2-42B5-AED1-DE94BB0FC054}"/>
    <cellStyle name="Commentaire 9 15 5" xfId="27682" xr:uid="{394920E6-5198-4737-86EB-790FE833906F}"/>
    <cellStyle name="Commentaire 9 15 5 2" xfId="27683" xr:uid="{4F4EBEF8-C022-4285-B828-A9C8234721D8}"/>
    <cellStyle name="Commentaire 9 15 5 3" xfId="27684" xr:uid="{49A4B53C-597F-4368-AD00-4B6DD98AC26C}"/>
    <cellStyle name="Commentaire 9 15 5 4" xfId="27685" xr:uid="{C29825A6-C3CD-48C0-A63D-AFEEB447CE2D}"/>
    <cellStyle name="Commentaire 9 15 5 5" xfId="27686" xr:uid="{0CA32342-7F5B-42DF-B4E3-057E7F33A562}"/>
    <cellStyle name="Commentaire 9 15 6" xfId="27687" xr:uid="{B78DB7C9-4E91-4FCA-BAAF-97D2A1F2CB3A}"/>
    <cellStyle name="Commentaire 9 15 7" xfId="27688" xr:uid="{B4761FB8-C75B-4BB7-975F-5DD7B426C462}"/>
    <cellStyle name="Commentaire 9 15 8" xfId="27689" xr:uid="{86789110-D30A-4775-BEAC-1408B31177F6}"/>
    <cellStyle name="Commentaire 9 15 9" xfId="27690" xr:uid="{14BD3FFA-8305-41C4-8E95-F5B1580F0BFE}"/>
    <cellStyle name="Commentaire 9 15_Commentaires" xfId="27691" xr:uid="{D37BF0DD-EE61-478B-AA1C-744DB6C0CF0F}"/>
    <cellStyle name="Commentaire 9 16" xfId="27692" xr:uid="{8B9EAA3F-B084-49FD-9808-4BD8F4DA7000}"/>
    <cellStyle name="Commentaire 9 16 2" xfId="27693" xr:uid="{E0BEAD5D-F379-4220-913D-80712FFE88F5}"/>
    <cellStyle name="Commentaire 9 16 2 2" xfId="27694" xr:uid="{C8DC4DCE-1011-4465-B413-F167737D89F4}"/>
    <cellStyle name="Commentaire 9 16 2 3" xfId="27695" xr:uid="{CCC49F4A-F74B-4980-927C-7349D522E026}"/>
    <cellStyle name="Commentaire 9 16 2 4" xfId="27696" xr:uid="{62E48A82-F4D2-4235-AB9F-43CB800ADEE8}"/>
    <cellStyle name="Commentaire 9 16 2 5" xfId="27697" xr:uid="{FBB95421-FD5D-4B70-9429-6FC24B17AD24}"/>
    <cellStyle name="Commentaire 9 16 2_Commentaires" xfId="27698" xr:uid="{57F470C4-0E12-4C87-9DFD-F76F731A3D81}"/>
    <cellStyle name="Commentaire 9 16 3" xfId="27699" xr:uid="{505BBAA0-CA5A-4BB2-A2F0-5F19F56D7C29}"/>
    <cellStyle name="Commentaire 9 16 3 2" xfId="27700" xr:uid="{9582B84F-7AB7-430A-8C0C-76AA5AF851A4}"/>
    <cellStyle name="Commentaire 9 16 3 3" xfId="27701" xr:uid="{17A600D3-137B-4482-B576-4CC3CF1C3DEF}"/>
    <cellStyle name="Commentaire 9 16 3 4" xfId="27702" xr:uid="{AD1FDEAE-4D62-49C5-A89E-6298E2CEEFA7}"/>
    <cellStyle name="Commentaire 9 16 3 5" xfId="27703" xr:uid="{56A1D162-0AA3-47E2-8840-57E6371679BE}"/>
    <cellStyle name="Commentaire 9 16 4" xfId="27704" xr:uid="{BE06C16D-A442-4275-84F9-7C1255B1C23D}"/>
    <cellStyle name="Commentaire 9 16 5" xfId="27705" xr:uid="{6B9DBE20-6AA8-43E7-80AB-16CF5C01777E}"/>
    <cellStyle name="Commentaire 9 16 6" xfId="27706" xr:uid="{43938E9F-5B88-4EC9-87C3-D8A7F6ED02F7}"/>
    <cellStyle name="Commentaire 9 16 7" xfId="27707" xr:uid="{07E9ECD9-9120-490E-99C2-0578FC0E5EB4}"/>
    <cellStyle name="Commentaire 9 16_Commentaires" xfId="27708" xr:uid="{992E1783-CE10-45DC-AC70-0E9FBFD1B14B}"/>
    <cellStyle name="Commentaire 9 17" xfId="27709" xr:uid="{C7E11024-C556-4F26-AE68-C0D6719D78D6}"/>
    <cellStyle name="Commentaire 9 17 2" xfId="27710" xr:uid="{A0E48E5E-66EB-4EA0-87C1-A78D879BA10C}"/>
    <cellStyle name="Commentaire 9 17 2 2" xfId="27711" xr:uid="{C3EE3791-73D7-4DB4-A800-560EE37A4223}"/>
    <cellStyle name="Commentaire 9 17 2 3" xfId="27712" xr:uid="{A152A2E3-453E-4D6A-8FE9-CB97FBB9425D}"/>
    <cellStyle name="Commentaire 9 17 2 4" xfId="27713" xr:uid="{7EAD9767-8030-48A6-923C-86FB691CB4C6}"/>
    <cellStyle name="Commentaire 9 17 2 5" xfId="27714" xr:uid="{12027AFA-C4C9-4CF9-8B92-DB198954672B}"/>
    <cellStyle name="Commentaire 9 17 2_Commentaires" xfId="27715" xr:uid="{08D42F76-516F-4EF7-8E4E-E6AFA10E0650}"/>
    <cellStyle name="Commentaire 9 17 3" xfId="27716" xr:uid="{12E9B455-E8E0-47D1-9A2D-EB200A60C1AB}"/>
    <cellStyle name="Commentaire 9 17 3 2" xfId="27717" xr:uid="{72F0EB33-1131-49F2-8E0D-41019DECFF42}"/>
    <cellStyle name="Commentaire 9 17 3 3" xfId="27718" xr:uid="{AB59020D-0E65-47B9-9297-B325EF07FEA8}"/>
    <cellStyle name="Commentaire 9 17 3 4" xfId="27719" xr:uid="{025671C7-4CF0-40DA-9C8E-D10ADF2E3ABC}"/>
    <cellStyle name="Commentaire 9 17 3 5" xfId="27720" xr:uid="{2F55EF9D-434A-4DF8-A58E-334433200B14}"/>
    <cellStyle name="Commentaire 9 17 4" xfId="27721" xr:uid="{649F3B84-3BD5-47D4-842F-7568A5F38317}"/>
    <cellStyle name="Commentaire 9 17 5" xfId="27722" xr:uid="{05806A7E-4B95-47CC-B685-B07A50DE6A8C}"/>
    <cellStyle name="Commentaire 9 17 6" xfId="27723" xr:uid="{0D92D22B-2CB9-4693-9B3A-7BD6AE5DE873}"/>
    <cellStyle name="Commentaire 9 17 7" xfId="27724" xr:uid="{0BF4A3F6-EF44-41C6-AF6F-A66179D4283D}"/>
    <cellStyle name="Commentaire 9 17_Commentaires" xfId="27725" xr:uid="{8820A2E6-5924-407A-8D6B-CFA3ADB6CC71}"/>
    <cellStyle name="Commentaire 9 18" xfId="27726" xr:uid="{EF040B8C-950D-470D-9B01-40DEEF0521E7}"/>
    <cellStyle name="Commentaire 9 18 2" xfId="27727" xr:uid="{199EDE2C-0C2E-44E5-B61D-A61E5417EB46}"/>
    <cellStyle name="Commentaire 9 18 2 2" xfId="27728" xr:uid="{72CB5596-510E-4DE6-9B87-B41EAEDF9089}"/>
    <cellStyle name="Commentaire 9 18 2 3" xfId="27729" xr:uid="{14BEC5E3-4ACD-4F34-97D1-5E588B9C87C7}"/>
    <cellStyle name="Commentaire 9 18 2 4" xfId="27730" xr:uid="{5D53885C-0601-4FC8-88D0-DF75FEFB829F}"/>
    <cellStyle name="Commentaire 9 18 2 5" xfId="27731" xr:uid="{9E4FF72C-6F37-49E3-822E-7A30927FE24B}"/>
    <cellStyle name="Commentaire 9 18 2_Commentaires" xfId="27732" xr:uid="{0D17D501-629C-40F0-91A5-5D78BDCCD25D}"/>
    <cellStyle name="Commentaire 9 18 3" xfId="27733" xr:uid="{1F087F79-1733-43A6-9BB4-80BA9080F775}"/>
    <cellStyle name="Commentaire 9 18 3 2" xfId="27734" xr:uid="{5450582B-939E-4D7E-BDC7-C2E988FB1BEB}"/>
    <cellStyle name="Commentaire 9 18 3 3" xfId="27735" xr:uid="{6031F543-8C1B-4B89-B28D-550F8C32B6FE}"/>
    <cellStyle name="Commentaire 9 18 3 4" xfId="27736" xr:uid="{CF862F26-0DA9-40C3-94D6-B8A88B905986}"/>
    <cellStyle name="Commentaire 9 18 3 5" xfId="27737" xr:uid="{B4FE95F9-CCC9-4A2C-95CA-7497E9976F0C}"/>
    <cellStyle name="Commentaire 9 18 4" xfId="27738" xr:uid="{32148EC0-CB68-48E3-B302-76409D10D500}"/>
    <cellStyle name="Commentaire 9 18 5" xfId="27739" xr:uid="{C9A5E8F8-97FC-45D7-BA1F-1AB7507B769F}"/>
    <cellStyle name="Commentaire 9 18 6" xfId="27740" xr:uid="{EA8744B8-9C90-4F34-9CF2-422BD902D8DE}"/>
    <cellStyle name="Commentaire 9 18 7" xfId="27741" xr:uid="{4E1DE254-9C64-43B1-822C-0A0215F1ACFB}"/>
    <cellStyle name="Commentaire 9 18_Commentaires" xfId="27742" xr:uid="{057455A5-4B2F-4B72-9D16-2F6432EF2C69}"/>
    <cellStyle name="Commentaire 9 19" xfId="27743" xr:uid="{8BABB6BD-9D42-4BDF-8C0D-BD29A19EEC9B}"/>
    <cellStyle name="Commentaire 9 19 2" xfId="27744" xr:uid="{1B2DEB9D-B4A6-46AC-BBE5-0C8F41448562}"/>
    <cellStyle name="Commentaire 9 19 2 2" xfId="27745" xr:uid="{8B59842B-D57E-4CFA-9E03-E5475FB2DB78}"/>
    <cellStyle name="Commentaire 9 19 2 3" xfId="27746" xr:uid="{02422A41-D7B4-4C12-8218-50F08CC9FDCA}"/>
    <cellStyle name="Commentaire 9 19 2 4" xfId="27747" xr:uid="{ADBED359-92D8-48CB-9301-D0C9BC3810A5}"/>
    <cellStyle name="Commentaire 9 19 2 5" xfId="27748" xr:uid="{CD8CD49C-BAC5-4CCE-B025-430DFF6152B5}"/>
    <cellStyle name="Commentaire 9 19 2_Commentaires" xfId="27749" xr:uid="{CC631035-ACD3-448B-A7D6-D92A52502071}"/>
    <cellStyle name="Commentaire 9 19 3" xfId="27750" xr:uid="{BFAB211A-6BA2-4F86-A389-D61C20C96635}"/>
    <cellStyle name="Commentaire 9 19 3 2" xfId="27751" xr:uid="{F2749ED1-DAB6-4939-98A0-AFF716293D83}"/>
    <cellStyle name="Commentaire 9 19 3 3" xfId="27752" xr:uid="{4DED880E-72FE-498F-843B-19F9DAF117ED}"/>
    <cellStyle name="Commentaire 9 19 3 4" xfId="27753" xr:uid="{9BFA4D70-F0D8-4D74-A3C2-E5F67A7C7FE3}"/>
    <cellStyle name="Commentaire 9 19 3 5" xfId="27754" xr:uid="{E3C11574-5954-4E10-8555-05EDF83DE6E8}"/>
    <cellStyle name="Commentaire 9 19 4" xfId="27755" xr:uid="{7B6C454E-E235-425F-8F3B-BBCDA4A079C1}"/>
    <cellStyle name="Commentaire 9 19 5" xfId="27756" xr:uid="{56A09C8E-31B2-4F72-AB0E-3B3D3AF025FD}"/>
    <cellStyle name="Commentaire 9 19 6" xfId="27757" xr:uid="{361108D3-33A0-4724-B91D-3F1D26676F4D}"/>
    <cellStyle name="Commentaire 9 19 7" xfId="27758" xr:uid="{B6F6B13D-BEBD-47F4-AF7C-1171B7B8755B}"/>
    <cellStyle name="Commentaire 9 19_Commentaires" xfId="27759" xr:uid="{B2C6CB68-A74F-483E-8276-A9034BC2498A}"/>
    <cellStyle name="Commentaire 9 2" xfId="27760" xr:uid="{F0CF96D6-D429-40CD-B9E0-785B5960EB73}"/>
    <cellStyle name="Commentaire 9 2 10" xfId="27761" xr:uid="{98ADE603-82FA-4214-A160-AEA8944985B4}"/>
    <cellStyle name="Commentaire 9 2 11" xfId="27762" xr:uid="{14381F46-6113-43BA-8C56-C5397A6ABA3A}"/>
    <cellStyle name="Commentaire 9 2 12" xfId="27763" xr:uid="{9500C6A8-D833-4231-B7A1-2722D1BE8BEF}"/>
    <cellStyle name="Commentaire 9 2 13" xfId="27764" xr:uid="{E0A23434-8D04-42A8-B7AB-CB4B18973CB7}"/>
    <cellStyle name="Commentaire 9 2 2" xfId="27765" xr:uid="{1A02A68B-D1FB-4EE5-AC9C-3B0617D23201}"/>
    <cellStyle name="Commentaire 9 2 2 10" xfId="27766" xr:uid="{C671F24A-B45C-4F13-AFEA-8FB32BA3A044}"/>
    <cellStyle name="Commentaire 9 2 2 11" xfId="27767" xr:uid="{04274B66-3D47-4455-99A0-FC9399258BB4}"/>
    <cellStyle name="Commentaire 9 2 2 12" xfId="27768" xr:uid="{FD098532-5EB6-4BE4-95B5-60542CA97FB4}"/>
    <cellStyle name="Commentaire 9 2 2 2" xfId="27769" xr:uid="{3E18DEC1-121F-43DF-B70C-9C59CB97ADDF}"/>
    <cellStyle name="Commentaire 9 2 2 2 10" xfId="27770" xr:uid="{2AA349CD-7BFA-4F74-B2A7-1AC0FE1713CF}"/>
    <cellStyle name="Commentaire 9 2 2 2 2" xfId="27771" xr:uid="{9ADE2536-FC9C-424D-8689-0EF4F434560A}"/>
    <cellStyle name="Commentaire 9 2 2 2 2 2" xfId="27772" xr:uid="{82F3A642-7B33-435C-9D90-5F54A749B116}"/>
    <cellStyle name="Commentaire 9 2 2 2 2 2 2" xfId="27773" xr:uid="{C20A0519-3AD9-4167-A948-849605A59EEE}"/>
    <cellStyle name="Commentaire 9 2 2 2 2 2 3" xfId="27774" xr:uid="{FB0FF4D8-6F67-407B-96B5-D4C7C4BF9EED}"/>
    <cellStyle name="Commentaire 9 2 2 2 2 2 4" xfId="27775" xr:uid="{DC0F66C0-44AE-48B4-9798-97403A97DD89}"/>
    <cellStyle name="Commentaire 9 2 2 2 2 2 5" xfId="27776" xr:uid="{8CDEA9C0-BE1D-4AFA-AA9B-D9F0657B5C73}"/>
    <cellStyle name="Commentaire 9 2 2 2 2 3" xfId="27777" xr:uid="{F8F58560-123E-413F-BF73-005B16D16BA5}"/>
    <cellStyle name="Commentaire 9 2 2 2 2 3 2" xfId="27778" xr:uid="{E195E77B-4FFB-4740-B51D-0CF84402D0A3}"/>
    <cellStyle name="Commentaire 9 2 2 2 2 3 3" xfId="27779" xr:uid="{D89B092C-ABB7-4063-8B81-1ECBE276CC0B}"/>
    <cellStyle name="Commentaire 9 2 2 2 2 3 4" xfId="27780" xr:uid="{C265D710-EB6B-471D-BC8C-5E9445FC8DB1}"/>
    <cellStyle name="Commentaire 9 2 2 2 2 3 5" xfId="27781" xr:uid="{858E5288-9B6F-4CB4-B52A-4BEE0024E1C3}"/>
    <cellStyle name="Commentaire 9 2 2 2 2 4" xfId="27782" xr:uid="{12EF4056-43B7-4BBC-B327-79EBB14FC579}"/>
    <cellStyle name="Commentaire 9 2 2 2 2 5" xfId="27783" xr:uid="{73BBD200-E4D7-40CE-A9A4-8EE4F37E3082}"/>
    <cellStyle name="Commentaire 9 2 2 2 2 6" xfId="27784" xr:uid="{E668E796-7201-4295-B5BB-CC94097626B9}"/>
    <cellStyle name="Commentaire 9 2 2 2 2 7" xfId="27785" xr:uid="{D93BFDF3-3B7C-4237-8BDF-9670CF358B9C}"/>
    <cellStyle name="Commentaire 9 2 2 2 2_Commentaires" xfId="27786" xr:uid="{175028AB-A34A-4CB5-8C98-EB4078ED59ED}"/>
    <cellStyle name="Commentaire 9 2 2 2 3" xfId="27787" xr:uid="{FCF8A015-0A9C-4451-970F-D64125E70690}"/>
    <cellStyle name="Commentaire 9 2 2 2 3 2" xfId="27788" xr:uid="{3C7D3B90-EA54-4FE7-8D36-0846943224D3}"/>
    <cellStyle name="Commentaire 9 2 2 2 3 2 2" xfId="27789" xr:uid="{962187F3-CEFC-4E69-95E6-8004F2EA16ED}"/>
    <cellStyle name="Commentaire 9 2 2 2 3 2 3" xfId="27790" xr:uid="{4562C194-57B7-4D12-91B8-027944858A93}"/>
    <cellStyle name="Commentaire 9 2 2 2 3 2 4" xfId="27791" xr:uid="{5D99B576-84DE-4AE7-BDBD-177032DAA761}"/>
    <cellStyle name="Commentaire 9 2 2 2 3 2 5" xfId="27792" xr:uid="{134DEFB5-D56A-47A0-9733-06628C0B3619}"/>
    <cellStyle name="Commentaire 9 2 2 2 3 3" xfId="27793" xr:uid="{151CBA97-74FE-4CB1-B8AE-FB25CA9E11C5}"/>
    <cellStyle name="Commentaire 9 2 2 2 3 3 2" xfId="27794" xr:uid="{04C989D4-EFAE-4CF4-838B-610684960905}"/>
    <cellStyle name="Commentaire 9 2 2 2 3 3 3" xfId="27795" xr:uid="{2AB74B05-C3B4-430F-8CEF-F786799636C0}"/>
    <cellStyle name="Commentaire 9 2 2 2 3 3 4" xfId="27796" xr:uid="{5A716F8D-CA6D-4348-9739-661AC7372F6E}"/>
    <cellStyle name="Commentaire 9 2 2 2 3 3 5" xfId="27797" xr:uid="{58946FAC-6595-45CC-BEBE-251ECC7C6722}"/>
    <cellStyle name="Commentaire 9 2 2 2 3 4" xfId="27798" xr:uid="{7160B6AF-6893-47F6-9214-06A620E66465}"/>
    <cellStyle name="Commentaire 9 2 2 2 3 5" xfId="27799" xr:uid="{C60A569C-A736-4CFE-95E9-5AB10C213025}"/>
    <cellStyle name="Commentaire 9 2 2 2 3 6" xfId="27800" xr:uid="{E594ED5D-74A3-4D5A-81AA-95A896695C8C}"/>
    <cellStyle name="Commentaire 9 2 2 2 3 7" xfId="27801" xr:uid="{A32C8606-CE05-4FCE-8B8E-B90B83A56C02}"/>
    <cellStyle name="Commentaire 9 2 2 2 4" xfId="27802" xr:uid="{C697088F-8EEF-4DF4-8C0E-8B9BD0F61858}"/>
    <cellStyle name="Commentaire 9 2 2 2 4 2" xfId="27803" xr:uid="{D224AC9F-4C9C-41B6-91CE-4A7A93634DFF}"/>
    <cellStyle name="Commentaire 9 2 2 2 4 2 2" xfId="27804" xr:uid="{F44BB577-42A5-42D9-8C2A-424AB747BDD1}"/>
    <cellStyle name="Commentaire 9 2 2 2 4 2 3" xfId="27805" xr:uid="{50AC7414-22F9-4C22-8C96-BA7F9D41CC3A}"/>
    <cellStyle name="Commentaire 9 2 2 2 4 2 4" xfId="27806" xr:uid="{C4710105-9DB0-4968-B27D-B95F0F1FE52B}"/>
    <cellStyle name="Commentaire 9 2 2 2 4 2 5" xfId="27807" xr:uid="{14C2A1FF-EC17-4312-A4D4-23D9EED95351}"/>
    <cellStyle name="Commentaire 9 2 2 2 4 3" xfId="27808" xr:uid="{C2208F2E-0284-4597-911F-F0B9DAC34724}"/>
    <cellStyle name="Commentaire 9 2 2 2 4 3 2" xfId="27809" xr:uid="{55736D55-D5B8-43B9-B5D3-1B3731D11A77}"/>
    <cellStyle name="Commentaire 9 2 2 2 4 3 3" xfId="27810" xr:uid="{870E27A4-4919-40C5-A254-0BC1A8A3DC26}"/>
    <cellStyle name="Commentaire 9 2 2 2 4 3 4" xfId="27811" xr:uid="{846E9609-7721-4DCF-B5E2-9545BAAFA85B}"/>
    <cellStyle name="Commentaire 9 2 2 2 4 3 5" xfId="27812" xr:uid="{8479C08F-9492-4B1A-9565-A139C33EBED7}"/>
    <cellStyle name="Commentaire 9 2 2 2 4 4" xfId="27813" xr:uid="{53766EA7-2CDA-44B9-9CB2-815D022BAD76}"/>
    <cellStyle name="Commentaire 9 2 2 2 4 5" xfId="27814" xr:uid="{3AF0D791-7E53-4506-9A51-B4D531870B26}"/>
    <cellStyle name="Commentaire 9 2 2 2 4 6" xfId="27815" xr:uid="{205A0A0A-D4A4-4545-843D-C13E13139BD8}"/>
    <cellStyle name="Commentaire 9 2 2 2 4 7" xfId="27816" xr:uid="{8B3ECDA8-582F-4856-92E3-3DF1F5BDFAE6}"/>
    <cellStyle name="Commentaire 9 2 2 2 5" xfId="27817" xr:uid="{3BFBDFE2-EDB1-4680-8802-56F0304921CB}"/>
    <cellStyle name="Commentaire 9 2 2 2 5 2" xfId="27818" xr:uid="{9A3159B6-0B0E-4BE4-A314-1ED90545AB32}"/>
    <cellStyle name="Commentaire 9 2 2 2 5 3" xfId="27819" xr:uid="{D1CF4A62-6131-439D-A08A-C18E5879A35F}"/>
    <cellStyle name="Commentaire 9 2 2 2 5 4" xfId="27820" xr:uid="{8B6476C2-E36F-4E83-A77F-01316F8E7D5F}"/>
    <cellStyle name="Commentaire 9 2 2 2 5 5" xfId="27821" xr:uid="{752B6241-4199-462F-AA6D-CD7AAC8DE367}"/>
    <cellStyle name="Commentaire 9 2 2 2 6" xfId="27822" xr:uid="{F6A3F21C-4A22-4FDC-8541-74EC53D7E844}"/>
    <cellStyle name="Commentaire 9 2 2 2 6 2" xfId="27823" xr:uid="{C3D64430-34AF-4FB7-9C00-1BB4B63ED786}"/>
    <cellStyle name="Commentaire 9 2 2 2 6 3" xfId="27824" xr:uid="{789027CA-F3A4-4918-8906-1011C273F432}"/>
    <cellStyle name="Commentaire 9 2 2 2 6 4" xfId="27825" xr:uid="{0F279539-9EDE-44D3-95B5-EAAC3D05E994}"/>
    <cellStyle name="Commentaire 9 2 2 2 6 5" xfId="27826" xr:uid="{58BED0FD-DDCF-4C76-873E-DDACDBE1B884}"/>
    <cellStyle name="Commentaire 9 2 2 2 7" xfId="27827" xr:uid="{BFE6A06B-97F4-4D48-93A1-14E760B0352D}"/>
    <cellStyle name="Commentaire 9 2 2 2 8" xfId="27828" xr:uid="{6E6C74B2-12DA-47E7-8517-E429EB50AA0C}"/>
    <cellStyle name="Commentaire 9 2 2 2 9" xfId="27829" xr:uid="{E0E859EF-0B70-4CA1-9A47-B3C0DD6DA575}"/>
    <cellStyle name="Commentaire 9 2 2 2_Commentaires" xfId="27830" xr:uid="{DAC7CEE8-5D61-4A36-9892-5258E88A7005}"/>
    <cellStyle name="Commentaire 9 2 2 3" xfId="27831" xr:uid="{BBCCA13D-756C-4EEC-A544-016071A41A7A}"/>
    <cellStyle name="Commentaire 9 2 2 3 2" xfId="27832" xr:uid="{62FB3ED6-FEF4-4E50-9484-B09FFBE96433}"/>
    <cellStyle name="Commentaire 9 2 2 3 2 2" xfId="27833" xr:uid="{2C7B42B8-739D-4434-9692-79EA10AE31A3}"/>
    <cellStyle name="Commentaire 9 2 2 3 2 3" xfId="27834" xr:uid="{0F6BB22D-05E1-44CE-B79C-0FED6BE5C3F0}"/>
    <cellStyle name="Commentaire 9 2 2 3 2 4" xfId="27835" xr:uid="{55BEB191-AB44-4B66-908B-E2373AD7B2DB}"/>
    <cellStyle name="Commentaire 9 2 2 3 2 5" xfId="27836" xr:uid="{D384E6BB-DABB-4FB1-B4CC-2CD9ADCD22E8}"/>
    <cellStyle name="Commentaire 9 2 2 3 3" xfId="27837" xr:uid="{CF4A37F3-DC4F-4334-8FA9-54015158AA6E}"/>
    <cellStyle name="Commentaire 9 2 2 3 3 2" xfId="27838" xr:uid="{B470DB99-B6B9-4C21-8CC5-4C10FDD65A9A}"/>
    <cellStyle name="Commentaire 9 2 2 3 3 3" xfId="27839" xr:uid="{A1312858-3545-4DE5-93D5-0E055D22FE68}"/>
    <cellStyle name="Commentaire 9 2 2 3 3 4" xfId="27840" xr:uid="{F6234471-109B-4193-B067-F505AF3C3063}"/>
    <cellStyle name="Commentaire 9 2 2 3 3 5" xfId="27841" xr:uid="{21D16837-CAB9-4E89-A037-1D2B7EF62B56}"/>
    <cellStyle name="Commentaire 9 2 2 3 4" xfId="27842" xr:uid="{7E8D4BC8-4B18-4872-9816-2DB1F1D488AF}"/>
    <cellStyle name="Commentaire 9 2 2 3 5" xfId="27843" xr:uid="{54134274-5F7B-466E-AB7B-19323C3AE845}"/>
    <cellStyle name="Commentaire 9 2 2 3 6" xfId="27844" xr:uid="{F387FCC6-6D95-4BBC-927A-E05B5E92FCAA}"/>
    <cellStyle name="Commentaire 9 2 2 3 7" xfId="27845" xr:uid="{BA3EC252-5364-4F1E-AC3A-720002A08D4A}"/>
    <cellStyle name="Commentaire 9 2 2 3_Commentaires" xfId="27846" xr:uid="{C1CD1DCE-902F-4828-96A5-8FAE960234F5}"/>
    <cellStyle name="Commentaire 9 2 2 4" xfId="27847" xr:uid="{811101FC-B232-4E95-BD97-EEC5F07ACBE3}"/>
    <cellStyle name="Commentaire 9 2 2 4 2" xfId="27848" xr:uid="{2B2CDF4B-B2E1-40E5-AC3E-BE5348EB392E}"/>
    <cellStyle name="Commentaire 9 2 2 4 2 2" xfId="27849" xr:uid="{870DEE27-D985-4022-8DF8-1E848AE50C39}"/>
    <cellStyle name="Commentaire 9 2 2 4 2 3" xfId="27850" xr:uid="{F2D4834D-841E-4395-916F-48236F74024C}"/>
    <cellStyle name="Commentaire 9 2 2 4 2 4" xfId="27851" xr:uid="{ACA3157C-A933-43D0-9C25-6710B7647EE7}"/>
    <cellStyle name="Commentaire 9 2 2 4 2 5" xfId="27852" xr:uid="{C9789679-2B49-449C-9061-8075F24E46AF}"/>
    <cellStyle name="Commentaire 9 2 2 4 3" xfId="27853" xr:uid="{62A55317-7F2A-409D-A7EE-E11C07FBE6B7}"/>
    <cellStyle name="Commentaire 9 2 2 4 3 2" xfId="27854" xr:uid="{5BD7C25A-A2B4-4C67-9063-B6869B1FBF92}"/>
    <cellStyle name="Commentaire 9 2 2 4 3 3" xfId="27855" xr:uid="{9FC8D26E-FEFD-494C-82CC-92AB76D521B0}"/>
    <cellStyle name="Commentaire 9 2 2 4 3 4" xfId="27856" xr:uid="{AB33F168-D4B5-411B-B129-21A52ABD2A67}"/>
    <cellStyle name="Commentaire 9 2 2 4 3 5" xfId="27857" xr:uid="{F13FAD13-F6D1-400F-9EF6-463ECD468B68}"/>
    <cellStyle name="Commentaire 9 2 2 4 4" xfId="27858" xr:uid="{FF27AC6B-F8D9-4D92-A770-D44D715BF96E}"/>
    <cellStyle name="Commentaire 9 2 2 4 5" xfId="27859" xr:uid="{3555EBB9-7F04-4C63-BA9A-3638FC010291}"/>
    <cellStyle name="Commentaire 9 2 2 4 6" xfId="27860" xr:uid="{2158B6E1-06C8-4BF5-AA98-1D6001516548}"/>
    <cellStyle name="Commentaire 9 2 2 4 7" xfId="27861" xr:uid="{457FE05B-5FCA-4BE6-A6B4-DE9167007A8C}"/>
    <cellStyle name="Commentaire 9 2 2 5" xfId="27862" xr:uid="{40631A7B-0263-4B2A-944A-B3A16DAB9FAB}"/>
    <cellStyle name="Commentaire 9 2 2 5 2" xfId="27863" xr:uid="{83F2B8D3-6240-4E0D-AE14-B25BA8C197E0}"/>
    <cellStyle name="Commentaire 9 2 2 5 2 2" xfId="27864" xr:uid="{4263E3E2-7D02-4D61-9842-0602843CAF68}"/>
    <cellStyle name="Commentaire 9 2 2 5 2 3" xfId="27865" xr:uid="{CB16AC7B-0645-4434-B11E-5C683841D0CF}"/>
    <cellStyle name="Commentaire 9 2 2 5 2 4" xfId="27866" xr:uid="{58FA2D9A-8CE1-427D-9339-F076FBE23306}"/>
    <cellStyle name="Commentaire 9 2 2 5 2 5" xfId="27867" xr:uid="{C689D759-B7B1-421F-9BE8-F857EB7831C2}"/>
    <cellStyle name="Commentaire 9 2 2 5 3" xfId="27868" xr:uid="{42AC9C79-28D3-41AA-B603-23937EA0F996}"/>
    <cellStyle name="Commentaire 9 2 2 5 3 2" xfId="27869" xr:uid="{7166C417-DEF4-4986-A6C0-34FC9C0E9C83}"/>
    <cellStyle name="Commentaire 9 2 2 5 3 3" xfId="27870" xr:uid="{6B494A07-4904-43CF-80DC-A64FF003D983}"/>
    <cellStyle name="Commentaire 9 2 2 5 3 4" xfId="27871" xr:uid="{8991C8D1-0488-4049-A70B-9459F93CD91B}"/>
    <cellStyle name="Commentaire 9 2 2 5 3 5" xfId="27872" xr:uid="{B385A09A-1072-48F3-BE9B-AE139F064E46}"/>
    <cellStyle name="Commentaire 9 2 2 5 4" xfId="27873" xr:uid="{066EAAEC-B7BB-4329-BED4-B9C4F24C895A}"/>
    <cellStyle name="Commentaire 9 2 2 5 5" xfId="27874" xr:uid="{0E3162BC-DC2B-4CC1-9F94-7975D58434A1}"/>
    <cellStyle name="Commentaire 9 2 2 5 6" xfId="27875" xr:uid="{710D7240-730D-4082-B55B-1B872519051F}"/>
    <cellStyle name="Commentaire 9 2 2 5 7" xfId="27876" xr:uid="{FFB68BD1-4282-4693-A5B4-5929BFE9998E}"/>
    <cellStyle name="Commentaire 9 2 2 6" xfId="27877" xr:uid="{5DE4D625-B2DD-4478-85B1-B8827FAF4234}"/>
    <cellStyle name="Commentaire 9 2 2 6 2" xfId="27878" xr:uid="{083AC22C-D278-43C2-AFF6-A1C59627CFDE}"/>
    <cellStyle name="Commentaire 9 2 2 6 2 2" xfId="27879" xr:uid="{EF2EC004-F956-4A57-85B0-563E78D3B29E}"/>
    <cellStyle name="Commentaire 9 2 2 6 2 3" xfId="27880" xr:uid="{A099970F-ED7D-4AC9-9561-41573B6ED7BD}"/>
    <cellStyle name="Commentaire 9 2 2 6 2 4" xfId="27881" xr:uid="{412BF6E3-EFDD-498F-9C60-AD4B7C4F801A}"/>
    <cellStyle name="Commentaire 9 2 2 6 2 5" xfId="27882" xr:uid="{D380F105-FB37-470E-AC0B-5FECEE237B7F}"/>
    <cellStyle name="Commentaire 9 2 2 6 3" xfId="27883" xr:uid="{01F3664F-B463-4561-8684-D4F6B1598071}"/>
    <cellStyle name="Commentaire 9 2 2 6 3 2" xfId="27884" xr:uid="{69233DAF-081D-4768-BFE9-E736234DBDEC}"/>
    <cellStyle name="Commentaire 9 2 2 6 3 3" xfId="27885" xr:uid="{4C4C1B48-AC5A-43D5-87F2-5485D3ED5FF8}"/>
    <cellStyle name="Commentaire 9 2 2 6 3 4" xfId="27886" xr:uid="{25A8F6C9-A9CB-4BD1-8094-88C0E3FFAD68}"/>
    <cellStyle name="Commentaire 9 2 2 6 3 5" xfId="27887" xr:uid="{B15A9F1D-65AB-4861-B4F5-C72325C040A1}"/>
    <cellStyle name="Commentaire 9 2 2 6 4" xfId="27888" xr:uid="{B537C023-E7D4-402C-A718-6FC0723FDFD2}"/>
    <cellStyle name="Commentaire 9 2 2 6 5" xfId="27889" xr:uid="{224B87DE-85CE-459A-B7FD-DD93EDC1DC10}"/>
    <cellStyle name="Commentaire 9 2 2 6 6" xfId="27890" xr:uid="{824528DE-ED56-48FC-A3FA-D45164BC62AE}"/>
    <cellStyle name="Commentaire 9 2 2 6 7" xfId="27891" xr:uid="{EC580A24-306F-4E72-B364-2788A8B1E566}"/>
    <cellStyle name="Commentaire 9 2 2 7" xfId="27892" xr:uid="{4AE658E2-2D7F-4826-94EC-6EBC338A4697}"/>
    <cellStyle name="Commentaire 9 2 2 7 2" xfId="27893" xr:uid="{42E1E116-98AB-44A3-ACDE-D0F33410B438}"/>
    <cellStyle name="Commentaire 9 2 2 7 3" xfId="27894" xr:uid="{9A06B940-A71D-407C-A4A1-6BC198B19A1C}"/>
    <cellStyle name="Commentaire 9 2 2 7 4" xfId="27895" xr:uid="{FE107952-D714-438F-BB17-DABA70545F22}"/>
    <cellStyle name="Commentaire 9 2 2 7 5" xfId="27896" xr:uid="{5A2BBF0A-F6E5-4E2B-A1D5-F518747F6BAD}"/>
    <cellStyle name="Commentaire 9 2 2 8" xfId="27897" xr:uid="{7B1D705B-425A-4D73-B0E8-2649AE8FBD66}"/>
    <cellStyle name="Commentaire 9 2 2 8 2" xfId="27898" xr:uid="{C7EE4592-63B1-4179-993F-60A80FA8E7A7}"/>
    <cellStyle name="Commentaire 9 2 2 8 3" xfId="27899" xr:uid="{A29F9293-F1AE-4D65-A266-09A6CEE75884}"/>
    <cellStyle name="Commentaire 9 2 2 8 4" xfId="27900" xr:uid="{36A46735-5D4C-48D8-9E17-EA6155FDB784}"/>
    <cellStyle name="Commentaire 9 2 2 8 5" xfId="27901" xr:uid="{A3B67A1B-D2C4-46E6-96D4-AF601E3252E9}"/>
    <cellStyle name="Commentaire 9 2 2 9" xfId="27902" xr:uid="{D5E60F68-AD4A-4D97-8E43-3A986AABF688}"/>
    <cellStyle name="Commentaire 9 2 2_Commentaires" xfId="27903" xr:uid="{D374C62B-7A7B-4B1A-BB0C-47B372EAFA15}"/>
    <cellStyle name="Commentaire 9 2 3" xfId="27904" xr:uid="{FC17A898-763D-44FC-A030-0377F1F1D3A1}"/>
    <cellStyle name="Commentaire 9 2 3 10" xfId="27905" xr:uid="{9A0C22DD-D527-494C-81E5-6D188427E79D}"/>
    <cellStyle name="Commentaire 9 2 3 2" xfId="27906" xr:uid="{4E817E91-7A7E-4627-986C-E7BC04CD93D9}"/>
    <cellStyle name="Commentaire 9 2 3 2 2" xfId="27907" xr:uid="{AF9509B4-7072-4EB0-9135-CCDFB9CC6E6B}"/>
    <cellStyle name="Commentaire 9 2 3 2 2 2" xfId="27908" xr:uid="{F6C929D4-41FE-4363-A62B-575DEEF2FD7C}"/>
    <cellStyle name="Commentaire 9 2 3 2 2 3" xfId="27909" xr:uid="{5C036885-207A-48D9-AECA-860774F63353}"/>
    <cellStyle name="Commentaire 9 2 3 2 2 4" xfId="27910" xr:uid="{93F5D8AD-B7CC-47BB-B28D-32DCF1809266}"/>
    <cellStyle name="Commentaire 9 2 3 2 2 5" xfId="27911" xr:uid="{160AD930-9C89-4A20-8CF5-04C3384734CD}"/>
    <cellStyle name="Commentaire 9 2 3 2 3" xfId="27912" xr:uid="{6A3BEBE1-E549-439D-9EFD-7686D6E57D10}"/>
    <cellStyle name="Commentaire 9 2 3 2 3 2" xfId="27913" xr:uid="{4533366C-FB53-4E4B-82CD-6C6458C2EFC7}"/>
    <cellStyle name="Commentaire 9 2 3 2 3 3" xfId="27914" xr:uid="{D9064336-8FB6-454B-8DC9-AA5E55A6F03D}"/>
    <cellStyle name="Commentaire 9 2 3 2 3 4" xfId="27915" xr:uid="{3FA662A4-58AF-49AC-B5A0-624741EB2383}"/>
    <cellStyle name="Commentaire 9 2 3 2 3 5" xfId="27916" xr:uid="{1385A094-8253-4A57-BC48-C141949CF483}"/>
    <cellStyle name="Commentaire 9 2 3 2 4" xfId="27917" xr:uid="{827AF68A-59A8-4491-B4FD-4AE51A130B59}"/>
    <cellStyle name="Commentaire 9 2 3 2 5" xfId="27918" xr:uid="{E183064E-BC6A-44E1-BB25-19BB1F342051}"/>
    <cellStyle name="Commentaire 9 2 3 2 6" xfId="27919" xr:uid="{BE4A879F-F632-46ED-A5B2-BC73644F24F2}"/>
    <cellStyle name="Commentaire 9 2 3 2 7" xfId="27920" xr:uid="{A69D38AA-B8C1-484A-B92D-4846CB6187D8}"/>
    <cellStyle name="Commentaire 9 2 3 2_Commentaires" xfId="27921" xr:uid="{A0E84563-65B2-44D1-89EB-A00829DE1E4F}"/>
    <cellStyle name="Commentaire 9 2 3 3" xfId="27922" xr:uid="{2A0EFFA8-E104-4E7D-86D7-180890B5EC45}"/>
    <cellStyle name="Commentaire 9 2 3 3 2" xfId="27923" xr:uid="{7A9318D6-378B-42ED-8340-226DBBCD8D6D}"/>
    <cellStyle name="Commentaire 9 2 3 3 2 2" xfId="27924" xr:uid="{46800AE8-7EDA-4AC2-AB48-105BD81C14D5}"/>
    <cellStyle name="Commentaire 9 2 3 3 2 3" xfId="27925" xr:uid="{CE94FBE9-B0D8-4F0F-BCEF-4813B3C42228}"/>
    <cellStyle name="Commentaire 9 2 3 3 2 4" xfId="27926" xr:uid="{7227BACD-AF07-40CF-BDB2-38E947E4EBC4}"/>
    <cellStyle name="Commentaire 9 2 3 3 2 5" xfId="27927" xr:uid="{3A0FFCE2-07CD-41C4-80AD-F96F925EB27F}"/>
    <cellStyle name="Commentaire 9 2 3 3 3" xfId="27928" xr:uid="{ACD4C8D4-9417-491D-A0FA-F80A36971CA8}"/>
    <cellStyle name="Commentaire 9 2 3 3 3 2" xfId="27929" xr:uid="{F10E5826-AEB0-45C3-AA91-BA6C95B7D25A}"/>
    <cellStyle name="Commentaire 9 2 3 3 3 3" xfId="27930" xr:uid="{8F08740F-F56D-4FD0-B007-D7EAA1846C69}"/>
    <cellStyle name="Commentaire 9 2 3 3 3 4" xfId="27931" xr:uid="{27EA2CDF-C173-4953-AED1-32C0262433CA}"/>
    <cellStyle name="Commentaire 9 2 3 3 3 5" xfId="27932" xr:uid="{4562F9A5-06C1-4E0B-98A0-89C827F66399}"/>
    <cellStyle name="Commentaire 9 2 3 3 4" xfId="27933" xr:uid="{F1952154-EAF1-49CB-A17C-4920B0E89682}"/>
    <cellStyle name="Commentaire 9 2 3 3 5" xfId="27934" xr:uid="{D10F2E52-EAB9-4E34-B3F1-D29218936015}"/>
    <cellStyle name="Commentaire 9 2 3 3 6" xfId="27935" xr:uid="{236C8C0E-7650-47B6-B2F5-3B1277ADF4F7}"/>
    <cellStyle name="Commentaire 9 2 3 3 7" xfId="27936" xr:uid="{BC4ECFA5-8731-4639-B3D3-81F9596F04EB}"/>
    <cellStyle name="Commentaire 9 2 3 3_Commentaires" xfId="27937" xr:uid="{A1451A15-C1BF-4C6C-A6AF-19A2ACBA2E66}"/>
    <cellStyle name="Commentaire 9 2 3 4" xfId="27938" xr:uid="{77A7C563-EBDF-4CD3-8D9B-AEB1212F7E3F}"/>
    <cellStyle name="Commentaire 9 2 3 4 2" xfId="27939" xr:uid="{8864B9EE-BB42-4EAA-AAB7-0FD24613DF34}"/>
    <cellStyle name="Commentaire 9 2 3 4 2 2" xfId="27940" xr:uid="{830E363D-39C7-43D2-965E-7A8AA0D4C036}"/>
    <cellStyle name="Commentaire 9 2 3 4 2 3" xfId="27941" xr:uid="{75A440EF-0474-46B5-A975-7D9C99AD4582}"/>
    <cellStyle name="Commentaire 9 2 3 4 2 4" xfId="27942" xr:uid="{53C1F3D8-4A50-4ED9-A38B-668B4E923F09}"/>
    <cellStyle name="Commentaire 9 2 3 4 2 5" xfId="27943" xr:uid="{871F7A45-8881-474A-9943-F3945A74DF8E}"/>
    <cellStyle name="Commentaire 9 2 3 4 3" xfId="27944" xr:uid="{28FB79BA-DC33-4EFB-B3EE-3EE734B05663}"/>
    <cellStyle name="Commentaire 9 2 3 4 3 2" xfId="27945" xr:uid="{E63D845C-36BD-49FA-B2F8-BD81D68DA5F6}"/>
    <cellStyle name="Commentaire 9 2 3 4 3 3" xfId="27946" xr:uid="{6EDA38E9-F56E-4C4F-98D1-F001B9EDD0A5}"/>
    <cellStyle name="Commentaire 9 2 3 4 3 4" xfId="27947" xr:uid="{DE936981-ACF6-4CA4-8118-C0D4854F94A0}"/>
    <cellStyle name="Commentaire 9 2 3 4 3 5" xfId="27948" xr:uid="{FA4A87BF-1A05-43F8-B119-FF4B2689838B}"/>
    <cellStyle name="Commentaire 9 2 3 4 4" xfId="27949" xr:uid="{3631643B-F442-4284-A6CF-06510908F51D}"/>
    <cellStyle name="Commentaire 9 2 3 4 5" xfId="27950" xr:uid="{A4DE210F-95D9-45BD-BDBD-BD0C816991AD}"/>
    <cellStyle name="Commentaire 9 2 3 4 6" xfId="27951" xr:uid="{09C4DA04-35E4-48F5-BE62-02D08B12EA88}"/>
    <cellStyle name="Commentaire 9 2 3 4 7" xfId="27952" xr:uid="{D3A6E382-B17B-4F2B-A8D9-0C87434CA373}"/>
    <cellStyle name="Commentaire 9 2 3 5" xfId="27953" xr:uid="{F3DFA602-F020-4172-BEF9-BE4BBABB1F6D}"/>
    <cellStyle name="Commentaire 9 2 3 5 2" xfId="27954" xr:uid="{E04F16AB-7110-4707-BCCA-1F3D45DC8EE4}"/>
    <cellStyle name="Commentaire 9 2 3 5 3" xfId="27955" xr:uid="{30F59FAB-0C52-415F-A881-6C5679785E4A}"/>
    <cellStyle name="Commentaire 9 2 3 5 4" xfId="27956" xr:uid="{714B1E92-C703-4619-9832-98EA994D801F}"/>
    <cellStyle name="Commentaire 9 2 3 5 5" xfId="27957" xr:uid="{458EAF61-941C-47FC-84B0-867D6F76CE9E}"/>
    <cellStyle name="Commentaire 9 2 3 6" xfId="27958" xr:uid="{2FDDEF61-AA86-4773-94E5-D81B8B3CE012}"/>
    <cellStyle name="Commentaire 9 2 3 6 2" xfId="27959" xr:uid="{056EE21B-AD19-4567-B8E3-75556D899FCC}"/>
    <cellStyle name="Commentaire 9 2 3 6 3" xfId="27960" xr:uid="{C437469C-A4D9-4C3D-98F5-C40066806F2F}"/>
    <cellStyle name="Commentaire 9 2 3 6 4" xfId="27961" xr:uid="{6283AFB0-A880-4AF1-BD50-A236309941C1}"/>
    <cellStyle name="Commentaire 9 2 3 6 5" xfId="27962" xr:uid="{CE2682A1-6423-4669-A26C-AA9163D78E8C}"/>
    <cellStyle name="Commentaire 9 2 3 7" xfId="27963" xr:uid="{5FBFDE8F-1F28-4F04-8B8B-D16028DA23EC}"/>
    <cellStyle name="Commentaire 9 2 3 8" xfId="27964" xr:uid="{32F71248-ECCB-4EA7-902D-0D91AD9FB66B}"/>
    <cellStyle name="Commentaire 9 2 3 9" xfId="27965" xr:uid="{22F609C3-05B8-4BA9-A326-C4755805E8F9}"/>
    <cellStyle name="Commentaire 9 2 3_Commentaires" xfId="27966" xr:uid="{EEC390B5-761A-465E-A69E-45845810FFF5}"/>
    <cellStyle name="Commentaire 9 2 4" xfId="27967" xr:uid="{9E446BCA-4F6C-4A50-AE23-3641A88F3F3C}"/>
    <cellStyle name="Commentaire 9 2 4 2" xfId="27968" xr:uid="{E16D15EE-0423-4E3A-AEC9-0682EC6FDEA2}"/>
    <cellStyle name="Commentaire 9 2 4 2 2" xfId="27969" xr:uid="{7D0239E6-A3A6-4B3F-A90C-D329735D7F24}"/>
    <cellStyle name="Commentaire 9 2 4 2 3" xfId="27970" xr:uid="{011103A6-F7E2-459B-B4DE-BD85443CF852}"/>
    <cellStyle name="Commentaire 9 2 4 2 4" xfId="27971" xr:uid="{F4F7BED8-0496-4AEA-A02B-0E5D547D170D}"/>
    <cellStyle name="Commentaire 9 2 4 2 5" xfId="27972" xr:uid="{E339D5BB-06B5-447A-8D98-B0730B4AC721}"/>
    <cellStyle name="Commentaire 9 2 4 2_Commentaires" xfId="27973" xr:uid="{9F3BAADF-AD3A-4F7E-82B0-A77002FAD8AB}"/>
    <cellStyle name="Commentaire 9 2 4 3" xfId="27974" xr:uid="{5BFF25FE-06C4-4573-BECA-B2C316A7BF52}"/>
    <cellStyle name="Commentaire 9 2 4 3 2" xfId="27975" xr:uid="{4AA2BE5E-5295-4A46-B9B4-ECF705215742}"/>
    <cellStyle name="Commentaire 9 2 4 3 3" xfId="27976" xr:uid="{B71A97F6-6446-45CC-8F0D-7390D289C89D}"/>
    <cellStyle name="Commentaire 9 2 4 3 4" xfId="27977" xr:uid="{54D07725-AA57-4011-859C-B1AC261EAA1F}"/>
    <cellStyle name="Commentaire 9 2 4 3 5" xfId="27978" xr:uid="{2FFFD9DB-8E23-4CA1-A66F-04CE9B9E0BF3}"/>
    <cellStyle name="Commentaire 9 2 4 4" xfId="27979" xr:uid="{28D0BB72-7452-4E4D-8F33-30936D6FC42A}"/>
    <cellStyle name="Commentaire 9 2 4 5" xfId="27980" xr:uid="{DB499880-F1A1-4438-BEEA-98CB13B54A22}"/>
    <cellStyle name="Commentaire 9 2 4 6" xfId="27981" xr:uid="{F14BABED-6776-470A-A061-017C6FA0B7F9}"/>
    <cellStyle name="Commentaire 9 2 4 7" xfId="27982" xr:uid="{A028E393-EB14-441E-9E05-A8ECC75CE370}"/>
    <cellStyle name="Commentaire 9 2 4_Commentaires" xfId="27983" xr:uid="{289292A9-1DA2-4521-A589-54C7A84E84EE}"/>
    <cellStyle name="Commentaire 9 2 5" xfId="27984" xr:uid="{A8ED773E-8BED-42C8-A165-A8A116E17507}"/>
    <cellStyle name="Commentaire 9 2 5 2" xfId="27985" xr:uid="{ED2280E5-9778-47FB-A560-8F2BD6A1240A}"/>
    <cellStyle name="Commentaire 9 2 5 2 2" xfId="27986" xr:uid="{3B59B09E-2BC6-4587-A4F7-1B7BD8367AD6}"/>
    <cellStyle name="Commentaire 9 2 5 2 3" xfId="27987" xr:uid="{07E45A2C-64D1-441F-95BF-CD9987B6DB84}"/>
    <cellStyle name="Commentaire 9 2 5 2 4" xfId="27988" xr:uid="{1C342625-66CF-4529-83B1-1A3147CC283B}"/>
    <cellStyle name="Commentaire 9 2 5 2 5" xfId="27989" xr:uid="{7C41A6F4-358D-4F70-9357-8DB3FC5D9808}"/>
    <cellStyle name="Commentaire 9 2 5 2_Commentaires" xfId="27990" xr:uid="{822265D2-5E94-4C03-9B71-03BCEA2FE951}"/>
    <cellStyle name="Commentaire 9 2 5 3" xfId="27991" xr:uid="{139B4FD8-AB5D-42FE-AD22-60B7173EA7DD}"/>
    <cellStyle name="Commentaire 9 2 5 3 2" xfId="27992" xr:uid="{3FEF93C7-3E87-4576-8AC2-720C0BD97A8A}"/>
    <cellStyle name="Commentaire 9 2 5 3 3" xfId="27993" xr:uid="{CDB96899-09C9-4864-916E-C8050CD7E195}"/>
    <cellStyle name="Commentaire 9 2 5 3 4" xfId="27994" xr:uid="{BD4B7C0C-AC6B-4E43-AB61-1011E22B9DCA}"/>
    <cellStyle name="Commentaire 9 2 5 3 5" xfId="27995" xr:uid="{D5687286-4D8F-4797-BDD5-FD4946179959}"/>
    <cellStyle name="Commentaire 9 2 5 4" xfId="27996" xr:uid="{CA84D71C-9A68-4497-9ED9-4ABC8F75CEEF}"/>
    <cellStyle name="Commentaire 9 2 5 5" xfId="27997" xr:uid="{9DA84E07-44C4-4D00-A635-451E922DD751}"/>
    <cellStyle name="Commentaire 9 2 5 6" xfId="27998" xr:uid="{65D5CBBF-339B-4297-AB80-26D71A99D88A}"/>
    <cellStyle name="Commentaire 9 2 5 7" xfId="27999" xr:uid="{F275458A-D50B-4534-AB69-6635644334A0}"/>
    <cellStyle name="Commentaire 9 2 5_Commentaires" xfId="28000" xr:uid="{3D70D07D-4010-4A30-BE87-F711DF77DDA1}"/>
    <cellStyle name="Commentaire 9 2 6" xfId="28001" xr:uid="{36C03598-9780-4843-864A-8AFA2F3EE1C0}"/>
    <cellStyle name="Commentaire 9 2 6 2" xfId="28002" xr:uid="{12CD6F41-F224-400E-B7EE-C39068E18D75}"/>
    <cellStyle name="Commentaire 9 2 6 2 2" xfId="28003" xr:uid="{58FC9E76-1B36-4090-B1C2-560302C51991}"/>
    <cellStyle name="Commentaire 9 2 6 2 3" xfId="28004" xr:uid="{58CC5239-C87C-4B0C-B05E-70B6F2586B70}"/>
    <cellStyle name="Commentaire 9 2 6 2 4" xfId="28005" xr:uid="{D9C4CC37-3617-40B8-812B-F144A81AE7DE}"/>
    <cellStyle name="Commentaire 9 2 6 2 5" xfId="28006" xr:uid="{11E9024F-D5AB-49A5-8F9C-0EF4FE44D8DA}"/>
    <cellStyle name="Commentaire 9 2 6 2_Commentaires" xfId="28007" xr:uid="{B97D8887-EB6C-4ABF-A446-B865C68A52DC}"/>
    <cellStyle name="Commentaire 9 2 6 3" xfId="28008" xr:uid="{6157734B-54C7-4D26-82E7-1E7268345023}"/>
    <cellStyle name="Commentaire 9 2 6 3 2" xfId="28009" xr:uid="{6DB2A436-84E1-4B17-8B50-61ECA61D148A}"/>
    <cellStyle name="Commentaire 9 2 6 3 3" xfId="28010" xr:uid="{BA26C51D-8CA0-4EC7-86F4-0164DA776FDD}"/>
    <cellStyle name="Commentaire 9 2 6 3 4" xfId="28011" xr:uid="{E8FAF885-2394-4648-87C4-719451A65BC4}"/>
    <cellStyle name="Commentaire 9 2 6 3 5" xfId="28012" xr:uid="{53459862-B0F5-4C98-BD31-DC76A5809BDB}"/>
    <cellStyle name="Commentaire 9 2 6 4" xfId="28013" xr:uid="{3973B30C-9EBC-4E76-A31F-B1A9A28F041D}"/>
    <cellStyle name="Commentaire 9 2 6 5" xfId="28014" xr:uid="{1043C473-D634-4860-ABC1-6F73DBB5B6DE}"/>
    <cellStyle name="Commentaire 9 2 6 6" xfId="28015" xr:uid="{111AE1E7-F1E1-4C64-A4AB-A238723EC9BA}"/>
    <cellStyle name="Commentaire 9 2 6 7" xfId="28016" xr:uid="{584BAAB5-CA71-4F1D-8990-EBFE0716E046}"/>
    <cellStyle name="Commentaire 9 2 6_Commentaires" xfId="28017" xr:uid="{10232731-B39D-4732-B1E6-141257FA6C22}"/>
    <cellStyle name="Commentaire 9 2 7" xfId="28018" xr:uid="{BB006C46-84C7-4ED2-9710-1D5AB120740B}"/>
    <cellStyle name="Commentaire 9 2 7 2" xfId="28019" xr:uid="{37070D9A-1391-43A2-8D99-E14B7A175963}"/>
    <cellStyle name="Commentaire 9 2 7 2 2" xfId="28020" xr:uid="{EFF6A206-6F04-4761-9D24-1B36E10D07AE}"/>
    <cellStyle name="Commentaire 9 2 7 2 3" xfId="28021" xr:uid="{BE3A5033-FE89-449A-AA68-19A61CBA3AF6}"/>
    <cellStyle name="Commentaire 9 2 7 2 4" xfId="28022" xr:uid="{7E3217EF-E7E1-4006-A770-5D5188E2DBE6}"/>
    <cellStyle name="Commentaire 9 2 7 2 5" xfId="28023" xr:uid="{7D47156A-E84E-4F8D-9F23-B70ADA2E7F39}"/>
    <cellStyle name="Commentaire 9 2 7 3" xfId="28024" xr:uid="{CC968C02-C2D1-455B-B05E-D6F77453F665}"/>
    <cellStyle name="Commentaire 9 2 7 3 2" xfId="28025" xr:uid="{04977F24-5A86-4FE3-AB21-7ADA400F86B7}"/>
    <cellStyle name="Commentaire 9 2 7 3 3" xfId="28026" xr:uid="{98503613-6F00-4326-9EEA-50A1BF6C18BF}"/>
    <cellStyle name="Commentaire 9 2 7 3 4" xfId="28027" xr:uid="{1DFB41CC-F008-4CB0-BFCF-3148717C565E}"/>
    <cellStyle name="Commentaire 9 2 7 3 5" xfId="28028" xr:uid="{A7CD5AC7-15AD-4F1C-8C2D-2E167354FC4D}"/>
    <cellStyle name="Commentaire 9 2 7 4" xfId="28029" xr:uid="{8598A9CC-9C62-4429-83F1-36F2DF43503B}"/>
    <cellStyle name="Commentaire 9 2 7 5" xfId="28030" xr:uid="{4674AACC-DA77-4DD2-921A-DEC7DD921528}"/>
    <cellStyle name="Commentaire 9 2 7 6" xfId="28031" xr:uid="{F8775EFF-80A8-4D0E-99DD-211449371936}"/>
    <cellStyle name="Commentaire 9 2 7 7" xfId="28032" xr:uid="{BF652C5F-1695-469B-9D2A-AE63091B81A5}"/>
    <cellStyle name="Commentaire 9 2 7_Commentaires" xfId="28033" xr:uid="{B96A6D98-0282-4231-ABE9-919F92B1F0D7}"/>
    <cellStyle name="Commentaire 9 2 8" xfId="28034" xr:uid="{1F3CA38F-C848-4D20-901A-06A28C0F28B9}"/>
    <cellStyle name="Commentaire 9 2 8 2" xfId="28035" xr:uid="{FFCDB383-2321-453A-8433-9D75099F2988}"/>
    <cellStyle name="Commentaire 9 2 8 2 2" xfId="28036" xr:uid="{DBF662FD-3ECD-4977-84A5-9673E7439C67}"/>
    <cellStyle name="Commentaire 9 2 8 2 3" xfId="28037" xr:uid="{AC5201B0-774A-48FD-81B2-725E7BA30635}"/>
    <cellStyle name="Commentaire 9 2 8 2 4" xfId="28038" xr:uid="{B2AE7517-FE1D-418E-9FD3-82CF10891D84}"/>
    <cellStyle name="Commentaire 9 2 8 2 5" xfId="28039" xr:uid="{688CD02A-A10C-4EA0-BC27-FAFDE015D7CE}"/>
    <cellStyle name="Commentaire 9 2 8 3" xfId="28040" xr:uid="{A307CF4C-6486-426C-A116-E3115D2B30FC}"/>
    <cellStyle name="Commentaire 9 2 8 4" xfId="28041" xr:uid="{FB929286-ADEA-4688-A223-09DB790216A3}"/>
    <cellStyle name="Commentaire 9 2 8 5" xfId="28042" xr:uid="{1569EF66-CF50-4CA7-9D27-0695AAD4F18B}"/>
    <cellStyle name="Commentaire 9 2 8 6" xfId="28043" xr:uid="{52FBBC93-1022-4CA8-9409-17D6C7F56EF0}"/>
    <cellStyle name="Commentaire 9 2 8_Commentaires" xfId="28044" xr:uid="{C1C3678C-304E-4851-81BF-9AE231297AEB}"/>
    <cellStyle name="Commentaire 9 2 9" xfId="28045" xr:uid="{D32E8DF4-93DA-4CFA-9283-22DBFCDAF801}"/>
    <cellStyle name="Commentaire 9 2 9 2" xfId="28046" xr:uid="{631A632E-0776-496C-B4F6-8980537BC442}"/>
    <cellStyle name="Commentaire 9 2 9 3" xfId="28047" xr:uid="{978E1E62-E4C0-412F-9A3B-C0D177117642}"/>
    <cellStyle name="Commentaire 9 2 9 4" xfId="28048" xr:uid="{9AFC9EEE-7C7E-4565-8590-CAC0C8D62B84}"/>
    <cellStyle name="Commentaire 9 2 9 5" xfId="28049" xr:uid="{119888F4-FFC9-4C48-9A4D-F2A866DCB0AE}"/>
    <cellStyle name="Commentaire 9 2_Commentaires" xfId="28050" xr:uid="{30ABFE8B-77D0-4281-88A3-B06F9934F224}"/>
    <cellStyle name="Commentaire 9 20" xfId="28051" xr:uid="{56E4756E-AE5F-4E81-AA0A-D9149EFFBC82}"/>
    <cellStyle name="Commentaire 9 20 2" xfId="28052" xr:uid="{6E368878-20FC-4E68-B8BD-88133305EF56}"/>
    <cellStyle name="Commentaire 9 20 2 2" xfId="28053" xr:uid="{D710B0AE-C2B5-4EAC-92DF-074CF1C3C1C8}"/>
    <cellStyle name="Commentaire 9 20 2 3" xfId="28054" xr:uid="{2CD8CEB4-64CA-4FE3-AC31-89C4C3ADF6E5}"/>
    <cellStyle name="Commentaire 9 20 2 4" xfId="28055" xr:uid="{8DC96060-D4EC-4BF1-B631-A1D64E785B18}"/>
    <cellStyle name="Commentaire 9 20 2 5" xfId="28056" xr:uid="{9D017D42-468F-4E5B-8275-D7A99ADF0C1C}"/>
    <cellStyle name="Commentaire 9 20 2_Commentaires" xfId="28057" xr:uid="{7F0BFEAF-DD05-4396-8AF6-2DE5BCAAB35C}"/>
    <cellStyle name="Commentaire 9 20 3" xfId="28058" xr:uid="{3B2C0399-D0FB-4160-BF5C-E1423045A50A}"/>
    <cellStyle name="Commentaire 9 20 3 2" xfId="28059" xr:uid="{A4C7129D-32E7-4B27-9E9F-A79D95A9C0D2}"/>
    <cellStyle name="Commentaire 9 20 3 3" xfId="28060" xr:uid="{C4ECEA4F-63F7-426C-9FFA-90D11BD3C672}"/>
    <cellStyle name="Commentaire 9 20 3 4" xfId="28061" xr:uid="{A254D3F5-17E8-4525-AAA0-FB1EECC43131}"/>
    <cellStyle name="Commentaire 9 20 3 5" xfId="28062" xr:uid="{7A323FB1-1A17-401D-8733-86F44BD46B12}"/>
    <cellStyle name="Commentaire 9 20 4" xfId="28063" xr:uid="{0C38F6A0-7342-4E68-914A-CD6253D99E4C}"/>
    <cellStyle name="Commentaire 9 20 5" xfId="28064" xr:uid="{E69D4782-5EB8-4213-BD23-95DD801C245D}"/>
    <cellStyle name="Commentaire 9 20 6" xfId="28065" xr:uid="{A1862345-F7D3-4C87-B9E6-EDB6198607D4}"/>
    <cellStyle name="Commentaire 9 20 7" xfId="28066" xr:uid="{D48C4B59-7112-46E7-87B9-3074957FE2A6}"/>
    <cellStyle name="Commentaire 9 20_Commentaires" xfId="28067" xr:uid="{ACECCEEF-0396-4977-88D6-65B6D4901D4B}"/>
    <cellStyle name="Commentaire 9 21" xfId="28068" xr:uid="{DF69FDAE-84AA-4F81-ABF1-25F9F3977409}"/>
    <cellStyle name="Commentaire 9 21 2" xfId="28069" xr:uid="{F28CEA7C-3483-4D92-AE1C-DCFCC7506274}"/>
    <cellStyle name="Commentaire 9 21 2 2" xfId="28070" xr:uid="{0100159C-710D-4206-BD1D-250D1C8008FE}"/>
    <cellStyle name="Commentaire 9 21 2 3" xfId="28071" xr:uid="{5F815B74-1ADD-4473-8058-A94E5AF4F965}"/>
    <cellStyle name="Commentaire 9 21 2 4" xfId="28072" xr:uid="{74E623E4-6B18-4322-9DB4-B9DE6048502B}"/>
    <cellStyle name="Commentaire 9 21 2 5" xfId="28073" xr:uid="{FD321BAA-0717-4772-ADB8-2B7A595DBFA6}"/>
    <cellStyle name="Commentaire 9 21 2_Commentaires" xfId="28074" xr:uid="{13798660-70B3-47F0-A2DC-DA768EDDF7FF}"/>
    <cellStyle name="Commentaire 9 21 3" xfId="28075" xr:uid="{D6C7C12A-21C1-492F-8A05-4F3F5F4454A3}"/>
    <cellStyle name="Commentaire 9 21 3 2" xfId="28076" xr:uid="{930D49EF-75B3-4F6C-8FE5-F61B8448E6D1}"/>
    <cellStyle name="Commentaire 9 21 3 3" xfId="28077" xr:uid="{41D8C67E-10C9-4A61-8A2A-D489DA1A0FC6}"/>
    <cellStyle name="Commentaire 9 21 3 4" xfId="28078" xr:uid="{5463CC3E-0406-43A4-AF0B-21B288601B7E}"/>
    <cellStyle name="Commentaire 9 21 3 5" xfId="28079" xr:uid="{40916AE3-B960-499A-BB6C-2F309F96877A}"/>
    <cellStyle name="Commentaire 9 21 4" xfId="28080" xr:uid="{4EB454B4-4778-4BC6-9F09-164701CAF69D}"/>
    <cellStyle name="Commentaire 9 21 5" xfId="28081" xr:uid="{B6D80935-33B9-4FD8-BD6C-D5BB23A3DB56}"/>
    <cellStyle name="Commentaire 9 21 6" xfId="28082" xr:uid="{F338B32C-EB49-4178-B136-D00F1ED919D0}"/>
    <cellStyle name="Commentaire 9 21 7" xfId="28083" xr:uid="{9BC3ED06-2817-450D-B43A-380C61E05AB6}"/>
    <cellStyle name="Commentaire 9 21_Commentaires" xfId="28084" xr:uid="{03F3731D-CA35-4475-A52C-8BE98D4C3BE2}"/>
    <cellStyle name="Commentaire 9 22" xfId="28085" xr:uid="{ECAC272E-30F5-4726-B991-8E349C77ACE6}"/>
    <cellStyle name="Commentaire 9 22 2" xfId="28086" xr:uid="{D963CC23-4C49-4530-97DF-BB4708A48099}"/>
    <cellStyle name="Commentaire 9 22 2 2" xfId="28087" xr:uid="{979AB679-7002-4C6C-83D5-83E5799E9216}"/>
    <cellStyle name="Commentaire 9 22 2 3" xfId="28088" xr:uid="{2AD299CC-941F-4DE6-84F4-1A95394CF125}"/>
    <cellStyle name="Commentaire 9 22 2 4" xfId="28089" xr:uid="{6F2D2AE3-0B42-4C2D-8E55-E0B30A8D6489}"/>
    <cellStyle name="Commentaire 9 22 2 5" xfId="28090" xr:uid="{93FF500F-90CB-4CDD-8AB3-20FA8CB1EC3F}"/>
    <cellStyle name="Commentaire 9 22 2_Commentaires" xfId="28091" xr:uid="{14E2A11C-4A17-44EE-BC3C-BD01CD8FB797}"/>
    <cellStyle name="Commentaire 9 22 3" xfId="28092" xr:uid="{D3259D63-6520-4C7D-A442-D8DFBDB4FD15}"/>
    <cellStyle name="Commentaire 9 22 4" xfId="28093" xr:uid="{29C4E848-0486-49C3-974F-1C245CAD3527}"/>
    <cellStyle name="Commentaire 9 22 5" xfId="28094" xr:uid="{FA9B3C95-36DA-45E0-981B-CE8125780580}"/>
    <cellStyle name="Commentaire 9 22 6" xfId="28095" xr:uid="{169D3744-565A-4DEF-BBB2-A830FFD7951E}"/>
    <cellStyle name="Commentaire 9 22_Commentaires" xfId="28096" xr:uid="{96F8EBB7-9239-4393-BEA8-D9A72FBCE083}"/>
    <cellStyle name="Commentaire 9 23" xfId="28097" xr:uid="{4EA7D942-2B8A-48D9-AD12-CB45643D40EA}"/>
    <cellStyle name="Commentaire 9 23 2" xfId="28098" xr:uid="{795B1C32-5220-471D-B7C0-3F7E9B75C380}"/>
    <cellStyle name="Commentaire 9 23 2 2" xfId="28099" xr:uid="{0DF7C93D-FEC1-4F61-B829-B68F403D81A9}"/>
    <cellStyle name="Commentaire 9 23 2_Commentaires" xfId="28100" xr:uid="{C492C4A6-E633-48B3-B253-64AB256FF671}"/>
    <cellStyle name="Commentaire 9 23 3" xfId="28101" xr:uid="{FF01BED1-CD3E-4501-AEBA-F54634C86E60}"/>
    <cellStyle name="Commentaire 9 23 4" xfId="28102" xr:uid="{F0BB692A-B405-4645-8F0F-FC899236009A}"/>
    <cellStyle name="Commentaire 9 23 5" xfId="28103" xr:uid="{4DC80C87-5830-4376-BD2C-9FF1EC2CD9EE}"/>
    <cellStyle name="Commentaire 9 23_Commentaires" xfId="28104" xr:uid="{9764D54C-97A6-4C21-9CDF-32EE1D43AEC1}"/>
    <cellStyle name="Commentaire 9 24" xfId="28105" xr:uid="{8BD2A223-7A77-4900-A04F-C2291D2AF477}"/>
    <cellStyle name="Commentaire 9 24 2" xfId="28106" xr:uid="{6C51D974-A7A8-4317-ABD3-68116A1B15B8}"/>
    <cellStyle name="Commentaire 9 24 2 2" xfId="28107" xr:uid="{87C57D57-39E8-4970-B5ED-70871DA7ED4F}"/>
    <cellStyle name="Commentaire 9 24 2_Commentaires" xfId="28108" xr:uid="{EF9FF690-67A7-4EB6-9532-00522C988420}"/>
    <cellStyle name="Commentaire 9 24 3" xfId="28109" xr:uid="{CFFBF8F1-D16D-4C48-8890-38EC8A8449E3}"/>
    <cellStyle name="Commentaire 9 24_Commentaires" xfId="28110" xr:uid="{8806F372-1BA6-41DC-8135-FA99B674F4BD}"/>
    <cellStyle name="Commentaire 9 25" xfId="28111" xr:uid="{681BB8AF-1DB0-4D04-860A-C49E95298972}"/>
    <cellStyle name="Commentaire 9 25 2" xfId="28112" xr:uid="{FB00051F-34A2-4945-8B50-EA6E58198BC2}"/>
    <cellStyle name="Commentaire 9 25 2 2" xfId="28113" xr:uid="{2BE03C35-F99E-4501-B3A2-41AE3E074DEB}"/>
    <cellStyle name="Commentaire 9 25 2_Commentaires" xfId="28114" xr:uid="{BFF5D020-527D-437B-B967-92B75BAD37E2}"/>
    <cellStyle name="Commentaire 9 25 3" xfId="28115" xr:uid="{A69014EA-CC10-4A21-B39C-96C414AE8569}"/>
    <cellStyle name="Commentaire 9 25_Commentaires" xfId="28116" xr:uid="{467CE2AF-1674-4C83-A53C-5617C6208414}"/>
    <cellStyle name="Commentaire 9 26" xfId="28117" xr:uid="{A21850A9-47E7-46F8-AE7F-497B931DCF4B}"/>
    <cellStyle name="Commentaire 9 26 2" xfId="28118" xr:uid="{0A971947-E30A-4BDD-961E-017B5F7BB2F9}"/>
    <cellStyle name="Commentaire 9 26 2 2" xfId="28119" xr:uid="{40FC4534-7681-4963-863B-919FFFACF66C}"/>
    <cellStyle name="Commentaire 9 26 2_Commentaires" xfId="28120" xr:uid="{DF9036F0-D3D3-4005-8DD1-A8606A37B335}"/>
    <cellStyle name="Commentaire 9 26 3" xfId="28121" xr:uid="{1E1A6876-41EE-41D4-99D1-AE5BB4E49134}"/>
    <cellStyle name="Commentaire 9 26_Commentaires" xfId="28122" xr:uid="{735AD03E-D9B1-4F1C-92E3-6FAB017022B3}"/>
    <cellStyle name="Commentaire 9 27" xfId="28123" xr:uid="{1A195260-5074-4C6A-A82D-4EF747D81961}"/>
    <cellStyle name="Commentaire 9 27 2" xfId="28124" xr:uid="{8F1B77B3-E112-4F46-AFF0-5BFCC4FB0EC1}"/>
    <cellStyle name="Commentaire 9 27 2 2" xfId="28125" xr:uid="{2513D5C7-84A9-46B7-B9DF-8215956E9616}"/>
    <cellStyle name="Commentaire 9 27 2_Commentaires" xfId="28126" xr:uid="{3209B34E-6B09-450D-B8BD-A249CB75FFD8}"/>
    <cellStyle name="Commentaire 9 27 3" xfId="28127" xr:uid="{7E1D1ED4-B173-4A92-BCDB-99A8158902B1}"/>
    <cellStyle name="Commentaire 9 27_Commentaires" xfId="28128" xr:uid="{E7012506-0008-4854-AE3A-528DC42D2456}"/>
    <cellStyle name="Commentaire 9 28" xfId="28129" xr:uid="{E27BB72F-8247-43E7-9B4C-EC0230925F48}"/>
    <cellStyle name="Commentaire 9 28 2" xfId="28130" xr:uid="{FAE24313-F718-4550-99A3-09A07236BD1E}"/>
    <cellStyle name="Commentaire 9 28 2 2" xfId="28131" xr:uid="{B4C6A0BC-119A-4DE7-ADA9-C60E0B3FAEB5}"/>
    <cellStyle name="Commentaire 9 28 2_Commentaires" xfId="28132" xr:uid="{32D288A1-2814-45D4-9C28-A3647F2A3D6C}"/>
    <cellStyle name="Commentaire 9 28 3" xfId="28133" xr:uid="{E3652EAF-F328-45F0-B77C-06E7725A6BDA}"/>
    <cellStyle name="Commentaire 9 28_Commentaires" xfId="28134" xr:uid="{A772C05C-2135-4C57-94FE-8798BF8D4156}"/>
    <cellStyle name="Commentaire 9 29" xfId="28135" xr:uid="{2F147C92-645F-4BF4-AF7F-4BA161FC326A}"/>
    <cellStyle name="Commentaire 9 29 2" xfId="28136" xr:uid="{ED0C5660-17F8-4AF4-B0E2-5467BAEE7CF8}"/>
    <cellStyle name="Commentaire 9 29 2 2" xfId="28137" xr:uid="{F666D6B4-3E0C-4BE2-AF7F-E8708D9C687C}"/>
    <cellStyle name="Commentaire 9 29 2_Commentaires" xfId="28138" xr:uid="{989565AA-43E5-412B-8425-1E264D6F168B}"/>
    <cellStyle name="Commentaire 9 29 3" xfId="28139" xr:uid="{BAD8B67D-1711-4DBA-B890-DC957ED12067}"/>
    <cellStyle name="Commentaire 9 29_Commentaires" xfId="28140" xr:uid="{4603AB98-CD02-4B9C-9C03-D6DED66F11EF}"/>
    <cellStyle name="Commentaire 9 3" xfId="28141" xr:uid="{A91E7349-A8F7-4775-A2E2-28B93B7A8805}"/>
    <cellStyle name="Commentaire 9 3 10" xfId="28142" xr:uid="{95A92AD3-7267-4408-B654-6C6B859E1E0D}"/>
    <cellStyle name="Commentaire 9 3 11" xfId="28143" xr:uid="{754F528F-18BE-48A5-BA02-3574789E26A2}"/>
    <cellStyle name="Commentaire 9 3 12" xfId="28144" xr:uid="{DA18CAB0-3BA9-4CF6-8492-088D5B7C7DC2}"/>
    <cellStyle name="Commentaire 9 3 2" xfId="28145" xr:uid="{B1E4FB52-5132-4B36-B7DC-32E1DB649FB9}"/>
    <cellStyle name="Commentaire 9 3 2 10" xfId="28146" xr:uid="{16FE0626-8D6F-49BB-B52B-16C058FA0C6E}"/>
    <cellStyle name="Commentaire 9 3 2 2" xfId="28147" xr:uid="{737CAD75-3E80-4FBC-9A20-42E8E8B5125F}"/>
    <cellStyle name="Commentaire 9 3 2 2 2" xfId="28148" xr:uid="{0A3CDBDE-B28C-482C-9DC1-D81687444101}"/>
    <cellStyle name="Commentaire 9 3 2 2 2 2" xfId="28149" xr:uid="{9322C95F-835F-4B12-9C47-2E1CFA6C9FC6}"/>
    <cellStyle name="Commentaire 9 3 2 2 2 3" xfId="28150" xr:uid="{725B13A0-BD2C-48BC-9094-EECFC07BAF0C}"/>
    <cellStyle name="Commentaire 9 3 2 2 2 4" xfId="28151" xr:uid="{12428CC8-4576-4384-827C-4AD99B36AD77}"/>
    <cellStyle name="Commentaire 9 3 2 2 2 5" xfId="28152" xr:uid="{E5E35046-2C0A-415F-876B-C3E94F8CAE11}"/>
    <cellStyle name="Commentaire 9 3 2 2 3" xfId="28153" xr:uid="{6BB4BBD6-9D7C-4D66-9792-727C8CA53A4D}"/>
    <cellStyle name="Commentaire 9 3 2 2 3 2" xfId="28154" xr:uid="{CFDE6599-39D6-40F4-8FE2-C56A2E4A651F}"/>
    <cellStyle name="Commentaire 9 3 2 2 3 3" xfId="28155" xr:uid="{2C1A94CE-1B75-4380-8601-8D93D5545405}"/>
    <cellStyle name="Commentaire 9 3 2 2 3 4" xfId="28156" xr:uid="{F94631D6-3AFB-44CC-9DB5-997B9CC15BEB}"/>
    <cellStyle name="Commentaire 9 3 2 2 3 5" xfId="28157" xr:uid="{90406FD1-1968-4BEA-AB11-4327198B6330}"/>
    <cellStyle name="Commentaire 9 3 2 2 4" xfId="28158" xr:uid="{436A8799-158A-455F-999B-9C5B48335045}"/>
    <cellStyle name="Commentaire 9 3 2 2 5" xfId="28159" xr:uid="{F5A18B98-70BF-47E1-885D-37AB818E0A61}"/>
    <cellStyle name="Commentaire 9 3 2 2 6" xfId="28160" xr:uid="{B63A967B-4DEB-44AB-A3C6-6444E38467CE}"/>
    <cellStyle name="Commentaire 9 3 2 2 7" xfId="28161" xr:uid="{191D1308-A170-4561-888B-D2EE165E83B6}"/>
    <cellStyle name="Commentaire 9 3 2 2_Commentaires" xfId="28162" xr:uid="{E5F618BF-6D75-42F2-BD87-2993453454DF}"/>
    <cellStyle name="Commentaire 9 3 2 3" xfId="28163" xr:uid="{1A281DDE-1F29-463F-89D8-F9219FB6F96F}"/>
    <cellStyle name="Commentaire 9 3 2 3 2" xfId="28164" xr:uid="{1D68A8A0-D5C9-471A-9214-2D200704F2CC}"/>
    <cellStyle name="Commentaire 9 3 2 3 2 2" xfId="28165" xr:uid="{84162446-540D-47A3-B646-E530607DA508}"/>
    <cellStyle name="Commentaire 9 3 2 3 2 3" xfId="28166" xr:uid="{592B1926-4C45-491A-930D-569BDC150911}"/>
    <cellStyle name="Commentaire 9 3 2 3 2 4" xfId="28167" xr:uid="{54A210F9-B540-485E-86C1-544895ABACD1}"/>
    <cellStyle name="Commentaire 9 3 2 3 2 5" xfId="28168" xr:uid="{7A1FF22F-C3FC-452C-AA9A-9FBD6560E921}"/>
    <cellStyle name="Commentaire 9 3 2 3 3" xfId="28169" xr:uid="{9790FF7D-0F9E-486C-A966-63276A17777A}"/>
    <cellStyle name="Commentaire 9 3 2 3 3 2" xfId="28170" xr:uid="{5A72C2E4-FA65-4D32-B997-3ADCC128CAA8}"/>
    <cellStyle name="Commentaire 9 3 2 3 3 3" xfId="28171" xr:uid="{F6C50685-F325-4722-9004-E7ED07C294D2}"/>
    <cellStyle name="Commentaire 9 3 2 3 3 4" xfId="28172" xr:uid="{A2BCB24F-A86E-4A11-8233-755F08C3EF60}"/>
    <cellStyle name="Commentaire 9 3 2 3 3 5" xfId="28173" xr:uid="{876D9E5C-D44F-41D8-A2A5-40664B45D46E}"/>
    <cellStyle name="Commentaire 9 3 2 3 4" xfId="28174" xr:uid="{A11DA79B-78EC-4F13-A045-3512BB954065}"/>
    <cellStyle name="Commentaire 9 3 2 3 5" xfId="28175" xr:uid="{737F4724-6B18-495D-9E21-F07651675B51}"/>
    <cellStyle name="Commentaire 9 3 2 3 6" xfId="28176" xr:uid="{D3AA5C47-2A8C-4DBE-AD80-2217702DFED9}"/>
    <cellStyle name="Commentaire 9 3 2 3 7" xfId="28177" xr:uid="{B1A61CC7-6F33-438B-8FA6-F3F0707400DA}"/>
    <cellStyle name="Commentaire 9 3 2 3_Commentaires" xfId="28178" xr:uid="{EBBF73C5-F6B5-4804-8703-8EA1CFA2C0A8}"/>
    <cellStyle name="Commentaire 9 3 2 4" xfId="28179" xr:uid="{5B7EAAA7-8255-4ADF-9B60-038CA56D4D60}"/>
    <cellStyle name="Commentaire 9 3 2 4 2" xfId="28180" xr:uid="{44B526CF-86B9-484C-8490-5B8C42EA99C2}"/>
    <cellStyle name="Commentaire 9 3 2 4 2 2" xfId="28181" xr:uid="{A75EAF6D-B80D-43AB-B150-73B43375D041}"/>
    <cellStyle name="Commentaire 9 3 2 4 2 3" xfId="28182" xr:uid="{7C543F4D-D451-48F9-BACF-757822D41458}"/>
    <cellStyle name="Commentaire 9 3 2 4 2 4" xfId="28183" xr:uid="{FCB3AA12-6B27-438F-A490-86D2B8A65A22}"/>
    <cellStyle name="Commentaire 9 3 2 4 2 5" xfId="28184" xr:uid="{F76F9342-CA52-4760-BB78-609332726E6F}"/>
    <cellStyle name="Commentaire 9 3 2 4 3" xfId="28185" xr:uid="{38BBC508-B6B7-4C38-897A-BA1B859CC339}"/>
    <cellStyle name="Commentaire 9 3 2 4 3 2" xfId="28186" xr:uid="{A47ACE46-9AE7-44B0-8414-D3B6EA22EBAC}"/>
    <cellStyle name="Commentaire 9 3 2 4 3 3" xfId="28187" xr:uid="{A6CFD6F5-3162-4D8F-A5DF-57D051523641}"/>
    <cellStyle name="Commentaire 9 3 2 4 3 4" xfId="28188" xr:uid="{A8A2D961-1655-45CE-B13D-395E2EA96D36}"/>
    <cellStyle name="Commentaire 9 3 2 4 3 5" xfId="28189" xr:uid="{C9CFFFF3-D91E-4B99-ADEC-A1D81D1FDDD7}"/>
    <cellStyle name="Commentaire 9 3 2 4 4" xfId="28190" xr:uid="{DE273EF8-DEED-4908-9CB5-0EA2B7893C51}"/>
    <cellStyle name="Commentaire 9 3 2 4 5" xfId="28191" xr:uid="{FE528AAA-7702-422E-82ED-C4B6CC16D8DC}"/>
    <cellStyle name="Commentaire 9 3 2 4 6" xfId="28192" xr:uid="{E9F66641-901F-4BA6-BB51-16519ABC0A27}"/>
    <cellStyle name="Commentaire 9 3 2 4 7" xfId="28193" xr:uid="{8A4E106E-6F4B-4930-8FCC-00AD01881335}"/>
    <cellStyle name="Commentaire 9 3 2 5" xfId="28194" xr:uid="{63EAB0FA-A689-40C0-A14A-12C12ABBD99A}"/>
    <cellStyle name="Commentaire 9 3 2 5 2" xfId="28195" xr:uid="{9A4C70AF-0A4A-4EA3-AC36-FA30C0075B29}"/>
    <cellStyle name="Commentaire 9 3 2 5 3" xfId="28196" xr:uid="{BFACF549-5D91-4030-9BA1-6AD328CD9AEB}"/>
    <cellStyle name="Commentaire 9 3 2 5 4" xfId="28197" xr:uid="{02405EB6-E704-41E0-BDC0-AE5774839AA2}"/>
    <cellStyle name="Commentaire 9 3 2 5 5" xfId="28198" xr:uid="{71B09D54-4D36-4286-9E3A-1E752C2CE537}"/>
    <cellStyle name="Commentaire 9 3 2 6" xfId="28199" xr:uid="{93499A13-8B94-4F06-B164-79BBD349DE50}"/>
    <cellStyle name="Commentaire 9 3 2 6 2" xfId="28200" xr:uid="{8DFB4198-65B1-4A2A-B529-8D478F918D90}"/>
    <cellStyle name="Commentaire 9 3 2 6 3" xfId="28201" xr:uid="{392CFB53-7831-4A4A-8B74-3E666BCB7477}"/>
    <cellStyle name="Commentaire 9 3 2 6 4" xfId="28202" xr:uid="{EF25470B-C1DA-4123-91AB-3B4F5006E92B}"/>
    <cellStyle name="Commentaire 9 3 2 6 5" xfId="28203" xr:uid="{0DD06F1D-06CD-4E1E-A2FF-DEAB2D716625}"/>
    <cellStyle name="Commentaire 9 3 2 7" xfId="28204" xr:uid="{DEBD55F2-8064-4E63-9065-906773885290}"/>
    <cellStyle name="Commentaire 9 3 2 8" xfId="28205" xr:uid="{E862717D-FAD4-4D9F-9770-FC25E94D2A20}"/>
    <cellStyle name="Commentaire 9 3 2 9" xfId="28206" xr:uid="{8870BD42-368D-40C0-B90E-6F8DE9333603}"/>
    <cellStyle name="Commentaire 9 3 2_Commentaires" xfId="28207" xr:uid="{C23DD1FB-2F3C-4E9A-855F-C555074DDA9C}"/>
    <cellStyle name="Commentaire 9 3 3" xfId="28208" xr:uid="{06846195-5BB8-4A12-BD4D-0F6089FD7BFD}"/>
    <cellStyle name="Commentaire 9 3 3 2" xfId="28209" xr:uid="{CAFCEED2-A107-4EC4-8DB9-D47286252B9D}"/>
    <cellStyle name="Commentaire 9 3 3 2 2" xfId="28210" xr:uid="{1BED279C-918A-4D73-9AC9-97FF437CAC72}"/>
    <cellStyle name="Commentaire 9 3 3 2 3" xfId="28211" xr:uid="{F39CA426-1342-4F0F-AA34-16D1A1F850E8}"/>
    <cellStyle name="Commentaire 9 3 3 2 4" xfId="28212" xr:uid="{E2548A23-759C-46D7-B3AC-F2491F08433F}"/>
    <cellStyle name="Commentaire 9 3 3 2 5" xfId="28213" xr:uid="{944A5D3E-2911-44B7-AB34-703CBD55F6CE}"/>
    <cellStyle name="Commentaire 9 3 3 2_Commentaires" xfId="28214" xr:uid="{E42B8EF5-9D8B-415B-99CB-82A2CA024674}"/>
    <cellStyle name="Commentaire 9 3 3 3" xfId="28215" xr:uid="{611EDAF6-7A2E-4B23-963D-62819DEF218F}"/>
    <cellStyle name="Commentaire 9 3 3 3 2" xfId="28216" xr:uid="{7BC5AF75-8932-473D-A9B5-77B10C31B41E}"/>
    <cellStyle name="Commentaire 9 3 3 3 3" xfId="28217" xr:uid="{508B2855-F0E3-4B1F-ACD6-E741BE779F2C}"/>
    <cellStyle name="Commentaire 9 3 3 3 4" xfId="28218" xr:uid="{B541B5D6-F957-4B85-9C7F-52FA8CD7F413}"/>
    <cellStyle name="Commentaire 9 3 3 3 5" xfId="28219" xr:uid="{D9E27BA5-6DE2-43EF-B970-A3623F10D29F}"/>
    <cellStyle name="Commentaire 9 3 3 4" xfId="28220" xr:uid="{6026EECA-6943-4D6A-9BCE-345C93D45BEF}"/>
    <cellStyle name="Commentaire 9 3 3 5" xfId="28221" xr:uid="{036EB65E-C51C-4CDA-80F7-81145003FE56}"/>
    <cellStyle name="Commentaire 9 3 3 6" xfId="28222" xr:uid="{A084E925-5FCB-4709-BB47-AA590ECAD3EB}"/>
    <cellStyle name="Commentaire 9 3 3 7" xfId="28223" xr:uid="{4A6AE24C-65DB-4554-B507-0E69BFC944A7}"/>
    <cellStyle name="Commentaire 9 3 3_Commentaires" xfId="28224" xr:uid="{DF997B41-2B29-4E9F-9F3E-DAFC080B6439}"/>
    <cellStyle name="Commentaire 9 3 4" xfId="28225" xr:uid="{56FBA136-7A74-4DC0-9DFB-84044BF2C4DF}"/>
    <cellStyle name="Commentaire 9 3 4 2" xfId="28226" xr:uid="{66C349DE-CCCC-4ED3-9484-887B12F14216}"/>
    <cellStyle name="Commentaire 9 3 4 2 2" xfId="28227" xr:uid="{086FEB12-FB05-4877-B1F8-C05679D9F197}"/>
    <cellStyle name="Commentaire 9 3 4 2 3" xfId="28228" xr:uid="{FCA4FEED-F6AB-4009-AF0D-E04554BD352B}"/>
    <cellStyle name="Commentaire 9 3 4 2 4" xfId="28229" xr:uid="{9AD83628-A46C-44B0-8E67-C92D2BE6899D}"/>
    <cellStyle name="Commentaire 9 3 4 2 5" xfId="28230" xr:uid="{1D58A81F-C7B8-468C-AFED-05E6225532C2}"/>
    <cellStyle name="Commentaire 9 3 4 2_Commentaires" xfId="28231" xr:uid="{7DC7FA0D-33EB-499A-AD3E-777D509476C7}"/>
    <cellStyle name="Commentaire 9 3 4 3" xfId="28232" xr:uid="{D3EE5DE9-171D-4C23-BCD0-B6C5CCCE683F}"/>
    <cellStyle name="Commentaire 9 3 4 3 2" xfId="28233" xr:uid="{6CD889F8-1182-4BF2-82FD-57244C3A9AD7}"/>
    <cellStyle name="Commentaire 9 3 4 3 3" xfId="28234" xr:uid="{4D993C6D-9FF3-49A8-9164-4916BB80C8B2}"/>
    <cellStyle name="Commentaire 9 3 4 3 4" xfId="28235" xr:uid="{329BDE95-6845-439D-A11D-04234B62C7E8}"/>
    <cellStyle name="Commentaire 9 3 4 3 5" xfId="28236" xr:uid="{1E38C8C2-A934-451B-A17B-D61529217141}"/>
    <cellStyle name="Commentaire 9 3 4 4" xfId="28237" xr:uid="{3CA22676-E2B2-4271-A53A-08AA3FF501F6}"/>
    <cellStyle name="Commentaire 9 3 4 5" xfId="28238" xr:uid="{24785948-FCA0-432E-833D-EA0DC8CEBE04}"/>
    <cellStyle name="Commentaire 9 3 4 6" xfId="28239" xr:uid="{510DD229-C358-4308-981A-EEF325ADA6F3}"/>
    <cellStyle name="Commentaire 9 3 4 7" xfId="28240" xr:uid="{9969B048-024A-4A20-B038-9D79A35F1066}"/>
    <cellStyle name="Commentaire 9 3 4_Commentaires" xfId="28241" xr:uid="{9CCD7F7A-0E74-4F92-B54A-E25DB964A86D}"/>
    <cellStyle name="Commentaire 9 3 5" xfId="28242" xr:uid="{506CA988-D5C1-4934-BD43-56F3D437E449}"/>
    <cellStyle name="Commentaire 9 3 5 2" xfId="28243" xr:uid="{6D9FF3FE-7C4D-4F18-B916-F67583303774}"/>
    <cellStyle name="Commentaire 9 3 5 2 2" xfId="28244" xr:uid="{F4AF0886-1C90-4F83-9FB9-CA719BA7E6E5}"/>
    <cellStyle name="Commentaire 9 3 5 2 3" xfId="28245" xr:uid="{F36C4911-80FB-4A7A-9680-22CBE5660319}"/>
    <cellStyle name="Commentaire 9 3 5 2 4" xfId="28246" xr:uid="{832F4CF8-69FF-4E4E-881E-E6CFC3DB74C0}"/>
    <cellStyle name="Commentaire 9 3 5 2 5" xfId="28247" xr:uid="{8CBC5A3C-8E1D-44A5-A224-DDCF13125B29}"/>
    <cellStyle name="Commentaire 9 3 5 2_Commentaires" xfId="28248" xr:uid="{4BF9DE07-054C-4ACD-B5D6-2E3CCA141134}"/>
    <cellStyle name="Commentaire 9 3 5 3" xfId="28249" xr:uid="{A055B133-CBA5-4782-A533-1B8CC2FD53B8}"/>
    <cellStyle name="Commentaire 9 3 5 3 2" xfId="28250" xr:uid="{F72568C4-EE2F-4096-8F68-DE79AAA9FD1D}"/>
    <cellStyle name="Commentaire 9 3 5 3 3" xfId="28251" xr:uid="{F2F32CE0-2B69-4573-8254-7108649105CA}"/>
    <cellStyle name="Commentaire 9 3 5 3 4" xfId="28252" xr:uid="{E0F620BC-76C1-405F-A191-54F63FB11227}"/>
    <cellStyle name="Commentaire 9 3 5 3 5" xfId="28253" xr:uid="{81DEE4E7-AA15-4DA1-A435-C90FAACA8F54}"/>
    <cellStyle name="Commentaire 9 3 5 4" xfId="28254" xr:uid="{FD153B00-4593-4261-990E-ABE578129AC8}"/>
    <cellStyle name="Commentaire 9 3 5 5" xfId="28255" xr:uid="{343693B7-C519-4488-9EE1-97016834B8EF}"/>
    <cellStyle name="Commentaire 9 3 5 6" xfId="28256" xr:uid="{8837AEAA-8041-4BD6-8774-061A7A30B6BF}"/>
    <cellStyle name="Commentaire 9 3 5 7" xfId="28257" xr:uid="{0ECBC563-3626-4835-972F-3FB40094057E}"/>
    <cellStyle name="Commentaire 9 3 5_Commentaires" xfId="28258" xr:uid="{8E920F54-72B5-4FDE-A8A6-AE8B600D86E1}"/>
    <cellStyle name="Commentaire 9 3 6" xfId="28259" xr:uid="{9EA80F54-ADF0-4B0B-9B55-2955FB74C61D}"/>
    <cellStyle name="Commentaire 9 3 6 2" xfId="28260" xr:uid="{72AA0841-40BE-4297-857C-57F0CA9D3801}"/>
    <cellStyle name="Commentaire 9 3 6 2 2" xfId="28261" xr:uid="{40CB8AA4-55A6-4614-AE6E-0AF3A6AC80B9}"/>
    <cellStyle name="Commentaire 9 3 6 2 3" xfId="28262" xr:uid="{2387A660-3710-4EDD-AE8F-CB6A7E4860CC}"/>
    <cellStyle name="Commentaire 9 3 6 2 4" xfId="28263" xr:uid="{768D8B55-115E-480B-9150-EA3E7ED9672B}"/>
    <cellStyle name="Commentaire 9 3 6 2 5" xfId="28264" xr:uid="{B6FE1D4A-7DFD-4B17-90B0-615162F3DEB5}"/>
    <cellStyle name="Commentaire 9 3 6 2_Commentaires" xfId="28265" xr:uid="{CBB7DE1D-7DD8-47B7-B5C8-9CEE2DCBA128}"/>
    <cellStyle name="Commentaire 9 3 6 3" xfId="28266" xr:uid="{7753BA62-944C-42F8-AA60-099291401035}"/>
    <cellStyle name="Commentaire 9 3 6 3 2" xfId="28267" xr:uid="{7FB54CD8-D6CD-41B5-AB85-6E8AD6B70FF9}"/>
    <cellStyle name="Commentaire 9 3 6 3 3" xfId="28268" xr:uid="{B30B8708-2B5A-49E3-9A0F-DBFAD12D134E}"/>
    <cellStyle name="Commentaire 9 3 6 3 4" xfId="28269" xr:uid="{F772B10F-8010-4A43-B0F2-A420352391C2}"/>
    <cellStyle name="Commentaire 9 3 6 3 5" xfId="28270" xr:uid="{496AC29B-798E-4CE9-BC90-04EA39D613E4}"/>
    <cellStyle name="Commentaire 9 3 6 4" xfId="28271" xr:uid="{695B476C-E03D-45B7-8AFD-74386F3171FD}"/>
    <cellStyle name="Commentaire 9 3 6 5" xfId="28272" xr:uid="{314BFAC5-A482-40EC-8647-1DE011328FFF}"/>
    <cellStyle name="Commentaire 9 3 6 6" xfId="28273" xr:uid="{F1F7897D-F995-4600-AE40-45078E68D7C0}"/>
    <cellStyle name="Commentaire 9 3 6 7" xfId="28274" xr:uid="{C2359BC2-21D8-45F8-9548-A37FF6B5E35E}"/>
    <cellStyle name="Commentaire 9 3 6_Commentaires" xfId="28275" xr:uid="{118644BF-4F3A-40AF-A0CA-3755046605A3}"/>
    <cellStyle name="Commentaire 9 3 7" xfId="28276" xr:uid="{3AC63736-2049-447D-95E4-D6F427AB9D0F}"/>
    <cellStyle name="Commentaire 9 3 7 2" xfId="28277" xr:uid="{1E43A291-D486-43C4-BB26-97FCE1E0EFAA}"/>
    <cellStyle name="Commentaire 9 3 7 2 2" xfId="28278" xr:uid="{1C8D64EB-9822-4F70-BD24-CA16D542EFC4}"/>
    <cellStyle name="Commentaire 9 3 7 2 3" xfId="28279" xr:uid="{28B0A78D-B1AA-4D93-98C0-0950D1408FB0}"/>
    <cellStyle name="Commentaire 9 3 7 2 4" xfId="28280" xr:uid="{85B6B3E1-8C64-478E-9775-3FF804792DCA}"/>
    <cellStyle name="Commentaire 9 3 7 2 5" xfId="28281" xr:uid="{13AE3AD7-A636-427F-B8C0-C164C0953DB8}"/>
    <cellStyle name="Commentaire 9 3 7 3" xfId="28282" xr:uid="{524499B3-4907-44E1-9720-4271F74F5138}"/>
    <cellStyle name="Commentaire 9 3 7 4" xfId="28283" xr:uid="{B3C4A5F4-696A-4C41-9644-5D64B113B248}"/>
    <cellStyle name="Commentaire 9 3 7 5" xfId="28284" xr:uid="{0C8B6EDD-7701-474F-889D-DAA541CB48E8}"/>
    <cellStyle name="Commentaire 9 3 7 6" xfId="28285" xr:uid="{F7553460-1D0D-4C72-B504-EA6F543F7B01}"/>
    <cellStyle name="Commentaire 9 3 7_Commentaires" xfId="28286" xr:uid="{5E59FF07-C16E-403E-AC7A-D82576977180}"/>
    <cellStyle name="Commentaire 9 3 8" xfId="28287" xr:uid="{B2DB4A01-A42B-4AFB-88EA-13AC5E766793}"/>
    <cellStyle name="Commentaire 9 3 8 2" xfId="28288" xr:uid="{BA6F41F7-6520-459A-85C4-3B94C82C4803}"/>
    <cellStyle name="Commentaire 9 3 8 3" xfId="28289" xr:uid="{D323F7C6-19AD-4174-B93C-CF62D1DDD65C}"/>
    <cellStyle name="Commentaire 9 3 8 4" xfId="28290" xr:uid="{70BBD879-BDB5-4105-AE52-8AF6451F1397}"/>
    <cellStyle name="Commentaire 9 3 8 5" xfId="28291" xr:uid="{7F91891B-5C2D-4205-806F-BE9135C0422F}"/>
    <cellStyle name="Commentaire 9 3 8_Commentaires" xfId="28292" xr:uid="{6E9725E2-33B0-4B60-A9D6-8E8D5EBB7021}"/>
    <cellStyle name="Commentaire 9 3 9" xfId="28293" xr:uid="{CC074BBE-8F11-4585-9A6E-1F3B16295E12}"/>
    <cellStyle name="Commentaire 9 3_Commentaires" xfId="28294" xr:uid="{6D1851AF-E683-4FF6-B22C-54F8A4CA7DF4}"/>
    <cellStyle name="Commentaire 9 30" xfId="28295" xr:uid="{59B36286-1805-4057-94A1-FB2E35314741}"/>
    <cellStyle name="Commentaire 9 30 2" xfId="28296" xr:uid="{5F9DA27C-8FFC-41BF-8438-EE4A6C63EB6E}"/>
    <cellStyle name="Commentaire 9 30 2 2" xfId="28297" xr:uid="{2FF22626-CFE5-4D84-BE76-833541895620}"/>
    <cellStyle name="Commentaire 9 30 2_Commentaires" xfId="28298" xr:uid="{761A7CE5-FEB8-467C-9E7F-691E563DCFBC}"/>
    <cellStyle name="Commentaire 9 30 3" xfId="28299" xr:uid="{27608D4F-19D2-4453-98BB-D47EF54715A7}"/>
    <cellStyle name="Commentaire 9 30_Commentaires" xfId="28300" xr:uid="{D0D84D4A-6BD3-4424-B630-A65039BC20DD}"/>
    <cellStyle name="Commentaire 9 31" xfId="28301" xr:uid="{596DB2FF-D200-40BF-811B-E1F2D4430BE8}"/>
    <cellStyle name="Commentaire 9 31 2" xfId="28302" xr:uid="{DD8402D1-C744-4E24-A60F-BD482E148237}"/>
    <cellStyle name="Commentaire 9 31 2 2" xfId="28303" xr:uid="{8F6CCD72-258C-4C9A-A6B1-8A3731E81749}"/>
    <cellStyle name="Commentaire 9 31 2_Commentaires" xfId="28304" xr:uid="{595FA042-D388-4F16-AA65-74B7B00625A3}"/>
    <cellStyle name="Commentaire 9 31 3" xfId="28305" xr:uid="{9C324F03-6701-4379-9DA7-D61061CE0737}"/>
    <cellStyle name="Commentaire 9 31_Commentaires" xfId="28306" xr:uid="{8F386C59-C586-438B-8E3F-8853959B4F56}"/>
    <cellStyle name="Commentaire 9 32" xfId="28307" xr:uid="{BFB17DF8-E62D-4D15-B134-CEEB00C9D8D2}"/>
    <cellStyle name="Commentaire 9 32 2" xfId="28308" xr:uid="{8E8293B6-C70E-4979-BDD2-20B64722B029}"/>
    <cellStyle name="Commentaire 9 32_Commentaires" xfId="28309" xr:uid="{5F0C434A-D752-49C7-95DD-C8566B7EF165}"/>
    <cellStyle name="Commentaire 9 33" xfId="28310" xr:uid="{62A59629-9DB0-4B06-A95E-B56388B2CDBC}"/>
    <cellStyle name="Commentaire 9 33 2" xfId="28311" xr:uid="{3F40CE4E-C20B-4F67-97AF-270443004817}"/>
    <cellStyle name="Commentaire 9 33_Commentaires" xfId="28312" xr:uid="{047ED9AE-15AC-4E88-9CD4-08D84F65A862}"/>
    <cellStyle name="Commentaire 9 34" xfId="28313" xr:uid="{942A85F7-F66F-4635-BFB9-44B6FC8D26F6}"/>
    <cellStyle name="Commentaire 9 4" xfId="28314" xr:uid="{2908C0A1-2487-42A7-88AC-5A7096476712}"/>
    <cellStyle name="Commentaire 9 4 10" xfId="28315" xr:uid="{2402ABA5-18E6-4714-9CE1-F52048838383}"/>
    <cellStyle name="Commentaire 9 4 11" xfId="28316" xr:uid="{3B23F45E-AD2F-478F-BC40-C580BEAA31E2}"/>
    <cellStyle name="Commentaire 9 4 12" xfId="28317" xr:uid="{AD8F2760-A0B7-4156-AA97-35ECA0E7A58F}"/>
    <cellStyle name="Commentaire 9 4 2" xfId="28318" xr:uid="{55E81F89-D211-48B9-94A1-39E36A64F4A4}"/>
    <cellStyle name="Commentaire 9 4 2 10" xfId="28319" xr:uid="{DF907CDB-8628-4EA4-84F4-7FFCF588CD92}"/>
    <cellStyle name="Commentaire 9 4 2 2" xfId="28320" xr:uid="{3E462BE0-1D7A-4E92-8253-1736B15160B1}"/>
    <cellStyle name="Commentaire 9 4 2 2 2" xfId="28321" xr:uid="{0CD18BD6-FB46-44F8-8B44-08B45EB4C98B}"/>
    <cellStyle name="Commentaire 9 4 2 2 2 2" xfId="28322" xr:uid="{5B67C6F9-CCA2-495F-8A94-41BC73BF65E4}"/>
    <cellStyle name="Commentaire 9 4 2 2 2 3" xfId="28323" xr:uid="{CE601DB0-E8D4-4D2A-95F5-F8CB4A6E3C09}"/>
    <cellStyle name="Commentaire 9 4 2 2 2 4" xfId="28324" xr:uid="{5DF8D8AC-5CA5-4842-B6E6-9B4B6E138B5F}"/>
    <cellStyle name="Commentaire 9 4 2 2 2 5" xfId="28325" xr:uid="{8ACFB27E-5FBD-409F-8EDF-9C782C26B2C1}"/>
    <cellStyle name="Commentaire 9 4 2 2 3" xfId="28326" xr:uid="{1FA45586-0455-40CB-B1F6-AAC9EF23AA9B}"/>
    <cellStyle name="Commentaire 9 4 2 2 3 2" xfId="28327" xr:uid="{E4EC7BA4-0B7E-46CA-BE44-3BA49BDAAF75}"/>
    <cellStyle name="Commentaire 9 4 2 2 3 3" xfId="28328" xr:uid="{E2F980C5-89D0-4905-AA00-EDC047A447FF}"/>
    <cellStyle name="Commentaire 9 4 2 2 3 4" xfId="28329" xr:uid="{D1DEC957-1686-4051-8364-CB5A7D94C0B4}"/>
    <cellStyle name="Commentaire 9 4 2 2 3 5" xfId="28330" xr:uid="{62E64813-C012-4B3E-8F87-3787A7FAFF9F}"/>
    <cellStyle name="Commentaire 9 4 2 2 4" xfId="28331" xr:uid="{5E3B9563-B6F5-4B82-B674-6B86371DABDC}"/>
    <cellStyle name="Commentaire 9 4 2 2 5" xfId="28332" xr:uid="{1A146A21-F6B7-4FAC-A7B7-9DB5676F42BB}"/>
    <cellStyle name="Commentaire 9 4 2 2 6" xfId="28333" xr:uid="{AF00E619-6B57-4DC8-9392-8701D3BFDEA5}"/>
    <cellStyle name="Commentaire 9 4 2 2 7" xfId="28334" xr:uid="{D6030353-DA85-49F8-A7AE-AAB62786E804}"/>
    <cellStyle name="Commentaire 9 4 2 2_Commentaires" xfId="28335" xr:uid="{C833796E-60C0-4FF6-B3FC-03C384B67FAB}"/>
    <cellStyle name="Commentaire 9 4 2 3" xfId="28336" xr:uid="{FD901C5A-2B74-4238-9897-365B1ECA3D2B}"/>
    <cellStyle name="Commentaire 9 4 2 3 2" xfId="28337" xr:uid="{5FC83A0A-C5A1-4006-A26E-39C2F1297462}"/>
    <cellStyle name="Commentaire 9 4 2 3 2 2" xfId="28338" xr:uid="{D503A85E-9237-4D02-AF82-A3532390CFD5}"/>
    <cellStyle name="Commentaire 9 4 2 3 2 3" xfId="28339" xr:uid="{31A3F8B5-E3F4-4E95-809B-EFF7E33679E8}"/>
    <cellStyle name="Commentaire 9 4 2 3 2 4" xfId="28340" xr:uid="{24FF96FE-820D-4312-A341-AE796E814233}"/>
    <cellStyle name="Commentaire 9 4 2 3 2 5" xfId="28341" xr:uid="{0A2C8768-9E63-4165-9BCA-7ED08F02820C}"/>
    <cellStyle name="Commentaire 9 4 2 3 3" xfId="28342" xr:uid="{AE2C4FB0-D63C-42C9-BBE2-DBC5AA518DFB}"/>
    <cellStyle name="Commentaire 9 4 2 3 3 2" xfId="28343" xr:uid="{2DE610B9-3120-44AC-AAD9-E403249305D6}"/>
    <cellStyle name="Commentaire 9 4 2 3 3 3" xfId="28344" xr:uid="{902A60BB-2073-4B42-B98F-339D83162D93}"/>
    <cellStyle name="Commentaire 9 4 2 3 3 4" xfId="28345" xr:uid="{1075D6D8-2BDB-40C3-B744-83F159E859D9}"/>
    <cellStyle name="Commentaire 9 4 2 3 3 5" xfId="28346" xr:uid="{BFE39B7D-A406-4666-BA12-CF9D62DC1813}"/>
    <cellStyle name="Commentaire 9 4 2 3 4" xfId="28347" xr:uid="{02455836-E4A0-4FA0-B225-F7058C171B02}"/>
    <cellStyle name="Commentaire 9 4 2 3 5" xfId="28348" xr:uid="{D37B1ACA-AFCE-4089-BA8F-1E1283CB424A}"/>
    <cellStyle name="Commentaire 9 4 2 3 6" xfId="28349" xr:uid="{F2D3BA93-4047-43B8-B5A3-7A8A0AD2143B}"/>
    <cellStyle name="Commentaire 9 4 2 3 7" xfId="28350" xr:uid="{658DD810-D93D-480B-B0FE-35A763D9ED3C}"/>
    <cellStyle name="Commentaire 9 4 2 3_Commentaires" xfId="28351" xr:uid="{DBEEE85B-1198-473C-BC12-EF1E2C9E8F55}"/>
    <cellStyle name="Commentaire 9 4 2 4" xfId="28352" xr:uid="{6B6927BD-0E9E-42C3-834D-8C74E8490011}"/>
    <cellStyle name="Commentaire 9 4 2 4 2" xfId="28353" xr:uid="{F20A3635-010B-472C-9851-6BADDA223FCB}"/>
    <cellStyle name="Commentaire 9 4 2 4 2 2" xfId="28354" xr:uid="{83591200-DFE7-47C5-98AC-D5389C44934E}"/>
    <cellStyle name="Commentaire 9 4 2 4 2 3" xfId="28355" xr:uid="{838E204B-3E91-48D5-A34F-D959E646D4EA}"/>
    <cellStyle name="Commentaire 9 4 2 4 2 4" xfId="28356" xr:uid="{DD4ED7CD-54A4-4702-BA21-71E9E5AF8F82}"/>
    <cellStyle name="Commentaire 9 4 2 4 2 5" xfId="28357" xr:uid="{94EF1308-2657-4592-8175-17883FBE786F}"/>
    <cellStyle name="Commentaire 9 4 2 4 3" xfId="28358" xr:uid="{87654972-AFD5-4EB2-9E94-2F2A8D413106}"/>
    <cellStyle name="Commentaire 9 4 2 4 3 2" xfId="28359" xr:uid="{5A213DD0-6ACE-4536-A295-7590B1E32901}"/>
    <cellStyle name="Commentaire 9 4 2 4 3 3" xfId="28360" xr:uid="{04BBA14E-B4E5-45DE-8836-A0112022EB1E}"/>
    <cellStyle name="Commentaire 9 4 2 4 3 4" xfId="28361" xr:uid="{E6DC1040-5F94-4260-92C6-9725E5ABEA40}"/>
    <cellStyle name="Commentaire 9 4 2 4 3 5" xfId="28362" xr:uid="{6A0F3F9F-7B5A-440E-B825-BD1EA44DD81E}"/>
    <cellStyle name="Commentaire 9 4 2 4 4" xfId="28363" xr:uid="{C500A834-D118-45EE-A4AA-97B064D59456}"/>
    <cellStyle name="Commentaire 9 4 2 4 5" xfId="28364" xr:uid="{6B4BB099-EF70-4524-8CDC-5EE35CC5B7EA}"/>
    <cellStyle name="Commentaire 9 4 2 4 6" xfId="28365" xr:uid="{7392B393-65B1-484D-B041-7C6D15E98D7F}"/>
    <cellStyle name="Commentaire 9 4 2 4 7" xfId="28366" xr:uid="{826F3100-B482-46C7-B6F7-90E4F82E8724}"/>
    <cellStyle name="Commentaire 9 4 2 5" xfId="28367" xr:uid="{6247591D-6708-4D17-A888-BFFDFDFC8F01}"/>
    <cellStyle name="Commentaire 9 4 2 5 2" xfId="28368" xr:uid="{5865A99E-AF48-4F11-95D0-316438A6E831}"/>
    <cellStyle name="Commentaire 9 4 2 5 3" xfId="28369" xr:uid="{B8F1FA9A-B6DE-43C7-ABB3-D4E97BE9B4B6}"/>
    <cellStyle name="Commentaire 9 4 2 5 4" xfId="28370" xr:uid="{217AA311-79E8-42B4-B2A3-345B12588A0D}"/>
    <cellStyle name="Commentaire 9 4 2 5 5" xfId="28371" xr:uid="{6F6AA912-3ABB-4EAF-A898-BDD040D51EF2}"/>
    <cellStyle name="Commentaire 9 4 2 6" xfId="28372" xr:uid="{859A33F3-0A0B-4256-BA6B-F5295CB1FCBA}"/>
    <cellStyle name="Commentaire 9 4 2 6 2" xfId="28373" xr:uid="{69AE50A5-990F-481C-932E-B7592C06B9B8}"/>
    <cellStyle name="Commentaire 9 4 2 6 3" xfId="28374" xr:uid="{A6213D2D-7F91-4096-8076-D698AB0F486E}"/>
    <cellStyle name="Commentaire 9 4 2 6 4" xfId="28375" xr:uid="{BBD39A5F-68AF-4931-AEB8-01C35D2EE4FB}"/>
    <cellStyle name="Commentaire 9 4 2 6 5" xfId="28376" xr:uid="{7E030F4C-E1FF-457C-B110-FCAE929EF50E}"/>
    <cellStyle name="Commentaire 9 4 2 7" xfId="28377" xr:uid="{D8FBE9DC-3397-472D-B0E4-F1AB6F649495}"/>
    <cellStyle name="Commentaire 9 4 2 8" xfId="28378" xr:uid="{B74BB6DF-ABC5-4915-AC07-27D81B66B09D}"/>
    <cellStyle name="Commentaire 9 4 2 9" xfId="28379" xr:uid="{D64B5A2D-56E7-4DA8-872C-43AA2A2210F5}"/>
    <cellStyle name="Commentaire 9 4 2_Commentaires" xfId="28380" xr:uid="{99E9D539-1F7B-4075-913D-F190B3702C83}"/>
    <cellStyle name="Commentaire 9 4 3" xfId="28381" xr:uid="{F6245148-4F53-4C7F-94E5-13ADDA2D8DC2}"/>
    <cellStyle name="Commentaire 9 4 3 2" xfId="28382" xr:uid="{1D232A3E-CE18-4721-870E-7734B517E6EB}"/>
    <cellStyle name="Commentaire 9 4 3 2 2" xfId="28383" xr:uid="{416C4563-7DA3-4992-88C7-645843F299A3}"/>
    <cellStyle name="Commentaire 9 4 3 2 3" xfId="28384" xr:uid="{3C2D6974-0A30-4F97-B4DC-09B656C8387E}"/>
    <cellStyle name="Commentaire 9 4 3 2 4" xfId="28385" xr:uid="{09AA2E81-82A0-4063-82D1-DA941693AA89}"/>
    <cellStyle name="Commentaire 9 4 3 2 5" xfId="28386" xr:uid="{30987D50-3E86-4F1E-84D9-B88AC4F9633B}"/>
    <cellStyle name="Commentaire 9 4 3 2_Commentaires" xfId="28387" xr:uid="{6FCBB599-5A0F-414C-B818-0605742763EC}"/>
    <cellStyle name="Commentaire 9 4 3 3" xfId="28388" xr:uid="{312D2556-29CE-4D80-B212-401A56D5CC65}"/>
    <cellStyle name="Commentaire 9 4 3 3 2" xfId="28389" xr:uid="{64819A89-EEFB-4550-A3E8-E308C768F490}"/>
    <cellStyle name="Commentaire 9 4 3 3 3" xfId="28390" xr:uid="{71DB6B24-363F-4D0E-BCF1-FFD13F248B5B}"/>
    <cellStyle name="Commentaire 9 4 3 3 4" xfId="28391" xr:uid="{C8832867-03B7-4A4F-94B4-61B2B9299012}"/>
    <cellStyle name="Commentaire 9 4 3 3 5" xfId="28392" xr:uid="{96447222-EF9A-454E-888E-B760DC26CE24}"/>
    <cellStyle name="Commentaire 9 4 3 4" xfId="28393" xr:uid="{34883128-55EA-49F0-A513-32568CCA661C}"/>
    <cellStyle name="Commentaire 9 4 3 5" xfId="28394" xr:uid="{B5FF6184-2FBF-461A-BDFC-A76E87C3C50A}"/>
    <cellStyle name="Commentaire 9 4 3 6" xfId="28395" xr:uid="{3201F482-7D4B-4BEB-83C7-06119B78B4D3}"/>
    <cellStyle name="Commentaire 9 4 3 7" xfId="28396" xr:uid="{521D1BB1-BA5D-4F5D-845C-9736038276E4}"/>
    <cellStyle name="Commentaire 9 4 3_Commentaires" xfId="28397" xr:uid="{1A5B1120-D5E3-4DC4-990B-FADA52A5FE86}"/>
    <cellStyle name="Commentaire 9 4 4" xfId="28398" xr:uid="{5E0900BD-7BC6-4171-A6BD-29D60F0C715C}"/>
    <cellStyle name="Commentaire 9 4 4 2" xfId="28399" xr:uid="{5031700E-2FD6-42C7-B654-B05E21B78E0F}"/>
    <cellStyle name="Commentaire 9 4 4 2 2" xfId="28400" xr:uid="{AA850A18-948C-4E61-BA72-6EC1C0192FB2}"/>
    <cellStyle name="Commentaire 9 4 4 2 3" xfId="28401" xr:uid="{2A1B321E-4D6C-417F-87E0-A68BC0CCD3F6}"/>
    <cellStyle name="Commentaire 9 4 4 2 4" xfId="28402" xr:uid="{B1FBD7B5-A495-4C36-A911-7453DE2A1733}"/>
    <cellStyle name="Commentaire 9 4 4 2 5" xfId="28403" xr:uid="{C9CE87FC-6987-43A7-B649-6D5ADBAB2A13}"/>
    <cellStyle name="Commentaire 9 4 4 2_Commentaires" xfId="28404" xr:uid="{89A4BD69-8F5F-4E47-AFD1-5A64AC076154}"/>
    <cellStyle name="Commentaire 9 4 4 3" xfId="28405" xr:uid="{6240A709-7ECC-4901-B612-EA0C4F0DE1AC}"/>
    <cellStyle name="Commentaire 9 4 4 3 2" xfId="28406" xr:uid="{2571B38C-2C40-4A71-8F09-B7BE138C9964}"/>
    <cellStyle name="Commentaire 9 4 4 3 3" xfId="28407" xr:uid="{B95ADA75-18E5-42AC-9F9B-8DF6E133EE7E}"/>
    <cellStyle name="Commentaire 9 4 4 3 4" xfId="28408" xr:uid="{6742B8CE-EE57-4967-844E-70B56B730C79}"/>
    <cellStyle name="Commentaire 9 4 4 3 5" xfId="28409" xr:uid="{CC61AAAC-23BB-41D3-8888-0FEB34E323FC}"/>
    <cellStyle name="Commentaire 9 4 4 4" xfId="28410" xr:uid="{0AF01CED-2E40-45BF-BE4F-FE395AAED237}"/>
    <cellStyle name="Commentaire 9 4 4 5" xfId="28411" xr:uid="{5450E657-28EE-432D-AD82-71CAFE984C31}"/>
    <cellStyle name="Commentaire 9 4 4 6" xfId="28412" xr:uid="{15737CC7-16C8-4DA5-A37F-1722681790AE}"/>
    <cellStyle name="Commentaire 9 4 4 7" xfId="28413" xr:uid="{C2449E5E-A58D-40CA-A472-14DA5E2FB9FC}"/>
    <cellStyle name="Commentaire 9 4 4_Commentaires" xfId="28414" xr:uid="{6F12871F-3B02-471C-B6CA-4B31F6E02E2F}"/>
    <cellStyle name="Commentaire 9 4 5" xfId="28415" xr:uid="{137E3B51-DABC-463B-9155-F57970624A1F}"/>
    <cellStyle name="Commentaire 9 4 5 2" xfId="28416" xr:uid="{A9F8A6AE-C906-48CC-A757-FB5880E1B838}"/>
    <cellStyle name="Commentaire 9 4 5 2 2" xfId="28417" xr:uid="{1D86FCD6-EBAA-4B4B-AE01-AF7A43669E6F}"/>
    <cellStyle name="Commentaire 9 4 5 2 3" xfId="28418" xr:uid="{DF8ABE73-17F0-410C-BEA2-929B8AF8EB24}"/>
    <cellStyle name="Commentaire 9 4 5 2 4" xfId="28419" xr:uid="{298C815F-4421-4D09-B7B8-1E74FF42A2DA}"/>
    <cellStyle name="Commentaire 9 4 5 2 5" xfId="28420" xr:uid="{293B6C50-C54A-4035-A1DA-B7B211721694}"/>
    <cellStyle name="Commentaire 9 4 5 2_Commentaires" xfId="28421" xr:uid="{B09BBB78-2CC0-4B9B-9DFE-3295E3D8FE49}"/>
    <cellStyle name="Commentaire 9 4 5 3" xfId="28422" xr:uid="{47A628F0-8CB9-43E0-A99B-BB25B1BAE5CF}"/>
    <cellStyle name="Commentaire 9 4 5 3 2" xfId="28423" xr:uid="{9A4D4FE2-6E19-4F2B-A221-E71C6FF52450}"/>
    <cellStyle name="Commentaire 9 4 5 3 3" xfId="28424" xr:uid="{B4934C5D-8C62-47CF-A0F8-C3530C560E18}"/>
    <cellStyle name="Commentaire 9 4 5 3 4" xfId="28425" xr:uid="{0BB8894D-6E51-4CBC-8C0F-F52F79A728ED}"/>
    <cellStyle name="Commentaire 9 4 5 3 5" xfId="28426" xr:uid="{98F7548C-61A3-41F1-80A9-F56A6E51CABA}"/>
    <cellStyle name="Commentaire 9 4 5 4" xfId="28427" xr:uid="{E19E8B93-F171-4826-B970-1E16CD31163D}"/>
    <cellStyle name="Commentaire 9 4 5 5" xfId="28428" xr:uid="{0CCB2D2A-E6F9-4144-867B-4F2E6A3D7F1F}"/>
    <cellStyle name="Commentaire 9 4 5 6" xfId="28429" xr:uid="{85B4BA2E-F19C-4D51-B3DB-617B61393DDE}"/>
    <cellStyle name="Commentaire 9 4 5 7" xfId="28430" xr:uid="{FD862763-16B7-4C21-8FFA-8BCE193ACB49}"/>
    <cellStyle name="Commentaire 9 4 5_Commentaires" xfId="28431" xr:uid="{0D4D4E96-8CDA-49FB-BE06-A367F5722C0B}"/>
    <cellStyle name="Commentaire 9 4 6" xfId="28432" xr:uid="{CDEF2AFE-9536-4BAD-8FB4-08A40E143A34}"/>
    <cellStyle name="Commentaire 9 4 6 2" xfId="28433" xr:uid="{30CE2B2A-52F1-4165-A447-692CF0D8A540}"/>
    <cellStyle name="Commentaire 9 4 6 2 2" xfId="28434" xr:uid="{5D24281A-B3B0-485F-87F2-7EFCFF281F96}"/>
    <cellStyle name="Commentaire 9 4 6 2 3" xfId="28435" xr:uid="{2C85F100-E3C9-401E-935B-A1A1A20641E1}"/>
    <cellStyle name="Commentaire 9 4 6 2 4" xfId="28436" xr:uid="{C920DCDD-D258-49A4-94D7-F5AC3913060F}"/>
    <cellStyle name="Commentaire 9 4 6 2 5" xfId="28437" xr:uid="{FDC2F9BC-B2A6-4796-B7F1-885C209F4E86}"/>
    <cellStyle name="Commentaire 9 4 6 2_Commentaires" xfId="28438" xr:uid="{C90F5C76-2CB3-40F9-B780-1B50B5BC9F13}"/>
    <cellStyle name="Commentaire 9 4 6 3" xfId="28439" xr:uid="{FCF83412-CE29-4F01-A54C-BC09A3AA2D1A}"/>
    <cellStyle name="Commentaire 9 4 6 3 2" xfId="28440" xr:uid="{37629055-EE69-4FF2-8B90-4D8BF62E8EE4}"/>
    <cellStyle name="Commentaire 9 4 6 3 3" xfId="28441" xr:uid="{920358CB-D977-4ED9-8137-F12077894DD5}"/>
    <cellStyle name="Commentaire 9 4 6 3 4" xfId="28442" xr:uid="{656E1D9C-6A8D-42D9-8A18-6BE58F6E3A08}"/>
    <cellStyle name="Commentaire 9 4 6 3 5" xfId="28443" xr:uid="{B44A5B85-B80E-467A-AF7D-2DA52D8D1E86}"/>
    <cellStyle name="Commentaire 9 4 6 4" xfId="28444" xr:uid="{625584CD-1FE7-4897-A39A-F55D4A454784}"/>
    <cellStyle name="Commentaire 9 4 6 5" xfId="28445" xr:uid="{30350597-CF7D-4863-B485-9445BEA51F03}"/>
    <cellStyle name="Commentaire 9 4 6 6" xfId="28446" xr:uid="{076F1A05-D75F-4F68-9E5E-1B3D7C6FC988}"/>
    <cellStyle name="Commentaire 9 4 6 7" xfId="28447" xr:uid="{AC0FE139-EB38-47A0-A62A-8B349232FAEB}"/>
    <cellStyle name="Commentaire 9 4 6_Commentaires" xfId="28448" xr:uid="{D4CA83C8-603F-4757-874E-6E31AD181754}"/>
    <cellStyle name="Commentaire 9 4 7" xfId="28449" xr:uid="{EEA631C4-3430-4668-974C-295EA5C3F773}"/>
    <cellStyle name="Commentaire 9 4 7 2" xfId="28450" xr:uid="{6219178A-5910-4681-9782-23EE970D10DF}"/>
    <cellStyle name="Commentaire 9 4 7 2 2" xfId="28451" xr:uid="{30535C4A-D975-4637-A1FE-3A49435978EA}"/>
    <cellStyle name="Commentaire 9 4 7 2 3" xfId="28452" xr:uid="{DD744DF6-347C-4A19-BE2E-44870FE70667}"/>
    <cellStyle name="Commentaire 9 4 7 2 4" xfId="28453" xr:uid="{F88C0D74-1F78-488B-AA3D-258A2D9E127C}"/>
    <cellStyle name="Commentaire 9 4 7 2 5" xfId="28454" xr:uid="{3A680EB5-A5DB-43F0-A495-33512ACA0CF8}"/>
    <cellStyle name="Commentaire 9 4 7 3" xfId="28455" xr:uid="{50A29CA9-FE6F-400F-9438-146667BB9DC4}"/>
    <cellStyle name="Commentaire 9 4 7 4" xfId="28456" xr:uid="{22309099-AC4C-4030-904D-8C1D1EB66558}"/>
    <cellStyle name="Commentaire 9 4 7 5" xfId="28457" xr:uid="{CCBD1A8D-3571-4A5B-8874-D061DC622FE5}"/>
    <cellStyle name="Commentaire 9 4 7 6" xfId="28458" xr:uid="{39B661C2-EA27-4EDC-9900-F10FCD54EAEC}"/>
    <cellStyle name="Commentaire 9 4 7_Commentaires" xfId="28459" xr:uid="{15E38A28-B606-4A99-9A3E-07485A9AE22F}"/>
    <cellStyle name="Commentaire 9 4 8" xfId="28460" xr:uid="{6594D6AE-7CAC-41F2-BB3E-06D964297286}"/>
    <cellStyle name="Commentaire 9 4 8 2" xfId="28461" xr:uid="{9B8B5107-B490-4CD6-ADBF-01B3FC0D197A}"/>
    <cellStyle name="Commentaire 9 4 8 3" xfId="28462" xr:uid="{752055B4-55B4-43F0-8375-66D6BA26EDFE}"/>
    <cellStyle name="Commentaire 9 4 8 4" xfId="28463" xr:uid="{490D22A2-8636-47D6-922B-888701B5535E}"/>
    <cellStyle name="Commentaire 9 4 8 5" xfId="28464" xr:uid="{2B5DE088-58DC-46D9-86F1-9535639311D6}"/>
    <cellStyle name="Commentaire 9 4 8_Commentaires" xfId="28465" xr:uid="{6D915BB6-1CAF-49E8-96C4-7C2E6C41B38E}"/>
    <cellStyle name="Commentaire 9 4 9" xfId="28466" xr:uid="{097B858B-3EAF-48DA-AA1E-CDAA52F21DA5}"/>
    <cellStyle name="Commentaire 9 4_Commentaires" xfId="28467" xr:uid="{995D0802-54C3-4604-A450-062E7EA211F0}"/>
    <cellStyle name="Commentaire 9 5" xfId="28468" xr:uid="{EE7DC555-D689-4D0F-8D55-71A21DF298EF}"/>
    <cellStyle name="Commentaire 9 5 10" xfId="28469" xr:uid="{F5323AC8-C347-41A8-AC4C-9726108C0D97}"/>
    <cellStyle name="Commentaire 9 5 11" xfId="28470" xr:uid="{46B2ABAD-C0C9-49FE-9642-1DA52A66139C}"/>
    <cellStyle name="Commentaire 9 5 12" xfId="28471" xr:uid="{F3834B21-B6B3-4140-953D-7BE15C51609F}"/>
    <cellStyle name="Commentaire 9 5 2" xfId="28472" xr:uid="{F1A84C9B-A490-4C8A-A483-8161DB819C73}"/>
    <cellStyle name="Commentaire 9 5 2 10" xfId="28473" xr:uid="{C8C7639F-5532-4A21-827F-58173181A1B8}"/>
    <cellStyle name="Commentaire 9 5 2 2" xfId="28474" xr:uid="{BB47554F-2A26-43DB-BDBF-B4D517DEEE6B}"/>
    <cellStyle name="Commentaire 9 5 2 2 2" xfId="28475" xr:uid="{3872F763-66B3-4515-9C3E-1B2B6924DC1C}"/>
    <cellStyle name="Commentaire 9 5 2 2 2 2" xfId="28476" xr:uid="{AA0C9C82-444E-43A1-9557-9F9F8354C16A}"/>
    <cellStyle name="Commentaire 9 5 2 2 2 3" xfId="28477" xr:uid="{991A1503-2485-4FB5-B1E4-BF78EF46C678}"/>
    <cellStyle name="Commentaire 9 5 2 2 2 4" xfId="28478" xr:uid="{5D0807B8-8362-45A5-9F93-5C6D448CFF3D}"/>
    <cellStyle name="Commentaire 9 5 2 2 2 5" xfId="28479" xr:uid="{00183FB4-60C4-458A-9CDC-5EBB13BD9EFC}"/>
    <cellStyle name="Commentaire 9 5 2 2 3" xfId="28480" xr:uid="{9BD703B9-3ADA-4F39-B097-BF090241C4A9}"/>
    <cellStyle name="Commentaire 9 5 2 2 3 2" xfId="28481" xr:uid="{F1809CA2-2C40-4AC7-B506-F04B49651D8B}"/>
    <cellStyle name="Commentaire 9 5 2 2 3 3" xfId="28482" xr:uid="{94D9E100-2CE6-4D43-BF5C-DE9E784088A1}"/>
    <cellStyle name="Commentaire 9 5 2 2 3 4" xfId="28483" xr:uid="{A830B578-6323-4895-808C-E3516E9B0F5C}"/>
    <cellStyle name="Commentaire 9 5 2 2 3 5" xfId="28484" xr:uid="{3BD5B2D5-2D82-4394-9221-7FF3AC48A4B5}"/>
    <cellStyle name="Commentaire 9 5 2 2 4" xfId="28485" xr:uid="{A9C61EC8-7869-4225-9651-CC2AA739541A}"/>
    <cellStyle name="Commentaire 9 5 2 2 5" xfId="28486" xr:uid="{5D038010-DEE8-461B-9173-00C9B2F300CC}"/>
    <cellStyle name="Commentaire 9 5 2 2 6" xfId="28487" xr:uid="{83A80F3F-4992-4C88-88D3-F4A5D2B06287}"/>
    <cellStyle name="Commentaire 9 5 2 2 7" xfId="28488" xr:uid="{BEBF8C4C-3FC5-4D4F-B044-45F31D04EE1A}"/>
    <cellStyle name="Commentaire 9 5 2 2_Commentaires" xfId="28489" xr:uid="{505CAE4C-9790-45FA-99BA-1AC85F4203B6}"/>
    <cellStyle name="Commentaire 9 5 2 3" xfId="28490" xr:uid="{8814BA96-8A2D-488A-A07F-9591078C142E}"/>
    <cellStyle name="Commentaire 9 5 2 3 2" xfId="28491" xr:uid="{282B6E8A-35F0-418B-A19D-5772EC6035EB}"/>
    <cellStyle name="Commentaire 9 5 2 3 2 2" xfId="28492" xr:uid="{067CF8A3-219C-4A7A-AAF3-E18F54573BC7}"/>
    <cellStyle name="Commentaire 9 5 2 3 2 3" xfId="28493" xr:uid="{94CEF67A-A025-497C-BE32-02D29BE33138}"/>
    <cellStyle name="Commentaire 9 5 2 3 2 4" xfId="28494" xr:uid="{ACDE8BD7-9A97-466B-A501-4669C09A0C0F}"/>
    <cellStyle name="Commentaire 9 5 2 3 2 5" xfId="28495" xr:uid="{210B5DDB-C7C3-465D-9401-E32957A9B4C2}"/>
    <cellStyle name="Commentaire 9 5 2 3 3" xfId="28496" xr:uid="{C0A4E828-D8B3-4720-95D3-01A1AA16019E}"/>
    <cellStyle name="Commentaire 9 5 2 3 3 2" xfId="28497" xr:uid="{10753BEE-5381-4E2C-80D9-1941BD6E26E9}"/>
    <cellStyle name="Commentaire 9 5 2 3 3 3" xfId="28498" xr:uid="{E7F699F3-09AA-47AF-AA34-7974CCD1710E}"/>
    <cellStyle name="Commentaire 9 5 2 3 3 4" xfId="28499" xr:uid="{7811F22A-9828-4EA1-933A-21C6570DE2EA}"/>
    <cellStyle name="Commentaire 9 5 2 3 3 5" xfId="28500" xr:uid="{FA98A72A-8F90-4E11-B67C-6EA1124F16F5}"/>
    <cellStyle name="Commentaire 9 5 2 3 4" xfId="28501" xr:uid="{BEEBA862-D85E-4183-ACF5-CE7207718C2B}"/>
    <cellStyle name="Commentaire 9 5 2 3 5" xfId="28502" xr:uid="{30A15A08-356E-4330-8DDC-F06F6E0B47E6}"/>
    <cellStyle name="Commentaire 9 5 2 3 6" xfId="28503" xr:uid="{7DAE59A3-F43E-49B6-81AC-219538245CF6}"/>
    <cellStyle name="Commentaire 9 5 2 3 7" xfId="28504" xr:uid="{66DF6675-6021-464B-B2AD-66F136C3FCFF}"/>
    <cellStyle name="Commentaire 9 5 2 3_Commentaires" xfId="28505" xr:uid="{1895EEEA-C122-42D3-A86B-53A0F8892B08}"/>
    <cellStyle name="Commentaire 9 5 2 4" xfId="28506" xr:uid="{B92893A6-D770-4A9E-A37A-5D2A622DCE91}"/>
    <cellStyle name="Commentaire 9 5 2 4 2" xfId="28507" xr:uid="{0C41D94E-C362-48C5-9638-F8968B958293}"/>
    <cellStyle name="Commentaire 9 5 2 4 2 2" xfId="28508" xr:uid="{AA58E3C1-3856-440E-8601-8B71C26B1DA4}"/>
    <cellStyle name="Commentaire 9 5 2 4 2 3" xfId="28509" xr:uid="{944AF8A9-CADD-40B1-9227-83476D308C2F}"/>
    <cellStyle name="Commentaire 9 5 2 4 2 4" xfId="28510" xr:uid="{A346E2FE-96D2-4839-BE54-4041CCF63C20}"/>
    <cellStyle name="Commentaire 9 5 2 4 2 5" xfId="28511" xr:uid="{E35FB819-AEA1-47E5-8747-646A664E78AE}"/>
    <cellStyle name="Commentaire 9 5 2 4 3" xfId="28512" xr:uid="{D29C136F-36FA-4307-8A21-5D18604C8846}"/>
    <cellStyle name="Commentaire 9 5 2 4 3 2" xfId="28513" xr:uid="{CB720D52-7DC0-4819-9ADD-EC7CA0F9B7B1}"/>
    <cellStyle name="Commentaire 9 5 2 4 3 3" xfId="28514" xr:uid="{428067FF-E65A-46FE-BA3C-25A75E1B2AD7}"/>
    <cellStyle name="Commentaire 9 5 2 4 3 4" xfId="28515" xr:uid="{751A1CF3-52B4-4541-8DE4-8E56DD833306}"/>
    <cellStyle name="Commentaire 9 5 2 4 3 5" xfId="28516" xr:uid="{1FE1A1DA-15FC-4952-B3F5-BE42A1E91150}"/>
    <cellStyle name="Commentaire 9 5 2 4 4" xfId="28517" xr:uid="{9B720963-3664-4016-ABE0-C050051B9BBA}"/>
    <cellStyle name="Commentaire 9 5 2 4 5" xfId="28518" xr:uid="{FE96B94C-B55E-482E-9D14-6575624052A2}"/>
    <cellStyle name="Commentaire 9 5 2 4 6" xfId="28519" xr:uid="{B48B821D-38D4-4B70-A9F5-BDEA6D02C9F4}"/>
    <cellStyle name="Commentaire 9 5 2 4 7" xfId="28520" xr:uid="{FF466909-CF75-48B1-B952-953DE98D763A}"/>
    <cellStyle name="Commentaire 9 5 2 5" xfId="28521" xr:uid="{0837869C-E493-4B59-AF3A-FE8CA7843735}"/>
    <cellStyle name="Commentaire 9 5 2 5 2" xfId="28522" xr:uid="{94373B90-9885-4179-81BA-56F0ED2ABCF2}"/>
    <cellStyle name="Commentaire 9 5 2 5 3" xfId="28523" xr:uid="{D37DC1A9-95BC-48CE-92D8-05C7BEC83D78}"/>
    <cellStyle name="Commentaire 9 5 2 5 4" xfId="28524" xr:uid="{BD479217-910C-4F1D-9D34-C55FD9144D63}"/>
    <cellStyle name="Commentaire 9 5 2 5 5" xfId="28525" xr:uid="{19CC1E73-E054-4566-AFED-041D2A56ABF5}"/>
    <cellStyle name="Commentaire 9 5 2 6" xfId="28526" xr:uid="{FB0B7423-9D34-4020-8C55-C782DBD240E4}"/>
    <cellStyle name="Commentaire 9 5 2 6 2" xfId="28527" xr:uid="{019F6AEB-C506-401E-A7BE-31F0EDBBCF9A}"/>
    <cellStyle name="Commentaire 9 5 2 6 3" xfId="28528" xr:uid="{321CD38B-544D-4534-B370-665062368D41}"/>
    <cellStyle name="Commentaire 9 5 2 6 4" xfId="28529" xr:uid="{691E7874-06C1-4793-85C2-A1C93F2E8402}"/>
    <cellStyle name="Commentaire 9 5 2 6 5" xfId="28530" xr:uid="{B17A8962-DD85-4E38-9A0A-AB99FE423729}"/>
    <cellStyle name="Commentaire 9 5 2 7" xfId="28531" xr:uid="{8FA2F038-21DA-4112-96BB-327213CE3B2C}"/>
    <cellStyle name="Commentaire 9 5 2 8" xfId="28532" xr:uid="{EF0FC4FD-D227-451A-AFBE-DE65DDAEEAB2}"/>
    <cellStyle name="Commentaire 9 5 2 9" xfId="28533" xr:uid="{B2D1F71A-AEF4-42F1-AE23-6D8B505C7556}"/>
    <cellStyle name="Commentaire 9 5 2_Commentaires" xfId="28534" xr:uid="{8BCE5478-172D-493D-9BAE-385EBBB8544D}"/>
    <cellStyle name="Commentaire 9 5 3" xfId="28535" xr:uid="{09ACE1CE-A8CE-4CAC-BD44-29C4C0BDA011}"/>
    <cellStyle name="Commentaire 9 5 3 2" xfId="28536" xr:uid="{1990F960-22F1-4B43-AF78-47C1AD19A39E}"/>
    <cellStyle name="Commentaire 9 5 3 2 2" xfId="28537" xr:uid="{9FCE55E6-FB25-4A9A-BFCB-9420BBEA61EA}"/>
    <cellStyle name="Commentaire 9 5 3 2 3" xfId="28538" xr:uid="{B67D7E40-C49F-4BCB-B6EC-A51667264A58}"/>
    <cellStyle name="Commentaire 9 5 3 2 4" xfId="28539" xr:uid="{0D56B371-32B2-4343-B06F-86CCA4767EDD}"/>
    <cellStyle name="Commentaire 9 5 3 2 5" xfId="28540" xr:uid="{EDA1F1E9-E7C7-4BC2-9CC3-BB892459BB97}"/>
    <cellStyle name="Commentaire 9 5 3 2_Commentaires" xfId="28541" xr:uid="{1E42530C-A3BE-4385-A4AC-DD5C37F37754}"/>
    <cellStyle name="Commentaire 9 5 3 3" xfId="28542" xr:uid="{21557286-95AF-4BA8-B0EA-29893C6426C1}"/>
    <cellStyle name="Commentaire 9 5 3 3 2" xfId="28543" xr:uid="{8098B9B4-7268-4D2F-9918-CDE3D9348333}"/>
    <cellStyle name="Commentaire 9 5 3 3 3" xfId="28544" xr:uid="{6A2CDF14-47BB-4966-98F0-0DD7452F1CE9}"/>
    <cellStyle name="Commentaire 9 5 3 3 4" xfId="28545" xr:uid="{F4576E33-B538-4589-85B4-7F88FB43E6D7}"/>
    <cellStyle name="Commentaire 9 5 3 3 5" xfId="28546" xr:uid="{461542C9-B3AB-428A-9441-344D225B1EB4}"/>
    <cellStyle name="Commentaire 9 5 3 4" xfId="28547" xr:uid="{2BC89736-6AA4-41FF-8091-3D3E1817580E}"/>
    <cellStyle name="Commentaire 9 5 3 5" xfId="28548" xr:uid="{8F7377C7-6923-4D56-809B-04494BEB2EBE}"/>
    <cellStyle name="Commentaire 9 5 3 6" xfId="28549" xr:uid="{FC1981E8-4A55-4C1A-AB97-8B842E4AEF07}"/>
    <cellStyle name="Commentaire 9 5 3 7" xfId="28550" xr:uid="{6E456858-1950-43EE-AF6D-CEC4FD128A2A}"/>
    <cellStyle name="Commentaire 9 5 3_Commentaires" xfId="28551" xr:uid="{B26E37EC-5D71-4895-A402-786C2E5227AE}"/>
    <cellStyle name="Commentaire 9 5 4" xfId="28552" xr:uid="{45CB5E87-1E1A-47A5-B903-9866E30E1200}"/>
    <cellStyle name="Commentaire 9 5 4 2" xfId="28553" xr:uid="{F14CC954-8F03-4E8A-BE37-4E47685D6EF9}"/>
    <cellStyle name="Commentaire 9 5 4 2 2" xfId="28554" xr:uid="{CC76DC31-F968-4A58-84E9-06679827800A}"/>
    <cellStyle name="Commentaire 9 5 4 2 3" xfId="28555" xr:uid="{4CAC3DC1-0402-4161-BC96-0A9D591A4A11}"/>
    <cellStyle name="Commentaire 9 5 4 2 4" xfId="28556" xr:uid="{DC1BF914-7E3A-454F-A115-C0780786D702}"/>
    <cellStyle name="Commentaire 9 5 4 2 5" xfId="28557" xr:uid="{BB6524EA-E6D4-452E-A8B7-AEC235D81E9E}"/>
    <cellStyle name="Commentaire 9 5 4 2_Commentaires" xfId="28558" xr:uid="{1EB4A107-DF79-4BC8-94F4-F5B768E9C8A7}"/>
    <cellStyle name="Commentaire 9 5 4 3" xfId="28559" xr:uid="{B7ECB741-B16E-4D66-9862-CD96C012DFD6}"/>
    <cellStyle name="Commentaire 9 5 4 3 2" xfId="28560" xr:uid="{CF360550-1A47-4966-8DAE-CB771E7CEA74}"/>
    <cellStyle name="Commentaire 9 5 4 3 3" xfId="28561" xr:uid="{3C948A72-8108-430B-B9D1-899041A6C1FF}"/>
    <cellStyle name="Commentaire 9 5 4 3 4" xfId="28562" xr:uid="{A14C5785-D781-4C54-A4C1-DC5166F64F52}"/>
    <cellStyle name="Commentaire 9 5 4 3 5" xfId="28563" xr:uid="{1E15E8DE-CCE3-43F4-917F-37CA6ECA8601}"/>
    <cellStyle name="Commentaire 9 5 4 4" xfId="28564" xr:uid="{F07A5404-121E-4B13-9C07-ED0BD7A63049}"/>
    <cellStyle name="Commentaire 9 5 4 5" xfId="28565" xr:uid="{7FB59D15-E82C-436C-9A22-000D31556FB0}"/>
    <cellStyle name="Commentaire 9 5 4 6" xfId="28566" xr:uid="{4A0DF804-DA80-4A6C-8DE0-CD1890EFA7D3}"/>
    <cellStyle name="Commentaire 9 5 4 7" xfId="28567" xr:uid="{1A2CB11F-D235-4527-A52E-8AB804A36866}"/>
    <cellStyle name="Commentaire 9 5 4_Commentaires" xfId="28568" xr:uid="{6D90AB8A-5F14-4E83-81CC-D1A37A43943B}"/>
    <cellStyle name="Commentaire 9 5 5" xfId="28569" xr:uid="{C44AAF77-96E3-42D0-ACD7-C669AB4BFC28}"/>
    <cellStyle name="Commentaire 9 5 5 2" xfId="28570" xr:uid="{E519A625-7F4F-4335-B9F8-100DA9117416}"/>
    <cellStyle name="Commentaire 9 5 5 2 2" xfId="28571" xr:uid="{D8C3E563-6366-4809-9041-7540929CA37B}"/>
    <cellStyle name="Commentaire 9 5 5 2 3" xfId="28572" xr:uid="{F60A6747-124F-4C5B-98A6-AAC8A839EFBF}"/>
    <cellStyle name="Commentaire 9 5 5 2 4" xfId="28573" xr:uid="{AE3F84F8-2DC1-4C54-A8EB-852D35A26B80}"/>
    <cellStyle name="Commentaire 9 5 5 2 5" xfId="28574" xr:uid="{4877BEA2-B1A2-4F63-8EED-E4D67904CDFE}"/>
    <cellStyle name="Commentaire 9 5 5 2_Commentaires" xfId="28575" xr:uid="{30828725-AAC7-4A85-A375-FA75B9B06E3F}"/>
    <cellStyle name="Commentaire 9 5 5 3" xfId="28576" xr:uid="{A7C952D3-E6BF-4F4E-AC2B-095F1377A47B}"/>
    <cellStyle name="Commentaire 9 5 5 3 2" xfId="28577" xr:uid="{AA7D8278-9CB1-4F20-A8C1-6998239E9119}"/>
    <cellStyle name="Commentaire 9 5 5 3 3" xfId="28578" xr:uid="{6107C7DF-CF3F-46B1-8C50-766300B77CA5}"/>
    <cellStyle name="Commentaire 9 5 5 3 4" xfId="28579" xr:uid="{47565B30-793F-4762-AFBC-44AC63A55C37}"/>
    <cellStyle name="Commentaire 9 5 5 3 5" xfId="28580" xr:uid="{CC9EE6F6-4785-46C6-82ED-DDAACE82F7FD}"/>
    <cellStyle name="Commentaire 9 5 5 4" xfId="28581" xr:uid="{8E28AC92-9C8B-4D80-91BE-56AADC0690CE}"/>
    <cellStyle name="Commentaire 9 5 5 5" xfId="28582" xr:uid="{37853829-098C-4725-9F52-C3BB411FD6B6}"/>
    <cellStyle name="Commentaire 9 5 5 6" xfId="28583" xr:uid="{1B4A87D7-10CB-4100-B9A8-DC2A144A66A3}"/>
    <cellStyle name="Commentaire 9 5 5 7" xfId="28584" xr:uid="{2EEEA650-DA8A-4F45-8280-C41386218652}"/>
    <cellStyle name="Commentaire 9 5 5_Commentaires" xfId="28585" xr:uid="{1C399FA8-8E98-414B-AE7F-FB468766EF90}"/>
    <cellStyle name="Commentaire 9 5 6" xfId="28586" xr:uid="{292571F4-5F28-43B5-8851-3DC23F6E8B43}"/>
    <cellStyle name="Commentaire 9 5 6 2" xfId="28587" xr:uid="{0768903F-2184-4341-AE12-0D4F7C1A29DF}"/>
    <cellStyle name="Commentaire 9 5 6 2 2" xfId="28588" xr:uid="{97106659-BACD-46FF-A37B-EF5D2A1FFC1C}"/>
    <cellStyle name="Commentaire 9 5 6 2 3" xfId="28589" xr:uid="{04577D7D-ECDA-4A1E-9264-C47D09A25B2A}"/>
    <cellStyle name="Commentaire 9 5 6 2 4" xfId="28590" xr:uid="{ED4785A9-6CC6-41E1-845F-A5DE171F4534}"/>
    <cellStyle name="Commentaire 9 5 6 2 5" xfId="28591" xr:uid="{F8AC3073-E5E1-4CEF-B7E8-19092FFF7199}"/>
    <cellStyle name="Commentaire 9 5 6 2_Commentaires" xfId="28592" xr:uid="{48FC4DE6-A622-4E3B-A7C2-61CC41E67FB5}"/>
    <cellStyle name="Commentaire 9 5 6 3" xfId="28593" xr:uid="{9E247D1F-EA22-403B-AF6C-56BE52EEE822}"/>
    <cellStyle name="Commentaire 9 5 6 3 2" xfId="28594" xr:uid="{26833EF4-03C3-4701-87F6-262CF4E8B3D6}"/>
    <cellStyle name="Commentaire 9 5 6 3 3" xfId="28595" xr:uid="{47D0E573-54A4-407B-A4EE-A77ABF460E7B}"/>
    <cellStyle name="Commentaire 9 5 6 3 4" xfId="28596" xr:uid="{BF08CFEC-8A7F-48BB-B5FF-DB01670210AD}"/>
    <cellStyle name="Commentaire 9 5 6 3 5" xfId="28597" xr:uid="{1E6E6CDF-C186-4385-806D-1FC3D92115EF}"/>
    <cellStyle name="Commentaire 9 5 6 4" xfId="28598" xr:uid="{558D6A70-DB65-4A2B-B48F-25C3BEC54914}"/>
    <cellStyle name="Commentaire 9 5 6 5" xfId="28599" xr:uid="{8373373B-7CF0-4633-AE9F-9F7255139E29}"/>
    <cellStyle name="Commentaire 9 5 6 6" xfId="28600" xr:uid="{0E67B26E-25FB-4ED8-B369-E3DB80B0F4BD}"/>
    <cellStyle name="Commentaire 9 5 6 7" xfId="28601" xr:uid="{4A3B69BF-6570-4A85-9FE6-27F960687D40}"/>
    <cellStyle name="Commentaire 9 5 6_Commentaires" xfId="28602" xr:uid="{447685BD-21CA-4FCB-83EF-D473FAE5FC32}"/>
    <cellStyle name="Commentaire 9 5 7" xfId="28603" xr:uid="{9D0A8D70-B786-4D40-9D49-763737D256EB}"/>
    <cellStyle name="Commentaire 9 5 7 2" xfId="28604" xr:uid="{0CB7202C-B623-426C-B2D1-E3BCDA7F67CC}"/>
    <cellStyle name="Commentaire 9 5 7 2 2" xfId="28605" xr:uid="{004D46F4-0E8A-45F7-8D6A-BBA0EB591C06}"/>
    <cellStyle name="Commentaire 9 5 7 2 3" xfId="28606" xr:uid="{8E4585A4-E10E-494D-9325-3B255D0E0ED9}"/>
    <cellStyle name="Commentaire 9 5 7 2 4" xfId="28607" xr:uid="{75DED964-483A-4556-9429-40BC0B35782B}"/>
    <cellStyle name="Commentaire 9 5 7 2 5" xfId="28608" xr:uid="{BF45A830-1618-430E-A271-837F4BF7D70A}"/>
    <cellStyle name="Commentaire 9 5 7 3" xfId="28609" xr:uid="{678BFD39-B79F-4245-A044-089CA97D571D}"/>
    <cellStyle name="Commentaire 9 5 7 4" xfId="28610" xr:uid="{BF58E3E0-5475-48D8-B1F1-2F9DE73BA67E}"/>
    <cellStyle name="Commentaire 9 5 7 5" xfId="28611" xr:uid="{99B2D852-0A73-4465-98A2-7C165FB617D4}"/>
    <cellStyle name="Commentaire 9 5 7 6" xfId="28612" xr:uid="{1D5CD2AC-C1C9-47DA-9439-C645C2F8342C}"/>
    <cellStyle name="Commentaire 9 5 7_Commentaires" xfId="28613" xr:uid="{EA155ECD-2588-42E7-B702-BCEC09059CF4}"/>
    <cellStyle name="Commentaire 9 5 8" xfId="28614" xr:uid="{F3C8A3FB-DFE4-482A-A9A6-516F820374F9}"/>
    <cellStyle name="Commentaire 9 5 8 2" xfId="28615" xr:uid="{B740B439-38DE-4CC1-9D23-E23B002EB7CC}"/>
    <cellStyle name="Commentaire 9 5 8 3" xfId="28616" xr:uid="{E3001003-72F6-4AE0-AA46-9576749D2F28}"/>
    <cellStyle name="Commentaire 9 5 8 4" xfId="28617" xr:uid="{B48E9F69-61DD-4EFE-A508-9479B3636B5C}"/>
    <cellStyle name="Commentaire 9 5 8 5" xfId="28618" xr:uid="{35AEEC6E-A1A8-4780-B0C5-1CEBF860181A}"/>
    <cellStyle name="Commentaire 9 5 8_Commentaires" xfId="28619" xr:uid="{938D48D4-2683-44AB-85DF-391B8486171F}"/>
    <cellStyle name="Commentaire 9 5 9" xfId="28620" xr:uid="{633BFA93-765B-458E-AF32-18DA202C2FA1}"/>
    <cellStyle name="Commentaire 9 5_Commentaires" xfId="28621" xr:uid="{36EE273C-94EA-43F3-85B8-CF225AB06B56}"/>
    <cellStyle name="Commentaire 9 6" xfId="28622" xr:uid="{B5A7F4AD-6EFF-4326-B592-E3AF2046C35D}"/>
    <cellStyle name="Commentaire 9 6 10" xfId="28623" xr:uid="{DF797544-74D2-49DE-A384-AB1DF13296E6}"/>
    <cellStyle name="Commentaire 9 6 11" xfId="28624" xr:uid="{B1700F58-C89A-4AB7-AE57-A339395EEDCA}"/>
    <cellStyle name="Commentaire 9 6 12" xfId="28625" xr:uid="{D1FFFC3D-3D8F-4061-9617-0A6E8559465C}"/>
    <cellStyle name="Commentaire 9 6 2" xfId="28626" xr:uid="{129FFEBF-144F-42FD-BEBF-399B7D62CA8D}"/>
    <cellStyle name="Commentaire 9 6 2 10" xfId="28627" xr:uid="{A0DAEA7D-1A60-4DC8-A6FF-C14E166DAC3C}"/>
    <cellStyle name="Commentaire 9 6 2 2" xfId="28628" xr:uid="{69288AA4-C9F1-411C-A89B-91EC011F28D8}"/>
    <cellStyle name="Commentaire 9 6 2 2 2" xfId="28629" xr:uid="{3CE3D2EB-B56A-4570-9EDD-165EE8D503DD}"/>
    <cellStyle name="Commentaire 9 6 2 2 2 2" xfId="28630" xr:uid="{204E24E2-7DB0-493E-877C-066AFA8E076F}"/>
    <cellStyle name="Commentaire 9 6 2 2 2 3" xfId="28631" xr:uid="{A7B18772-800C-4FC7-A63A-B40931A43077}"/>
    <cellStyle name="Commentaire 9 6 2 2 2 4" xfId="28632" xr:uid="{D00B0D80-2607-43F5-B01D-F37DC6DFB077}"/>
    <cellStyle name="Commentaire 9 6 2 2 2 5" xfId="28633" xr:uid="{8C7389EE-C781-4D7E-82D6-A43DC1D3CEB2}"/>
    <cellStyle name="Commentaire 9 6 2 2 3" xfId="28634" xr:uid="{85616FA2-3E1A-4085-BB29-3E7ABEB1C618}"/>
    <cellStyle name="Commentaire 9 6 2 2 3 2" xfId="28635" xr:uid="{E0405269-BE18-4076-A082-7539985D98EF}"/>
    <cellStyle name="Commentaire 9 6 2 2 3 3" xfId="28636" xr:uid="{7B49EBAF-EEC8-496E-B07A-6FED25C72CE3}"/>
    <cellStyle name="Commentaire 9 6 2 2 3 4" xfId="28637" xr:uid="{612E5EA5-52BD-48AA-9ACA-DF96CE45516B}"/>
    <cellStyle name="Commentaire 9 6 2 2 3 5" xfId="28638" xr:uid="{657078B7-D61C-4184-A5D5-74DA9DB25C03}"/>
    <cellStyle name="Commentaire 9 6 2 2 4" xfId="28639" xr:uid="{DE6DC365-22D2-4E50-B91D-08EEAFFCC0F4}"/>
    <cellStyle name="Commentaire 9 6 2 2 5" xfId="28640" xr:uid="{67209171-427C-433E-A71C-EE1A84E84BB3}"/>
    <cellStyle name="Commentaire 9 6 2 2 6" xfId="28641" xr:uid="{212B232B-47F5-4631-9D92-37FA18966B1C}"/>
    <cellStyle name="Commentaire 9 6 2 2 7" xfId="28642" xr:uid="{CAAE27F8-BEE1-4DFE-8608-23F97E5049F3}"/>
    <cellStyle name="Commentaire 9 6 2 2_Commentaires" xfId="28643" xr:uid="{A9435CDC-226E-4779-AE20-1AD86EA165A8}"/>
    <cellStyle name="Commentaire 9 6 2 3" xfId="28644" xr:uid="{665F48E6-B102-46EA-8625-BA8C54040090}"/>
    <cellStyle name="Commentaire 9 6 2 3 2" xfId="28645" xr:uid="{FCFB90BA-8664-442B-86EE-4EE67153CB20}"/>
    <cellStyle name="Commentaire 9 6 2 3 2 2" xfId="28646" xr:uid="{02D999DC-0B6C-43A7-A89A-96F0D8745005}"/>
    <cellStyle name="Commentaire 9 6 2 3 2 3" xfId="28647" xr:uid="{1EEAE75B-3CDA-417F-A60A-04A7BEBD11E4}"/>
    <cellStyle name="Commentaire 9 6 2 3 2 4" xfId="28648" xr:uid="{D8C86B7B-A592-420A-96E1-01DEAC52319A}"/>
    <cellStyle name="Commentaire 9 6 2 3 2 5" xfId="28649" xr:uid="{6A8B901D-9BFB-4426-BB2F-BE6AF222BAF0}"/>
    <cellStyle name="Commentaire 9 6 2 3 3" xfId="28650" xr:uid="{C5EF3A04-26D5-4557-9A06-26BB149BEFC0}"/>
    <cellStyle name="Commentaire 9 6 2 3 3 2" xfId="28651" xr:uid="{C3C4818B-1445-451D-AFA6-1DB73A3FA021}"/>
    <cellStyle name="Commentaire 9 6 2 3 3 3" xfId="28652" xr:uid="{1E6E2E44-8EAB-4294-B928-DD3B486671EC}"/>
    <cellStyle name="Commentaire 9 6 2 3 3 4" xfId="28653" xr:uid="{6800080E-8843-45F9-B22C-1C30F9693822}"/>
    <cellStyle name="Commentaire 9 6 2 3 3 5" xfId="28654" xr:uid="{8650DB9F-1A97-43B4-8F9E-DA5B6F8BD562}"/>
    <cellStyle name="Commentaire 9 6 2 3 4" xfId="28655" xr:uid="{8B88179A-1C89-4396-9650-90C292B70DCB}"/>
    <cellStyle name="Commentaire 9 6 2 3 5" xfId="28656" xr:uid="{4699FAC4-5ED7-426C-AE7C-0347CFE7A686}"/>
    <cellStyle name="Commentaire 9 6 2 3 6" xfId="28657" xr:uid="{2148345C-EBC5-420E-93D0-61C6FE47E894}"/>
    <cellStyle name="Commentaire 9 6 2 3 7" xfId="28658" xr:uid="{9AAA8EC6-D139-4101-A882-DDD4FB057CDE}"/>
    <cellStyle name="Commentaire 9 6 2 3_Commentaires" xfId="28659" xr:uid="{09C84B1A-0A6F-40C1-8583-D46A2E074F7A}"/>
    <cellStyle name="Commentaire 9 6 2 4" xfId="28660" xr:uid="{57E73228-92C5-4819-8360-4E7B5D41701C}"/>
    <cellStyle name="Commentaire 9 6 2 4 2" xfId="28661" xr:uid="{50E77F63-5EE2-40B1-84A8-8240C2D4B51E}"/>
    <cellStyle name="Commentaire 9 6 2 4 2 2" xfId="28662" xr:uid="{511C58DA-5F37-491E-8CFF-88464D2A9B27}"/>
    <cellStyle name="Commentaire 9 6 2 4 2 3" xfId="28663" xr:uid="{A422C4C3-F3A2-430E-9C42-25116D400A3C}"/>
    <cellStyle name="Commentaire 9 6 2 4 2 4" xfId="28664" xr:uid="{2E96C94E-988C-41D3-893C-668D44C469A6}"/>
    <cellStyle name="Commentaire 9 6 2 4 2 5" xfId="28665" xr:uid="{F15E2B5C-443A-406E-B35C-75BEE4F7C601}"/>
    <cellStyle name="Commentaire 9 6 2 4 3" xfId="28666" xr:uid="{D2753533-32BB-4593-BF55-F33E4500690D}"/>
    <cellStyle name="Commentaire 9 6 2 4 3 2" xfId="28667" xr:uid="{477ED39E-82C4-4044-929A-190B018744CA}"/>
    <cellStyle name="Commentaire 9 6 2 4 3 3" xfId="28668" xr:uid="{7831A132-3A34-4FCF-B714-A47BE416A078}"/>
    <cellStyle name="Commentaire 9 6 2 4 3 4" xfId="28669" xr:uid="{8147C2D8-159A-420D-A692-15A04262EB91}"/>
    <cellStyle name="Commentaire 9 6 2 4 3 5" xfId="28670" xr:uid="{CC8192DD-276E-4D0E-88E4-6190E7A82ECA}"/>
    <cellStyle name="Commentaire 9 6 2 4 4" xfId="28671" xr:uid="{4B8F0C28-EE51-4B4B-AE0A-817A62141044}"/>
    <cellStyle name="Commentaire 9 6 2 4 5" xfId="28672" xr:uid="{099C6575-35AF-4D12-B879-7AB0034B75FF}"/>
    <cellStyle name="Commentaire 9 6 2 4 6" xfId="28673" xr:uid="{4E4147B1-5514-4DC7-9699-384CC94A26C6}"/>
    <cellStyle name="Commentaire 9 6 2 4 7" xfId="28674" xr:uid="{2DD668CD-F83F-4E09-965B-A0418ED7F899}"/>
    <cellStyle name="Commentaire 9 6 2 5" xfId="28675" xr:uid="{BBDE83F6-6F38-4F5B-83D5-956B96A77391}"/>
    <cellStyle name="Commentaire 9 6 2 5 2" xfId="28676" xr:uid="{918246A2-1ED4-43B5-81F0-647CFE77DCB9}"/>
    <cellStyle name="Commentaire 9 6 2 5 3" xfId="28677" xr:uid="{BC24DC18-345E-4A52-B163-59AEEB67CA05}"/>
    <cellStyle name="Commentaire 9 6 2 5 4" xfId="28678" xr:uid="{D1F03D2C-0027-4353-8E86-A23611DB4DED}"/>
    <cellStyle name="Commentaire 9 6 2 5 5" xfId="28679" xr:uid="{AB0551B4-3236-48B1-B4B1-D9FF53A9D94D}"/>
    <cellStyle name="Commentaire 9 6 2 6" xfId="28680" xr:uid="{339F0ED6-8E83-4843-AF2E-1311DA30E225}"/>
    <cellStyle name="Commentaire 9 6 2 6 2" xfId="28681" xr:uid="{E1F9300C-CB76-4B97-BFAF-D0850776997E}"/>
    <cellStyle name="Commentaire 9 6 2 6 3" xfId="28682" xr:uid="{A7B083D5-F0B3-4B6C-918D-6E7404BABF4C}"/>
    <cellStyle name="Commentaire 9 6 2 6 4" xfId="28683" xr:uid="{3270F92C-DC81-4A6A-AB77-AFAA85CF9D8E}"/>
    <cellStyle name="Commentaire 9 6 2 6 5" xfId="28684" xr:uid="{882838A9-AFA2-4BCD-BBB3-A2734D2B918B}"/>
    <cellStyle name="Commentaire 9 6 2 7" xfId="28685" xr:uid="{BA898EB0-B3CB-4E9D-B5C5-944D840A7670}"/>
    <cellStyle name="Commentaire 9 6 2 8" xfId="28686" xr:uid="{616252E2-DCB3-496B-B816-71578ED23C63}"/>
    <cellStyle name="Commentaire 9 6 2 9" xfId="28687" xr:uid="{F44A8192-5B25-4544-BF2B-3D39E71F1098}"/>
    <cellStyle name="Commentaire 9 6 2_Commentaires" xfId="28688" xr:uid="{D7535A54-842E-4B1D-B5DD-B1821AAF3997}"/>
    <cellStyle name="Commentaire 9 6 3" xfId="28689" xr:uid="{A698763E-9FCA-4A22-90A2-82188F076CAB}"/>
    <cellStyle name="Commentaire 9 6 3 2" xfId="28690" xr:uid="{9B6E3E35-B0F4-494A-8DAA-AE20CE93786C}"/>
    <cellStyle name="Commentaire 9 6 3 2 2" xfId="28691" xr:uid="{FB875EF4-51EE-4597-9CD6-0188A1471DE9}"/>
    <cellStyle name="Commentaire 9 6 3 2 3" xfId="28692" xr:uid="{5D5D4EC6-A1CE-43D7-908D-76FCBC0B58F6}"/>
    <cellStyle name="Commentaire 9 6 3 2 4" xfId="28693" xr:uid="{69329503-938B-4131-B5DB-C9FFB0AE0466}"/>
    <cellStyle name="Commentaire 9 6 3 2 5" xfId="28694" xr:uid="{2C5C05C9-0718-438B-8F6D-F38C034C55B7}"/>
    <cellStyle name="Commentaire 9 6 3 2_Commentaires" xfId="28695" xr:uid="{94C4BC83-942F-437B-A6A2-CE4FAD6076CB}"/>
    <cellStyle name="Commentaire 9 6 3 3" xfId="28696" xr:uid="{F94B0E3E-3E20-47C3-BF53-6982F58D794C}"/>
    <cellStyle name="Commentaire 9 6 3 3 2" xfId="28697" xr:uid="{0CBA47DE-5A4E-4AC6-9F40-6DBC95852704}"/>
    <cellStyle name="Commentaire 9 6 3 3 3" xfId="28698" xr:uid="{6FCF4CF7-4603-4685-8C25-182A94E5114F}"/>
    <cellStyle name="Commentaire 9 6 3 3 4" xfId="28699" xr:uid="{EA83546A-2F03-4ED4-BC5F-9F27963E5F95}"/>
    <cellStyle name="Commentaire 9 6 3 3 5" xfId="28700" xr:uid="{898415B0-DC17-46AB-964A-72172D155F70}"/>
    <cellStyle name="Commentaire 9 6 3 4" xfId="28701" xr:uid="{DC696E2F-0018-4F70-86F3-82960C5A5DBB}"/>
    <cellStyle name="Commentaire 9 6 3 5" xfId="28702" xr:uid="{18DCBB92-AC12-435C-A56E-05DD340ACF2B}"/>
    <cellStyle name="Commentaire 9 6 3 6" xfId="28703" xr:uid="{E6688A87-372C-4C5B-B012-6DD0C3A3570B}"/>
    <cellStyle name="Commentaire 9 6 3 7" xfId="28704" xr:uid="{FEBC8573-DA73-4607-BF33-44AE2A8103E7}"/>
    <cellStyle name="Commentaire 9 6 3_Commentaires" xfId="28705" xr:uid="{AE12EA93-9821-4B8B-96C1-AC902E1D179B}"/>
    <cellStyle name="Commentaire 9 6 4" xfId="28706" xr:uid="{B980B920-F556-4502-887E-834B69D7D9DE}"/>
    <cellStyle name="Commentaire 9 6 4 2" xfId="28707" xr:uid="{C8E19F21-8DA7-4738-87DA-820CCE3DDD33}"/>
    <cellStyle name="Commentaire 9 6 4 2 2" xfId="28708" xr:uid="{9AD18235-BF13-46D4-941F-17C936AB3116}"/>
    <cellStyle name="Commentaire 9 6 4 2 3" xfId="28709" xr:uid="{52596F98-7B3E-401E-B17F-7D8C16E62D00}"/>
    <cellStyle name="Commentaire 9 6 4 2 4" xfId="28710" xr:uid="{92C207F3-FA3F-4F8C-8601-BDFF156AD749}"/>
    <cellStyle name="Commentaire 9 6 4 2 5" xfId="28711" xr:uid="{4ADD3614-C1E9-49D1-9061-0B3ED4470EDE}"/>
    <cellStyle name="Commentaire 9 6 4 2_Commentaires" xfId="28712" xr:uid="{087B1CD6-AABE-4AAD-8660-57C34F75F6AD}"/>
    <cellStyle name="Commentaire 9 6 4 3" xfId="28713" xr:uid="{4C17DC29-1F0B-4BC9-B427-5FAB2806B388}"/>
    <cellStyle name="Commentaire 9 6 4 3 2" xfId="28714" xr:uid="{837719AC-75BB-449F-8AA6-4CD4B576D8AF}"/>
    <cellStyle name="Commentaire 9 6 4 3 3" xfId="28715" xr:uid="{7285B051-25E7-4DB8-8354-9AAD83F0F0CE}"/>
    <cellStyle name="Commentaire 9 6 4 3 4" xfId="28716" xr:uid="{C83B1C48-A923-47FD-B41D-7AE3A6D4E4F2}"/>
    <cellStyle name="Commentaire 9 6 4 3 5" xfId="28717" xr:uid="{3B464045-4D08-4383-98E9-4A10453C60B2}"/>
    <cellStyle name="Commentaire 9 6 4 4" xfId="28718" xr:uid="{7F296F3B-E878-49DF-BE1C-6AA6839CB087}"/>
    <cellStyle name="Commentaire 9 6 4 5" xfId="28719" xr:uid="{219D44D4-BB4E-4BFC-8E32-9915E18EA36B}"/>
    <cellStyle name="Commentaire 9 6 4 6" xfId="28720" xr:uid="{AD577EDA-40A2-45F1-9E96-9F8C870BBBFF}"/>
    <cellStyle name="Commentaire 9 6 4 7" xfId="28721" xr:uid="{5BF4AD6B-2D1D-495D-8073-0D403919BD09}"/>
    <cellStyle name="Commentaire 9 6 4_Commentaires" xfId="28722" xr:uid="{997F9169-BCB6-4BD2-86FC-2EDC7F4A44B4}"/>
    <cellStyle name="Commentaire 9 6 5" xfId="28723" xr:uid="{C342F97B-B624-4893-B39C-2E540D9187FA}"/>
    <cellStyle name="Commentaire 9 6 5 2" xfId="28724" xr:uid="{AB31D0B2-8735-4336-B75D-BE46CF736BA3}"/>
    <cellStyle name="Commentaire 9 6 5 2 2" xfId="28725" xr:uid="{1973484F-B78C-4344-B972-733FF409A0CC}"/>
    <cellStyle name="Commentaire 9 6 5 2 3" xfId="28726" xr:uid="{60B97E13-E858-4B9F-9566-335D5CCB2406}"/>
    <cellStyle name="Commentaire 9 6 5 2 4" xfId="28727" xr:uid="{9DF58082-3A5E-45E6-94D4-37AB9AF5B66B}"/>
    <cellStyle name="Commentaire 9 6 5 2 5" xfId="28728" xr:uid="{57DC39AF-10B1-4C09-8737-4C243EBCF300}"/>
    <cellStyle name="Commentaire 9 6 5 2_Commentaires" xfId="28729" xr:uid="{7157EBEF-20F9-430B-BCC9-0BC901CEE0A3}"/>
    <cellStyle name="Commentaire 9 6 5 3" xfId="28730" xr:uid="{3C8A57C3-FD4D-4577-B7F9-509C73F3BF3E}"/>
    <cellStyle name="Commentaire 9 6 5 3 2" xfId="28731" xr:uid="{C8407D20-E65D-40A4-8086-EEB6A16F63B2}"/>
    <cellStyle name="Commentaire 9 6 5 3 3" xfId="28732" xr:uid="{29FB8812-CA56-400F-ACE9-7047E7796988}"/>
    <cellStyle name="Commentaire 9 6 5 3 4" xfId="28733" xr:uid="{4A6F69D0-3420-4AF0-8F1C-2013267FE81E}"/>
    <cellStyle name="Commentaire 9 6 5 3 5" xfId="28734" xr:uid="{1DD08D68-936D-4D33-9DF5-C0B84493F888}"/>
    <cellStyle name="Commentaire 9 6 5 4" xfId="28735" xr:uid="{803B6AAA-B0AC-441B-B1CF-27FD3DD2F9C2}"/>
    <cellStyle name="Commentaire 9 6 5 5" xfId="28736" xr:uid="{FDEA9075-0F4B-4E8D-8846-DD7DA41BF800}"/>
    <cellStyle name="Commentaire 9 6 5 6" xfId="28737" xr:uid="{742C331C-1F2A-46FB-AB8D-E870288DBD2D}"/>
    <cellStyle name="Commentaire 9 6 5 7" xfId="28738" xr:uid="{67EC5391-6280-44E9-92B9-7C634B869130}"/>
    <cellStyle name="Commentaire 9 6 5_Commentaires" xfId="28739" xr:uid="{6C1FD3C1-65A5-4B9E-9F2E-749ED41EECB4}"/>
    <cellStyle name="Commentaire 9 6 6" xfId="28740" xr:uid="{7A4882F1-5426-4845-BAD2-A7AE4375C946}"/>
    <cellStyle name="Commentaire 9 6 6 2" xfId="28741" xr:uid="{3B775653-31AF-4B22-8DFE-976878094459}"/>
    <cellStyle name="Commentaire 9 6 6 2 2" xfId="28742" xr:uid="{2CDCC05C-0E39-40C7-8C72-EBBD8AB1E47D}"/>
    <cellStyle name="Commentaire 9 6 6 2 3" xfId="28743" xr:uid="{44C092A9-0FC8-48B0-87AF-CDD32C44BAA9}"/>
    <cellStyle name="Commentaire 9 6 6 2 4" xfId="28744" xr:uid="{D5AE69B0-74B0-4E8B-96E9-CC430E72C473}"/>
    <cellStyle name="Commentaire 9 6 6 2 5" xfId="28745" xr:uid="{B2A49CDC-4C8B-46F4-A588-3E1CD07C0E61}"/>
    <cellStyle name="Commentaire 9 6 6 2_Commentaires" xfId="28746" xr:uid="{8EFF87B5-307E-4857-87A6-A3056E6076C0}"/>
    <cellStyle name="Commentaire 9 6 6 3" xfId="28747" xr:uid="{4FE07524-0127-49E3-B6C3-8E73D7B2EB25}"/>
    <cellStyle name="Commentaire 9 6 6 3 2" xfId="28748" xr:uid="{FA782257-D6CF-4273-BBD7-8ABFFE43B8CC}"/>
    <cellStyle name="Commentaire 9 6 6 3 3" xfId="28749" xr:uid="{A159754F-E7C9-49C2-9FFD-6C04839AAFD0}"/>
    <cellStyle name="Commentaire 9 6 6 3 4" xfId="28750" xr:uid="{25B11706-5E69-49A9-A7D1-C8D7A4FF00DB}"/>
    <cellStyle name="Commentaire 9 6 6 3 5" xfId="28751" xr:uid="{45FACA1A-A1FC-47B8-9A18-0D9915CBFA5A}"/>
    <cellStyle name="Commentaire 9 6 6 4" xfId="28752" xr:uid="{A1F334D8-E94A-40E0-B0DF-F7416FF580E7}"/>
    <cellStyle name="Commentaire 9 6 6 5" xfId="28753" xr:uid="{AF57095F-3898-4411-89CF-029AC6882639}"/>
    <cellStyle name="Commentaire 9 6 6 6" xfId="28754" xr:uid="{6A26E9F4-E944-4568-A18C-B7B962266141}"/>
    <cellStyle name="Commentaire 9 6 6 7" xfId="28755" xr:uid="{D061AD02-C34F-4A5A-B711-3195AF1DC1A4}"/>
    <cellStyle name="Commentaire 9 6 6_Commentaires" xfId="28756" xr:uid="{52029CE7-7F1B-468B-9AFD-432C4EA4AB74}"/>
    <cellStyle name="Commentaire 9 6 7" xfId="28757" xr:uid="{941A5245-DEC1-4A93-A288-5D1EE872C7BC}"/>
    <cellStyle name="Commentaire 9 6 7 2" xfId="28758" xr:uid="{585C2123-8AD9-4848-874C-B9A7AAB2FF47}"/>
    <cellStyle name="Commentaire 9 6 7 2 2" xfId="28759" xr:uid="{A461AFBD-9368-400B-A607-847C92B83826}"/>
    <cellStyle name="Commentaire 9 6 7 2 3" xfId="28760" xr:uid="{5AE6C125-8FDE-42B7-9D9E-7504682CCE8B}"/>
    <cellStyle name="Commentaire 9 6 7 2 4" xfId="28761" xr:uid="{9DF19401-5BC9-4B71-BD77-C9992E9A4F21}"/>
    <cellStyle name="Commentaire 9 6 7 2 5" xfId="28762" xr:uid="{A6BA2385-6125-4CC4-92E9-9855E7E7F8F9}"/>
    <cellStyle name="Commentaire 9 6 7 3" xfId="28763" xr:uid="{EAE8AC88-ECE1-47CB-9A99-7BBDBF1BE423}"/>
    <cellStyle name="Commentaire 9 6 7 4" xfId="28764" xr:uid="{934C995C-4922-4883-9740-3704427501EC}"/>
    <cellStyle name="Commentaire 9 6 7 5" xfId="28765" xr:uid="{CB06B02D-819B-4F0B-9DB1-7C4B76348403}"/>
    <cellStyle name="Commentaire 9 6 7 6" xfId="28766" xr:uid="{75850786-1116-4964-B2B1-DB3E863EDDE3}"/>
    <cellStyle name="Commentaire 9 6 7_Commentaires" xfId="28767" xr:uid="{E7745FB2-F4CF-4DAF-971C-66A3CAA5039F}"/>
    <cellStyle name="Commentaire 9 6 8" xfId="28768" xr:uid="{57C44CE2-3021-4294-9E66-961C21FFCC65}"/>
    <cellStyle name="Commentaire 9 6 8 2" xfId="28769" xr:uid="{159A80EA-E0CB-43C5-8272-CFA28F0BF791}"/>
    <cellStyle name="Commentaire 9 6 8 3" xfId="28770" xr:uid="{2ECB22D1-3F38-48D0-9F8A-EAB762B52FB9}"/>
    <cellStyle name="Commentaire 9 6 8 4" xfId="28771" xr:uid="{89EFB04E-95EF-403F-8BFA-CD1EB3EFF536}"/>
    <cellStyle name="Commentaire 9 6 8 5" xfId="28772" xr:uid="{A40A9B57-8C99-4962-B2A6-E3405F3BC169}"/>
    <cellStyle name="Commentaire 9 6 8_Commentaires" xfId="28773" xr:uid="{C2B0DAD2-A998-4DBC-ADA1-FB57C6901A01}"/>
    <cellStyle name="Commentaire 9 6 9" xfId="28774" xr:uid="{1BF7C77C-A8C5-41CF-AD55-DB2B623A8C80}"/>
    <cellStyle name="Commentaire 9 6_Commentaires" xfId="28775" xr:uid="{929A36DA-AB4E-4A0F-8243-63595D58CA2B}"/>
    <cellStyle name="Commentaire 9 7" xfId="28776" xr:uid="{F687DA95-ED7C-463B-8F4D-51EECD5DB29F}"/>
    <cellStyle name="Commentaire 9 7 10" xfId="28777" xr:uid="{BBE81532-A85C-47CB-ADC2-6045038F2E1E}"/>
    <cellStyle name="Commentaire 9 7 11" xfId="28778" xr:uid="{F31252EC-E931-407A-984F-20E165A2C29B}"/>
    <cellStyle name="Commentaire 9 7 12" xfId="28779" xr:uid="{85ECBFD5-EEAF-4234-8AF7-3388D1D79F66}"/>
    <cellStyle name="Commentaire 9 7 2" xfId="28780" xr:uid="{7118282E-F227-4CFE-98AB-84FDB416F1BF}"/>
    <cellStyle name="Commentaire 9 7 2 10" xfId="28781" xr:uid="{9F368E44-1324-4875-A8F0-FB8DCBEE19CB}"/>
    <cellStyle name="Commentaire 9 7 2 2" xfId="28782" xr:uid="{BD7E5501-EC7A-49B4-8F53-ED37CB4F4A04}"/>
    <cellStyle name="Commentaire 9 7 2 2 2" xfId="28783" xr:uid="{942FDE23-6901-4FF7-8452-FB1CF64ED9B4}"/>
    <cellStyle name="Commentaire 9 7 2 2 2 2" xfId="28784" xr:uid="{5F240AC6-38AD-42B4-AC52-454184349BD0}"/>
    <cellStyle name="Commentaire 9 7 2 2 2 3" xfId="28785" xr:uid="{97D5529D-094C-4F27-8309-5C56AF215F45}"/>
    <cellStyle name="Commentaire 9 7 2 2 2 4" xfId="28786" xr:uid="{B455E85C-41BE-4796-A40B-EAFEBCC0D50D}"/>
    <cellStyle name="Commentaire 9 7 2 2 2 5" xfId="28787" xr:uid="{3B9071D7-C82D-49B1-878F-90DC86FD46A3}"/>
    <cellStyle name="Commentaire 9 7 2 2 3" xfId="28788" xr:uid="{A5548241-ED04-4C1C-A59A-511855204363}"/>
    <cellStyle name="Commentaire 9 7 2 2 3 2" xfId="28789" xr:uid="{4FDFCB7B-E8F6-4815-9692-1C8799EC0A90}"/>
    <cellStyle name="Commentaire 9 7 2 2 3 3" xfId="28790" xr:uid="{D8DD3022-E572-4918-8213-D7928112C51F}"/>
    <cellStyle name="Commentaire 9 7 2 2 3 4" xfId="28791" xr:uid="{1EF6CB65-FFE3-4237-934B-A39A1C6E7826}"/>
    <cellStyle name="Commentaire 9 7 2 2 3 5" xfId="28792" xr:uid="{E3C9B5C7-4997-4A94-B32B-15E2000CE068}"/>
    <cellStyle name="Commentaire 9 7 2 2 4" xfId="28793" xr:uid="{1DC39617-D3CD-42C9-8DE7-F8529F60B2D3}"/>
    <cellStyle name="Commentaire 9 7 2 2 5" xfId="28794" xr:uid="{2A5DE5B1-63CC-4698-BEAB-C1850F9DE712}"/>
    <cellStyle name="Commentaire 9 7 2 2 6" xfId="28795" xr:uid="{8D6C4855-AF0E-4431-979F-37862AAFEBDE}"/>
    <cellStyle name="Commentaire 9 7 2 2 7" xfId="28796" xr:uid="{88D900FF-7EE0-4BE9-8A4C-E090E0251B44}"/>
    <cellStyle name="Commentaire 9 7 2 2_Commentaires" xfId="28797" xr:uid="{6065CE84-7FED-4478-B3F6-B49465BC1EE7}"/>
    <cellStyle name="Commentaire 9 7 2 3" xfId="28798" xr:uid="{B6945329-A305-49FF-A41D-CBC79BD0C3D8}"/>
    <cellStyle name="Commentaire 9 7 2 3 2" xfId="28799" xr:uid="{580218A8-2516-4015-A91B-F64449B86DA6}"/>
    <cellStyle name="Commentaire 9 7 2 3 2 2" xfId="28800" xr:uid="{1D06601F-22B3-4878-983C-C7C4D49AF87E}"/>
    <cellStyle name="Commentaire 9 7 2 3 2 3" xfId="28801" xr:uid="{95E30F68-5A50-41FF-AD12-F7E110C35B6D}"/>
    <cellStyle name="Commentaire 9 7 2 3 2 4" xfId="28802" xr:uid="{4338311B-5854-4F08-B13C-57386D49D736}"/>
    <cellStyle name="Commentaire 9 7 2 3 2 5" xfId="28803" xr:uid="{3F9CABBD-5674-478C-A9A1-3BD927D99A77}"/>
    <cellStyle name="Commentaire 9 7 2 3 3" xfId="28804" xr:uid="{60AD9DEC-5D78-4E2D-89DF-56025133F2A3}"/>
    <cellStyle name="Commentaire 9 7 2 3 3 2" xfId="28805" xr:uid="{04D356A0-5C08-45C0-A18B-56C4F465CA6B}"/>
    <cellStyle name="Commentaire 9 7 2 3 3 3" xfId="28806" xr:uid="{29636134-03BC-4FBF-9DD9-A50F641B370C}"/>
    <cellStyle name="Commentaire 9 7 2 3 3 4" xfId="28807" xr:uid="{1E53947F-1B33-4AAB-949C-D354998482C1}"/>
    <cellStyle name="Commentaire 9 7 2 3 3 5" xfId="28808" xr:uid="{434FCBC2-515D-42AF-B234-F39F657A4281}"/>
    <cellStyle name="Commentaire 9 7 2 3 4" xfId="28809" xr:uid="{38BAC130-64A6-4283-807A-83838FA57A76}"/>
    <cellStyle name="Commentaire 9 7 2 3 5" xfId="28810" xr:uid="{108064CA-46A1-442C-ACB0-E3273CAEFCDC}"/>
    <cellStyle name="Commentaire 9 7 2 3 6" xfId="28811" xr:uid="{A81579B3-4536-4A12-BB52-0C99DF55FB11}"/>
    <cellStyle name="Commentaire 9 7 2 3 7" xfId="28812" xr:uid="{D99CD249-DCD5-4A8E-88AC-71553836C725}"/>
    <cellStyle name="Commentaire 9 7 2 3_Commentaires" xfId="28813" xr:uid="{F6C35012-E922-454E-B85B-37E9B5BE6AEC}"/>
    <cellStyle name="Commentaire 9 7 2 4" xfId="28814" xr:uid="{87171B69-C65A-487E-A487-E369A0A3B42B}"/>
    <cellStyle name="Commentaire 9 7 2 4 2" xfId="28815" xr:uid="{E6BF1C13-11ED-43E1-AFA3-B024FC5EB117}"/>
    <cellStyle name="Commentaire 9 7 2 4 2 2" xfId="28816" xr:uid="{737D2859-8C30-469A-9336-82214F33485D}"/>
    <cellStyle name="Commentaire 9 7 2 4 2 3" xfId="28817" xr:uid="{DC68C7FC-3DA0-44C2-A74F-A4BA6B3A32FE}"/>
    <cellStyle name="Commentaire 9 7 2 4 2 4" xfId="28818" xr:uid="{B6C005D4-E120-49BC-A6BD-168600CB47D7}"/>
    <cellStyle name="Commentaire 9 7 2 4 2 5" xfId="28819" xr:uid="{8EFAD853-693F-4064-89DA-16EE90488ED6}"/>
    <cellStyle name="Commentaire 9 7 2 4 3" xfId="28820" xr:uid="{9019F40E-A1E7-4553-930E-56B33A04273C}"/>
    <cellStyle name="Commentaire 9 7 2 4 3 2" xfId="28821" xr:uid="{5F2F1212-7FA4-4B2E-B8C5-4230B4C3BFBD}"/>
    <cellStyle name="Commentaire 9 7 2 4 3 3" xfId="28822" xr:uid="{C0C684B0-ADB9-4F08-823E-641D16D1AADF}"/>
    <cellStyle name="Commentaire 9 7 2 4 3 4" xfId="28823" xr:uid="{30335EAC-2119-4012-B4CC-58400FB985CF}"/>
    <cellStyle name="Commentaire 9 7 2 4 3 5" xfId="28824" xr:uid="{A1269E3D-DBD2-43F7-97EE-3F04CF1AD78F}"/>
    <cellStyle name="Commentaire 9 7 2 4 4" xfId="28825" xr:uid="{59BDE743-765F-4F1E-91F3-8A91A9BB2865}"/>
    <cellStyle name="Commentaire 9 7 2 4 5" xfId="28826" xr:uid="{C712AC50-F51B-435D-BE49-6021944AEE4E}"/>
    <cellStyle name="Commentaire 9 7 2 4 6" xfId="28827" xr:uid="{DB604611-1E9D-4889-AB87-709A8F1F50E6}"/>
    <cellStyle name="Commentaire 9 7 2 4 7" xfId="28828" xr:uid="{FFEF7CF1-D7EF-43D6-A071-9A4068BFBF3F}"/>
    <cellStyle name="Commentaire 9 7 2 5" xfId="28829" xr:uid="{FB4971A7-8505-47B5-AAFA-FEC9D486F3C6}"/>
    <cellStyle name="Commentaire 9 7 2 5 2" xfId="28830" xr:uid="{36524DAF-458F-4458-B286-C9FA97CDCEFD}"/>
    <cellStyle name="Commentaire 9 7 2 5 3" xfId="28831" xr:uid="{9F0DCA66-041C-4A86-82A9-BEB28FA8D62A}"/>
    <cellStyle name="Commentaire 9 7 2 5 4" xfId="28832" xr:uid="{8105D632-5AE1-49F1-B7C9-2C0949D9ADAE}"/>
    <cellStyle name="Commentaire 9 7 2 5 5" xfId="28833" xr:uid="{A49BB997-9E5C-47DA-8A21-757F366A47BC}"/>
    <cellStyle name="Commentaire 9 7 2 6" xfId="28834" xr:uid="{5A23C591-9E03-4A01-B00B-EFE149581B59}"/>
    <cellStyle name="Commentaire 9 7 2 6 2" xfId="28835" xr:uid="{4A127954-BF82-48AD-828E-8D0BEFC4B0A6}"/>
    <cellStyle name="Commentaire 9 7 2 6 3" xfId="28836" xr:uid="{67753EB0-C644-4523-8609-03A5A1AA0C65}"/>
    <cellStyle name="Commentaire 9 7 2 6 4" xfId="28837" xr:uid="{50A4AE7F-CB6B-4860-ADE9-14F1C11B8B1A}"/>
    <cellStyle name="Commentaire 9 7 2 6 5" xfId="28838" xr:uid="{C3DBF7BB-6A8A-4A74-82C3-0C059520EAA8}"/>
    <cellStyle name="Commentaire 9 7 2 7" xfId="28839" xr:uid="{63C7FD9B-3FC6-4B06-AE9D-DA3A8C983EB8}"/>
    <cellStyle name="Commentaire 9 7 2 8" xfId="28840" xr:uid="{8F04A391-71B9-440C-BCA4-FC5C48DC6702}"/>
    <cellStyle name="Commentaire 9 7 2 9" xfId="28841" xr:uid="{FE4874B9-FA84-474E-B8F4-014CE7082B25}"/>
    <cellStyle name="Commentaire 9 7 2_Commentaires" xfId="28842" xr:uid="{9EE09700-F514-4D72-82ED-8B2908515B6F}"/>
    <cellStyle name="Commentaire 9 7 3" xfId="28843" xr:uid="{694420D2-2605-40C6-9FEF-FC8F2F37B787}"/>
    <cellStyle name="Commentaire 9 7 3 2" xfId="28844" xr:uid="{3906AC8E-2560-4F9B-AA18-676C2B2B302B}"/>
    <cellStyle name="Commentaire 9 7 3 2 2" xfId="28845" xr:uid="{6AC13836-F804-41E3-B9A8-BA82BC1EDBC4}"/>
    <cellStyle name="Commentaire 9 7 3 2 3" xfId="28846" xr:uid="{78001CAF-86AC-42CD-87D9-0409DDD3592A}"/>
    <cellStyle name="Commentaire 9 7 3 2 4" xfId="28847" xr:uid="{8C1A79FB-123F-4379-8DA6-1481763A4514}"/>
    <cellStyle name="Commentaire 9 7 3 2 5" xfId="28848" xr:uid="{11B3F845-ECED-44AB-8855-877F709DE4EB}"/>
    <cellStyle name="Commentaire 9 7 3 2_Commentaires" xfId="28849" xr:uid="{EDAD68BC-9911-4D80-87FE-DFCD4971A2C1}"/>
    <cellStyle name="Commentaire 9 7 3 3" xfId="28850" xr:uid="{F155B10D-5F15-4BFD-8A29-564EEF35AA67}"/>
    <cellStyle name="Commentaire 9 7 3 3 2" xfId="28851" xr:uid="{A99AF6D0-6EFE-4873-B861-3C7B4008E9FF}"/>
    <cellStyle name="Commentaire 9 7 3 3 3" xfId="28852" xr:uid="{83E92F21-F98F-410B-97D5-ED85736D5218}"/>
    <cellStyle name="Commentaire 9 7 3 3 4" xfId="28853" xr:uid="{515163DD-1A6F-49B8-986C-38EC96C92240}"/>
    <cellStyle name="Commentaire 9 7 3 3 5" xfId="28854" xr:uid="{B97A919A-07BF-4CA5-BF0B-AF1CC657F10E}"/>
    <cellStyle name="Commentaire 9 7 3 4" xfId="28855" xr:uid="{30490928-36F7-4E6C-BD3B-9774FABA2817}"/>
    <cellStyle name="Commentaire 9 7 3 5" xfId="28856" xr:uid="{5ED5369C-017E-4BCE-9A5F-4CE78076F574}"/>
    <cellStyle name="Commentaire 9 7 3 6" xfId="28857" xr:uid="{66770E2B-6D27-48EF-A2ED-EDAA047E5861}"/>
    <cellStyle name="Commentaire 9 7 3 7" xfId="28858" xr:uid="{91F46D9B-11CF-4B18-BCFE-98780A50EAC7}"/>
    <cellStyle name="Commentaire 9 7 3_Commentaires" xfId="28859" xr:uid="{3C206644-319F-4833-AF5A-4852ED8719B7}"/>
    <cellStyle name="Commentaire 9 7 4" xfId="28860" xr:uid="{AA3FA68E-65F7-49E5-B7F0-E7C65719C751}"/>
    <cellStyle name="Commentaire 9 7 4 2" xfId="28861" xr:uid="{AAFE5A52-2F3F-4375-9463-AE5CB6BA6818}"/>
    <cellStyle name="Commentaire 9 7 4 2 2" xfId="28862" xr:uid="{72B2E628-AF9D-4041-A431-A994370F43DE}"/>
    <cellStyle name="Commentaire 9 7 4 2 3" xfId="28863" xr:uid="{E3518DBD-9B4D-4356-BD57-4C6D1AC70AEA}"/>
    <cellStyle name="Commentaire 9 7 4 2 4" xfId="28864" xr:uid="{79A99062-FBE6-4B7E-A964-D93F82A9E2AE}"/>
    <cellStyle name="Commentaire 9 7 4 2 5" xfId="28865" xr:uid="{28CC15FA-A43A-4654-8261-1645F6681D6C}"/>
    <cellStyle name="Commentaire 9 7 4 2_Commentaires" xfId="28866" xr:uid="{0EFBC721-9A95-4A59-B805-6697BECCA9D9}"/>
    <cellStyle name="Commentaire 9 7 4 3" xfId="28867" xr:uid="{2B90D689-02D4-4C4E-A40B-1058E330E50C}"/>
    <cellStyle name="Commentaire 9 7 4 3 2" xfId="28868" xr:uid="{07DE9268-D167-4F34-862F-FFC319810B62}"/>
    <cellStyle name="Commentaire 9 7 4 3 3" xfId="28869" xr:uid="{4510FC06-2632-4F00-847E-7BF3FAE59A9C}"/>
    <cellStyle name="Commentaire 9 7 4 3 4" xfId="28870" xr:uid="{BD7F2FBA-A845-496B-8DF3-1F4F939E5749}"/>
    <cellStyle name="Commentaire 9 7 4 3 5" xfId="28871" xr:uid="{4359A0DC-9307-4C19-85F4-EB69D7519CA7}"/>
    <cellStyle name="Commentaire 9 7 4 4" xfId="28872" xr:uid="{EBA1D2BA-E897-4C9F-A5EC-1E41E808A5FE}"/>
    <cellStyle name="Commentaire 9 7 4 5" xfId="28873" xr:uid="{C79F0126-6929-45C6-A73B-008FE5403686}"/>
    <cellStyle name="Commentaire 9 7 4 6" xfId="28874" xr:uid="{93CC3014-AA08-496B-85DD-92700C9896BE}"/>
    <cellStyle name="Commentaire 9 7 4 7" xfId="28875" xr:uid="{91D24B9F-A75D-4D18-BC07-826FFB71AFF2}"/>
    <cellStyle name="Commentaire 9 7 4_Commentaires" xfId="28876" xr:uid="{9B9C740D-450F-4DD6-9B1B-32FB85DA1166}"/>
    <cellStyle name="Commentaire 9 7 5" xfId="28877" xr:uid="{164E8805-82AA-4B0D-A2DB-98250D7D2EBE}"/>
    <cellStyle name="Commentaire 9 7 5 2" xfId="28878" xr:uid="{719941B5-0EAD-4CF4-A041-23C6271C1BF9}"/>
    <cellStyle name="Commentaire 9 7 5 2 2" xfId="28879" xr:uid="{750BAEA7-D195-4D13-B056-AF8CCDEA4F7D}"/>
    <cellStyle name="Commentaire 9 7 5 2 3" xfId="28880" xr:uid="{3613FB0E-B4D0-4FE4-B0CB-429821A3A09B}"/>
    <cellStyle name="Commentaire 9 7 5 2 4" xfId="28881" xr:uid="{F762DA54-56D6-4AD8-B2F8-A181D0C52939}"/>
    <cellStyle name="Commentaire 9 7 5 2 5" xfId="28882" xr:uid="{E9686FC3-AEAB-41DC-9266-7675A1F12659}"/>
    <cellStyle name="Commentaire 9 7 5 2_Commentaires" xfId="28883" xr:uid="{0D004552-3AA6-4A9B-B9DC-685D1065C7EB}"/>
    <cellStyle name="Commentaire 9 7 5 3" xfId="28884" xr:uid="{C293B12D-1FF8-4780-A669-3CBC549E3CA6}"/>
    <cellStyle name="Commentaire 9 7 5 3 2" xfId="28885" xr:uid="{3A9DD92D-FB81-4C2D-A415-E9DAFB3D7E0F}"/>
    <cellStyle name="Commentaire 9 7 5 3 3" xfId="28886" xr:uid="{66687EF4-9B7C-422C-9843-CD8ACF9FE71D}"/>
    <cellStyle name="Commentaire 9 7 5 3 4" xfId="28887" xr:uid="{BB4CBD85-A15B-4526-A912-EDC136B43472}"/>
    <cellStyle name="Commentaire 9 7 5 3 5" xfId="28888" xr:uid="{8DC48109-A034-4C8F-8D52-CBC62D199D34}"/>
    <cellStyle name="Commentaire 9 7 5 4" xfId="28889" xr:uid="{4B861D0F-7F5A-49BC-8DE0-077FA454AF36}"/>
    <cellStyle name="Commentaire 9 7 5 5" xfId="28890" xr:uid="{54CBFFCE-46E7-4FF6-A735-64E994A8EFA4}"/>
    <cellStyle name="Commentaire 9 7 5 6" xfId="28891" xr:uid="{2AEF8E33-6ED1-4B09-A08B-659FC7E4A01E}"/>
    <cellStyle name="Commentaire 9 7 5 7" xfId="28892" xr:uid="{19C72704-E1FE-438C-B284-4682688E2CD0}"/>
    <cellStyle name="Commentaire 9 7 5_Commentaires" xfId="28893" xr:uid="{C961E025-6136-4C05-9108-03601FFDB84B}"/>
    <cellStyle name="Commentaire 9 7 6" xfId="28894" xr:uid="{18DFA028-6DF5-415A-A350-56233820B6D6}"/>
    <cellStyle name="Commentaire 9 7 6 2" xfId="28895" xr:uid="{0172C89A-6093-4101-A667-2EBC58A19194}"/>
    <cellStyle name="Commentaire 9 7 6 2 2" xfId="28896" xr:uid="{BE773342-4FF2-4DD9-85C7-C7F00C901D60}"/>
    <cellStyle name="Commentaire 9 7 6 2 3" xfId="28897" xr:uid="{FB423000-9849-4680-B07A-8BEB3EA9742F}"/>
    <cellStyle name="Commentaire 9 7 6 2 4" xfId="28898" xr:uid="{B0E95271-82D3-4E1E-8A41-327995B1705A}"/>
    <cellStyle name="Commentaire 9 7 6 2 5" xfId="28899" xr:uid="{834A813B-4604-488F-B73C-9E27D54D2C0E}"/>
    <cellStyle name="Commentaire 9 7 6 2_Commentaires" xfId="28900" xr:uid="{BF344A8A-74AF-4679-9D39-017F760FEB47}"/>
    <cellStyle name="Commentaire 9 7 6 3" xfId="28901" xr:uid="{9AC692B9-CAD7-4EEA-93DD-DB1A9C6C7E09}"/>
    <cellStyle name="Commentaire 9 7 6 3 2" xfId="28902" xr:uid="{6C1227CD-0A5E-423E-A63B-0A7E6EA3E5CA}"/>
    <cellStyle name="Commentaire 9 7 6 3 3" xfId="28903" xr:uid="{D6981FF9-2E57-4C52-BE67-ED008D1F41FA}"/>
    <cellStyle name="Commentaire 9 7 6 3 4" xfId="28904" xr:uid="{17D8740B-ACE0-4044-9C07-05B914E99B05}"/>
    <cellStyle name="Commentaire 9 7 6 3 5" xfId="28905" xr:uid="{B7391CA8-81B5-440B-8626-E386C47A0E73}"/>
    <cellStyle name="Commentaire 9 7 6 4" xfId="28906" xr:uid="{D9C73AAB-FEA4-4D35-845C-92C3AA038182}"/>
    <cellStyle name="Commentaire 9 7 6 5" xfId="28907" xr:uid="{E06564A4-1169-42E9-AC17-082C8382B0C7}"/>
    <cellStyle name="Commentaire 9 7 6 6" xfId="28908" xr:uid="{B710F646-4ED4-4058-B2D5-7820FB055967}"/>
    <cellStyle name="Commentaire 9 7 6 7" xfId="28909" xr:uid="{B752CADE-4C30-4E0D-A95E-CD0589142BA1}"/>
    <cellStyle name="Commentaire 9 7 6_Commentaires" xfId="28910" xr:uid="{84050EDE-9FC6-4B70-AC68-3C2EA5DA90B1}"/>
    <cellStyle name="Commentaire 9 7 7" xfId="28911" xr:uid="{795CFCCA-81B0-4365-9195-4C5B7E9B4F3E}"/>
    <cellStyle name="Commentaire 9 7 7 2" xfId="28912" xr:uid="{B49A3BD8-935A-4BFC-966A-50BE71C5E659}"/>
    <cellStyle name="Commentaire 9 7 7 2 2" xfId="28913" xr:uid="{4736C02C-EFB6-40AC-8062-0C5D211B1649}"/>
    <cellStyle name="Commentaire 9 7 7 2 3" xfId="28914" xr:uid="{1543A952-A5F7-4D79-9B32-3DC3BF64753F}"/>
    <cellStyle name="Commentaire 9 7 7 2 4" xfId="28915" xr:uid="{448DCB4A-A32E-4A71-9200-D5B3A30D6063}"/>
    <cellStyle name="Commentaire 9 7 7 2 5" xfId="28916" xr:uid="{2758A718-C0E9-4D00-A180-09A6920654CD}"/>
    <cellStyle name="Commentaire 9 7 7 3" xfId="28917" xr:uid="{BE27DBF0-22CC-44C9-8555-CDF116D3E593}"/>
    <cellStyle name="Commentaire 9 7 7 4" xfId="28918" xr:uid="{925EFE46-67C0-4C0A-A7D6-359CC60F1F15}"/>
    <cellStyle name="Commentaire 9 7 7 5" xfId="28919" xr:uid="{5BDFC05B-F495-484C-A251-86A7B36FF056}"/>
    <cellStyle name="Commentaire 9 7 7 6" xfId="28920" xr:uid="{A2882E04-727C-4507-B545-70946C04219D}"/>
    <cellStyle name="Commentaire 9 7 7_Commentaires" xfId="28921" xr:uid="{DD1DD1E5-E31B-44C5-A7F7-80C7DCA6FE3D}"/>
    <cellStyle name="Commentaire 9 7 8" xfId="28922" xr:uid="{E1822236-7577-4AF7-B174-1EE3608C3C33}"/>
    <cellStyle name="Commentaire 9 7 8 2" xfId="28923" xr:uid="{D67AE1E6-EAA8-4F49-8370-018FA57D0023}"/>
    <cellStyle name="Commentaire 9 7 8 3" xfId="28924" xr:uid="{2FE561C3-3E37-4A1E-81DA-C1057FCE5EB5}"/>
    <cellStyle name="Commentaire 9 7 8 4" xfId="28925" xr:uid="{F2A3AE90-47D7-45B6-BA1E-7A72282BE870}"/>
    <cellStyle name="Commentaire 9 7 8 5" xfId="28926" xr:uid="{0628484E-D1A2-48BF-91EC-FD6EA193C56B}"/>
    <cellStyle name="Commentaire 9 7 8_Commentaires" xfId="28927" xr:uid="{A9B631E5-E447-4FFF-9FD9-8CAFF2DCC626}"/>
    <cellStyle name="Commentaire 9 7 9" xfId="28928" xr:uid="{BD14A281-A00F-4220-B8A2-075AA68B7CF4}"/>
    <cellStyle name="Commentaire 9 7_Commentaires" xfId="28929" xr:uid="{6D536520-20CD-4FF1-8D69-E66F84160ADD}"/>
    <cellStyle name="Commentaire 9 8" xfId="28930" xr:uid="{0C83753D-52B0-4AEA-9EAC-C7D0AF82F813}"/>
    <cellStyle name="Commentaire 9 8 10" xfId="28931" xr:uid="{12BDB2E5-5E6C-434B-8555-EB31354DF41B}"/>
    <cellStyle name="Commentaire 9 8 11" xfId="28932" xr:uid="{A6057D6C-C8A5-4581-8F7C-CE9A66F7F2BB}"/>
    <cellStyle name="Commentaire 9 8 12" xfId="28933" xr:uid="{FAD2E6E6-A66B-4E03-875F-0CF6E5023625}"/>
    <cellStyle name="Commentaire 9 8 2" xfId="28934" xr:uid="{63035BD2-7642-423D-A9FD-2A145F2C4B33}"/>
    <cellStyle name="Commentaire 9 8 2 10" xfId="28935" xr:uid="{8BDFDD2C-9199-479A-B864-EA6A4F1C7CAE}"/>
    <cellStyle name="Commentaire 9 8 2 2" xfId="28936" xr:uid="{57933276-DD5C-466E-98AE-B1312E990F55}"/>
    <cellStyle name="Commentaire 9 8 2 2 2" xfId="28937" xr:uid="{34EF4D4A-3FF6-4799-AFE6-FDCFA92D6AD5}"/>
    <cellStyle name="Commentaire 9 8 2 2 2 2" xfId="28938" xr:uid="{C3EEA0D2-4794-4FFB-AEA3-1018C5ED4324}"/>
    <cellStyle name="Commentaire 9 8 2 2 2 3" xfId="28939" xr:uid="{76EFDF87-FA41-4C4A-904C-9FC64EA09C28}"/>
    <cellStyle name="Commentaire 9 8 2 2 2 4" xfId="28940" xr:uid="{28E95E82-28A9-41BE-9C34-6300AE10EFB7}"/>
    <cellStyle name="Commentaire 9 8 2 2 2 5" xfId="28941" xr:uid="{58BC07B6-C69C-4551-881F-D29210590320}"/>
    <cellStyle name="Commentaire 9 8 2 2 3" xfId="28942" xr:uid="{C54E2A69-88A6-4F15-8E25-84A5D2FF9DF8}"/>
    <cellStyle name="Commentaire 9 8 2 2 3 2" xfId="28943" xr:uid="{ABD9B728-D48D-4AB3-9CB5-B08C50D17772}"/>
    <cellStyle name="Commentaire 9 8 2 2 3 3" xfId="28944" xr:uid="{2BD56157-3B89-4FA1-B961-B3FAE2230600}"/>
    <cellStyle name="Commentaire 9 8 2 2 3 4" xfId="28945" xr:uid="{14B67F8A-8A9F-4AA8-BFD4-6A83693FCC20}"/>
    <cellStyle name="Commentaire 9 8 2 2 3 5" xfId="28946" xr:uid="{7610D3A0-0A68-46B2-999A-73D3A4BF3BD9}"/>
    <cellStyle name="Commentaire 9 8 2 2 4" xfId="28947" xr:uid="{82AEDFAE-834F-4010-9F47-803C22D4586C}"/>
    <cellStyle name="Commentaire 9 8 2 2 5" xfId="28948" xr:uid="{25CBD890-3274-4490-A8B0-AB54A3D61E69}"/>
    <cellStyle name="Commentaire 9 8 2 2 6" xfId="28949" xr:uid="{AE56CD6D-FFEB-4F5D-8E6E-912E7E219ABB}"/>
    <cellStyle name="Commentaire 9 8 2 2 7" xfId="28950" xr:uid="{10F31167-C1ED-4331-8F99-2AC012EB6F45}"/>
    <cellStyle name="Commentaire 9 8 2 2_Commentaires" xfId="28951" xr:uid="{6D7E4A33-9B97-4646-B331-216801482E7F}"/>
    <cellStyle name="Commentaire 9 8 2 3" xfId="28952" xr:uid="{64BBF5E4-0C74-4FE9-B0EC-593A191411C6}"/>
    <cellStyle name="Commentaire 9 8 2 3 2" xfId="28953" xr:uid="{A7057772-6B38-4F1D-8F4E-6183536C8C0C}"/>
    <cellStyle name="Commentaire 9 8 2 3 2 2" xfId="28954" xr:uid="{A5DBE029-C84B-47E1-B407-53B26BB8DBCF}"/>
    <cellStyle name="Commentaire 9 8 2 3 2 3" xfId="28955" xr:uid="{0531B70D-6F2A-4EE2-89D2-F9EC3A8CC105}"/>
    <cellStyle name="Commentaire 9 8 2 3 2 4" xfId="28956" xr:uid="{7811DEF8-1CC1-4925-8E14-0626202B3D3A}"/>
    <cellStyle name="Commentaire 9 8 2 3 2 5" xfId="28957" xr:uid="{90EE66A2-9269-4E26-9EE2-FE5AD1174DD8}"/>
    <cellStyle name="Commentaire 9 8 2 3 3" xfId="28958" xr:uid="{231BC3C0-5D3D-401B-8DA4-6F810DDEB27B}"/>
    <cellStyle name="Commentaire 9 8 2 3 3 2" xfId="28959" xr:uid="{8C02D9A2-554F-4248-89D6-564216E91058}"/>
    <cellStyle name="Commentaire 9 8 2 3 3 3" xfId="28960" xr:uid="{575EBDC9-0A09-4C8F-8ADF-41D5125675C8}"/>
    <cellStyle name="Commentaire 9 8 2 3 3 4" xfId="28961" xr:uid="{EA797BE1-DFA2-4F38-9F0D-C2CD2E051327}"/>
    <cellStyle name="Commentaire 9 8 2 3 3 5" xfId="28962" xr:uid="{C5C9A9A6-4026-4D80-8AE5-8796E24F6F5A}"/>
    <cellStyle name="Commentaire 9 8 2 3 4" xfId="28963" xr:uid="{60E304AA-37BF-406D-8AE3-569E087D5A45}"/>
    <cellStyle name="Commentaire 9 8 2 3 5" xfId="28964" xr:uid="{875C055B-C6BC-4CED-A3F6-5D3677BE55B9}"/>
    <cellStyle name="Commentaire 9 8 2 3 6" xfId="28965" xr:uid="{A94AE6B2-FB77-4889-A8C0-D0B0BC84F4A4}"/>
    <cellStyle name="Commentaire 9 8 2 3 7" xfId="28966" xr:uid="{7BDA79DC-9DC0-47BC-AFD9-AF25453C486B}"/>
    <cellStyle name="Commentaire 9 8 2 3_Commentaires" xfId="28967" xr:uid="{579719F0-7F87-4DCF-B4C6-4D819F54B47E}"/>
    <cellStyle name="Commentaire 9 8 2 4" xfId="28968" xr:uid="{AAAAED2D-1A9B-4B45-86F8-97EA60D3CDE4}"/>
    <cellStyle name="Commentaire 9 8 2 4 2" xfId="28969" xr:uid="{346F8EA4-744B-4DFD-99F3-90B11AD106B2}"/>
    <cellStyle name="Commentaire 9 8 2 4 2 2" xfId="28970" xr:uid="{39976EB4-630C-426D-BF37-11C22FD11595}"/>
    <cellStyle name="Commentaire 9 8 2 4 2 3" xfId="28971" xr:uid="{2B485A66-7FC5-4BF5-8036-A8982379A524}"/>
    <cellStyle name="Commentaire 9 8 2 4 2 4" xfId="28972" xr:uid="{999A1F23-961E-498C-9024-FD13CED438C2}"/>
    <cellStyle name="Commentaire 9 8 2 4 2 5" xfId="28973" xr:uid="{86722981-CF4A-4D80-BFF1-A76917B363A8}"/>
    <cellStyle name="Commentaire 9 8 2 4 3" xfId="28974" xr:uid="{12D9DA0F-92EE-4307-8E28-2B57BADE86A6}"/>
    <cellStyle name="Commentaire 9 8 2 4 3 2" xfId="28975" xr:uid="{42261EF9-3823-4E7B-BE95-0A12AD9CE0FD}"/>
    <cellStyle name="Commentaire 9 8 2 4 3 3" xfId="28976" xr:uid="{FD0EDC5B-DB0B-4106-B3AB-B0E52856395A}"/>
    <cellStyle name="Commentaire 9 8 2 4 3 4" xfId="28977" xr:uid="{85EDB47E-64BC-4EAB-BA2E-9561AE0137A2}"/>
    <cellStyle name="Commentaire 9 8 2 4 3 5" xfId="28978" xr:uid="{8287D813-F76D-42B9-BEDB-6613754DD985}"/>
    <cellStyle name="Commentaire 9 8 2 4 4" xfId="28979" xr:uid="{53AD24F0-4705-4E82-B1AA-BD8D2993939F}"/>
    <cellStyle name="Commentaire 9 8 2 4 5" xfId="28980" xr:uid="{6816C7C6-FA41-47E1-B07B-81F0BA9DA8D6}"/>
    <cellStyle name="Commentaire 9 8 2 4 6" xfId="28981" xr:uid="{191602F6-AF78-4568-977F-B87E98D7A24E}"/>
    <cellStyle name="Commentaire 9 8 2 4 7" xfId="28982" xr:uid="{D2CE8AE4-346F-4EA6-A3E3-5B73114D33B4}"/>
    <cellStyle name="Commentaire 9 8 2 5" xfId="28983" xr:uid="{21C89FDE-7B33-4D7C-9C48-AD43E3EAB6ED}"/>
    <cellStyle name="Commentaire 9 8 2 5 2" xfId="28984" xr:uid="{F42A0F94-E229-4D80-8568-D72FD6428697}"/>
    <cellStyle name="Commentaire 9 8 2 5 3" xfId="28985" xr:uid="{A26EE741-EA39-4F1A-86A7-4D0892D953C1}"/>
    <cellStyle name="Commentaire 9 8 2 5 4" xfId="28986" xr:uid="{E8E43A87-A8D3-459F-9D44-1755A2B47212}"/>
    <cellStyle name="Commentaire 9 8 2 5 5" xfId="28987" xr:uid="{71A249BD-3A5B-4178-B4DF-39075111B7C9}"/>
    <cellStyle name="Commentaire 9 8 2 6" xfId="28988" xr:uid="{D67A8DA5-8D84-48F2-AC90-574F8E1A4EBB}"/>
    <cellStyle name="Commentaire 9 8 2 6 2" xfId="28989" xr:uid="{80CC4202-5A45-408A-BB07-6FFA70DC1D78}"/>
    <cellStyle name="Commentaire 9 8 2 6 3" xfId="28990" xr:uid="{E8DBD950-CE33-4967-83E4-E515BEF1B737}"/>
    <cellStyle name="Commentaire 9 8 2 6 4" xfId="28991" xr:uid="{79607E11-BDEF-4B27-A31B-CE7EBCE58139}"/>
    <cellStyle name="Commentaire 9 8 2 6 5" xfId="28992" xr:uid="{41745792-CB17-4642-B56B-ADDCBC805157}"/>
    <cellStyle name="Commentaire 9 8 2 7" xfId="28993" xr:uid="{7F32D2F6-A13B-4AFD-8536-BD4BED41B920}"/>
    <cellStyle name="Commentaire 9 8 2 8" xfId="28994" xr:uid="{26B9E5E0-95E6-407D-A542-0AF39DE96DAF}"/>
    <cellStyle name="Commentaire 9 8 2 9" xfId="28995" xr:uid="{D08ED14C-6ECA-4DF2-8C6F-0610B687799D}"/>
    <cellStyle name="Commentaire 9 8 2_Commentaires" xfId="28996" xr:uid="{AB9088AE-7BD9-44FC-867C-07D69363D497}"/>
    <cellStyle name="Commentaire 9 8 3" xfId="28997" xr:uid="{A258A7E4-147E-46F9-B332-BE2E5710D8A6}"/>
    <cellStyle name="Commentaire 9 8 3 2" xfId="28998" xr:uid="{DEFA3112-FCDE-49B0-A306-D5D624387723}"/>
    <cellStyle name="Commentaire 9 8 3 2 2" xfId="28999" xr:uid="{5B8A87DB-E7ED-488F-ABAC-C21F4B4EE7CE}"/>
    <cellStyle name="Commentaire 9 8 3 2 3" xfId="29000" xr:uid="{3F9AD388-5A1D-421B-8B8E-BAA994D9B232}"/>
    <cellStyle name="Commentaire 9 8 3 2 4" xfId="29001" xr:uid="{5FEAFD66-F922-41A6-B432-352ACAA6DE7F}"/>
    <cellStyle name="Commentaire 9 8 3 2 5" xfId="29002" xr:uid="{6F3D39D0-4A50-469F-8802-9CA7DDD70C66}"/>
    <cellStyle name="Commentaire 9 8 3 2_Commentaires" xfId="29003" xr:uid="{5763AF56-2F0D-49DB-A083-B7E0A8DDA88B}"/>
    <cellStyle name="Commentaire 9 8 3 3" xfId="29004" xr:uid="{CF65DB45-4D1F-450F-A0F1-6622BB15B596}"/>
    <cellStyle name="Commentaire 9 8 3 3 2" xfId="29005" xr:uid="{DD191F07-28C8-41FF-8029-2F44620D7EBD}"/>
    <cellStyle name="Commentaire 9 8 3 3 3" xfId="29006" xr:uid="{B8622202-8DB9-48DE-8C1B-A6DA48C5627D}"/>
    <cellStyle name="Commentaire 9 8 3 3 4" xfId="29007" xr:uid="{30D14CCF-779F-47B5-87D9-0C383AF12355}"/>
    <cellStyle name="Commentaire 9 8 3 3 5" xfId="29008" xr:uid="{DE677D54-8B49-4135-B7A2-F2EB78880AB1}"/>
    <cellStyle name="Commentaire 9 8 3 4" xfId="29009" xr:uid="{10F73DDC-C6DF-45F0-9DFD-07FC97D44A47}"/>
    <cellStyle name="Commentaire 9 8 3 5" xfId="29010" xr:uid="{2AD89358-D077-4B17-B84A-6287130A0DB3}"/>
    <cellStyle name="Commentaire 9 8 3 6" xfId="29011" xr:uid="{99E4490C-6FA8-4018-8B77-99DF2A134EC4}"/>
    <cellStyle name="Commentaire 9 8 3 7" xfId="29012" xr:uid="{9030FD5C-1FC1-45B1-A083-B211C2CB5D44}"/>
    <cellStyle name="Commentaire 9 8 3_Commentaires" xfId="29013" xr:uid="{AA020199-C2C1-4531-A0AA-79BD1959E7F1}"/>
    <cellStyle name="Commentaire 9 8 4" xfId="29014" xr:uid="{029D4ED4-0020-413A-9EA2-F2D2E575C422}"/>
    <cellStyle name="Commentaire 9 8 4 2" xfId="29015" xr:uid="{23608CFE-4B98-4881-BB48-36729FD7742D}"/>
    <cellStyle name="Commentaire 9 8 4 2 2" xfId="29016" xr:uid="{9BE95C65-C6D7-4A35-816D-0A2888BBD089}"/>
    <cellStyle name="Commentaire 9 8 4 2 3" xfId="29017" xr:uid="{5794AFD9-321E-402E-AA2F-1759D6B8EBEC}"/>
    <cellStyle name="Commentaire 9 8 4 2 4" xfId="29018" xr:uid="{E74FD63A-37C1-47C8-97B8-DA66E1170B15}"/>
    <cellStyle name="Commentaire 9 8 4 2 5" xfId="29019" xr:uid="{D8CCC8F4-6074-42BF-A9AA-CE6586D78567}"/>
    <cellStyle name="Commentaire 9 8 4 2_Commentaires" xfId="29020" xr:uid="{7868435A-0F90-467E-AAAB-BCE5FFDF2E36}"/>
    <cellStyle name="Commentaire 9 8 4 3" xfId="29021" xr:uid="{F1ABC753-2CB5-485B-8DF8-1121AA948D55}"/>
    <cellStyle name="Commentaire 9 8 4 3 2" xfId="29022" xr:uid="{7F4E453B-4D15-49D2-8008-E7ED65BB9449}"/>
    <cellStyle name="Commentaire 9 8 4 3 3" xfId="29023" xr:uid="{5EC6F584-AEEB-4DBE-8241-6389AD7A71BC}"/>
    <cellStyle name="Commentaire 9 8 4 3 4" xfId="29024" xr:uid="{5630A731-95EF-424E-B0B7-B3353E9FBAF4}"/>
    <cellStyle name="Commentaire 9 8 4 3 5" xfId="29025" xr:uid="{45F52EB6-2953-4A03-A11E-F5C0A2775BA3}"/>
    <cellStyle name="Commentaire 9 8 4 4" xfId="29026" xr:uid="{E7ED0C9C-49DB-4ED3-9FC9-83D833529152}"/>
    <cellStyle name="Commentaire 9 8 4 5" xfId="29027" xr:uid="{33641B44-B377-4B69-ABF3-14F5D0841E32}"/>
    <cellStyle name="Commentaire 9 8 4 6" xfId="29028" xr:uid="{CE51DC16-88E9-4C49-8087-412F7CF8F46F}"/>
    <cellStyle name="Commentaire 9 8 4 7" xfId="29029" xr:uid="{16D47923-3C71-4A52-95C4-194AB4D50451}"/>
    <cellStyle name="Commentaire 9 8 4_Commentaires" xfId="29030" xr:uid="{5181C2F6-DEA4-4758-9A0B-349E5E8C87AD}"/>
    <cellStyle name="Commentaire 9 8 5" xfId="29031" xr:uid="{F5BBAF05-3199-43A2-A0D3-0FFB9433AB23}"/>
    <cellStyle name="Commentaire 9 8 5 2" xfId="29032" xr:uid="{251FF728-CA9A-4F04-AFC6-B70A9586C3DF}"/>
    <cellStyle name="Commentaire 9 8 5 2 2" xfId="29033" xr:uid="{36B4694C-BF13-44E6-B903-74998EC5D7DC}"/>
    <cellStyle name="Commentaire 9 8 5 2 3" xfId="29034" xr:uid="{2E7C290C-6D79-470B-B15C-BB966F511798}"/>
    <cellStyle name="Commentaire 9 8 5 2 4" xfId="29035" xr:uid="{6B41B7AB-EFA0-451E-9820-95918A253FDD}"/>
    <cellStyle name="Commentaire 9 8 5 2 5" xfId="29036" xr:uid="{415A949A-ABDB-4EF3-89F8-BFF040C59D85}"/>
    <cellStyle name="Commentaire 9 8 5 2_Commentaires" xfId="29037" xr:uid="{D19968EB-A053-4FF9-8F02-66D2930F70A2}"/>
    <cellStyle name="Commentaire 9 8 5 3" xfId="29038" xr:uid="{06B96A73-D0F4-44A2-BF1F-9A8DADE7165C}"/>
    <cellStyle name="Commentaire 9 8 5 3 2" xfId="29039" xr:uid="{F4492FB5-9CB9-45A9-9012-28ADBC00410E}"/>
    <cellStyle name="Commentaire 9 8 5 3 3" xfId="29040" xr:uid="{F75084AF-8F9D-4C3C-9634-A0E58CDCD155}"/>
    <cellStyle name="Commentaire 9 8 5 3 4" xfId="29041" xr:uid="{31DC8461-2D42-40F4-9CDD-ADCB85512744}"/>
    <cellStyle name="Commentaire 9 8 5 3 5" xfId="29042" xr:uid="{6A2998DD-3C0A-4B71-BA4B-275342F83441}"/>
    <cellStyle name="Commentaire 9 8 5 4" xfId="29043" xr:uid="{1DFACB91-54AB-4FB5-AAC1-468309232C54}"/>
    <cellStyle name="Commentaire 9 8 5 5" xfId="29044" xr:uid="{08C6C701-827A-484F-A3B3-1D78ECEB5F33}"/>
    <cellStyle name="Commentaire 9 8 5 6" xfId="29045" xr:uid="{F09FBD66-76B2-4850-A4FD-D460F5E6D866}"/>
    <cellStyle name="Commentaire 9 8 5 7" xfId="29046" xr:uid="{FF9E1927-C4C8-483B-A061-464569835C2F}"/>
    <cellStyle name="Commentaire 9 8 5_Commentaires" xfId="29047" xr:uid="{DF7022A8-9798-410B-A51F-560333D74F6A}"/>
    <cellStyle name="Commentaire 9 8 6" xfId="29048" xr:uid="{85F32CE1-9D20-4ED0-8562-2F6339D8A7F2}"/>
    <cellStyle name="Commentaire 9 8 6 2" xfId="29049" xr:uid="{60977963-81F7-437B-A24D-2650B29A8C80}"/>
    <cellStyle name="Commentaire 9 8 6 2 2" xfId="29050" xr:uid="{510E3498-459C-4181-9E60-4D7916897D94}"/>
    <cellStyle name="Commentaire 9 8 6 2 3" xfId="29051" xr:uid="{D1753150-D76D-463E-ABC0-2A4D6324227C}"/>
    <cellStyle name="Commentaire 9 8 6 2 4" xfId="29052" xr:uid="{ECF77226-45FD-4813-A17B-4CFFA246E83D}"/>
    <cellStyle name="Commentaire 9 8 6 2 5" xfId="29053" xr:uid="{A3B14EE5-11F4-48FA-8CCD-1AA3D726F17C}"/>
    <cellStyle name="Commentaire 9 8 6 2_Commentaires" xfId="29054" xr:uid="{B02C6A16-317E-4BA5-B9C8-064E52BFD594}"/>
    <cellStyle name="Commentaire 9 8 6 3" xfId="29055" xr:uid="{5777C37A-D1F3-4F56-806F-49B74D911A19}"/>
    <cellStyle name="Commentaire 9 8 6 3 2" xfId="29056" xr:uid="{5EB57ABF-F13D-4712-BCCB-4E65459981BA}"/>
    <cellStyle name="Commentaire 9 8 6 3 3" xfId="29057" xr:uid="{A4B0DB5D-52C5-402C-986F-C0510D6F0C56}"/>
    <cellStyle name="Commentaire 9 8 6 3 4" xfId="29058" xr:uid="{A64086C1-A774-4A3B-A3B8-B3C575A527C6}"/>
    <cellStyle name="Commentaire 9 8 6 3 5" xfId="29059" xr:uid="{2B9CE682-480F-4F62-B9D2-CAF35E3997E2}"/>
    <cellStyle name="Commentaire 9 8 6 4" xfId="29060" xr:uid="{61A153EC-B4A7-49E5-B4E4-0DD7F476DCE8}"/>
    <cellStyle name="Commentaire 9 8 6 5" xfId="29061" xr:uid="{E7BC377D-27CC-4486-B99A-9DB4EDA5FF62}"/>
    <cellStyle name="Commentaire 9 8 6 6" xfId="29062" xr:uid="{0581E8EB-D9A1-4969-8670-9EC34EF89CDE}"/>
    <cellStyle name="Commentaire 9 8 6 7" xfId="29063" xr:uid="{A7187ACA-A6CC-4F6F-91BF-7FCC822C290C}"/>
    <cellStyle name="Commentaire 9 8 6_Commentaires" xfId="29064" xr:uid="{000D0A57-E6D5-4B23-BA6E-783A0F0076BD}"/>
    <cellStyle name="Commentaire 9 8 7" xfId="29065" xr:uid="{9C6B1F50-9743-42F7-A080-AFC226335AFA}"/>
    <cellStyle name="Commentaire 9 8 7 2" xfId="29066" xr:uid="{2CCCC1B8-088C-418B-9135-FA00A5BE225E}"/>
    <cellStyle name="Commentaire 9 8 7 2 2" xfId="29067" xr:uid="{77F907E9-B00B-4ED7-A349-E863AE3AEA6B}"/>
    <cellStyle name="Commentaire 9 8 7 2 3" xfId="29068" xr:uid="{83EABE54-8E68-40A0-800D-6F22659E5C1E}"/>
    <cellStyle name="Commentaire 9 8 7 2 4" xfId="29069" xr:uid="{D105B44E-629B-4F28-A928-FE2AA95F510D}"/>
    <cellStyle name="Commentaire 9 8 7 2 5" xfId="29070" xr:uid="{CFC027DE-5C1E-4DFA-A379-9C5C77617685}"/>
    <cellStyle name="Commentaire 9 8 7 3" xfId="29071" xr:uid="{0CE5CEC9-CD24-4801-8A7C-4D2434ADDC15}"/>
    <cellStyle name="Commentaire 9 8 7 4" xfId="29072" xr:uid="{3F37D079-0D97-4219-A04F-EA4690D8F9B4}"/>
    <cellStyle name="Commentaire 9 8 7 5" xfId="29073" xr:uid="{D27D295D-86B1-4DCB-A755-EAB1965E62D6}"/>
    <cellStyle name="Commentaire 9 8 7 6" xfId="29074" xr:uid="{C7B3D393-C241-4446-89C9-7936006E1F0C}"/>
    <cellStyle name="Commentaire 9 8 7_Commentaires" xfId="29075" xr:uid="{E13E3D84-2DDF-481A-8058-7702C5EF948D}"/>
    <cellStyle name="Commentaire 9 8 8" xfId="29076" xr:uid="{D85BB2C2-C420-4BC9-9647-9C817562BAEC}"/>
    <cellStyle name="Commentaire 9 8 8 2" xfId="29077" xr:uid="{8DB47BCE-F4DE-4199-A100-B2659BDAB6D0}"/>
    <cellStyle name="Commentaire 9 8 8 3" xfId="29078" xr:uid="{D33372CC-BCB8-449D-B3BD-70A656726A37}"/>
    <cellStyle name="Commentaire 9 8 8 4" xfId="29079" xr:uid="{B1930383-97DA-489F-BD7D-C8B3072D19DC}"/>
    <cellStyle name="Commentaire 9 8 8 5" xfId="29080" xr:uid="{4BC24CC2-E358-4ED6-B8F9-A73FF93BFB39}"/>
    <cellStyle name="Commentaire 9 8 8_Commentaires" xfId="29081" xr:uid="{8B84A4F9-EF27-47E9-9CEC-83FD249E2AF7}"/>
    <cellStyle name="Commentaire 9 8 9" xfId="29082" xr:uid="{49D5FF47-3EAC-4709-97FE-7DE812843889}"/>
    <cellStyle name="Commentaire 9 8_Commentaires" xfId="29083" xr:uid="{53D3CD47-96F6-45F9-9DBA-D96A357EC8FD}"/>
    <cellStyle name="Commentaire 9 9" xfId="29084" xr:uid="{641E201E-1BBC-4EA6-BD54-222B40FCCD9A}"/>
    <cellStyle name="Commentaire 9 9 10" xfId="29085" xr:uid="{E8EC269D-8DD1-4C16-BF8C-A6C379AB2FEC}"/>
    <cellStyle name="Commentaire 9 9 11" xfId="29086" xr:uid="{8757D16E-C261-4C0F-A06F-B77F1FFE56C2}"/>
    <cellStyle name="Commentaire 9 9 12" xfId="29087" xr:uid="{A63F6AA1-44C3-48F2-BED0-A9BF39E2F341}"/>
    <cellStyle name="Commentaire 9 9 2" xfId="29088" xr:uid="{1570D5DE-7662-4072-B8E8-1C7DF77CACE2}"/>
    <cellStyle name="Commentaire 9 9 2 10" xfId="29089" xr:uid="{01EB9EEB-A962-426D-A8D1-BFCDAC620694}"/>
    <cellStyle name="Commentaire 9 9 2 2" xfId="29090" xr:uid="{547E1413-B16E-4382-A2A5-02BEE06E04FA}"/>
    <cellStyle name="Commentaire 9 9 2 2 2" xfId="29091" xr:uid="{5CAA6EDB-D910-4497-87BE-D1FF1337E8DA}"/>
    <cellStyle name="Commentaire 9 9 2 2 2 2" xfId="29092" xr:uid="{C3378E80-9563-48DD-BCE2-31203654331B}"/>
    <cellStyle name="Commentaire 9 9 2 2 2 3" xfId="29093" xr:uid="{D44B9141-3820-4A1A-894E-71DBDDFBD679}"/>
    <cellStyle name="Commentaire 9 9 2 2 2 4" xfId="29094" xr:uid="{6C17D7F9-2EA0-4839-8F83-6578A2A70133}"/>
    <cellStyle name="Commentaire 9 9 2 2 2 5" xfId="29095" xr:uid="{F44AB018-3109-4921-AC19-8E1B8ED2D70F}"/>
    <cellStyle name="Commentaire 9 9 2 2 3" xfId="29096" xr:uid="{7B821D78-4B38-4D19-A387-4AADCA0593AE}"/>
    <cellStyle name="Commentaire 9 9 2 2 3 2" xfId="29097" xr:uid="{933FDF95-38CD-41C2-8A4A-9E31A5E213BB}"/>
    <cellStyle name="Commentaire 9 9 2 2 3 3" xfId="29098" xr:uid="{386CBC09-D147-4939-ABA7-5B59BE6EEFEB}"/>
    <cellStyle name="Commentaire 9 9 2 2 3 4" xfId="29099" xr:uid="{B0E060CA-BD51-41D5-9287-7DBB75ED5575}"/>
    <cellStyle name="Commentaire 9 9 2 2 3 5" xfId="29100" xr:uid="{56CBC9B9-1B28-4130-8D1B-89323796ED8D}"/>
    <cellStyle name="Commentaire 9 9 2 2 4" xfId="29101" xr:uid="{3F7F21EC-1A16-4FB1-B00F-E9E0C2E90834}"/>
    <cellStyle name="Commentaire 9 9 2 2 5" xfId="29102" xr:uid="{60007EC8-AF26-4F5F-AC92-21A6191BC4A8}"/>
    <cellStyle name="Commentaire 9 9 2 2 6" xfId="29103" xr:uid="{6362F869-EAAD-4E66-AC88-5DECCD8231F6}"/>
    <cellStyle name="Commentaire 9 9 2 2 7" xfId="29104" xr:uid="{77D7446D-B962-41DF-A056-06FF545A021F}"/>
    <cellStyle name="Commentaire 9 9 2 2_Commentaires" xfId="29105" xr:uid="{169C0DAE-3E7B-4A4A-A754-386348832671}"/>
    <cellStyle name="Commentaire 9 9 2 3" xfId="29106" xr:uid="{A355A5EF-BACF-4030-9CDB-077DCD1626E8}"/>
    <cellStyle name="Commentaire 9 9 2 3 2" xfId="29107" xr:uid="{86B470CA-BB9D-4D55-9305-B797145AEE98}"/>
    <cellStyle name="Commentaire 9 9 2 3 2 2" xfId="29108" xr:uid="{0E190429-7041-42DC-85BF-348F8AC55B61}"/>
    <cellStyle name="Commentaire 9 9 2 3 2 3" xfId="29109" xr:uid="{C0F82101-AEA3-47F5-9606-2BEDA9F9D747}"/>
    <cellStyle name="Commentaire 9 9 2 3 2 4" xfId="29110" xr:uid="{86FF304B-3395-42A2-9AA7-4D98828B219F}"/>
    <cellStyle name="Commentaire 9 9 2 3 2 5" xfId="29111" xr:uid="{757D46D9-1583-4B70-87D9-1CDD6AC7138B}"/>
    <cellStyle name="Commentaire 9 9 2 3 3" xfId="29112" xr:uid="{1C7FCD5B-48A1-4474-A15C-68941574F833}"/>
    <cellStyle name="Commentaire 9 9 2 3 3 2" xfId="29113" xr:uid="{6DA8C9F0-FC9B-4398-9541-92DAA0001B8A}"/>
    <cellStyle name="Commentaire 9 9 2 3 3 3" xfId="29114" xr:uid="{1903594C-AC09-4C34-8186-F13DD1D68125}"/>
    <cellStyle name="Commentaire 9 9 2 3 3 4" xfId="29115" xr:uid="{F6ADBE3E-9BEE-42B3-9299-D50FD0B14BE6}"/>
    <cellStyle name="Commentaire 9 9 2 3 3 5" xfId="29116" xr:uid="{F897CE42-63D5-4F9C-B74E-11247439C18C}"/>
    <cellStyle name="Commentaire 9 9 2 3 4" xfId="29117" xr:uid="{8E0EF747-A198-400C-AB21-E3334A644D80}"/>
    <cellStyle name="Commentaire 9 9 2 3 5" xfId="29118" xr:uid="{ECA8CA1E-0905-4E62-BF8D-A1CDC24F3909}"/>
    <cellStyle name="Commentaire 9 9 2 3 6" xfId="29119" xr:uid="{6DFCBBB5-C014-42D7-A0B9-FA18E20D7E00}"/>
    <cellStyle name="Commentaire 9 9 2 3 7" xfId="29120" xr:uid="{32968AF3-5630-465C-8D30-269F7C7C4E11}"/>
    <cellStyle name="Commentaire 9 9 2 3_Commentaires" xfId="29121" xr:uid="{353D9417-2775-4D85-B61F-DE2A0F8720D2}"/>
    <cellStyle name="Commentaire 9 9 2 4" xfId="29122" xr:uid="{6815876E-7B8E-4CC3-8C93-6AFF8461B0CF}"/>
    <cellStyle name="Commentaire 9 9 2 4 2" xfId="29123" xr:uid="{03DE37F8-220B-4762-826C-9D469C29FE44}"/>
    <cellStyle name="Commentaire 9 9 2 4 2 2" xfId="29124" xr:uid="{FA0397B1-81D7-4F55-AB77-F46C6D3BF03E}"/>
    <cellStyle name="Commentaire 9 9 2 4 2 3" xfId="29125" xr:uid="{759C2655-4FB0-443C-8F24-BCA4FB7C7A8E}"/>
    <cellStyle name="Commentaire 9 9 2 4 2 4" xfId="29126" xr:uid="{215C3B4E-0CD0-4E02-9844-91101FA4F785}"/>
    <cellStyle name="Commentaire 9 9 2 4 2 5" xfId="29127" xr:uid="{DC6703F4-F721-459E-9ED6-DC75D74FBCBE}"/>
    <cellStyle name="Commentaire 9 9 2 4 3" xfId="29128" xr:uid="{8988E5D5-3F99-4F7F-AA30-6D5E3CFC2E0E}"/>
    <cellStyle name="Commentaire 9 9 2 4 3 2" xfId="29129" xr:uid="{88503D3C-9D60-4396-824E-468DC202740D}"/>
    <cellStyle name="Commentaire 9 9 2 4 3 3" xfId="29130" xr:uid="{B7D62659-E020-45E1-832F-1375DADE8D60}"/>
    <cellStyle name="Commentaire 9 9 2 4 3 4" xfId="29131" xr:uid="{3D353B68-A51B-45DF-BB05-1617F9B44B77}"/>
    <cellStyle name="Commentaire 9 9 2 4 3 5" xfId="29132" xr:uid="{087A9919-D7B8-4E2A-B348-722BE56047F6}"/>
    <cellStyle name="Commentaire 9 9 2 4 4" xfId="29133" xr:uid="{7ACE4322-3A9E-446E-B7FE-748776862A3A}"/>
    <cellStyle name="Commentaire 9 9 2 4 5" xfId="29134" xr:uid="{EC3A1351-6B64-48DB-932F-5A2EA0A889B0}"/>
    <cellStyle name="Commentaire 9 9 2 4 6" xfId="29135" xr:uid="{268BCC32-4A69-4CA8-B23F-804E32DC5232}"/>
    <cellStyle name="Commentaire 9 9 2 4 7" xfId="29136" xr:uid="{81B6DC0D-3AA7-4126-B3D9-BEEE1D511EEA}"/>
    <cellStyle name="Commentaire 9 9 2 5" xfId="29137" xr:uid="{58B363AB-7220-4B6A-84FB-A4EDA6CBE71F}"/>
    <cellStyle name="Commentaire 9 9 2 5 2" xfId="29138" xr:uid="{ECD7E705-F481-4BE2-84FF-F844969379C5}"/>
    <cellStyle name="Commentaire 9 9 2 5 3" xfId="29139" xr:uid="{8A3778D9-0D56-4747-80A0-D6E935765002}"/>
    <cellStyle name="Commentaire 9 9 2 5 4" xfId="29140" xr:uid="{907DD0AE-CDD8-49AD-8A83-B96E2A00C12E}"/>
    <cellStyle name="Commentaire 9 9 2 5 5" xfId="29141" xr:uid="{237571F2-18D1-4E1D-877A-EBD8E7F3F71A}"/>
    <cellStyle name="Commentaire 9 9 2 6" xfId="29142" xr:uid="{73EB0244-9232-4AB0-87E7-BE6F984764A5}"/>
    <cellStyle name="Commentaire 9 9 2 6 2" xfId="29143" xr:uid="{CF4DC174-6410-4970-A231-AF4C2967F151}"/>
    <cellStyle name="Commentaire 9 9 2 6 3" xfId="29144" xr:uid="{474138E1-9EFE-439E-969C-AA0ED13E6D57}"/>
    <cellStyle name="Commentaire 9 9 2 6 4" xfId="29145" xr:uid="{E5107B36-CF7D-40E2-B23F-E0284931B4D0}"/>
    <cellStyle name="Commentaire 9 9 2 6 5" xfId="29146" xr:uid="{B3520A0C-0E66-4111-898B-82A507B97519}"/>
    <cellStyle name="Commentaire 9 9 2 7" xfId="29147" xr:uid="{A7A92D4B-5F81-49B0-916A-ECB01C76AC9C}"/>
    <cellStyle name="Commentaire 9 9 2 8" xfId="29148" xr:uid="{0A3F4F67-9064-4705-BB32-6B009DFF341D}"/>
    <cellStyle name="Commentaire 9 9 2 9" xfId="29149" xr:uid="{B884DF98-8AED-4D6D-8198-307EBB90F51E}"/>
    <cellStyle name="Commentaire 9 9 2_Commentaires" xfId="29150" xr:uid="{61279EFC-93B3-4B9C-9A65-D59FE566B77D}"/>
    <cellStyle name="Commentaire 9 9 3" xfId="29151" xr:uid="{66AE2A2C-8A10-4244-B3D0-1A900DE47209}"/>
    <cellStyle name="Commentaire 9 9 3 2" xfId="29152" xr:uid="{646F5CF3-3C65-4AAE-AA9A-AD006164D552}"/>
    <cellStyle name="Commentaire 9 9 3 2 2" xfId="29153" xr:uid="{D7688B2A-B94D-4546-8497-A3B789B3A8ED}"/>
    <cellStyle name="Commentaire 9 9 3 2 3" xfId="29154" xr:uid="{31874362-D712-4CBF-9A11-7A4DD25C749F}"/>
    <cellStyle name="Commentaire 9 9 3 2 4" xfId="29155" xr:uid="{A209C7D5-BF56-46DF-AADD-2FADA74B6CCF}"/>
    <cellStyle name="Commentaire 9 9 3 2 5" xfId="29156" xr:uid="{BBD9A9B9-0771-47CC-B6D5-889C3A35575B}"/>
    <cellStyle name="Commentaire 9 9 3 2_Commentaires" xfId="29157" xr:uid="{C8812C5B-A8D2-4500-B881-65AF6CE6B967}"/>
    <cellStyle name="Commentaire 9 9 3 3" xfId="29158" xr:uid="{C007C432-558A-4990-9523-A45FD45FD783}"/>
    <cellStyle name="Commentaire 9 9 3 3 2" xfId="29159" xr:uid="{614F9BE8-7BF2-443E-A3EB-078FA0DE5504}"/>
    <cellStyle name="Commentaire 9 9 3 3 3" xfId="29160" xr:uid="{01684901-6462-48BF-AB93-4E1D55F5CD7A}"/>
    <cellStyle name="Commentaire 9 9 3 3 4" xfId="29161" xr:uid="{94F3FF6C-5A31-4C2F-A654-7ED331583212}"/>
    <cellStyle name="Commentaire 9 9 3 3 5" xfId="29162" xr:uid="{6CC15ACD-4C4F-4983-91A0-D7A294651C86}"/>
    <cellStyle name="Commentaire 9 9 3 4" xfId="29163" xr:uid="{6C243521-66A4-4587-9E7B-3A1A684AB795}"/>
    <cellStyle name="Commentaire 9 9 3 5" xfId="29164" xr:uid="{7B30E920-A40D-410B-A1E1-4919725741D9}"/>
    <cellStyle name="Commentaire 9 9 3 6" xfId="29165" xr:uid="{A7F5EE88-1CA7-4B8A-BE6F-1DA8E5D46A8F}"/>
    <cellStyle name="Commentaire 9 9 3 7" xfId="29166" xr:uid="{53E7615C-FA89-4B5E-822F-AC4E168AB66E}"/>
    <cellStyle name="Commentaire 9 9 3_Commentaires" xfId="29167" xr:uid="{0B464EAF-AE13-4D56-8BBD-63E24431590C}"/>
    <cellStyle name="Commentaire 9 9 4" xfId="29168" xr:uid="{E6A58571-414F-41A4-A93B-0138CB0ACBD9}"/>
    <cellStyle name="Commentaire 9 9 4 2" xfId="29169" xr:uid="{1037F239-AFC3-4DBA-B2CE-620B311ED92B}"/>
    <cellStyle name="Commentaire 9 9 4 2 2" xfId="29170" xr:uid="{486BF452-8173-4494-A735-29DA2943D458}"/>
    <cellStyle name="Commentaire 9 9 4 2 3" xfId="29171" xr:uid="{A2529BF3-FB0A-45C0-A6EE-9D74BEFC8A86}"/>
    <cellStyle name="Commentaire 9 9 4 2 4" xfId="29172" xr:uid="{86BA0A77-FA7D-4F93-9C04-5DA0EA36D2E4}"/>
    <cellStyle name="Commentaire 9 9 4 2 5" xfId="29173" xr:uid="{3F5586A1-CDAD-45C5-BB8A-2041F819E150}"/>
    <cellStyle name="Commentaire 9 9 4 2_Commentaires" xfId="29174" xr:uid="{44D950F2-F6B5-45C6-81E6-887EF02A6DB3}"/>
    <cellStyle name="Commentaire 9 9 4 3" xfId="29175" xr:uid="{CA7CCFD4-101C-4DE2-BE75-67040944FB3C}"/>
    <cellStyle name="Commentaire 9 9 4 3 2" xfId="29176" xr:uid="{AEAA3FC0-2916-49CE-B510-20CE818F6E2F}"/>
    <cellStyle name="Commentaire 9 9 4 3 3" xfId="29177" xr:uid="{26F1970F-6928-4620-80E9-7D8AAB80DA5C}"/>
    <cellStyle name="Commentaire 9 9 4 3 4" xfId="29178" xr:uid="{35AA1A4D-7CC2-4016-A464-A83B78AAA768}"/>
    <cellStyle name="Commentaire 9 9 4 3 5" xfId="29179" xr:uid="{860F0017-35EB-40CB-8753-4BA44FE87A03}"/>
    <cellStyle name="Commentaire 9 9 4 4" xfId="29180" xr:uid="{62A44566-6C2E-4725-A656-CCB10A896BD8}"/>
    <cellStyle name="Commentaire 9 9 4 5" xfId="29181" xr:uid="{524ED816-1D00-4D3A-8614-72790F7FA130}"/>
    <cellStyle name="Commentaire 9 9 4 6" xfId="29182" xr:uid="{C7A2AD3E-C4D4-4DA7-970C-C6A781BD2ECF}"/>
    <cellStyle name="Commentaire 9 9 4 7" xfId="29183" xr:uid="{37CFCF18-8CAF-44FF-9C49-4D23D18B424C}"/>
    <cellStyle name="Commentaire 9 9 4_Commentaires" xfId="29184" xr:uid="{C63E04DD-DF27-4C4B-8B1D-BF875120A9AD}"/>
    <cellStyle name="Commentaire 9 9 5" xfId="29185" xr:uid="{9E7D948D-A6EA-4917-AC8D-DA67F9484B8A}"/>
    <cellStyle name="Commentaire 9 9 5 2" xfId="29186" xr:uid="{9CEC3F44-8857-4E46-8B9B-2CAD008CEA49}"/>
    <cellStyle name="Commentaire 9 9 5 2 2" xfId="29187" xr:uid="{672D97E6-A5BA-4AD8-B19F-83A60855F686}"/>
    <cellStyle name="Commentaire 9 9 5 2 3" xfId="29188" xr:uid="{E6462665-BA54-4147-8891-CB02A1C093CC}"/>
    <cellStyle name="Commentaire 9 9 5 2 4" xfId="29189" xr:uid="{2AB54F33-DE95-44B3-AA62-42C39099A21E}"/>
    <cellStyle name="Commentaire 9 9 5 2 5" xfId="29190" xr:uid="{A9ADA42D-67E7-44F3-A596-B77B4E8F6B1A}"/>
    <cellStyle name="Commentaire 9 9 5 2_Commentaires" xfId="29191" xr:uid="{0131CE79-947E-4E15-986A-8A3EDFD2D1B7}"/>
    <cellStyle name="Commentaire 9 9 5 3" xfId="29192" xr:uid="{5AF5297D-A848-489D-AD43-E78A692DACE3}"/>
    <cellStyle name="Commentaire 9 9 5 3 2" xfId="29193" xr:uid="{0FC08279-039D-476B-B154-5A857DC2831C}"/>
    <cellStyle name="Commentaire 9 9 5 3 3" xfId="29194" xr:uid="{6F1950E7-C513-4B4C-908F-224A252DA505}"/>
    <cellStyle name="Commentaire 9 9 5 3 4" xfId="29195" xr:uid="{34BC102C-8333-41E2-9F3E-55F5F86A782E}"/>
    <cellStyle name="Commentaire 9 9 5 3 5" xfId="29196" xr:uid="{3EEC142C-B770-40A5-B66F-E4F8FE1161E4}"/>
    <cellStyle name="Commentaire 9 9 5 4" xfId="29197" xr:uid="{E4348C5A-9A82-40A1-BDFC-768D0F6CF99F}"/>
    <cellStyle name="Commentaire 9 9 5 5" xfId="29198" xr:uid="{3EEB4B47-131B-4272-A187-61CC5CDCA805}"/>
    <cellStyle name="Commentaire 9 9 5 6" xfId="29199" xr:uid="{1828E56A-7A3A-4375-B7A2-E46DBEBB76A4}"/>
    <cellStyle name="Commentaire 9 9 5 7" xfId="29200" xr:uid="{5B12E069-3597-481E-8D5C-41442A125949}"/>
    <cellStyle name="Commentaire 9 9 5_Commentaires" xfId="29201" xr:uid="{DB6D6F44-83E0-4BC2-B53D-F7BD5299070C}"/>
    <cellStyle name="Commentaire 9 9 6" xfId="29202" xr:uid="{BC0F4433-C55F-4B5D-B86C-F49EC8AF8563}"/>
    <cellStyle name="Commentaire 9 9 6 2" xfId="29203" xr:uid="{6E9C3CB9-1DC8-47C2-8701-EBBAAF1B0A11}"/>
    <cellStyle name="Commentaire 9 9 6 2 2" xfId="29204" xr:uid="{FE3F74CD-C4BF-4277-AA78-A46F8745EDE0}"/>
    <cellStyle name="Commentaire 9 9 6 2 3" xfId="29205" xr:uid="{1427066E-FAE0-46AF-8D9B-B9C7BC35F1BE}"/>
    <cellStyle name="Commentaire 9 9 6 2 4" xfId="29206" xr:uid="{C8B7A323-069A-4D53-8623-7AE3CA4247E8}"/>
    <cellStyle name="Commentaire 9 9 6 2 5" xfId="29207" xr:uid="{FD671AC9-01F1-432D-B27C-BE2BD3F5BD54}"/>
    <cellStyle name="Commentaire 9 9 6 2_Commentaires" xfId="29208" xr:uid="{432FCB85-642E-47AD-9CEE-103E9B60462D}"/>
    <cellStyle name="Commentaire 9 9 6 3" xfId="29209" xr:uid="{E5F0788A-068A-4C0A-8AB3-A8376AA18615}"/>
    <cellStyle name="Commentaire 9 9 6 3 2" xfId="29210" xr:uid="{34FF99AE-EA7D-4FB3-96D3-55FB183BD5B2}"/>
    <cellStyle name="Commentaire 9 9 6 3 3" xfId="29211" xr:uid="{5C142566-A2B5-44D9-B0FF-515C19BA24D9}"/>
    <cellStyle name="Commentaire 9 9 6 3 4" xfId="29212" xr:uid="{53FBE89D-86F6-4436-B196-BC3CE46FA109}"/>
    <cellStyle name="Commentaire 9 9 6 3 5" xfId="29213" xr:uid="{F4453045-9053-4A80-BAFB-E905A227BDBC}"/>
    <cellStyle name="Commentaire 9 9 6 4" xfId="29214" xr:uid="{41C39A6B-74A3-48D5-8BB4-C6DE38E358E0}"/>
    <cellStyle name="Commentaire 9 9 6 5" xfId="29215" xr:uid="{C91501D8-C84E-46C2-9F4A-E69820E19101}"/>
    <cellStyle name="Commentaire 9 9 6 6" xfId="29216" xr:uid="{F89599A8-2BFC-4834-9FD5-87C1A87B5141}"/>
    <cellStyle name="Commentaire 9 9 6 7" xfId="29217" xr:uid="{6A024B5E-5682-4CE5-BB04-C97219705352}"/>
    <cellStyle name="Commentaire 9 9 6_Commentaires" xfId="29218" xr:uid="{08A86C56-DA03-4240-905D-E45F40D2E569}"/>
    <cellStyle name="Commentaire 9 9 7" xfId="29219" xr:uid="{50482B36-8C0E-4570-9552-B6522585E522}"/>
    <cellStyle name="Commentaire 9 9 7 2" xfId="29220" xr:uid="{DE58472D-AF83-47FB-90D7-61AE3B8A4171}"/>
    <cellStyle name="Commentaire 9 9 7 2 2" xfId="29221" xr:uid="{82C9876F-A389-4C6B-9016-DBC2D84B297E}"/>
    <cellStyle name="Commentaire 9 9 7 2 3" xfId="29222" xr:uid="{6EFF681B-40C6-4F2A-B54E-62171DA8CF88}"/>
    <cellStyle name="Commentaire 9 9 7 2 4" xfId="29223" xr:uid="{C4E5247D-6202-4013-8397-08402AAB1D7B}"/>
    <cellStyle name="Commentaire 9 9 7 2 5" xfId="29224" xr:uid="{11BEE096-F5DC-46A9-BB6B-A5E845222030}"/>
    <cellStyle name="Commentaire 9 9 7 3" xfId="29225" xr:uid="{2887A677-0B1B-45B0-A1E3-FE40C39A031B}"/>
    <cellStyle name="Commentaire 9 9 7 4" xfId="29226" xr:uid="{1B998ED7-E9A4-45DD-AE84-BA8F67987122}"/>
    <cellStyle name="Commentaire 9 9 7 5" xfId="29227" xr:uid="{5CE01BB3-DB91-4970-979C-A625318A3375}"/>
    <cellStyle name="Commentaire 9 9 7 6" xfId="29228" xr:uid="{A679E6DA-4CF3-4885-A1E1-C0F3B1B37242}"/>
    <cellStyle name="Commentaire 9 9 7_Commentaires" xfId="29229" xr:uid="{BDCA064D-258D-4504-800C-B8B256869834}"/>
    <cellStyle name="Commentaire 9 9 8" xfId="29230" xr:uid="{C1116878-D080-42BE-AB2C-356714CAC87B}"/>
    <cellStyle name="Commentaire 9 9 8 2" xfId="29231" xr:uid="{33415158-DC9B-4829-8C3A-743D8EA9163A}"/>
    <cellStyle name="Commentaire 9 9 8 3" xfId="29232" xr:uid="{4E0FF096-B0F3-4327-867B-9AF9285AA66C}"/>
    <cellStyle name="Commentaire 9 9 8 4" xfId="29233" xr:uid="{8D92E89A-98B5-4399-B223-7BD59B349E55}"/>
    <cellStyle name="Commentaire 9 9 8 5" xfId="29234" xr:uid="{47EC62C6-EE05-47CE-8D52-9C7AAB4FE27F}"/>
    <cellStyle name="Commentaire 9 9 8_Commentaires" xfId="29235" xr:uid="{A235769A-8FC6-4566-9233-0F3D4FB77B1F}"/>
    <cellStyle name="Commentaire 9 9 9" xfId="29236" xr:uid="{46777C39-757C-4B8B-8D8A-96597D52666A}"/>
    <cellStyle name="Commentaire 9 9_Commentaires" xfId="29237" xr:uid="{DA82AA4A-23B7-407B-B27D-4D6F0DAAB93F}"/>
    <cellStyle name="Commentaire 9_Commentaires" xfId="29238" xr:uid="{70E7DB47-3E40-4C1A-8AA5-A7B1C2100B86}"/>
    <cellStyle name="Currency [0]_353HHC" xfId="29239" xr:uid="{21145FCB-E498-4E9A-A20D-3536331CAD45}"/>
    <cellStyle name="Currency 2" xfId="29240" xr:uid="{F1DB28E6-474F-416A-8046-C6383ADB79BC}"/>
    <cellStyle name="Currency 2 2" xfId="29241" xr:uid="{3445403C-89CB-44F8-A43E-4C51F2581AD6}"/>
    <cellStyle name="Currency 2 2 2" xfId="29242" xr:uid="{F3FD34A2-01B5-4ED8-9DB6-DE234D5B7CD2}"/>
    <cellStyle name="Currency 2 2 2 2" xfId="29243" xr:uid="{B72B15F4-2176-4E9C-AE23-392C07D3E456}"/>
    <cellStyle name="Currency 2 2 3" xfId="29244" xr:uid="{7C7FD467-45AC-4902-A046-33125D69AB5E}"/>
    <cellStyle name="Currency 2 3" xfId="29245" xr:uid="{9E9CA065-E17D-4242-A92B-F8D7758E2694}"/>
    <cellStyle name="Currency 2 3 2" xfId="29246" xr:uid="{FC85169E-3012-43F4-9D13-8B44B5821B26}"/>
    <cellStyle name="Currency 2 4" xfId="29247" xr:uid="{89935DA9-D7B7-4B1B-8D29-4D0C255486A3}"/>
    <cellStyle name="Currency 3" xfId="29248" xr:uid="{3C10FBCE-45AC-4569-9869-58435C2CC35E}"/>
    <cellStyle name="Currency 3 2" xfId="29249" xr:uid="{64FAFB1E-AF6B-4BDA-AEFD-6D8497188107}"/>
    <cellStyle name="Currency 3 2 2" xfId="29250" xr:uid="{32FD7046-7123-48CE-A23F-B79542B1D079}"/>
    <cellStyle name="Currency 3 3" xfId="29251" xr:uid="{480C502D-3AF4-4B41-935B-3C9DA3B52AE9}"/>
    <cellStyle name="Currency 4" xfId="29252" xr:uid="{42B0D1D0-D6C3-4F54-AE5D-0C5F7C751CFC}"/>
    <cellStyle name="Currency 4 2" xfId="29253" xr:uid="{9CFF537F-2536-4898-B23F-C1FC60CB7B7C}"/>
    <cellStyle name="Currency 4 2 2" xfId="29254" xr:uid="{5BEA05CE-2E8A-4FA9-AFA7-656A99FF814B}"/>
    <cellStyle name="Currency 4 3" xfId="29255" xr:uid="{72259577-DB65-442B-8486-12F1408C0978}"/>
    <cellStyle name="Currency 5" xfId="29256" xr:uid="{DFEF5AED-F138-4887-A483-B4F81C4107CD}"/>
    <cellStyle name="Currency 5 2" xfId="29257" xr:uid="{A790CFE8-4326-4020-8553-B91A62CC0108}"/>
    <cellStyle name="Currency_353HHC" xfId="29258" xr:uid="{03D1A3F7-91B6-4FD1-89BB-8021E762EF58}"/>
    <cellStyle name="Date" xfId="29259" xr:uid="{2BDA7EF0-493A-42A5-AF8A-38642AF2B2BD}"/>
    <cellStyle name="Date 2" xfId="29260" xr:uid="{798A15D9-1FCC-41C9-8591-255FFCF066AC}"/>
    <cellStyle name="Date 3" xfId="29261" xr:uid="{EC292EFF-07A6-4D1D-9EC9-0D03F3A38508}"/>
    <cellStyle name="Date_Commentaires" xfId="29262" xr:uid="{ECE30349-FF61-4BFD-97BE-20EFDCB03580}"/>
    <cellStyle name="decim" xfId="29263" xr:uid="{331668CF-04C0-4AE3-B422-1F3FBBF40C79}"/>
    <cellStyle name="decim 2" xfId="29264" xr:uid="{2BABE1CB-D0F6-41AD-B3A1-18909D22973C}"/>
    <cellStyle name="decim 2 2" xfId="29265" xr:uid="{525CB09C-F486-4E30-A5A9-448F219B4E97}"/>
    <cellStyle name="decim 2 2 2" xfId="29266" xr:uid="{0262240C-7390-4694-BEAE-06EE02AE28D5}"/>
    <cellStyle name="decim 2 2 2 2" xfId="29267" xr:uid="{C8FD06F6-2A16-4669-8AAE-D01A17B33CB2}"/>
    <cellStyle name="decim 2 2 2_Commentaires" xfId="29268" xr:uid="{25076F15-077C-4C03-9DFF-0E1E69B2C463}"/>
    <cellStyle name="decim 2 2 3" xfId="29269" xr:uid="{9F10C953-475F-47D3-8C6E-6B66AF54AAAD}"/>
    <cellStyle name="decim 2 2 4" xfId="29270" xr:uid="{A10D8415-2ECA-42C6-8B3C-A5856DD230EF}"/>
    <cellStyle name="decim 2 2_Commentaires" xfId="29271" xr:uid="{3CBCD9D3-8CF4-4D07-9688-6413C0AAC63C}"/>
    <cellStyle name="decim 2 3" xfId="29272" xr:uid="{5ACBB669-51AE-4403-AF84-ECCCFD0285EB}"/>
    <cellStyle name="decim 2 3 2" xfId="29273" xr:uid="{C543E949-499E-4EB0-BECE-8F53994B6D39}"/>
    <cellStyle name="decim 2 3_Commentaires" xfId="29274" xr:uid="{9051917B-723E-4D60-AB09-25883F965F4A}"/>
    <cellStyle name="decim 2 4" xfId="29275" xr:uid="{90B6492F-DE0D-4FD2-82D4-7B3FC4AFBBD4}"/>
    <cellStyle name="decim 2 4 2" xfId="29276" xr:uid="{2B302AA7-1BB5-465C-8B5F-9A3ECC255352}"/>
    <cellStyle name="decim 2 4_Commentaires" xfId="29277" xr:uid="{B0EAF73B-7690-472F-9156-59F95FBA62E8}"/>
    <cellStyle name="decim 2 5" xfId="29278" xr:uid="{0FD6C772-42E8-4F22-841B-D5D251854577}"/>
    <cellStyle name="decim 2 6" xfId="29279" xr:uid="{DC1866A4-1ACF-42EC-A649-DDB3D4CF1D5B}"/>
    <cellStyle name="decim 2 7" xfId="29280" xr:uid="{6472123E-F98F-4D4F-B730-E870BAB142C4}"/>
    <cellStyle name="decim 2 8" xfId="29281" xr:uid="{3127EBF2-FFD4-49BF-82BC-7BF6F647B156}"/>
    <cellStyle name="decim 2_Commentaires" xfId="29282" xr:uid="{49A02F8B-13A9-43B6-AC55-CC194595B96F}"/>
    <cellStyle name="decim 3" xfId="29283" xr:uid="{91F56951-E8D6-4D8A-A0A7-7CAF376CA724}"/>
    <cellStyle name="decim 3 2" xfId="29284" xr:uid="{8525160F-C1FB-4886-850C-E7C46FB22D1A}"/>
    <cellStyle name="decim 3 2 2" xfId="29285" xr:uid="{E17D6899-28FC-4F0A-82C8-CE0B84B42562}"/>
    <cellStyle name="decim 3 2_Commentaires" xfId="29286" xr:uid="{9424D8FB-6535-4485-8EB5-3926E04ED084}"/>
    <cellStyle name="decim 3 3" xfId="29287" xr:uid="{BFE3D3E6-78B7-46AC-A433-72047B8EFB08}"/>
    <cellStyle name="decim 3 4" xfId="29288" xr:uid="{538A5D51-CDC6-47A3-897B-D2AB903C3C09}"/>
    <cellStyle name="decim 3 5" xfId="29289" xr:uid="{309700CD-0EF4-4C75-ADC7-EF439CA2E405}"/>
    <cellStyle name="decim 3_Commentaires" xfId="29290" xr:uid="{E7F684D8-09F2-4EB9-A74E-571D718E74BB}"/>
    <cellStyle name="decim 4" xfId="29291" xr:uid="{9FF727BA-3624-4BE0-93E4-B930DAB033FD}"/>
    <cellStyle name="decim 4 2" xfId="29292" xr:uid="{7249340E-AE21-4D30-B6DA-C3A9E07CD39B}"/>
    <cellStyle name="decim 4 2 2" xfId="29293" xr:uid="{0910436F-A919-4DB2-B08F-89B50A23EB43}"/>
    <cellStyle name="decim 4 2_Commentaires" xfId="29294" xr:uid="{AC8D593D-4D89-4881-8688-80218061AB8E}"/>
    <cellStyle name="decim 4 3" xfId="29295" xr:uid="{AE56568A-9563-4366-8A42-E73CC59429F7}"/>
    <cellStyle name="decim 4 4" xfId="29296" xr:uid="{4B5C09D2-970D-4E63-9D70-4ECA028F73E1}"/>
    <cellStyle name="decim 4_Commentaires" xfId="29297" xr:uid="{164EC506-982A-4D3F-A465-01D774BB2F40}"/>
    <cellStyle name="decim 5" xfId="29298" xr:uid="{9DDAE8E9-FFC8-4411-BDA3-74BABD4D5BAA}"/>
    <cellStyle name="decim 5 2" xfId="29299" xr:uid="{9601B470-D0CE-417C-A6E2-CE1F3540629F}"/>
    <cellStyle name="decim 5 2 2" xfId="29300" xr:uid="{7AA7AB72-1AD6-4CC1-BEF1-6CC93236EDC8}"/>
    <cellStyle name="decim 5 2_Commentaires" xfId="29301" xr:uid="{F00A82D6-5E00-43AC-AC43-8C840E4742EF}"/>
    <cellStyle name="decim 5 3" xfId="29302" xr:uid="{0D257271-20F9-4F77-977F-91644F64F489}"/>
    <cellStyle name="decim 5 3 2" xfId="29303" xr:uid="{92B027EB-CE1E-48EF-A07E-A5E82E22F028}"/>
    <cellStyle name="decim 5 3_Commentaires" xfId="29304" xr:uid="{F708B54E-6759-44AA-9113-C514941688F6}"/>
    <cellStyle name="decim 5 4" xfId="29305" xr:uid="{661BF46D-3AC8-4E45-98FB-93D13A99E897}"/>
    <cellStyle name="decim 5_Commentaires" xfId="29306" xr:uid="{606386C6-41B0-4C47-90F0-736CC020C98A}"/>
    <cellStyle name="decim 6" xfId="29307" xr:uid="{577FAB52-1AF4-4DB0-8535-9B567F82DA1D}"/>
    <cellStyle name="decim 6 2" xfId="29308" xr:uid="{E99E91A1-A2C8-4289-BDE1-870603F941FA}"/>
    <cellStyle name="decim 6_Commentaires" xfId="29309" xr:uid="{9F053533-A0D4-44D7-986C-5991861FE766}"/>
    <cellStyle name="decim 7" xfId="29310" xr:uid="{716243CD-2C98-4658-8C1C-C051C570C42B}"/>
    <cellStyle name="decim 7 2" xfId="29311" xr:uid="{E7DC0C3E-288A-400F-B763-7CFC63D2C9FB}"/>
    <cellStyle name="decim 7_Commentaires" xfId="29312" xr:uid="{2EFAF138-17A8-4641-B100-5170F8A39949}"/>
    <cellStyle name="decim 8" xfId="29313" xr:uid="{B162B77B-47CF-48CF-B618-505AA38A42C6}"/>
    <cellStyle name="decim 9" xfId="29314" xr:uid="{83DA229C-12F3-43B4-98F7-AE8EE9E42F9E}"/>
    <cellStyle name="decim_Commentaires" xfId="29315" xr:uid="{C610DBD9-628A-472A-AF84-F99DD4773E64}"/>
    <cellStyle name="Dex Doub Line" xfId="29316" xr:uid="{342DD59D-6954-4D89-938C-8AB9350FDDB8}"/>
    <cellStyle name="Dex Doub Line 10" xfId="29317" xr:uid="{551BF701-8D11-4ABA-ACE8-131341BD2AF5}"/>
    <cellStyle name="Dex Doub Line 10 10" xfId="29318" xr:uid="{D051AE1D-61E3-46F7-8F0D-0A093D16820A}"/>
    <cellStyle name="Dex Doub Line 10 10 2" xfId="29319" xr:uid="{1BD23CF7-76F4-4A08-8A4D-810E6516CAED}"/>
    <cellStyle name="Dex Doub Line 10 10_Commentaires" xfId="29320" xr:uid="{0CBD98A6-75B8-4D87-8708-1517CC265EEB}"/>
    <cellStyle name="Dex Doub Line 10 11" xfId="29321" xr:uid="{E0F33F88-837D-4E72-A48D-0A5BBCC51DA0}"/>
    <cellStyle name="Dex Doub Line 10 12" xfId="29322" xr:uid="{EDAFB2B5-A316-46D7-90BA-877178240F67}"/>
    <cellStyle name="Dex Doub Line 10 2" xfId="29323" xr:uid="{64811440-1E54-43CF-89D1-02D07AE6EF56}"/>
    <cellStyle name="Dex Doub Line 10 2 2" xfId="29324" xr:uid="{61BC0B5D-8E62-4F62-B6FE-7DFBCCFE44EE}"/>
    <cellStyle name="Dex Doub Line 10 2 2 2" xfId="29325" xr:uid="{62D89A97-4AA2-42B8-8A99-D38DD82CCEC1}"/>
    <cellStyle name="Dex Doub Line 10 2 2 2 2" xfId="29326" xr:uid="{D0C3F3F1-D8DF-4286-BE93-5B1D502CEBAB}"/>
    <cellStyle name="Dex Doub Line 10 2 2 2 3" xfId="29327" xr:uid="{58DA2DBD-7B75-4044-B2E9-B97A20F9E379}"/>
    <cellStyle name="Dex Doub Line 10 2 2 2 4" xfId="29328" xr:uid="{AC6728CA-DFC7-41DA-A30D-61C704521139}"/>
    <cellStyle name="Dex Doub Line 10 2 2 2 5" xfId="29329" xr:uid="{DFF91717-3003-4F0B-911A-FA9CBE4F1E1F}"/>
    <cellStyle name="Dex Doub Line 10 2 2 3" xfId="29330" xr:uid="{AA040BA6-0320-4DF5-AB54-6CD7CA6C6440}"/>
    <cellStyle name="Dex Doub Line 10 2 2 3 2" xfId="29331" xr:uid="{011EA762-EA85-484E-BC70-C0C5A2432B7A}"/>
    <cellStyle name="Dex Doub Line 10 2 2 3 3" xfId="29332" xr:uid="{1248345B-3A19-4978-8DC9-3DCF8C433CD0}"/>
    <cellStyle name="Dex Doub Line 10 2 2 3 4" xfId="29333" xr:uid="{1AD91F6C-2D1E-48EF-9C9A-AC2A3D8584BD}"/>
    <cellStyle name="Dex Doub Line 10 2 2 3 5" xfId="29334" xr:uid="{1A6056EA-B4D5-4C1B-8BC6-6508D8FA826D}"/>
    <cellStyle name="Dex Doub Line 10 2 2 4" xfId="29335" xr:uid="{372F6AC8-712C-4491-B8E2-A2A8FA164CDA}"/>
    <cellStyle name="Dex Doub Line 10 2 2 5" xfId="29336" xr:uid="{222762E3-394E-4DB3-8DA9-B8460D78725B}"/>
    <cellStyle name="Dex Doub Line 10 2 2 6" xfId="29337" xr:uid="{B3BF6514-1567-4D6A-A349-9564A6831534}"/>
    <cellStyle name="Dex Doub Line 10 2 2 7" xfId="29338" xr:uid="{1D0A3392-03B7-42A4-A73B-6AFDD693FE86}"/>
    <cellStyle name="Dex Doub Line 10 2 2_Commentaires" xfId="29339" xr:uid="{E60A4712-2FB9-4B81-87E1-52645C5ECAAF}"/>
    <cellStyle name="Dex Doub Line 10 2 3" xfId="29340" xr:uid="{0A62B379-92F2-433D-B91E-80772A03265B}"/>
    <cellStyle name="Dex Doub Line 10 2 3 2" xfId="29341" xr:uid="{07E7A597-661E-44EA-82D8-E139012B0D89}"/>
    <cellStyle name="Dex Doub Line 10 2 3 2 2" xfId="29342" xr:uid="{D79650AF-19EB-458E-8095-D1D38ADC2884}"/>
    <cellStyle name="Dex Doub Line 10 2 3 2 3" xfId="29343" xr:uid="{FDB898EE-5208-4A01-AA41-77035C84F2DB}"/>
    <cellStyle name="Dex Doub Line 10 2 3 2 4" xfId="29344" xr:uid="{26BA0945-24B5-4665-B617-A3B904D409EF}"/>
    <cellStyle name="Dex Doub Line 10 2 3 2 5" xfId="29345" xr:uid="{8074889D-C71F-4A2E-95E7-9FDF11D97824}"/>
    <cellStyle name="Dex Doub Line 10 2 3 3" xfId="29346" xr:uid="{837357ED-9EC3-466D-AFEB-3854A2320236}"/>
    <cellStyle name="Dex Doub Line 10 2 3 3 2" xfId="29347" xr:uid="{7EEF6B93-2184-4786-9264-0A3E4FB873CF}"/>
    <cellStyle name="Dex Doub Line 10 2 3 3 3" xfId="29348" xr:uid="{FF083DDE-FD2B-4A8A-B17C-DBCF62BEEAFE}"/>
    <cellStyle name="Dex Doub Line 10 2 3 3 4" xfId="29349" xr:uid="{9293E962-BC4F-41BB-9C60-F8569832FD88}"/>
    <cellStyle name="Dex Doub Line 10 2 3 3 5" xfId="29350" xr:uid="{23866C1C-9D56-4735-9E49-A8042C5A5A41}"/>
    <cellStyle name="Dex Doub Line 10 2 3 4" xfId="29351" xr:uid="{F680463D-E9BD-4719-87C5-C45638778441}"/>
    <cellStyle name="Dex Doub Line 10 2 3 5" xfId="29352" xr:uid="{92EA89C1-7340-45A3-83D4-CB97ABBC5E00}"/>
    <cellStyle name="Dex Doub Line 10 2 3 6" xfId="29353" xr:uid="{119BAA2D-4FC1-4B62-8C1F-A156564E222F}"/>
    <cellStyle name="Dex Doub Line 10 2 3 7" xfId="29354" xr:uid="{A858ED4B-F2C5-403B-B7C6-F732955F12AC}"/>
    <cellStyle name="Dex Doub Line 10 2 4" xfId="29355" xr:uid="{521A6A2B-094A-4AA1-9E00-FE0E53B09101}"/>
    <cellStyle name="Dex Doub Line 10 2 4 2" xfId="29356" xr:uid="{0A2A453F-260E-40BA-AC55-3A0E42113038}"/>
    <cellStyle name="Dex Doub Line 10 2 4 3" xfId="29357" xr:uid="{0C4681B8-7BC2-4E5B-BE1B-8B301C0CED99}"/>
    <cellStyle name="Dex Doub Line 10 2 4 4" xfId="29358" xr:uid="{982DE73C-F7AE-4173-94C7-3D031E4341F7}"/>
    <cellStyle name="Dex Doub Line 10 2 4 5" xfId="29359" xr:uid="{666D702F-3E10-42B0-BADD-0290F2DF2277}"/>
    <cellStyle name="Dex Doub Line 10 2 5" xfId="29360" xr:uid="{37AD72FB-F818-455F-B844-A5B8AFD56EF8}"/>
    <cellStyle name="Dex Doub Line 10 2 5 2" xfId="29361" xr:uid="{F7C8C259-D782-460F-ABB5-008B872FAAF3}"/>
    <cellStyle name="Dex Doub Line 10 2 5 3" xfId="29362" xr:uid="{E0214F82-0E34-4788-A4D5-0DA03BA2E7F8}"/>
    <cellStyle name="Dex Doub Line 10 2 5 4" xfId="29363" xr:uid="{F42F08B3-73F8-4200-9A4B-CC7FEF3AE298}"/>
    <cellStyle name="Dex Doub Line 10 2 5 5" xfId="29364" xr:uid="{AB7FEC8D-9EDE-4BB7-9C6E-1884BDB95C76}"/>
    <cellStyle name="Dex Doub Line 10 2 6" xfId="29365" xr:uid="{91785D07-6F36-4B54-8A72-4E28B386C69F}"/>
    <cellStyle name="Dex Doub Line 10 2 7" xfId="29366" xr:uid="{F60D5BA4-A7F8-45E8-B809-348A5AF8311E}"/>
    <cellStyle name="Dex Doub Line 10 2 8" xfId="29367" xr:uid="{C5A6F471-EF8B-4324-8F17-4773FA9F1955}"/>
    <cellStyle name="Dex Doub Line 10 2 9" xfId="29368" xr:uid="{A22962E2-B471-454E-B7AB-E957C2DAFCA5}"/>
    <cellStyle name="Dex Doub Line 10 2_Commentaires" xfId="29369" xr:uid="{AD33C9D0-4075-4802-8DA6-BF0CC6A3A03E}"/>
    <cellStyle name="Dex Doub Line 10 3" xfId="29370" xr:uid="{E49ECE82-9CA0-41D1-85F1-78298D487CBE}"/>
    <cellStyle name="Dex Doub Line 10 3 2" xfId="29371" xr:uid="{CD33F4E1-F7A9-480A-A8E9-9079A15E4561}"/>
    <cellStyle name="Dex Doub Line 10 3 2 2" xfId="29372" xr:uid="{BF4DA9D7-89BE-4736-A22F-7D513430B113}"/>
    <cellStyle name="Dex Doub Line 10 3 2 3" xfId="29373" xr:uid="{4D575101-9CB1-4962-84D2-65E540A0A58E}"/>
    <cellStyle name="Dex Doub Line 10 3 2 4" xfId="29374" xr:uid="{E00DE873-723D-4DB7-9C7C-3F0C42F906DA}"/>
    <cellStyle name="Dex Doub Line 10 3 2 5" xfId="29375" xr:uid="{EF9CAB9C-152C-4523-93BB-7F21EA824006}"/>
    <cellStyle name="Dex Doub Line 10 3 2_Commentaires" xfId="29376" xr:uid="{5E630ABA-13A5-43BE-8963-C1112E31A6FB}"/>
    <cellStyle name="Dex Doub Line 10 3 3" xfId="29377" xr:uid="{F2E73F8B-31F3-4D35-9D4B-C1FE303B6BB7}"/>
    <cellStyle name="Dex Doub Line 10 3 3 2" xfId="29378" xr:uid="{6BD9B1A8-839E-4747-B95A-B11973F16AE8}"/>
    <cellStyle name="Dex Doub Line 10 3 3 3" xfId="29379" xr:uid="{D73F2A90-F507-4B13-AB9D-6CA047756E83}"/>
    <cellStyle name="Dex Doub Line 10 3 3 4" xfId="29380" xr:uid="{079BCD45-945F-4B2D-93C7-4F6F709BD7E5}"/>
    <cellStyle name="Dex Doub Line 10 3 3 5" xfId="29381" xr:uid="{5A30E1FF-B694-44BB-AFF8-5F1754AF0ED2}"/>
    <cellStyle name="Dex Doub Line 10 3 4" xfId="29382" xr:uid="{249B1C53-E974-4441-A9CF-EF5E6416C6AB}"/>
    <cellStyle name="Dex Doub Line 10 3 5" xfId="29383" xr:uid="{A163BEE4-8AD3-495D-818C-C7C5D1AEA6C6}"/>
    <cellStyle name="Dex Doub Line 10 3 6" xfId="29384" xr:uid="{EFAA94B4-B6C8-484E-B49E-9B3F0BC2C4F2}"/>
    <cellStyle name="Dex Doub Line 10 3 7" xfId="29385" xr:uid="{AC877435-6215-4217-8B28-C01A81E8557B}"/>
    <cellStyle name="Dex Doub Line 10 3_Commentaires" xfId="29386" xr:uid="{02983DF5-A9F3-42C2-AD43-0E2C08B6507C}"/>
    <cellStyle name="Dex Doub Line 10 4" xfId="29387" xr:uid="{B5659025-84AD-4291-9102-28B28E42755B}"/>
    <cellStyle name="Dex Doub Line 10 4 2" xfId="29388" xr:uid="{9D54EFFA-DA74-4D41-84EC-3FD0E936AE80}"/>
    <cellStyle name="Dex Doub Line 10 4 2 2" xfId="29389" xr:uid="{884FCF73-1F62-4422-A7A0-84B958D3EF26}"/>
    <cellStyle name="Dex Doub Line 10 4 2 3" xfId="29390" xr:uid="{372F177F-123D-4F02-9008-E2134C3FE5A5}"/>
    <cellStyle name="Dex Doub Line 10 4 2 4" xfId="29391" xr:uid="{17969565-4893-4305-A851-E74993B6CC89}"/>
    <cellStyle name="Dex Doub Line 10 4 2 5" xfId="29392" xr:uid="{1F330112-8066-42B5-9B58-AA7583B9E89C}"/>
    <cellStyle name="Dex Doub Line 10 4 2_Commentaires" xfId="29393" xr:uid="{7C70F0D9-C989-4CE5-9802-F3ADC110A803}"/>
    <cellStyle name="Dex Doub Line 10 4 3" xfId="29394" xr:uid="{A202D982-A758-463B-8A1E-B184FC640E66}"/>
    <cellStyle name="Dex Doub Line 10 4 3 2" xfId="29395" xr:uid="{17F3C73C-79F7-4E75-9515-AC55637BF043}"/>
    <cellStyle name="Dex Doub Line 10 4 3 3" xfId="29396" xr:uid="{6764E897-1DA1-4AE5-9F15-2E46A539EBEA}"/>
    <cellStyle name="Dex Doub Line 10 4 3 4" xfId="29397" xr:uid="{C24A7C9D-D0CB-4C24-A0FF-42FFDFB37BD8}"/>
    <cellStyle name="Dex Doub Line 10 4 3 5" xfId="29398" xr:uid="{5B7372D0-1B56-4C3E-82C4-DEFCE850FEB9}"/>
    <cellStyle name="Dex Doub Line 10 4 4" xfId="29399" xr:uid="{41F52477-7E82-44E5-910D-5C20E1B06130}"/>
    <cellStyle name="Dex Doub Line 10 4 5" xfId="29400" xr:uid="{ED5F226D-2BA5-4320-B5B6-54C4E30EB864}"/>
    <cellStyle name="Dex Doub Line 10 4 6" xfId="29401" xr:uid="{E33C0DF8-7B79-4FCD-B17F-8F1C23EB1C28}"/>
    <cellStyle name="Dex Doub Line 10 4 7" xfId="29402" xr:uid="{8A943663-EDB6-4988-9EB0-EC6DDE55AB2D}"/>
    <cellStyle name="Dex Doub Line 10 4_Commentaires" xfId="29403" xr:uid="{2A486BBB-DD42-4113-BF02-DF4F5860F182}"/>
    <cellStyle name="Dex Doub Line 10 5" xfId="29404" xr:uid="{BD57761C-3455-447D-AEC0-CA3E787FCABC}"/>
    <cellStyle name="Dex Doub Line 10 5 2" xfId="29405" xr:uid="{B14F46A9-7EA4-4130-8C7E-57536E041B99}"/>
    <cellStyle name="Dex Doub Line 10 5 2 2" xfId="29406" xr:uid="{10A58BAE-0F1E-4A8A-B6C4-AA5EB6FB72C1}"/>
    <cellStyle name="Dex Doub Line 10 5 2 3" xfId="29407" xr:uid="{698E894C-DEC7-4087-BB47-143110692BA4}"/>
    <cellStyle name="Dex Doub Line 10 5 2 4" xfId="29408" xr:uid="{7554A05E-20B7-4FDB-A419-4C637414E77F}"/>
    <cellStyle name="Dex Doub Line 10 5 2 5" xfId="29409" xr:uid="{D1B99FD8-89CC-4A28-B9C7-F73448FCE2B5}"/>
    <cellStyle name="Dex Doub Line 10 5 2_Commentaires" xfId="29410" xr:uid="{8E59A7B3-4BF1-4C85-A5E6-7F4E3082CF3C}"/>
    <cellStyle name="Dex Doub Line 10 5 3" xfId="29411" xr:uid="{081F2772-9F15-425F-AA89-7DDD9F960354}"/>
    <cellStyle name="Dex Doub Line 10 5 3 2" xfId="29412" xr:uid="{C9C1B2CE-0029-4BCF-8E0E-165154C2B002}"/>
    <cellStyle name="Dex Doub Line 10 5 3 3" xfId="29413" xr:uid="{67A3FBF6-6164-4A48-AC09-B0CA4F06F94A}"/>
    <cellStyle name="Dex Doub Line 10 5 3 4" xfId="29414" xr:uid="{BD633579-BCF7-4512-BDE5-8853C209F891}"/>
    <cellStyle name="Dex Doub Line 10 5 3 5" xfId="29415" xr:uid="{E1869B8A-C1C3-4AFC-B488-CB422673476E}"/>
    <cellStyle name="Dex Doub Line 10 5 4" xfId="29416" xr:uid="{2D010805-7720-45FE-8E3A-CAC42170DEBB}"/>
    <cellStyle name="Dex Doub Line 10 5 5" xfId="29417" xr:uid="{8441FB9B-C6E2-4BBC-8649-97FCDD7EC354}"/>
    <cellStyle name="Dex Doub Line 10 5 6" xfId="29418" xr:uid="{7270552B-33F9-4D01-BC35-6FC7FB8A7E28}"/>
    <cellStyle name="Dex Doub Line 10 5 7" xfId="29419" xr:uid="{F4C07CBC-7C1C-4B97-8571-07CC01005BF6}"/>
    <cellStyle name="Dex Doub Line 10 5_Commentaires" xfId="29420" xr:uid="{3F3BB59A-9E93-433E-B055-3F77E0882D33}"/>
    <cellStyle name="Dex Doub Line 10 6" xfId="29421" xr:uid="{7C3C23C6-ECF4-450A-A8B5-1225886FB90A}"/>
    <cellStyle name="Dex Doub Line 10 6 2" xfId="29422" xr:uid="{CB360022-72AB-43F2-8889-9C0E059CFCD1}"/>
    <cellStyle name="Dex Doub Line 10 6 2 2" xfId="29423" xr:uid="{DC51D098-C6E6-4875-8CB7-98FD0636C127}"/>
    <cellStyle name="Dex Doub Line 10 6 2 3" xfId="29424" xr:uid="{3FA675EB-3CA7-418F-81AE-F1882AD03398}"/>
    <cellStyle name="Dex Doub Line 10 6 2 4" xfId="29425" xr:uid="{C6073DAD-C7FC-40B3-90C6-543DF7C53EDD}"/>
    <cellStyle name="Dex Doub Line 10 6 2 5" xfId="29426" xr:uid="{B3CC5742-4CF0-4AEE-90CA-3C89C05C4B10}"/>
    <cellStyle name="Dex Doub Line 10 6 2_Commentaires" xfId="29427" xr:uid="{103BB885-A31F-427B-A125-6ACF153AD86D}"/>
    <cellStyle name="Dex Doub Line 10 6 3" xfId="29428" xr:uid="{34E0F3C2-B941-4E12-8223-E82EB841FC3E}"/>
    <cellStyle name="Dex Doub Line 10 6 4" xfId="29429" xr:uid="{E4E5852B-E5E6-4898-88F3-C4A7667AC011}"/>
    <cellStyle name="Dex Doub Line 10 6 5" xfId="29430" xr:uid="{0AE788D0-9E1E-4B9E-9495-AE4C464176D3}"/>
    <cellStyle name="Dex Doub Line 10 6 6" xfId="29431" xr:uid="{306F5096-939F-42AD-B09F-0044F5478EE1}"/>
    <cellStyle name="Dex Doub Line 10 6_Commentaires" xfId="29432" xr:uid="{BCDFA84D-ACC8-4EBB-ADC3-76357435A395}"/>
    <cellStyle name="Dex Doub Line 10 7" xfId="29433" xr:uid="{33BF946E-7D43-4B3C-BE26-E2779CF78DEB}"/>
    <cellStyle name="Dex Doub Line 10 7 2" xfId="29434" xr:uid="{C084217D-FE7F-4AD2-986F-7E4863E12496}"/>
    <cellStyle name="Dex Doub Line 10 7 2 2" xfId="29435" xr:uid="{576D7100-2C7F-46FC-8EAD-86F06788E60E}"/>
    <cellStyle name="Dex Doub Line 10 7 2_Commentaires" xfId="29436" xr:uid="{6EE0EF83-5495-42B7-83C2-EFB344107802}"/>
    <cellStyle name="Dex Doub Line 10 7 3" xfId="29437" xr:uid="{1D888F4C-5A61-4EFB-8D15-C3C87E0843EC}"/>
    <cellStyle name="Dex Doub Line 10 7 4" xfId="29438" xr:uid="{DC76B891-8385-4169-806E-5FF5D60CA5BC}"/>
    <cellStyle name="Dex Doub Line 10 7 5" xfId="29439" xr:uid="{D625D031-98FF-4A96-8628-C037E2EC6BC4}"/>
    <cellStyle name="Dex Doub Line 10 7_Commentaires" xfId="29440" xr:uid="{7487BE7C-4F0A-46CB-A4FE-9C36C17864EE}"/>
    <cellStyle name="Dex Doub Line 10 8" xfId="29441" xr:uid="{EC8DED43-D991-4A13-ACD1-79F4BF5A2415}"/>
    <cellStyle name="Dex Doub Line 10 8 2" xfId="29442" xr:uid="{26D3F887-55A6-423F-BDB9-F0E810B37D5D}"/>
    <cellStyle name="Dex Doub Line 10 8_Commentaires" xfId="29443" xr:uid="{5FF2AA1F-E435-4700-B3DE-B29068DBF279}"/>
    <cellStyle name="Dex Doub Line 10 9" xfId="29444" xr:uid="{0D4FAA36-DEF1-42A2-B390-4A20DFDC262C}"/>
    <cellStyle name="Dex Doub Line 10 9 2" xfId="29445" xr:uid="{E8A96528-960C-4CD7-8E52-8CA89B71F1A9}"/>
    <cellStyle name="Dex Doub Line 10 9_Commentaires" xfId="29446" xr:uid="{F77BAFF1-A0C9-45F9-AF97-AADC5FF5A8A8}"/>
    <cellStyle name="Dex Doub Line 10_Commentaires" xfId="29447" xr:uid="{F7F0FB05-DC30-454D-9866-C243EE54969D}"/>
    <cellStyle name="Dex Doub Line 11" xfId="29448" xr:uid="{362BE629-2FB4-4945-94DF-D89F432C8F47}"/>
    <cellStyle name="Dex Doub Line 11 10" xfId="29449" xr:uid="{AA4250FC-9DF6-4341-82B1-836CF1D11979}"/>
    <cellStyle name="Dex Doub Line 11 11" xfId="29450" xr:uid="{C8C6B33A-B102-4905-AD2F-083D2AD7CFFE}"/>
    <cellStyle name="Dex Doub Line 11 2" xfId="29451" xr:uid="{ADEDF12D-0B1D-4393-90D8-10320E370545}"/>
    <cellStyle name="Dex Doub Line 11 2 2" xfId="29452" xr:uid="{45FE7646-0D6E-4D35-8FD8-4951D310086A}"/>
    <cellStyle name="Dex Doub Line 11 2 2 2" xfId="29453" xr:uid="{E31D4CD9-434C-408D-BF59-07515111D774}"/>
    <cellStyle name="Dex Doub Line 11 2 2 2 2" xfId="29454" xr:uid="{61D04E2D-35B2-4E89-9DBF-4A09F24306D5}"/>
    <cellStyle name="Dex Doub Line 11 2 2 2 3" xfId="29455" xr:uid="{63D4FE00-3EE0-41B1-B4EC-4762990FA958}"/>
    <cellStyle name="Dex Doub Line 11 2 2 2 4" xfId="29456" xr:uid="{168012E7-2024-48AB-97A4-92714B24C3AB}"/>
    <cellStyle name="Dex Doub Line 11 2 2 2 5" xfId="29457" xr:uid="{6AE56E56-543F-4ABF-9C18-AACD816FEE8E}"/>
    <cellStyle name="Dex Doub Line 11 2 2 3" xfId="29458" xr:uid="{57B303B9-F607-4C3D-B3F9-913CA21AD31F}"/>
    <cellStyle name="Dex Doub Line 11 2 2 3 2" xfId="29459" xr:uid="{7A70CE73-AEE6-495A-B96C-96631931868C}"/>
    <cellStyle name="Dex Doub Line 11 2 2 3 3" xfId="29460" xr:uid="{5A04EBF2-18E7-4C7F-9D4E-098B6A361A60}"/>
    <cellStyle name="Dex Doub Line 11 2 2 3 4" xfId="29461" xr:uid="{6D0644A5-7276-43CA-B679-94D8D5C78849}"/>
    <cellStyle name="Dex Doub Line 11 2 2 3 5" xfId="29462" xr:uid="{7580C561-F4CB-43C1-AA9A-C2DAC79B66A7}"/>
    <cellStyle name="Dex Doub Line 11 2 2 4" xfId="29463" xr:uid="{EC1BD718-94AF-445D-A0B0-68B87B61C4EF}"/>
    <cellStyle name="Dex Doub Line 11 2 2 5" xfId="29464" xr:uid="{62A5F405-4C3A-4225-A850-458F80792A3E}"/>
    <cellStyle name="Dex Doub Line 11 2 2 6" xfId="29465" xr:uid="{58378D2E-1390-4CED-BB6D-155035CA6531}"/>
    <cellStyle name="Dex Doub Line 11 2 2 7" xfId="29466" xr:uid="{78C9A43E-9C7F-479D-8B85-DE2391D7971C}"/>
    <cellStyle name="Dex Doub Line 11 2 2_Commentaires" xfId="29467" xr:uid="{2BFEB203-21DD-4CE0-8EC0-F29D30E12821}"/>
    <cellStyle name="Dex Doub Line 11 2 3" xfId="29468" xr:uid="{9B8B8586-B5A6-448B-8C9A-E1925AA1CDDB}"/>
    <cellStyle name="Dex Doub Line 11 2 3 2" xfId="29469" xr:uid="{A7F6B4DE-0D12-495D-B51E-9237054F58AA}"/>
    <cellStyle name="Dex Doub Line 11 2 3 2 2" xfId="29470" xr:uid="{E0BF7750-2990-4BB7-83C6-2AA575FE00AB}"/>
    <cellStyle name="Dex Doub Line 11 2 3 2 3" xfId="29471" xr:uid="{E2B4D2EA-556B-4A3B-9348-799D60D445F7}"/>
    <cellStyle name="Dex Doub Line 11 2 3 2 4" xfId="29472" xr:uid="{A43E24C6-1CB1-4BA7-9791-FA660DC7D7C6}"/>
    <cellStyle name="Dex Doub Line 11 2 3 2 5" xfId="29473" xr:uid="{DA49D221-0A64-4D84-A41C-4ACCA77D8A61}"/>
    <cellStyle name="Dex Doub Line 11 2 3 3" xfId="29474" xr:uid="{EA7F64C6-6D21-4BC6-8D8A-B92509130EDA}"/>
    <cellStyle name="Dex Doub Line 11 2 3 3 2" xfId="29475" xr:uid="{6F7D616A-9F1A-48D6-A116-C383145B8240}"/>
    <cellStyle name="Dex Doub Line 11 2 3 3 3" xfId="29476" xr:uid="{2F4F4A37-07F9-45C1-8B77-900EFDBCF589}"/>
    <cellStyle name="Dex Doub Line 11 2 3 3 4" xfId="29477" xr:uid="{C2832C25-B392-40E8-B03C-A4011C2033EE}"/>
    <cellStyle name="Dex Doub Line 11 2 3 3 5" xfId="29478" xr:uid="{3C050772-B4F8-412D-B197-F886C43105BA}"/>
    <cellStyle name="Dex Doub Line 11 2 3 4" xfId="29479" xr:uid="{AE3D5667-6F74-44FB-BE93-676AFA73097E}"/>
    <cellStyle name="Dex Doub Line 11 2 3 5" xfId="29480" xr:uid="{C8BCA7CA-F2C3-41CC-A14D-A4C748B67083}"/>
    <cellStyle name="Dex Doub Line 11 2 3 6" xfId="29481" xr:uid="{46AFCA82-38C1-4DEE-8262-2874F37E9225}"/>
    <cellStyle name="Dex Doub Line 11 2 3 7" xfId="29482" xr:uid="{CD89F4A4-4FC8-4EF5-8823-9FE9384F6DA3}"/>
    <cellStyle name="Dex Doub Line 11 2 4" xfId="29483" xr:uid="{126FEC5F-10F8-486F-BBE7-E5DC4AF9BDA1}"/>
    <cellStyle name="Dex Doub Line 11 2 4 2" xfId="29484" xr:uid="{320EDF03-F455-46AB-AFAD-C0349457D9FA}"/>
    <cellStyle name="Dex Doub Line 11 2 4 3" xfId="29485" xr:uid="{D1A935B9-3923-4E81-9504-BFEFE79EBACC}"/>
    <cellStyle name="Dex Doub Line 11 2 4 4" xfId="29486" xr:uid="{2A09CB06-7ADA-4887-A81E-96843B2166BC}"/>
    <cellStyle name="Dex Doub Line 11 2 4 5" xfId="29487" xr:uid="{86662BE9-1B5B-4A18-8D1D-78583CDA52A7}"/>
    <cellStyle name="Dex Doub Line 11 2 5" xfId="29488" xr:uid="{960D1A4F-09BB-4D2E-AC47-1414C2D39607}"/>
    <cellStyle name="Dex Doub Line 11 2 5 2" xfId="29489" xr:uid="{088FB143-B21A-4EA8-992B-2F4C786A4253}"/>
    <cellStyle name="Dex Doub Line 11 2 5 3" xfId="29490" xr:uid="{B5AB8408-F684-4ABA-AB61-4FF93D88BFAA}"/>
    <cellStyle name="Dex Doub Line 11 2 5 4" xfId="29491" xr:uid="{3A82C8C7-55A1-48E4-8152-D83C19B5FC76}"/>
    <cellStyle name="Dex Doub Line 11 2 5 5" xfId="29492" xr:uid="{28AACEB5-EE63-4813-92EF-B38925E583B8}"/>
    <cellStyle name="Dex Doub Line 11 2 6" xfId="29493" xr:uid="{73B0B1D8-5242-4BD2-9388-2EE0B5F3374E}"/>
    <cellStyle name="Dex Doub Line 11 2 7" xfId="29494" xr:uid="{0A1BDFD3-6368-4891-A825-BFB2A1C48E79}"/>
    <cellStyle name="Dex Doub Line 11 2 8" xfId="29495" xr:uid="{A1F57397-32A3-4C6C-89BF-888A1A3A65E0}"/>
    <cellStyle name="Dex Doub Line 11 2 9" xfId="29496" xr:uid="{AE4D5B7C-F99D-4B62-9714-7C32093EC489}"/>
    <cellStyle name="Dex Doub Line 11 2_Commentaires" xfId="29497" xr:uid="{4436DC53-4662-4AD0-89D8-32C625535A35}"/>
    <cellStyle name="Dex Doub Line 11 3" xfId="29498" xr:uid="{A40BA5DC-E48D-479A-9A5A-DC4E369D7BD2}"/>
    <cellStyle name="Dex Doub Line 11 3 2" xfId="29499" xr:uid="{453F4015-03D3-44B8-9D19-D422AD0FA88E}"/>
    <cellStyle name="Dex Doub Line 11 3 2 2" xfId="29500" xr:uid="{472DC068-D576-433E-B76B-E1EECAB5DBB8}"/>
    <cellStyle name="Dex Doub Line 11 3 2 3" xfId="29501" xr:uid="{9BB9CC4A-5CDD-4724-A093-74D18F16D975}"/>
    <cellStyle name="Dex Doub Line 11 3 2 4" xfId="29502" xr:uid="{1D6C18DA-B39D-47C4-9808-F3F4FD626D38}"/>
    <cellStyle name="Dex Doub Line 11 3 2 5" xfId="29503" xr:uid="{90EEB269-8247-48F1-B398-AD93550971D1}"/>
    <cellStyle name="Dex Doub Line 11 3 2_Commentaires" xfId="29504" xr:uid="{7D22AC15-F0E1-430B-B7D9-11C8B83BE7F9}"/>
    <cellStyle name="Dex Doub Line 11 3 3" xfId="29505" xr:uid="{48A23991-0038-472A-8DC6-4C78569DF149}"/>
    <cellStyle name="Dex Doub Line 11 3 3 2" xfId="29506" xr:uid="{01644AB8-20B2-4666-9FBB-3FA490A4A83A}"/>
    <cellStyle name="Dex Doub Line 11 3 3 3" xfId="29507" xr:uid="{E55AC341-588B-4D8D-B855-DEBCD7181335}"/>
    <cellStyle name="Dex Doub Line 11 3 3 4" xfId="29508" xr:uid="{B82646D5-9CB5-4202-B9CD-46EB2EC5DE72}"/>
    <cellStyle name="Dex Doub Line 11 3 3 5" xfId="29509" xr:uid="{9D7DF6B4-8B66-48EF-889F-B96E38235FA3}"/>
    <cellStyle name="Dex Doub Line 11 3 4" xfId="29510" xr:uid="{A967C4D7-2DF9-4AB3-ACCE-871FBA591CEF}"/>
    <cellStyle name="Dex Doub Line 11 3 5" xfId="29511" xr:uid="{6A514598-E28F-4D34-A34C-71FAAD3BDCC2}"/>
    <cellStyle name="Dex Doub Line 11 3 6" xfId="29512" xr:uid="{341C6591-D492-4FCB-B5AD-D72A8E0DFD89}"/>
    <cellStyle name="Dex Doub Line 11 3 7" xfId="29513" xr:uid="{7013C77B-CD65-4785-99CD-933390DADB18}"/>
    <cellStyle name="Dex Doub Line 11 3_Commentaires" xfId="29514" xr:uid="{41EBB39D-DE96-4ADF-A149-9964258F5EC9}"/>
    <cellStyle name="Dex Doub Line 11 4" xfId="29515" xr:uid="{3233509D-0612-4674-8D0D-3A1EC13C3353}"/>
    <cellStyle name="Dex Doub Line 11 4 2" xfId="29516" xr:uid="{3A3DE29C-70B8-4CD5-9A91-E340E31543BF}"/>
    <cellStyle name="Dex Doub Line 11 4 2 2" xfId="29517" xr:uid="{176D35C3-E924-4D78-9FDA-395275EE58A3}"/>
    <cellStyle name="Dex Doub Line 11 4 2 3" xfId="29518" xr:uid="{63B36BC1-3F7B-4FA0-AC8D-2B55B4D477E2}"/>
    <cellStyle name="Dex Doub Line 11 4 2 4" xfId="29519" xr:uid="{E212F7E2-EBDF-45E6-9816-DC0EBC51601F}"/>
    <cellStyle name="Dex Doub Line 11 4 2 5" xfId="29520" xr:uid="{A388785B-8EB0-4010-B3BC-0767E0702ACE}"/>
    <cellStyle name="Dex Doub Line 11 4 2_Commentaires" xfId="29521" xr:uid="{55D75A98-7523-47FA-BCE8-9D8BFA498F91}"/>
    <cellStyle name="Dex Doub Line 11 4 3" xfId="29522" xr:uid="{CB40C833-0F24-48B5-92BC-E26F166453C5}"/>
    <cellStyle name="Dex Doub Line 11 4 3 2" xfId="29523" xr:uid="{E1C2AB98-1B57-4665-B0EB-59B44250E99B}"/>
    <cellStyle name="Dex Doub Line 11 4 3 3" xfId="29524" xr:uid="{4B095689-EB6B-49FD-9555-4894A6CB3983}"/>
    <cellStyle name="Dex Doub Line 11 4 3 4" xfId="29525" xr:uid="{0B498690-3F15-4EB8-B4C9-0D3C42E1352D}"/>
    <cellStyle name="Dex Doub Line 11 4 3 5" xfId="29526" xr:uid="{ACAC9E58-2240-41CE-B550-F692E07D7C2B}"/>
    <cellStyle name="Dex Doub Line 11 4 4" xfId="29527" xr:uid="{030FE2DC-3F79-4DB2-B6C6-BA237CE52C1A}"/>
    <cellStyle name="Dex Doub Line 11 4 5" xfId="29528" xr:uid="{308CB47F-A067-4844-868C-FD8E8346A09E}"/>
    <cellStyle name="Dex Doub Line 11 4 6" xfId="29529" xr:uid="{21BDA5B7-4DC1-4515-B493-E3FF74C030A0}"/>
    <cellStyle name="Dex Doub Line 11 4 7" xfId="29530" xr:uid="{2ABFF3EF-A5B6-49AE-94CD-FC0562278F07}"/>
    <cellStyle name="Dex Doub Line 11 4_Commentaires" xfId="29531" xr:uid="{5541CE0E-5A0C-4DB9-917D-A5B52036BCFF}"/>
    <cellStyle name="Dex Doub Line 11 5" xfId="29532" xr:uid="{A1903675-5E07-458E-8726-3F45EEB82B1C}"/>
    <cellStyle name="Dex Doub Line 11 5 2" xfId="29533" xr:uid="{8307FD53-F35A-46E4-945E-19DEF64EBB78}"/>
    <cellStyle name="Dex Doub Line 11 5 2 2" xfId="29534" xr:uid="{E4E6902E-62F5-4EC1-B67B-8EA62C7DD752}"/>
    <cellStyle name="Dex Doub Line 11 5 2 3" xfId="29535" xr:uid="{88293733-2F9C-4F11-AC1B-E2DBA5E29353}"/>
    <cellStyle name="Dex Doub Line 11 5 2 4" xfId="29536" xr:uid="{650A8940-1D91-44C4-B4B2-4EB2E0256B9A}"/>
    <cellStyle name="Dex Doub Line 11 5 2 5" xfId="29537" xr:uid="{C77C4A5E-1055-40F6-9F5F-97E0C00442C3}"/>
    <cellStyle name="Dex Doub Line 11 5 2_Commentaires" xfId="29538" xr:uid="{301C7091-79A8-4F87-BD10-E3CE993EC41C}"/>
    <cellStyle name="Dex Doub Line 11 5 3" xfId="29539" xr:uid="{75B35AE2-2D0F-4EC3-9FFC-A32527EF113E}"/>
    <cellStyle name="Dex Doub Line 11 5 3 2" xfId="29540" xr:uid="{1E97EF69-F95D-4BD5-A190-273FEE67B1C6}"/>
    <cellStyle name="Dex Doub Line 11 5 3 3" xfId="29541" xr:uid="{1BA40E67-5A71-49AF-9C29-AD038BFC9C25}"/>
    <cellStyle name="Dex Doub Line 11 5 3 4" xfId="29542" xr:uid="{81B0FBD5-AAB2-474D-B401-BEFDB890A104}"/>
    <cellStyle name="Dex Doub Line 11 5 3 5" xfId="29543" xr:uid="{6B78407F-7A33-4DE8-8B18-6A186E148A7C}"/>
    <cellStyle name="Dex Doub Line 11 5 4" xfId="29544" xr:uid="{E75718BE-F83A-4D13-AF2C-FF2873D0A627}"/>
    <cellStyle name="Dex Doub Line 11 5 5" xfId="29545" xr:uid="{1B5D5414-1199-4C09-91AE-E85ACC1A4065}"/>
    <cellStyle name="Dex Doub Line 11 5 6" xfId="29546" xr:uid="{270AB248-C7A2-473D-82F8-BE2987FCAFB2}"/>
    <cellStyle name="Dex Doub Line 11 5 7" xfId="29547" xr:uid="{A579752C-B6F3-453F-B0DC-BB23D3CC8A70}"/>
    <cellStyle name="Dex Doub Line 11 5_Commentaires" xfId="29548" xr:uid="{C5E6D20B-75C7-4398-95A2-9BFEABE1CEBB}"/>
    <cellStyle name="Dex Doub Line 11 6" xfId="29549" xr:uid="{AE2B09C3-D837-417D-A9C4-D22E81C50E98}"/>
    <cellStyle name="Dex Doub Line 11 6 2" xfId="29550" xr:uid="{46ADAB1F-B92D-443E-9671-1C4AF8980E92}"/>
    <cellStyle name="Dex Doub Line 11 6 2 2" xfId="29551" xr:uid="{A583DAF2-341B-41EF-A766-1E8AFA6B9CB2}"/>
    <cellStyle name="Dex Doub Line 11 6 2 3" xfId="29552" xr:uid="{9E073DF8-5709-4FFB-BCE3-372ED63CB3EA}"/>
    <cellStyle name="Dex Doub Line 11 6 2 4" xfId="29553" xr:uid="{2E7CB173-D9E8-4086-A1D8-7A9515320905}"/>
    <cellStyle name="Dex Doub Line 11 6 2 5" xfId="29554" xr:uid="{FC52531B-A044-4574-86AB-09CAB5578BCC}"/>
    <cellStyle name="Dex Doub Line 11 6 2_Commentaires" xfId="29555" xr:uid="{E09CFCA7-8121-4946-A6B1-C6EA8189619C}"/>
    <cellStyle name="Dex Doub Line 11 6 3" xfId="29556" xr:uid="{DE51163B-E80E-4E14-A675-878DD7510CF2}"/>
    <cellStyle name="Dex Doub Line 11 6 4" xfId="29557" xr:uid="{45D6C51F-8A87-474F-8FFA-E306A4223069}"/>
    <cellStyle name="Dex Doub Line 11 6 5" xfId="29558" xr:uid="{51EDA853-0413-4C80-8838-5947AE40BE8C}"/>
    <cellStyle name="Dex Doub Line 11 6 6" xfId="29559" xr:uid="{8E74A9CE-77E7-4008-9DB5-F96F3E8685C3}"/>
    <cellStyle name="Dex Doub Line 11 6_Commentaires" xfId="29560" xr:uid="{F232EC48-2E80-4236-98EA-EB1186A8D885}"/>
    <cellStyle name="Dex Doub Line 11 7" xfId="29561" xr:uid="{36AF9986-F812-4E17-AFA5-3E0CEC5DC5F1}"/>
    <cellStyle name="Dex Doub Line 11 7 2" xfId="29562" xr:uid="{C8460987-044F-4BD9-9F65-AAF1296BBC47}"/>
    <cellStyle name="Dex Doub Line 11 7 2 2" xfId="29563" xr:uid="{478DBE5E-2616-45D3-A9E7-99B529D978C7}"/>
    <cellStyle name="Dex Doub Line 11 7 2_Commentaires" xfId="29564" xr:uid="{B939D210-8C1B-494A-8988-97D58241D1BE}"/>
    <cellStyle name="Dex Doub Line 11 7 3" xfId="29565" xr:uid="{5C2FE20F-BC62-43A3-90D6-7D9B33C17390}"/>
    <cellStyle name="Dex Doub Line 11 7 4" xfId="29566" xr:uid="{FA2F16B6-4486-4FB5-9D9D-973B1D94C009}"/>
    <cellStyle name="Dex Doub Line 11 7 5" xfId="29567" xr:uid="{770434FE-D124-4940-89A3-76F63F81EE08}"/>
    <cellStyle name="Dex Doub Line 11 7_Commentaires" xfId="29568" xr:uid="{A8C286E1-3D95-4FBC-9F1D-A75AA754A290}"/>
    <cellStyle name="Dex Doub Line 11 8" xfId="29569" xr:uid="{D5C77607-E018-4E7E-ABB8-0D3CC3FC60B3}"/>
    <cellStyle name="Dex Doub Line 11 8 2" xfId="29570" xr:uid="{7B0FE9B1-67BB-42ED-8512-5715CD200C1E}"/>
    <cellStyle name="Dex Doub Line 11 8_Commentaires" xfId="29571" xr:uid="{B33DEDEB-114F-4F09-9BC9-544054D532A8}"/>
    <cellStyle name="Dex Doub Line 11 9" xfId="29572" xr:uid="{1BC286B5-3621-4887-9DDD-3E13FD083D39}"/>
    <cellStyle name="Dex Doub Line 11 9 2" xfId="29573" xr:uid="{39C7D287-B49F-4727-9450-5D7C500CCE9A}"/>
    <cellStyle name="Dex Doub Line 11 9_Commentaires" xfId="29574" xr:uid="{79AA666F-7F05-4B79-AEA0-2030F0F87533}"/>
    <cellStyle name="Dex Doub Line 11_Commentaires" xfId="29575" xr:uid="{C5FB6FAC-E2F6-47DC-8AEB-790094255188}"/>
    <cellStyle name="Dex Doub Line 12" xfId="29576" xr:uid="{DC04287B-6758-4027-8B06-453EE4648353}"/>
    <cellStyle name="Dex Doub Line 12 10" xfId="29577" xr:uid="{FD7A5EF3-7734-48F2-B665-0CD23EAF9E01}"/>
    <cellStyle name="Dex Doub Line 12 11" xfId="29578" xr:uid="{F8C67020-9AFF-416B-84ED-BFBA52D2E966}"/>
    <cellStyle name="Dex Doub Line 12 2" xfId="29579" xr:uid="{C731150E-8E12-49FD-AC40-0B3DC289870C}"/>
    <cellStyle name="Dex Doub Line 12 2 2" xfId="29580" xr:uid="{8F785BCD-2F89-49DD-B578-4345E19634F6}"/>
    <cellStyle name="Dex Doub Line 12 2 2 2" xfId="29581" xr:uid="{E53E53C9-0561-481B-A17A-7275E53AAF0C}"/>
    <cellStyle name="Dex Doub Line 12 2 2 2 2" xfId="29582" xr:uid="{21E2C4DC-DE7B-418B-8E91-92D38DAD4909}"/>
    <cellStyle name="Dex Doub Line 12 2 2 2 3" xfId="29583" xr:uid="{0AB79EE9-D138-4A68-8C51-186DD25DD1CF}"/>
    <cellStyle name="Dex Doub Line 12 2 2 2 4" xfId="29584" xr:uid="{FC3EEBA9-8DB3-461E-8B53-3EEC40A8EF29}"/>
    <cellStyle name="Dex Doub Line 12 2 2 2 5" xfId="29585" xr:uid="{993D37E0-BBCF-4F4C-8816-E7E8C10B914E}"/>
    <cellStyle name="Dex Doub Line 12 2 2 3" xfId="29586" xr:uid="{01DCECDA-22B5-418D-A582-8B4BCC6340A8}"/>
    <cellStyle name="Dex Doub Line 12 2 2 3 2" xfId="29587" xr:uid="{D37C9760-A76E-401D-9599-8421075CD139}"/>
    <cellStyle name="Dex Doub Line 12 2 2 3 3" xfId="29588" xr:uid="{A1AA1CBC-5C35-4D68-9709-F7CA3B846EB6}"/>
    <cellStyle name="Dex Doub Line 12 2 2 3 4" xfId="29589" xr:uid="{2A69323C-8481-4ED1-B678-050F82A0E028}"/>
    <cellStyle name="Dex Doub Line 12 2 2 3 5" xfId="29590" xr:uid="{E3BB9D8B-0A15-4440-A6C5-C2C8A0DC93A4}"/>
    <cellStyle name="Dex Doub Line 12 2 2 4" xfId="29591" xr:uid="{793B9929-E8CC-47AD-A8C3-76827143B8D3}"/>
    <cellStyle name="Dex Doub Line 12 2 2 5" xfId="29592" xr:uid="{84CA5EA4-38A8-4DDC-99EF-A5618F496AE4}"/>
    <cellStyle name="Dex Doub Line 12 2 2 6" xfId="29593" xr:uid="{07366FBB-C24D-459A-898E-37663A2D707B}"/>
    <cellStyle name="Dex Doub Line 12 2 2 7" xfId="29594" xr:uid="{D49FA080-6B98-40B7-9D02-B3227B4551A7}"/>
    <cellStyle name="Dex Doub Line 12 2 2_Commentaires" xfId="29595" xr:uid="{29CB477D-C716-47E7-8C43-D343D9DD9749}"/>
    <cellStyle name="Dex Doub Line 12 2 3" xfId="29596" xr:uid="{EBB0F654-D3BA-4B7B-8BEB-381234861A93}"/>
    <cellStyle name="Dex Doub Line 12 2 3 2" xfId="29597" xr:uid="{C72F73FC-413B-421A-BF3A-CB023F0FCED6}"/>
    <cellStyle name="Dex Doub Line 12 2 3 2 2" xfId="29598" xr:uid="{5987590F-4D59-4AB9-972F-FF323850BDF2}"/>
    <cellStyle name="Dex Doub Line 12 2 3 2 3" xfId="29599" xr:uid="{752AF37D-5E17-4B55-9390-B9DCC913F7F2}"/>
    <cellStyle name="Dex Doub Line 12 2 3 2 4" xfId="29600" xr:uid="{5B32BE25-D1C0-456E-99CD-6404E67B9083}"/>
    <cellStyle name="Dex Doub Line 12 2 3 2 5" xfId="29601" xr:uid="{765BC4ED-A625-4D98-B4C3-DC563A49A7DD}"/>
    <cellStyle name="Dex Doub Line 12 2 3 3" xfId="29602" xr:uid="{7BF0CCDE-A04F-4363-BBC6-14F171D2B6FF}"/>
    <cellStyle name="Dex Doub Line 12 2 3 3 2" xfId="29603" xr:uid="{15D2719C-717E-4410-8396-D80D36523B3F}"/>
    <cellStyle name="Dex Doub Line 12 2 3 3 3" xfId="29604" xr:uid="{91179EDF-B3A3-4D20-9019-417D5262A074}"/>
    <cellStyle name="Dex Doub Line 12 2 3 3 4" xfId="29605" xr:uid="{096E2113-98B0-4C61-8773-19F4AA486E88}"/>
    <cellStyle name="Dex Doub Line 12 2 3 3 5" xfId="29606" xr:uid="{350E2835-FF04-4201-8426-1BF1BD4A497D}"/>
    <cellStyle name="Dex Doub Line 12 2 3 4" xfId="29607" xr:uid="{5D128B35-DF4F-4C6D-A1DE-A87F7AE9F002}"/>
    <cellStyle name="Dex Doub Line 12 2 3 5" xfId="29608" xr:uid="{D178C21B-F939-4A70-B042-0A606D09A108}"/>
    <cellStyle name="Dex Doub Line 12 2 3 6" xfId="29609" xr:uid="{209A75FD-774D-459A-BE71-00E37B23E03A}"/>
    <cellStyle name="Dex Doub Line 12 2 3 7" xfId="29610" xr:uid="{8F890899-080D-4083-83EB-0D752E75F3FC}"/>
    <cellStyle name="Dex Doub Line 12 2 4" xfId="29611" xr:uid="{848F7032-0508-4C46-B2D0-B10144809797}"/>
    <cellStyle name="Dex Doub Line 12 2 4 2" xfId="29612" xr:uid="{E5E9AA95-FAA6-48A2-A7EC-C67A25E9FD84}"/>
    <cellStyle name="Dex Doub Line 12 2 4 3" xfId="29613" xr:uid="{9B44C4F9-551A-4F8D-A5E9-E26728481A04}"/>
    <cellStyle name="Dex Doub Line 12 2 4 4" xfId="29614" xr:uid="{0A1FDD67-4564-474A-AF77-5FBB74B89CD9}"/>
    <cellStyle name="Dex Doub Line 12 2 4 5" xfId="29615" xr:uid="{00A3EACE-CB31-4427-86D9-3828A213A464}"/>
    <cellStyle name="Dex Doub Line 12 2 5" xfId="29616" xr:uid="{C8F4E911-3360-4B63-9B38-1B2C202B0456}"/>
    <cellStyle name="Dex Doub Line 12 2 5 2" xfId="29617" xr:uid="{931CFD8B-DC4D-433F-820C-F229943AC4CE}"/>
    <cellStyle name="Dex Doub Line 12 2 5 3" xfId="29618" xr:uid="{736A61EF-5407-49E7-9E0D-337528FA38A6}"/>
    <cellStyle name="Dex Doub Line 12 2 5 4" xfId="29619" xr:uid="{AE6EBDE8-DD51-45A3-BC40-8ED7B7D6DD6A}"/>
    <cellStyle name="Dex Doub Line 12 2 5 5" xfId="29620" xr:uid="{C5E23EA1-3F52-4CE7-9AF5-9BEB33FFBB98}"/>
    <cellStyle name="Dex Doub Line 12 2 6" xfId="29621" xr:uid="{72B601A9-5476-49A9-8894-0ADF79878596}"/>
    <cellStyle name="Dex Doub Line 12 2 7" xfId="29622" xr:uid="{6E54C7A6-8E35-4727-ADE1-8F242D62D795}"/>
    <cellStyle name="Dex Doub Line 12 2 8" xfId="29623" xr:uid="{03E74DAA-FCE8-4FA4-99BE-28C7C57DD310}"/>
    <cellStyle name="Dex Doub Line 12 2 9" xfId="29624" xr:uid="{F35A48A9-E7DD-4001-8F98-409C70AED7B8}"/>
    <cellStyle name="Dex Doub Line 12 2_Commentaires" xfId="29625" xr:uid="{2004CF4C-FB18-4276-8D38-6277D3240460}"/>
    <cellStyle name="Dex Doub Line 12 3" xfId="29626" xr:uid="{F53284F7-47CA-4323-B2FF-F4A5D9707F03}"/>
    <cellStyle name="Dex Doub Line 12 3 2" xfId="29627" xr:uid="{84D998E0-BC92-44E2-98DD-25130E32C59B}"/>
    <cellStyle name="Dex Doub Line 12 3 2 2" xfId="29628" xr:uid="{6E622B31-A701-408D-BB59-67EB7B9673E9}"/>
    <cellStyle name="Dex Doub Line 12 3 2 3" xfId="29629" xr:uid="{BAB44E99-71D2-451F-BB8C-D2F928DA1ABD}"/>
    <cellStyle name="Dex Doub Line 12 3 2 4" xfId="29630" xr:uid="{A3E3D4BC-8563-4101-9201-F132938B4084}"/>
    <cellStyle name="Dex Doub Line 12 3 2 5" xfId="29631" xr:uid="{B10EDCC2-77A0-4C23-A7EA-DDF5BC5DEF3C}"/>
    <cellStyle name="Dex Doub Line 12 3 2_Commentaires" xfId="29632" xr:uid="{6A37EEB7-937C-4D74-A589-BE87E87647A3}"/>
    <cellStyle name="Dex Doub Line 12 3 3" xfId="29633" xr:uid="{BAD4F0E1-6F06-4771-B54E-707344DC34C8}"/>
    <cellStyle name="Dex Doub Line 12 3 3 2" xfId="29634" xr:uid="{8A438EAF-8E95-49A2-A9DE-BD7C605DA3F6}"/>
    <cellStyle name="Dex Doub Line 12 3 3 3" xfId="29635" xr:uid="{234DC417-5F73-473C-AE9F-716F4B12A320}"/>
    <cellStyle name="Dex Doub Line 12 3 3 4" xfId="29636" xr:uid="{1C0448E5-0E3C-4503-808A-52882A397C3C}"/>
    <cellStyle name="Dex Doub Line 12 3 3 5" xfId="29637" xr:uid="{1DA78E16-30E0-4ED3-B833-E19CA5700C5A}"/>
    <cellStyle name="Dex Doub Line 12 3 4" xfId="29638" xr:uid="{0CE7CD87-C150-4D8E-A89B-66B306C829C0}"/>
    <cellStyle name="Dex Doub Line 12 3 5" xfId="29639" xr:uid="{EC243A95-6D48-4103-98FC-7E6082A357E3}"/>
    <cellStyle name="Dex Doub Line 12 3 6" xfId="29640" xr:uid="{42BD5384-D069-418C-ADA0-DA26592B54B8}"/>
    <cellStyle name="Dex Doub Line 12 3 7" xfId="29641" xr:uid="{8AB017A5-035D-4B69-B20F-D76C5DC9B367}"/>
    <cellStyle name="Dex Doub Line 12 3_Commentaires" xfId="29642" xr:uid="{D99644A2-F140-4D41-9FB7-4A8CDE44DD56}"/>
    <cellStyle name="Dex Doub Line 12 4" xfId="29643" xr:uid="{38F5FB1C-0228-43D1-B1F7-2C31CB80D2F3}"/>
    <cellStyle name="Dex Doub Line 12 4 2" xfId="29644" xr:uid="{ABBEB554-00D9-493C-BB81-C2252673DB7A}"/>
    <cellStyle name="Dex Doub Line 12 4 2 2" xfId="29645" xr:uid="{5ABD074B-C179-48CF-B1EB-EB38DACC7BE9}"/>
    <cellStyle name="Dex Doub Line 12 4 2 3" xfId="29646" xr:uid="{3E6324D0-036F-4C0E-826A-900A6D8ABBAC}"/>
    <cellStyle name="Dex Doub Line 12 4 2 4" xfId="29647" xr:uid="{4CB6D330-3E65-409D-AC79-051BE067B8B7}"/>
    <cellStyle name="Dex Doub Line 12 4 2 5" xfId="29648" xr:uid="{9EEA4039-A33E-4698-BDB6-C4B9D27824EA}"/>
    <cellStyle name="Dex Doub Line 12 4 2_Commentaires" xfId="29649" xr:uid="{79233034-D020-4565-9E7C-0F0A8B19BBA5}"/>
    <cellStyle name="Dex Doub Line 12 4 3" xfId="29650" xr:uid="{ABAEE9A9-3B09-4DD9-95F8-24C56024D04D}"/>
    <cellStyle name="Dex Doub Line 12 4 3 2" xfId="29651" xr:uid="{D7E7DFA8-F3D5-4AC8-9B4E-1D0CB39F5BC1}"/>
    <cellStyle name="Dex Doub Line 12 4 3 3" xfId="29652" xr:uid="{9F4DBDFE-F185-4B32-AD91-A2321D52E036}"/>
    <cellStyle name="Dex Doub Line 12 4 3 4" xfId="29653" xr:uid="{242F6C05-889D-420A-9349-A3D3DAD70185}"/>
    <cellStyle name="Dex Doub Line 12 4 3 5" xfId="29654" xr:uid="{B9288A04-71F8-4D72-B5C3-7B690AB30C45}"/>
    <cellStyle name="Dex Doub Line 12 4 4" xfId="29655" xr:uid="{072A9B05-B6BD-4664-9E26-BF93955C4CE6}"/>
    <cellStyle name="Dex Doub Line 12 4 5" xfId="29656" xr:uid="{8EADCA7F-F25E-4C7E-8154-6E6B5129C212}"/>
    <cellStyle name="Dex Doub Line 12 4 6" xfId="29657" xr:uid="{4F4BE0F9-7C9B-4E33-83F6-294AA4EC217E}"/>
    <cellStyle name="Dex Doub Line 12 4 7" xfId="29658" xr:uid="{A58D09B5-73BE-4E1B-BE65-8EA57C33D2C5}"/>
    <cellStyle name="Dex Doub Line 12 4_Commentaires" xfId="29659" xr:uid="{C38272C0-5F1D-43C6-8B95-41B02B5FF5E4}"/>
    <cellStyle name="Dex Doub Line 12 5" xfId="29660" xr:uid="{441C9BD8-8B22-48FE-931E-A3836135218E}"/>
    <cellStyle name="Dex Doub Line 12 5 2" xfId="29661" xr:uid="{96AD6812-AC5F-4B41-9669-EF0E77503C46}"/>
    <cellStyle name="Dex Doub Line 12 5 2 2" xfId="29662" xr:uid="{D7D94DAE-2DD9-4625-8EC2-2632FC8DAC6A}"/>
    <cellStyle name="Dex Doub Line 12 5 2 3" xfId="29663" xr:uid="{DFF90611-27BD-4444-947A-BACA62CC5F73}"/>
    <cellStyle name="Dex Doub Line 12 5 2 4" xfId="29664" xr:uid="{C0CD398C-D1FB-48D4-8626-2A27E4BE529A}"/>
    <cellStyle name="Dex Doub Line 12 5 2 5" xfId="29665" xr:uid="{2EEB59AF-D743-442C-9F1B-3E4876D1DC95}"/>
    <cellStyle name="Dex Doub Line 12 5 2_Commentaires" xfId="29666" xr:uid="{D87D5F4A-B300-4AFD-AE07-1837DA676507}"/>
    <cellStyle name="Dex Doub Line 12 5 3" xfId="29667" xr:uid="{DC54D264-55D5-4DD1-98F7-19B8F228419C}"/>
    <cellStyle name="Dex Doub Line 12 5 4" xfId="29668" xr:uid="{B902ED76-1CCB-4EFD-B6B7-80C4CB8A2A80}"/>
    <cellStyle name="Dex Doub Line 12 5 5" xfId="29669" xr:uid="{3730AC13-4C80-4685-9AFE-EEADE47F5513}"/>
    <cellStyle name="Dex Doub Line 12 5 6" xfId="29670" xr:uid="{EE8210DB-B847-4B05-A5CA-D2BA6F7A9EF2}"/>
    <cellStyle name="Dex Doub Line 12 5_Commentaires" xfId="29671" xr:uid="{FD5E093B-2DFB-4367-885C-AB7ED355E0DB}"/>
    <cellStyle name="Dex Doub Line 12 6" xfId="29672" xr:uid="{63465B2F-E740-407D-8A49-C04CBE9CB4C3}"/>
    <cellStyle name="Dex Doub Line 12 6 2" xfId="29673" xr:uid="{8101C3E2-B4E5-4118-9002-87C64C4AD2CD}"/>
    <cellStyle name="Dex Doub Line 12 6 2 2" xfId="29674" xr:uid="{3B6A1913-15F5-4C99-8E66-200154A13E4A}"/>
    <cellStyle name="Dex Doub Line 12 6 2_Commentaires" xfId="29675" xr:uid="{06744563-B472-4B34-98AE-39EFF3A77DB9}"/>
    <cellStyle name="Dex Doub Line 12 6 3" xfId="29676" xr:uid="{3D6CF1DD-57B0-4A38-9447-B782880B75D0}"/>
    <cellStyle name="Dex Doub Line 12 6 4" xfId="29677" xr:uid="{25ACEF9D-ACC6-4253-900A-5DFDAAD3AE1F}"/>
    <cellStyle name="Dex Doub Line 12 6 5" xfId="29678" xr:uid="{5E6DB857-28C4-4410-8DAA-B4C73F82DB13}"/>
    <cellStyle name="Dex Doub Line 12 6_Commentaires" xfId="29679" xr:uid="{E8409676-9E8E-424C-BD14-CABF108CB6E2}"/>
    <cellStyle name="Dex Doub Line 12 7" xfId="29680" xr:uid="{B64D38E0-3681-4B07-9089-0056AC85272C}"/>
    <cellStyle name="Dex Doub Line 12 7 2" xfId="29681" xr:uid="{94C03B05-061B-412A-A8E4-AB486B955A74}"/>
    <cellStyle name="Dex Doub Line 12 7 2 2" xfId="29682" xr:uid="{4444D171-E105-4C03-B127-BEE4F68E0AC7}"/>
    <cellStyle name="Dex Doub Line 12 7 2_Commentaires" xfId="29683" xr:uid="{83243CAE-6190-422A-AD6F-98543DA85B5E}"/>
    <cellStyle name="Dex Doub Line 12 7 3" xfId="29684" xr:uid="{FE2363C0-A0F2-43F9-B4B4-2660E064C323}"/>
    <cellStyle name="Dex Doub Line 12 7_Commentaires" xfId="29685" xr:uid="{297F04CE-5B6A-450C-B4D0-6A7C4508676D}"/>
    <cellStyle name="Dex Doub Line 12 8" xfId="29686" xr:uid="{C8DEA710-CA8F-4C15-BE31-2166DA58F4AA}"/>
    <cellStyle name="Dex Doub Line 12 8 2" xfId="29687" xr:uid="{56574E6A-6B44-4DA6-88D2-16F16599778B}"/>
    <cellStyle name="Dex Doub Line 12 8_Commentaires" xfId="29688" xr:uid="{E5EA6043-3AC3-4A2A-BC6A-115F3B07557E}"/>
    <cellStyle name="Dex Doub Line 12 9" xfId="29689" xr:uid="{AD581208-567C-4C43-9249-84DFAEB2CF52}"/>
    <cellStyle name="Dex Doub Line 12 9 2" xfId="29690" xr:uid="{56A90CFD-DAF0-48AE-A4D3-B7DCA8553DC6}"/>
    <cellStyle name="Dex Doub Line 12 9_Commentaires" xfId="29691" xr:uid="{5B0235C5-F87B-4A69-BBE2-5EA44711B3F4}"/>
    <cellStyle name="Dex Doub Line 12_Commentaires" xfId="29692" xr:uid="{DADA358D-626D-4E08-9BE5-9BA1A76BAA9A}"/>
    <cellStyle name="Dex Doub Line 13" xfId="29693" xr:uid="{A03A8462-F80F-439A-A80B-E9B56025D2FA}"/>
    <cellStyle name="Dex Doub Line 13 10" xfId="29694" xr:uid="{BDD59E85-3C46-4F2A-822F-0AB2C5398A14}"/>
    <cellStyle name="Dex Doub Line 13 11" xfId="29695" xr:uid="{722BC5F3-00B1-478E-97B2-6F697212CB1C}"/>
    <cellStyle name="Dex Doub Line 13 2" xfId="29696" xr:uid="{221B1973-4D85-4DC4-BE39-A79F082DE5BF}"/>
    <cellStyle name="Dex Doub Line 13 2 2" xfId="29697" xr:uid="{CC20FC5B-88BB-4BAD-ADC6-25D92AC17200}"/>
    <cellStyle name="Dex Doub Line 13 2 2 2" xfId="29698" xr:uid="{66B91992-DEF5-4A41-82C2-AE560447D68C}"/>
    <cellStyle name="Dex Doub Line 13 2 2 2 2" xfId="29699" xr:uid="{E15E4E1B-65C9-453E-BDCD-6E691CB58CD4}"/>
    <cellStyle name="Dex Doub Line 13 2 2 2 3" xfId="29700" xr:uid="{DAA1B267-F06E-445E-89A3-B38549501E6A}"/>
    <cellStyle name="Dex Doub Line 13 2 2 2 4" xfId="29701" xr:uid="{1EC4CE35-0438-49EA-9E4C-60A33830BC85}"/>
    <cellStyle name="Dex Doub Line 13 2 2 2 5" xfId="29702" xr:uid="{6D1F7949-81D8-48A0-9666-1668963736A7}"/>
    <cellStyle name="Dex Doub Line 13 2 2 3" xfId="29703" xr:uid="{5F3D8196-5830-4EA1-B5ED-619A704E3141}"/>
    <cellStyle name="Dex Doub Line 13 2 2 3 2" xfId="29704" xr:uid="{CDD3B0AB-C42E-4FBB-A760-261E3369B4AD}"/>
    <cellStyle name="Dex Doub Line 13 2 2 3 3" xfId="29705" xr:uid="{D1881A6B-F149-4E57-9F45-EE1D028E03C5}"/>
    <cellStyle name="Dex Doub Line 13 2 2 3 4" xfId="29706" xr:uid="{C7CCB163-A0DF-4A38-BBE6-67C10C4E62BD}"/>
    <cellStyle name="Dex Doub Line 13 2 2 3 5" xfId="29707" xr:uid="{EACCFD44-97D2-4894-8CF0-FEF3869B2699}"/>
    <cellStyle name="Dex Doub Line 13 2 2 4" xfId="29708" xr:uid="{15875CC5-3969-4610-9E5E-F730BF2B75B1}"/>
    <cellStyle name="Dex Doub Line 13 2 2 5" xfId="29709" xr:uid="{EC34B89D-DC33-47DC-95D0-5443C737986F}"/>
    <cellStyle name="Dex Doub Line 13 2 2 6" xfId="29710" xr:uid="{9B518249-56DD-4901-BCE5-B9421FF8791E}"/>
    <cellStyle name="Dex Doub Line 13 2 2 7" xfId="29711" xr:uid="{A52FC36E-3344-4B0D-B35A-51FC83E5B654}"/>
    <cellStyle name="Dex Doub Line 13 2 2_Commentaires" xfId="29712" xr:uid="{920AFE7A-65EB-4C08-9227-6A78FBCF2B21}"/>
    <cellStyle name="Dex Doub Line 13 2 3" xfId="29713" xr:uid="{3B1C4E07-798E-4231-AC27-E222B3DDEC25}"/>
    <cellStyle name="Dex Doub Line 13 2 3 2" xfId="29714" xr:uid="{52FD2D4E-BD5E-44BD-B8C3-F3E07E20227F}"/>
    <cellStyle name="Dex Doub Line 13 2 3 2 2" xfId="29715" xr:uid="{1BF81871-2BD9-4CBD-BEB4-B7397F937020}"/>
    <cellStyle name="Dex Doub Line 13 2 3 2 3" xfId="29716" xr:uid="{DE5A45F7-7C33-4501-BEB3-EF7FF194572F}"/>
    <cellStyle name="Dex Doub Line 13 2 3 2 4" xfId="29717" xr:uid="{D07EE231-680C-45A5-BCB9-A6B262F471B1}"/>
    <cellStyle name="Dex Doub Line 13 2 3 2 5" xfId="29718" xr:uid="{7AA8E4DB-E04A-4CC3-91A3-98B41F59B7D8}"/>
    <cellStyle name="Dex Doub Line 13 2 3 3" xfId="29719" xr:uid="{B75C0865-334F-4B40-86F2-66C50337412B}"/>
    <cellStyle name="Dex Doub Line 13 2 3 3 2" xfId="29720" xr:uid="{889FCC2E-D731-4E41-B4C2-F057B19DBD3A}"/>
    <cellStyle name="Dex Doub Line 13 2 3 3 3" xfId="29721" xr:uid="{9A8F14CD-FA87-4381-97D3-5AF4528A923E}"/>
    <cellStyle name="Dex Doub Line 13 2 3 3 4" xfId="29722" xr:uid="{BCEBC45A-7B56-4BE9-9127-A04E56E12913}"/>
    <cellStyle name="Dex Doub Line 13 2 3 3 5" xfId="29723" xr:uid="{1E56664D-2124-4552-8114-A9637E8B9FA7}"/>
    <cellStyle name="Dex Doub Line 13 2 3 4" xfId="29724" xr:uid="{36953ED4-9A5F-4010-BC27-CA2DFF4FB1D1}"/>
    <cellStyle name="Dex Doub Line 13 2 3 5" xfId="29725" xr:uid="{FF31FCE5-F7C1-4B79-A888-400AD35DE14E}"/>
    <cellStyle name="Dex Doub Line 13 2 3 6" xfId="29726" xr:uid="{E160B73C-64A9-429D-8DD4-E95C5460C562}"/>
    <cellStyle name="Dex Doub Line 13 2 3 7" xfId="29727" xr:uid="{5D43A48D-D958-48F5-9DFC-9030D1278500}"/>
    <cellStyle name="Dex Doub Line 13 2 4" xfId="29728" xr:uid="{86047BF6-1EC7-4A7A-AC70-E625463299AB}"/>
    <cellStyle name="Dex Doub Line 13 2 4 2" xfId="29729" xr:uid="{71570F4C-BD12-4E60-9EA7-5A6382EBFD56}"/>
    <cellStyle name="Dex Doub Line 13 2 4 3" xfId="29730" xr:uid="{A09A16FC-C733-47C5-A7A2-99C805BC826F}"/>
    <cellStyle name="Dex Doub Line 13 2 4 4" xfId="29731" xr:uid="{35C5F072-36DF-4D7D-AE04-4852CCBA3096}"/>
    <cellStyle name="Dex Doub Line 13 2 4 5" xfId="29732" xr:uid="{D7DD561E-58E6-4EE3-A063-96F7980AFFC9}"/>
    <cellStyle name="Dex Doub Line 13 2 5" xfId="29733" xr:uid="{3A3A3E51-8D5F-4591-9962-275FD040140F}"/>
    <cellStyle name="Dex Doub Line 13 2 5 2" xfId="29734" xr:uid="{6C23B864-1DC5-48D0-B254-A3AE1F16B5C1}"/>
    <cellStyle name="Dex Doub Line 13 2 5 3" xfId="29735" xr:uid="{273E8818-9794-47DB-B60F-F881EF6891EB}"/>
    <cellStyle name="Dex Doub Line 13 2 5 4" xfId="29736" xr:uid="{6BFE7F3F-2EE2-4995-913D-B4811D471811}"/>
    <cellStyle name="Dex Doub Line 13 2 5 5" xfId="29737" xr:uid="{5B275B2C-EFCC-415B-8F70-16E30BC10E17}"/>
    <cellStyle name="Dex Doub Line 13 2 6" xfId="29738" xr:uid="{F272DE21-91DA-4B95-8E7B-625006565EFC}"/>
    <cellStyle name="Dex Doub Line 13 2 7" xfId="29739" xr:uid="{3BE78157-D6DB-4BAD-B0C1-621E20A2A7FB}"/>
    <cellStyle name="Dex Doub Line 13 2 8" xfId="29740" xr:uid="{009EE830-7A15-4A0E-BDF0-EA35DE28D448}"/>
    <cellStyle name="Dex Doub Line 13 2 9" xfId="29741" xr:uid="{3D0442EC-B0FC-479C-9112-A829D5B49E39}"/>
    <cellStyle name="Dex Doub Line 13 2_Commentaires" xfId="29742" xr:uid="{D10C14F3-2C90-4309-B95F-AACCC8233C75}"/>
    <cellStyle name="Dex Doub Line 13 3" xfId="29743" xr:uid="{F55B73ED-B87F-4FA9-80BA-BE5FF19D708A}"/>
    <cellStyle name="Dex Doub Line 13 3 2" xfId="29744" xr:uid="{C4CDA16E-03F0-4B75-9AE6-EBB88D7A35BB}"/>
    <cellStyle name="Dex Doub Line 13 3 2 2" xfId="29745" xr:uid="{0B203790-4508-4C54-9C80-2E4501B0DFE3}"/>
    <cellStyle name="Dex Doub Line 13 3 2 3" xfId="29746" xr:uid="{5F435064-60C9-4F6D-AA4F-B942C31F9DC5}"/>
    <cellStyle name="Dex Doub Line 13 3 2 4" xfId="29747" xr:uid="{0BFFEFFA-0AC3-4E47-8E82-BA8E0C5CE515}"/>
    <cellStyle name="Dex Doub Line 13 3 2 5" xfId="29748" xr:uid="{F4F634F5-AF88-4DAD-B6A8-011866AA4BD5}"/>
    <cellStyle name="Dex Doub Line 13 3 2_Commentaires" xfId="29749" xr:uid="{75898E5B-0750-4188-A1C7-2CBC5A46E8F1}"/>
    <cellStyle name="Dex Doub Line 13 3 3" xfId="29750" xr:uid="{4D2847B5-781C-41AB-9B07-DD531B3393BE}"/>
    <cellStyle name="Dex Doub Line 13 3 3 2" xfId="29751" xr:uid="{1C02DE95-ADA2-4B74-88F9-6310DDD31328}"/>
    <cellStyle name="Dex Doub Line 13 3 3 3" xfId="29752" xr:uid="{DB480B29-C18A-4C29-A829-0036A0D7E376}"/>
    <cellStyle name="Dex Doub Line 13 3 3 4" xfId="29753" xr:uid="{4A946B9E-A909-49F6-84E0-1B76C1E580AC}"/>
    <cellStyle name="Dex Doub Line 13 3 3 5" xfId="29754" xr:uid="{3DF67BE8-57AA-4588-AB8B-D0A804E20463}"/>
    <cellStyle name="Dex Doub Line 13 3 4" xfId="29755" xr:uid="{E57C6808-4CE6-4D63-852D-0460A241E38E}"/>
    <cellStyle name="Dex Doub Line 13 3 5" xfId="29756" xr:uid="{C25F3390-919C-4143-A539-C6FEF962B09F}"/>
    <cellStyle name="Dex Doub Line 13 3 6" xfId="29757" xr:uid="{6F84F9AA-4C68-49D6-925E-CFFECB2A644C}"/>
    <cellStyle name="Dex Doub Line 13 3 7" xfId="29758" xr:uid="{4ED6E975-F971-404D-AF86-39537A9EA63C}"/>
    <cellStyle name="Dex Doub Line 13 3_Commentaires" xfId="29759" xr:uid="{5FC5C344-E272-40C9-ACFF-D634CA39864C}"/>
    <cellStyle name="Dex Doub Line 13 4" xfId="29760" xr:uid="{5152B70D-769A-4F75-9C62-24C460D1BAFB}"/>
    <cellStyle name="Dex Doub Line 13 4 2" xfId="29761" xr:uid="{5FFEA57A-C13E-40BE-96BF-86D8D7BD84A9}"/>
    <cellStyle name="Dex Doub Line 13 4 2 2" xfId="29762" xr:uid="{9700C859-92A7-4986-A918-E4852A93028C}"/>
    <cellStyle name="Dex Doub Line 13 4 2 3" xfId="29763" xr:uid="{44D1D940-A1BA-4BF7-8259-5D01F26E7618}"/>
    <cellStyle name="Dex Doub Line 13 4 2 4" xfId="29764" xr:uid="{058F0BD9-D583-4453-A4D0-95ADEC86C9BF}"/>
    <cellStyle name="Dex Doub Line 13 4 2 5" xfId="29765" xr:uid="{7EE052E8-5E82-4A2A-BF3A-916C1B4775E1}"/>
    <cellStyle name="Dex Doub Line 13 4 2_Commentaires" xfId="29766" xr:uid="{D4873D95-54AB-4BCD-840A-E896D96433D6}"/>
    <cellStyle name="Dex Doub Line 13 4 3" xfId="29767" xr:uid="{DA299370-083B-49E9-A921-649B0AFBBC9D}"/>
    <cellStyle name="Dex Doub Line 13 4 3 2" xfId="29768" xr:uid="{047DD5B1-854C-4B82-8CB6-FD5C1617CB94}"/>
    <cellStyle name="Dex Doub Line 13 4 3 3" xfId="29769" xr:uid="{1AE8EB99-F822-4FA3-BFDE-D878FC5ADB1A}"/>
    <cellStyle name="Dex Doub Line 13 4 3 4" xfId="29770" xr:uid="{67221613-A15E-4B07-8064-F08097502567}"/>
    <cellStyle name="Dex Doub Line 13 4 3 5" xfId="29771" xr:uid="{1DA131D9-8723-481E-BCEE-E96A0ADDB17C}"/>
    <cellStyle name="Dex Doub Line 13 4 4" xfId="29772" xr:uid="{3237CC61-68E5-47A4-982D-59C6984A872C}"/>
    <cellStyle name="Dex Doub Line 13 4 5" xfId="29773" xr:uid="{4DB119A8-7DF5-41D5-A089-BC7B63993D4C}"/>
    <cellStyle name="Dex Doub Line 13 4 6" xfId="29774" xr:uid="{AF13EEF6-CB76-4ADA-8EB0-558DFDE5A080}"/>
    <cellStyle name="Dex Doub Line 13 4 7" xfId="29775" xr:uid="{F92F4605-2B4A-4215-99DA-BDC45CEEBCAD}"/>
    <cellStyle name="Dex Doub Line 13 4_Commentaires" xfId="29776" xr:uid="{BD30059D-577D-40CE-8AC7-34540F4BB0ED}"/>
    <cellStyle name="Dex Doub Line 13 5" xfId="29777" xr:uid="{E106FF9F-E7DE-4366-9256-7D6BB86F87A9}"/>
    <cellStyle name="Dex Doub Line 13 5 2" xfId="29778" xr:uid="{B43CF0B8-C521-4E30-8F65-EBC3AEC16C6E}"/>
    <cellStyle name="Dex Doub Line 13 5 2 2" xfId="29779" xr:uid="{6B8472B5-E949-4482-A31F-3F815C1ADD1A}"/>
    <cellStyle name="Dex Doub Line 13 5 2 3" xfId="29780" xr:uid="{783D01F6-A5C4-412D-B1E9-F9E25D21E7D5}"/>
    <cellStyle name="Dex Doub Line 13 5 2 4" xfId="29781" xr:uid="{08064124-4928-4AF1-806F-4589FB37181B}"/>
    <cellStyle name="Dex Doub Line 13 5 2 5" xfId="29782" xr:uid="{AF5EEB04-140E-4696-93A4-99C6803423BE}"/>
    <cellStyle name="Dex Doub Line 13 5 2_Commentaires" xfId="29783" xr:uid="{FC26AD6C-4154-4650-BEBC-212DEB5E42ED}"/>
    <cellStyle name="Dex Doub Line 13 5 3" xfId="29784" xr:uid="{70C5CDE0-F01D-447B-80DC-9D8AAF46E6C4}"/>
    <cellStyle name="Dex Doub Line 13 5 4" xfId="29785" xr:uid="{87559224-E5C1-46C5-8940-8A66CA4F8489}"/>
    <cellStyle name="Dex Doub Line 13 5 5" xfId="29786" xr:uid="{4AAFA77C-B778-4181-908E-D857AE936375}"/>
    <cellStyle name="Dex Doub Line 13 5 6" xfId="29787" xr:uid="{39F5962B-DA32-4596-8890-7083866626F6}"/>
    <cellStyle name="Dex Doub Line 13 5_Commentaires" xfId="29788" xr:uid="{24788377-8161-484F-9A3A-DC77E812C1B6}"/>
    <cellStyle name="Dex Doub Line 13 6" xfId="29789" xr:uid="{875DF869-C5F2-4EDF-B6C4-8037BD606DCB}"/>
    <cellStyle name="Dex Doub Line 13 6 2" xfId="29790" xr:uid="{4660B72C-1DC5-4BA5-B1E7-A9B9127D66AF}"/>
    <cellStyle name="Dex Doub Line 13 6 2 2" xfId="29791" xr:uid="{A2A8C8B6-2294-4BE0-A5A9-726C0BB8A7C2}"/>
    <cellStyle name="Dex Doub Line 13 6 2_Commentaires" xfId="29792" xr:uid="{2646F426-732E-4362-B965-6F9A6E107C59}"/>
    <cellStyle name="Dex Doub Line 13 6 3" xfId="29793" xr:uid="{D4B5B247-80AE-48D4-872E-381EA8AAC153}"/>
    <cellStyle name="Dex Doub Line 13 6 4" xfId="29794" xr:uid="{1A19AC71-9C1C-4A83-B745-8BD1644C7716}"/>
    <cellStyle name="Dex Doub Line 13 6 5" xfId="29795" xr:uid="{190FF279-97D5-4D8F-88C1-83C1268C0264}"/>
    <cellStyle name="Dex Doub Line 13 6_Commentaires" xfId="29796" xr:uid="{F4859C5F-A250-4BDA-B48E-6963FDA08679}"/>
    <cellStyle name="Dex Doub Line 13 7" xfId="29797" xr:uid="{DF5788D5-0211-4DB4-95DF-3D1152E57A42}"/>
    <cellStyle name="Dex Doub Line 13 7 2" xfId="29798" xr:uid="{CB4AA1EA-795B-478D-96C3-B0DA8B4C1BC3}"/>
    <cellStyle name="Dex Doub Line 13 7 2 2" xfId="29799" xr:uid="{5E7402F5-0088-456F-B50A-739D5892B60E}"/>
    <cellStyle name="Dex Doub Line 13 7 2_Commentaires" xfId="29800" xr:uid="{824DE56F-64EA-47E3-83F9-7704F214BE6A}"/>
    <cellStyle name="Dex Doub Line 13 7 3" xfId="29801" xr:uid="{7AB635DB-B16A-4352-B355-9E4A8F16BAD9}"/>
    <cellStyle name="Dex Doub Line 13 7_Commentaires" xfId="29802" xr:uid="{9CD64615-FC42-46E1-9889-12615A0F62E3}"/>
    <cellStyle name="Dex Doub Line 13 8" xfId="29803" xr:uid="{5134E8BA-E329-4A3C-8085-FDB2DAC3C599}"/>
    <cellStyle name="Dex Doub Line 13 8 2" xfId="29804" xr:uid="{A427B260-79E2-4360-97DC-01DF4C0D2645}"/>
    <cellStyle name="Dex Doub Line 13 8_Commentaires" xfId="29805" xr:uid="{0165D445-0586-4DB2-B063-0EC859443EBA}"/>
    <cellStyle name="Dex Doub Line 13 9" xfId="29806" xr:uid="{F386AB2B-E7B9-4C12-A9BE-C1659C8FE027}"/>
    <cellStyle name="Dex Doub Line 13 9 2" xfId="29807" xr:uid="{E0D558E0-15EA-4700-B499-8D6D7EA70426}"/>
    <cellStyle name="Dex Doub Line 13 9_Commentaires" xfId="29808" xr:uid="{52756745-84BB-4552-86FC-C248ED22FE74}"/>
    <cellStyle name="Dex Doub Line 13_Commentaires" xfId="29809" xr:uid="{3011EDAF-AAC8-49FF-AA7E-98D084B149C7}"/>
    <cellStyle name="Dex Doub Line 14" xfId="29810" xr:uid="{C9C34330-21AA-42D8-8B26-C7EF2D93C8B9}"/>
    <cellStyle name="Dex Doub Line 14 2" xfId="29811" xr:uid="{91C8F97A-A38A-4C1B-90FD-BCD065F2BAA0}"/>
    <cellStyle name="Dex Doub Line 14 2 2" xfId="29812" xr:uid="{206EDA43-D321-4014-AC94-902686595559}"/>
    <cellStyle name="Dex Doub Line 14 2 2 2" xfId="29813" xr:uid="{56E71AC9-4EAE-4DBE-B4D5-1A04D7B707B4}"/>
    <cellStyle name="Dex Doub Line 14 2 2 3" xfId="29814" xr:uid="{51280E49-E742-4C76-844E-BF18AF0B73CC}"/>
    <cellStyle name="Dex Doub Line 14 2 2 4" xfId="29815" xr:uid="{E8E3C3B5-0417-4902-86F1-6844B5977835}"/>
    <cellStyle name="Dex Doub Line 14 2 2 5" xfId="29816" xr:uid="{69553130-8F82-4063-A9EC-9E81A53BD14A}"/>
    <cellStyle name="Dex Doub Line 14 2 2_Commentaires" xfId="29817" xr:uid="{10FA7740-12CD-4E25-9D07-CF72A7CC93CE}"/>
    <cellStyle name="Dex Doub Line 14 2 3" xfId="29818" xr:uid="{7CB1A7FD-9FD1-4543-9EFA-84A1C6F26983}"/>
    <cellStyle name="Dex Doub Line 14 2 3 2" xfId="29819" xr:uid="{F2D5E489-62B5-4FFF-A462-AC5108A4B29F}"/>
    <cellStyle name="Dex Doub Line 14 2 3 3" xfId="29820" xr:uid="{63AB1DC8-61C1-487B-A893-BBEE68224CA1}"/>
    <cellStyle name="Dex Doub Line 14 2 3 4" xfId="29821" xr:uid="{6871B8F6-5001-462F-9A00-52E8DF95CCE3}"/>
    <cellStyle name="Dex Doub Line 14 2 3 5" xfId="29822" xr:uid="{8D6B9132-DDD0-409A-8E6C-E86F5EB05EA2}"/>
    <cellStyle name="Dex Doub Line 14 2 4" xfId="29823" xr:uid="{F0DD89FA-8905-49A3-BF70-CE51558DCF18}"/>
    <cellStyle name="Dex Doub Line 14 2 5" xfId="29824" xr:uid="{20A598A7-2C9D-4205-955C-5B6920C7A83A}"/>
    <cellStyle name="Dex Doub Line 14 2 6" xfId="29825" xr:uid="{AAF90860-0C2B-4B01-9D4C-FCCC4D681DF3}"/>
    <cellStyle name="Dex Doub Line 14 2 7" xfId="29826" xr:uid="{5C739A4A-A47D-4C27-9786-D66064CEE9FD}"/>
    <cellStyle name="Dex Doub Line 14 2_Commentaires" xfId="29827" xr:uid="{DD14D8E8-B15D-48AA-9402-50083B0A5B5B}"/>
    <cellStyle name="Dex Doub Line 14 3" xfId="29828" xr:uid="{97815868-9E58-4D40-A45B-3A269C969B2A}"/>
    <cellStyle name="Dex Doub Line 14 3 2" xfId="29829" xr:uid="{1C226239-631C-423B-B5DB-4F473E99D7A1}"/>
    <cellStyle name="Dex Doub Line 14 3 2 2" xfId="29830" xr:uid="{4F5221CA-F974-49B1-8B0B-0644461B1408}"/>
    <cellStyle name="Dex Doub Line 14 3 2 3" xfId="29831" xr:uid="{857F0D06-24FD-40D0-863A-F1322BE9FEC4}"/>
    <cellStyle name="Dex Doub Line 14 3 2 4" xfId="29832" xr:uid="{17060C6F-505E-44A4-961D-4D9A3D118297}"/>
    <cellStyle name="Dex Doub Line 14 3 2 5" xfId="29833" xr:uid="{D46D7A47-0422-4211-8B54-A3B3A0F0F20D}"/>
    <cellStyle name="Dex Doub Line 14 3 2_Commentaires" xfId="29834" xr:uid="{2959F39C-7A3D-4E16-B78E-02F322871E39}"/>
    <cellStyle name="Dex Doub Line 14 3 3" xfId="29835" xr:uid="{E1108E21-BA47-4055-9114-A6A899176253}"/>
    <cellStyle name="Dex Doub Line 14 3 3 2" xfId="29836" xr:uid="{EEBEFA59-69EF-4658-B000-1E24F652E647}"/>
    <cellStyle name="Dex Doub Line 14 3 3 3" xfId="29837" xr:uid="{75A9FCAA-9E1D-4A11-9116-B4855D2F5540}"/>
    <cellStyle name="Dex Doub Line 14 3 3 4" xfId="29838" xr:uid="{257C5DEE-1198-41F0-BA78-675E73AAB5EA}"/>
    <cellStyle name="Dex Doub Line 14 3 3 5" xfId="29839" xr:uid="{F9B57709-4421-4706-8FB5-88D1FC260CC9}"/>
    <cellStyle name="Dex Doub Line 14 3 4" xfId="29840" xr:uid="{B3D9C096-FAD7-420D-8F33-2718E6EC091B}"/>
    <cellStyle name="Dex Doub Line 14 3 5" xfId="29841" xr:uid="{37AA7616-3D54-44A6-8184-C17EE45D3F5E}"/>
    <cellStyle name="Dex Doub Line 14 3 6" xfId="29842" xr:uid="{B0943B4D-F87A-4888-80A6-367C0EB2C5B8}"/>
    <cellStyle name="Dex Doub Line 14 3 7" xfId="29843" xr:uid="{24851A52-5747-4026-B635-55B58D6640CD}"/>
    <cellStyle name="Dex Doub Line 14 3_Commentaires" xfId="29844" xr:uid="{EDAEB8AD-A1A1-4B15-A781-56015FA85E12}"/>
    <cellStyle name="Dex Doub Line 14 4" xfId="29845" xr:uid="{535E0A69-89DD-4B5A-9F37-72297115E029}"/>
    <cellStyle name="Dex Doub Line 14 4 2" xfId="29846" xr:uid="{C7CE6677-AC93-4E28-B928-C254D94163B5}"/>
    <cellStyle name="Dex Doub Line 14 4 2 2" xfId="29847" xr:uid="{BF49440B-C04A-4AFF-8C1F-A90FF43D4F3D}"/>
    <cellStyle name="Dex Doub Line 14 4 2_Commentaires" xfId="29848" xr:uid="{C786D582-7325-422E-A595-0707F60AB0A4}"/>
    <cellStyle name="Dex Doub Line 14 4 3" xfId="29849" xr:uid="{BEDC61D3-78D6-43AB-9AAD-73FEF4B23374}"/>
    <cellStyle name="Dex Doub Line 14 4 4" xfId="29850" xr:uid="{B6AA27D2-6F48-4C6F-AEEF-5CEB525DA7F4}"/>
    <cellStyle name="Dex Doub Line 14 4 5" xfId="29851" xr:uid="{DCF23F7E-21BD-4E1B-957D-5DDC24A13399}"/>
    <cellStyle name="Dex Doub Line 14 4_Commentaires" xfId="29852" xr:uid="{1629CAD8-428A-47C8-8242-7C1E4839CB0E}"/>
    <cellStyle name="Dex Doub Line 14 5" xfId="29853" xr:uid="{9C8E9FA2-7477-4CF0-9D90-C6BA8545EBF2}"/>
    <cellStyle name="Dex Doub Line 14 5 2" xfId="29854" xr:uid="{6AA48B05-D3F6-4235-B507-351881F20569}"/>
    <cellStyle name="Dex Doub Line 14 5 2 2" xfId="29855" xr:uid="{F18BCFDA-3017-4356-9EA2-7B10D4995080}"/>
    <cellStyle name="Dex Doub Line 14 5 2_Commentaires" xfId="29856" xr:uid="{11B23B25-36FD-4B00-AA18-9B0C7ADDA333}"/>
    <cellStyle name="Dex Doub Line 14 5 3" xfId="29857" xr:uid="{AB44F511-066A-431C-AD75-6D8981755855}"/>
    <cellStyle name="Dex Doub Line 14 5 4" xfId="29858" xr:uid="{501D416C-8E5E-4DC9-A547-FE957E8C901E}"/>
    <cellStyle name="Dex Doub Line 14 5 5" xfId="29859" xr:uid="{50E8E06E-3D27-4C79-882C-42D2E2ADCC62}"/>
    <cellStyle name="Dex Doub Line 14 5_Commentaires" xfId="29860" xr:uid="{9D20007C-E75C-4B6D-90BF-897417A13F27}"/>
    <cellStyle name="Dex Doub Line 14 6" xfId="29861" xr:uid="{E135DF49-359C-4EE8-9EA4-96E7F611007B}"/>
    <cellStyle name="Dex Doub Line 14 6 2" xfId="29862" xr:uid="{A04F5B7D-D4BA-4D01-8F7A-822A1704E01E}"/>
    <cellStyle name="Dex Doub Line 14 6 2 2" xfId="29863" xr:uid="{39C54917-8897-4724-B0B5-B4169572BD3E}"/>
    <cellStyle name="Dex Doub Line 14 6 2_Commentaires" xfId="29864" xr:uid="{83E0D109-7DCB-4C5B-A0F8-B3EF921951FF}"/>
    <cellStyle name="Dex Doub Line 14 6 3" xfId="29865" xr:uid="{C78527AF-86AB-44B3-B183-E02E6FC6756F}"/>
    <cellStyle name="Dex Doub Line 14 6_Commentaires" xfId="29866" xr:uid="{6FFD14A6-C7EE-4591-B89E-C8C4C61979D2}"/>
    <cellStyle name="Dex Doub Line 14 7" xfId="29867" xr:uid="{30790EB4-09D6-4619-981C-F4DBCB1AB6FF}"/>
    <cellStyle name="Dex Doub Line 14 7 2" xfId="29868" xr:uid="{F159ABA3-BAAB-43D2-AD64-BB897DC1B3E7}"/>
    <cellStyle name="Dex Doub Line 14 7_Commentaires" xfId="29869" xr:uid="{2FB2F1B8-5BC9-40B3-84DC-364090C3860D}"/>
    <cellStyle name="Dex Doub Line 14 8" xfId="29870" xr:uid="{BE5275F4-A139-4E36-A79A-DA4055EB02A2}"/>
    <cellStyle name="Dex Doub Line 14 9" xfId="29871" xr:uid="{9C15ACDC-D11C-4FFB-8D7A-BCC8DB8C84FE}"/>
    <cellStyle name="Dex Doub Line 14_Commentaires" xfId="29872" xr:uid="{70EEA162-B08F-47CE-9138-2FA447EDBB1D}"/>
    <cellStyle name="Dex Doub Line 15" xfId="29873" xr:uid="{986BE919-8E49-4C60-9CEB-77558EF992A6}"/>
    <cellStyle name="Dex Doub Line 15 2" xfId="29874" xr:uid="{EE505479-389B-48BB-A0CC-5B1C2EFC972B}"/>
    <cellStyle name="Dex Doub Line 15 2 2" xfId="29875" xr:uid="{1A4945DB-6BC2-48C4-891A-6DDF4894FADD}"/>
    <cellStyle name="Dex Doub Line 15 2 3" xfId="29876" xr:uid="{510CC079-3C80-4107-8A5E-7D5603AF5E18}"/>
    <cellStyle name="Dex Doub Line 15 2 4" xfId="29877" xr:uid="{0AEBDC5A-1397-4E8C-BE8F-82B937FCB4D7}"/>
    <cellStyle name="Dex Doub Line 15 2 5" xfId="29878" xr:uid="{75D22562-A2B8-452C-BB65-770A80C15FF9}"/>
    <cellStyle name="Dex Doub Line 15 2_Commentaires" xfId="29879" xr:uid="{BDFA47AF-4740-48DA-9870-8AAB42C92BA2}"/>
    <cellStyle name="Dex Doub Line 15 3" xfId="29880" xr:uid="{5C4D93F8-419C-423E-8371-5B89BB4F9AD0}"/>
    <cellStyle name="Dex Doub Line 15 3 2" xfId="29881" xr:uid="{0C4684F0-89EF-4DFC-AD69-C5218CE540CF}"/>
    <cellStyle name="Dex Doub Line 15 3 3" xfId="29882" xr:uid="{556700E2-6864-4E18-9B17-A5F3B4C807AD}"/>
    <cellStyle name="Dex Doub Line 15 3 4" xfId="29883" xr:uid="{BD5A5D9B-41B1-4176-87EB-A8A7AC63875F}"/>
    <cellStyle name="Dex Doub Line 15 3 5" xfId="29884" xr:uid="{AED41971-F7C3-4C7A-8F76-296AAB31443F}"/>
    <cellStyle name="Dex Doub Line 15 4" xfId="29885" xr:uid="{E752D986-DFF8-420E-A638-8B88BD02DE5E}"/>
    <cellStyle name="Dex Doub Line 15 5" xfId="29886" xr:uid="{E2CC9E13-EB4F-4A57-889A-9DC239CB9C17}"/>
    <cellStyle name="Dex Doub Line 15 6" xfId="29887" xr:uid="{942EBDF4-8F5D-4A3E-A531-42CC84501E46}"/>
    <cellStyle name="Dex Doub Line 15 7" xfId="29888" xr:uid="{C39DB5FF-D07C-4F01-9CB5-0F5435B1A4F2}"/>
    <cellStyle name="Dex Doub Line 15_Commentaires" xfId="29889" xr:uid="{D2DBF979-4C8F-4AEE-A361-FD3EA24CCA10}"/>
    <cellStyle name="Dex Doub Line 16" xfId="29890" xr:uid="{B5A5BF22-5688-4996-9338-1E41EA207C4A}"/>
    <cellStyle name="Dex Doub Line 16 2" xfId="29891" xr:uid="{4E879CE8-A9CD-4056-B426-84F6959AEE35}"/>
    <cellStyle name="Dex Doub Line 16 2 2" xfId="29892" xr:uid="{8A9775D2-404A-4FAD-8B60-93C6D0573D59}"/>
    <cellStyle name="Dex Doub Line 16 2 3" xfId="29893" xr:uid="{26012AC9-0A29-4E90-A092-1A09786B1DAB}"/>
    <cellStyle name="Dex Doub Line 16 2 4" xfId="29894" xr:uid="{9AEB7873-93F8-4917-BAC3-A4D9B6720F9B}"/>
    <cellStyle name="Dex Doub Line 16 2 5" xfId="29895" xr:uid="{1694A951-C203-4204-BCF9-5B0C9BB0B6FA}"/>
    <cellStyle name="Dex Doub Line 16 2_Commentaires" xfId="29896" xr:uid="{DA1C3AB7-9EE8-4C48-BD05-312222FAFBE9}"/>
    <cellStyle name="Dex Doub Line 16 3" xfId="29897" xr:uid="{BBC7DFC7-E65A-4840-9558-B1BCFD489998}"/>
    <cellStyle name="Dex Doub Line 16 3 2" xfId="29898" xr:uid="{4B4C2DC5-8B87-4589-9DB8-849A0EDA5884}"/>
    <cellStyle name="Dex Doub Line 16 3 3" xfId="29899" xr:uid="{DF17E1BC-C5C9-4A4B-B839-30DCF5DD9B89}"/>
    <cellStyle name="Dex Doub Line 16 3 4" xfId="29900" xr:uid="{E4AE37E2-F9DF-4AA2-AA34-6F1CF16F977F}"/>
    <cellStyle name="Dex Doub Line 16 3 5" xfId="29901" xr:uid="{AC3B5183-45DC-48AD-962C-8AD3F5459D46}"/>
    <cellStyle name="Dex Doub Line 16 4" xfId="29902" xr:uid="{95E58EF0-1653-4FA1-A258-C98F54B9DD7B}"/>
    <cellStyle name="Dex Doub Line 16 5" xfId="29903" xr:uid="{311A1583-93CC-4A12-B653-D74EA7E36A7E}"/>
    <cellStyle name="Dex Doub Line 16 6" xfId="29904" xr:uid="{0B7BBF2D-1E94-4D44-99C0-C608EC408F07}"/>
    <cellStyle name="Dex Doub Line 16 7" xfId="29905" xr:uid="{4D1E6957-CA6B-4F36-93F8-D9FACBFEC2D7}"/>
    <cellStyle name="Dex Doub Line 16_Commentaires" xfId="29906" xr:uid="{A8457281-B575-4EDB-90E5-25FBF8A0409F}"/>
    <cellStyle name="Dex Doub Line 17" xfId="29907" xr:uid="{9DA7E553-E107-4D18-B52E-660DF6B0A039}"/>
    <cellStyle name="Dex Doub Line 17 2" xfId="29908" xr:uid="{F0FCC7EB-3B74-437C-A011-C437399D9C63}"/>
    <cellStyle name="Dex Doub Line 17 2 2" xfId="29909" xr:uid="{4EA68EBF-0413-4FF7-9AE3-B5727BE09844}"/>
    <cellStyle name="Dex Doub Line 17 2 3" xfId="29910" xr:uid="{9426F4A5-9868-4720-A4E6-3CD1E865ACAF}"/>
    <cellStyle name="Dex Doub Line 17 2 4" xfId="29911" xr:uid="{1679A8AF-A846-45F2-B58E-80174C6124CE}"/>
    <cellStyle name="Dex Doub Line 17 2 5" xfId="29912" xr:uid="{2781135E-6E92-4340-B906-71709DEF4E73}"/>
    <cellStyle name="Dex Doub Line 17 2_Commentaires" xfId="29913" xr:uid="{40D38F83-779B-4BCB-BC8E-5DCC3E27CE14}"/>
    <cellStyle name="Dex Doub Line 17 3" xfId="29914" xr:uid="{7E6DB11B-1482-4087-8E82-54A112205359}"/>
    <cellStyle name="Dex Doub Line 17 3 2" xfId="29915" xr:uid="{31A61024-AC56-41AD-BF36-10E3A0E6D0E8}"/>
    <cellStyle name="Dex Doub Line 17 3 3" xfId="29916" xr:uid="{8E6E0067-55CB-4DA6-A1AA-872182271FB2}"/>
    <cellStyle name="Dex Doub Line 17 3 4" xfId="29917" xr:uid="{CECE1615-3A8C-4491-9C33-71F4901742C0}"/>
    <cellStyle name="Dex Doub Line 17 3 5" xfId="29918" xr:uid="{BD73F674-FA7C-4BCD-AE28-A184459969AF}"/>
    <cellStyle name="Dex Doub Line 17 4" xfId="29919" xr:uid="{7494331C-5DA2-4B66-9096-E4C037630F8C}"/>
    <cellStyle name="Dex Doub Line 17 5" xfId="29920" xr:uid="{A4AE05D7-0BA6-4CB3-B9FD-DE98CD8F86A9}"/>
    <cellStyle name="Dex Doub Line 17 6" xfId="29921" xr:uid="{6E1E1F65-59CD-483F-8F2E-C35946D249E3}"/>
    <cellStyle name="Dex Doub Line 17 7" xfId="29922" xr:uid="{46036860-D69D-4BAE-A5AC-6F54394E27C2}"/>
    <cellStyle name="Dex Doub Line 17_Commentaires" xfId="29923" xr:uid="{4AE918E2-8A04-4088-A356-53597EBF3557}"/>
    <cellStyle name="Dex Doub Line 18" xfId="29924" xr:uid="{4F1115D0-8FAD-4771-96CD-E6716654B37B}"/>
    <cellStyle name="Dex Doub Line 18 2" xfId="29925" xr:uid="{6C617C32-3A17-4DE5-86C2-2E89E6C278FF}"/>
    <cellStyle name="Dex Doub Line 18 2 2" xfId="29926" xr:uid="{F0BC6302-5D6A-48F3-9E09-7480EDB1E0DD}"/>
    <cellStyle name="Dex Doub Line 18 2 3" xfId="29927" xr:uid="{ACF84B72-F2F1-425D-BE77-1ECB8347D2FE}"/>
    <cellStyle name="Dex Doub Line 18 2 4" xfId="29928" xr:uid="{05BB5B70-6EF3-4B59-A4E5-D7FA259020C8}"/>
    <cellStyle name="Dex Doub Line 18 2 5" xfId="29929" xr:uid="{B7181E1B-CD13-4799-A485-339787E55E78}"/>
    <cellStyle name="Dex Doub Line 18 2_Commentaires" xfId="29930" xr:uid="{D7B438E7-B461-44E5-87ED-D195A9FF0E04}"/>
    <cellStyle name="Dex Doub Line 18 3" xfId="29931" xr:uid="{77E5AAA9-FADD-4414-B3C4-A6675C88ABAF}"/>
    <cellStyle name="Dex Doub Line 18 3 2" xfId="29932" xr:uid="{06F38F26-D859-4175-8A5C-5C05EA8D7BBB}"/>
    <cellStyle name="Dex Doub Line 18 3 3" xfId="29933" xr:uid="{EE6F4795-B9AD-4AFD-89DC-5D34F3D93DEB}"/>
    <cellStyle name="Dex Doub Line 18 3 4" xfId="29934" xr:uid="{7BE6ACD1-7079-48C6-B7EB-E22D35941722}"/>
    <cellStyle name="Dex Doub Line 18 3 5" xfId="29935" xr:uid="{5C242655-E4CE-4C2C-8654-C9E3DA0249B3}"/>
    <cellStyle name="Dex Doub Line 18 4" xfId="29936" xr:uid="{A67F906D-BC30-4A6F-8895-6F867D7D0AC0}"/>
    <cellStyle name="Dex Doub Line 18 5" xfId="29937" xr:uid="{225892DA-BFAF-4EAA-AB47-32B712DE46B5}"/>
    <cellStyle name="Dex Doub Line 18 6" xfId="29938" xr:uid="{5A88A6EA-7E0A-4343-A42F-C3DF2F72C3BB}"/>
    <cellStyle name="Dex Doub Line 18 7" xfId="29939" xr:uid="{9378564D-03B0-4429-8B7E-9931EF50BD53}"/>
    <cellStyle name="Dex Doub Line 18_Commentaires" xfId="29940" xr:uid="{F7D8D4BC-392F-4931-80CE-4E5F6A86ED17}"/>
    <cellStyle name="Dex Doub Line 19" xfId="29941" xr:uid="{954926F2-6EEE-4DE1-83BD-7183BCD4D85A}"/>
    <cellStyle name="Dex Doub Line 19 2" xfId="29942" xr:uid="{49770867-F600-4416-B147-348976FF5A06}"/>
    <cellStyle name="Dex Doub Line 19 2 2" xfId="29943" xr:uid="{DE3CAC1F-2AB0-4616-94AC-FA6471913921}"/>
    <cellStyle name="Dex Doub Line 19 2 3" xfId="29944" xr:uid="{B3AE2C87-E076-49A2-9BDB-61370A083D06}"/>
    <cellStyle name="Dex Doub Line 19 2 4" xfId="29945" xr:uid="{BD4CA692-4714-4009-95A9-674A111FE11A}"/>
    <cellStyle name="Dex Doub Line 19 2 5" xfId="29946" xr:uid="{EE2135CB-0DEE-41A2-A55A-6BC41EB7A2EF}"/>
    <cellStyle name="Dex Doub Line 19 2_Commentaires" xfId="29947" xr:uid="{1748A969-9B08-4A5B-9113-02B64BD7DAF6}"/>
    <cellStyle name="Dex Doub Line 19 3" xfId="29948" xr:uid="{80EE2C92-6C68-4679-9304-EA6247A59C62}"/>
    <cellStyle name="Dex Doub Line 19 3 2" xfId="29949" xr:uid="{78BA373E-C46F-461A-9A3F-B00AD88112B9}"/>
    <cellStyle name="Dex Doub Line 19 3 3" xfId="29950" xr:uid="{AE61A2D0-9339-4B19-9A51-5355E1232A9B}"/>
    <cellStyle name="Dex Doub Line 19 3 4" xfId="29951" xr:uid="{E9DC8B86-0EDB-4168-B694-BA383644FCCE}"/>
    <cellStyle name="Dex Doub Line 19 3 5" xfId="29952" xr:uid="{12456DD0-4EF5-40C2-BEAC-345894DA1865}"/>
    <cellStyle name="Dex Doub Line 19 4" xfId="29953" xr:uid="{408630D3-7F94-498E-B83D-57515A80E52C}"/>
    <cellStyle name="Dex Doub Line 19 5" xfId="29954" xr:uid="{9042762C-613E-4DB0-9058-C39AC2B850EE}"/>
    <cellStyle name="Dex Doub Line 19 6" xfId="29955" xr:uid="{FB8963B3-8458-4866-9F03-5589AD0A87B5}"/>
    <cellStyle name="Dex Doub Line 19 7" xfId="29956" xr:uid="{F5FF33CA-5F21-43D1-9184-C341CD26D439}"/>
    <cellStyle name="Dex Doub Line 19_Commentaires" xfId="29957" xr:uid="{E7618146-E063-4CC8-8DB8-4197AE0456FC}"/>
    <cellStyle name="Dex Doub Line 2" xfId="29958" xr:uid="{E6DB05E2-565B-488E-9849-32B45B51309C}"/>
    <cellStyle name="Dex Doub Line 2 10" xfId="29959" xr:uid="{60F24F19-42E1-4135-BEBD-4066C564BEA5}"/>
    <cellStyle name="Dex Doub Line 2 11" xfId="29960" xr:uid="{F11962F1-69D5-40FE-8A0E-15F0A0A2F13C}"/>
    <cellStyle name="Dex Doub Line 2 12" xfId="29961" xr:uid="{BC420A06-5790-4627-B4F7-539D398AE4A1}"/>
    <cellStyle name="Dex Doub Line 2 13" xfId="29962" xr:uid="{5738D3D9-699B-4B8D-A8DE-BC89640DB643}"/>
    <cellStyle name="Dex Doub Line 2 2" xfId="29963" xr:uid="{8E85B5B4-8FE5-4697-A9AF-72CFCB518977}"/>
    <cellStyle name="Dex Doub Line 2 2 10" xfId="29964" xr:uid="{7F8E13C1-291C-4947-8F94-F526D51728ED}"/>
    <cellStyle name="Dex Doub Line 2 2 11" xfId="29965" xr:uid="{56C5146D-7CE3-4204-9520-B3B7277E7A21}"/>
    <cellStyle name="Dex Doub Line 2 2 12" xfId="29966" xr:uid="{C2324FF8-CDFA-4A9B-8F1D-050C28B62A79}"/>
    <cellStyle name="Dex Doub Line 2 2 2" xfId="29967" xr:uid="{09811639-1DEC-4E46-ADD4-954EB383D3B9}"/>
    <cellStyle name="Dex Doub Line 2 2 2 10" xfId="29968" xr:uid="{6722BC10-4EAB-4BE6-9B42-2877FC63C0F1}"/>
    <cellStyle name="Dex Doub Line 2 2 2 2" xfId="29969" xr:uid="{3954243A-80C5-44D2-A79A-BFCAF1B6E889}"/>
    <cellStyle name="Dex Doub Line 2 2 2 2 2" xfId="29970" xr:uid="{CA7597A9-415E-45DE-9B77-5E0B35268CEF}"/>
    <cellStyle name="Dex Doub Line 2 2 2 2 2 2" xfId="29971" xr:uid="{029FBB68-ED70-41A9-AFDA-B6984EC8453E}"/>
    <cellStyle name="Dex Doub Line 2 2 2 2 2 3" xfId="29972" xr:uid="{8C105437-BD3D-4186-A35F-794E0DBCC2AC}"/>
    <cellStyle name="Dex Doub Line 2 2 2 2 2 4" xfId="29973" xr:uid="{C50527CF-5160-4CE9-BCE8-9C6790E5DAF6}"/>
    <cellStyle name="Dex Doub Line 2 2 2 2 2 5" xfId="29974" xr:uid="{26BE22FC-9506-473D-98A0-E3654136DBE8}"/>
    <cellStyle name="Dex Doub Line 2 2 2 2 3" xfId="29975" xr:uid="{5B0FC7B4-B9DC-41A0-86BB-4A0297D638CC}"/>
    <cellStyle name="Dex Doub Line 2 2 2 2 3 2" xfId="29976" xr:uid="{D123E2CD-DAA5-4067-B128-5340202467B1}"/>
    <cellStyle name="Dex Doub Line 2 2 2 2 3 3" xfId="29977" xr:uid="{46F823D3-2FC1-415D-BA9A-EECA2E410D8D}"/>
    <cellStyle name="Dex Doub Line 2 2 2 2 3 4" xfId="29978" xr:uid="{01EEDBB8-EE52-4166-9CE0-EB3F14D70D33}"/>
    <cellStyle name="Dex Doub Line 2 2 2 2 3 5" xfId="29979" xr:uid="{2A952716-D5F3-4947-B6BC-DF08B21FFC7E}"/>
    <cellStyle name="Dex Doub Line 2 2 2 2 4" xfId="29980" xr:uid="{58CE3BA5-5D2D-498E-959C-824366B02F0F}"/>
    <cellStyle name="Dex Doub Line 2 2 2 2 5" xfId="29981" xr:uid="{9D2AC40F-CD7F-4DA2-A64D-A81FD91E9D11}"/>
    <cellStyle name="Dex Doub Line 2 2 2 2 6" xfId="29982" xr:uid="{2288D99F-09E5-489C-8C56-BC831AF029D6}"/>
    <cellStyle name="Dex Doub Line 2 2 2 2 7" xfId="29983" xr:uid="{3BE4FE7D-25A2-4E53-A29F-A330F2287272}"/>
    <cellStyle name="Dex Doub Line 2 2 2 2_Commentaires" xfId="29984" xr:uid="{C4813E18-949D-4EBD-A814-DD6BB5C0D07D}"/>
    <cellStyle name="Dex Doub Line 2 2 2 3" xfId="29985" xr:uid="{73D6499E-916A-4B85-8F38-35BE9FD7E794}"/>
    <cellStyle name="Dex Doub Line 2 2 2 3 2" xfId="29986" xr:uid="{7B035628-D4E7-4354-A41F-08EAC098E934}"/>
    <cellStyle name="Dex Doub Line 2 2 2 3 2 2" xfId="29987" xr:uid="{2447681F-3959-45A5-8646-0FE29983FC08}"/>
    <cellStyle name="Dex Doub Line 2 2 2 3 2 3" xfId="29988" xr:uid="{4D9CD2B9-34C1-4CBF-A49A-069EB5A76460}"/>
    <cellStyle name="Dex Doub Line 2 2 2 3 2 4" xfId="29989" xr:uid="{51FFE00E-BC4F-4A16-8562-4B9AE86A45B4}"/>
    <cellStyle name="Dex Doub Line 2 2 2 3 2 5" xfId="29990" xr:uid="{E87C7D4F-0D6B-4C81-897D-6E3902F78A2F}"/>
    <cellStyle name="Dex Doub Line 2 2 2 3 3" xfId="29991" xr:uid="{206E0224-7528-4336-989B-BED171180372}"/>
    <cellStyle name="Dex Doub Line 2 2 2 3 3 2" xfId="29992" xr:uid="{BFC85E21-196C-4F36-8D49-0DF5AFE044B8}"/>
    <cellStyle name="Dex Doub Line 2 2 2 3 3 3" xfId="29993" xr:uid="{E3B69115-23CA-4952-901D-5BC1F6166952}"/>
    <cellStyle name="Dex Doub Line 2 2 2 3 3 4" xfId="29994" xr:uid="{66D15BC3-B0E0-4B82-B7D6-4D55D4B6A895}"/>
    <cellStyle name="Dex Doub Line 2 2 2 3 3 5" xfId="29995" xr:uid="{A8AD525A-04EC-42D1-BB2E-3232340CF01A}"/>
    <cellStyle name="Dex Doub Line 2 2 2 3 4" xfId="29996" xr:uid="{171D4399-A87C-4E91-979A-11DEC3ED4C44}"/>
    <cellStyle name="Dex Doub Line 2 2 2 3 5" xfId="29997" xr:uid="{64B87CB1-A9D5-4589-85A2-CD480B21CF56}"/>
    <cellStyle name="Dex Doub Line 2 2 2 3 6" xfId="29998" xr:uid="{C94510D4-B245-4322-9418-BBCD4ADFFF4B}"/>
    <cellStyle name="Dex Doub Line 2 2 2 3 7" xfId="29999" xr:uid="{867DEE19-F1AE-4D3B-8A1A-9A3BE266929A}"/>
    <cellStyle name="Dex Doub Line 2 2 2 3_Commentaires" xfId="30000" xr:uid="{296C6CA4-7B83-420B-A2EF-1425973AF5DE}"/>
    <cellStyle name="Dex Doub Line 2 2 2 4" xfId="30001" xr:uid="{8C63288E-9127-49D9-8F32-52251CD385BE}"/>
    <cellStyle name="Dex Doub Line 2 2 2 4 2" xfId="30002" xr:uid="{A88319EC-963A-4C96-B1D2-9534FAC5BE72}"/>
    <cellStyle name="Dex Doub Line 2 2 2 4 2 2" xfId="30003" xr:uid="{14BF80DD-6410-4F7D-8792-2E458AD50BC8}"/>
    <cellStyle name="Dex Doub Line 2 2 2 4 2 3" xfId="30004" xr:uid="{5FB22C49-1FC9-4B14-9B45-157D40F5645C}"/>
    <cellStyle name="Dex Doub Line 2 2 2 4 2 4" xfId="30005" xr:uid="{E4594E4F-9713-438C-8095-1CCD6DA942B3}"/>
    <cellStyle name="Dex Doub Line 2 2 2 4 2 5" xfId="30006" xr:uid="{007316F6-1AB4-4B56-B4E5-6F9A9A7334CF}"/>
    <cellStyle name="Dex Doub Line 2 2 2 4 3" xfId="30007" xr:uid="{7141398D-98D7-4DC0-9AF5-9A4E48A47ED7}"/>
    <cellStyle name="Dex Doub Line 2 2 2 4 3 2" xfId="30008" xr:uid="{DE70F904-D4F0-434C-8A16-9C6637469C45}"/>
    <cellStyle name="Dex Doub Line 2 2 2 4 3 3" xfId="30009" xr:uid="{701C04AF-9205-41C8-83F8-0804CBBCDE86}"/>
    <cellStyle name="Dex Doub Line 2 2 2 4 3 4" xfId="30010" xr:uid="{A6F1BA1C-F7DD-4699-905D-E343CEB10215}"/>
    <cellStyle name="Dex Doub Line 2 2 2 4 3 5" xfId="30011" xr:uid="{1C80A517-3CB3-45B6-9CB9-FE2948D3017F}"/>
    <cellStyle name="Dex Doub Line 2 2 2 4 4" xfId="30012" xr:uid="{F8C28970-7F10-493D-9364-77B381078477}"/>
    <cellStyle name="Dex Doub Line 2 2 2 4 5" xfId="30013" xr:uid="{90DBA760-1770-4604-80A7-F81D5F0181A3}"/>
    <cellStyle name="Dex Doub Line 2 2 2 4 6" xfId="30014" xr:uid="{73E9511E-1DB3-47DF-A1A5-32A7555960CF}"/>
    <cellStyle name="Dex Doub Line 2 2 2 4 7" xfId="30015" xr:uid="{26BB76B6-8C43-48C8-9DDC-D069B69FDF07}"/>
    <cellStyle name="Dex Doub Line 2 2 2 5" xfId="30016" xr:uid="{E8A7CC3C-3E2F-45E3-962D-3DB14F748325}"/>
    <cellStyle name="Dex Doub Line 2 2 2 5 2" xfId="30017" xr:uid="{125C8A86-52C0-42BA-AEF7-D71F6C026581}"/>
    <cellStyle name="Dex Doub Line 2 2 2 5 3" xfId="30018" xr:uid="{53E07661-D060-4A2E-A5C0-E32C23F965E2}"/>
    <cellStyle name="Dex Doub Line 2 2 2 5 4" xfId="30019" xr:uid="{ED3BAB58-DD39-42C0-9A4A-A7AD6440E48E}"/>
    <cellStyle name="Dex Doub Line 2 2 2 5 5" xfId="30020" xr:uid="{EEC42221-C730-4855-9093-75764D2D3902}"/>
    <cellStyle name="Dex Doub Line 2 2 2 6" xfId="30021" xr:uid="{F6795915-ADB7-4639-9A50-DC5DCC4C4072}"/>
    <cellStyle name="Dex Doub Line 2 2 2 6 2" xfId="30022" xr:uid="{6CCFD901-A662-4782-9493-C796BE4AA64D}"/>
    <cellStyle name="Dex Doub Line 2 2 2 6 3" xfId="30023" xr:uid="{EBD81E4A-D807-4704-B10E-D6E0E3AD6F7D}"/>
    <cellStyle name="Dex Doub Line 2 2 2 6 4" xfId="30024" xr:uid="{D2BBEFFF-7DDC-4897-9410-6EC724F49EDF}"/>
    <cellStyle name="Dex Doub Line 2 2 2 6 5" xfId="30025" xr:uid="{BCE682EC-7C89-4893-99AA-7C49571B00D7}"/>
    <cellStyle name="Dex Doub Line 2 2 2 7" xfId="30026" xr:uid="{3EFEB2C6-309F-49B5-B02D-56BF1921E7DB}"/>
    <cellStyle name="Dex Doub Line 2 2 2 8" xfId="30027" xr:uid="{287C4FB5-9BA5-48D9-9209-BC8618117FCA}"/>
    <cellStyle name="Dex Doub Line 2 2 2 9" xfId="30028" xr:uid="{31271817-39E8-47AD-9D19-2B175C4B5B8C}"/>
    <cellStyle name="Dex Doub Line 2 2 2_Commentaires" xfId="30029" xr:uid="{270FD332-2030-49F8-BF9C-7B48B95DD5E6}"/>
    <cellStyle name="Dex Doub Line 2 2 3" xfId="30030" xr:uid="{31A058AA-4DC4-4EA7-BC49-23183C6D6772}"/>
    <cellStyle name="Dex Doub Line 2 2 3 2" xfId="30031" xr:uid="{991E9F16-60E0-4029-BDE5-80F63EB553FF}"/>
    <cellStyle name="Dex Doub Line 2 2 3 2 2" xfId="30032" xr:uid="{5DC873AF-8825-468C-B500-345060DCC10A}"/>
    <cellStyle name="Dex Doub Line 2 2 3 2 3" xfId="30033" xr:uid="{511B4C73-2A85-469C-9881-B7971FE852C2}"/>
    <cellStyle name="Dex Doub Line 2 2 3 2 4" xfId="30034" xr:uid="{CC5EEB49-480B-452C-82BF-8950EDB8D86C}"/>
    <cellStyle name="Dex Doub Line 2 2 3 2 5" xfId="30035" xr:uid="{025486FB-C9A3-446E-AD08-7EABE2FDFEC4}"/>
    <cellStyle name="Dex Doub Line 2 2 3 2_Commentaires" xfId="30036" xr:uid="{9E276821-F93D-4030-9E50-43EDEB575647}"/>
    <cellStyle name="Dex Doub Line 2 2 3 3" xfId="30037" xr:uid="{3099632A-5EAE-43FC-BAF4-D12A909B3DB5}"/>
    <cellStyle name="Dex Doub Line 2 2 3 3 2" xfId="30038" xr:uid="{226E9C86-A831-4A0E-84CC-05392D1DC2A2}"/>
    <cellStyle name="Dex Doub Line 2 2 3 3 3" xfId="30039" xr:uid="{6C3FF375-4C23-4B05-9902-C399B868D60C}"/>
    <cellStyle name="Dex Doub Line 2 2 3 3 4" xfId="30040" xr:uid="{409184B9-B169-4F1E-8D8A-C2744B4E7367}"/>
    <cellStyle name="Dex Doub Line 2 2 3 3 5" xfId="30041" xr:uid="{E1317F0F-3ED4-4B54-B1D8-D700AA9BD48D}"/>
    <cellStyle name="Dex Doub Line 2 2 3 4" xfId="30042" xr:uid="{A40233A4-0E61-4F20-9550-021DB5A56B65}"/>
    <cellStyle name="Dex Doub Line 2 2 3 5" xfId="30043" xr:uid="{6922EF9B-C669-4EC0-BEEF-BE4FC46F91D9}"/>
    <cellStyle name="Dex Doub Line 2 2 3 6" xfId="30044" xr:uid="{F4F758F1-CC04-4EDC-BA0E-C27DB37FD3C0}"/>
    <cellStyle name="Dex Doub Line 2 2 3 7" xfId="30045" xr:uid="{F9149126-3A20-4FB3-A3A0-A6B6C8C05A00}"/>
    <cellStyle name="Dex Doub Line 2 2 3_Commentaires" xfId="30046" xr:uid="{749E9ACB-108E-44E6-8F97-2A67A5B9F22A}"/>
    <cellStyle name="Dex Doub Line 2 2 4" xfId="30047" xr:uid="{375D6A86-0580-449D-85F3-C14F05E1EB44}"/>
    <cellStyle name="Dex Doub Line 2 2 4 2" xfId="30048" xr:uid="{4E16AF8B-76AF-472A-A969-C408342B7986}"/>
    <cellStyle name="Dex Doub Line 2 2 4 2 2" xfId="30049" xr:uid="{ED387C2A-FB8A-41F2-A778-1393A1F4E818}"/>
    <cellStyle name="Dex Doub Line 2 2 4 2 3" xfId="30050" xr:uid="{5A2D71BF-7527-4A9D-98D3-9CFAB86C19B2}"/>
    <cellStyle name="Dex Doub Line 2 2 4 2 4" xfId="30051" xr:uid="{66B3134F-A8C7-4377-B80C-D14590D20C1E}"/>
    <cellStyle name="Dex Doub Line 2 2 4 2 5" xfId="30052" xr:uid="{7FD21A5E-0538-4BA3-87EB-20B3AC1A249C}"/>
    <cellStyle name="Dex Doub Line 2 2 4 2_Commentaires" xfId="30053" xr:uid="{8A77ACDE-5307-4763-A734-5219CD321C80}"/>
    <cellStyle name="Dex Doub Line 2 2 4 3" xfId="30054" xr:uid="{7E8FEC72-7869-4041-8E12-10B9521A5EFE}"/>
    <cellStyle name="Dex Doub Line 2 2 4 3 2" xfId="30055" xr:uid="{671A6E41-09D8-4F0F-88C3-DAB497BBB106}"/>
    <cellStyle name="Dex Doub Line 2 2 4 3 3" xfId="30056" xr:uid="{8A81C21F-3ABE-4F92-A883-9ABACD29C29F}"/>
    <cellStyle name="Dex Doub Line 2 2 4 3 4" xfId="30057" xr:uid="{04DBE07F-6314-4E1B-930D-02305D8C96FD}"/>
    <cellStyle name="Dex Doub Line 2 2 4 3 5" xfId="30058" xr:uid="{998373AD-16B1-4978-8F65-85C1FF50A51D}"/>
    <cellStyle name="Dex Doub Line 2 2 4 4" xfId="30059" xr:uid="{93F2062E-D7E8-4580-B3BF-D167A513D744}"/>
    <cellStyle name="Dex Doub Line 2 2 4 5" xfId="30060" xr:uid="{0C97A289-5061-4032-8813-F84E94C37A12}"/>
    <cellStyle name="Dex Doub Line 2 2 4 6" xfId="30061" xr:uid="{41DBDE76-2035-4BFA-8516-926AC07CC96A}"/>
    <cellStyle name="Dex Doub Line 2 2 4 7" xfId="30062" xr:uid="{069588B9-BFD4-4B73-B1F3-B0805D48F2F6}"/>
    <cellStyle name="Dex Doub Line 2 2 4_Commentaires" xfId="30063" xr:uid="{361C22DE-9767-4A18-BA3C-AE7149A2E50A}"/>
    <cellStyle name="Dex Doub Line 2 2 5" xfId="30064" xr:uid="{323E7439-2D2C-451A-83CB-4B8DFB418455}"/>
    <cellStyle name="Dex Doub Line 2 2 5 2" xfId="30065" xr:uid="{F21F0012-D7FB-413A-94B2-7BD49A2AD663}"/>
    <cellStyle name="Dex Doub Line 2 2 5 2 2" xfId="30066" xr:uid="{3A4C46F1-D668-47E9-AD16-1CA154159C04}"/>
    <cellStyle name="Dex Doub Line 2 2 5 2 3" xfId="30067" xr:uid="{5272A292-D2E4-410D-BD0E-D2C0998A66C9}"/>
    <cellStyle name="Dex Doub Line 2 2 5 2 4" xfId="30068" xr:uid="{6887CAC1-4E33-4D32-BB8F-33CEA4C18909}"/>
    <cellStyle name="Dex Doub Line 2 2 5 2 5" xfId="30069" xr:uid="{4E2864DA-4FA6-4DAA-8389-3A4BF1ED8639}"/>
    <cellStyle name="Dex Doub Line 2 2 5 2_Commentaires" xfId="30070" xr:uid="{81852518-A16F-48C3-8526-025E92EFC8E2}"/>
    <cellStyle name="Dex Doub Line 2 2 5 3" xfId="30071" xr:uid="{19F1D1EB-A161-4DBE-BEBC-3672DFD1A4F4}"/>
    <cellStyle name="Dex Doub Line 2 2 5 3 2" xfId="30072" xr:uid="{585505FE-2883-4C72-8D12-5690C6269C45}"/>
    <cellStyle name="Dex Doub Line 2 2 5 3 3" xfId="30073" xr:uid="{6709B283-1F25-47AA-B034-A63318BAFA40}"/>
    <cellStyle name="Dex Doub Line 2 2 5 3 4" xfId="30074" xr:uid="{3D476582-7D44-4D63-ABA1-F7DCE1A9F7A6}"/>
    <cellStyle name="Dex Doub Line 2 2 5 3 5" xfId="30075" xr:uid="{77144F39-7F29-4295-A7C6-E38E21579114}"/>
    <cellStyle name="Dex Doub Line 2 2 5 4" xfId="30076" xr:uid="{45D1B04C-59FA-46A3-9106-D662EF77C0C8}"/>
    <cellStyle name="Dex Doub Line 2 2 5 5" xfId="30077" xr:uid="{A358F0AB-0030-4A22-9DFE-D126ADDAB5BF}"/>
    <cellStyle name="Dex Doub Line 2 2 5 6" xfId="30078" xr:uid="{C648458C-5B9E-4AA3-9280-D534E63DF2D2}"/>
    <cellStyle name="Dex Doub Line 2 2 5 7" xfId="30079" xr:uid="{26924027-3DBA-4909-BBE3-C50907F735F5}"/>
    <cellStyle name="Dex Doub Line 2 2 5_Commentaires" xfId="30080" xr:uid="{F6CFFE4E-BB41-4E21-94FA-3944DFB17B84}"/>
    <cellStyle name="Dex Doub Line 2 2 6" xfId="30081" xr:uid="{618F3F83-2BA2-469B-8006-374FF94A3DBE}"/>
    <cellStyle name="Dex Doub Line 2 2 6 2" xfId="30082" xr:uid="{D9E459ED-F5AF-49DD-BC6B-E6FCBA8A714D}"/>
    <cellStyle name="Dex Doub Line 2 2 6 2 2" xfId="30083" xr:uid="{D8F46548-E5A2-4644-A26F-3211AA6E804F}"/>
    <cellStyle name="Dex Doub Line 2 2 6 2 3" xfId="30084" xr:uid="{9D5CC377-2DC7-4C04-A51D-09BC985D3CEB}"/>
    <cellStyle name="Dex Doub Line 2 2 6 2 4" xfId="30085" xr:uid="{C8BCDBCA-DCB9-4C0A-90E4-C5696D1A9372}"/>
    <cellStyle name="Dex Doub Line 2 2 6 2 5" xfId="30086" xr:uid="{1828B43D-6F93-4980-8A3C-7430A879CF39}"/>
    <cellStyle name="Dex Doub Line 2 2 6 2_Commentaires" xfId="30087" xr:uid="{87F4BC31-45AB-447A-85FD-AFB670588F88}"/>
    <cellStyle name="Dex Doub Line 2 2 6 3" xfId="30088" xr:uid="{8598FBBF-1F30-4D1B-AAFE-5A9F1A5D14A9}"/>
    <cellStyle name="Dex Doub Line 2 2 6 3 2" xfId="30089" xr:uid="{2F3D0650-8F8A-41D7-A3AA-52C58CA2814E}"/>
    <cellStyle name="Dex Doub Line 2 2 6 3 3" xfId="30090" xr:uid="{3CF815F5-9BA2-419F-A08C-D0477BCA67FA}"/>
    <cellStyle name="Dex Doub Line 2 2 6 3 4" xfId="30091" xr:uid="{0DAAA9EF-556E-47CA-BFAB-3C17618C1EAC}"/>
    <cellStyle name="Dex Doub Line 2 2 6 3 5" xfId="30092" xr:uid="{4144A7A9-1937-47CD-A062-DD0C13DCBD72}"/>
    <cellStyle name="Dex Doub Line 2 2 6 4" xfId="30093" xr:uid="{3E175D69-30DD-4ADC-9368-FA69687FED08}"/>
    <cellStyle name="Dex Doub Line 2 2 6 5" xfId="30094" xr:uid="{FDB45C7C-43E3-479C-B653-07A851AEB49E}"/>
    <cellStyle name="Dex Doub Line 2 2 6 6" xfId="30095" xr:uid="{0CCD9954-0969-4F67-8CDA-447D7475B042}"/>
    <cellStyle name="Dex Doub Line 2 2 6 7" xfId="30096" xr:uid="{70B01DF2-4A19-495A-B07B-A70610134AC1}"/>
    <cellStyle name="Dex Doub Line 2 2 6_Commentaires" xfId="30097" xr:uid="{ED0BD68D-40A6-4C32-89A7-1E029ADC618D}"/>
    <cellStyle name="Dex Doub Line 2 2 7" xfId="30098" xr:uid="{D3786BC0-3461-4200-8FEE-06DF01D3F566}"/>
    <cellStyle name="Dex Doub Line 2 2 7 2" xfId="30099" xr:uid="{0BBC1383-D2B5-4376-AD66-26629DA998D7}"/>
    <cellStyle name="Dex Doub Line 2 2 7 3" xfId="30100" xr:uid="{E5D4FDE0-129E-423B-9A72-5F86E6DED13D}"/>
    <cellStyle name="Dex Doub Line 2 2 7 4" xfId="30101" xr:uid="{A0E56630-1946-4A3D-ABD5-9583367D4C8B}"/>
    <cellStyle name="Dex Doub Line 2 2 7 5" xfId="30102" xr:uid="{39D03E24-1601-42D9-A800-BF098AAEB895}"/>
    <cellStyle name="Dex Doub Line 2 2 7_Commentaires" xfId="30103" xr:uid="{17A3CE2F-47B6-415E-B159-7805DDF435C9}"/>
    <cellStyle name="Dex Doub Line 2 2 8" xfId="30104" xr:uid="{E3170412-941C-4EE8-B4A0-E4CB4B2EEAA4}"/>
    <cellStyle name="Dex Doub Line 2 2 8 2" xfId="30105" xr:uid="{D86EE1D0-AF62-4DF1-8794-425C14833D45}"/>
    <cellStyle name="Dex Doub Line 2 2 8 3" xfId="30106" xr:uid="{EA501ED0-CEE4-4C87-AB58-26EF804CB413}"/>
    <cellStyle name="Dex Doub Line 2 2 8 4" xfId="30107" xr:uid="{F0744DC5-31C6-4311-868B-97A1470E21C9}"/>
    <cellStyle name="Dex Doub Line 2 2 8 5" xfId="30108" xr:uid="{3AC96146-F078-4800-8580-D11815EDEAFA}"/>
    <cellStyle name="Dex Doub Line 2 2 9" xfId="30109" xr:uid="{BD0E88FF-9D00-4F53-906B-ABEB35B381EE}"/>
    <cellStyle name="Dex Doub Line 2 2_Commentaires" xfId="30110" xr:uid="{23F28641-692A-4C13-BF67-FFA344502779}"/>
    <cellStyle name="Dex Doub Line 2 3" xfId="30111" xr:uid="{64E5C8D8-7882-45FC-B7FF-F6EC449F747B}"/>
    <cellStyle name="Dex Doub Line 2 3 10" xfId="30112" xr:uid="{F38950A2-7F8A-4FFE-A51D-53963CF33255}"/>
    <cellStyle name="Dex Doub Line 2 3 2" xfId="30113" xr:uid="{D2C5D2D2-0807-4412-94AB-F1DDDE304D2A}"/>
    <cellStyle name="Dex Doub Line 2 3 2 2" xfId="30114" xr:uid="{3075697B-2107-4724-AD11-29EFB7A67947}"/>
    <cellStyle name="Dex Doub Line 2 3 2 2 2" xfId="30115" xr:uid="{07C32F77-5C8C-435C-8CD9-3409E027E8E3}"/>
    <cellStyle name="Dex Doub Line 2 3 2 2 3" xfId="30116" xr:uid="{BA2EDA72-17F1-413A-B950-E39C45576EAE}"/>
    <cellStyle name="Dex Doub Line 2 3 2 2 4" xfId="30117" xr:uid="{0A30FB04-CB1B-40AD-886B-A2170C32A58A}"/>
    <cellStyle name="Dex Doub Line 2 3 2 2 5" xfId="30118" xr:uid="{7DEC233B-9991-47D8-85BC-DA2BDBAF51B4}"/>
    <cellStyle name="Dex Doub Line 2 3 2 3" xfId="30119" xr:uid="{FAD81CE2-663E-47CF-AF2B-13BE1AAC35DC}"/>
    <cellStyle name="Dex Doub Line 2 3 2 3 2" xfId="30120" xr:uid="{11568156-0AB1-4CD7-9641-185AA303E137}"/>
    <cellStyle name="Dex Doub Line 2 3 2 3 3" xfId="30121" xr:uid="{2DF1BC6D-7285-40FA-BC8E-7ACA23A2D7DD}"/>
    <cellStyle name="Dex Doub Line 2 3 2 3 4" xfId="30122" xr:uid="{8F30A090-7795-4665-B468-757773998198}"/>
    <cellStyle name="Dex Doub Line 2 3 2 3 5" xfId="30123" xr:uid="{A015D659-21B8-4CF4-BAD2-8FF74CECDCD2}"/>
    <cellStyle name="Dex Doub Line 2 3 2 4" xfId="30124" xr:uid="{4744EE0E-3AE1-4D8E-AE3E-529F3DC7705D}"/>
    <cellStyle name="Dex Doub Line 2 3 2 5" xfId="30125" xr:uid="{E21A56CF-8D7F-4A79-83DC-E51C7E7D63F7}"/>
    <cellStyle name="Dex Doub Line 2 3 2 6" xfId="30126" xr:uid="{5C869C3E-B29C-4F8B-BC87-D04E7B284F62}"/>
    <cellStyle name="Dex Doub Line 2 3 2 7" xfId="30127" xr:uid="{D0AE32D7-B590-4BA4-AE28-78B40B958BED}"/>
    <cellStyle name="Dex Doub Line 2 3 2_Commentaires" xfId="30128" xr:uid="{50B6C8AF-F7E8-40B3-BA1A-C38FAB578750}"/>
    <cellStyle name="Dex Doub Line 2 3 3" xfId="30129" xr:uid="{8C1E2933-1DC0-46B6-8AAE-8FDFD17B6A0A}"/>
    <cellStyle name="Dex Doub Line 2 3 3 2" xfId="30130" xr:uid="{1D2D6ECE-8152-49DD-B17E-AFDEDC285C02}"/>
    <cellStyle name="Dex Doub Line 2 3 3 2 2" xfId="30131" xr:uid="{E5A62985-0287-434A-9106-13F7B65D3BA6}"/>
    <cellStyle name="Dex Doub Line 2 3 3 2 3" xfId="30132" xr:uid="{36C545D2-CA39-4656-A60B-1314347C12AF}"/>
    <cellStyle name="Dex Doub Line 2 3 3 2 4" xfId="30133" xr:uid="{BDE34564-2E57-4FB6-ABF3-19367F73C1AD}"/>
    <cellStyle name="Dex Doub Line 2 3 3 2 5" xfId="30134" xr:uid="{D050306D-A9CE-419E-BBA3-EF150092BE6B}"/>
    <cellStyle name="Dex Doub Line 2 3 3 3" xfId="30135" xr:uid="{FF8F6D5F-017F-454B-AF09-C7E1C4C44ED5}"/>
    <cellStyle name="Dex Doub Line 2 3 3 3 2" xfId="30136" xr:uid="{3B8D9147-83F7-4CC3-B1E1-F018B6AABE2B}"/>
    <cellStyle name="Dex Doub Line 2 3 3 3 3" xfId="30137" xr:uid="{2D73AD4F-52D5-45CC-AA98-DCE56938DDE9}"/>
    <cellStyle name="Dex Doub Line 2 3 3 3 4" xfId="30138" xr:uid="{3654889D-97BC-430F-8559-7C6F0E57E4D1}"/>
    <cellStyle name="Dex Doub Line 2 3 3 3 5" xfId="30139" xr:uid="{4A3224A7-9F36-4449-9E99-A166C6070015}"/>
    <cellStyle name="Dex Doub Line 2 3 3 4" xfId="30140" xr:uid="{5FF92CF2-323D-4F69-83A6-FF55D896A272}"/>
    <cellStyle name="Dex Doub Line 2 3 3 5" xfId="30141" xr:uid="{CE4D0C97-B1A0-4D17-9F82-8C912155C1B6}"/>
    <cellStyle name="Dex Doub Line 2 3 3 6" xfId="30142" xr:uid="{14B9FDCD-36A6-4243-A27E-12449E2FAF41}"/>
    <cellStyle name="Dex Doub Line 2 3 3 7" xfId="30143" xr:uid="{5AAB2DA7-0042-4316-B97A-5C48FB611411}"/>
    <cellStyle name="Dex Doub Line 2 3 3_Commentaires" xfId="30144" xr:uid="{B8631B59-9CD4-4B1C-97D5-C45A73117882}"/>
    <cellStyle name="Dex Doub Line 2 3 4" xfId="30145" xr:uid="{5A5FED24-0332-4D75-B80D-5D7483D76C37}"/>
    <cellStyle name="Dex Doub Line 2 3 4 2" xfId="30146" xr:uid="{647D3635-2C40-49D7-8421-9A7477ADAE46}"/>
    <cellStyle name="Dex Doub Line 2 3 4 2 2" xfId="30147" xr:uid="{4BE84BE7-8562-4E31-962F-CF4D293EE198}"/>
    <cellStyle name="Dex Doub Line 2 3 4 2 3" xfId="30148" xr:uid="{75E3A7E7-A5F3-40F9-BF0D-409474693BF8}"/>
    <cellStyle name="Dex Doub Line 2 3 4 2 4" xfId="30149" xr:uid="{D36DA1DA-94B1-4FF5-803B-7C4B77C964C0}"/>
    <cellStyle name="Dex Doub Line 2 3 4 2 5" xfId="30150" xr:uid="{B320BF00-6C21-4B2A-94E1-D7B88FE7D819}"/>
    <cellStyle name="Dex Doub Line 2 3 4 3" xfId="30151" xr:uid="{36FF3B6E-CE2C-48B0-81C0-9729E2C9BE79}"/>
    <cellStyle name="Dex Doub Line 2 3 4 3 2" xfId="30152" xr:uid="{DD77E0CD-3066-4249-AC4A-D9F7E76DEC0A}"/>
    <cellStyle name="Dex Doub Line 2 3 4 3 3" xfId="30153" xr:uid="{E9B6F713-C435-4ABB-82E3-3449E0D49E04}"/>
    <cellStyle name="Dex Doub Line 2 3 4 3 4" xfId="30154" xr:uid="{EA47425D-A0F0-4CFA-883C-12386D6C46ED}"/>
    <cellStyle name="Dex Doub Line 2 3 4 3 5" xfId="30155" xr:uid="{5D1FF0CE-C0D9-49E1-AEDD-4588AAD12CD0}"/>
    <cellStyle name="Dex Doub Line 2 3 4 4" xfId="30156" xr:uid="{09064C6C-3F41-4417-A2B1-E5E328D3683C}"/>
    <cellStyle name="Dex Doub Line 2 3 4 5" xfId="30157" xr:uid="{BFA435B5-7790-4C12-9F83-F3853EA8A8FE}"/>
    <cellStyle name="Dex Doub Line 2 3 4 6" xfId="30158" xr:uid="{6BFA8AE9-98CC-450E-AC48-9085832ACAB0}"/>
    <cellStyle name="Dex Doub Line 2 3 4 7" xfId="30159" xr:uid="{33EBA6DD-088E-409C-814E-E40F6DEDDF58}"/>
    <cellStyle name="Dex Doub Line 2 3 5" xfId="30160" xr:uid="{0951CA84-75A8-48A1-9087-0FC1C68D76A0}"/>
    <cellStyle name="Dex Doub Line 2 3 5 2" xfId="30161" xr:uid="{8EA2B2DD-CC48-4F71-8D0F-195680FAAE62}"/>
    <cellStyle name="Dex Doub Line 2 3 5 3" xfId="30162" xr:uid="{A361414F-D335-443F-9B21-72083B0321D6}"/>
    <cellStyle name="Dex Doub Line 2 3 5 4" xfId="30163" xr:uid="{E273E3EB-0CC7-4E89-8598-9557D51D3734}"/>
    <cellStyle name="Dex Doub Line 2 3 5 5" xfId="30164" xr:uid="{14162A8A-4812-4FE2-85C3-95223916A7CC}"/>
    <cellStyle name="Dex Doub Line 2 3 6" xfId="30165" xr:uid="{4AD3379B-E990-4C42-B8A7-6E4457FB429E}"/>
    <cellStyle name="Dex Doub Line 2 3 6 2" xfId="30166" xr:uid="{CF960FB0-2D95-47B3-A8F8-F055D223A974}"/>
    <cellStyle name="Dex Doub Line 2 3 6 3" xfId="30167" xr:uid="{EA7D244E-C38F-4255-9E98-6954B0EC363A}"/>
    <cellStyle name="Dex Doub Line 2 3 6 4" xfId="30168" xr:uid="{6E6A3979-CD7D-49FC-B0FE-DFC6ED1B2056}"/>
    <cellStyle name="Dex Doub Line 2 3 6 5" xfId="30169" xr:uid="{9A5F2C5B-4C65-4CED-8459-5945DC6CDA23}"/>
    <cellStyle name="Dex Doub Line 2 3 7" xfId="30170" xr:uid="{4125A4C7-F1B5-42BE-B5E5-24031F4E7784}"/>
    <cellStyle name="Dex Doub Line 2 3 8" xfId="30171" xr:uid="{A1DF5CED-583D-40E4-BB95-CCC198DBB4E9}"/>
    <cellStyle name="Dex Doub Line 2 3 9" xfId="30172" xr:uid="{38CA2B3E-0B27-4F27-83BF-BAC2D68339B9}"/>
    <cellStyle name="Dex Doub Line 2 3_Commentaires" xfId="30173" xr:uid="{AFD071D3-29D3-4E2F-A952-08E0D5905FB7}"/>
    <cellStyle name="Dex Doub Line 2 4" xfId="30174" xr:uid="{C4738086-A8C8-4D94-B9EC-57B37F1F04E4}"/>
    <cellStyle name="Dex Doub Line 2 4 2" xfId="30175" xr:uid="{2D8D4CAF-CF67-4699-9D0A-0DD2A201C980}"/>
    <cellStyle name="Dex Doub Line 2 4 2 2" xfId="30176" xr:uid="{DE1C44B8-8DD5-4BC4-B98F-FF592017966D}"/>
    <cellStyle name="Dex Doub Line 2 4 2 3" xfId="30177" xr:uid="{F5A7B6EE-1F2F-4BBC-986E-364D3EA86E4A}"/>
    <cellStyle name="Dex Doub Line 2 4 2 4" xfId="30178" xr:uid="{AADF4B92-493D-4C38-AD32-B42F9CA45370}"/>
    <cellStyle name="Dex Doub Line 2 4 2 5" xfId="30179" xr:uid="{AC901F89-C458-4161-B610-0B3C98DD2E79}"/>
    <cellStyle name="Dex Doub Line 2 4 2_Commentaires" xfId="30180" xr:uid="{370BAFAF-9B1E-4492-941A-283E9D377796}"/>
    <cellStyle name="Dex Doub Line 2 4 3" xfId="30181" xr:uid="{FE2D7572-C6FB-4309-8E64-519D3118927B}"/>
    <cellStyle name="Dex Doub Line 2 4 3 2" xfId="30182" xr:uid="{26373DE2-9A7A-4CD0-BA37-2D04DE44EAC6}"/>
    <cellStyle name="Dex Doub Line 2 4 3 3" xfId="30183" xr:uid="{6A576C13-F20C-49DD-9546-98B579CD081F}"/>
    <cellStyle name="Dex Doub Line 2 4 3 4" xfId="30184" xr:uid="{B61EB9D0-A00C-4DDB-9390-99A6EFF30C93}"/>
    <cellStyle name="Dex Doub Line 2 4 3 5" xfId="30185" xr:uid="{B637763D-D181-48FD-95C3-AE78AEF07789}"/>
    <cellStyle name="Dex Doub Line 2 4 4" xfId="30186" xr:uid="{F7E216E9-EDE6-4D71-93B6-A4137DFEE35A}"/>
    <cellStyle name="Dex Doub Line 2 4 5" xfId="30187" xr:uid="{D3CA7B8B-CAB6-4927-8883-AEBA92E55EF0}"/>
    <cellStyle name="Dex Doub Line 2 4 6" xfId="30188" xr:uid="{E07A427C-0198-45F4-B9C6-0943DE03A20F}"/>
    <cellStyle name="Dex Doub Line 2 4 7" xfId="30189" xr:uid="{DEA30194-55F8-427C-A81B-951BCEF55335}"/>
    <cellStyle name="Dex Doub Line 2 4_Commentaires" xfId="30190" xr:uid="{F7E6EBD9-EA23-4916-8D1E-CFFDB7233A91}"/>
    <cellStyle name="Dex Doub Line 2 5" xfId="30191" xr:uid="{DD082307-CE7A-4C2D-A732-6405663FA126}"/>
    <cellStyle name="Dex Doub Line 2 5 2" xfId="30192" xr:uid="{E1A341AF-0122-477D-B418-8CF4483DA09E}"/>
    <cellStyle name="Dex Doub Line 2 5 2 2" xfId="30193" xr:uid="{6534697C-092F-4118-9C3E-315C390266EA}"/>
    <cellStyle name="Dex Doub Line 2 5 2 3" xfId="30194" xr:uid="{8C66331C-79A7-4027-BF4A-B9601367D48B}"/>
    <cellStyle name="Dex Doub Line 2 5 2 4" xfId="30195" xr:uid="{BD1B5981-26EA-4594-B9A4-D2BAA1718FB1}"/>
    <cellStyle name="Dex Doub Line 2 5 2 5" xfId="30196" xr:uid="{59A781BA-7093-4E31-87DA-7908CEA381B4}"/>
    <cellStyle name="Dex Doub Line 2 5 2_Commentaires" xfId="30197" xr:uid="{6D0AB12D-6D67-4DDE-AE77-F314B17733F8}"/>
    <cellStyle name="Dex Doub Line 2 5 3" xfId="30198" xr:uid="{3D2A2B45-4660-4B7A-8AD2-0CF14D4DBE00}"/>
    <cellStyle name="Dex Doub Line 2 5 3 2" xfId="30199" xr:uid="{ADE59476-B0A6-454B-BA2F-2B1CA56FA6CA}"/>
    <cellStyle name="Dex Doub Line 2 5 3 3" xfId="30200" xr:uid="{48874C5C-1A70-4005-8316-F2C0082EF005}"/>
    <cellStyle name="Dex Doub Line 2 5 3 4" xfId="30201" xr:uid="{04458A66-471A-4F62-94B1-5BD17E9286E9}"/>
    <cellStyle name="Dex Doub Line 2 5 3 5" xfId="30202" xr:uid="{E51C9530-E6AD-47D6-AA91-AF2FB6309FE5}"/>
    <cellStyle name="Dex Doub Line 2 5 4" xfId="30203" xr:uid="{29F5CAF6-0A34-4299-9A72-52088336245B}"/>
    <cellStyle name="Dex Doub Line 2 5 5" xfId="30204" xr:uid="{2698FDF0-122D-4CD4-9E4F-61A00A1B22C3}"/>
    <cellStyle name="Dex Doub Line 2 5 6" xfId="30205" xr:uid="{737DF80F-A3FA-4AA3-A7FD-717AFB024204}"/>
    <cellStyle name="Dex Doub Line 2 5 7" xfId="30206" xr:uid="{26AFC358-9118-4FAD-BE44-093F6487F640}"/>
    <cellStyle name="Dex Doub Line 2 5_Commentaires" xfId="30207" xr:uid="{423A853F-D022-4B8D-A527-6285EF5D694D}"/>
    <cellStyle name="Dex Doub Line 2 6" xfId="30208" xr:uid="{5792CB7F-5D1E-4656-B3EF-C4D99866AB1B}"/>
    <cellStyle name="Dex Doub Line 2 6 2" xfId="30209" xr:uid="{BBA64380-C2FE-4BFF-A683-BB47C84D072D}"/>
    <cellStyle name="Dex Doub Line 2 6 2 2" xfId="30210" xr:uid="{89439266-0AB9-411D-9157-042BBE95BE1C}"/>
    <cellStyle name="Dex Doub Line 2 6 2 3" xfId="30211" xr:uid="{6DCF591D-4BEB-4CFB-9C6B-820D14613EBE}"/>
    <cellStyle name="Dex Doub Line 2 6 2 4" xfId="30212" xr:uid="{BADC9421-E1FB-442B-9BFE-86B7CDD703A3}"/>
    <cellStyle name="Dex Doub Line 2 6 2 5" xfId="30213" xr:uid="{BF07EA5C-6818-4D9F-97A5-2548CEEA8766}"/>
    <cellStyle name="Dex Doub Line 2 6 2_Commentaires" xfId="30214" xr:uid="{EFFBEAD0-7A65-4FF7-976A-8AA1B8F26378}"/>
    <cellStyle name="Dex Doub Line 2 6 3" xfId="30215" xr:uid="{CC239F6E-C3B6-484D-8783-2D210C6F2475}"/>
    <cellStyle name="Dex Doub Line 2 6 3 2" xfId="30216" xr:uid="{1DD30D3A-42F6-4424-9A9D-F066B912BFA0}"/>
    <cellStyle name="Dex Doub Line 2 6 3 3" xfId="30217" xr:uid="{D5C59DC7-780B-4F29-ACB4-0C4894476CC8}"/>
    <cellStyle name="Dex Doub Line 2 6 3 4" xfId="30218" xr:uid="{A5CFC38C-A480-49E0-9F88-5FEF7824A616}"/>
    <cellStyle name="Dex Doub Line 2 6 3 5" xfId="30219" xr:uid="{E90E680E-EFED-470A-BDF1-4B3BF34CD737}"/>
    <cellStyle name="Dex Doub Line 2 6 4" xfId="30220" xr:uid="{7692479B-400F-4F8C-A14F-DB80E09CF432}"/>
    <cellStyle name="Dex Doub Line 2 6 5" xfId="30221" xr:uid="{62DA1D7E-9E7F-476A-8BF4-D6C9FE4AB573}"/>
    <cellStyle name="Dex Doub Line 2 6 6" xfId="30222" xr:uid="{938C084B-C1B5-4822-AC56-A2CC4F57C346}"/>
    <cellStyle name="Dex Doub Line 2 6 7" xfId="30223" xr:uid="{E70A8668-CF03-4239-BC4A-54F36F7C22F8}"/>
    <cellStyle name="Dex Doub Line 2 6_Commentaires" xfId="30224" xr:uid="{362FC04C-FBF6-4917-AFEF-31B549BF2F1F}"/>
    <cellStyle name="Dex Doub Line 2 7" xfId="30225" xr:uid="{51123655-538D-489B-9040-C39D5C478FB9}"/>
    <cellStyle name="Dex Doub Line 2 7 2" xfId="30226" xr:uid="{AEE9EF5B-D909-4CA7-9BE2-32BC6ED49E8B}"/>
    <cellStyle name="Dex Doub Line 2 7 2 2" xfId="30227" xr:uid="{BECB7680-590E-487D-B18F-11876C1DA893}"/>
    <cellStyle name="Dex Doub Line 2 7 2 3" xfId="30228" xr:uid="{9707B19A-E70E-43B2-9C9A-80B4142325AF}"/>
    <cellStyle name="Dex Doub Line 2 7 2 4" xfId="30229" xr:uid="{FD5C0C93-5A10-4F4C-B475-910A4CD02779}"/>
    <cellStyle name="Dex Doub Line 2 7 2 5" xfId="30230" xr:uid="{38185693-B6F0-498E-8545-B155949CFDA3}"/>
    <cellStyle name="Dex Doub Line 2 7 2_Commentaires" xfId="30231" xr:uid="{1DF92876-37F6-4B0A-AFF2-E39E94784A9A}"/>
    <cellStyle name="Dex Doub Line 2 7 3" xfId="30232" xr:uid="{8797F9FF-5450-4A92-A07D-022D1E452FEA}"/>
    <cellStyle name="Dex Doub Line 2 7 3 2" xfId="30233" xr:uid="{7B0B4929-CBEB-405C-8EB0-91E23B66F815}"/>
    <cellStyle name="Dex Doub Line 2 7 3 3" xfId="30234" xr:uid="{FEB1680E-BFC8-4B67-B948-74A96A450A8E}"/>
    <cellStyle name="Dex Doub Line 2 7 3 4" xfId="30235" xr:uid="{7DA1220B-1F53-4C5B-8495-9FECCCBD6CF4}"/>
    <cellStyle name="Dex Doub Line 2 7 3 5" xfId="30236" xr:uid="{A17BAC29-8B14-4324-8712-5F89504CD54C}"/>
    <cellStyle name="Dex Doub Line 2 7 4" xfId="30237" xr:uid="{D9AD5AF4-A3BF-4DD1-8B77-0340EB303A22}"/>
    <cellStyle name="Dex Doub Line 2 7 5" xfId="30238" xr:uid="{D14578DD-60A1-437A-91D8-19FBE3753F77}"/>
    <cellStyle name="Dex Doub Line 2 7 6" xfId="30239" xr:uid="{BD8DA315-0C52-4C63-A38D-D7C27A963431}"/>
    <cellStyle name="Dex Doub Line 2 7 7" xfId="30240" xr:uid="{0EAD4B15-3E55-4200-9E5E-00713011A645}"/>
    <cellStyle name="Dex Doub Line 2 7_Commentaires" xfId="30241" xr:uid="{7EBD8E5F-1AF0-45DC-A538-6618A1514946}"/>
    <cellStyle name="Dex Doub Line 2 8" xfId="30242" xr:uid="{39EFDFE8-BDB3-482E-B58A-D3109F5EA102}"/>
    <cellStyle name="Dex Doub Line 2 8 2" xfId="30243" xr:uid="{6C89BFC9-B457-4AB6-A12B-D0CD7A47A5E7}"/>
    <cellStyle name="Dex Doub Line 2 8 2 2" xfId="30244" xr:uid="{B9BC2B4F-583D-4BE5-9696-E00D76EA7900}"/>
    <cellStyle name="Dex Doub Line 2 8 2 3" xfId="30245" xr:uid="{FC6ABB12-41F7-484A-815C-83FDFF5D4540}"/>
    <cellStyle name="Dex Doub Line 2 8 2 4" xfId="30246" xr:uid="{B2873A12-6CA3-4890-AC57-303F2AAECC36}"/>
    <cellStyle name="Dex Doub Line 2 8 2 5" xfId="30247" xr:uid="{454AFBF4-E318-44A1-9EA2-62B1A95BCC6B}"/>
    <cellStyle name="Dex Doub Line 2 8 3" xfId="30248" xr:uid="{32FDAAEF-14A4-4C4D-8314-FE0E8AD71E31}"/>
    <cellStyle name="Dex Doub Line 2 8 4" xfId="30249" xr:uid="{7F0BB424-1288-4EFC-83D6-CEFBAD7678FC}"/>
    <cellStyle name="Dex Doub Line 2 8 5" xfId="30250" xr:uid="{03DE8027-89AD-4712-B39C-FBE8E3073B18}"/>
    <cellStyle name="Dex Doub Line 2 8 6" xfId="30251" xr:uid="{CC6E708C-48C2-4F7F-AEAD-46643A3AF30A}"/>
    <cellStyle name="Dex Doub Line 2 8_Commentaires" xfId="30252" xr:uid="{78ACECFD-ECC5-4FF3-8DF5-16043F25A5EB}"/>
    <cellStyle name="Dex Doub Line 2 9" xfId="30253" xr:uid="{7B40CA0B-5D38-4292-951E-F34A2F518A5F}"/>
    <cellStyle name="Dex Doub Line 2 9 2" xfId="30254" xr:uid="{FE34D1E7-76CD-4946-9878-DC0AEEED4F3B}"/>
    <cellStyle name="Dex Doub Line 2 9 3" xfId="30255" xr:uid="{D881055F-9FC2-4EE4-A387-7817978D51DA}"/>
    <cellStyle name="Dex Doub Line 2 9 4" xfId="30256" xr:uid="{D0C20A9B-88B2-4BD7-9865-06DAB247EB6E}"/>
    <cellStyle name="Dex Doub Line 2 9 5" xfId="30257" xr:uid="{29F1D848-8BDA-474C-8491-68D988ADCE22}"/>
    <cellStyle name="Dex Doub Line 2 9_Commentaires" xfId="30258" xr:uid="{E0E91199-4D3E-4DD8-941D-33A102FAA51C}"/>
    <cellStyle name="Dex Doub Line 2_Commentaires" xfId="30259" xr:uid="{68491D3A-0EF5-4EEA-9964-1DB5C021410A}"/>
    <cellStyle name="Dex Doub Line 20" xfId="30260" xr:uid="{FE4FC838-5371-4F7F-B909-1064F2B45EB5}"/>
    <cellStyle name="Dex Doub Line 20 2" xfId="30261" xr:uid="{61F85CD0-E9B8-41EA-AC69-FD894860E8BF}"/>
    <cellStyle name="Dex Doub Line 20 2 2" xfId="30262" xr:uid="{10AB4B49-643F-44BE-B291-5487FBA6133D}"/>
    <cellStyle name="Dex Doub Line 20 2 3" xfId="30263" xr:uid="{11DD0FEC-FCDE-453E-93FB-D87EB7088745}"/>
    <cellStyle name="Dex Doub Line 20 2 4" xfId="30264" xr:uid="{D2CDE4CD-0A71-4071-B5BA-5368E5B0152E}"/>
    <cellStyle name="Dex Doub Line 20 2 5" xfId="30265" xr:uid="{A72AF6A5-05D3-4799-83FF-4460959AD0D7}"/>
    <cellStyle name="Dex Doub Line 20 2_Commentaires" xfId="30266" xr:uid="{635CA516-CA23-4088-A20F-613DB6ED6DB9}"/>
    <cellStyle name="Dex Doub Line 20 3" xfId="30267" xr:uid="{5416585F-EEF2-40E8-8306-9466EE5BA33C}"/>
    <cellStyle name="Dex Doub Line 20 4" xfId="30268" xr:uid="{0CC0C1E4-C2C6-4A8E-83F5-330557B1621F}"/>
    <cellStyle name="Dex Doub Line 20 5" xfId="30269" xr:uid="{AB970B63-FB89-43F0-9E6E-BEA191ECDD9C}"/>
    <cellStyle name="Dex Doub Line 20 6" xfId="30270" xr:uid="{56E37644-75DB-402D-BBAF-74DC23C63E1D}"/>
    <cellStyle name="Dex Doub Line 20_Commentaires" xfId="30271" xr:uid="{E90EAE7E-99C8-496E-A340-4439EFFC616E}"/>
    <cellStyle name="Dex Doub Line 21" xfId="30272" xr:uid="{9F2FD4CF-67C3-4CF3-899E-E70880A11A24}"/>
    <cellStyle name="Dex Doub Line 21 2" xfId="30273" xr:uid="{0276E933-15E8-43BA-ACE7-E10A5F9D09BE}"/>
    <cellStyle name="Dex Doub Line 21 2 2" xfId="30274" xr:uid="{5717A4C3-8953-427F-B011-62710980F3CA}"/>
    <cellStyle name="Dex Doub Line 21 2_Commentaires" xfId="30275" xr:uid="{31FF0105-A18C-49A7-8DFF-D403F18FD749}"/>
    <cellStyle name="Dex Doub Line 21 3" xfId="30276" xr:uid="{F99EF3B5-AE1B-4A3C-B001-EB2484E108EA}"/>
    <cellStyle name="Dex Doub Line 21 4" xfId="30277" xr:uid="{9468D730-E986-484B-AB1C-6BA74ECD4EBA}"/>
    <cellStyle name="Dex Doub Line 21 5" xfId="30278" xr:uid="{F0F8A97A-79CE-4FFD-920B-690EE89F6D59}"/>
    <cellStyle name="Dex Doub Line 21_Commentaires" xfId="30279" xr:uid="{D8D0DC70-F1A4-476B-9631-D1FAFA7C28AD}"/>
    <cellStyle name="Dex Doub Line 22" xfId="30280" xr:uid="{6CC80270-5A5D-4DA7-8E3E-D690EA10BDFE}"/>
    <cellStyle name="Dex Doub Line 22 2" xfId="30281" xr:uid="{8D37E5D0-4E58-4A27-91E9-EF257829CD7D}"/>
    <cellStyle name="Dex Doub Line 22 2 2" xfId="30282" xr:uid="{EDA1F31A-EFD0-47FF-85AB-94210F13C749}"/>
    <cellStyle name="Dex Doub Line 22 2_Commentaires" xfId="30283" xr:uid="{2C1EEB28-615F-4A50-A902-C3A7BBE33192}"/>
    <cellStyle name="Dex Doub Line 22 3" xfId="30284" xr:uid="{EE9A752D-FFE6-46C0-87DE-712DC747D981}"/>
    <cellStyle name="Dex Doub Line 22_Commentaires" xfId="30285" xr:uid="{499CBE49-748A-4CC2-8BEA-A4D8C83B9FCE}"/>
    <cellStyle name="Dex Doub Line 23" xfId="30286" xr:uid="{4184F1D5-1606-4E6C-9A1F-6416B46A0876}"/>
    <cellStyle name="Dex Doub Line 23 2" xfId="30287" xr:uid="{5596FAEF-15D1-4960-AFE5-7AB051308261}"/>
    <cellStyle name="Dex Doub Line 23 2 2" xfId="30288" xr:uid="{A0800E5C-DB9A-4134-A7C2-2A05F690EFAE}"/>
    <cellStyle name="Dex Doub Line 23 2_Commentaires" xfId="30289" xr:uid="{D234CAC2-EC4E-4C55-9FB0-75EFE4B34B92}"/>
    <cellStyle name="Dex Doub Line 23 3" xfId="30290" xr:uid="{83B6D82E-DAD6-4CAD-9E50-B7D23C00E4DB}"/>
    <cellStyle name="Dex Doub Line 23_Commentaires" xfId="30291" xr:uid="{86E1F5B7-E6AB-43A9-8A6F-811DAF668A41}"/>
    <cellStyle name="Dex Doub Line 24" xfId="30292" xr:uid="{AC2AB71E-BF5C-45AD-9D18-0C979AD391A8}"/>
    <cellStyle name="Dex Doub Line 24 2" xfId="30293" xr:uid="{3F80394F-BC26-4473-8EEF-09A8BDEFF0DE}"/>
    <cellStyle name="Dex Doub Line 24 2 2" xfId="30294" xr:uid="{503FC826-5EB9-444F-8944-51DEC6A36253}"/>
    <cellStyle name="Dex Doub Line 24 2_Commentaires" xfId="30295" xr:uid="{205F89DB-62BE-4FDB-B322-4FFE28A5219D}"/>
    <cellStyle name="Dex Doub Line 24 3" xfId="30296" xr:uid="{08F02481-3EA4-4F7E-A759-47398A2AEC8C}"/>
    <cellStyle name="Dex Doub Line 24_Commentaires" xfId="30297" xr:uid="{A9C235A0-64A4-4CFA-B6AE-5264C051BDF2}"/>
    <cellStyle name="Dex Doub Line 25" xfId="30298" xr:uid="{5C7AC26B-57A9-4C1B-8A70-C7451DFFF405}"/>
    <cellStyle name="Dex Doub Line 25 2" xfId="30299" xr:uid="{B2948DEE-D0D9-45A1-80C8-3E0E0A7E48FD}"/>
    <cellStyle name="Dex Doub Line 25 2 2" xfId="30300" xr:uid="{3B942313-61AD-4E29-BB07-FFC9506BD451}"/>
    <cellStyle name="Dex Doub Line 25 2_Commentaires" xfId="30301" xr:uid="{4629AB47-1261-4A14-AB04-F322E4806CD8}"/>
    <cellStyle name="Dex Doub Line 25 3" xfId="30302" xr:uid="{A67863A0-7E7F-4C41-B418-A43EBC6ACA95}"/>
    <cellStyle name="Dex Doub Line 25_Commentaires" xfId="30303" xr:uid="{92BE016E-D022-41E3-BD3B-7FB980AFA6C1}"/>
    <cellStyle name="Dex Doub Line 26" xfId="30304" xr:uid="{29889119-D1B5-4E69-A3E2-F0D506EEB2F4}"/>
    <cellStyle name="Dex Doub Line 26 2" xfId="30305" xr:uid="{82B6AFA6-14AF-4E91-9B04-6C65AB2C19ED}"/>
    <cellStyle name="Dex Doub Line 26 2 2" xfId="30306" xr:uid="{528CF398-BDD4-4B88-ADB7-068DD0989200}"/>
    <cellStyle name="Dex Doub Line 26 2_Commentaires" xfId="30307" xr:uid="{341F9B4F-73B6-4B2C-B924-7EA3F2F0AE13}"/>
    <cellStyle name="Dex Doub Line 26 3" xfId="30308" xr:uid="{B3BF2330-4575-4803-AD64-8A6048060DEF}"/>
    <cellStyle name="Dex Doub Line 26_Commentaires" xfId="30309" xr:uid="{1F100CEB-F5B9-4279-B19D-F69088DA5F18}"/>
    <cellStyle name="Dex Doub Line 27" xfId="30310" xr:uid="{9FF0F4C1-2D6E-4247-B3D5-CF20F0DE08C6}"/>
    <cellStyle name="Dex Doub Line 27 2" xfId="30311" xr:uid="{77F86113-8A19-4509-A51D-C4D51AC04D1B}"/>
    <cellStyle name="Dex Doub Line 27 2 2" xfId="30312" xr:uid="{CE2141C2-1966-411C-A81B-8C504D0E579E}"/>
    <cellStyle name="Dex Doub Line 27 2_Commentaires" xfId="30313" xr:uid="{D6D31BF1-384C-4B0F-BCD0-8CC539D9740C}"/>
    <cellStyle name="Dex Doub Line 27 3" xfId="30314" xr:uid="{EA752ACE-6E8B-470A-8D2F-29B51143AAF7}"/>
    <cellStyle name="Dex Doub Line 27_Commentaires" xfId="30315" xr:uid="{89EA5DD0-48A7-4213-A4FC-ACE87CA28C60}"/>
    <cellStyle name="Dex Doub Line 28" xfId="30316" xr:uid="{4E693069-D1EE-4AE1-AFC2-2D8FC7FFB6CF}"/>
    <cellStyle name="Dex Doub Line 28 2" xfId="30317" xr:uid="{0D49DEEB-1254-424E-BBC7-DF41989625B9}"/>
    <cellStyle name="Dex Doub Line 28 2 2" xfId="30318" xr:uid="{703D6BED-ED4D-45ED-8C07-AF55E35FDE3E}"/>
    <cellStyle name="Dex Doub Line 28 2_Commentaires" xfId="30319" xr:uid="{4753EFFA-0E55-42C5-A415-5D6A9FF814C7}"/>
    <cellStyle name="Dex Doub Line 28 3" xfId="30320" xr:uid="{D89CACA9-C565-4AD9-AC78-AD15F137D18B}"/>
    <cellStyle name="Dex Doub Line 28_Commentaires" xfId="30321" xr:uid="{5F5D05CB-EE2B-44EB-AEAA-7C08E8D975CF}"/>
    <cellStyle name="Dex Doub Line 29" xfId="30322" xr:uid="{4FC50E07-86D2-4770-875E-22EDE87A6B32}"/>
    <cellStyle name="Dex Doub Line 29 2" xfId="30323" xr:uid="{9D2A9E11-7F35-4794-A53A-1E9C15D9306B}"/>
    <cellStyle name="Dex Doub Line 29 2 2" xfId="30324" xr:uid="{1ECAAB4B-0910-40C3-B841-30EC9F002492}"/>
    <cellStyle name="Dex Doub Line 29 2_Commentaires" xfId="30325" xr:uid="{4AA672E0-7589-4006-998C-FE48AE252203}"/>
    <cellStyle name="Dex Doub Line 29 3" xfId="30326" xr:uid="{1DDBBBE8-D0E3-4801-A613-02BC2CA62775}"/>
    <cellStyle name="Dex Doub Line 29_Commentaires" xfId="30327" xr:uid="{75E38738-E6B8-4893-BBC0-8DF360DA1E79}"/>
    <cellStyle name="Dex Doub Line 3" xfId="30328" xr:uid="{06A3B7EB-14BA-49A8-B73D-72434C761EBD}"/>
    <cellStyle name="Dex Doub Line 3 10" xfId="30329" xr:uid="{81FB21E7-E590-4684-86FF-D39F7F4181A7}"/>
    <cellStyle name="Dex Doub Line 3 11" xfId="30330" xr:uid="{9D271801-820A-406D-A947-9AF6A939BAC9}"/>
    <cellStyle name="Dex Doub Line 3 12" xfId="30331" xr:uid="{1AB9C5EE-6A01-4565-B180-65EE10A31EC8}"/>
    <cellStyle name="Dex Doub Line 3 2" xfId="30332" xr:uid="{BF327772-537C-43AC-9530-4B032D91C1BA}"/>
    <cellStyle name="Dex Doub Line 3 2 10" xfId="30333" xr:uid="{F51397F5-0DD1-4014-AC38-27E953B4B84A}"/>
    <cellStyle name="Dex Doub Line 3 2 2" xfId="30334" xr:uid="{89C55C78-6358-4EA7-8456-977DF22A8BFB}"/>
    <cellStyle name="Dex Doub Line 3 2 2 2" xfId="30335" xr:uid="{F1DDA9CE-448A-48CE-A465-E1DE20CD151A}"/>
    <cellStyle name="Dex Doub Line 3 2 2 2 2" xfId="30336" xr:uid="{AEB8C415-8485-4C19-B8F0-DF1332CFB303}"/>
    <cellStyle name="Dex Doub Line 3 2 2 2 3" xfId="30337" xr:uid="{E71F3A85-9785-4013-AA34-DF7BC0529237}"/>
    <cellStyle name="Dex Doub Line 3 2 2 2 4" xfId="30338" xr:uid="{378DC5E9-9A7C-4A69-B8BB-F75417496082}"/>
    <cellStyle name="Dex Doub Line 3 2 2 2 5" xfId="30339" xr:uid="{0851260D-C0E4-4701-8B9D-E77DBB0DDA1C}"/>
    <cellStyle name="Dex Doub Line 3 2 2 2_Commentaires" xfId="30340" xr:uid="{97793664-77E1-4AF1-AEFB-2CD136D6EB36}"/>
    <cellStyle name="Dex Doub Line 3 2 2 3" xfId="30341" xr:uid="{CBDBCF2C-2633-4922-9867-54F5149A1FA6}"/>
    <cellStyle name="Dex Doub Line 3 2 2 3 2" xfId="30342" xr:uid="{AE35601C-8D52-4DA7-8328-5BBDB0AACC6F}"/>
    <cellStyle name="Dex Doub Line 3 2 2 3 3" xfId="30343" xr:uid="{3482E758-F662-48C4-B4BC-B1274716A686}"/>
    <cellStyle name="Dex Doub Line 3 2 2 3 4" xfId="30344" xr:uid="{EEFEFBA2-CACE-42B3-BE7A-C54D26DE3D46}"/>
    <cellStyle name="Dex Doub Line 3 2 2 3 5" xfId="30345" xr:uid="{DC655472-66F1-471D-98AD-A4D221ECE963}"/>
    <cellStyle name="Dex Doub Line 3 2 2 4" xfId="30346" xr:uid="{48D7E88B-0BB5-426E-BC52-7ECF19B7C933}"/>
    <cellStyle name="Dex Doub Line 3 2 2 5" xfId="30347" xr:uid="{E35FDDD5-38F0-4088-B761-AB217300B468}"/>
    <cellStyle name="Dex Doub Line 3 2 2 6" xfId="30348" xr:uid="{CC5A5550-494D-4F3D-9D9A-5D350C95D15A}"/>
    <cellStyle name="Dex Doub Line 3 2 2 7" xfId="30349" xr:uid="{891A6593-248A-4F2A-A1E6-1C5422819865}"/>
    <cellStyle name="Dex Doub Line 3 2 2_Commentaires" xfId="30350" xr:uid="{F81D940A-4F18-4F2F-A540-46F3D8DE2C1B}"/>
    <cellStyle name="Dex Doub Line 3 2 3" xfId="30351" xr:uid="{F6908ACC-A9EE-4291-A787-EC15A058764F}"/>
    <cellStyle name="Dex Doub Line 3 2 3 2" xfId="30352" xr:uid="{B199931B-0E79-49D7-B682-DD8C157DC8D4}"/>
    <cellStyle name="Dex Doub Line 3 2 3 2 2" xfId="30353" xr:uid="{EFB2E64A-08E8-4E4F-A1D1-DEBBE9D2561B}"/>
    <cellStyle name="Dex Doub Line 3 2 3 2 3" xfId="30354" xr:uid="{B2C33D1F-2BB2-4B09-A73B-E4CBB1B4D7A3}"/>
    <cellStyle name="Dex Doub Line 3 2 3 2 4" xfId="30355" xr:uid="{DCF07DAE-DB23-4A4F-8C73-E1A56374AE32}"/>
    <cellStyle name="Dex Doub Line 3 2 3 2 5" xfId="30356" xr:uid="{D6201484-7DAD-4A2D-8EDC-50E72C1979CD}"/>
    <cellStyle name="Dex Doub Line 3 2 3 2_Commentaires" xfId="30357" xr:uid="{BAD6DE1C-728C-4E36-83EB-58216783D6DE}"/>
    <cellStyle name="Dex Doub Line 3 2 3 3" xfId="30358" xr:uid="{ECC03334-BA26-40D6-8CED-235618ABE8A4}"/>
    <cellStyle name="Dex Doub Line 3 2 3 3 2" xfId="30359" xr:uid="{9B1A99BB-CA59-4698-A0EE-BC748B9ED5CD}"/>
    <cellStyle name="Dex Doub Line 3 2 3 3 3" xfId="30360" xr:uid="{743BFCD8-CD03-4B88-A802-2F082E02CBC2}"/>
    <cellStyle name="Dex Doub Line 3 2 3 3 4" xfId="30361" xr:uid="{CD43B686-AA1B-4BD9-A40E-36BB6481C8EA}"/>
    <cellStyle name="Dex Doub Line 3 2 3 3 5" xfId="30362" xr:uid="{4ACA5E79-A240-4BDC-97ED-799E60914D3A}"/>
    <cellStyle name="Dex Doub Line 3 2 3 4" xfId="30363" xr:uid="{F0EC8D9E-38A7-4096-B1E3-DED0697287E2}"/>
    <cellStyle name="Dex Doub Line 3 2 3 5" xfId="30364" xr:uid="{9A09EC55-642E-4CD4-AD93-24C1B001A59E}"/>
    <cellStyle name="Dex Doub Line 3 2 3 6" xfId="30365" xr:uid="{727BD25E-742A-4AD3-A96D-3E93F7D13FC7}"/>
    <cellStyle name="Dex Doub Line 3 2 3 7" xfId="30366" xr:uid="{60852D89-F84E-4CE6-B71B-6A72DB78EC63}"/>
    <cellStyle name="Dex Doub Line 3 2 3_Commentaires" xfId="30367" xr:uid="{3CC8D863-CD60-4BAA-88F2-F8CC1A74A8C0}"/>
    <cellStyle name="Dex Doub Line 3 2 4" xfId="30368" xr:uid="{A11461FC-6C5A-4190-8E05-5B9F6785925A}"/>
    <cellStyle name="Dex Doub Line 3 2 4 2" xfId="30369" xr:uid="{98766DB9-437E-4FCD-9D70-45E62D24B130}"/>
    <cellStyle name="Dex Doub Line 3 2 4 2 2" xfId="30370" xr:uid="{6FAB8505-3343-435D-A40C-C7100E180FC5}"/>
    <cellStyle name="Dex Doub Line 3 2 4 2 3" xfId="30371" xr:uid="{E4175BB2-34AA-459D-BC86-4321A34146E4}"/>
    <cellStyle name="Dex Doub Line 3 2 4 2 4" xfId="30372" xr:uid="{B67D0B6A-A9F9-4C90-A2B0-948A91EF7978}"/>
    <cellStyle name="Dex Doub Line 3 2 4 2 5" xfId="30373" xr:uid="{5B490CE1-BD6A-4DFB-A8FF-4649C38344AA}"/>
    <cellStyle name="Dex Doub Line 3 2 4 2_Commentaires" xfId="30374" xr:uid="{B14A6263-371B-404C-B0EE-9F91E02DF49B}"/>
    <cellStyle name="Dex Doub Line 3 2 4 3" xfId="30375" xr:uid="{CC7C64A3-4111-4571-95F0-F24FC1195648}"/>
    <cellStyle name="Dex Doub Line 3 2 4 3 2" xfId="30376" xr:uid="{79C47597-4018-4EB5-A5A8-9BD5248EC395}"/>
    <cellStyle name="Dex Doub Line 3 2 4 3 3" xfId="30377" xr:uid="{DAD0C968-3B60-45F1-B713-7D494E976C70}"/>
    <cellStyle name="Dex Doub Line 3 2 4 3 4" xfId="30378" xr:uid="{AF94EC4F-460E-422F-AF25-B1AD9C7CF82D}"/>
    <cellStyle name="Dex Doub Line 3 2 4 3 5" xfId="30379" xr:uid="{A764D0DB-EFB2-498D-9F38-C307840797E3}"/>
    <cellStyle name="Dex Doub Line 3 2 4 4" xfId="30380" xr:uid="{B0FC6E48-5C88-4C7D-AA29-AB453211F7F2}"/>
    <cellStyle name="Dex Doub Line 3 2 4 5" xfId="30381" xr:uid="{6AFB0311-4F13-4796-B00E-BEB92F96314C}"/>
    <cellStyle name="Dex Doub Line 3 2 4 6" xfId="30382" xr:uid="{90930802-C105-48E0-8A7B-FB82FA035F5F}"/>
    <cellStyle name="Dex Doub Line 3 2 4 7" xfId="30383" xr:uid="{BE9FF3BC-3C41-477F-B906-A604DDCD9B84}"/>
    <cellStyle name="Dex Doub Line 3 2 4_Commentaires" xfId="30384" xr:uid="{DF859303-2426-41D3-9A3F-6652A747A436}"/>
    <cellStyle name="Dex Doub Line 3 2 5" xfId="30385" xr:uid="{723AE5DC-6CE3-4366-ABF7-FE258250AF02}"/>
    <cellStyle name="Dex Doub Line 3 2 5 2" xfId="30386" xr:uid="{A549BE47-0683-47EC-87A9-D945DB12E2D8}"/>
    <cellStyle name="Dex Doub Line 3 2 5 2 2" xfId="30387" xr:uid="{27B3C0DE-3577-4D10-AF35-4C0FF3FE0A16}"/>
    <cellStyle name="Dex Doub Line 3 2 5 2_Commentaires" xfId="30388" xr:uid="{3125D7FF-4951-4BE3-A933-2E3D67DFCD85}"/>
    <cellStyle name="Dex Doub Line 3 2 5 3" xfId="30389" xr:uid="{F9A10C9A-C46D-43A8-8036-39EE60EC7016}"/>
    <cellStyle name="Dex Doub Line 3 2 5 4" xfId="30390" xr:uid="{195F09F7-E576-41D7-848E-1D9F3D82A73B}"/>
    <cellStyle name="Dex Doub Line 3 2 5 5" xfId="30391" xr:uid="{5ED9954A-5EE5-44C9-AAB6-5D606B863F5D}"/>
    <cellStyle name="Dex Doub Line 3 2 5_Commentaires" xfId="30392" xr:uid="{029ECC56-794E-40CE-A56C-F08DBE94F190}"/>
    <cellStyle name="Dex Doub Line 3 2 6" xfId="30393" xr:uid="{73C08481-B18B-43CC-B634-73FBD6371171}"/>
    <cellStyle name="Dex Doub Line 3 2 6 2" xfId="30394" xr:uid="{ACFDF4E2-DDD5-4A83-9F19-2CEF648D1061}"/>
    <cellStyle name="Dex Doub Line 3 2 6 2 2" xfId="30395" xr:uid="{22578C93-8B6A-4875-A1F7-66065D306282}"/>
    <cellStyle name="Dex Doub Line 3 2 6 2_Commentaires" xfId="30396" xr:uid="{B6FC96C9-E1DA-4645-B865-22DC6B401A8A}"/>
    <cellStyle name="Dex Doub Line 3 2 6 3" xfId="30397" xr:uid="{B5F9D4F4-6DB8-46C8-A66E-F9DB1CE6519B}"/>
    <cellStyle name="Dex Doub Line 3 2 6 4" xfId="30398" xr:uid="{844BA6E2-1D93-4B4B-A2BB-7A9A97AA6BF0}"/>
    <cellStyle name="Dex Doub Line 3 2 6 5" xfId="30399" xr:uid="{D4ED499D-062A-43D5-B1C7-1F2410714C50}"/>
    <cellStyle name="Dex Doub Line 3 2 6_Commentaires" xfId="30400" xr:uid="{E0C59F03-DF53-4BC1-9642-CB01B964A57C}"/>
    <cellStyle name="Dex Doub Line 3 2 7" xfId="30401" xr:uid="{1DC160A5-DE46-41D8-A1CF-50A9CC803BB1}"/>
    <cellStyle name="Dex Doub Line 3 2 7 2" xfId="30402" xr:uid="{EDF55D5E-9537-489B-968A-5B56D6E2C7D5}"/>
    <cellStyle name="Dex Doub Line 3 2 7_Commentaires" xfId="30403" xr:uid="{45CC9784-8035-4A0B-BF6B-CBD09DF25DFC}"/>
    <cellStyle name="Dex Doub Line 3 2 8" xfId="30404" xr:uid="{BE79E8C6-2B49-4151-AB73-31109279E81A}"/>
    <cellStyle name="Dex Doub Line 3 2 8 2" xfId="30405" xr:uid="{06AE726A-7818-4297-A4D6-60E15A066124}"/>
    <cellStyle name="Dex Doub Line 3 2 8_Commentaires" xfId="30406" xr:uid="{A74D3DB8-B94B-4776-9C77-E320BA9B52F0}"/>
    <cellStyle name="Dex Doub Line 3 2 9" xfId="30407" xr:uid="{C73C21ED-043A-4C0C-8255-3BE7DCFA6F6F}"/>
    <cellStyle name="Dex Doub Line 3 2_Commentaires" xfId="30408" xr:uid="{435FE380-38A0-4CF4-AF2A-2386A0EC868A}"/>
    <cellStyle name="Dex Doub Line 3 3" xfId="30409" xr:uid="{83C6A80B-6068-4D8F-A227-928F1E3B1D0B}"/>
    <cellStyle name="Dex Doub Line 3 3 2" xfId="30410" xr:uid="{EBBD3D6B-6A8A-439F-A1C0-C1B6FA3C1046}"/>
    <cellStyle name="Dex Doub Line 3 3 2 2" xfId="30411" xr:uid="{768080E8-9DA4-4694-AEB1-1119AAB577BF}"/>
    <cellStyle name="Dex Doub Line 3 3 2 3" xfId="30412" xr:uid="{AB924BBD-7E1B-4342-9652-2E402CF205FF}"/>
    <cellStyle name="Dex Doub Line 3 3 2 4" xfId="30413" xr:uid="{27069BA7-079E-4691-A1E8-9AC0AA6E5B4C}"/>
    <cellStyle name="Dex Doub Line 3 3 2 5" xfId="30414" xr:uid="{04FC3C2B-BE44-4751-8533-C2D2CFEAF169}"/>
    <cellStyle name="Dex Doub Line 3 3 2_Commentaires" xfId="30415" xr:uid="{9CFF5571-2E0A-41DD-99FB-7900BEEF0FB8}"/>
    <cellStyle name="Dex Doub Line 3 3 3" xfId="30416" xr:uid="{9BB6D121-82AB-4860-8693-2DE81CC8BF03}"/>
    <cellStyle name="Dex Doub Line 3 3 3 2" xfId="30417" xr:uid="{1D58EE23-AA12-4ACE-B31D-2C249A7BC0B3}"/>
    <cellStyle name="Dex Doub Line 3 3 3 3" xfId="30418" xr:uid="{8BA4534C-1B94-4B6E-88C3-A52C8FC6608C}"/>
    <cellStyle name="Dex Doub Line 3 3 3 4" xfId="30419" xr:uid="{E78F3A44-76B0-41D7-BC83-0F18060B63A2}"/>
    <cellStyle name="Dex Doub Line 3 3 3 5" xfId="30420" xr:uid="{C0C2C118-0C03-4DF0-BD94-9537588AAA22}"/>
    <cellStyle name="Dex Doub Line 3 3 4" xfId="30421" xr:uid="{C041F5E7-3586-4121-99D4-FE73A33226E1}"/>
    <cellStyle name="Dex Doub Line 3 3 5" xfId="30422" xr:uid="{275C9055-CC9A-48A4-BFC1-86F408B42A8D}"/>
    <cellStyle name="Dex Doub Line 3 3 6" xfId="30423" xr:uid="{19E0E099-785B-4E52-8155-D7A9BBB7366A}"/>
    <cellStyle name="Dex Doub Line 3 3 7" xfId="30424" xr:uid="{212C0D34-8A09-45FF-A209-724939D09E70}"/>
    <cellStyle name="Dex Doub Line 3 3_Commentaires" xfId="30425" xr:uid="{54C1D272-5072-4358-B5FE-F4B7E03A989F}"/>
    <cellStyle name="Dex Doub Line 3 4" xfId="30426" xr:uid="{FCC302E9-2F20-42D3-ABFD-3D1C065891FD}"/>
    <cellStyle name="Dex Doub Line 3 4 2" xfId="30427" xr:uid="{33ED139F-3688-495F-AF0C-3554CA3F9A71}"/>
    <cellStyle name="Dex Doub Line 3 4 2 2" xfId="30428" xr:uid="{0854EC60-A5F1-4945-994B-82768E468D40}"/>
    <cellStyle name="Dex Doub Line 3 4 2 3" xfId="30429" xr:uid="{1FB775EA-49DD-4093-9B85-42357A620646}"/>
    <cellStyle name="Dex Doub Line 3 4 2 4" xfId="30430" xr:uid="{80D3E1AE-F8B9-4726-B59F-9442210239CC}"/>
    <cellStyle name="Dex Doub Line 3 4 2 5" xfId="30431" xr:uid="{CD30ADFF-22B0-4818-ADB5-B8585E9935DA}"/>
    <cellStyle name="Dex Doub Line 3 4 2_Commentaires" xfId="30432" xr:uid="{EFF9BF53-6FCB-454F-B67F-4EBB0D5B5037}"/>
    <cellStyle name="Dex Doub Line 3 4 3" xfId="30433" xr:uid="{48B35F19-A5CF-4BB5-8810-02803F940CD1}"/>
    <cellStyle name="Dex Doub Line 3 4 3 2" xfId="30434" xr:uid="{02CBE3D9-BA9A-42FC-8B5F-AA88CD9C57A5}"/>
    <cellStyle name="Dex Doub Line 3 4 3 3" xfId="30435" xr:uid="{ABE90A1F-DCB7-48E1-AAFB-425A0A76F18B}"/>
    <cellStyle name="Dex Doub Line 3 4 3 4" xfId="30436" xr:uid="{74B8BE8A-798C-4000-AB89-FFDEBA8AA9B6}"/>
    <cellStyle name="Dex Doub Line 3 4 3 5" xfId="30437" xr:uid="{E6F8FBA6-C07A-45E9-AEF9-EF6DFA2C8D2F}"/>
    <cellStyle name="Dex Doub Line 3 4 4" xfId="30438" xr:uid="{22337372-70A0-42A4-8500-1A4F7C0C53A1}"/>
    <cellStyle name="Dex Doub Line 3 4 5" xfId="30439" xr:uid="{7380FC42-EB9E-4594-9E03-9E0222F83361}"/>
    <cellStyle name="Dex Doub Line 3 4 6" xfId="30440" xr:uid="{F19C5710-7450-4E1B-9A62-AF61B667F324}"/>
    <cellStyle name="Dex Doub Line 3 4 7" xfId="30441" xr:uid="{D428A883-6C0A-43A9-BA15-3E31855B4984}"/>
    <cellStyle name="Dex Doub Line 3 4_Commentaires" xfId="30442" xr:uid="{B27E6D38-6A52-46F6-87D9-D1642B7A7F2B}"/>
    <cellStyle name="Dex Doub Line 3 5" xfId="30443" xr:uid="{A2D11A1F-D8DE-480C-AC02-1987A6001F6B}"/>
    <cellStyle name="Dex Doub Line 3 5 2" xfId="30444" xr:uid="{6EC9AB2F-814B-4CD9-9310-A991DDBD37CA}"/>
    <cellStyle name="Dex Doub Line 3 5 2 2" xfId="30445" xr:uid="{79C4DD94-CF58-406B-9624-F7BB9E2735D1}"/>
    <cellStyle name="Dex Doub Line 3 5 2 3" xfId="30446" xr:uid="{DEF9F054-5A71-490B-9A05-99088DC244B2}"/>
    <cellStyle name="Dex Doub Line 3 5 2 4" xfId="30447" xr:uid="{C50C25F7-3FD2-4D34-84C8-E8D1E59298C5}"/>
    <cellStyle name="Dex Doub Line 3 5 2 5" xfId="30448" xr:uid="{8DFD145C-FC26-49CB-92E4-5F04DD73351F}"/>
    <cellStyle name="Dex Doub Line 3 5 2_Commentaires" xfId="30449" xr:uid="{5D7AABE3-B5CF-4EB0-A16F-4FBD1A018249}"/>
    <cellStyle name="Dex Doub Line 3 5 3" xfId="30450" xr:uid="{6EBD2E6A-A655-482C-A6D0-7745BC906BE2}"/>
    <cellStyle name="Dex Doub Line 3 5 3 2" xfId="30451" xr:uid="{77C5997A-3F12-4B25-9BC8-B276F4CE16B6}"/>
    <cellStyle name="Dex Doub Line 3 5 3 3" xfId="30452" xr:uid="{3371BEB7-773C-47BF-A167-C8002E4E4D3B}"/>
    <cellStyle name="Dex Doub Line 3 5 3 4" xfId="30453" xr:uid="{8A1D5BA6-7674-4B5E-803D-99D0446B42D1}"/>
    <cellStyle name="Dex Doub Line 3 5 3 5" xfId="30454" xr:uid="{D92745EE-557F-49EF-B9A7-15CEC42B930F}"/>
    <cellStyle name="Dex Doub Line 3 5 4" xfId="30455" xr:uid="{9A08C9FC-81D1-419C-A97F-4EFD8357E94D}"/>
    <cellStyle name="Dex Doub Line 3 5 5" xfId="30456" xr:uid="{B571BE18-732A-4D2C-8611-08ECA3B7C33B}"/>
    <cellStyle name="Dex Doub Line 3 5 6" xfId="30457" xr:uid="{364FB8B0-3AB4-40EB-873B-788E90178297}"/>
    <cellStyle name="Dex Doub Line 3 5 7" xfId="30458" xr:uid="{A69C5477-434C-44F3-81BB-8B73C73994BB}"/>
    <cellStyle name="Dex Doub Line 3 5_Commentaires" xfId="30459" xr:uid="{6F2E6286-BDAC-4E28-A868-E1CE2505F322}"/>
    <cellStyle name="Dex Doub Line 3 6" xfId="30460" xr:uid="{FC91371A-9513-4305-8DDC-BBB10F23F5C8}"/>
    <cellStyle name="Dex Doub Line 3 6 2" xfId="30461" xr:uid="{AD557EA5-39A1-46A9-A493-38F8F8DE113D}"/>
    <cellStyle name="Dex Doub Line 3 6 2 2" xfId="30462" xr:uid="{68A62698-D927-4D69-B140-F387CE8A1DA4}"/>
    <cellStyle name="Dex Doub Line 3 6 2 3" xfId="30463" xr:uid="{E57BB304-B740-414E-9C3D-ADD09E6FAD50}"/>
    <cellStyle name="Dex Doub Line 3 6 2 4" xfId="30464" xr:uid="{3A8C3BFC-7E9F-428E-89C7-57D696A2B8E6}"/>
    <cellStyle name="Dex Doub Line 3 6 2 5" xfId="30465" xr:uid="{B033CF54-A8B6-4DA2-A890-E9E1A9B87D39}"/>
    <cellStyle name="Dex Doub Line 3 6 2_Commentaires" xfId="30466" xr:uid="{7B4938C2-D5E1-4632-B534-F33F5DF88E0D}"/>
    <cellStyle name="Dex Doub Line 3 6 3" xfId="30467" xr:uid="{925BF457-453B-42F1-9780-7D48D70B5FD9}"/>
    <cellStyle name="Dex Doub Line 3 6 3 2" xfId="30468" xr:uid="{832C1C17-B807-4601-A0DF-79907FC3CF93}"/>
    <cellStyle name="Dex Doub Line 3 6 3 3" xfId="30469" xr:uid="{84B5FBE3-C8DC-4932-8531-2B6EF9EAB457}"/>
    <cellStyle name="Dex Doub Line 3 6 3 4" xfId="30470" xr:uid="{FE1EDB38-CBB0-42B3-97D8-22D3B1F350A3}"/>
    <cellStyle name="Dex Doub Line 3 6 3 5" xfId="30471" xr:uid="{572B1918-171C-4F93-9B4F-7B28CA9B0FF1}"/>
    <cellStyle name="Dex Doub Line 3 6 4" xfId="30472" xr:uid="{9E54F753-FA6A-432A-8D0C-1C60A001C398}"/>
    <cellStyle name="Dex Doub Line 3 6 5" xfId="30473" xr:uid="{FDB22BBB-B697-491A-9E38-BDAEA22643F4}"/>
    <cellStyle name="Dex Doub Line 3 6 6" xfId="30474" xr:uid="{6285B90F-08C3-4234-9B66-0FEA00277A86}"/>
    <cellStyle name="Dex Doub Line 3 6 7" xfId="30475" xr:uid="{A7DD4164-D523-4617-971C-CD2F02C0C39C}"/>
    <cellStyle name="Dex Doub Line 3 6_Commentaires" xfId="30476" xr:uid="{3A0A5A36-C29D-4F6D-9098-4BFA8ADD3286}"/>
    <cellStyle name="Dex Doub Line 3 7" xfId="30477" xr:uid="{85C988E4-3EB0-4BA9-9342-D34D2C62606A}"/>
    <cellStyle name="Dex Doub Line 3 7 2" xfId="30478" xr:uid="{215B34E6-8F56-48D4-89E2-22F7BE46C0DF}"/>
    <cellStyle name="Dex Doub Line 3 7 2 2" xfId="30479" xr:uid="{37B5B29C-5F73-4AB1-BBEB-904DE388F3E5}"/>
    <cellStyle name="Dex Doub Line 3 7 2 3" xfId="30480" xr:uid="{006051B4-A094-4792-9B40-5040D056D248}"/>
    <cellStyle name="Dex Doub Line 3 7 2 4" xfId="30481" xr:uid="{8C315453-0FB2-4353-8BA5-0CBD7CD57A89}"/>
    <cellStyle name="Dex Doub Line 3 7 2 5" xfId="30482" xr:uid="{2BC44985-BBFA-4189-95AF-5A87DB767521}"/>
    <cellStyle name="Dex Doub Line 3 7 2_Commentaires" xfId="30483" xr:uid="{240D03D3-6AAF-487F-A756-FD4CC37233ED}"/>
    <cellStyle name="Dex Doub Line 3 7 3" xfId="30484" xr:uid="{341DF310-E65B-492B-A828-041DEEEB78D3}"/>
    <cellStyle name="Dex Doub Line 3 7 4" xfId="30485" xr:uid="{AA57BA35-D426-4F96-AEBB-F0785220B39A}"/>
    <cellStyle name="Dex Doub Line 3 7 5" xfId="30486" xr:uid="{424EAF03-6EC4-4770-99EB-831ACD412CD3}"/>
    <cellStyle name="Dex Doub Line 3 7 6" xfId="30487" xr:uid="{0BD6C35F-A7DD-4A4B-AB10-2304C94BC3F8}"/>
    <cellStyle name="Dex Doub Line 3 7_Commentaires" xfId="30488" xr:uid="{FB2A71AC-A108-42FE-80A8-3F8EDD33414E}"/>
    <cellStyle name="Dex Doub Line 3 8" xfId="30489" xr:uid="{78A64B11-3039-433D-8CE4-2D397EC83176}"/>
    <cellStyle name="Dex Doub Line 3 8 2" xfId="30490" xr:uid="{6CE39B93-DD4A-41FA-8B84-C54EE695F631}"/>
    <cellStyle name="Dex Doub Line 3 8 3" xfId="30491" xr:uid="{FAD74466-4C69-4A49-A5D5-FB91A1568E63}"/>
    <cellStyle name="Dex Doub Line 3 8 4" xfId="30492" xr:uid="{1C00B792-A7BB-439A-8498-049B3CB77499}"/>
    <cellStyle name="Dex Doub Line 3 8 5" xfId="30493" xr:uid="{7285BFBC-D39B-481C-B853-FAD31BA1D32F}"/>
    <cellStyle name="Dex Doub Line 3 8_Commentaires" xfId="30494" xr:uid="{B72B91D7-D4DA-4E8F-8A8F-277A87853728}"/>
    <cellStyle name="Dex Doub Line 3 9" xfId="30495" xr:uid="{D1B38396-634B-476C-B4FD-AE900BC2AC37}"/>
    <cellStyle name="Dex Doub Line 3 9 2" xfId="30496" xr:uid="{753B7941-F3DF-440E-B0FB-D4CE789EFA6C}"/>
    <cellStyle name="Dex Doub Line 3 9_Commentaires" xfId="30497" xr:uid="{20E06B90-7AC4-4DFC-8C00-894BD9FB2EF6}"/>
    <cellStyle name="Dex Doub Line 3_Commentaires" xfId="30498" xr:uid="{18ED0558-FADE-4C57-9DF5-341998EF7AF7}"/>
    <cellStyle name="Dex Doub Line 30" xfId="30499" xr:uid="{C548CFA0-ED25-40C7-B41B-B1D7038751A0}"/>
    <cellStyle name="Dex Doub Line 30 2" xfId="30500" xr:uid="{89AF736B-E006-4B4D-AF78-819D1AF8857D}"/>
    <cellStyle name="Dex Doub Line 30_Commentaires" xfId="30501" xr:uid="{14CC0B8C-42ED-46D6-9E48-F7CF7A15EADE}"/>
    <cellStyle name="Dex Doub Line 31" xfId="30502" xr:uid="{F8A1883E-FB31-4842-A967-7F4432536EDD}"/>
    <cellStyle name="Dex Doub Line 31 2" xfId="30503" xr:uid="{04B6C098-7A10-48CE-81FF-F6109561CEA1}"/>
    <cellStyle name="Dex Doub Line 31_Commentaires" xfId="30504" xr:uid="{A1BFF40A-919E-45DB-99B4-5F04FBDB736F}"/>
    <cellStyle name="Dex Doub Line 32" xfId="30505" xr:uid="{698577E1-EF0D-4C7B-A814-5522C2543EAD}"/>
    <cellStyle name="Dex Doub Line 4" xfId="30506" xr:uid="{D2B4EC7E-833E-433C-BFA4-2724C5249462}"/>
    <cellStyle name="Dex Doub Line 4 10" xfId="30507" xr:uid="{7584FA9B-1DF5-4ACB-B708-E0090EAFD3F7}"/>
    <cellStyle name="Dex Doub Line 4 11" xfId="30508" xr:uid="{40269436-98AE-42C2-9517-CDBD51D9FE26}"/>
    <cellStyle name="Dex Doub Line 4 12" xfId="30509" xr:uid="{DDC0CF17-3EA3-4E84-8BEA-88B434858E60}"/>
    <cellStyle name="Dex Doub Line 4 2" xfId="30510" xr:uid="{7801E4CE-989B-4C0C-BF33-9458CD9CD76E}"/>
    <cellStyle name="Dex Doub Line 4 2 10" xfId="30511" xr:uid="{E9669019-6E6B-43DC-A2BA-AE897A4A4BF0}"/>
    <cellStyle name="Dex Doub Line 4 2 2" xfId="30512" xr:uid="{82050962-AF03-4460-9A5F-F8F9AD6B781E}"/>
    <cellStyle name="Dex Doub Line 4 2 2 2" xfId="30513" xr:uid="{BEB02213-68AA-4F8A-83F9-085138DFA3CD}"/>
    <cellStyle name="Dex Doub Line 4 2 2 2 2" xfId="30514" xr:uid="{D3C8BF94-D18A-45FD-9567-D8605E90AF9D}"/>
    <cellStyle name="Dex Doub Line 4 2 2 2 3" xfId="30515" xr:uid="{AAB193D5-547E-4273-A095-A37D5E27F053}"/>
    <cellStyle name="Dex Doub Line 4 2 2 2 4" xfId="30516" xr:uid="{1E57B1F6-F9C1-48A5-A7F3-5AACE1C74230}"/>
    <cellStyle name="Dex Doub Line 4 2 2 2 5" xfId="30517" xr:uid="{F3C01E55-79F1-4A4B-955A-B1A2F8E30C46}"/>
    <cellStyle name="Dex Doub Line 4 2 2 2_Commentaires" xfId="30518" xr:uid="{1375898F-47F8-4851-A069-AB4C5AA05FA4}"/>
    <cellStyle name="Dex Doub Line 4 2 2 3" xfId="30519" xr:uid="{1F03EE27-EC59-4F0E-A896-380C76F671EA}"/>
    <cellStyle name="Dex Doub Line 4 2 2 3 2" xfId="30520" xr:uid="{E9E1F3DC-A553-42D1-8F28-E8222C9A52D4}"/>
    <cellStyle name="Dex Doub Line 4 2 2 3 3" xfId="30521" xr:uid="{3B9D1AE4-A744-454D-9C60-6D76443908E9}"/>
    <cellStyle name="Dex Doub Line 4 2 2 3 4" xfId="30522" xr:uid="{9A151F9E-FEB3-48EF-A914-25CE05539593}"/>
    <cellStyle name="Dex Doub Line 4 2 2 3 5" xfId="30523" xr:uid="{792F51A5-CAC0-4D95-BA10-232FB8271036}"/>
    <cellStyle name="Dex Doub Line 4 2 2 4" xfId="30524" xr:uid="{51409EC3-31D7-41E1-B93C-0B797B409A76}"/>
    <cellStyle name="Dex Doub Line 4 2 2 5" xfId="30525" xr:uid="{2CE31084-4EC6-4B9F-A6C0-D5575D3F0DC9}"/>
    <cellStyle name="Dex Doub Line 4 2 2 6" xfId="30526" xr:uid="{3BFEA088-524C-4CEA-AA0F-92EEB96B04EE}"/>
    <cellStyle name="Dex Doub Line 4 2 2 7" xfId="30527" xr:uid="{0A9E0573-3489-41D2-AC34-3C73CC6B4633}"/>
    <cellStyle name="Dex Doub Line 4 2 2_Commentaires" xfId="30528" xr:uid="{83DDA078-96FC-44E6-ABDA-4A56F29AAD83}"/>
    <cellStyle name="Dex Doub Line 4 2 3" xfId="30529" xr:uid="{930F80DC-84D5-4FD9-BB91-877909C00D46}"/>
    <cellStyle name="Dex Doub Line 4 2 3 2" xfId="30530" xr:uid="{4B01D664-6DF3-454E-9C97-69ED0579FF05}"/>
    <cellStyle name="Dex Doub Line 4 2 3 2 2" xfId="30531" xr:uid="{EC75CC37-26E3-487F-BC30-57D44A1AC077}"/>
    <cellStyle name="Dex Doub Line 4 2 3 2 3" xfId="30532" xr:uid="{8766884C-10B1-485A-B2D3-41928133D2B7}"/>
    <cellStyle name="Dex Doub Line 4 2 3 2 4" xfId="30533" xr:uid="{DCF07F5D-CE30-4869-AA5A-215234801938}"/>
    <cellStyle name="Dex Doub Line 4 2 3 2 5" xfId="30534" xr:uid="{559D4EE7-0F5B-4536-8210-A970F2079934}"/>
    <cellStyle name="Dex Doub Line 4 2 3 2_Commentaires" xfId="30535" xr:uid="{B44DE582-1747-4C6C-B638-1624796A80A1}"/>
    <cellStyle name="Dex Doub Line 4 2 3 3" xfId="30536" xr:uid="{2480F4AF-7DC5-4E0E-AEA4-54B8E70E7CA7}"/>
    <cellStyle name="Dex Doub Line 4 2 3 3 2" xfId="30537" xr:uid="{820A69C4-05C7-4AF5-AA02-69884D93E58B}"/>
    <cellStyle name="Dex Doub Line 4 2 3 3 3" xfId="30538" xr:uid="{7907859D-224F-4D32-A8A2-A0BF39CD6635}"/>
    <cellStyle name="Dex Doub Line 4 2 3 3 4" xfId="30539" xr:uid="{E9FE6B13-DEC4-4AB4-A843-B791C2542C94}"/>
    <cellStyle name="Dex Doub Line 4 2 3 3 5" xfId="30540" xr:uid="{CAAC8883-482F-4D63-9F65-4A9B90008113}"/>
    <cellStyle name="Dex Doub Line 4 2 3 4" xfId="30541" xr:uid="{C2CDFC49-065F-4740-95BB-6FD1A17B82BD}"/>
    <cellStyle name="Dex Doub Line 4 2 3 5" xfId="30542" xr:uid="{C8A4931B-16E8-4529-850A-748DBE2C62FC}"/>
    <cellStyle name="Dex Doub Line 4 2 3 6" xfId="30543" xr:uid="{D07D53AF-3903-40D0-88A7-868B3E489FC2}"/>
    <cellStyle name="Dex Doub Line 4 2 3 7" xfId="30544" xr:uid="{6BF5272B-C809-42B1-83FC-734965741008}"/>
    <cellStyle name="Dex Doub Line 4 2 3_Commentaires" xfId="30545" xr:uid="{5DD9BAC1-08F5-49A0-9AA0-094F1532F29F}"/>
    <cellStyle name="Dex Doub Line 4 2 4" xfId="30546" xr:uid="{04A3DF87-E881-4428-AC45-63944DDE1EA0}"/>
    <cellStyle name="Dex Doub Line 4 2 4 2" xfId="30547" xr:uid="{A0A85C71-3BE3-415B-A2E6-5DCF2F8CE641}"/>
    <cellStyle name="Dex Doub Line 4 2 4 2 2" xfId="30548" xr:uid="{9287F085-4CD8-4185-BC73-249CF72D8EBB}"/>
    <cellStyle name="Dex Doub Line 4 2 4 2 3" xfId="30549" xr:uid="{40C2C6E3-7B33-41DF-9FCF-99381D0950EF}"/>
    <cellStyle name="Dex Doub Line 4 2 4 2 4" xfId="30550" xr:uid="{906588FB-D484-4F50-BF35-4E50064D500D}"/>
    <cellStyle name="Dex Doub Line 4 2 4 2 5" xfId="30551" xr:uid="{F41D7F6F-EFC6-4B5E-B0EC-D57E2E1952C7}"/>
    <cellStyle name="Dex Doub Line 4 2 4 2_Commentaires" xfId="30552" xr:uid="{2D01C1B9-0A4A-47DB-BA1B-C51E1698B918}"/>
    <cellStyle name="Dex Doub Line 4 2 4 3" xfId="30553" xr:uid="{2309A389-4021-4146-A0D4-FF2FA8CE22F4}"/>
    <cellStyle name="Dex Doub Line 4 2 4 3 2" xfId="30554" xr:uid="{9B397748-8BF6-45EC-A427-452B7CE033CD}"/>
    <cellStyle name="Dex Doub Line 4 2 4 3 3" xfId="30555" xr:uid="{14F48740-B7A4-44B6-8C1A-0C69D30D5940}"/>
    <cellStyle name="Dex Doub Line 4 2 4 3 4" xfId="30556" xr:uid="{788EAE78-E23B-409F-A42F-55C2B9232A87}"/>
    <cellStyle name="Dex Doub Line 4 2 4 3 5" xfId="30557" xr:uid="{DF891EFB-B837-4EB9-9656-8DAE623118BE}"/>
    <cellStyle name="Dex Doub Line 4 2 4 4" xfId="30558" xr:uid="{FFD0AF12-D2AB-48AB-B8E1-F7770A76BC3F}"/>
    <cellStyle name="Dex Doub Line 4 2 4 5" xfId="30559" xr:uid="{B2AE2287-7756-4773-B072-DD4372271FF1}"/>
    <cellStyle name="Dex Doub Line 4 2 4 6" xfId="30560" xr:uid="{A15B7B69-B1B6-4CF7-AAE6-0E5078B27C67}"/>
    <cellStyle name="Dex Doub Line 4 2 4 7" xfId="30561" xr:uid="{5F220FC9-D3F5-490A-A49D-E74DC5D85D3B}"/>
    <cellStyle name="Dex Doub Line 4 2 4_Commentaires" xfId="30562" xr:uid="{C25EF779-FFEF-4792-8DC4-283213679B00}"/>
    <cellStyle name="Dex Doub Line 4 2 5" xfId="30563" xr:uid="{6775E5EF-327D-4C1E-8417-6B671CBF5085}"/>
    <cellStyle name="Dex Doub Line 4 2 5 2" xfId="30564" xr:uid="{F7AEA694-0CC6-48ED-9411-0D76171EAE6F}"/>
    <cellStyle name="Dex Doub Line 4 2 5 2 2" xfId="30565" xr:uid="{93568537-628E-4C32-9631-8C7715ED5A2F}"/>
    <cellStyle name="Dex Doub Line 4 2 5 2_Commentaires" xfId="30566" xr:uid="{FA5E957B-64B2-4C86-9E9E-F1282B398632}"/>
    <cellStyle name="Dex Doub Line 4 2 5 3" xfId="30567" xr:uid="{88F2A760-77BE-4B54-831F-C7EFCFC7DF56}"/>
    <cellStyle name="Dex Doub Line 4 2 5 4" xfId="30568" xr:uid="{BCB2293F-3E2E-488C-86BB-FEAF4D88FD71}"/>
    <cellStyle name="Dex Doub Line 4 2 5 5" xfId="30569" xr:uid="{B8AFAB6F-3011-47BA-B432-154A79E2B4D3}"/>
    <cellStyle name="Dex Doub Line 4 2 5_Commentaires" xfId="30570" xr:uid="{336B525B-01D2-4CCC-856C-2A41A6BDFC18}"/>
    <cellStyle name="Dex Doub Line 4 2 6" xfId="30571" xr:uid="{98F3E1EC-7EAE-48C6-8071-0D22B0F56039}"/>
    <cellStyle name="Dex Doub Line 4 2 6 2" xfId="30572" xr:uid="{B520CCFD-EDD6-4EB3-9076-9AD366C62DCE}"/>
    <cellStyle name="Dex Doub Line 4 2 6 2 2" xfId="30573" xr:uid="{3997CB2B-4FF3-4F4E-BE1B-57DF8ABB1162}"/>
    <cellStyle name="Dex Doub Line 4 2 6 2_Commentaires" xfId="30574" xr:uid="{D4988485-E041-4FD2-8D7C-56AF4B915BB8}"/>
    <cellStyle name="Dex Doub Line 4 2 6 3" xfId="30575" xr:uid="{E00567B5-C79C-4DC8-A2F5-4F7C61D1E8BE}"/>
    <cellStyle name="Dex Doub Line 4 2 6 4" xfId="30576" xr:uid="{A2FDC4A0-BFD2-4FC3-9803-AAA611AE80C4}"/>
    <cellStyle name="Dex Doub Line 4 2 6 5" xfId="30577" xr:uid="{78F399BD-B610-4A7A-80D0-DA1F9C3144F2}"/>
    <cellStyle name="Dex Doub Line 4 2 6_Commentaires" xfId="30578" xr:uid="{F413A1D7-F595-45DB-B345-2F6955BFAFCC}"/>
    <cellStyle name="Dex Doub Line 4 2 7" xfId="30579" xr:uid="{F3D66C01-5306-406C-A89F-E1F1C14AE77E}"/>
    <cellStyle name="Dex Doub Line 4 2 7 2" xfId="30580" xr:uid="{B710F485-C213-4995-96EE-7E5F416C2BB4}"/>
    <cellStyle name="Dex Doub Line 4 2 7_Commentaires" xfId="30581" xr:uid="{676B621F-3919-4525-A8B7-C783A1FEB714}"/>
    <cellStyle name="Dex Doub Line 4 2 8" xfId="30582" xr:uid="{1A1744CC-BE8D-4A0D-85D0-DB98CE64D3DC}"/>
    <cellStyle name="Dex Doub Line 4 2 8 2" xfId="30583" xr:uid="{83AF233B-A1D3-4D04-B6F9-CE02F883434F}"/>
    <cellStyle name="Dex Doub Line 4 2 8_Commentaires" xfId="30584" xr:uid="{F5DB0E41-1EF5-488E-BFBB-CE931E9BE8A9}"/>
    <cellStyle name="Dex Doub Line 4 2 9" xfId="30585" xr:uid="{42F2331C-1ED7-41EA-9AE5-1B2134990316}"/>
    <cellStyle name="Dex Doub Line 4 2_Commentaires" xfId="30586" xr:uid="{97F8EB0E-D4F9-4BD1-8401-FCB2A1877DCA}"/>
    <cellStyle name="Dex Doub Line 4 3" xfId="30587" xr:uid="{3A847C1E-4B0F-4508-BB59-854570AC92C9}"/>
    <cellStyle name="Dex Doub Line 4 3 2" xfId="30588" xr:uid="{28069C9C-7F08-4513-BCB2-CF1F6965AB53}"/>
    <cellStyle name="Dex Doub Line 4 3 2 2" xfId="30589" xr:uid="{69A6195D-149A-4207-9A6B-A722E4ADA820}"/>
    <cellStyle name="Dex Doub Line 4 3 2 3" xfId="30590" xr:uid="{10676371-6416-4C36-9762-418093324E1F}"/>
    <cellStyle name="Dex Doub Line 4 3 2 4" xfId="30591" xr:uid="{493F0968-8CFB-470E-AD9D-61D9A02AF261}"/>
    <cellStyle name="Dex Doub Line 4 3 2 5" xfId="30592" xr:uid="{F4F3798E-6213-424B-9A39-1AF8D3FF0AB7}"/>
    <cellStyle name="Dex Doub Line 4 3 2_Commentaires" xfId="30593" xr:uid="{91E85918-15F2-46B2-9A08-61B6DF2C3B71}"/>
    <cellStyle name="Dex Doub Line 4 3 3" xfId="30594" xr:uid="{35166CDA-2222-4651-A3C1-8043CCA88CF5}"/>
    <cellStyle name="Dex Doub Line 4 3 3 2" xfId="30595" xr:uid="{D4668B6D-E323-4FC5-B18E-F1FFFF6434DB}"/>
    <cellStyle name="Dex Doub Line 4 3 3 3" xfId="30596" xr:uid="{8C566BEF-1BE3-479C-8C23-DDABE7324C59}"/>
    <cellStyle name="Dex Doub Line 4 3 3 4" xfId="30597" xr:uid="{CBB89619-3556-4F3A-8117-0E7412ADD6EC}"/>
    <cellStyle name="Dex Doub Line 4 3 3 5" xfId="30598" xr:uid="{64EF5268-FFD1-4CCC-BDB9-E3705BFF0E85}"/>
    <cellStyle name="Dex Doub Line 4 3 4" xfId="30599" xr:uid="{331A1B24-263B-447B-8764-BBE2918E3CDE}"/>
    <cellStyle name="Dex Doub Line 4 3 5" xfId="30600" xr:uid="{ECA8A277-DAA6-4309-B4DE-B7B975BB5B65}"/>
    <cellStyle name="Dex Doub Line 4 3 6" xfId="30601" xr:uid="{6A1A5A41-2DB8-44E0-A160-BBCFEFFF8B22}"/>
    <cellStyle name="Dex Doub Line 4 3 7" xfId="30602" xr:uid="{F4BB54B9-7375-4795-B1DD-610E6D7111B5}"/>
    <cellStyle name="Dex Doub Line 4 3_Commentaires" xfId="30603" xr:uid="{9E560855-E0A4-4F1D-9757-54861F2ADB52}"/>
    <cellStyle name="Dex Doub Line 4 4" xfId="30604" xr:uid="{48ADE706-50AC-44C5-A7F5-9E4443AFB911}"/>
    <cellStyle name="Dex Doub Line 4 4 2" xfId="30605" xr:uid="{03A7D1AC-4612-4440-BE26-2F1640F31D42}"/>
    <cellStyle name="Dex Doub Line 4 4 2 2" xfId="30606" xr:uid="{5811DB72-212B-4F0D-B296-91BD669AABBA}"/>
    <cellStyle name="Dex Doub Line 4 4 2 3" xfId="30607" xr:uid="{3D1B5AC4-1B3B-4EA2-84AC-9EF8EE19DB71}"/>
    <cellStyle name="Dex Doub Line 4 4 2 4" xfId="30608" xr:uid="{898F0EB1-0F7E-4E7C-9633-9B485C1C3A9D}"/>
    <cellStyle name="Dex Doub Line 4 4 2 5" xfId="30609" xr:uid="{B594E719-8435-4E13-9508-D7C344F49354}"/>
    <cellStyle name="Dex Doub Line 4 4 2_Commentaires" xfId="30610" xr:uid="{3BD18303-1C99-485D-AF48-818E50261DBE}"/>
    <cellStyle name="Dex Doub Line 4 4 3" xfId="30611" xr:uid="{E9E7D0FA-A5DE-46F1-BF31-9732B9482579}"/>
    <cellStyle name="Dex Doub Line 4 4 3 2" xfId="30612" xr:uid="{9BB3459F-8057-40EF-85C8-A8F44FF438F7}"/>
    <cellStyle name="Dex Doub Line 4 4 3 3" xfId="30613" xr:uid="{741A7487-D6CE-47EE-9CBB-12AEA44E5906}"/>
    <cellStyle name="Dex Doub Line 4 4 3 4" xfId="30614" xr:uid="{F117CB00-9BB0-4795-832D-B5F3D25304C2}"/>
    <cellStyle name="Dex Doub Line 4 4 3 5" xfId="30615" xr:uid="{18667B9C-EBD5-4758-BBC8-DA5DF19D8849}"/>
    <cellStyle name="Dex Doub Line 4 4 4" xfId="30616" xr:uid="{82D45812-89B0-4C72-AE40-D14AA514BF0A}"/>
    <cellStyle name="Dex Doub Line 4 4 5" xfId="30617" xr:uid="{E873E606-41B5-44FA-9BB6-ED4EDCC712A7}"/>
    <cellStyle name="Dex Doub Line 4 4 6" xfId="30618" xr:uid="{6D30C87E-7FC3-418F-960E-E1AAAED6243E}"/>
    <cellStyle name="Dex Doub Line 4 4 7" xfId="30619" xr:uid="{F28E1478-03C3-4FCF-A540-AD3576FD34BA}"/>
    <cellStyle name="Dex Doub Line 4 4_Commentaires" xfId="30620" xr:uid="{5B32CE93-7483-4E90-8E22-F6EBD1482429}"/>
    <cellStyle name="Dex Doub Line 4 5" xfId="30621" xr:uid="{B976B30B-F824-4DD6-B35B-810B71E3D98D}"/>
    <cellStyle name="Dex Doub Line 4 5 2" xfId="30622" xr:uid="{8F1108F5-453D-47F5-B9AE-BFE1400E5457}"/>
    <cellStyle name="Dex Doub Line 4 5 2 2" xfId="30623" xr:uid="{EA74FB87-F254-49C4-91A6-FA4EDCDC2B2A}"/>
    <cellStyle name="Dex Doub Line 4 5 2 3" xfId="30624" xr:uid="{4B4A7757-88F8-46BC-BB36-C26C1CCF82D7}"/>
    <cellStyle name="Dex Doub Line 4 5 2 4" xfId="30625" xr:uid="{DB5CF0EC-CACF-4A49-A078-4B3EF99797EE}"/>
    <cellStyle name="Dex Doub Line 4 5 2 5" xfId="30626" xr:uid="{302E7019-5BA2-4FFD-B8A7-B6E22C0D46FC}"/>
    <cellStyle name="Dex Doub Line 4 5 2_Commentaires" xfId="30627" xr:uid="{011519AC-68CB-483F-97DE-45A5319A9145}"/>
    <cellStyle name="Dex Doub Line 4 5 3" xfId="30628" xr:uid="{F95DE7C7-48C7-4C09-A84B-0370AD2CC086}"/>
    <cellStyle name="Dex Doub Line 4 5 3 2" xfId="30629" xr:uid="{98C8B7AA-B7EE-4BC2-A00C-BC89B45EE033}"/>
    <cellStyle name="Dex Doub Line 4 5 3 3" xfId="30630" xr:uid="{B9E37B28-E535-44A9-AB82-4C0AF3981848}"/>
    <cellStyle name="Dex Doub Line 4 5 3 4" xfId="30631" xr:uid="{88E4F84B-17C4-419C-A81B-0700F6A3731D}"/>
    <cellStyle name="Dex Doub Line 4 5 3 5" xfId="30632" xr:uid="{AC94DBFE-E998-44EE-BDE0-A29250A37D4B}"/>
    <cellStyle name="Dex Doub Line 4 5 4" xfId="30633" xr:uid="{774FA46E-452E-4EDE-8C4C-206A831478F0}"/>
    <cellStyle name="Dex Doub Line 4 5 5" xfId="30634" xr:uid="{4DBE0D35-2D87-4A17-A8FC-4A9F7A5847ED}"/>
    <cellStyle name="Dex Doub Line 4 5 6" xfId="30635" xr:uid="{E4397482-D7FA-449A-9D9A-A552BFD8C212}"/>
    <cellStyle name="Dex Doub Line 4 5 7" xfId="30636" xr:uid="{08E713A4-6952-472C-90F7-DDAAE14B22C3}"/>
    <cellStyle name="Dex Doub Line 4 5_Commentaires" xfId="30637" xr:uid="{F3CDF0F4-FE86-4FD5-A563-C61DF8EB1240}"/>
    <cellStyle name="Dex Doub Line 4 6" xfId="30638" xr:uid="{1FCFFB77-92CA-4248-8D24-055E3917BCB8}"/>
    <cellStyle name="Dex Doub Line 4 6 2" xfId="30639" xr:uid="{5807D17D-B8EA-4C9D-B88B-2F32E61058B3}"/>
    <cellStyle name="Dex Doub Line 4 6 2 2" xfId="30640" xr:uid="{3F0BA811-E859-4C52-9888-E91FBA0560ED}"/>
    <cellStyle name="Dex Doub Line 4 6 2 3" xfId="30641" xr:uid="{B13FB63F-1AFD-4126-8D79-C643B91D6F01}"/>
    <cellStyle name="Dex Doub Line 4 6 2 4" xfId="30642" xr:uid="{37D40AD2-B3D8-420C-8B63-9E2C8C9EEF7A}"/>
    <cellStyle name="Dex Doub Line 4 6 2 5" xfId="30643" xr:uid="{F57F869C-680A-498B-B621-2F1E37C26B0A}"/>
    <cellStyle name="Dex Doub Line 4 6 2_Commentaires" xfId="30644" xr:uid="{E4E0CAA3-7E37-4F19-A97A-05B3AFB1AD0B}"/>
    <cellStyle name="Dex Doub Line 4 6 3" xfId="30645" xr:uid="{C00559BF-C3F2-4592-A072-81EE1BC0E673}"/>
    <cellStyle name="Dex Doub Line 4 6 3 2" xfId="30646" xr:uid="{321AF2E7-37EA-4C28-8719-3A49DE996407}"/>
    <cellStyle name="Dex Doub Line 4 6 3 3" xfId="30647" xr:uid="{E887660F-5F0C-4C78-A6DC-11BE1B8B252A}"/>
    <cellStyle name="Dex Doub Line 4 6 3 4" xfId="30648" xr:uid="{F2C9974D-77F0-4637-8F0C-B6276B9DADBF}"/>
    <cellStyle name="Dex Doub Line 4 6 3 5" xfId="30649" xr:uid="{C1E81501-D5A8-489B-A807-28E5AAC0A085}"/>
    <cellStyle name="Dex Doub Line 4 6 4" xfId="30650" xr:uid="{FD5E41FC-A242-4025-9FD2-46F0FCD0BC84}"/>
    <cellStyle name="Dex Doub Line 4 6 5" xfId="30651" xr:uid="{BFC99151-C348-4AC6-91A1-0CAD4FB4950E}"/>
    <cellStyle name="Dex Doub Line 4 6 6" xfId="30652" xr:uid="{491D06A9-F7BD-41DF-AFA0-17FCFBC11D52}"/>
    <cellStyle name="Dex Doub Line 4 6 7" xfId="30653" xr:uid="{1DF7321E-5586-4AD9-AED7-350FFCF631F4}"/>
    <cellStyle name="Dex Doub Line 4 6_Commentaires" xfId="30654" xr:uid="{E2F0B572-9787-4FE5-BB4D-D76136D70D2B}"/>
    <cellStyle name="Dex Doub Line 4 7" xfId="30655" xr:uid="{33B8290E-7EFC-4C0C-8F44-DB190DF862F5}"/>
    <cellStyle name="Dex Doub Line 4 7 2" xfId="30656" xr:uid="{7586F48B-D136-43A4-A11E-3AB23E66DC99}"/>
    <cellStyle name="Dex Doub Line 4 7 2 2" xfId="30657" xr:uid="{F562D7A8-3861-4732-965E-39D8479CBA50}"/>
    <cellStyle name="Dex Doub Line 4 7 2 3" xfId="30658" xr:uid="{211D9092-98DE-4AB3-AEDA-F4D035A4418F}"/>
    <cellStyle name="Dex Doub Line 4 7 2 4" xfId="30659" xr:uid="{E1B50CF6-2757-40DB-B42B-71B2C88EDCA3}"/>
    <cellStyle name="Dex Doub Line 4 7 2 5" xfId="30660" xr:uid="{41D7F941-0D67-4EE5-9DDD-A854E0EAC113}"/>
    <cellStyle name="Dex Doub Line 4 7 2_Commentaires" xfId="30661" xr:uid="{98630737-6483-40BE-B078-9D02C8989E3F}"/>
    <cellStyle name="Dex Doub Line 4 7 3" xfId="30662" xr:uid="{6555D338-B463-4193-8A78-36FCCDE87B08}"/>
    <cellStyle name="Dex Doub Line 4 7 4" xfId="30663" xr:uid="{2AB53469-3823-439C-AE73-0CF5C7AB6D23}"/>
    <cellStyle name="Dex Doub Line 4 7 5" xfId="30664" xr:uid="{CC9967BB-E131-4A3E-8416-5A72521CA14B}"/>
    <cellStyle name="Dex Doub Line 4 7 6" xfId="30665" xr:uid="{3483D6FB-EEBE-48A5-A23F-141A5449C60A}"/>
    <cellStyle name="Dex Doub Line 4 7_Commentaires" xfId="30666" xr:uid="{D741DC4D-C932-4323-9797-9BB28DCEDF99}"/>
    <cellStyle name="Dex Doub Line 4 8" xfId="30667" xr:uid="{5B1D72D1-644D-4EA3-BF15-2C1E68F4D801}"/>
    <cellStyle name="Dex Doub Line 4 8 2" xfId="30668" xr:uid="{97FCBD5A-D1DA-4208-8949-1ACAFF93764C}"/>
    <cellStyle name="Dex Doub Line 4 8 3" xfId="30669" xr:uid="{DBD00A18-0E58-4E4A-9E57-85D1624E0F15}"/>
    <cellStyle name="Dex Doub Line 4 8 4" xfId="30670" xr:uid="{DD432066-5851-4037-B8E9-FB03456794CE}"/>
    <cellStyle name="Dex Doub Line 4 8 5" xfId="30671" xr:uid="{99EFA909-A7B5-419A-94D4-12FC17A5F319}"/>
    <cellStyle name="Dex Doub Line 4 8_Commentaires" xfId="30672" xr:uid="{71B53D98-1595-4D8A-A06D-C6690815617E}"/>
    <cellStyle name="Dex Doub Line 4 9" xfId="30673" xr:uid="{72E49133-8A71-4965-B451-74F821B6985B}"/>
    <cellStyle name="Dex Doub Line 4 9 2" xfId="30674" xr:uid="{FC67E530-1A32-4234-B3A3-0869BA58A941}"/>
    <cellStyle name="Dex Doub Line 4 9_Commentaires" xfId="30675" xr:uid="{7CA04EC3-EF33-4999-9EDC-334C960E6EA0}"/>
    <cellStyle name="Dex Doub Line 4_Commentaires" xfId="30676" xr:uid="{6FE66230-FF47-4E16-8A85-858C90C0D2D1}"/>
    <cellStyle name="Dex Doub Line 5" xfId="30677" xr:uid="{15A01809-6B26-4C20-A40D-3516249F5D4B}"/>
    <cellStyle name="Dex Doub Line 5 10" xfId="30678" xr:uid="{D6FBE3D3-7AD3-4A19-A151-3B1DE06A21A2}"/>
    <cellStyle name="Dex Doub Line 5 11" xfId="30679" xr:uid="{C20912AA-F1EA-4FF0-B696-1AA5D3B246E6}"/>
    <cellStyle name="Dex Doub Line 5 12" xfId="30680" xr:uid="{94843027-A8F5-434E-9443-BC628B0B75C5}"/>
    <cellStyle name="Dex Doub Line 5 2" xfId="30681" xr:uid="{D26430E2-90DE-415D-B34D-8A9E1C82201F}"/>
    <cellStyle name="Dex Doub Line 5 2 10" xfId="30682" xr:uid="{B1BB95C0-ED2D-46F0-A115-128FFDBF2423}"/>
    <cellStyle name="Dex Doub Line 5 2 2" xfId="30683" xr:uid="{C5F2D873-BD07-4B12-A925-F9B38E10C2A2}"/>
    <cellStyle name="Dex Doub Line 5 2 2 2" xfId="30684" xr:uid="{9865F575-6900-4221-9CC3-FE4542C316BB}"/>
    <cellStyle name="Dex Doub Line 5 2 2 2 2" xfId="30685" xr:uid="{8F224CF8-455B-4ED0-BF57-1BD99A140A50}"/>
    <cellStyle name="Dex Doub Line 5 2 2 2 3" xfId="30686" xr:uid="{D5B3A151-9B48-4A35-87FF-CE66C898D839}"/>
    <cellStyle name="Dex Doub Line 5 2 2 2 4" xfId="30687" xr:uid="{AFA6958E-4A6B-4C63-AFEB-CF7CFC00F3E9}"/>
    <cellStyle name="Dex Doub Line 5 2 2 2 5" xfId="30688" xr:uid="{98ABF52E-0DF6-40A3-B6D8-90328D0036F2}"/>
    <cellStyle name="Dex Doub Line 5 2 2 2_Commentaires" xfId="30689" xr:uid="{25CA3454-580B-4D3D-B7C3-BA0C3A488D47}"/>
    <cellStyle name="Dex Doub Line 5 2 2 3" xfId="30690" xr:uid="{CA0311A0-5E32-497D-9B7E-FD0983CB81B3}"/>
    <cellStyle name="Dex Doub Line 5 2 2 3 2" xfId="30691" xr:uid="{96E8B8AE-4F80-423B-BF1F-8D67EC18559E}"/>
    <cellStyle name="Dex Doub Line 5 2 2 3 3" xfId="30692" xr:uid="{4B116773-BB1E-4C6C-ABC8-9D21923A7891}"/>
    <cellStyle name="Dex Doub Line 5 2 2 3 4" xfId="30693" xr:uid="{CAB21864-CCA6-4F7A-8F0A-BBC94EA2C9F0}"/>
    <cellStyle name="Dex Doub Line 5 2 2 3 5" xfId="30694" xr:uid="{44D36BC2-BE63-4BDE-8B8D-50F9053C3799}"/>
    <cellStyle name="Dex Doub Line 5 2 2 4" xfId="30695" xr:uid="{7881D1DC-A5EF-4C9A-B855-929B6539675C}"/>
    <cellStyle name="Dex Doub Line 5 2 2 5" xfId="30696" xr:uid="{A31A23A6-BE9A-42C6-B5FC-CC290F9E8987}"/>
    <cellStyle name="Dex Doub Line 5 2 2 6" xfId="30697" xr:uid="{0EE5578E-283C-4F70-83E3-5139E377A2AA}"/>
    <cellStyle name="Dex Doub Line 5 2 2 7" xfId="30698" xr:uid="{BB85916A-A734-45F3-9F65-BBDB13CFDF53}"/>
    <cellStyle name="Dex Doub Line 5 2 2_Commentaires" xfId="30699" xr:uid="{43DC7B9C-9416-42BC-AC93-E1897B2AA09E}"/>
    <cellStyle name="Dex Doub Line 5 2 3" xfId="30700" xr:uid="{1793E606-83D6-4359-A1E0-28B63EC9B9DD}"/>
    <cellStyle name="Dex Doub Line 5 2 3 2" xfId="30701" xr:uid="{5BF24FC0-9933-4748-AB3B-A89EC019B359}"/>
    <cellStyle name="Dex Doub Line 5 2 3 2 2" xfId="30702" xr:uid="{F1926DD8-3EE7-4BE7-A688-4E58E1823C50}"/>
    <cellStyle name="Dex Doub Line 5 2 3 2 3" xfId="30703" xr:uid="{9046CD35-9CF4-4507-955E-AB401D8E6D4A}"/>
    <cellStyle name="Dex Doub Line 5 2 3 2 4" xfId="30704" xr:uid="{BF84A75C-E73B-47F2-BD2B-08E0A32F7CE3}"/>
    <cellStyle name="Dex Doub Line 5 2 3 2 5" xfId="30705" xr:uid="{2850B4EE-53E7-4947-851F-AD0AF11AFD7C}"/>
    <cellStyle name="Dex Doub Line 5 2 3 2_Commentaires" xfId="30706" xr:uid="{738D0671-8533-485E-BC14-A98FD55E33C5}"/>
    <cellStyle name="Dex Doub Line 5 2 3 3" xfId="30707" xr:uid="{1430A374-E2DF-4859-BF8F-000828C575EE}"/>
    <cellStyle name="Dex Doub Line 5 2 3 3 2" xfId="30708" xr:uid="{80A23519-494A-4158-9839-98D1041421FC}"/>
    <cellStyle name="Dex Doub Line 5 2 3 3 3" xfId="30709" xr:uid="{69DAC538-0616-4856-BE3F-8C116C1D0063}"/>
    <cellStyle name="Dex Doub Line 5 2 3 3 4" xfId="30710" xr:uid="{D85FFA8C-9D2C-4250-9FE3-580F997BAFF5}"/>
    <cellStyle name="Dex Doub Line 5 2 3 3 5" xfId="30711" xr:uid="{76ABB865-4F85-4C13-802F-4295C27A7AC6}"/>
    <cellStyle name="Dex Doub Line 5 2 3 4" xfId="30712" xr:uid="{72427583-5928-414B-B8D1-07F66953B34E}"/>
    <cellStyle name="Dex Doub Line 5 2 3 5" xfId="30713" xr:uid="{36EFD31C-814F-41BC-BBB0-B5F38646078F}"/>
    <cellStyle name="Dex Doub Line 5 2 3 6" xfId="30714" xr:uid="{B7CE2A38-7D62-4D4F-A919-8D2122561F57}"/>
    <cellStyle name="Dex Doub Line 5 2 3 7" xfId="30715" xr:uid="{84E93BBF-3B2D-4D38-987D-28CC78C9F801}"/>
    <cellStyle name="Dex Doub Line 5 2 3_Commentaires" xfId="30716" xr:uid="{99EDC8F8-2DE8-47E2-B945-E0587FA46900}"/>
    <cellStyle name="Dex Doub Line 5 2 4" xfId="30717" xr:uid="{7B4F9EBF-2B15-4ED0-BD39-74DABDCBA17E}"/>
    <cellStyle name="Dex Doub Line 5 2 4 2" xfId="30718" xr:uid="{50128CE6-F6F4-4FAF-88CE-FC64F29C482F}"/>
    <cellStyle name="Dex Doub Line 5 2 4 2 2" xfId="30719" xr:uid="{4C13BE3B-BEE5-464E-A411-A92FF638E49A}"/>
    <cellStyle name="Dex Doub Line 5 2 4 2 3" xfId="30720" xr:uid="{B86FECE8-EB3F-4776-B510-F694767197C5}"/>
    <cellStyle name="Dex Doub Line 5 2 4 2 4" xfId="30721" xr:uid="{E206175F-BB24-42BB-9717-BA3E208924A7}"/>
    <cellStyle name="Dex Doub Line 5 2 4 2 5" xfId="30722" xr:uid="{0297B40B-E760-43EC-ADBE-405F7A31C34C}"/>
    <cellStyle name="Dex Doub Line 5 2 4 2_Commentaires" xfId="30723" xr:uid="{0DAE2317-61B1-4F23-BFCE-BFAF7B5EDF17}"/>
    <cellStyle name="Dex Doub Line 5 2 4 3" xfId="30724" xr:uid="{176ACCB0-1FBE-4FD6-926F-3AD815DBDE44}"/>
    <cellStyle name="Dex Doub Line 5 2 4 3 2" xfId="30725" xr:uid="{F9CA8C3B-E330-470D-BADE-1260F773F280}"/>
    <cellStyle name="Dex Doub Line 5 2 4 3 3" xfId="30726" xr:uid="{BA3D0F31-62E6-4920-914A-44FC22E6BD49}"/>
    <cellStyle name="Dex Doub Line 5 2 4 3 4" xfId="30727" xr:uid="{CC42BF64-FA76-491F-9064-28B576B9348E}"/>
    <cellStyle name="Dex Doub Line 5 2 4 3 5" xfId="30728" xr:uid="{097E32E6-53CD-4CC4-9285-2B5A1A2DA2C0}"/>
    <cellStyle name="Dex Doub Line 5 2 4 4" xfId="30729" xr:uid="{4B3F1345-8898-4AF1-ACC7-F0C6C24D284B}"/>
    <cellStyle name="Dex Doub Line 5 2 4 5" xfId="30730" xr:uid="{34FE8E37-11BC-4561-95BD-27C07ED4EC10}"/>
    <cellStyle name="Dex Doub Line 5 2 4 6" xfId="30731" xr:uid="{ECDADC50-E71C-4B91-88A2-D51DB2892822}"/>
    <cellStyle name="Dex Doub Line 5 2 4 7" xfId="30732" xr:uid="{4E9C1992-1CAE-43C2-BA96-A0A1E975B672}"/>
    <cellStyle name="Dex Doub Line 5 2 4_Commentaires" xfId="30733" xr:uid="{79F265FF-6D4A-49ED-BAD2-A4CE262BC183}"/>
    <cellStyle name="Dex Doub Line 5 2 5" xfId="30734" xr:uid="{3EAE746E-FCCA-427A-A46A-C295F287B9AF}"/>
    <cellStyle name="Dex Doub Line 5 2 5 2" xfId="30735" xr:uid="{100D9F0A-FDF1-4C55-B1C8-3E9E71FE53DB}"/>
    <cellStyle name="Dex Doub Line 5 2 5 2 2" xfId="30736" xr:uid="{356ED7D8-4635-406B-8B22-7D653DD55E3A}"/>
    <cellStyle name="Dex Doub Line 5 2 5 2_Commentaires" xfId="30737" xr:uid="{2C74AB59-DA78-468F-AFAF-B9BB86C70661}"/>
    <cellStyle name="Dex Doub Line 5 2 5 3" xfId="30738" xr:uid="{6DE72615-A64A-45C5-9EA3-1A68994B9D50}"/>
    <cellStyle name="Dex Doub Line 5 2 5 4" xfId="30739" xr:uid="{F27EFBE7-3129-4FE9-A644-836DD7467221}"/>
    <cellStyle name="Dex Doub Line 5 2 5 5" xfId="30740" xr:uid="{D7CAADCE-F9DF-42A7-830B-1EF10805C9FE}"/>
    <cellStyle name="Dex Doub Line 5 2 5_Commentaires" xfId="30741" xr:uid="{2422B255-DD0E-4C87-8018-5D8326EC0FE4}"/>
    <cellStyle name="Dex Doub Line 5 2 6" xfId="30742" xr:uid="{25D6FB86-051D-47AB-A818-397E151C80BD}"/>
    <cellStyle name="Dex Doub Line 5 2 6 2" xfId="30743" xr:uid="{17631B98-BB26-44C5-933C-D08671884D5D}"/>
    <cellStyle name="Dex Doub Line 5 2 6 2 2" xfId="30744" xr:uid="{11F2B8B3-8B72-4751-8DE8-87B7915E6AD2}"/>
    <cellStyle name="Dex Doub Line 5 2 6 2_Commentaires" xfId="30745" xr:uid="{407422DC-3331-47BC-8B54-92E859AADE9B}"/>
    <cellStyle name="Dex Doub Line 5 2 6 3" xfId="30746" xr:uid="{6C7BD4C4-D170-4D2E-BD18-313741365E7C}"/>
    <cellStyle name="Dex Doub Line 5 2 6 4" xfId="30747" xr:uid="{ECFD4EE1-B70F-40DE-9BD0-56AA56CFA22B}"/>
    <cellStyle name="Dex Doub Line 5 2 6 5" xfId="30748" xr:uid="{4744D05B-980A-46E1-9429-EB39F96029AD}"/>
    <cellStyle name="Dex Doub Line 5 2 6_Commentaires" xfId="30749" xr:uid="{C278927F-7BD2-4A9B-87EC-4772F62B060F}"/>
    <cellStyle name="Dex Doub Line 5 2 7" xfId="30750" xr:uid="{8630BCFC-64C3-49F2-938E-784BDE78F3D8}"/>
    <cellStyle name="Dex Doub Line 5 2 7 2" xfId="30751" xr:uid="{6EF8D5C6-55EF-4D3F-AE1A-ADA5DC172E6F}"/>
    <cellStyle name="Dex Doub Line 5 2 7_Commentaires" xfId="30752" xr:uid="{847DD25C-3832-442C-B967-1C8E635B084D}"/>
    <cellStyle name="Dex Doub Line 5 2 8" xfId="30753" xr:uid="{0FBDBAC5-CCA9-447A-947C-F17C352103DC}"/>
    <cellStyle name="Dex Doub Line 5 2 8 2" xfId="30754" xr:uid="{C70B1914-2D00-498A-A7CB-455CABF1D3F4}"/>
    <cellStyle name="Dex Doub Line 5 2 8_Commentaires" xfId="30755" xr:uid="{35887844-F1D2-4B26-BCB0-01AB6DACB301}"/>
    <cellStyle name="Dex Doub Line 5 2 9" xfId="30756" xr:uid="{64184ED2-B148-41A6-8373-243474975F43}"/>
    <cellStyle name="Dex Doub Line 5 2_Commentaires" xfId="30757" xr:uid="{E59450C4-59D7-43AF-8B75-1C621FF26985}"/>
    <cellStyle name="Dex Doub Line 5 3" xfId="30758" xr:uid="{9886C1BA-9F23-4B7A-9A3E-4480B5F33882}"/>
    <cellStyle name="Dex Doub Line 5 3 2" xfId="30759" xr:uid="{727E2B2A-3A51-48CD-A316-A93704BA73C4}"/>
    <cellStyle name="Dex Doub Line 5 3 2 2" xfId="30760" xr:uid="{F5C592BA-DE75-4772-A313-F00CC8F1D236}"/>
    <cellStyle name="Dex Doub Line 5 3 2 3" xfId="30761" xr:uid="{F5F2AC1C-98A0-4B03-928E-516A5C9F1D74}"/>
    <cellStyle name="Dex Doub Line 5 3 2 4" xfId="30762" xr:uid="{2A319BF0-E55D-4BF9-B3FC-FBED17BF4D52}"/>
    <cellStyle name="Dex Doub Line 5 3 2 5" xfId="30763" xr:uid="{6B3A1EAE-47D6-4085-A34A-1F652D58246E}"/>
    <cellStyle name="Dex Doub Line 5 3 2_Commentaires" xfId="30764" xr:uid="{EBB536A9-0B9A-4BB9-9DCB-57FE415B0CDA}"/>
    <cellStyle name="Dex Doub Line 5 3 3" xfId="30765" xr:uid="{0575EB9E-1A4A-43B1-A26D-3B5340C45E78}"/>
    <cellStyle name="Dex Doub Line 5 3 3 2" xfId="30766" xr:uid="{F917F90C-335D-40D4-8F72-55E686208421}"/>
    <cellStyle name="Dex Doub Line 5 3 3 3" xfId="30767" xr:uid="{0A2F3B17-9A65-461F-AB19-B27BC13F5919}"/>
    <cellStyle name="Dex Doub Line 5 3 3 4" xfId="30768" xr:uid="{F3442FC7-EF89-4B0F-A72F-EA0AAD85EE9C}"/>
    <cellStyle name="Dex Doub Line 5 3 3 5" xfId="30769" xr:uid="{08D4EE61-9F9E-4C36-815E-61334E3FFCA7}"/>
    <cellStyle name="Dex Doub Line 5 3 4" xfId="30770" xr:uid="{2D5BBC51-E79D-4C46-AD95-C7F0DEAD589C}"/>
    <cellStyle name="Dex Doub Line 5 3 5" xfId="30771" xr:uid="{891A7150-4276-4277-89CE-BDEEB4AB0465}"/>
    <cellStyle name="Dex Doub Line 5 3 6" xfId="30772" xr:uid="{940AEC03-6D3E-4049-8724-E15A6C4E9E35}"/>
    <cellStyle name="Dex Doub Line 5 3 7" xfId="30773" xr:uid="{B1DD9CCE-7984-4F4B-A1DA-BE2D10679451}"/>
    <cellStyle name="Dex Doub Line 5 3_Commentaires" xfId="30774" xr:uid="{56C268D3-3FF3-45ED-B404-8C01D15D3483}"/>
    <cellStyle name="Dex Doub Line 5 4" xfId="30775" xr:uid="{6B51E580-8C48-4F27-9587-8CDE1B8C3870}"/>
    <cellStyle name="Dex Doub Line 5 4 2" xfId="30776" xr:uid="{1C0794FC-53C2-4790-A1FD-30280907733E}"/>
    <cellStyle name="Dex Doub Line 5 4 2 2" xfId="30777" xr:uid="{67FBC716-BF59-441D-BAB6-52F6CB1E7AED}"/>
    <cellStyle name="Dex Doub Line 5 4 2 3" xfId="30778" xr:uid="{7D101649-1382-44DA-B43A-D01D0A8EAC99}"/>
    <cellStyle name="Dex Doub Line 5 4 2 4" xfId="30779" xr:uid="{19E69C4A-627E-4966-8F37-7247A53D2CDD}"/>
    <cellStyle name="Dex Doub Line 5 4 2 5" xfId="30780" xr:uid="{F8A68805-451E-4B90-984F-9A6D825A33D2}"/>
    <cellStyle name="Dex Doub Line 5 4 2_Commentaires" xfId="30781" xr:uid="{96D6225E-0828-403C-92D7-7F0C576EC1EB}"/>
    <cellStyle name="Dex Doub Line 5 4 3" xfId="30782" xr:uid="{8924CA29-1FAF-491C-B6B0-4DF20E3DF3EC}"/>
    <cellStyle name="Dex Doub Line 5 4 3 2" xfId="30783" xr:uid="{374CF7EE-9FA5-42AD-A7EA-F4D5E24213F5}"/>
    <cellStyle name="Dex Doub Line 5 4 3 3" xfId="30784" xr:uid="{26D0AA17-47E0-4D2A-9023-1703436D074D}"/>
    <cellStyle name="Dex Doub Line 5 4 3 4" xfId="30785" xr:uid="{29A8A562-ED53-4A6F-8EAC-0EF63E84A7E0}"/>
    <cellStyle name="Dex Doub Line 5 4 3 5" xfId="30786" xr:uid="{3B8541D2-755E-4B9B-AD72-79EE18723EA3}"/>
    <cellStyle name="Dex Doub Line 5 4 4" xfId="30787" xr:uid="{BBF97385-03E9-4787-99E8-AAEC0C01252D}"/>
    <cellStyle name="Dex Doub Line 5 4 5" xfId="30788" xr:uid="{BDC6EDBD-69C8-43AA-A38C-5B626CA05B11}"/>
    <cellStyle name="Dex Doub Line 5 4 6" xfId="30789" xr:uid="{38FC3129-3372-4CAE-AF03-3E25873520F5}"/>
    <cellStyle name="Dex Doub Line 5 4 7" xfId="30790" xr:uid="{5D2C71E5-F328-4F3B-AA25-9028DD3EB1CC}"/>
    <cellStyle name="Dex Doub Line 5 4_Commentaires" xfId="30791" xr:uid="{AF7BAD75-8F5D-44EC-A58A-199E8D30AB56}"/>
    <cellStyle name="Dex Doub Line 5 5" xfId="30792" xr:uid="{EDB2F34B-0987-472F-9FB7-99A7825739E1}"/>
    <cellStyle name="Dex Doub Line 5 5 2" xfId="30793" xr:uid="{57D99066-C53A-410F-98C4-82DBED5D413F}"/>
    <cellStyle name="Dex Doub Line 5 5 2 2" xfId="30794" xr:uid="{D612033D-AEBC-45B1-A1B2-32980E7CF8BD}"/>
    <cellStyle name="Dex Doub Line 5 5 2 3" xfId="30795" xr:uid="{97E29B26-A2D4-4E75-8FB3-C9ED6FFA59C4}"/>
    <cellStyle name="Dex Doub Line 5 5 2 4" xfId="30796" xr:uid="{ECF0D395-C679-4D56-A8C4-CB41DC1A32D5}"/>
    <cellStyle name="Dex Doub Line 5 5 2 5" xfId="30797" xr:uid="{168CFE27-3E1B-4BF8-A975-FBCD1991B7CE}"/>
    <cellStyle name="Dex Doub Line 5 5 2_Commentaires" xfId="30798" xr:uid="{A635681E-E9D4-4E58-B77C-B0DAF71873C7}"/>
    <cellStyle name="Dex Doub Line 5 5 3" xfId="30799" xr:uid="{1A19E6D5-1696-49C8-95DA-4E6124D2E641}"/>
    <cellStyle name="Dex Doub Line 5 5 3 2" xfId="30800" xr:uid="{92CB746E-3101-4DAD-9055-C78A4A55184E}"/>
    <cellStyle name="Dex Doub Line 5 5 3 3" xfId="30801" xr:uid="{D96865D8-22BF-4C9C-8994-9389507B006E}"/>
    <cellStyle name="Dex Doub Line 5 5 3 4" xfId="30802" xr:uid="{94D943DF-668B-409D-882E-F12EDC11488F}"/>
    <cellStyle name="Dex Doub Line 5 5 3 5" xfId="30803" xr:uid="{0F785B1A-EDE8-4BD6-8E8A-095C3008AC4E}"/>
    <cellStyle name="Dex Doub Line 5 5 4" xfId="30804" xr:uid="{DA4EA16D-4A71-403D-A537-7B51C91A14FA}"/>
    <cellStyle name="Dex Doub Line 5 5 5" xfId="30805" xr:uid="{A1655FCA-CCE8-4980-8F59-3ECB0FD258C3}"/>
    <cellStyle name="Dex Doub Line 5 5 6" xfId="30806" xr:uid="{A6399E46-9803-40BB-9A6A-D9C2D32415CB}"/>
    <cellStyle name="Dex Doub Line 5 5 7" xfId="30807" xr:uid="{A769735B-DFD7-4C3E-AA4B-3169C997CD78}"/>
    <cellStyle name="Dex Doub Line 5 5_Commentaires" xfId="30808" xr:uid="{464E78CB-D5BE-400F-B515-C9D6F19CC4EE}"/>
    <cellStyle name="Dex Doub Line 5 6" xfId="30809" xr:uid="{75808E4F-C057-498A-B78D-42E4FFE968D3}"/>
    <cellStyle name="Dex Doub Line 5 6 2" xfId="30810" xr:uid="{43C6A779-95FC-4557-8A22-C8FF124779BB}"/>
    <cellStyle name="Dex Doub Line 5 6 2 2" xfId="30811" xr:uid="{42EE2B8E-972D-4AC0-84FE-C806EA35F87C}"/>
    <cellStyle name="Dex Doub Line 5 6 2 3" xfId="30812" xr:uid="{9E8DBF06-C661-415C-A631-4CEAE1C0F832}"/>
    <cellStyle name="Dex Doub Line 5 6 2 4" xfId="30813" xr:uid="{59C6DA74-349A-4BCB-ADD4-D42562129431}"/>
    <cellStyle name="Dex Doub Line 5 6 2 5" xfId="30814" xr:uid="{A6F7B91A-B466-48AB-930D-3E359DE27412}"/>
    <cellStyle name="Dex Doub Line 5 6 2_Commentaires" xfId="30815" xr:uid="{C98EE3F5-0197-468C-9BEE-E0842917098C}"/>
    <cellStyle name="Dex Doub Line 5 6 3" xfId="30816" xr:uid="{F3416EB6-D914-4786-ABFF-B2789E11A547}"/>
    <cellStyle name="Dex Doub Line 5 6 3 2" xfId="30817" xr:uid="{0C324A52-2145-4EF4-8E8A-3048A3277DCF}"/>
    <cellStyle name="Dex Doub Line 5 6 3 3" xfId="30818" xr:uid="{0B1C3D2C-F776-442A-8094-2659994B8018}"/>
    <cellStyle name="Dex Doub Line 5 6 3 4" xfId="30819" xr:uid="{03965BF1-CF6F-4A6E-90C8-AED9EDF4E0EA}"/>
    <cellStyle name="Dex Doub Line 5 6 3 5" xfId="30820" xr:uid="{2642FF31-194B-47BA-9B5C-42CFDCBAE185}"/>
    <cellStyle name="Dex Doub Line 5 6 4" xfId="30821" xr:uid="{619EB642-8882-4CA6-9670-741F972FB9FF}"/>
    <cellStyle name="Dex Doub Line 5 6 5" xfId="30822" xr:uid="{F2185013-FE3E-43F2-ADE5-43370BAA3DDE}"/>
    <cellStyle name="Dex Doub Line 5 6 6" xfId="30823" xr:uid="{AA5D0B21-F4F0-4C96-9DD9-04C549861597}"/>
    <cellStyle name="Dex Doub Line 5 6 7" xfId="30824" xr:uid="{A89C85F7-F8D5-4DC4-B4DB-8658137A0C9B}"/>
    <cellStyle name="Dex Doub Line 5 6_Commentaires" xfId="30825" xr:uid="{E07F41DF-3686-4EC7-83CB-5E55EE4A92C9}"/>
    <cellStyle name="Dex Doub Line 5 7" xfId="30826" xr:uid="{347E5416-401A-40EC-A1FF-8C53FD101A6F}"/>
    <cellStyle name="Dex Doub Line 5 7 2" xfId="30827" xr:uid="{851652CF-E4A5-4BE8-8415-6EECD7CA1180}"/>
    <cellStyle name="Dex Doub Line 5 7 2 2" xfId="30828" xr:uid="{95144EA4-4FD3-4F3E-AF81-6EDEA05767BD}"/>
    <cellStyle name="Dex Doub Line 5 7 2 3" xfId="30829" xr:uid="{4C40C632-A0A8-48D8-8E1B-A3F081E637A1}"/>
    <cellStyle name="Dex Doub Line 5 7 2 4" xfId="30830" xr:uid="{5F7C5D87-A051-4E1B-B56D-85330EF75A0F}"/>
    <cellStyle name="Dex Doub Line 5 7 2 5" xfId="30831" xr:uid="{99742652-87A2-4848-95B4-FC50EDB538C9}"/>
    <cellStyle name="Dex Doub Line 5 7 2_Commentaires" xfId="30832" xr:uid="{71DD8A8E-2370-43B9-8782-C2B89837A90B}"/>
    <cellStyle name="Dex Doub Line 5 7 3" xfId="30833" xr:uid="{0CB5B116-1233-42BF-B8EC-651FF6278F72}"/>
    <cellStyle name="Dex Doub Line 5 7 4" xfId="30834" xr:uid="{17C60F31-AE1E-4243-91B9-D0C691998295}"/>
    <cellStyle name="Dex Doub Line 5 7 5" xfId="30835" xr:uid="{17F79F49-C1AA-4DA2-BE6E-C295AD0ACA5C}"/>
    <cellStyle name="Dex Doub Line 5 7 6" xfId="30836" xr:uid="{32AD6CD8-86AF-465A-A436-B16AFA927555}"/>
    <cellStyle name="Dex Doub Line 5 7_Commentaires" xfId="30837" xr:uid="{1155C14E-7455-4C7D-B8C7-EB00A36F78DC}"/>
    <cellStyle name="Dex Doub Line 5 8" xfId="30838" xr:uid="{C66B88E7-F1F4-4014-B6B4-18D905BC50B0}"/>
    <cellStyle name="Dex Doub Line 5 8 2" xfId="30839" xr:uid="{9FD17CAE-786E-4D86-B051-5F5A5440F078}"/>
    <cellStyle name="Dex Doub Line 5 8 3" xfId="30840" xr:uid="{A38B98B1-1D6E-4732-BAF1-54015FF66C17}"/>
    <cellStyle name="Dex Doub Line 5 8 4" xfId="30841" xr:uid="{80203D35-090E-4FBC-809B-78D4416CFEB3}"/>
    <cellStyle name="Dex Doub Line 5 8 5" xfId="30842" xr:uid="{FA3093B1-13D5-40E9-B4CA-5CF6223BE17E}"/>
    <cellStyle name="Dex Doub Line 5 8_Commentaires" xfId="30843" xr:uid="{E505B995-AE42-4465-8A0B-D34F580388C0}"/>
    <cellStyle name="Dex Doub Line 5 9" xfId="30844" xr:uid="{B13C2E77-32AF-488E-9FEE-0CE033E27197}"/>
    <cellStyle name="Dex Doub Line 5 9 2" xfId="30845" xr:uid="{190379DA-EA13-4800-86A5-28D7B964BC6B}"/>
    <cellStyle name="Dex Doub Line 5 9_Commentaires" xfId="30846" xr:uid="{8B5AAE17-DF8C-4ECF-B3B2-FADA52B11659}"/>
    <cellStyle name="Dex Doub Line 5_Commentaires" xfId="30847" xr:uid="{51BD2E84-E225-44AB-BBCA-F908FB60294E}"/>
    <cellStyle name="Dex Doub Line 6" xfId="30848" xr:uid="{5160F4F3-2D03-443F-85F9-7165D3DC044F}"/>
    <cellStyle name="Dex Doub Line 6 10" xfId="30849" xr:uid="{906C831C-1E9F-44A3-B65D-FA5ECE2DC8D9}"/>
    <cellStyle name="Dex Doub Line 6 11" xfId="30850" xr:uid="{BD2B8B6C-D249-4B16-8E40-8CD3B2A52EC9}"/>
    <cellStyle name="Dex Doub Line 6 12" xfId="30851" xr:uid="{24629054-1015-4825-B894-7548A3EC1A29}"/>
    <cellStyle name="Dex Doub Line 6 2" xfId="30852" xr:uid="{2C73D5FF-2151-43DF-BC04-5B794C1DA0FC}"/>
    <cellStyle name="Dex Doub Line 6 2 10" xfId="30853" xr:uid="{9C89E1B7-94FB-4AC5-A6B9-CBD40E6A2DA3}"/>
    <cellStyle name="Dex Doub Line 6 2 2" xfId="30854" xr:uid="{39259175-C46D-4A61-B14C-D8AB2E4C47C3}"/>
    <cellStyle name="Dex Doub Line 6 2 2 2" xfId="30855" xr:uid="{AB1BDC45-9AF0-4AA3-AC2E-FC114834B8DB}"/>
    <cellStyle name="Dex Doub Line 6 2 2 2 2" xfId="30856" xr:uid="{F43D8C04-0AB7-4990-B281-823030A51017}"/>
    <cellStyle name="Dex Doub Line 6 2 2 2 3" xfId="30857" xr:uid="{A1152A2D-8328-42B9-BBE1-F254F04B8C59}"/>
    <cellStyle name="Dex Doub Line 6 2 2 2 4" xfId="30858" xr:uid="{A699B474-F2F5-4656-AC1A-13DB03866A8D}"/>
    <cellStyle name="Dex Doub Line 6 2 2 2 5" xfId="30859" xr:uid="{0FC522F2-62E7-4BEF-87BD-1A8D0635B7EA}"/>
    <cellStyle name="Dex Doub Line 6 2 2 2_Commentaires" xfId="30860" xr:uid="{30497E69-A89A-406A-BCCA-6439CE44EFA7}"/>
    <cellStyle name="Dex Doub Line 6 2 2 3" xfId="30861" xr:uid="{0990E879-87E6-4B47-898C-93DCF8658809}"/>
    <cellStyle name="Dex Doub Line 6 2 2 3 2" xfId="30862" xr:uid="{6B21408A-38DF-46F7-894A-7B227E69D8BF}"/>
    <cellStyle name="Dex Doub Line 6 2 2 3 3" xfId="30863" xr:uid="{3C6785E6-FC8D-4C35-BC9F-94E38E5459B4}"/>
    <cellStyle name="Dex Doub Line 6 2 2 3 4" xfId="30864" xr:uid="{8AC217FB-C667-48CC-A533-14E577CB7687}"/>
    <cellStyle name="Dex Doub Line 6 2 2 3 5" xfId="30865" xr:uid="{27FDB696-F022-4990-AF6E-4BBE71F9C5FE}"/>
    <cellStyle name="Dex Doub Line 6 2 2 4" xfId="30866" xr:uid="{8C84AEAB-FEA6-40B0-8196-854F5A4846B2}"/>
    <cellStyle name="Dex Doub Line 6 2 2 5" xfId="30867" xr:uid="{5247AB29-CD5A-48E8-8D30-875F4D652B8B}"/>
    <cellStyle name="Dex Doub Line 6 2 2 6" xfId="30868" xr:uid="{331A4132-05ED-4455-8732-CE04CE9465E9}"/>
    <cellStyle name="Dex Doub Line 6 2 2 7" xfId="30869" xr:uid="{F30652CF-452D-4A6E-ADB7-330DD24F34EB}"/>
    <cellStyle name="Dex Doub Line 6 2 2_Commentaires" xfId="30870" xr:uid="{F900BFCB-5E4F-4106-BEEE-71FC205BF360}"/>
    <cellStyle name="Dex Doub Line 6 2 3" xfId="30871" xr:uid="{54E277FE-7AB2-4111-8896-C0628EE90F9E}"/>
    <cellStyle name="Dex Doub Line 6 2 3 2" xfId="30872" xr:uid="{5031C79E-C5EC-4F2C-9C0B-F7D2ECB80B83}"/>
    <cellStyle name="Dex Doub Line 6 2 3 2 2" xfId="30873" xr:uid="{BE79716E-B59E-4DF3-BB3E-83C8E7575371}"/>
    <cellStyle name="Dex Doub Line 6 2 3 2 3" xfId="30874" xr:uid="{B7EEA448-ECEC-4B94-92B7-4E104625C43A}"/>
    <cellStyle name="Dex Doub Line 6 2 3 2 4" xfId="30875" xr:uid="{3444852D-8F4D-4EF3-83A1-52B78E8B7586}"/>
    <cellStyle name="Dex Doub Line 6 2 3 2 5" xfId="30876" xr:uid="{3F988019-346B-4C39-8BE6-CA69E2A5A551}"/>
    <cellStyle name="Dex Doub Line 6 2 3 2_Commentaires" xfId="30877" xr:uid="{4C0CC75A-52D2-46BA-82E3-F9473217A3F7}"/>
    <cellStyle name="Dex Doub Line 6 2 3 3" xfId="30878" xr:uid="{2BB46E2E-CE5C-43A1-974B-54329AB51F59}"/>
    <cellStyle name="Dex Doub Line 6 2 3 3 2" xfId="30879" xr:uid="{0FA22D42-1EB6-4738-B758-792D9D6754EB}"/>
    <cellStyle name="Dex Doub Line 6 2 3 3 3" xfId="30880" xr:uid="{8A4543B0-B2FE-4CDA-8632-C34CA0EE7084}"/>
    <cellStyle name="Dex Doub Line 6 2 3 3 4" xfId="30881" xr:uid="{C685AFCF-000B-4A1B-8B77-76FAADBC8BB0}"/>
    <cellStyle name="Dex Doub Line 6 2 3 3 5" xfId="30882" xr:uid="{E72D7270-DE7B-4E64-A525-DF8366EC96DF}"/>
    <cellStyle name="Dex Doub Line 6 2 3 4" xfId="30883" xr:uid="{9F44A930-D4F3-4A0D-9927-3D8FFBC9B82A}"/>
    <cellStyle name="Dex Doub Line 6 2 3 5" xfId="30884" xr:uid="{3A37AA7C-35A0-4311-BA26-1BEEE4A700AE}"/>
    <cellStyle name="Dex Doub Line 6 2 3 6" xfId="30885" xr:uid="{2935211C-4795-44E0-814F-09FC631036A8}"/>
    <cellStyle name="Dex Doub Line 6 2 3 7" xfId="30886" xr:uid="{0A74C049-7711-440B-AC33-79785124AABA}"/>
    <cellStyle name="Dex Doub Line 6 2 3_Commentaires" xfId="30887" xr:uid="{52B50D8A-F5E3-4DB3-96FB-0EEEB77AC559}"/>
    <cellStyle name="Dex Doub Line 6 2 4" xfId="30888" xr:uid="{BF504F34-E749-45FC-92D2-867ED5923523}"/>
    <cellStyle name="Dex Doub Line 6 2 4 2" xfId="30889" xr:uid="{6B5A6D97-4213-431B-A38D-ACAC6F7F6709}"/>
    <cellStyle name="Dex Doub Line 6 2 4 2 2" xfId="30890" xr:uid="{9CDCC987-F2AE-4147-A5BD-F90AF5EB9C8C}"/>
    <cellStyle name="Dex Doub Line 6 2 4 2 3" xfId="30891" xr:uid="{6987FB89-E051-49A2-9AAF-63C3807156D9}"/>
    <cellStyle name="Dex Doub Line 6 2 4 2 4" xfId="30892" xr:uid="{CE38F2CF-546D-442A-B08E-CCD1E3F03C05}"/>
    <cellStyle name="Dex Doub Line 6 2 4 2 5" xfId="30893" xr:uid="{D78637CD-C823-486A-ACF2-698B842F3A28}"/>
    <cellStyle name="Dex Doub Line 6 2 4 2_Commentaires" xfId="30894" xr:uid="{4F16D4C7-F795-4CA2-9D7B-6E1805AE7AA6}"/>
    <cellStyle name="Dex Doub Line 6 2 4 3" xfId="30895" xr:uid="{D89FCD4E-9F73-4C64-9771-EA1F1BF3D0FC}"/>
    <cellStyle name="Dex Doub Line 6 2 4 3 2" xfId="30896" xr:uid="{44608026-985C-4F66-9F5E-A17FCB4DBB7D}"/>
    <cellStyle name="Dex Doub Line 6 2 4 3 3" xfId="30897" xr:uid="{42A518C2-18C4-4C07-8BA6-213DAED88D3D}"/>
    <cellStyle name="Dex Doub Line 6 2 4 3 4" xfId="30898" xr:uid="{70AF3E61-D59A-4FE9-8463-FAE01AE88D68}"/>
    <cellStyle name="Dex Doub Line 6 2 4 3 5" xfId="30899" xr:uid="{B856FD66-9C81-4143-9CE2-3ECF27DF92D2}"/>
    <cellStyle name="Dex Doub Line 6 2 4 4" xfId="30900" xr:uid="{E63CC40B-0E66-48BF-BA0E-220E30392A99}"/>
    <cellStyle name="Dex Doub Line 6 2 4 5" xfId="30901" xr:uid="{42D27447-7BED-4636-8B81-E488336FF17D}"/>
    <cellStyle name="Dex Doub Line 6 2 4 6" xfId="30902" xr:uid="{64D3F7AA-BF5D-4F88-8000-2979F77F0E7C}"/>
    <cellStyle name="Dex Doub Line 6 2 4 7" xfId="30903" xr:uid="{F66CF5B2-0A23-4063-891F-3482433B7574}"/>
    <cellStyle name="Dex Doub Line 6 2 4_Commentaires" xfId="30904" xr:uid="{4BF99252-2B7A-4C28-9D0C-8CD2EDDED655}"/>
    <cellStyle name="Dex Doub Line 6 2 5" xfId="30905" xr:uid="{A32059CB-6866-4644-9385-6E3BF00D6926}"/>
    <cellStyle name="Dex Doub Line 6 2 5 2" xfId="30906" xr:uid="{CA67BDFD-28BE-42B2-BF3A-22397E61739F}"/>
    <cellStyle name="Dex Doub Line 6 2 5 2 2" xfId="30907" xr:uid="{44ED488B-5A69-4D97-B885-CBC46F5DDA6B}"/>
    <cellStyle name="Dex Doub Line 6 2 5 2_Commentaires" xfId="30908" xr:uid="{37AD1657-F238-4C9D-AC9F-9BA354D97B12}"/>
    <cellStyle name="Dex Doub Line 6 2 5 3" xfId="30909" xr:uid="{D4A93BED-94C4-4206-86AF-A41662A1FC42}"/>
    <cellStyle name="Dex Doub Line 6 2 5 4" xfId="30910" xr:uid="{E7501E17-1546-4458-AED0-A93D7F2B1E87}"/>
    <cellStyle name="Dex Doub Line 6 2 5 5" xfId="30911" xr:uid="{4A2D7361-ABFE-454C-ADD3-B32B863FC3BA}"/>
    <cellStyle name="Dex Doub Line 6 2 5_Commentaires" xfId="30912" xr:uid="{16E749C1-1D01-46A5-89AE-049EC80DEDC8}"/>
    <cellStyle name="Dex Doub Line 6 2 6" xfId="30913" xr:uid="{C9D04CEB-271C-4AFB-88DF-F36556E51B81}"/>
    <cellStyle name="Dex Doub Line 6 2 6 2" xfId="30914" xr:uid="{2BDAB2CE-CCBE-4E78-8C69-8E69770EC628}"/>
    <cellStyle name="Dex Doub Line 6 2 6 2 2" xfId="30915" xr:uid="{AD1CF748-A5F0-43DB-86C8-E78139BA3A6D}"/>
    <cellStyle name="Dex Doub Line 6 2 6 2_Commentaires" xfId="30916" xr:uid="{F5823687-6026-4465-9936-5652EF9FE3BD}"/>
    <cellStyle name="Dex Doub Line 6 2 6 3" xfId="30917" xr:uid="{B5CAB622-BD84-4F3C-BA5A-F08C48E99006}"/>
    <cellStyle name="Dex Doub Line 6 2 6 4" xfId="30918" xr:uid="{A0B8E1D0-E5AB-4A6C-868C-ED90AE8BFA8C}"/>
    <cellStyle name="Dex Doub Line 6 2 6 5" xfId="30919" xr:uid="{54358A3E-2730-44F2-870F-FB9226FF86B8}"/>
    <cellStyle name="Dex Doub Line 6 2 6_Commentaires" xfId="30920" xr:uid="{8BF459DD-C5C7-40F2-BB9A-EF7E88A4E0AB}"/>
    <cellStyle name="Dex Doub Line 6 2 7" xfId="30921" xr:uid="{E5CC3BF5-00C1-4E50-8B4D-FF92B2666E4E}"/>
    <cellStyle name="Dex Doub Line 6 2 7 2" xfId="30922" xr:uid="{6E6B68F6-2331-4EB5-BF03-8F9756D70F59}"/>
    <cellStyle name="Dex Doub Line 6 2 7_Commentaires" xfId="30923" xr:uid="{0AA3B6D5-7ED7-44AA-8185-009C1F0ABA42}"/>
    <cellStyle name="Dex Doub Line 6 2 8" xfId="30924" xr:uid="{EDAE65B6-9665-410D-953E-0CCA420403B2}"/>
    <cellStyle name="Dex Doub Line 6 2 8 2" xfId="30925" xr:uid="{F861A9FD-6324-4216-BF73-8161B9873FBD}"/>
    <cellStyle name="Dex Doub Line 6 2 8_Commentaires" xfId="30926" xr:uid="{B64D0C4A-FA4A-4DB0-BEC3-919C4048D6E3}"/>
    <cellStyle name="Dex Doub Line 6 2 9" xfId="30927" xr:uid="{AB5FC6D5-DAFB-47F8-B4A3-B6F078927473}"/>
    <cellStyle name="Dex Doub Line 6 2_Commentaires" xfId="30928" xr:uid="{7FB98503-5FE4-4C85-A28E-34097D2035FC}"/>
    <cellStyle name="Dex Doub Line 6 3" xfId="30929" xr:uid="{287CA225-7094-42EB-BBC1-B4F5EADEE5BF}"/>
    <cellStyle name="Dex Doub Line 6 3 2" xfId="30930" xr:uid="{952E4D85-AF02-4546-8974-7B9B0933C6AE}"/>
    <cellStyle name="Dex Doub Line 6 3 2 2" xfId="30931" xr:uid="{3D09ABE3-FE03-48C9-AF69-07B811862EA0}"/>
    <cellStyle name="Dex Doub Line 6 3 2 3" xfId="30932" xr:uid="{BB5ECE78-3AE5-421D-93BA-56EFD540A6C7}"/>
    <cellStyle name="Dex Doub Line 6 3 2 4" xfId="30933" xr:uid="{B436E5EC-2D79-4FF3-A444-315649AA5452}"/>
    <cellStyle name="Dex Doub Line 6 3 2 5" xfId="30934" xr:uid="{43AA0D71-37ED-4E40-B1FD-4A9E1B77B5B2}"/>
    <cellStyle name="Dex Doub Line 6 3 2_Commentaires" xfId="30935" xr:uid="{73C4370F-4DB8-40AB-8BBB-A34981C131AB}"/>
    <cellStyle name="Dex Doub Line 6 3 3" xfId="30936" xr:uid="{0ECE83CF-710E-44FB-ADCE-40B3DD31F76B}"/>
    <cellStyle name="Dex Doub Line 6 3 3 2" xfId="30937" xr:uid="{A6B4D187-1D51-47AA-B171-3E0D00708B96}"/>
    <cellStyle name="Dex Doub Line 6 3 3 3" xfId="30938" xr:uid="{C9D8B378-91B7-4AB8-9445-A9BF4FAF2C1D}"/>
    <cellStyle name="Dex Doub Line 6 3 3 4" xfId="30939" xr:uid="{9E92E118-4501-49D7-B331-006B4F7E5969}"/>
    <cellStyle name="Dex Doub Line 6 3 3 5" xfId="30940" xr:uid="{66DF42B7-C225-4983-A41A-65D17E956069}"/>
    <cellStyle name="Dex Doub Line 6 3 4" xfId="30941" xr:uid="{89C8B3CA-9B2A-4071-9A2A-E9936BB53C01}"/>
    <cellStyle name="Dex Doub Line 6 3 5" xfId="30942" xr:uid="{62E41190-FCED-45F8-857B-3B327D5B1941}"/>
    <cellStyle name="Dex Doub Line 6 3 6" xfId="30943" xr:uid="{444010FE-4B19-4EA9-A513-8BEDB197C35F}"/>
    <cellStyle name="Dex Doub Line 6 3 7" xfId="30944" xr:uid="{2B499D85-9071-4E3D-A225-B0F561993271}"/>
    <cellStyle name="Dex Doub Line 6 3_Commentaires" xfId="30945" xr:uid="{E790FEFC-5E07-4E4D-AC4E-6FA45D429E1F}"/>
    <cellStyle name="Dex Doub Line 6 4" xfId="30946" xr:uid="{140A73D1-327F-4CCD-9441-D1D95B09192E}"/>
    <cellStyle name="Dex Doub Line 6 4 2" xfId="30947" xr:uid="{D64864B5-9AC2-44A4-83F5-227035914444}"/>
    <cellStyle name="Dex Doub Line 6 4 2 2" xfId="30948" xr:uid="{196570DC-11DF-4436-ACCE-7C46A4EFB699}"/>
    <cellStyle name="Dex Doub Line 6 4 2 3" xfId="30949" xr:uid="{5A77FC6E-9C95-48A9-8987-AD1788F92933}"/>
    <cellStyle name="Dex Doub Line 6 4 2 4" xfId="30950" xr:uid="{BC4C62EB-1F9B-4E99-BBFA-6EE498786F72}"/>
    <cellStyle name="Dex Doub Line 6 4 2 5" xfId="30951" xr:uid="{5B6B76AB-8608-4C7F-9764-A92B30B64562}"/>
    <cellStyle name="Dex Doub Line 6 4 2_Commentaires" xfId="30952" xr:uid="{2ED18053-7AF3-4469-BA66-480B69FF4A90}"/>
    <cellStyle name="Dex Doub Line 6 4 3" xfId="30953" xr:uid="{B799E700-69E8-420C-8EB2-F5757BFD5270}"/>
    <cellStyle name="Dex Doub Line 6 4 3 2" xfId="30954" xr:uid="{DD751AFC-30CC-4F57-824A-280D3BFFD1EB}"/>
    <cellStyle name="Dex Doub Line 6 4 3 3" xfId="30955" xr:uid="{E601A9E0-57F5-4295-B42E-14C46D756477}"/>
    <cellStyle name="Dex Doub Line 6 4 3 4" xfId="30956" xr:uid="{E1D0B33A-3258-4323-BB22-C7F6CE264CEC}"/>
    <cellStyle name="Dex Doub Line 6 4 3 5" xfId="30957" xr:uid="{50D7FEB8-19C5-4CF6-9FA1-C0D6D246AF47}"/>
    <cellStyle name="Dex Doub Line 6 4 4" xfId="30958" xr:uid="{9174D624-45B6-4AA0-9FC9-19BE05A4DB6D}"/>
    <cellStyle name="Dex Doub Line 6 4 5" xfId="30959" xr:uid="{508834E3-62E3-43B0-9980-A2575B9F9D5A}"/>
    <cellStyle name="Dex Doub Line 6 4 6" xfId="30960" xr:uid="{23D4EEE1-F2C7-4859-B2CA-89D1A0DEDA86}"/>
    <cellStyle name="Dex Doub Line 6 4 7" xfId="30961" xr:uid="{BEBDC6E8-70EB-4344-8C7B-A326CC8057A4}"/>
    <cellStyle name="Dex Doub Line 6 4_Commentaires" xfId="30962" xr:uid="{E5BB9E66-956E-4DD2-8BDE-1FD7EB93434A}"/>
    <cellStyle name="Dex Doub Line 6 5" xfId="30963" xr:uid="{7EC37E5E-31A0-4CD8-A218-4956D1110E5D}"/>
    <cellStyle name="Dex Doub Line 6 5 2" xfId="30964" xr:uid="{804E6593-CD53-4E2E-A221-FD2AFD0DE5D8}"/>
    <cellStyle name="Dex Doub Line 6 5 2 2" xfId="30965" xr:uid="{0E3F4847-4167-4B2B-80BB-6B9B23A06E02}"/>
    <cellStyle name="Dex Doub Line 6 5 2 3" xfId="30966" xr:uid="{5982F9F5-C16A-4DA9-9BCA-2C285E8A20A7}"/>
    <cellStyle name="Dex Doub Line 6 5 2 4" xfId="30967" xr:uid="{A1FAA99B-36B3-4BC6-B6A0-5E876E8D0164}"/>
    <cellStyle name="Dex Doub Line 6 5 2 5" xfId="30968" xr:uid="{F0D8D1BB-92DD-4DE6-B798-D27797BF51F4}"/>
    <cellStyle name="Dex Doub Line 6 5 2_Commentaires" xfId="30969" xr:uid="{34F05F4A-3449-4AEC-BE7A-AB5DE1E841E1}"/>
    <cellStyle name="Dex Doub Line 6 5 3" xfId="30970" xr:uid="{B2C21A84-1CA5-4F57-AE3C-4CC6F1FBDAA1}"/>
    <cellStyle name="Dex Doub Line 6 5 3 2" xfId="30971" xr:uid="{9920B6AF-3099-4BE5-B693-E14F5665CEF5}"/>
    <cellStyle name="Dex Doub Line 6 5 3 3" xfId="30972" xr:uid="{5FCC668E-032E-4A97-A969-F0BB08F1F5F7}"/>
    <cellStyle name="Dex Doub Line 6 5 3 4" xfId="30973" xr:uid="{359D2BD4-658B-462D-9E73-F5E136D001C2}"/>
    <cellStyle name="Dex Doub Line 6 5 3 5" xfId="30974" xr:uid="{EC5D4B02-7089-49A8-BE1C-9D0DB971A512}"/>
    <cellStyle name="Dex Doub Line 6 5 4" xfId="30975" xr:uid="{76D5F6B7-80F9-4313-A9A8-6AF1F3549BC6}"/>
    <cellStyle name="Dex Doub Line 6 5 5" xfId="30976" xr:uid="{B40EB333-C1FB-4DE4-8F6E-08C8F1837EF9}"/>
    <cellStyle name="Dex Doub Line 6 5 6" xfId="30977" xr:uid="{CFE26DC0-F54C-470E-AF2C-40EA7579D17F}"/>
    <cellStyle name="Dex Doub Line 6 5 7" xfId="30978" xr:uid="{EB17E0A9-883E-440E-A79D-5810BCDC8ADB}"/>
    <cellStyle name="Dex Doub Line 6 5_Commentaires" xfId="30979" xr:uid="{1513B1B4-8A48-4AEA-8F58-A1D8E348F518}"/>
    <cellStyle name="Dex Doub Line 6 6" xfId="30980" xr:uid="{9FD6C762-6881-4BE6-85E2-68031B5DC829}"/>
    <cellStyle name="Dex Doub Line 6 6 2" xfId="30981" xr:uid="{3F72F8E9-F863-4F7E-B858-C1B52B892952}"/>
    <cellStyle name="Dex Doub Line 6 6 2 2" xfId="30982" xr:uid="{E2BD2261-4525-441E-AD61-EF6B00F79705}"/>
    <cellStyle name="Dex Doub Line 6 6 2 3" xfId="30983" xr:uid="{9824B8C4-5800-4BD3-B508-909D5D2C9652}"/>
    <cellStyle name="Dex Doub Line 6 6 2 4" xfId="30984" xr:uid="{350A726A-1D22-44AC-A584-ED1E5F77E4A2}"/>
    <cellStyle name="Dex Doub Line 6 6 2 5" xfId="30985" xr:uid="{E22CEEAF-318B-4DFD-BED8-F0712AD2497B}"/>
    <cellStyle name="Dex Doub Line 6 6 2_Commentaires" xfId="30986" xr:uid="{DF1E1EF1-A951-49D3-A271-4F6A6EF98E35}"/>
    <cellStyle name="Dex Doub Line 6 6 3" xfId="30987" xr:uid="{5F6B4484-1EDC-4664-97A6-DB77A14136D6}"/>
    <cellStyle name="Dex Doub Line 6 6 3 2" xfId="30988" xr:uid="{2B5AD766-B68B-44A7-9DE2-8321D340E23E}"/>
    <cellStyle name="Dex Doub Line 6 6 3 3" xfId="30989" xr:uid="{F2D628D8-E027-481B-9C7D-83BD12F93BC6}"/>
    <cellStyle name="Dex Doub Line 6 6 3 4" xfId="30990" xr:uid="{0C323431-DFEE-4B77-8D96-B29E5BA99160}"/>
    <cellStyle name="Dex Doub Line 6 6 3 5" xfId="30991" xr:uid="{B782781E-FAA7-4D8A-B99A-A125E30F94CD}"/>
    <cellStyle name="Dex Doub Line 6 6 4" xfId="30992" xr:uid="{6AB66BF5-8B9A-4D60-A9A9-0E5B008C08C7}"/>
    <cellStyle name="Dex Doub Line 6 6 5" xfId="30993" xr:uid="{1A09A1B2-E9FB-473D-97DF-1F2AA422FEA0}"/>
    <cellStyle name="Dex Doub Line 6 6 6" xfId="30994" xr:uid="{D5717E77-EA1C-4D82-991C-992F93AD2B1A}"/>
    <cellStyle name="Dex Doub Line 6 6 7" xfId="30995" xr:uid="{ADB6D0E9-46CF-4D3C-952B-0BADC82CC7EE}"/>
    <cellStyle name="Dex Doub Line 6 6_Commentaires" xfId="30996" xr:uid="{79159015-56D0-4861-847B-43FB5C394982}"/>
    <cellStyle name="Dex Doub Line 6 7" xfId="30997" xr:uid="{5982F668-3FAE-49A5-9268-51074D426AE3}"/>
    <cellStyle name="Dex Doub Line 6 7 2" xfId="30998" xr:uid="{B83D9099-EE4C-4BB3-9BF6-D049F2705A7C}"/>
    <cellStyle name="Dex Doub Line 6 7 2 2" xfId="30999" xr:uid="{DA379217-5A90-48D1-8E63-6E555BC3A3C5}"/>
    <cellStyle name="Dex Doub Line 6 7 2 3" xfId="31000" xr:uid="{66ACEC99-43F7-4CEC-B1DD-E85FD16FFA77}"/>
    <cellStyle name="Dex Doub Line 6 7 2 4" xfId="31001" xr:uid="{E3E03006-3892-4F5A-BA71-058B2D9F78B9}"/>
    <cellStyle name="Dex Doub Line 6 7 2 5" xfId="31002" xr:uid="{D47B0989-F090-46D5-A65B-B1047A4AF225}"/>
    <cellStyle name="Dex Doub Line 6 7 2_Commentaires" xfId="31003" xr:uid="{E0A4D278-7F83-4EC0-8208-892057F0AF9B}"/>
    <cellStyle name="Dex Doub Line 6 7 3" xfId="31004" xr:uid="{1EC69D54-A885-4201-994A-0ADC37B1990F}"/>
    <cellStyle name="Dex Doub Line 6 7 4" xfId="31005" xr:uid="{FE0C073B-0C1E-4A21-BD4B-278C8997BE77}"/>
    <cellStyle name="Dex Doub Line 6 7 5" xfId="31006" xr:uid="{493144E1-C0D4-46D5-B6B0-E09C69C552CD}"/>
    <cellStyle name="Dex Doub Line 6 7 6" xfId="31007" xr:uid="{32022A3F-B9B7-42B0-A15C-15CEF2C74110}"/>
    <cellStyle name="Dex Doub Line 6 7_Commentaires" xfId="31008" xr:uid="{B5EC7B27-E355-4772-8C27-3B791A0E28D2}"/>
    <cellStyle name="Dex Doub Line 6 8" xfId="31009" xr:uid="{A425CA69-E867-43F2-B8E8-ACED358E8D81}"/>
    <cellStyle name="Dex Doub Line 6 8 2" xfId="31010" xr:uid="{D8C3ECE7-AB17-4802-BE2F-450103DC3EBE}"/>
    <cellStyle name="Dex Doub Line 6 8 3" xfId="31011" xr:uid="{28DA595C-3C1D-4270-8300-748B8BCDC5E9}"/>
    <cellStyle name="Dex Doub Line 6 8 4" xfId="31012" xr:uid="{CD0E0649-363B-4F65-9D77-3E1A997A96A1}"/>
    <cellStyle name="Dex Doub Line 6 8 5" xfId="31013" xr:uid="{807EF182-EEC9-4B97-958B-F1751935E35D}"/>
    <cellStyle name="Dex Doub Line 6 8_Commentaires" xfId="31014" xr:uid="{2D4A6015-9721-4842-B5D5-0286CE4C04A7}"/>
    <cellStyle name="Dex Doub Line 6 9" xfId="31015" xr:uid="{3388226E-1254-4C05-A767-423684E6A4DC}"/>
    <cellStyle name="Dex Doub Line 6 9 2" xfId="31016" xr:uid="{B12CFB39-4D16-4072-B479-268474E8BE1F}"/>
    <cellStyle name="Dex Doub Line 6 9_Commentaires" xfId="31017" xr:uid="{0D73CD87-E058-44E2-AF21-A028198F89FF}"/>
    <cellStyle name="Dex Doub Line 6_Commentaires" xfId="31018" xr:uid="{156B800D-5080-4F03-BD98-EDE0C492C8E0}"/>
    <cellStyle name="Dex Doub Line 7" xfId="31019" xr:uid="{2CB24BB2-71FD-4B1A-A6CF-B52D6E5DFBD4}"/>
    <cellStyle name="Dex Doub Line 7 10" xfId="31020" xr:uid="{EB69E4F8-7B37-471E-881B-3519AD7702D9}"/>
    <cellStyle name="Dex Doub Line 7 11" xfId="31021" xr:uid="{AEC9043C-F9E3-4B10-A42B-0C42D56C6E21}"/>
    <cellStyle name="Dex Doub Line 7 12" xfId="31022" xr:uid="{A7B34592-2961-4785-8C29-EDA88F545468}"/>
    <cellStyle name="Dex Doub Line 7 2" xfId="31023" xr:uid="{34D92CFA-8393-4A98-84DA-E297CB9F296C}"/>
    <cellStyle name="Dex Doub Line 7 2 10" xfId="31024" xr:uid="{5DE468B3-3A5E-4B78-8616-5152F3D99088}"/>
    <cellStyle name="Dex Doub Line 7 2 2" xfId="31025" xr:uid="{81CCE715-372A-4BF8-88BA-693BCCF5C5F7}"/>
    <cellStyle name="Dex Doub Line 7 2 2 2" xfId="31026" xr:uid="{6D11F4A9-78FC-49C8-9D86-00C03CBC9EA3}"/>
    <cellStyle name="Dex Doub Line 7 2 2 2 2" xfId="31027" xr:uid="{83FAA726-E959-436C-96A2-9194180B1F3E}"/>
    <cellStyle name="Dex Doub Line 7 2 2 2 3" xfId="31028" xr:uid="{383161DE-4C3C-4A1B-BDAC-D4694DE8CE9E}"/>
    <cellStyle name="Dex Doub Line 7 2 2 2 4" xfId="31029" xr:uid="{FC9EB16F-F495-45DF-A3D2-C7B6EBA4AB48}"/>
    <cellStyle name="Dex Doub Line 7 2 2 2 5" xfId="31030" xr:uid="{8E6FB8C5-1343-4E19-97E8-5541C9A72DB5}"/>
    <cellStyle name="Dex Doub Line 7 2 2 3" xfId="31031" xr:uid="{C74D24F5-68D9-4C5B-987D-CACC6139BDDB}"/>
    <cellStyle name="Dex Doub Line 7 2 2 3 2" xfId="31032" xr:uid="{9152CC1D-A1EE-4A34-87F8-A1661DCDF202}"/>
    <cellStyle name="Dex Doub Line 7 2 2 3 3" xfId="31033" xr:uid="{4ED16765-3484-4DDB-9CA9-D742BA73C7E1}"/>
    <cellStyle name="Dex Doub Line 7 2 2 3 4" xfId="31034" xr:uid="{F7710110-A75C-43CA-AEEC-6D3203154807}"/>
    <cellStyle name="Dex Doub Line 7 2 2 3 5" xfId="31035" xr:uid="{2C5DC64B-49A8-4688-8EB1-727D57CBBEAA}"/>
    <cellStyle name="Dex Doub Line 7 2 2 4" xfId="31036" xr:uid="{69D4B81B-F037-46EE-9A28-35FAF6F42217}"/>
    <cellStyle name="Dex Doub Line 7 2 2 5" xfId="31037" xr:uid="{C9976210-136F-4593-A8CD-46952750313F}"/>
    <cellStyle name="Dex Doub Line 7 2 2 6" xfId="31038" xr:uid="{7B90CDD8-FFFC-4604-872E-BABFEE801B8F}"/>
    <cellStyle name="Dex Doub Line 7 2 2 7" xfId="31039" xr:uid="{148D319F-68CA-4FEF-A238-6DDABCC70963}"/>
    <cellStyle name="Dex Doub Line 7 2 2_Commentaires" xfId="31040" xr:uid="{34C9E943-C011-4C02-9D04-AA822E2677FF}"/>
    <cellStyle name="Dex Doub Line 7 2 3" xfId="31041" xr:uid="{3FD2EAF5-4D24-4463-A3D0-2F3D2024E925}"/>
    <cellStyle name="Dex Doub Line 7 2 3 2" xfId="31042" xr:uid="{717AD4B9-51FF-4F69-8180-7BAAB90EF19E}"/>
    <cellStyle name="Dex Doub Line 7 2 3 2 2" xfId="31043" xr:uid="{C243538F-976F-4DD9-958C-C8D051A9172E}"/>
    <cellStyle name="Dex Doub Line 7 2 3 2 3" xfId="31044" xr:uid="{917162D2-D6FF-4FE2-8791-9AA405A2E97E}"/>
    <cellStyle name="Dex Doub Line 7 2 3 2 4" xfId="31045" xr:uid="{B0050E19-6F22-4535-8E61-9B95A7ECABD5}"/>
    <cellStyle name="Dex Doub Line 7 2 3 2 5" xfId="31046" xr:uid="{7BB2BFB7-74B8-4C76-9A05-AAB8C0BC0F50}"/>
    <cellStyle name="Dex Doub Line 7 2 3 3" xfId="31047" xr:uid="{F123404E-65C3-47E4-A74E-84847C0E40D2}"/>
    <cellStyle name="Dex Doub Line 7 2 3 3 2" xfId="31048" xr:uid="{54B0E967-5041-4D48-88A8-D26FB81ACE89}"/>
    <cellStyle name="Dex Doub Line 7 2 3 3 3" xfId="31049" xr:uid="{DFEF6869-2C18-426F-956F-92E2454DBAD6}"/>
    <cellStyle name="Dex Doub Line 7 2 3 3 4" xfId="31050" xr:uid="{1DBB0D0C-4EF4-486C-B440-6F2E0F077DF6}"/>
    <cellStyle name="Dex Doub Line 7 2 3 3 5" xfId="31051" xr:uid="{52D438D0-3CB4-4057-9077-D544A78DD462}"/>
    <cellStyle name="Dex Doub Line 7 2 3 4" xfId="31052" xr:uid="{9EEDD933-2EB0-46E3-9A0C-AB7FF43C5263}"/>
    <cellStyle name="Dex Doub Line 7 2 3 5" xfId="31053" xr:uid="{CBB76CEE-F5F1-4BEC-8AFD-BB78DE149A3C}"/>
    <cellStyle name="Dex Doub Line 7 2 3 6" xfId="31054" xr:uid="{43F4EE60-8F20-49DC-AF0E-4D414D68A991}"/>
    <cellStyle name="Dex Doub Line 7 2 3 7" xfId="31055" xr:uid="{559BE285-AAF7-4306-963B-D8AAE08608CC}"/>
    <cellStyle name="Dex Doub Line 7 2 3_Commentaires" xfId="31056" xr:uid="{F1DEF16E-2936-473A-926B-906FFF69969F}"/>
    <cellStyle name="Dex Doub Line 7 2 4" xfId="31057" xr:uid="{DD8CD19D-EDA7-48D8-A085-1325C1A9A068}"/>
    <cellStyle name="Dex Doub Line 7 2 4 2" xfId="31058" xr:uid="{796EFD72-6F0B-4425-A8F6-56DACBDD630E}"/>
    <cellStyle name="Dex Doub Line 7 2 4 2 2" xfId="31059" xr:uid="{664C251C-9D16-474C-A593-9F5C01E669E6}"/>
    <cellStyle name="Dex Doub Line 7 2 4 2 3" xfId="31060" xr:uid="{819D9E88-6369-4126-B3A6-96059E325ACC}"/>
    <cellStyle name="Dex Doub Line 7 2 4 2 4" xfId="31061" xr:uid="{5C8DE973-D924-4131-977E-318096D6F331}"/>
    <cellStyle name="Dex Doub Line 7 2 4 2 5" xfId="31062" xr:uid="{222EC372-D5A1-4F23-93AF-DBC71378A07C}"/>
    <cellStyle name="Dex Doub Line 7 2 4 3" xfId="31063" xr:uid="{77DCA5ED-6A50-45A8-BABC-9E77E73943B0}"/>
    <cellStyle name="Dex Doub Line 7 2 4 3 2" xfId="31064" xr:uid="{AFDE8120-F457-40AF-BDEB-E6943273D576}"/>
    <cellStyle name="Dex Doub Line 7 2 4 3 3" xfId="31065" xr:uid="{B8EE7B3A-C9DB-4329-8C0F-009154EEDBC2}"/>
    <cellStyle name="Dex Doub Line 7 2 4 3 4" xfId="31066" xr:uid="{B1824FEE-D2AA-4F61-ACA3-7A9FEA542D9C}"/>
    <cellStyle name="Dex Doub Line 7 2 4 3 5" xfId="31067" xr:uid="{8167E887-A6C9-439D-BD42-D1E183C1D75D}"/>
    <cellStyle name="Dex Doub Line 7 2 4 4" xfId="31068" xr:uid="{B2C9CEC8-98BF-47C4-B4C1-0DF520C24A4A}"/>
    <cellStyle name="Dex Doub Line 7 2 4 5" xfId="31069" xr:uid="{7C9C55A5-6FA8-4028-88A7-EBB9CEA42B44}"/>
    <cellStyle name="Dex Doub Line 7 2 4 6" xfId="31070" xr:uid="{141F2EAA-F2B2-4850-B0A9-668E6B2F62F3}"/>
    <cellStyle name="Dex Doub Line 7 2 4 7" xfId="31071" xr:uid="{2D606FAC-BE39-4A50-87ED-2B0ADBBB1CE1}"/>
    <cellStyle name="Dex Doub Line 7 2 5" xfId="31072" xr:uid="{82B98DAA-FD8A-4BF5-8333-07B44F85CE76}"/>
    <cellStyle name="Dex Doub Line 7 2 5 2" xfId="31073" xr:uid="{045A0E63-74CB-4593-ACF2-82CCC9E72E8A}"/>
    <cellStyle name="Dex Doub Line 7 2 5 3" xfId="31074" xr:uid="{9464EB8A-D112-4CD0-A047-D3EAE884B4F5}"/>
    <cellStyle name="Dex Doub Line 7 2 5 4" xfId="31075" xr:uid="{F7540A3B-FA59-4ADF-AC3B-44F1D8329223}"/>
    <cellStyle name="Dex Doub Line 7 2 5 5" xfId="31076" xr:uid="{6240FA4E-C345-487F-BE44-2322835FCE86}"/>
    <cellStyle name="Dex Doub Line 7 2 6" xfId="31077" xr:uid="{5760F950-E614-4FFA-A971-4296C620EF57}"/>
    <cellStyle name="Dex Doub Line 7 2 6 2" xfId="31078" xr:uid="{C2143F7F-3E8E-446B-8529-D01D662A1A10}"/>
    <cellStyle name="Dex Doub Line 7 2 6 3" xfId="31079" xr:uid="{F397FB50-690B-468D-8041-1A5B8313B699}"/>
    <cellStyle name="Dex Doub Line 7 2 6 4" xfId="31080" xr:uid="{A3629EE9-4BF4-4AEB-969E-B8AFAC19753E}"/>
    <cellStyle name="Dex Doub Line 7 2 6 5" xfId="31081" xr:uid="{813C9828-8CEB-4CD9-9CBF-22CAB0BDEF6E}"/>
    <cellStyle name="Dex Doub Line 7 2 7" xfId="31082" xr:uid="{020BFC06-C5F3-4394-AECB-5BC455B44748}"/>
    <cellStyle name="Dex Doub Line 7 2 8" xfId="31083" xr:uid="{EAE15669-8BE2-4818-B921-261758F058B1}"/>
    <cellStyle name="Dex Doub Line 7 2 9" xfId="31084" xr:uid="{672D76DE-F7C6-4D0B-BE53-4BB830290146}"/>
    <cellStyle name="Dex Doub Line 7 2_Commentaires" xfId="31085" xr:uid="{02D2A523-5669-4788-A3BA-DF64E83BA7D6}"/>
    <cellStyle name="Dex Doub Line 7 3" xfId="31086" xr:uid="{C0CE80BC-470E-46FE-B97E-B8B96E1673C4}"/>
    <cellStyle name="Dex Doub Line 7 3 2" xfId="31087" xr:uid="{5BE0BEA5-9727-4813-881D-4F6F81022953}"/>
    <cellStyle name="Dex Doub Line 7 3 2 2" xfId="31088" xr:uid="{388F33E3-6B74-4EE5-B4F2-67C03EE6450B}"/>
    <cellStyle name="Dex Doub Line 7 3 2 3" xfId="31089" xr:uid="{9823B707-5A42-474E-A5C8-497317F456F5}"/>
    <cellStyle name="Dex Doub Line 7 3 2 4" xfId="31090" xr:uid="{2FC20676-58D3-48AD-9BAF-891BE50ADA7B}"/>
    <cellStyle name="Dex Doub Line 7 3 2 5" xfId="31091" xr:uid="{5415ABA6-51FB-4987-97EF-828DDD7C9C77}"/>
    <cellStyle name="Dex Doub Line 7 3 2_Commentaires" xfId="31092" xr:uid="{CF7E0013-C8EC-4F44-8179-FD77C59A5149}"/>
    <cellStyle name="Dex Doub Line 7 3 3" xfId="31093" xr:uid="{DF5EEDFC-7AD1-46AB-A398-BD5EBD106FFC}"/>
    <cellStyle name="Dex Doub Line 7 3 3 2" xfId="31094" xr:uid="{90372CE0-1F0F-4953-B06F-11E624670B79}"/>
    <cellStyle name="Dex Doub Line 7 3 3 3" xfId="31095" xr:uid="{C7ECF04E-7A4D-436F-8BBD-4A8309CE862C}"/>
    <cellStyle name="Dex Doub Line 7 3 3 4" xfId="31096" xr:uid="{6478D8D9-523D-4357-A20A-E2C21DC9D8CC}"/>
    <cellStyle name="Dex Doub Line 7 3 3 5" xfId="31097" xr:uid="{25BBC1E2-496C-4900-91BC-9A9E17213DED}"/>
    <cellStyle name="Dex Doub Line 7 3 4" xfId="31098" xr:uid="{20CA2282-7737-4933-9162-A2F0BCDC315E}"/>
    <cellStyle name="Dex Doub Line 7 3 5" xfId="31099" xr:uid="{BAE1B392-46E1-4D70-AA10-0418AA8FA598}"/>
    <cellStyle name="Dex Doub Line 7 3 6" xfId="31100" xr:uid="{61C7EEFE-C4D3-45EB-9852-4FD14F35AD60}"/>
    <cellStyle name="Dex Doub Line 7 3 7" xfId="31101" xr:uid="{124A56A7-214D-44DD-8BBE-1112BDA87066}"/>
    <cellStyle name="Dex Doub Line 7 3_Commentaires" xfId="31102" xr:uid="{25F34118-BBFF-4F68-BDFC-2203F2794071}"/>
    <cellStyle name="Dex Doub Line 7 4" xfId="31103" xr:uid="{7351B5F0-0CCC-4F32-97DD-5019D1AC978B}"/>
    <cellStyle name="Dex Doub Line 7 4 2" xfId="31104" xr:uid="{06FCEC45-D9D4-40DF-9581-1DFBAD19EE3A}"/>
    <cellStyle name="Dex Doub Line 7 4 2 2" xfId="31105" xr:uid="{1D3DEAB3-7CC4-4E03-8CAB-D1EA49FC659A}"/>
    <cellStyle name="Dex Doub Line 7 4 2 3" xfId="31106" xr:uid="{3BCC3DFB-4AC2-4D7B-A6DD-4134A487BFFB}"/>
    <cellStyle name="Dex Doub Line 7 4 2 4" xfId="31107" xr:uid="{FE7338C9-24A7-4732-B0F0-6A82A629C342}"/>
    <cellStyle name="Dex Doub Line 7 4 2 5" xfId="31108" xr:uid="{5D030F77-5808-4F72-A92D-17A6605BBF6D}"/>
    <cellStyle name="Dex Doub Line 7 4 2_Commentaires" xfId="31109" xr:uid="{8982BAD7-16DD-4658-8368-7B381DC97CF2}"/>
    <cellStyle name="Dex Doub Line 7 4 3" xfId="31110" xr:uid="{CB7C2F72-D5B3-43E6-A72E-26F2E821B611}"/>
    <cellStyle name="Dex Doub Line 7 4 3 2" xfId="31111" xr:uid="{C8CD56D4-3A0E-4EC7-A337-9DEB5BB11E75}"/>
    <cellStyle name="Dex Doub Line 7 4 3 3" xfId="31112" xr:uid="{3DBA3647-71FF-4386-ABB1-C685FC027949}"/>
    <cellStyle name="Dex Doub Line 7 4 3 4" xfId="31113" xr:uid="{F71D748C-90CF-4A84-B440-B9EEE3E22672}"/>
    <cellStyle name="Dex Doub Line 7 4 3 5" xfId="31114" xr:uid="{63DF01FD-8A45-4B1A-8CC1-5230C4118B3A}"/>
    <cellStyle name="Dex Doub Line 7 4 4" xfId="31115" xr:uid="{0AB158F1-20F6-45D3-8BD1-5C208C4C06F5}"/>
    <cellStyle name="Dex Doub Line 7 4 5" xfId="31116" xr:uid="{5646D692-9EA5-4BF9-A6D6-75907E120FF9}"/>
    <cellStyle name="Dex Doub Line 7 4 6" xfId="31117" xr:uid="{F4910E3B-899B-4BA5-BE17-1EFA9320756D}"/>
    <cellStyle name="Dex Doub Line 7 4 7" xfId="31118" xr:uid="{1798CE4F-CA49-4A6F-9FD6-C0D2113B139C}"/>
    <cellStyle name="Dex Doub Line 7 4_Commentaires" xfId="31119" xr:uid="{45320413-A2BF-41A0-84C3-2133AC7CAEC0}"/>
    <cellStyle name="Dex Doub Line 7 5" xfId="31120" xr:uid="{1E3118DF-1447-4302-AEA8-BCE82B66F30A}"/>
    <cellStyle name="Dex Doub Line 7 5 2" xfId="31121" xr:uid="{0F55FE46-209B-4CD7-9DF7-DAFF382D412C}"/>
    <cellStyle name="Dex Doub Line 7 5 2 2" xfId="31122" xr:uid="{9944B797-5353-4D4F-B3BC-5821A24EC1AB}"/>
    <cellStyle name="Dex Doub Line 7 5 2 3" xfId="31123" xr:uid="{53B43976-B971-4B09-89E0-3E520035AD40}"/>
    <cellStyle name="Dex Doub Line 7 5 2 4" xfId="31124" xr:uid="{611A89CF-AD5F-4C7F-854C-E9EE3A88752E}"/>
    <cellStyle name="Dex Doub Line 7 5 2 5" xfId="31125" xr:uid="{FA0E6FEA-E41B-4CA9-B672-341ABE0F1963}"/>
    <cellStyle name="Dex Doub Line 7 5 2_Commentaires" xfId="31126" xr:uid="{E09421DD-4E24-4217-A16D-5A93A299A7F4}"/>
    <cellStyle name="Dex Doub Line 7 5 3" xfId="31127" xr:uid="{72616D80-1A6A-4B85-9A1E-EC164D0C9404}"/>
    <cellStyle name="Dex Doub Line 7 5 3 2" xfId="31128" xr:uid="{8B59A172-17C1-4605-BA9F-22F81376F774}"/>
    <cellStyle name="Dex Doub Line 7 5 3 3" xfId="31129" xr:uid="{35D70D31-14DF-465E-A96D-6B2EBD893AFE}"/>
    <cellStyle name="Dex Doub Line 7 5 3 4" xfId="31130" xr:uid="{6EEC018C-70CB-4A7B-BA6D-12A63C871D36}"/>
    <cellStyle name="Dex Doub Line 7 5 3 5" xfId="31131" xr:uid="{DC60C8B3-C953-4F19-9658-5C02D6D07CA0}"/>
    <cellStyle name="Dex Doub Line 7 5 4" xfId="31132" xr:uid="{8370BA24-5E0D-419B-B549-9332D1612628}"/>
    <cellStyle name="Dex Doub Line 7 5 5" xfId="31133" xr:uid="{06E065F0-7B96-4923-84DC-D9FA51BF22BA}"/>
    <cellStyle name="Dex Doub Line 7 5 6" xfId="31134" xr:uid="{CB6CE349-375B-41ED-A71B-793E5E8A54B7}"/>
    <cellStyle name="Dex Doub Line 7 5 7" xfId="31135" xr:uid="{9ECEDAFD-64C0-4DA2-AD69-95CAA2791593}"/>
    <cellStyle name="Dex Doub Line 7 5_Commentaires" xfId="31136" xr:uid="{23F53A86-1EBE-4DD0-AF0D-C2974C35DD65}"/>
    <cellStyle name="Dex Doub Line 7 6" xfId="31137" xr:uid="{D972C9E2-ACFF-4AB8-A1B0-CD9ADF381960}"/>
    <cellStyle name="Dex Doub Line 7 6 2" xfId="31138" xr:uid="{6DA41555-CD31-48D5-A2F5-6D877DF7EECB}"/>
    <cellStyle name="Dex Doub Line 7 6 2 2" xfId="31139" xr:uid="{D6B317CF-6E37-49F7-B92F-B0F68C45FA96}"/>
    <cellStyle name="Dex Doub Line 7 6 2 3" xfId="31140" xr:uid="{678EFB38-7329-43C7-8429-B5BF514209C2}"/>
    <cellStyle name="Dex Doub Line 7 6 2 4" xfId="31141" xr:uid="{E0A2B2AC-59DB-41DE-9C02-F7CCB95EC967}"/>
    <cellStyle name="Dex Doub Line 7 6 2 5" xfId="31142" xr:uid="{03BE3647-C2A2-4F33-9C7F-8EDFA4025E53}"/>
    <cellStyle name="Dex Doub Line 7 6 2_Commentaires" xfId="31143" xr:uid="{2583BEDC-1C90-4D34-BC7A-7B2502E47102}"/>
    <cellStyle name="Dex Doub Line 7 6 3" xfId="31144" xr:uid="{C6EFEFFD-B0AC-44EC-A963-1F65E8A46113}"/>
    <cellStyle name="Dex Doub Line 7 6 3 2" xfId="31145" xr:uid="{B1C5ADFE-D6A6-4F97-B02A-45BD041A3109}"/>
    <cellStyle name="Dex Doub Line 7 6 3 3" xfId="31146" xr:uid="{5F87D1ED-2C7F-4656-BE3E-C1B78FD5EBFF}"/>
    <cellStyle name="Dex Doub Line 7 6 3 4" xfId="31147" xr:uid="{AE44E6AE-0339-45D3-987F-7C76590950BB}"/>
    <cellStyle name="Dex Doub Line 7 6 3 5" xfId="31148" xr:uid="{9D17AB48-679B-489C-9F80-E8F8643B8ADD}"/>
    <cellStyle name="Dex Doub Line 7 6 4" xfId="31149" xr:uid="{C6F51AF9-C3F4-4849-8701-A47AB022A14A}"/>
    <cellStyle name="Dex Doub Line 7 6 5" xfId="31150" xr:uid="{3F8D3909-BFD9-47F6-AA9B-1B6590507717}"/>
    <cellStyle name="Dex Doub Line 7 6 6" xfId="31151" xr:uid="{0316D5C7-1D95-4C9F-A519-4ACFCDF198EE}"/>
    <cellStyle name="Dex Doub Line 7 6 7" xfId="31152" xr:uid="{8C3A8EDE-3BFB-4219-93F9-3A6A3BD33018}"/>
    <cellStyle name="Dex Doub Line 7 6_Commentaires" xfId="31153" xr:uid="{8DB7E76A-7064-49DD-B889-D1DE6F7B93C2}"/>
    <cellStyle name="Dex Doub Line 7 7" xfId="31154" xr:uid="{6EC660D8-04C8-4704-9F5E-C57163F28ED2}"/>
    <cellStyle name="Dex Doub Line 7 7 2" xfId="31155" xr:uid="{B4E4FC0D-5377-45CE-B1B6-6102420D4D74}"/>
    <cellStyle name="Dex Doub Line 7 7 2 2" xfId="31156" xr:uid="{CCA729DF-0461-4B4D-8B0B-1907D14AB9F7}"/>
    <cellStyle name="Dex Doub Line 7 7 2 3" xfId="31157" xr:uid="{5C03F5AA-68B3-4DBD-B7E2-99D2BC447045}"/>
    <cellStyle name="Dex Doub Line 7 7 2 4" xfId="31158" xr:uid="{BB19C8D6-82E3-4538-A117-C53A2D5F1276}"/>
    <cellStyle name="Dex Doub Line 7 7 2 5" xfId="31159" xr:uid="{B4F28400-222A-4DC9-857D-7B22FF67BA20}"/>
    <cellStyle name="Dex Doub Line 7 7 2_Commentaires" xfId="31160" xr:uid="{947BD57B-47E3-4224-B7CE-C71439B88F56}"/>
    <cellStyle name="Dex Doub Line 7 7 3" xfId="31161" xr:uid="{DF8A0820-B765-465C-B023-846B9DF39E93}"/>
    <cellStyle name="Dex Doub Line 7 7 4" xfId="31162" xr:uid="{ECC5C93B-8AED-4B72-8526-5ADB9EA850A1}"/>
    <cellStyle name="Dex Doub Line 7 7 5" xfId="31163" xr:uid="{8FE397FF-C7C4-4F04-B2AB-231A4EB17974}"/>
    <cellStyle name="Dex Doub Line 7 7 6" xfId="31164" xr:uid="{1464E0EE-F70B-4D86-A7C0-86F8E7E4F441}"/>
    <cellStyle name="Dex Doub Line 7 7_Commentaires" xfId="31165" xr:uid="{258227B0-AB58-4275-B515-5EEEA97BC75B}"/>
    <cellStyle name="Dex Doub Line 7 8" xfId="31166" xr:uid="{53157B35-21F8-4496-BD42-9527815E6B67}"/>
    <cellStyle name="Dex Doub Line 7 8 2" xfId="31167" xr:uid="{8FB53C96-9BBC-478F-95BE-EAA6CEB0C996}"/>
    <cellStyle name="Dex Doub Line 7 8 3" xfId="31168" xr:uid="{DA4BAE2D-5B0E-467F-8892-6162D2001291}"/>
    <cellStyle name="Dex Doub Line 7 8 4" xfId="31169" xr:uid="{0A6A9C2A-6F38-43F8-ABD7-7DA4786CBBE3}"/>
    <cellStyle name="Dex Doub Line 7 8 5" xfId="31170" xr:uid="{6F92687B-FA07-4946-86B4-7F217262E7CD}"/>
    <cellStyle name="Dex Doub Line 7 8_Commentaires" xfId="31171" xr:uid="{679AE244-7C02-498A-9969-761E9A9D9E9B}"/>
    <cellStyle name="Dex Doub Line 7 9" xfId="31172" xr:uid="{F59C9885-2BB4-42DD-8A41-CBA53D8F7263}"/>
    <cellStyle name="Dex Doub Line 7 9 2" xfId="31173" xr:uid="{7235C878-AA79-4AC3-8202-9C8570E78418}"/>
    <cellStyle name="Dex Doub Line 7 9_Commentaires" xfId="31174" xr:uid="{83E2C509-D0A3-41D7-BBF4-E5C882BEDF3A}"/>
    <cellStyle name="Dex Doub Line 7_Commentaires" xfId="31175" xr:uid="{5B6C1C1F-C51F-4174-84A7-57423E841E66}"/>
    <cellStyle name="Dex Doub Line 8" xfId="31176" xr:uid="{FF631FE9-3AF3-4BF0-9664-17C4476D91E4}"/>
    <cellStyle name="Dex Doub Line 8 10" xfId="31177" xr:uid="{7D1F130E-DEF0-4BFF-A696-82E652943E5F}"/>
    <cellStyle name="Dex Doub Line 8 11" xfId="31178" xr:uid="{43B017A9-9979-475D-9126-1D5A37540503}"/>
    <cellStyle name="Dex Doub Line 8 12" xfId="31179" xr:uid="{B5319FAC-36BE-4E9E-921C-8E63A5648010}"/>
    <cellStyle name="Dex Doub Line 8 2" xfId="31180" xr:uid="{92634D95-EF23-436B-AD31-9296CE9C4D5A}"/>
    <cellStyle name="Dex Doub Line 8 2 10" xfId="31181" xr:uid="{BA46BC35-2E06-4650-9EDB-B870AD1BF3CA}"/>
    <cellStyle name="Dex Doub Line 8 2 2" xfId="31182" xr:uid="{8426DEBE-BAE5-4BCA-915D-1D18793A51EA}"/>
    <cellStyle name="Dex Doub Line 8 2 2 2" xfId="31183" xr:uid="{D59EF9A0-B34A-4A94-AD1C-72795E659E43}"/>
    <cellStyle name="Dex Doub Line 8 2 2 2 2" xfId="31184" xr:uid="{4CB9F6EF-ADDA-4986-9360-F872AD9B4967}"/>
    <cellStyle name="Dex Doub Line 8 2 2 2 3" xfId="31185" xr:uid="{A775CB71-5EB0-4E85-A8C5-F39AAFDE3420}"/>
    <cellStyle name="Dex Doub Line 8 2 2 2 4" xfId="31186" xr:uid="{8CDC5D19-3FE1-4736-8F55-03BE391549D2}"/>
    <cellStyle name="Dex Doub Line 8 2 2 2 5" xfId="31187" xr:uid="{BCF46E29-2ACB-47DE-8497-A095595F6BA0}"/>
    <cellStyle name="Dex Doub Line 8 2 2 3" xfId="31188" xr:uid="{9F9E144B-7F44-4100-BFC1-EF607E5A3455}"/>
    <cellStyle name="Dex Doub Line 8 2 2 3 2" xfId="31189" xr:uid="{A111A482-B61F-4081-8B1D-E02E245A54BA}"/>
    <cellStyle name="Dex Doub Line 8 2 2 3 3" xfId="31190" xr:uid="{5E5FE466-7FDE-4D91-B688-399F1F23A172}"/>
    <cellStyle name="Dex Doub Line 8 2 2 3 4" xfId="31191" xr:uid="{24F8CA1E-5B33-4CD8-B449-C08346E62A94}"/>
    <cellStyle name="Dex Doub Line 8 2 2 3 5" xfId="31192" xr:uid="{53C37F9F-8196-4757-8F4B-B33186F7C436}"/>
    <cellStyle name="Dex Doub Line 8 2 2 4" xfId="31193" xr:uid="{A507F1FC-85B0-4D6A-8A98-DD5724F604E4}"/>
    <cellStyle name="Dex Doub Line 8 2 2 5" xfId="31194" xr:uid="{B1C1672B-955E-49E5-AB4D-8786AC850D87}"/>
    <cellStyle name="Dex Doub Line 8 2 2 6" xfId="31195" xr:uid="{D94383C4-F8C4-43EF-9FCC-08E107F814F7}"/>
    <cellStyle name="Dex Doub Line 8 2 2 7" xfId="31196" xr:uid="{CD654783-BC4C-4835-9CB6-146C64DEA633}"/>
    <cellStyle name="Dex Doub Line 8 2 2_Commentaires" xfId="31197" xr:uid="{0384BE45-8172-4333-8921-23998C3AC075}"/>
    <cellStyle name="Dex Doub Line 8 2 3" xfId="31198" xr:uid="{E7AFC9F3-296A-4EC4-BC0F-EB0A8239628A}"/>
    <cellStyle name="Dex Doub Line 8 2 3 2" xfId="31199" xr:uid="{08C82D27-146C-4B8A-9EA6-34BE6FF7489C}"/>
    <cellStyle name="Dex Doub Line 8 2 3 2 2" xfId="31200" xr:uid="{23216510-1B51-4DD6-8600-1D987B10F1ED}"/>
    <cellStyle name="Dex Doub Line 8 2 3 2 3" xfId="31201" xr:uid="{A78C82EF-569F-48E3-87BC-FA0752682DFE}"/>
    <cellStyle name="Dex Doub Line 8 2 3 2 4" xfId="31202" xr:uid="{8C418AF6-F72B-4C70-B6FD-1371C8806988}"/>
    <cellStyle name="Dex Doub Line 8 2 3 2 5" xfId="31203" xr:uid="{996D8250-1C82-4662-AF5A-11B6DE95AC7A}"/>
    <cellStyle name="Dex Doub Line 8 2 3 3" xfId="31204" xr:uid="{0CDE0C9E-4D9D-4E87-8A40-DD5419FA4404}"/>
    <cellStyle name="Dex Doub Line 8 2 3 3 2" xfId="31205" xr:uid="{8FF26798-79F6-4ADF-8008-EB6B75586D99}"/>
    <cellStyle name="Dex Doub Line 8 2 3 3 3" xfId="31206" xr:uid="{64A35247-5360-4ED5-A446-AC7EE1FD536D}"/>
    <cellStyle name="Dex Doub Line 8 2 3 3 4" xfId="31207" xr:uid="{F752FD44-BB68-42BD-98FA-65C2E7D0C8BC}"/>
    <cellStyle name="Dex Doub Line 8 2 3 3 5" xfId="31208" xr:uid="{4F713293-9F1C-437E-811B-79CB1F2930A9}"/>
    <cellStyle name="Dex Doub Line 8 2 3 4" xfId="31209" xr:uid="{1B76DF1F-3142-472E-A9CC-5A809C5CEC01}"/>
    <cellStyle name="Dex Doub Line 8 2 3 5" xfId="31210" xr:uid="{2EC75C72-B6D7-453A-B186-01D69BBC558A}"/>
    <cellStyle name="Dex Doub Line 8 2 3 6" xfId="31211" xr:uid="{F0665783-75E9-48EE-A545-299EB09B6D42}"/>
    <cellStyle name="Dex Doub Line 8 2 3 7" xfId="31212" xr:uid="{EF5A23D5-DB16-4502-851D-C6083041FA47}"/>
    <cellStyle name="Dex Doub Line 8 2 3_Commentaires" xfId="31213" xr:uid="{7CF0181B-BDCB-4F76-BD25-D7518BF17C93}"/>
    <cellStyle name="Dex Doub Line 8 2 4" xfId="31214" xr:uid="{EF3F79BC-82EA-4146-B7CB-24A92D72019C}"/>
    <cellStyle name="Dex Doub Line 8 2 4 2" xfId="31215" xr:uid="{6B49F574-4EA8-4E18-BF4C-AF9B350D5F8B}"/>
    <cellStyle name="Dex Doub Line 8 2 4 2 2" xfId="31216" xr:uid="{E7BF1EC9-6D12-4576-A816-2CFAFD709336}"/>
    <cellStyle name="Dex Doub Line 8 2 4 2 3" xfId="31217" xr:uid="{8A6544B5-D1F3-4A65-B8B5-54BD41A38441}"/>
    <cellStyle name="Dex Doub Line 8 2 4 2 4" xfId="31218" xr:uid="{7986036C-5A6D-45F1-A905-2621CF0B115D}"/>
    <cellStyle name="Dex Doub Line 8 2 4 2 5" xfId="31219" xr:uid="{73FAEEB9-9A8D-4ABC-9916-1F149432C9CC}"/>
    <cellStyle name="Dex Doub Line 8 2 4 3" xfId="31220" xr:uid="{FEE3C771-99A6-44E8-8CF7-EBF61B6954BD}"/>
    <cellStyle name="Dex Doub Line 8 2 4 3 2" xfId="31221" xr:uid="{EB14C5E0-D880-4D63-BA5C-700721F3FA86}"/>
    <cellStyle name="Dex Doub Line 8 2 4 3 3" xfId="31222" xr:uid="{332EB80E-5F04-4464-830B-62AA5E9F52F9}"/>
    <cellStyle name="Dex Doub Line 8 2 4 3 4" xfId="31223" xr:uid="{13C07D79-16A4-42AB-8BF9-68B86DAB789F}"/>
    <cellStyle name="Dex Doub Line 8 2 4 3 5" xfId="31224" xr:uid="{E8FFD9A9-C256-4743-8B03-08D40B8D8DA2}"/>
    <cellStyle name="Dex Doub Line 8 2 4 4" xfId="31225" xr:uid="{E1708C82-10EF-42AF-BE71-590CC7D34C9A}"/>
    <cellStyle name="Dex Doub Line 8 2 4 5" xfId="31226" xr:uid="{07608A3C-417E-457B-8A4A-31669C43C6CD}"/>
    <cellStyle name="Dex Doub Line 8 2 4 6" xfId="31227" xr:uid="{F03B9BFF-A009-483E-9C12-B244F021F70C}"/>
    <cellStyle name="Dex Doub Line 8 2 4 7" xfId="31228" xr:uid="{DCD08B0B-CB40-402F-AF44-74DA9336383F}"/>
    <cellStyle name="Dex Doub Line 8 2 5" xfId="31229" xr:uid="{09573C07-071A-4A07-BB87-9AC2D2683B56}"/>
    <cellStyle name="Dex Doub Line 8 2 5 2" xfId="31230" xr:uid="{482E5544-5DFC-4196-B822-B1FC0130A41C}"/>
    <cellStyle name="Dex Doub Line 8 2 5 3" xfId="31231" xr:uid="{F7075C82-1EFE-40D0-AF5E-A79EEED67AD1}"/>
    <cellStyle name="Dex Doub Line 8 2 5 4" xfId="31232" xr:uid="{2421B84C-8998-4167-B18F-B623EC372CB2}"/>
    <cellStyle name="Dex Doub Line 8 2 5 5" xfId="31233" xr:uid="{CBFDA73C-8692-4E56-9461-475572A22F66}"/>
    <cellStyle name="Dex Doub Line 8 2 6" xfId="31234" xr:uid="{E29B79A3-2533-455B-956C-1BFB9395AAF0}"/>
    <cellStyle name="Dex Doub Line 8 2 6 2" xfId="31235" xr:uid="{A26821E4-5FC8-4E7C-94A3-2B54D83E354F}"/>
    <cellStyle name="Dex Doub Line 8 2 6 3" xfId="31236" xr:uid="{BAB3529B-9076-4738-B90C-16F817E2D43B}"/>
    <cellStyle name="Dex Doub Line 8 2 6 4" xfId="31237" xr:uid="{48DFFB37-A2E4-4EC8-B7F1-A39F0F332817}"/>
    <cellStyle name="Dex Doub Line 8 2 6 5" xfId="31238" xr:uid="{FE7EAEC4-33C6-4679-BCA3-8BBAC6E2A4A0}"/>
    <cellStyle name="Dex Doub Line 8 2 7" xfId="31239" xr:uid="{02E7BBFA-7EFD-4E9D-A309-6FBDE2FBAF6E}"/>
    <cellStyle name="Dex Doub Line 8 2 8" xfId="31240" xr:uid="{9F047066-49DA-4C5B-96BB-4B8C26AACC27}"/>
    <cellStyle name="Dex Doub Line 8 2 9" xfId="31241" xr:uid="{D07A4932-8C6B-464B-9467-6D7EA36D59F3}"/>
    <cellStyle name="Dex Doub Line 8 2_Commentaires" xfId="31242" xr:uid="{020AA566-BA68-49BC-AA07-31AA7DD58A59}"/>
    <cellStyle name="Dex Doub Line 8 3" xfId="31243" xr:uid="{04E6B926-3783-46CB-8BC7-8F1CA8B33B2E}"/>
    <cellStyle name="Dex Doub Line 8 3 2" xfId="31244" xr:uid="{DC7AA48B-CD47-4575-AD4A-C9F315700007}"/>
    <cellStyle name="Dex Doub Line 8 3 2 2" xfId="31245" xr:uid="{1B92D0AC-0698-4DE1-841A-FF201C87F34C}"/>
    <cellStyle name="Dex Doub Line 8 3 2 3" xfId="31246" xr:uid="{3481C36F-41FC-400A-A49B-88BB2090E5B5}"/>
    <cellStyle name="Dex Doub Line 8 3 2 4" xfId="31247" xr:uid="{DE6EE62A-024D-4E41-8190-A7A52065A37A}"/>
    <cellStyle name="Dex Doub Line 8 3 2 5" xfId="31248" xr:uid="{EBC4997F-5183-4B95-A8D4-149FD13FF20C}"/>
    <cellStyle name="Dex Doub Line 8 3 2_Commentaires" xfId="31249" xr:uid="{5BBF3ABD-DBAB-4255-AEB1-E41C0DE3F684}"/>
    <cellStyle name="Dex Doub Line 8 3 3" xfId="31250" xr:uid="{4ACACA22-457E-4A75-84D9-DC6E9C37A8D8}"/>
    <cellStyle name="Dex Doub Line 8 3 3 2" xfId="31251" xr:uid="{C18F3C72-45DE-4521-9A65-EBBDB49C68A7}"/>
    <cellStyle name="Dex Doub Line 8 3 3 3" xfId="31252" xr:uid="{8BE15A33-CEA8-41F0-A3DF-8D67B076F2AB}"/>
    <cellStyle name="Dex Doub Line 8 3 3 4" xfId="31253" xr:uid="{C9396482-CBF6-426F-9834-2E79AB25EA9E}"/>
    <cellStyle name="Dex Doub Line 8 3 3 5" xfId="31254" xr:uid="{9694069C-3D70-4E80-A6D0-91F50752CC0E}"/>
    <cellStyle name="Dex Doub Line 8 3 4" xfId="31255" xr:uid="{1E319DCE-76BC-4C8E-AFF8-3DAC2A82F321}"/>
    <cellStyle name="Dex Doub Line 8 3 5" xfId="31256" xr:uid="{B0F6AAE1-A480-46C1-8A01-40DEF875067B}"/>
    <cellStyle name="Dex Doub Line 8 3 6" xfId="31257" xr:uid="{DE6FF766-A20C-4826-ADA4-9294BFEBDE09}"/>
    <cellStyle name="Dex Doub Line 8 3 7" xfId="31258" xr:uid="{41FFB93E-04E7-4668-B76D-A706FEEB8F9E}"/>
    <cellStyle name="Dex Doub Line 8 3_Commentaires" xfId="31259" xr:uid="{91BAD3AF-913E-4D38-A41C-5F4FDCC2C07A}"/>
    <cellStyle name="Dex Doub Line 8 4" xfId="31260" xr:uid="{194E53F3-DD36-42AD-9531-A7A59250B32C}"/>
    <cellStyle name="Dex Doub Line 8 4 2" xfId="31261" xr:uid="{8366831E-0EE5-4B0E-8E61-425100D2B106}"/>
    <cellStyle name="Dex Doub Line 8 4 2 2" xfId="31262" xr:uid="{A06387D7-6557-4030-9FB6-3153100D1ED4}"/>
    <cellStyle name="Dex Doub Line 8 4 2 3" xfId="31263" xr:uid="{7AA2EEB0-B0B8-4DDA-BAD0-1CB0E6F4D8B8}"/>
    <cellStyle name="Dex Doub Line 8 4 2 4" xfId="31264" xr:uid="{180D1461-42AA-4151-9856-AF536108CEF1}"/>
    <cellStyle name="Dex Doub Line 8 4 2 5" xfId="31265" xr:uid="{55946829-CF37-4692-A3B7-9B93EA3B90DC}"/>
    <cellStyle name="Dex Doub Line 8 4 2_Commentaires" xfId="31266" xr:uid="{8B24F04A-0C1F-441B-9053-5A6A64A03396}"/>
    <cellStyle name="Dex Doub Line 8 4 3" xfId="31267" xr:uid="{3039F635-1508-46C3-8785-5F292E03EA22}"/>
    <cellStyle name="Dex Doub Line 8 4 3 2" xfId="31268" xr:uid="{00FCAF4A-03E3-4D78-8D8E-936CC81742C7}"/>
    <cellStyle name="Dex Doub Line 8 4 3 3" xfId="31269" xr:uid="{2B305582-0ED7-4DEF-A390-8FD29FDB9FFA}"/>
    <cellStyle name="Dex Doub Line 8 4 3 4" xfId="31270" xr:uid="{63C9622F-53CD-4093-B9CF-BB3E8DF8DFEF}"/>
    <cellStyle name="Dex Doub Line 8 4 3 5" xfId="31271" xr:uid="{49FA491C-257A-492A-93B8-88BBA2F57999}"/>
    <cellStyle name="Dex Doub Line 8 4 4" xfId="31272" xr:uid="{6EC8CE70-1DC9-4286-A993-5345017B1C43}"/>
    <cellStyle name="Dex Doub Line 8 4 5" xfId="31273" xr:uid="{0DC48023-17DB-4E9D-B3AB-6CAC19C10592}"/>
    <cellStyle name="Dex Doub Line 8 4 6" xfId="31274" xr:uid="{FE311AF9-2245-44B7-9E97-283C58D64CF9}"/>
    <cellStyle name="Dex Doub Line 8 4 7" xfId="31275" xr:uid="{F00740DC-8278-46AE-B8C2-2B6D141E16A6}"/>
    <cellStyle name="Dex Doub Line 8 4_Commentaires" xfId="31276" xr:uid="{9A4FF4DD-8C3F-48F4-85F0-B27EC95559B4}"/>
    <cellStyle name="Dex Doub Line 8 5" xfId="31277" xr:uid="{35299984-E5C2-4E57-A130-8D7A050B773E}"/>
    <cellStyle name="Dex Doub Line 8 5 2" xfId="31278" xr:uid="{B1A72A2F-FAD0-4308-B554-DF4CECBA6ED7}"/>
    <cellStyle name="Dex Doub Line 8 5 2 2" xfId="31279" xr:uid="{17CBCC4C-234A-483D-B66C-5CA29E99B48E}"/>
    <cellStyle name="Dex Doub Line 8 5 2 3" xfId="31280" xr:uid="{F533CE9D-F47E-4F44-88EE-B211F649472E}"/>
    <cellStyle name="Dex Doub Line 8 5 2 4" xfId="31281" xr:uid="{4096ADB5-C6F9-47EC-9B38-8A9BE79C7FEC}"/>
    <cellStyle name="Dex Doub Line 8 5 2 5" xfId="31282" xr:uid="{6F234AEA-DF3F-4205-84DE-081AC2BD170D}"/>
    <cellStyle name="Dex Doub Line 8 5 2_Commentaires" xfId="31283" xr:uid="{D73E224F-08A1-493B-9312-DE796A926DB2}"/>
    <cellStyle name="Dex Doub Line 8 5 3" xfId="31284" xr:uid="{2E76A3BC-3FF9-453D-AC58-C955902B2440}"/>
    <cellStyle name="Dex Doub Line 8 5 3 2" xfId="31285" xr:uid="{2C3C5CDE-8473-4490-9739-CBB1B1254E30}"/>
    <cellStyle name="Dex Doub Line 8 5 3 3" xfId="31286" xr:uid="{1B98A6FF-839C-4BE0-94ED-F0E983A820D1}"/>
    <cellStyle name="Dex Doub Line 8 5 3 4" xfId="31287" xr:uid="{38CF0587-6F2D-46B8-A329-D01F78C10599}"/>
    <cellStyle name="Dex Doub Line 8 5 3 5" xfId="31288" xr:uid="{DA83A731-2C21-4A1F-B3C2-64037880228D}"/>
    <cellStyle name="Dex Doub Line 8 5 4" xfId="31289" xr:uid="{62364A38-42EC-415C-9C0D-A874B439F493}"/>
    <cellStyle name="Dex Doub Line 8 5 5" xfId="31290" xr:uid="{5C3E7EE7-E308-4F9C-B6DF-601311962DAD}"/>
    <cellStyle name="Dex Doub Line 8 5 6" xfId="31291" xr:uid="{36ACF6A7-8830-4CCE-8921-1CDE3CC7AA1C}"/>
    <cellStyle name="Dex Doub Line 8 5 7" xfId="31292" xr:uid="{B9847E7D-60CD-4A6F-882F-CA765834AF68}"/>
    <cellStyle name="Dex Doub Line 8 5_Commentaires" xfId="31293" xr:uid="{D77F021E-36B4-41D8-BDBF-9EFA3CA3096F}"/>
    <cellStyle name="Dex Doub Line 8 6" xfId="31294" xr:uid="{E4FBFBE5-707B-40C7-9040-7EBD843FA6B5}"/>
    <cellStyle name="Dex Doub Line 8 6 2" xfId="31295" xr:uid="{46A4AF04-433A-4DD0-ACCE-30B81643BF77}"/>
    <cellStyle name="Dex Doub Line 8 6 2 2" xfId="31296" xr:uid="{056452AB-B400-4B3D-8FCF-3D21605A3F2A}"/>
    <cellStyle name="Dex Doub Line 8 6 2 3" xfId="31297" xr:uid="{BFED5FDF-F567-4478-8BB0-38772E7A927E}"/>
    <cellStyle name="Dex Doub Line 8 6 2 4" xfId="31298" xr:uid="{EEC9C073-E147-459E-8841-E62B10DC05F3}"/>
    <cellStyle name="Dex Doub Line 8 6 2 5" xfId="31299" xr:uid="{5213A714-5FE4-471C-B4E3-80442ACBEFA9}"/>
    <cellStyle name="Dex Doub Line 8 6 2_Commentaires" xfId="31300" xr:uid="{A902CC10-43CF-4958-8080-B3C32D3E1660}"/>
    <cellStyle name="Dex Doub Line 8 6 3" xfId="31301" xr:uid="{DD724A06-570E-430D-9188-12826B9D3D11}"/>
    <cellStyle name="Dex Doub Line 8 6 3 2" xfId="31302" xr:uid="{88C0B748-05D0-4461-B9EC-52A81A548D20}"/>
    <cellStyle name="Dex Doub Line 8 6 3 3" xfId="31303" xr:uid="{1A0A8C7D-BA0B-433D-B321-831915A61880}"/>
    <cellStyle name="Dex Doub Line 8 6 3 4" xfId="31304" xr:uid="{F69E9F85-F113-4372-8F6B-81B701175909}"/>
    <cellStyle name="Dex Doub Line 8 6 3 5" xfId="31305" xr:uid="{3C741E0A-B48A-4B80-9C84-1A7C571B6934}"/>
    <cellStyle name="Dex Doub Line 8 6 4" xfId="31306" xr:uid="{646CB905-3118-4040-877E-63E273DB6FD3}"/>
    <cellStyle name="Dex Doub Line 8 6 5" xfId="31307" xr:uid="{3922A342-6350-43E7-A934-193CD2FE4498}"/>
    <cellStyle name="Dex Doub Line 8 6 6" xfId="31308" xr:uid="{18E21A25-2D78-4375-82C6-75FD07D1A832}"/>
    <cellStyle name="Dex Doub Line 8 6 7" xfId="31309" xr:uid="{F7A11D8B-831C-412F-8619-4F0B0E844EF1}"/>
    <cellStyle name="Dex Doub Line 8 6_Commentaires" xfId="31310" xr:uid="{844F488D-6093-4317-BF32-B63C5E2A544A}"/>
    <cellStyle name="Dex Doub Line 8 7" xfId="31311" xr:uid="{C6894DE9-FE09-4152-9371-F9E8F59762A6}"/>
    <cellStyle name="Dex Doub Line 8 7 2" xfId="31312" xr:uid="{17E7AC48-FEDB-4557-824C-F4C27CD5A7C8}"/>
    <cellStyle name="Dex Doub Line 8 7 2 2" xfId="31313" xr:uid="{4F4ED326-A28A-4BDB-B036-88AD0B74B7E2}"/>
    <cellStyle name="Dex Doub Line 8 7 2 3" xfId="31314" xr:uid="{24A6DD36-8230-4F2E-AE28-7682C6656D7C}"/>
    <cellStyle name="Dex Doub Line 8 7 2 4" xfId="31315" xr:uid="{8DDADEDB-4CA0-45C7-B876-BF98145D0ED2}"/>
    <cellStyle name="Dex Doub Line 8 7 2 5" xfId="31316" xr:uid="{254BD537-DDA2-4920-A055-B37764ACC44A}"/>
    <cellStyle name="Dex Doub Line 8 7 2_Commentaires" xfId="31317" xr:uid="{DE086652-C3B6-4324-AA5B-3566599CD08F}"/>
    <cellStyle name="Dex Doub Line 8 7 3" xfId="31318" xr:uid="{5425F80A-3D1C-41EA-89BD-410ADEAE9D11}"/>
    <cellStyle name="Dex Doub Line 8 7 4" xfId="31319" xr:uid="{59E32598-6F14-425F-8457-808641924F18}"/>
    <cellStyle name="Dex Doub Line 8 7 5" xfId="31320" xr:uid="{0E32AA5E-D21B-410D-AEE9-57CEE736351A}"/>
    <cellStyle name="Dex Doub Line 8 7 6" xfId="31321" xr:uid="{A1F210BF-9F89-44D6-90F5-2982D9EB989C}"/>
    <cellStyle name="Dex Doub Line 8 7_Commentaires" xfId="31322" xr:uid="{698AED8A-95AC-4009-A3F0-F70CB5CDB087}"/>
    <cellStyle name="Dex Doub Line 8 8" xfId="31323" xr:uid="{21D1F904-F32A-4910-90E7-2C3618C1DCAF}"/>
    <cellStyle name="Dex Doub Line 8 8 2" xfId="31324" xr:uid="{2C506AE7-2D0D-412F-B4FA-FE93493D7573}"/>
    <cellStyle name="Dex Doub Line 8 8 3" xfId="31325" xr:uid="{5E0B6885-2DF9-4E99-836C-5A918391E2B0}"/>
    <cellStyle name="Dex Doub Line 8 8 4" xfId="31326" xr:uid="{826D4D87-E901-4C39-BA05-248C529D9971}"/>
    <cellStyle name="Dex Doub Line 8 8 5" xfId="31327" xr:uid="{B5B23786-383A-4F3C-9B3C-93032C04CF1A}"/>
    <cellStyle name="Dex Doub Line 8 8_Commentaires" xfId="31328" xr:uid="{2EC8D42B-D07B-4B89-9FDA-38D3BC2CE145}"/>
    <cellStyle name="Dex Doub Line 8 9" xfId="31329" xr:uid="{60FE1418-D09C-4988-81C2-6B05BC31C9D9}"/>
    <cellStyle name="Dex Doub Line 8 9 2" xfId="31330" xr:uid="{2870A00F-D1A0-47EE-BC32-476256A51907}"/>
    <cellStyle name="Dex Doub Line 8 9_Commentaires" xfId="31331" xr:uid="{093FC73A-17CA-4CCC-9ACD-2C7F3B061DAD}"/>
    <cellStyle name="Dex Doub Line 8_Commentaires" xfId="31332" xr:uid="{FCA172F0-1DE1-4F97-835E-BA4F968CA6E4}"/>
    <cellStyle name="Dex Doub Line 9" xfId="31333" xr:uid="{3DBB663B-7182-429B-A709-1AD74FAF452E}"/>
    <cellStyle name="Dex Doub Line 9 10" xfId="31334" xr:uid="{FE53EEEE-E0F1-4F47-9A7A-111F8956FA50}"/>
    <cellStyle name="Dex Doub Line 9 11" xfId="31335" xr:uid="{6DBD3AB9-84FD-4236-910D-5A27403B9219}"/>
    <cellStyle name="Dex Doub Line 9 12" xfId="31336" xr:uid="{62EE168B-7E7D-4C94-824F-ACDF6487AA64}"/>
    <cellStyle name="Dex Doub Line 9 2" xfId="31337" xr:uid="{97CCA649-03A0-4CBD-BBB2-8FD66C22CD44}"/>
    <cellStyle name="Dex Doub Line 9 2 10" xfId="31338" xr:uid="{44F44E89-2B0B-4A81-9CBD-25E693F5B842}"/>
    <cellStyle name="Dex Doub Line 9 2 2" xfId="31339" xr:uid="{8F19D798-2F4E-4E19-951B-5A31749FC718}"/>
    <cellStyle name="Dex Doub Line 9 2 2 2" xfId="31340" xr:uid="{7D0576B9-FDE2-4F24-B0C8-8C4C556EFF7A}"/>
    <cellStyle name="Dex Doub Line 9 2 2 2 2" xfId="31341" xr:uid="{09034447-BFE6-4614-BFBE-1F8B2AEE8567}"/>
    <cellStyle name="Dex Doub Line 9 2 2 2 3" xfId="31342" xr:uid="{C74B5259-5ED5-4791-8A53-1873676B66F8}"/>
    <cellStyle name="Dex Doub Line 9 2 2 2 4" xfId="31343" xr:uid="{BEA6CFD2-208F-4516-A456-9DF127FB4F51}"/>
    <cellStyle name="Dex Doub Line 9 2 2 2 5" xfId="31344" xr:uid="{48EA25B8-0722-47B6-8660-4495A9B99B68}"/>
    <cellStyle name="Dex Doub Line 9 2 2 3" xfId="31345" xr:uid="{C95E3B19-1B45-4DF1-B486-D023C636ABED}"/>
    <cellStyle name="Dex Doub Line 9 2 2 3 2" xfId="31346" xr:uid="{4604FF2C-3042-4199-B8A0-23EB4812F96A}"/>
    <cellStyle name="Dex Doub Line 9 2 2 3 3" xfId="31347" xr:uid="{6127EBAF-C3F1-4C46-87E3-4BC64B43FCCC}"/>
    <cellStyle name="Dex Doub Line 9 2 2 3 4" xfId="31348" xr:uid="{BF06ADD4-29BE-4E46-9C10-3D54E7F3FAFC}"/>
    <cellStyle name="Dex Doub Line 9 2 2 3 5" xfId="31349" xr:uid="{BE8BC5AB-8B7D-4544-B13A-59B50734A8C9}"/>
    <cellStyle name="Dex Doub Line 9 2 2 4" xfId="31350" xr:uid="{27331D20-A757-4565-9689-ABD044D924FC}"/>
    <cellStyle name="Dex Doub Line 9 2 2 5" xfId="31351" xr:uid="{811F52F2-385B-4FCB-91C0-8AF0E20FDDD3}"/>
    <cellStyle name="Dex Doub Line 9 2 2 6" xfId="31352" xr:uid="{99EF9A16-8050-4AFF-AFF3-890AB8353718}"/>
    <cellStyle name="Dex Doub Line 9 2 2 7" xfId="31353" xr:uid="{9E752029-A437-432A-AE1C-0F9F30E06DFC}"/>
    <cellStyle name="Dex Doub Line 9 2 2_Commentaires" xfId="31354" xr:uid="{D786658F-025A-4BEA-BFA7-EE5056A68730}"/>
    <cellStyle name="Dex Doub Line 9 2 3" xfId="31355" xr:uid="{2CC83852-500C-4BC4-BB63-67E8E86F4759}"/>
    <cellStyle name="Dex Doub Line 9 2 3 2" xfId="31356" xr:uid="{C293F8E5-281B-458A-88B4-E7C51E5E655E}"/>
    <cellStyle name="Dex Doub Line 9 2 3 2 2" xfId="31357" xr:uid="{1FD9F125-3A5A-4C24-A469-CCDB8EC345CD}"/>
    <cellStyle name="Dex Doub Line 9 2 3 2 3" xfId="31358" xr:uid="{D627F2B8-86A0-4855-B3F2-DB33A538ABB7}"/>
    <cellStyle name="Dex Doub Line 9 2 3 2 4" xfId="31359" xr:uid="{E36E5D58-98BF-4A1A-A251-16F5B3853CD6}"/>
    <cellStyle name="Dex Doub Line 9 2 3 2 5" xfId="31360" xr:uid="{A32A673E-8ECF-449E-95DF-14EEFECBA05D}"/>
    <cellStyle name="Dex Doub Line 9 2 3 3" xfId="31361" xr:uid="{F8B77284-8739-4CA6-BC34-B2B1195491D0}"/>
    <cellStyle name="Dex Doub Line 9 2 3 3 2" xfId="31362" xr:uid="{C6C15C01-14C6-4D44-A9D7-33C889000C7F}"/>
    <cellStyle name="Dex Doub Line 9 2 3 3 3" xfId="31363" xr:uid="{420E437C-7E61-4372-B188-B167BF87D1EC}"/>
    <cellStyle name="Dex Doub Line 9 2 3 3 4" xfId="31364" xr:uid="{196F95A3-3C60-4E93-89A6-54215E6766FD}"/>
    <cellStyle name="Dex Doub Line 9 2 3 3 5" xfId="31365" xr:uid="{36A15411-AF36-4E18-A91E-EB347D13143B}"/>
    <cellStyle name="Dex Doub Line 9 2 3 4" xfId="31366" xr:uid="{C730E588-F76C-4E04-BB13-97C50AF667B1}"/>
    <cellStyle name="Dex Doub Line 9 2 3 5" xfId="31367" xr:uid="{C305BDF4-7058-4F6C-9BAD-9E0DD90CD1A7}"/>
    <cellStyle name="Dex Doub Line 9 2 3 6" xfId="31368" xr:uid="{E01F1643-3E03-46BC-B667-F75ED88EE8C1}"/>
    <cellStyle name="Dex Doub Line 9 2 3 7" xfId="31369" xr:uid="{CA537F23-9F49-4DED-B6C4-997FD3FD09DD}"/>
    <cellStyle name="Dex Doub Line 9 2 3_Commentaires" xfId="31370" xr:uid="{B5954F21-BD9D-4073-BAB6-95A8EE7AC277}"/>
    <cellStyle name="Dex Doub Line 9 2 4" xfId="31371" xr:uid="{3513E5DA-719F-4E87-9D47-DDFBFA9325A8}"/>
    <cellStyle name="Dex Doub Line 9 2 4 2" xfId="31372" xr:uid="{367A5708-2E12-4973-966B-B7BEBF912CDF}"/>
    <cellStyle name="Dex Doub Line 9 2 4 2 2" xfId="31373" xr:uid="{D29E8EDD-CCC7-41D2-BE6E-2BED49BB69A2}"/>
    <cellStyle name="Dex Doub Line 9 2 4 2 3" xfId="31374" xr:uid="{E1D9A9F5-48BE-402B-8CA8-3D8BAF9A8C00}"/>
    <cellStyle name="Dex Doub Line 9 2 4 2 4" xfId="31375" xr:uid="{676BB32F-5B35-4A0F-9F89-20B018EC091B}"/>
    <cellStyle name="Dex Doub Line 9 2 4 2 5" xfId="31376" xr:uid="{57455224-8A00-4F69-8714-A05412138562}"/>
    <cellStyle name="Dex Doub Line 9 2 4 3" xfId="31377" xr:uid="{C2621D58-A9C2-4E96-8D63-3EAA4E8FEEBC}"/>
    <cellStyle name="Dex Doub Line 9 2 4 3 2" xfId="31378" xr:uid="{8494CF5F-38C7-48FB-BE6D-06E8D1990621}"/>
    <cellStyle name="Dex Doub Line 9 2 4 3 3" xfId="31379" xr:uid="{435A2E56-6344-4794-8DF6-A3089D71EA92}"/>
    <cellStyle name="Dex Doub Line 9 2 4 3 4" xfId="31380" xr:uid="{3E18856F-9604-408B-BB2B-232B75CED4E9}"/>
    <cellStyle name="Dex Doub Line 9 2 4 3 5" xfId="31381" xr:uid="{EF5FD7E4-1C63-4266-95E6-65039C132233}"/>
    <cellStyle name="Dex Doub Line 9 2 4 4" xfId="31382" xr:uid="{CEA51829-7F6D-4F82-9C8F-3ED2E2693B51}"/>
    <cellStyle name="Dex Doub Line 9 2 4 5" xfId="31383" xr:uid="{A6A9E002-9DB9-4B87-8DC6-1D18E473CBE3}"/>
    <cellStyle name="Dex Doub Line 9 2 4 6" xfId="31384" xr:uid="{C880A2A6-7854-4653-B9B5-C928D5A06A05}"/>
    <cellStyle name="Dex Doub Line 9 2 4 7" xfId="31385" xr:uid="{C29F4E9B-F886-4A05-ACCC-14A6158FC47E}"/>
    <cellStyle name="Dex Doub Line 9 2 5" xfId="31386" xr:uid="{C43B154E-3FBA-4D7B-AE91-4C10F6B6A5D9}"/>
    <cellStyle name="Dex Doub Line 9 2 5 2" xfId="31387" xr:uid="{B5A15772-8102-405D-80DD-3F071C0CAA93}"/>
    <cellStyle name="Dex Doub Line 9 2 5 3" xfId="31388" xr:uid="{76954BD9-7326-4088-BE7E-7A7FDA83DDF1}"/>
    <cellStyle name="Dex Doub Line 9 2 5 4" xfId="31389" xr:uid="{6579428B-80D1-4582-A09E-173C3C156856}"/>
    <cellStyle name="Dex Doub Line 9 2 5 5" xfId="31390" xr:uid="{824269D4-A754-4425-B37D-5EC07D379502}"/>
    <cellStyle name="Dex Doub Line 9 2 6" xfId="31391" xr:uid="{A25D3CB1-0997-4D52-A780-F5235BD45669}"/>
    <cellStyle name="Dex Doub Line 9 2 6 2" xfId="31392" xr:uid="{15C88BE5-A8DF-4B81-A468-3BA660E0BAFC}"/>
    <cellStyle name="Dex Doub Line 9 2 6 3" xfId="31393" xr:uid="{B48DBD6D-DC72-4C64-9AAA-41DF1122644F}"/>
    <cellStyle name="Dex Doub Line 9 2 6 4" xfId="31394" xr:uid="{B0FC3CC3-0FF6-4B73-B5CC-17015586E5F2}"/>
    <cellStyle name="Dex Doub Line 9 2 6 5" xfId="31395" xr:uid="{C664DF27-1F66-4FA9-9290-04FA35698DA5}"/>
    <cellStyle name="Dex Doub Line 9 2 7" xfId="31396" xr:uid="{11634539-7A77-4060-B433-4FEB9428F08D}"/>
    <cellStyle name="Dex Doub Line 9 2 8" xfId="31397" xr:uid="{0593B086-E7A4-467F-BD4B-F7249A5ED824}"/>
    <cellStyle name="Dex Doub Line 9 2 9" xfId="31398" xr:uid="{C3515B77-E6C0-4D3E-B961-D1794C79C795}"/>
    <cellStyle name="Dex Doub Line 9 2_Commentaires" xfId="31399" xr:uid="{149709D3-630A-4398-8BF7-428EBADC5492}"/>
    <cellStyle name="Dex Doub Line 9 3" xfId="31400" xr:uid="{ACF09B88-D9A2-4C70-808A-A7B359A768C6}"/>
    <cellStyle name="Dex Doub Line 9 3 2" xfId="31401" xr:uid="{B91BEE6D-D2CC-4CBD-B4F1-574F3F8D7A0B}"/>
    <cellStyle name="Dex Doub Line 9 3 2 2" xfId="31402" xr:uid="{D85E3E2B-CCAC-4852-B3A4-C41BF50E6F0D}"/>
    <cellStyle name="Dex Doub Line 9 3 2 3" xfId="31403" xr:uid="{CFC472A6-FC2E-4E11-90A3-730D92D4EB49}"/>
    <cellStyle name="Dex Doub Line 9 3 2 4" xfId="31404" xr:uid="{29C097D5-C04B-4CEE-89F8-A01146893F76}"/>
    <cellStyle name="Dex Doub Line 9 3 2 5" xfId="31405" xr:uid="{3DA2684C-4C3B-4697-8B6A-CBCB83458E1B}"/>
    <cellStyle name="Dex Doub Line 9 3 2_Commentaires" xfId="31406" xr:uid="{40E19852-7A23-4290-BD90-DF792594FF86}"/>
    <cellStyle name="Dex Doub Line 9 3 3" xfId="31407" xr:uid="{F31F00F0-1EE2-4C41-AD29-8BD996BEFEFC}"/>
    <cellStyle name="Dex Doub Line 9 3 3 2" xfId="31408" xr:uid="{2028D5FF-C91E-4982-AE7C-F47AF551A3A4}"/>
    <cellStyle name="Dex Doub Line 9 3 3 3" xfId="31409" xr:uid="{88C81E89-7E89-4ADF-939B-081F379B76C7}"/>
    <cellStyle name="Dex Doub Line 9 3 3 4" xfId="31410" xr:uid="{AFDED791-0CA5-4857-A679-E7D476959064}"/>
    <cellStyle name="Dex Doub Line 9 3 3 5" xfId="31411" xr:uid="{D20ABFC1-429A-43DD-9A40-4141612A1A2C}"/>
    <cellStyle name="Dex Doub Line 9 3 4" xfId="31412" xr:uid="{0CE2AEED-D7D4-4058-AC20-CA0027BA5673}"/>
    <cellStyle name="Dex Doub Line 9 3 5" xfId="31413" xr:uid="{40A7A5CA-1042-4D65-A53B-8D012B73164D}"/>
    <cellStyle name="Dex Doub Line 9 3 6" xfId="31414" xr:uid="{9570503A-59ED-4370-B507-46A77BFECAAE}"/>
    <cellStyle name="Dex Doub Line 9 3 7" xfId="31415" xr:uid="{7985E503-653F-40C7-8527-7A96E04CD49D}"/>
    <cellStyle name="Dex Doub Line 9 3_Commentaires" xfId="31416" xr:uid="{BA3262B5-E137-4F22-BE11-6A393533265A}"/>
    <cellStyle name="Dex Doub Line 9 4" xfId="31417" xr:uid="{15436E80-F39C-48C4-93E0-478063622CFE}"/>
    <cellStyle name="Dex Doub Line 9 4 2" xfId="31418" xr:uid="{AF0A3047-DFC7-4DA8-984B-8917904259FA}"/>
    <cellStyle name="Dex Doub Line 9 4 2 2" xfId="31419" xr:uid="{DE40A53C-C14F-4F87-A0F6-5100AA14318A}"/>
    <cellStyle name="Dex Doub Line 9 4 2 3" xfId="31420" xr:uid="{F0E34160-62D4-44DA-9174-679400FE17EB}"/>
    <cellStyle name="Dex Doub Line 9 4 2 4" xfId="31421" xr:uid="{73B51057-396C-49B0-8FCA-0C14FDD3FF72}"/>
    <cellStyle name="Dex Doub Line 9 4 2 5" xfId="31422" xr:uid="{435D888B-9216-4DCF-BF23-50D0FEE57283}"/>
    <cellStyle name="Dex Doub Line 9 4 2_Commentaires" xfId="31423" xr:uid="{F5A06DE1-0217-4B00-9D42-15FA9E6890A4}"/>
    <cellStyle name="Dex Doub Line 9 4 3" xfId="31424" xr:uid="{7169C919-CF7F-4827-BA73-671C84D0BE82}"/>
    <cellStyle name="Dex Doub Line 9 4 3 2" xfId="31425" xr:uid="{1685EACB-F810-46DC-8266-2F56A296C7AD}"/>
    <cellStyle name="Dex Doub Line 9 4 3 3" xfId="31426" xr:uid="{720631EE-5970-407B-8AE6-B14E6823C7A8}"/>
    <cellStyle name="Dex Doub Line 9 4 3 4" xfId="31427" xr:uid="{CCDA1371-44AF-4E3F-A75C-E07EB3A71D1D}"/>
    <cellStyle name="Dex Doub Line 9 4 3 5" xfId="31428" xr:uid="{4BE8F607-BC60-4BA8-BFBC-2E9BAB019DE7}"/>
    <cellStyle name="Dex Doub Line 9 4 4" xfId="31429" xr:uid="{978FC0E6-4CD6-491D-B8EA-B3DD1A094C83}"/>
    <cellStyle name="Dex Doub Line 9 4 5" xfId="31430" xr:uid="{B1D93221-3264-4CD6-A8C3-1B1F8A802FC2}"/>
    <cellStyle name="Dex Doub Line 9 4 6" xfId="31431" xr:uid="{DBD69238-56C5-4D85-9DD0-593EDE5A3C1A}"/>
    <cellStyle name="Dex Doub Line 9 4 7" xfId="31432" xr:uid="{6C9A2886-650D-4163-AA80-9848D283801D}"/>
    <cellStyle name="Dex Doub Line 9 4_Commentaires" xfId="31433" xr:uid="{EBE700BF-AF9B-4913-A1CA-78743BF1B686}"/>
    <cellStyle name="Dex Doub Line 9 5" xfId="31434" xr:uid="{B5EDBF18-C435-4785-88BE-BF6AEC96DD01}"/>
    <cellStyle name="Dex Doub Line 9 5 2" xfId="31435" xr:uid="{B728588E-8BD9-49AF-AA27-2C95F9F5E365}"/>
    <cellStyle name="Dex Doub Line 9 5 2 2" xfId="31436" xr:uid="{FB525DD8-5AA9-4074-A8A6-1EA4A8C3A078}"/>
    <cellStyle name="Dex Doub Line 9 5 2 3" xfId="31437" xr:uid="{5A2D8962-068D-453C-A313-858779F428BB}"/>
    <cellStyle name="Dex Doub Line 9 5 2 4" xfId="31438" xr:uid="{343F63C7-E9E3-42C5-9C6C-CC4556368F85}"/>
    <cellStyle name="Dex Doub Line 9 5 2 5" xfId="31439" xr:uid="{9E7A8A62-EFBB-4BA1-9B91-8E4CB6C27B3B}"/>
    <cellStyle name="Dex Doub Line 9 5 2_Commentaires" xfId="31440" xr:uid="{DE7E57C1-07F2-43C7-B6CC-0F075D190C1B}"/>
    <cellStyle name="Dex Doub Line 9 5 3" xfId="31441" xr:uid="{5600BF95-B4F8-4CA6-BCE8-7533777F2264}"/>
    <cellStyle name="Dex Doub Line 9 5 3 2" xfId="31442" xr:uid="{4734342D-BF7F-4B08-90B6-09F73343365E}"/>
    <cellStyle name="Dex Doub Line 9 5 3 3" xfId="31443" xr:uid="{5D0AF3F5-5441-4AC4-8021-F11B83397E33}"/>
    <cellStyle name="Dex Doub Line 9 5 3 4" xfId="31444" xr:uid="{EB83555B-10D9-47F5-90DB-322FE68D6F8A}"/>
    <cellStyle name="Dex Doub Line 9 5 3 5" xfId="31445" xr:uid="{E2A506F8-F9A4-4C01-990D-79BC71B0F183}"/>
    <cellStyle name="Dex Doub Line 9 5 4" xfId="31446" xr:uid="{22A4809F-4775-42F1-A071-322FF6D32B8F}"/>
    <cellStyle name="Dex Doub Line 9 5 5" xfId="31447" xr:uid="{4CFF28CF-EF9D-45B4-8D35-FFC73F60A9D2}"/>
    <cellStyle name="Dex Doub Line 9 5 6" xfId="31448" xr:uid="{C0AA6F6B-5E2A-4A67-BC7D-02138133B0E1}"/>
    <cellStyle name="Dex Doub Line 9 5 7" xfId="31449" xr:uid="{B7D1D93F-D4EC-461F-96D3-8AEBCDAAD76D}"/>
    <cellStyle name="Dex Doub Line 9 5_Commentaires" xfId="31450" xr:uid="{4F6C9745-E91A-4D61-B2CE-1C0587B6F005}"/>
    <cellStyle name="Dex Doub Line 9 6" xfId="31451" xr:uid="{1DDA5FAD-CDEA-4405-9C9E-BE90693865E6}"/>
    <cellStyle name="Dex Doub Line 9 6 2" xfId="31452" xr:uid="{E5326E74-33D5-43D5-B09C-D9881754529F}"/>
    <cellStyle name="Dex Doub Line 9 6 2 2" xfId="31453" xr:uid="{AC0E1A99-A326-4603-9CD3-A0A9055B85FC}"/>
    <cellStyle name="Dex Doub Line 9 6 2 3" xfId="31454" xr:uid="{9DAF25C5-D6EE-4B3F-B366-F90E86BABD91}"/>
    <cellStyle name="Dex Doub Line 9 6 2 4" xfId="31455" xr:uid="{4140EC8C-714C-4B64-8459-08C789BC65F0}"/>
    <cellStyle name="Dex Doub Line 9 6 2 5" xfId="31456" xr:uid="{8C988F53-7304-457D-810A-706008AEEF47}"/>
    <cellStyle name="Dex Doub Line 9 6 2_Commentaires" xfId="31457" xr:uid="{DAAAD140-A3DD-4609-8917-F2AA27438460}"/>
    <cellStyle name="Dex Doub Line 9 6 3" xfId="31458" xr:uid="{A224BD0C-BE89-4AB3-AE7A-80A3E8D48AE6}"/>
    <cellStyle name="Dex Doub Line 9 6 3 2" xfId="31459" xr:uid="{53EE8F7C-B70A-4457-9286-753524820244}"/>
    <cellStyle name="Dex Doub Line 9 6 3 3" xfId="31460" xr:uid="{0465886B-0C04-49AE-8EC0-9F185B510037}"/>
    <cellStyle name="Dex Doub Line 9 6 3 4" xfId="31461" xr:uid="{2BDFBCCF-E27A-4D76-91AB-BA98550BDE14}"/>
    <cellStyle name="Dex Doub Line 9 6 3 5" xfId="31462" xr:uid="{59F5F9FB-5205-47B0-B404-40388650B766}"/>
    <cellStyle name="Dex Doub Line 9 6 4" xfId="31463" xr:uid="{9DC6B569-EDB1-4086-8199-BE7F19788619}"/>
    <cellStyle name="Dex Doub Line 9 6 5" xfId="31464" xr:uid="{F393A586-DE69-4ADE-AC35-63E63751FA59}"/>
    <cellStyle name="Dex Doub Line 9 6 6" xfId="31465" xr:uid="{F2807E77-04B5-4BB3-83D8-2BACFF091343}"/>
    <cellStyle name="Dex Doub Line 9 6 7" xfId="31466" xr:uid="{DFA56B7C-5A7E-49A5-A0CF-0C398E8ED0F2}"/>
    <cellStyle name="Dex Doub Line 9 6_Commentaires" xfId="31467" xr:uid="{D2664A4F-548E-4AC7-9D0D-A0936193A6D4}"/>
    <cellStyle name="Dex Doub Line 9 7" xfId="31468" xr:uid="{2D6F46E4-C80B-431A-B65D-ACC47EF83E6A}"/>
    <cellStyle name="Dex Doub Line 9 7 2" xfId="31469" xr:uid="{38032E62-5860-4CEA-8ADC-C37FD5A19326}"/>
    <cellStyle name="Dex Doub Line 9 7 2 2" xfId="31470" xr:uid="{838AD6A9-F864-4121-840A-88C523E88D0A}"/>
    <cellStyle name="Dex Doub Line 9 7 2 3" xfId="31471" xr:uid="{91D8C0C2-BC04-4207-856D-9822EBB00D0A}"/>
    <cellStyle name="Dex Doub Line 9 7 2 4" xfId="31472" xr:uid="{3468C06B-05F9-44FE-AFE4-B2EBAE55F936}"/>
    <cellStyle name="Dex Doub Line 9 7 2 5" xfId="31473" xr:uid="{D2630D1E-03D5-4310-9915-474A0669E8B9}"/>
    <cellStyle name="Dex Doub Line 9 7 2_Commentaires" xfId="31474" xr:uid="{0833C0CD-B7E7-4BF7-9379-1A32AE5F1CE6}"/>
    <cellStyle name="Dex Doub Line 9 7 3" xfId="31475" xr:uid="{53926FF9-508E-4BD6-A573-C7FFE82E1A17}"/>
    <cellStyle name="Dex Doub Line 9 7 4" xfId="31476" xr:uid="{33865E95-606E-49BA-8CE8-B2F89B4642EC}"/>
    <cellStyle name="Dex Doub Line 9 7 5" xfId="31477" xr:uid="{0C3FC501-570C-41F0-A277-C7F3215DC749}"/>
    <cellStyle name="Dex Doub Line 9 7 6" xfId="31478" xr:uid="{A71BF983-4EC5-4318-8E92-6AB443A6E626}"/>
    <cellStyle name="Dex Doub Line 9 7_Commentaires" xfId="31479" xr:uid="{6BCAF51D-5442-41A9-AFC2-FAC220AAAF4B}"/>
    <cellStyle name="Dex Doub Line 9 8" xfId="31480" xr:uid="{6019197E-D217-49F6-8563-B78350F3E936}"/>
    <cellStyle name="Dex Doub Line 9 8 2" xfId="31481" xr:uid="{B1C5609B-7B8E-46FC-8580-633C4F1BF942}"/>
    <cellStyle name="Dex Doub Line 9 8 3" xfId="31482" xr:uid="{E2AD11BD-3666-4304-A38D-E794E6E4B3F9}"/>
    <cellStyle name="Dex Doub Line 9 8 4" xfId="31483" xr:uid="{3539A644-CB7A-4151-997C-54DC837F5A8A}"/>
    <cellStyle name="Dex Doub Line 9 8 5" xfId="31484" xr:uid="{42C3FB91-C19A-446F-B48B-064469D78366}"/>
    <cellStyle name="Dex Doub Line 9 8_Commentaires" xfId="31485" xr:uid="{9A632AF5-0402-433E-81CE-F30B654D47E3}"/>
    <cellStyle name="Dex Doub Line 9 9" xfId="31486" xr:uid="{0E2A2BBF-2BA2-4EC4-A864-094164F8C959}"/>
    <cellStyle name="Dex Doub Line 9 9 2" xfId="31487" xr:uid="{A11B6F8E-5ED3-445E-927E-1CA5EB6B4477}"/>
    <cellStyle name="Dex Doub Line 9 9_Commentaires" xfId="31488" xr:uid="{1CA091CF-E7E9-4745-B078-6240C898E140}"/>
    <cellStyle name="Dex Doub Line 9_Commentaires" xfId="31489" xr:uid="{D16A1899-455F-471B-9E8B-FE8342BE1156}"/>
    <cellStyle name="Dex Doub Line_Commentaires" xfId="31490" xr:uid="{D9D10EAD-6BA0-4B4A-8D55-0F338016E044}"/>
    <cellStyle name="Dezimal [0]_Compiling Utility Macros" xfId="31491" xr:uid="{9C94A778-09CC-4291-942A-488DBA1454AD}"/>
    <cellStyle name="Dezimal_Compiling Utility Macros" xfId="31492" xr:uid="{1C69C342-E341-4C5B-AF33-D0CA55DBD3CD}"/>
    <cellStyle name="Emphase 1" xfId="31493" xr:uid="{3B1EC0FA-08EE-4BE8-92C0-A0959066B0DE}"/>
    <cellStyle name="Emphase 2" xfId="31494" xr:uid="{6971C618-2803-4566-B9A2-358A805536E0}"/>
    <cellStyle name="Emphase 3" xfId="31495" xr:uid="{E257458D-6554-458A-8049-28975EE90E61}"/>
    <cellStyle name="Entrée" xfId="11" builtinId="20" customBuiltin="1"/>
    <cellStyle name="Entrée 1" xfId="31496" xr:uid="{D5685DCE-8777-4552-981F-5F242058362A}"/>
    <cellStyle name="Entrée 10" xfId="31497" xr:uid="{65EF409C-09D2-44F7-B7EB-07800E6845A8}"/>
    <cellStyle name="Entrée 10 10" xfId="31498" xr:uid="{80B767E1-E199-4525-9632-C6B0F98D75E5}"/>
    <cellStyle name="Entrée 10 11" xfId="31499" xr:uid="{352FB8AD-F2CE-4D80-A7DF-964344570A15}"/>
    <cellStyle name="Entrée 10 12" xfId="31500" xr:uid="{17DF9E6F-4718-4C2F-B36C-08CAD974476B}"/>
    <cellStyle name="Entrée 10 2" xfId="31501" xr:uid="{93EF69AA-3565-4220-8D2A-9017190F9E6B}"/>
    <cellStyle name="Entrée 10 2 10" xfId="31502" xr:uid="{032E4926-B238-4C08-9DEE-B026489D0C50}"/>
    <cellStyle name="Entrée 10 2 2" xfId="31503" xr:uid="{8DCC59AF-5286-4B44-A15F-E5ED40E44779}"/>
    <cellStyle name="Entrée 10 2 2 2" xfId="31504" xr:uid="{3AA3172B-0D0E-4537-AA92-1273C40B9715}"/>
    <cellStyle name="Entrée 10 2 2 2 2" xfId="31505" xr:uid="{93205BF9-94DC-4FF6-B810-11699097F2EC}"/>
    <cellStyle name="Entrée 10 2 2 2 3" xfId="31506" xr:uid="{2DB1E1DA-1C08-499F-A7D9-88AD0EBE3246}"/>
    <cellStyle name="Entrée 10 2 2 2 4" xfId="31507" xr:uid="{3E7E1F53-C032-40D9-8CE2-E3A4FB790DBB}"/>
    <cellStyle name="Entrée 10 2 2 2 5" xfId="31508" xr:uid="{2A7D1CE4-4C8C-44E5-8040-F579390BC920}"/>
    <cellStyle name="Entrée 10 2 2 3" xfId="31509" xr:uid="{AA434682-58F3-4E7F-AABC-EE1323A9A732}"/>
    <cellStyle name="Entrée 10 2 2 3 2" xfId="31510" xr:uid="{0E20CA3F-2A17-4BF7-8D07-88A4334231A1}"/>
    <cellStyle name="Entrée 10 2 2 3 3" xfId="31511" xr:uid="{B720C327-9036-48C9-BE88-BA06C46F0349}"/>
    <cellStyle name="Entrée 10 2 2 3 4" xfId="31512" xr:uid="{76D99949-A08D-4AFB-AA94-B5EA3D0EB72B}"/>
    <cellStyle name="Entrée 10 2 2 3 5" xfId="31513" xr:uid="{13E45135-8695-4BFB-88FC-94006AD3AFF4}"/>
    <cellStyle name="Entrée 10 2 2 4" xfId="31514" xr:uid="{45C0B130-F2FF-4A54-A2F0-D22CBEC18AB8}"/>
    <cellStyle name="Entrée 10 2 2 5" xfId="31515" xr:uid="{5DE4995D-A81E-4B4D-A011-670E64B7459B}"/>
    <cellStyle name="Entrée 10 2 2 6" xfId="31516" xr:uid="{5C286AF3-D7EF-4CD6-A43F-70D61AF60B5D}"/>
    <cellStyle name="Entrée 10 2 2 7" xfId="31517" xr:uid="{B2A56ED7-5DFD-4B63-9710-7788CFEF2776}"/>
    <cellStyle name="Entrée 10 2 2_Commentaires" xfId="31518" xr:uid="{B8E4AD94-C449-4864-9998-D3D33B1C25E4}"/>
    <cellStyle name="Entrée 10 2 3" xfId="31519" xr:uid="{027A1825-503F-42EF-AF1F-FC2D45155900}"/>
    <cellStyle name="Entrée 10 2 3 2" xfId="31520" xr:uid="{5ACB5289-F82F-48D6-8901-2D28841DDD20}"/>
    <cellStyle name="Entrée 10 2 3 2 2" xfId="31521" xr:uid="{FF616377-9A9D-4ED5-B851-0B44729801D4}"/>
    <cellStyle name="Entrée 10 2 3 2 3" xfId="31522" xr:uid="{8107671D-468B-43BC-8B80-C67119200D65}"/>
    <cellStyle name="Entrée 10 2 3 2 4" xfId="31523" xr:uid="{F275F9BD-F63A-4057-8E80-3874DA4CC320}"/>
    <cellStyle name="Entrée 10 2 3 2 5" xfId="31524" xr:uid="{6BD9B414-B9B4-4852-95A3-76257B5FF173}"/>
    <cellStyle name="Entrée 10 2 3 3" xfId="31525" xr:uid="{A2BD0256-A6A5-4068-9BCB-479EBC718E32}"/>
    <cellStyle name="Entrée 10 2 3 3 2" xfId="31526" xr:uid="{BDDE4CB4-84A6-4B69-A1E1-0D1632446CC9}"/>
    <cellStyle name="Entrée 10 2 3 3 3" xfId="31527" xr:uid="{F842A9A7-12B9-4A34-B3EB-CD0B38268EAC}"/>
    <cellStyle name="Entrée 10 2 3 3 4" xfId="31528" xr:uid="{A963496E-F98D-49EF-A625-30908A51E121}"/>
    <cellStyle name="Entrée 10 2 3 3 5" xfId="31529" xr:uid="{734B22FC-4C9A-46BA-B02E-48665CF40FFF}"/>
    <cellStyle name="Entrée 10 2 3 4" xfId="31530" xr:uid="{2685D988-790F-45DD-BA4B-8450E7A6156D}"/>
    <cellStyle name="Entrée 10 2 3 5" xfId="31531" xr:uid="{65F37EE2-4A72-4954-A70B-2E122A016C70}"/>
    <cellStyle name="Entrée 10 2 3 6" xfId="31532" xr:uid="{1082985F-728A-453D-8F2C-A85C2E50F2F9}"/>
    <cellStyle name="Entrée 10 2 3 7" xfId="31533" xr:uid="{44894851-0D1F-47A8-95A1-F3632F0688D0}"/>
    <cellStyle name="Entrée 10 2 3_Commentaires" xfId="31534" xr:uid="{95D560F9-4EF6-4E16-8EAE-8BFF89EB36C4}"/>
    <cellStyle name="Entrée 10 2 4" xfId="31535" xr:uid="{E14F3147-DAAF-4CE2-A0A3-AB640D930394}"/>
    <cellStyle name="Entrée 10 2 4 2" xfId="31536" xr:uid="{23828915-8E9C-46F7-8538-BE1B666AA17F}"/>
    <cellStyle name="Entrée 10 2 4 2 2" xfId="31537" xr:uid="{01196837-D822-471D-8347-953DDB086479}"/>
    <cellStyle name="Entrée 10 2 4 2 3" xfId="31538" xr:uid="{8474F9B3-B122-4A10-BBC1-5F312EB11B4B}"/>
    <cellStyle name="Entrée 10 2 4 2 4" xfId="31539" xr:uid="{B06CC225-B137-467D-BF4F-37CBFFE6879F}"/>
    <cellStyle name="Entrée 10 2 4 2 5" xfId="31540" xr:uid="{C256B8A7-E2C3-4AD9-A1EF-1ACA8662F765}"/>
    <cellStyle name="Entrée 10 2 4 3" xfId="31541" xr:uid="{248AC339-814B-41AA-8C5F-5939ADDF4C38}"/>
    <cellStyle name="Entrée 10 2 4 3 2" xfId="31542" xr:uid="{281AF4B5-D389-49E2-A44E-21C840328272}"/>
    <cellStyle name="Entrée 10 2 4 3 3" xfId="31543" xr:uid="{3534AAC2-B53A-47E3-9566-0C0FA1EB793D}"/>
    <cellStyle name="Entrée 10 2 4 3 4" xfId="31544" xr:uid="{58BE3F95-202E-4FD5-8A00-6C549CB27E35}"/>
    <cellStyle name="Entrée 10 2 4 3 5" xfId="31545" xr:uid="{D03E78E4-35D4-464C-A71D-42E31BFA2756}"/>
    <cellStyle name="Entrée 10 2 4 4" xfId="31546" xr:uid="{9FFB3157-89C0-46C7-A9B0-DEF9BFC2F3A6}"/>
    <cellStyle name="Entrée 10 2 4 5" xfId="31547" xr:uid="{DA9225EA-A49A-4F7E-86B7-B6511D51379C}"/>
    <cellStyle name="Entrée 10 2 4 6" xfId="31548" xr:uid="{2AE08A39-A899-4F5A-9DA5-489242593B39}"/>
    <cellStyle name="Entrée 10 2 4 7" xfId="31549" xr:uid="{B1DC2E28-16A5-4D07-B3BD-EA3980D83643}"/>
    <cellStyle name="Entrée 10 2 5" xfId="31550" xr:uid="{E98348A3-EDC7-45DE-A808-4F2A4D153A01}"/>
    <cellStyle name="Entrée 10 2 5 2" xfId="31551" xr:uid="{B59B4DA0-CCFF-488C-BC72-C53CF0CA93B8}"/>
    <cellStyle name="Entrée 10 2 5 3" xfId="31552" xr:uid="{46B9490E-9F6A-4B93-A804-D6D9634BEBB2}"/>
    <cellStyle name="Entrée 10 2 5 4" xfId="31553" xr:uid="{0AC73789-A3FD-456D-B029-60424F8657EE}"/>
    <cellStyle name="Entrée 10 2 5 5" xfId="31554" xr:uid="{6A78CDFA-4A41-464C-B896-1D2FABB73057}"/>
    <cellStyle name="Entrée 10 2 6" xfId="31555" xr:uid="{A8CD9F74-7766-4550-B849-0F69A2CDBEAD}"/>
    <cellStyle name="Entrée 10 2 6 2" xfId="31556" xr:uid="{F51CE9F1-6E7A-443B-BF76-16F91B2B11BE}"/>
    <cellStyle name="Entrée 10 2 6 3" xfId="31557" xr:uid="{520B464C-AEE0-4098-A93B-28B2B6CC7B72}"/>
    <cellStyle name="Entrée 10 2 6 4" xfId="31558" xr:uid="{3E3C4E1F-58C5-49B4-9852-E0BB1B476052}"/>
    <cellStyle name="Entrée 10 2 6 5" xfId="31559" xr:uid="{687EB9F1-8C7A-4EBF-A3CE-A547192B4252}"/>
    <cellStyle name="Entrée 10 2 7" xfId="31560" xr:uid="{36107876-1A0D-4498-AD64-2BDE1A209FF8}"/>
    <cellStyle name="Entrée 10 2 8" xfId="31561" xr:uid="{13D838C9-DF6B-4EA3-B74B-31DF817DA1E6}"/>
    <cellStyle name="Entrée 10 2 9" xfId="31562" xr:uid="{3B21C27B-F122-43FD-A4A5-8058880E84C2}"/>
    <cellStyle name="Entrée 10 2_Commentaires" xfId="31563" xr:uid="{B2BA594C-2B8C-40C6-8BD2-B7CFDCDD3A3C}"/>
    <cellStyle name="Entrée 10 3" xfId="31564" xr:uid="{E11253FE-0679-4A08-A108-1EB5C3C234B2}"/>
    <cellStyle name="Entrée 10 3 2" xfId="31565" xr:uid="{7A05A7D2-8183-436A-A0E8-CA55488F7F85}"/>
    <cellStyle name="Entrée 10 3 2 2" xfId="31566" xr:uid="{6CD12DBE-B882-4E4C-B594-069B393F4D9A}"/>
    <cellStyle name="Entrée 10 3 2 3" xfId="31567" xr:uid="{EAFCF7E4-EACE-4962-9C8E-3E66FA87693D}"/>
    <cellStyle name="Entrée 10 3 2 4" xfId="31568" xr:uid="{40707833-A08D-467C-8FB4-F4F05DF27F61}"/>
    <cellStyle name="Entrée 10 3 2 5" xfId="31569" xr:uid="{A469E9B1-4FD4-44AB-958E-582EF3915BFB}"/>
    <cellStyle name="Entrée 10 3 2_Commentaires" xfId="31570" xr:uid="{481952B5-06B6-4311-A72B-886969240399}"/>
    <cellStyle name="Entrée 10 3 3" xfId="31571" xr:uid="{62E14ACA-BCDE-4CEF-A923-B0EE01C59406}"/>
    <cellStyle name="Entrée 10 3 3 2" xfId="31572" xr:uid="{22639F08-1FCD-4CB3-A306-105EE725FDCD}"/>
    <cellStyle name="Entrée 10 3 3 3" xfId="31573" xr:uid="{4101F789-C091-4874-BDAA-E55435E9EA90}"/>
    <cellStyle name="Entrée 10 3 3 4" xfId="31574" xr:uid="{B0CE914B-9049-4D47-948D-D0C37D5C8115}"/>
    <cellStyle name="Entrée 10 3 3 5" xfId="31575" xr:uid="{BFFD8C9E-CA83-41F4-9E09-EA2AABD77ADD}"/>
    <cellStyle name="Entrée 10 3 4" xfId="31576" xr:uid="{10ED4A87-67B0-4151-8847-05BA330FCCE2}"/>
    <cellStyle name="Entrée 10 3 5" xfId="31577" xr:uid="{2059A7B0-4CFB-476F-B59E-3F9365EAAE97}"/>
    <cellStyle name="Entrée 10 3 6" xfId="31578" xr:uid="{4A632EB9-C367-4F2F-A576-2CC3A19A7F42}"/>
    <cellStyle name="Entrée 10 3 7" xfId="31579" xr:uid="{E7F6E4CC-F9C4-46DA-9068-488730FDD3CF}"/>
    <cellStyle name="Entrée 10 3_Commentaires" xfId="31580" xr:uid="{98414900-C467-4F9A-AF38-5F037D080BCF}"/>
    <cellStyle name="Entrée 10 4" xfId="31581" xr:uid="{58C46D19-7B36-43BA-A407-17B189B33FE0}"/>
    <cellStyle name="Entrée 10 4 2" xfId="31582" xr:uid="{335218C7-D513-430D-A920-BCE7AC65D156}"/>
    <cellStyle name="Entrée 10 4 2 2" xfId="31583" xr:uid="{E75DC22C-939C-4B78-96B3-9BF03E805D74}"/>
    <cellStyle name="Entrée 10 4 2 3" xfId="31584" xr:uid="{6688F3EE-0A96-45D6-9EB0-4F76E8530FC4}"/>
    <cellStyle name="Entrée 10 4 2 4" xfId="31585" xr:uid="{B764AF95-D689-4A18-B5DD-E4F26FDF5D90}"/>
    <cellStyle name="Entrée 10 4 2 5" xfId="31586" xr:uid="{09F0924C-B7E4-4D36-B0C1-8E52A7E09589}"/>
    <cellStyle name="Entrée 10 4 2_Commentaires" xfId="31587" xr:uid="{287A2EF0-2573-421C-8E01-DAAC615BBBE1}"/>
    <cellStyle name="Entrée 10 4 3" xfId="31588" xr:uid="{AEF1EB31-92A7-439E-BC3D-9D7D1A8207C8}"/>
    <cellStyle name="Entrée 10 4 3 2" xfId="31589" xr:uid="{4788968E-868B-495E-B5D9-51FCE6AE4952}"/>
    <cellStyle name="Entrée 10 4 3 3" xfId="31590" xr:uid="{EBF578B7-AFE5-4119-8A12-04935164884B}"/>
    <cellStyle name="Entrée 10 4 3 4" xfId="31591" xr:uid="{59012038-3B1D-447D-8E0E-D005FA64024C}"/>
    <cellStyle name="Entrée 10 4 3 5" xfId="31592" xr:uid="{88AC3AE7-D076-4946-B988-A502461D9390}"/>
    <cellStyle name="Entrée 10 4 4" xfId="31593" xr:uid="{B6F23CB9-B850-4D83-8EB4-A7F832F35B38}"/>
    <cellStyle name="Entrée 10 4 5" xfId="31594" xr:uid="{5A6D04D7-F6BB-4E1F-8780-B409F3ED6F63}"/>
    <cellStyle name="Entrée 10 4 6" xfId="31595" xr:uid="{DFB7DFE2-BC79-4276-BFF2-FEA076ADC198}"/>
    <cellStyle name="Entrée 10 4 7" xfId="31596" xr:uid="{56E5A61C-6038-451C-97C0-D66D98AEEF79}"/>
    <cellStyle name="Entrée 10 4_Commentaires" xfId="31597" xr:uid="{B3A74C3F-EF11-4132-A360-92A9C3D50A0E}"/>
    <cellStyle name="Entrée 10 5" xfId="31598" xr:uid="{78AD4A40-1FA6-41A8-AF3A-E8F5D47E1E88}"/>
    <cellStyle name="Entrée 10 5 2" xfId="31599" xr:uid="{E8B19B80-B600-4565-80FF-9AE24923D1A0}"/>
    <cellStyle name="Entrée 10 5 2 2" xfId="31600" xr:uid="{8D9AADBC-BC8C-48E0-9E5E-5CB74C87CA19}"/>
    <cellStyle name="Entrée 10 5 2 3" xfId="31601" xr:uid="{0CB1980E-E0CC-4423-BE5C-909A63814391}"/>
    <cellStyle name="Entrée 10 5 2 4" xfId="31602" xr:uid="{A8A602D9-1318-45E3-ABF4-05457581AEBD}"/>
    <cellStyle name="Entrée 10 5 2 5" xfId="31603" xr:uid="{84D447FD-D04D-4D12-999B-42306317D4B9}"/>
    <cellStyle name="Entrée 10 5 2_Commentaires" xfId="31604" xr:uid="{B0122857-82F6-479C-B57D-E23357AD3FA4}"/>
    <cellStyle name="Entrée 10 5 3" xfId="31605" xr:uid="{98FA811A-1D41-4EF1-854C-304C1666641C}"/>
    <cellStyle name="Entrée 10 5 3 2" xfId="31606" xr:uid="{EC56EC50-469D-4DE7-8109-1B1FD88AEE1D}"/>
    <cellStyle name="Entrée 10 5 3 3" xfId="31607" xr:uid="{E57EF9B6-4475-4524-9E9E-A22C73D1C68C}"/>
    <cellStyle name="Entrée 10 5 3 4" xfId="31608" xr:uid="{DFDEC4B6-C1FD-4175-904C-BC74B365D384}"/>
    <cellStyle name="Entrée 10 5 3 5" xfId="31609" xr:uid="{B3C34D3A-1CD5-4EA2-88C9-98714291D1E4}"/>
    <cellStyle name="Entrée 10 5 4" xfId="31610" xr:uid="{F56322F2-3AD2-4DBB-AB30-B0F315AABB4E}"/>
    <cellStyle name="Entrée 10 5 5" xfId="31611" xr:uid="{1786C0D4-5DF4-4422-A2F8-92F4116D3FE6}"/>
    <cellStyle name="Entrée 10 5 6" xfId="31612" xr:uid="{8EA64F4D-0925-4EB6-95EA-100DD9E6FE57}"/>
    <cellStyle name="Entrée 10 5 7" xfId="31613" xr:uid="{C66A61E2-9592-4FF4-A3E3-C255467AAE0A}"/>
    <cellStyle name="Entrée 10 5_Commentaires" xfId="31614" xr:uid="{79FE47DF-9AB9-4A04-903A-9CDA464FE7A8}"/>
    <cellStyle name="Entrée 10 6" xfId="31615" xr:uid="{4659AD6A-2851-4817-8746-77EC23F33C54}"/>
    <cellStyle name="Entrée 10 6 2" xfId="31616" xr:uid="{6D271FD2-A03B-4139-B269-A51A4E63D0F3}"/>
    <cellStyle name="Entrée 10 6 2 2" xfId="31617" xr:uid="{08BAA2DA-2347-4C91-B7EB-1AD286736AE2}"/>
    <cellStyle name="Entrée 10 6 2 3" xfId="31618" xr:uid="{D7AC1BE0-DA10-4ACE-964F-E1E3725314F6}"/>
    <cellStyle name="Entrée 10 6 2 4" xfId="31619" xr:uid="{B409AD36-2647-453E-AB62-580A11BEBC5E}"/>
    <cellStyle name="Entrée 10 6 2 5" xfId="31620" xr:uid="{E8C1C66A-982E-4182-BB0F-951725086D3E}"/>
    <cellStyle name="Entrée 10 6 2_Commentaires" xfId="31621" xr:uid="{B7D229CE-9DE7-4031-AF6C-9DB985A788BB}"/>
    <cellStyle name="Entrée 10 6 3" xfId="31622" xr:uid="{CD8FF5C3-E631-4960-A44C-E1E5D18B333B}"/>
    <cellStyle name="Entrée 10 6 3 2" xfId="31623" xr:uid="{1784D361-EF10-4AEB-A492-893D12C391D4}"/>
    <cellStyle name="Entrée 10 6 3 3" xfId="31624" xr:uid="{D63899BB-5F82-47E4-8CE3-C056481D4836}"/>
    <cellStyle name="Entrée 10 6 3 4" xfId="31625" xr:uid="{E5ADB849-DA23-4F5A-B4F1-619A42C8B02E}"/>
    <cellStyle name="Entrée 10 6 3 5" xfId="31626" xr:uid="{4C0EB858-F01A-4D37-94D7-F65A5FE8D8C9}"/>
    <cellStyle name="Entrée 10 6 4" xfId="31627" xr:uid="{21FD8FA8-DBFB-496D-AE97-0365E8F2E8E1}"/>
    <cellStyle name="Entrée 10 6 5" xfId="31628" xr:uid="{BF29FFAD-9A0F-4DBC-B2FB-D3AB06F65821}"/>
    <cellStyle name="Entrée 10 6 6" xfId="31629" xr:uid="{36A19F09-053F-4EDD-97D3-A821A4E89159}"/>
    <cellStyle name="Entrée 10 6 7" xfId="31630" xr:uid="{F97A2E18-8418-43DA-A21F-F50F4D2A7E8B}"/>
    <cellStyle name="Entrée 10 6_Commentaires" xfId="31631" xr:uid="{A7224241-2104-42F7-BE45-AF2EF50087FF}"/>
    <cellStyle name="Entrée 10 7" xfId="31632" xr:uid="{E0D019FA-00E3-466E-BD42-CA95C95B1F06}"/>
    <cellStyle name="Entrée 10 7 2" xfId="31633" xr:uid="{8F13715A-1276-40A5-AC50-037B45A047DB}"/>
    <cellStyle name="Entrée 10 7 2 2" xfId="31634" xr:uid="{AABDF2DE-5EDE-464E-82B5-FB317D76518D}"/>
    <cellStyle name="Entrée 10 7 2 3" xfId="31635" xr:uid="{4033785B-5D0D-4317-8D78-78B898A04375}"/>
    <cellStyle name="Entrée 10 7 2 4" xfId="31636" xr:uid="{4C1D572C-6B65-43A5-AE19-0C8EA0C94EF5}"/>
    <cellStyle name="Entrée 10 7 2 5" xfId="31637" xr:uid="{75FA50ED-2042-4DE1-8475-7E8FBBE34EDE}"/>
    <cellStyle name="Entrée 10 7 3" xfId="31638" xr:uid="{4872BF01-5313-4836-9871-429FC11790D1}"/>
    <cellStyle name="Entrée 10 7 4" xfId="31639" xr:uid="{155B7947-F6E3-4991-90A2-F2939514FEC2}"/>
    <cellStyle name="Entrée 10 7 5" xfId="31640" xr:uid="{E9688D06-3607-4AEF-BF35-BDD599B36C73}"/>
    <cellStyle name="Entrée 10 7 6" xfId="31641" xr:uid="{FB79164E-553B-4308-A21E-EA2805B4C47A}"/>
    <cellStyle name="Entrée 10 7_Commentaires" xfId="31642" xr:uid="{75970097-7D83-4F19-ABD6-B3448D65AA9F}"/>
    <cellStyle name="Entrée 10 8" xfId="31643" xr:uid="{9F131CFD-1F7B-4BAA-AC0C-303387BCB212}"/>
    <cellStyle name="Entrée 10 8 2" xfId="31644" xr:uid="{5CBE4D16-E775-4FE4-B411-2B1CCD379D91}"/>
    <cellStyle name="Entrée 10 8 3" xfId="31645" xr:uid="{C9EBB33B-F0A9-4DE9-9455-F958AAD7796E}"/>
    <cellStyle name="Entrée 10 8 4" xfId="31646" xr:uid="{BF740354-C6A2-406A-AB52-DA38D29155D8}"/>
    <cellStyle name="Entrée 10 8 5" xfId="31647" xr:uid="{50C7A8FC-FF03-4555-93E8-E8B65B1A6A2C}"/>
    <cellStyle name="Entrée 10 8_Commentaires" xfId="31648" xr:uid="{034A0D95-0C7F-4473-8258-A2B30F2FB652}"/>
    <cellStyle name="Entrée 10 9" xfId="31649" xr:uid="{7E39B00A-1158-4390-BBAD-A8C06CF542E3}"/>
    <cellStyle name="Entrée 10_Commentaires" xfId="31650" xr:uid="{A65B8EA2-1421-4C41-96CF-E6EF89D6167F}"/>
    <cellStyle name="Entrée 11" xfId="31651" xr:uid="{43EB59AA-47B2-4E8C-B598-C8D09A525E8B}"/>
    <cellStyle name="Entrée 11 10" xfId="31652" xr:uid="{34C991FB-2466-4BBD-BBFA-A93F4A6A0F53}"/>
    <cellStyle name="Entrée 11 2" xfId="31653" xr:uid="{1C367E9D-ABCA-454A-AD8B-BD7AA1AF5551}"/>
    <cellStyle name="Entrée 11 2 2" xfId="31654" xr:uid="{61A2D817-1EAE-4D42-9B78-68C0AD9374D9}"/>
    <cellStyle name="Entrée 11 2 2 2" xfId="31655" xr:uid="{8E6783D9-5CAC-44B7-B90B-FB801D6846EB}"/>
    <cellStyle name="Entrée 11 2 2 2 2" xfId="31656" xr:uid="{E64F6A4C-0309-4B25-9382-405F2D85CDD5}"/>
    <cellStyle name="Entrée 11 2 2 2 3" xfId="31657" xr:uid="{B13EF92E-C7B5-4009-B10B-69BECBBB92BE}"/>
    <cellStyle name="Entrée 11 2 2 2 4" xfId="31658" xr:uid="{CC2BF7E9-520F-48E4-BADD-41F2039CC78C}"/>
    <cellStyle name="Entrée 11 2 2 2 5" xfId="31659" xr:uid="{C4173E6E-6FA4-409F-B0CD-B3D54157F7F9}"/>
    <cellStyle name="Entrée 11 2 2 3" xfId="31660" xr:uid="{24FAC8D9-3F34-4B7D-B4B1-33497FF1EE4D}"/>
    <cellStyle name="Entrée 11 2 2 3 2" xfId="31661" xr:uid="{4B211821-85A0-406D-9F6D-B0548C2BEF90}"/>
    <cellStyle name="Entrée 11 2 2 3 3" xfId="31662" xr:uid="{43409D2F-4987-49AC-927C-82A9DC006AA7}"/>
    <cellStyle name="Entrée 11 2 2 3 4" xfId="31663" xr:uid="{16704D2F-5AE1-4EE8-9284-441DECE59532}"/>
    <cellStyle name="Entrée 11 2 2 3 5" xfId="31664" xr:uid="{1CE25EE7-E1A9-4F01-A0A6-DEB1DFAF4D4D}"/>
    <cellStyle name="Entrée 11 2 2 4" xfId="31665" xr:uid="{910544E3-1E5B-475C-968B-840CC759D768}"/>
    <cellStyle name="Entrée 11 2 2 5" xfId="31666" xr:uid="{70C53BD6-BEDD-43A7-82AE-AEC226D62BA5}"/>
    <cellStyle name="Entrée 11 2 2 6" xfId="31667" xr:uid="{7D789582-A8BA-4878-8EAC-6DEDC1BE8AE8}"/>
    <cellStyle name="Entrée 11 2 2 7" xfId="31668" xr:uid="{F4F3AF5F-E47B-4B02-8CC8-56F1738C1582}"/>
    <cellStyle name="Entrée 11 2 2_Commentaires" xfId="31669" xr:uid="{AF4C3CAD-B342-49B0-BB11-93F14469902C}"/>
    <cellStyle name="Entrée 11 2 3" xfId="31670" xr:uid="{DD7A053E-6F8A-4E52-896D-D02980AE52B5}"/>
    <cellStyle name="Entrée 11 2 3 2" xfId="31671" xr:uid="{175A62E4-5272-456B-A6A7-7C610ACAA79D}"/>
    <cellStyle name="Entrée 11 2 3 2 2" xfId="31672" xr:uid="{E328D369-1BC5-4215-BD25-DCCA37C21904}"/>
    <cellStyle name="Entrée 11 2 3 2 3" xfId="31673" xr:uid="{45BE832F-3CC7-425B-839A-E2E584DA3ABC}"/>
    <cellStyle name="Entrée 11 2 3 2 4" xfId="31674" xr:uid="{E5500CFB-61A1-4058-ACD2-F0E5ECA58238}"/>
    <cellStyle name="Entrée 11 2 3 2 5" xfId="31675" xr:uid="{A3693A5D-3C10-4B52-9ABF-D22005428FA9}"/>
    <cellStyle name="Entrée 11 2 3 3" xfId="31676" xr:uid="{03499D4E-AF47-493A-8B04-2414A9655F6E}"/>
    <cellStyle name="Entrée 11 2 3 3 2" xfId="31677" xr:uid="{386869C2-E483-48C2-B503-D671279BCFAA}"/>
    <cellStyle name="Entrée 11 2 3 3 3" xfId="31678" xr:uid="{01401BAC-C36F-410C-8E93-29ABA4BC1ABE}"/>
    <cellStyle name="Entrée 11 2 3 3 4" xfId="31679" xr:uid="{527A697D-45F4-46DF-A4B2-E2ECE4829EAE}"/>
    <cellStyle name="Entrée 11 2 3 3 5" xfId="31680" xr:uid="{873791D4-626C-437A-9DF9-F05AEF7F96C8}"/>
    <cellStyle name="Entrée 11 2 3 4" xfId="31681" xr:uid="{5AF80FBA-309E-4FE8-B185-4BD474B61A31}"/>
    <cellStyle name="Entrée 11 2 3 5" xfId="31682" xr:uid="{48530D29-E37A-4676-A179-E121B2B008C1}"/>
    <cellStyle name="Entrée 11 2 3 6" xfId="31683" xr:uid="{244CA8C0-72B9-4F0F-B4DE-52AB3794CD48}"/>
    <cellStyle name="Entrée 11 2 3 7" xfId="31684" xr:uid="{2A417DE3-952F-4AED-85B6-8BB787019480}"/>
    <cellStyle name="Entrée 11 2 4" xfId="31685" xr:uid="{BDF8F25E-C956-4E2E-BBA0-F5F92DFBD550}"/>
    <cellStyle name="Entrée 11 2 4 2" xfId="31686" xr:uid="{77FBCD1B-F8A1-4D2C-9BF1-B0331946CF2D}"/>
    <cellStyle name="Entrée 11 2 4 3" xfId="31687" xr:uid="{BF5F53A1-1391-4C31-BA30-70D684E96637}"/>
    <cellStyle name="Entrée 11 2 4 4" xfId="31688" xr:uid="{56B09D23-7FB9-473A-9A0C-92C30FCFBBAA}"/>
    <cellStyle name="Entrée 11 2 4 5" xfId="31689" xr:uid="{E476B324-6772-449B-9773-AB5BC16985C1}"/>
    <cellStyle name="Entrée 11 2 5" xfId="31690" xr:uid="{8FA498E2-E549-49B0-A227-65126A64C7FB}"/>
    <cellStyle name="Entrée 11 2 5 2" xfId="31691" xr:uid="{6B7DABDF-5EAC-4003-BE40-A33B2AA92F40}"/>
    <cellStyle name="Entrée 11 2 5 3" xfId="31692" xr:uid="{1B558286-1DFB-4CEB-A6D6-7C88AE3441AD}"/>
    <cellStyle name="Entrée 11 2 5 4" xfId="31693" xr:uid="{B57DF2DB-EF9D-440B-9039-5AA166429E07}"/>
    <cellStyle name="Entrée 11 2 5 5" xfId="31694" xr:uid="{84AD2DB1-D068-4376-BA40-32CA069628AE}"/>
    <cellStyle name="Entrée 11 2 6" xfId="31695" xr:uid="{2CF76280-8B3A-4503-AF76-E99ECCDBA40D}"/>
    <cellStyle name="Entrée 11 2 7" xfId="31696" xr:uid="{EB6B6B03-2C81-4417-AB7C-656278EF2A4B}"/>
    <cellStyle name="Entrée 11 2 8" xfId="31697" xr:uid="{54129A4A-AA07-42C8-973E-A656FD188B8D}"/>
    <cellStyle name="Entrée 11 2 9" xfId="31698" xr:uid="{653E9788-1E7C-4B8E-AC4E-A11E08ED71D0}"/>
    <cellStyle name="Entrée 11 2_Commentaires" xfId="31699" xr:uid="{8345AFA8-CB0C-4954-89E0-FDA6AA226A65}"/>
    <cellStyle name="Entrée 11 3" xfId="31700" xr:uid="{F8F3DA29-5252-4C53-80AC-38D8E71392F8}"/>
    <cellStyle name="Entrée 11 3 2" xfId="31701" xr:uid="{4307C3BB-5B21-41AD-8F92-0192FC1C7332}"/>
    <cellStyle name="Entrée 11 3 2 2" xfId="31702" xr:uid="{09753A77-0B61-4EE1-BB5F-12AADBCCB49D}"/>
    <cellStyle name="Entrée 11 3 2 3" xfId="31703" xr:uid="{7D28F49D-031F-4977-9E21-33CE3141BF93}"/>
    <cellStyle name="Entrée 11 3 2 4" xfId="31704" xr:uid="{2D5EF1DD-16AE-4429-9C71-3A6DAE68068F}"/>
    <cellStyle name="Entrée 11 3 2 5" xfId="31705" xr:uid="{9658EC19-E395-46B7-8696-762095A85243}"/>
    <cellStyle name="Entrée 11 3 2_Commentaires" xfId="31706" xr:uid="{4D34FD39-79E0-4780-9B01-5C9907548269}"/>
    <cellStyle name="Entrée 11 3 3" xfId="31707" xr:uid="{793C7B18-719F-40BD-B125-3AADB2E0A5DC}"/>
    <cellStyle name="Entrée 11 3 3 2" xfId="31708" xr:uid="{D7AF8BA0-2A9F-4268-A83C-8C7E18334957}"/>
    <cellStyle name="Entrée 11 3 3 3" xfId="31709" xr:uid="{138A5846-77FE-4899-821C-2C6D690C7772}"/>
    <cellStyle name="Entrée 11 3 3 4" xfId="31710" xr:uid="{C2325827-ADA3-4BDF-9201-42C89F4CA8B7}"/>
    <cellStyle name="Entrée 11 3 3 5" xfId="31711" xr:uid="{8F96DB5C-AE51-4557-94DB-68CBD310CA50}"/>
    <cellStyle name="Entrée 11 3 4" xfId="31712" xr:uid="{2799B272-8FDB-4DFA-8875-59855093604F}"/>
    <cellStyle name="Entrée 11 3 5" xfId="31713" xr:uid="{A64B57A5-E7B8-4845-B250-368B483401BB}"/>
    <cellStyle name="Entrée 11 3 6" xfId="31714" xr:uid="{FCB93202-0DCE-40FC-A74D-0AD852941D18}"/>
    <cellStyle name="Entrée 11 3 7" xfId="31715" xr:uid="{3E69231B-E24E-4BCF-9096-D627420CB3E3}"/>
    <cellStyle name="Entrée 11 3_Commentaires" xfId="31716" xr:uid="{C219CBB0-2594-4C4D-9019-02D42BF9484A}"/>
    <cellStyle name="Entrée 11 4" xfId="31717" xr:uid="{15D7E3EE-C85A-4611-B3BF-AE0BE980A231}"/>
    <cellStyle name="Entrée 11 4 2" xfId="31718" xr:uid="{8D5ACA61-FEF8-45B3-A82A-63C43F2ED4A0}"/>
    <cellStyle name="Entrée 11 4 2 2" xfId="31719" xr:uid="{3CC5782A-CA27-4870-AB66-CFAF7EB74A53}"/>
    <cellStyle name="Entrée 11 4 2 3" xfId="31720" xr:uid="{436116DD-0F00-40F9-85C4-C3DC8ABFD45B}"/>
    <cellStyle name="Entrée 11 4 2 4" xfId="31721" xr:uid="{A44C735E-CA01-4051-9058-C8340F7B81D1}"/>
    <cellStyle name="Entrée 11 4 2 5" xfId="31722" xr:uid="{43009358-7E45-4E84-9D1B-BD13FA850224}"/>
    <cellStyle name="Entrée 11 4 2_Commentaires" xfId="31723" xr:uid="{47FC71F1-36C1-441F-822D-87C6D8CFFD18}"/>
    <cellStyle name="Entrée 11 4 3" xfId="31724" xr:uid="{311738FC-DBBC-46B9-A5B3-2233AE0FC8C9}"/>
    <cellStyle name="Entrée 11 4 3 2" xfId="31725" xr:uid="{6CFDA7E9-36F7-4DC5-BFC8-94A376DF1AD9}"/>
    <cellStyle name="Entrée 11 4 3 3" xfId="31726" xr:uid="{ACEBAED3-3CD0-4D0D-94E6-DFFF1A95D42A}"/>
    <cellStyle name="Entrée 11 4 3 4" xfId="31727" xr:uid="{71A05BD9-9DEF-449F-8E1C-A5722FD47488}"/>
    <cellStyle name="Entrée 11 4 3 5" xfId="31728" xr:uid="{BEEADC0E-8C37-4CAF-9BED-1B9E8FF5DEB4}"/>
    <cellStyle name="Entrée 11 4 4" xfId="31729" xr:uid="{48463D9D-D288-4A18-B9A1-72D271642BFE}"/>
    <cellStyle name="Entrée 11 4 5" xfId="31730" xr:uid="{776DE9D7-DA33-4F9D-946D-6D525849D12D}"/>
    <cellStyle name="Entrée 11 4 6" xfId="31731" xr:uid="{67E0B09E-F96B-4B44-9AB1-536D99DB188B}"/>
    <cellStyle name="Entrée 11 4 7" xfId="31732" xr:uid="{718010EF-DD99-4346-8669-7FBC33FDC306}"/>
    <cellStyle name="Entrée 11 4_Commentaires" xfId="31733" xr:uid="{B1A47DCF-1D77-4670-BE30-F9EE7887A159}"/>
    <cellStyle name="Entrée 11 5" xfId="31734" xr:uid="{B92AEE2E-9704-4572-BAB1-FD71874047AB}"/>
    <cellStyle name="Entrée 11 5 2" xfId="31735" xr:uid="{54D35FBD-36BD-4E07-A73A-DB7DD662C755}"/>
    <cellStyle name="Entrée 11 5 2 2" xfId="31736" xr:uid="{7DF4A6BC-B7EF-4150-AAE4-DB26911685EE}"/>
    <cellStyle name="Entrée 11 5 2 3" xfId="31737" xr:uid="{B4829B0C-B735-4B10-B2A7-209ED46D8EB8}"/>
    <cellStyle name="Entrée 11 5 2 4" xfId="31738" xr:uid="{FC47FEC4-3AB5-4023-9C67-FA2EF4CB902E}"/>
    <cellStyle name="Entrée 11 5 2 5" xfId="31739" xr:uid="{C0A84BFC-FF40-4BF6-85D7-82B9BEB2D1AF}"/>
    <cellStyle name="Entrée 11 5 2_Commentaires" xfId="31740" xr:uid="{1898C90F-BCB1-4B55-894D-A34A62635C35}"/>
    <cellStyle name="Entrée 11 5 3" xfId="31741" xr:uid="{148E8170-1849-4761-A819-210A46E26C77}"/>
    <cellStyle name="Entrée 11 5 4" xfId="31742" xr:uid="{6BF27D00-CE80-4A28-A972-5160AFD67DEF}"/>
    <cellStyle name="Entrée 11 5 5" xfId="31743" xr:uid="{EB8E37F8-A667-4EF0-A52F-B8F4657023DB}"/>
    <cellStyle name="Entrée 11 5 6" xfId="31744" xr:uid="{5938BE2C-0513-44F4-96C0-8AC6C6AC5777}"/>
    <cellStyle name="Entrée 11 5_Commentaires" xfId="31745" xr:uid="{81B045EA-728D-4505-99AD-67DB1E1D6D85}"/>
    <cellStyle name="Entrée 11 6" xfId="31746" xr:uid="{34988981-5484-436D-BAC3-9DAEF007ABCD}"/>
    <cellStyle name="Entrée 11 6 2" xfId="31747" xr:uid="{59A6DF41-19BB-4BD7-8358-C6E2F26219B7}"/>
    <cellStyle name="Entrée 11 6 2 2" xfId="31748" xr:uid="{13EAA871-4D5C-4ACA-9888-9359A5F5D19B}"/>
    <cellStyle name="Entrée 11 6 2_Commentaires" xfId="31749" xr:uid="{130FFA33-DEBF-41DE-A1CE-E2FC9789C392}"/>
    <cellStyle name="Entrée 11 6 3" xfId="31750" xr:uid="{6D0F6226-1678-44B7-B1BF-73DD058DC543}"/>
    <cellStyle name="Entrée 11 6 4" xfId="31751" xr:uid="{0C6ED60B-A0E1-4365-8CD3-F88537310AF3}"/>
    <cellStyle name="Entrée 11 6 5" xfId="31752" xr:uid="{9E0A7B9A-2798-4A6B-B5E5-B4FCFEA470F6}"/>
    <cellStyle name="Entrée 11 6_Commentaires" xfId="31753" xr:uid="{73E3D03C-2094-48EB-AF8F-CC6949DB25A9}"/>
    <cellStyle name="Entrée 11 7" xfId="31754" xr:uid="{10F1D82D-26F0-44BA-B8EF-837878F2063D}"/>
    <cellStyle name="Entrée 11 7 2" xfId="31755" xr:uid="{7BA1898A-16EF-49A0-A7D5-991267101FF5}"/>
    <cellStyle name="Entrée 11 7_Commentaires" xfId="31756" xr:uid="{43E2C495-79B8-4CFC-86CA-FAC617404415}"/>
    <cellStyle name="Entrée 11 8" xfId="31757" xr:uid="{F437260C-A097-481A-9688-5DFA9D289647}"/>
    <cellStyle name="Entrée 11 8 2" xfId="31758" xr:uid="{0FB1F1BD-6E4C-4913-9538-B7642CEF944E}"/>
    <cellStyle name="Entrée 11 8_Commentaires" xfId="31759" xr:uid="{886B2933-0EB5-4808-A40F-B8AB4150D781}"/>
    <cellStyle name="Entrée 11 9" xfId="31760" xr:uid="{6B539383-F591-475F-A1B7-59E392157CFE}"/>
    <cellStyle name="Entrée 11_Commentaires" xfId="31761" xr:uid="{9E417A14-01CA-4DBD-9752-599BD104FCEB}"/>
    <cellStyle name="Entrée 12" xfId="31762" xr:uid="{B283774F-A8C3-4456-A319-0E56E73C3923}"/>
    <cellStyle name="Entrée 12 10" xfId="31763" xr:uid="{396D3E5C-6211-4F36-ABD7-E187CB1C64C4}"/>
    <cellStyle name="Entrée 12 2" xfId="31764" xr:uid="{EB940663-5FBC-4A08-96BF-04FBB9C25C62}"/>
    <cellStyle name="Entrée 12 2 2" xfId="31765" xr:uid="{58FFEDED-AB7A-412D-85F1-846831CA4945}"/>
    <cellStyle name="Entrée 12 2 2 2" xfId="31766" xr:uid="{616B22F4-1D38-475F-8C53-62E59439BBDF}"/>
    <cellStyle name="Entrée 12 2 2 2 2" xfId="31767" xr:uid="{077043D1-A1C9-49A7-8CD0-5E05D4817ED3}"/>
    <cellStyle name="Entrée 12 2 2 2 3" xfId="31768" xr:uid="{8AD419EF-091C-4FDF-A200-B69203A8525D}"/>
    <cellStyle name="Entrée 12 2 2 2 4" xfId="31769" xr:uid="{466F37BA-6499-4CAB-86DA-6601E389386D}"/>
    <cellStyle name="Entrée 12 2 2 2 5" xfId="31770" xr:uid="{35A615CD-3FC5-4A2F-AF96-EBBECA9F3A3E}"/>
    <cellStyle name="Entrée 12 2 2 3" xfId="31771" xr:uid="{4A883D6C-5C96-4B8A-87BE-6A030319920C}"/>
    <cellStyle name="Entrée 12 2 2 3 2" xfId="31772" xr:uid="{9418052A-F345-4507-B706-D4F98FC32C59}"/>
    <cellStyle name="Entrée 12 2 2 3 3" xfId="31773" xr:uid="{52755598-4828-4635-9E3F-697EF9A37553}"/>
    <cellStyle name="Entrée 12 2 2 3 4" xfId="31774" xr:uid="{B9AD7893-8FC3-4D51-9A1A-7AA670A2ECEE}"/>
    <cellStyle name="Entrée 12 2 2 3 5" xfId="31775" xr:uid="{57F5F757-8C0F-4968-9776-F282BC67C2CB}"/>
    <cellStyle name="Entrée 12 2 2 4" xfId="31776" xr:uid="{E716B00D-6EF4-4893-8385-2122D8C62323}"/>
    <cellStyle name="Entrée 12 2 2 5" xfId="31777" xr:uid="{AF8A2F94-F35D-4EEA-A597-637FCB6DFA3A}"/>
    <cellStyle name="Entrée 12 2 2 6" xfId="31778" xr:uid="{FD4EEF65-939B-436B-95AD-A576C8F09FE7}"/>
    <cellStyle name="Entrée 12 2 2 7" xfId="31779" xr:uid="{0FAE428F-E595-4333-9A88-D30D4EFB3CE1}"/>
    <cellStyle name="Entrée 12 2 2_Commentaires" xfId="31780" xr:uid="{551C4462-EAC6-406A-896F-BA84AB315CD2}"/>
    <cellStyle name="Entrée 12 2 3" xfId="31781" xr:uid="{96857183-9C2E-444D-B19B-92C302964410}"/>
    <cellStyle name="Entrée 12 2 3 2" xfId="31782" xr:uid="{FEF72755-7B43-4562-9D7B-2D534E5D77B2}"/>
    <cellStyle name="Entrée 12 2 3 2 2" xfId="31783" xr:uid="{DC603B40-C478-430A-BCF9-6433725813D0}"/>
    <cellStyle name="Entrée 12 2 3 2 3" xfId="31784" xr:uid="{525D3C2B-4682-4668-B036-98A1B4E93C23}"/>
    <cellStyle name="Entrée 12 2 3 2 4" xfId="31785" xr:uid="{2BAE6AFE-F369-443A-8B61-6641326CBA4A}"/>
    <cellStyle name="Entrée 12 2 3 2 5" xfId="31786" xr:uid="{B760EFC9-5D28-4588-BABC-CD9A9D965D85}"/>
    <cellStyle name="Entrée 12 2 3 3" xfId="31787" xr:uid="{F984D946-022D-4D19-A495-B61C14D4D6CB}"/>
    <cellStyle name="Entrée 12 2 3 3 2" xfId="31788" xr:uid="{592A577A-416F-423B-9170-62F41A63A051}"/>
    <cellStyle name="Entrée 12 2 3 3 3" xfId="31789" xr:uid="{ECF3195E-76E8-4759-A36A-A9EFDD975592}"/>
    <cellStyle name="Entrée 12 2 3 3 4" xfId="31790" xr:uid="{AD3CB310-B4F5-4465-BF22-3DB86AC4E645}"/>
    <cellStyle name="Entrée 12 2 3 3 5" xfId="31791" xr:uid="{9AF49B63-9765-4C5C-8F97-8FA4F47D3F64}"/>
    <cellStyle name="Entrée 12 2 3 4" xfId="31792" xr:uid="{544B3E21-29BB-4EEB-A357-B09004A44A22}"/>
    <cellStyle name="Entrée 12 2 3 5" xfId="31793" xr:uid="{680C85A6-0747-413A-A26E-D7699043140C}"/>
    <cellStyle name="Entrée 12 2 3 6" xfId="31794" xr:uid="{C572AD78-ADB3-4F3F-BB89-ABFA6FB8486E}"/>
    <cellStyle name="Entrée 12 2 3 7" xfId="31795" xr:uid="{AD26C504-7761-4CA6-86F5-52241E12479E}"/>
    <cellStyle name="Entrée 12 2 4" xfId="31796" xr:uid="{7935D0A0-2FB8-4E81-B045-C76C538AAE98}"/>
    <cellStyle name="Entrée 12 2 4 2" xfId="31797" xr:uid="{3F290C5A-4220-4904-B342-F93C7545C954}"/>
    <cellStyle name="Entrée 12 2 4 3" xfId="31798" xr:uid="{3DD5A0B0-02A6-4FD7-9D73-F4152253B97D}"/>
    <cellStyle name="Entrée 12 2 4 4" xfId="31799" xr:uid="{33C1A8D9-FCC6-45B6-951A-99FCC8EC79A8}"/>
    <cellStyle name="Entrée 12 2 4 5" xfId="31800" xr:uid="{5CF61ABD-DD7F-4724-AED1-2F61E062B0E2}"/>
    <cellStyle name="Entrée 12 2 5" xfId="31801" xr:uid="{B1850ED5-C0D4-4968-87C7-A4E43087F313}"/>
    <cellStyle name="Entrée 12 2 5 2" xfId="31802" xr:uid="{C3727A55-A212-4CCA-964E-544FF0002784}"/>
    <cellStyle name="Entrée 12 2 5 3" xfId="31803" xr:uid="{ABF7A8B3-A75C-4921-91BA-C0BC22E6E407}"/>
    <cellStyle name="Entrée 12 2 5 4" xfId="31804" xr:uid="{A6150977-3386-4FF5-836D-72E9606827E2}"/>
    <cellStyle name="Entrée 12 2 5 5" xfId="31805" xr:uid="{14260C8A-7C4E-4386-9C43-66D7F9C029AE}"/>
    <cellStyle name="Entrée 12 2 6" xfId="31806" xr:uid="{8B277D71-E2C5-4B52-BDCE-D0F32CD975B8}"/>
    <cellStyle name="Entrée 12 2 7" xfId="31807" xr:uid="{49428AAB-7ED2-413A-9BA9-9C933E28FBFC}"/>
    <cellStyle name="Entrée 12 2 8" xfId="31808" xr:uid="{38E9DA00-F841-47D3-A61E-554F70818660}"/>
    <cellStyle name="Entrée 12 2 9" xfId="31809" xr:uid="{0B4C6D0D-8EFE-4BD9-A809-0C836C238150}"/>
    <cellStyle name="Entrée 12 2_Commentaires" xfId="31810" xr:uid="{33111007-EBCC-4BB6-9046-C9EA390CF7F3}"/>
    <cellStyle name="Entrée 12 3" xfId="31811" xr:uid="{BDACF961-B788-4D7A-A8D5-CFA0101CF46B}"/>
    <cellStyle name="Entrée 12 3 2" xfId="31812" xr:uid="{47C4A7C9-B0A8-4CB4-A672-D9C581FAD4D0}"/>
    <cellStyle name="Entrée 12 3 2 2" xfId="31813" xr:uid="{D3388FDB-D133-48F2-B071-41712681448E}"/>
    <cellStyle name="Entrée 12 3 2 3" xfId="31814" xr:uid="{9656A473-A7DC-4673-98A0-9BD33508C7A2}"/>
    <cellStyle name="Entrée 12 3 2 4" xfId="31815" xr:uid="{D5A684F5-CB94-47F3-A50A-D04F91022AAC}"/>
    <cellStyle name="Entrée 12 3 2 5" xfId="31816" xr:uid="{F88C7A72-5469-45B6-A21E-06AE3C75C609}"/>
    <cellStyle name="Entrée 12 3 2_Commentaires" xfId="31817" xr:uid="{22525683-CE02-4C7F-B685-FA043F127B04}"/>
    <cellStyle name="Entrée 12 3 3" xfId="31818" xr:uid="{B074F3A2-64B0-4736-8652-82209F852CC9}"/>
    <cellStyle name="Entrée 12 3 3 2" xfId="31819" xr:uid="{CC8A7B71-B517-4FD2-8120-B75E303C2440}"/>
    <cellStyle name="Entrée 12 3 3 3" xfId="31820" xr:uid="{767DD622-182D-4A10-BA88-A64FEDF35A4C}"/>
    <cellStyle name="Entrée 12 3 3 4" xfId="31821" xr:uid="{62F1A9C0-4488-4716-9B78-4892614C5497}"/>
    <cellStyle name="Entrée 12 3 3 5" xfId="31822" xr:uid="{2C0700D3-3774-452C-B534-75AB8FF952C0}"/>
    <cellStyle name="Entrée 12 3 4" xfId="31823" xr:uid="{29895A65-7B39-44DC-B523-6161246609B6}"/>
    <cellStyle name="Entrée 12 3 5" xfId="31824" xr:uid="{E00ED83C-28BC-4B09-8C92-1CA8279E7BFF}"/>
    <cellStyle name="Entrée 12 3 6" xfId="31825" xr:uid="{8264C1C8-A32A-4229-9827-EED699395853}"/>
    <cellStyle name="Entrée 12 3 7" xfId="31826" xr:uid="{3854491D-0FFB-45A3-B12C-557B020C0277}"/>
    <cellStyle name="Entrée 12 3_Commentaires" xfId="31827" xr:uid="{575C3ED3-8B33-473D-B91B-6E7276484FE3}"/>
    <cellStyle name="Entrée 12 4" xfId="31828" xr:uid="{7110730C-FB3B-4BD7-9C5F-23144B25B5BF}"/>
    <cellStyle name="Entrée 12 4 2" xfId="31829" xr:uid="{4D31A0FD-5BA1-4852-84E8-00033D6BAFDB}"/>
    <cellStyle name="Entrée 12 4 2 2" xfId="31830" xr:uid="{06EB2944-8372-49F2-BFB6-0920B60AF4DE}"/>
    <cellStyle name="Entrée 12 4 2 3" xfId="31831" xr:uid="{F0B7A2A6-45AB-4A85-8BC3-6C629FEC6D66}"/>
    <cellStyle name="Entrée 12 4 2 4" xfId="31832" xr:uid="{809E6D33-6A17-4F78-A869-A8870E48A1BA}"/>
    <cellStyle name="Entrée 12 4 2 5" xfId="31833" xr:uid="{C5480C4A-E29F-4DAA-9540-DD8A8FBF4A1C}"/>
    <cellStyle name="Entrée 12 4 2_Commentaires" xfId="31834" xr:uid="{5FC3D409-536B-4E07-B63D-D66B546A37C2}"/>
    <cellStyle name="Entrée 12 4 3" xfId="31835" xr:uid="{D81BB224-0E7F-46E3-9511-06C900AD5D92}"/>
    <cellStyle name="Entrée 12 4 3 2" xfId="31836" xr:uid="{F1FA94A0-6AE4-4BB0-A3F6-A3D9B0282DAA}"/>
    <cellStyle name="Entrée 12 4 3 3" xfId="31837" xr:uid="{660595B1-D17B-4A6A-8EE2-3CC4BC70446F}"/>
    <cellStyle name="Entrée 12 4 3 4" xfId="31838" xr:uid="{EDE0A61B-3F55-4357-B1D8-379B4D2DB832}"/>
    <cellStyle name="Entrée 12 4 3 5" xfId="31839" xr:uid="{611626F6-5723-45E8-9903-394FED0A540A}"/>
    <cellStyle name="Entrée 12 4 4" xfId="31840" xr:uid="{4012D8CF-01E2-4F86-8D16-D865CD6EA951}"/>
    <cellStyle name="Entrée 12 4 5" xfId="31841" xr:uid="{B28B9292-9F28-4DD0-B8F9-99A140D824AA}"/>
    <cellStyle name="Entrée 12 4 6" xfId="31842" xr:uid="{BEDDC544-E9C2-4144-BDF1-740CA20B72E0}"/>
    <cellStyle name="Entrée 12 4 7" xfId="31843" xr:uid="{50AA1C74-2C8E-4C8F-82A8-FE207DD5A835}"/>
    <cellStyle name="Entrée 12 4_Commentaires" xfId="31844" xr:uid="{AEE4B996-2EFD-4D5A-8AB2-EAC006A05DA7}"/>
    <cellStyle name="Entrée 12 5" xfId="31845" xr:uid="{97331817-EA8C-4147-9E20-BE10A8CFA134}"/>
    <cellStyle name="Entrée 12 5 2" xfId="31846" xr:uid="{6AB12961-1930-43DE-B99B-F9641DE97251}"/>
    <cellStyle name="Entrée 12 5 2 2" xfId="31847" xr:uid="{B68CD41E-B16A-403A-8411-411A82C12797}"/>
    <cellStyle name="Entrée 12 5 2 3" xfId="31848" xr:uid="{98D8BEC9-A6A2-4208-ABA3-4CA41E4C324D}"/>
    <cellStyle name="Entrée 12 5 2 4" xfId="31849" xr:uid="{2EC08CF4-4739-4FFE-BF82-34258713ACD2}"/>
    <cellStyle name="Entrée 12 5 2 5" xfId="31850" xr:uid="{1FB3CE1C-4FD2-4FFC-8C80-2C4774356917}"/>
    <cellStyle name="Entrée 12 5 2_Commentaires" xfId="31851" xr:uid="{55CA1A84-E4E6-42C5-BFAB-0C2A4A489EAD}"/>
    <cellStyle name="Entrée 12 5 3" xfId="31852" xr:uid="{6F73C88E-ECA3-4565-9213-98850A031EA0}"/>
    <cellStyle name="Entrée 12 5 4" xfId="31853" xr:uid="{6B09E6B9-70F3-4C84-9224-722DD1BDC1A9}"/>
    <cellStyle name="Entrée 12 5 5" xfId="31854" xr:uid="{21F0DDCC-8329-435E-A343-8474541B7C97}"/>
    <cellStyle name="Entrée 12 5 6" xfId="31855" xr:uid="{A9A831C9-89BC-4430-B355-076AB36D68CB}"/>
    <cellStyle name="Entrée 12 5_Commentaires" xfId="31856" xr:uid="{8AFABA86-FC4E-46E4-941A-514E9B174CD6}"/>
    <cellStyle name="Entrée 12 6" xfId="31857" xr:uid="{78B8CAA2-0F58-4D8B-B84A-EF90D87C17EF}"/>
    <cellStyle name="Entrée 12 6 2" xfId="31858" xr:uid="{FDB444C0-D8DB-4EAB-957E-E251EFDEEA14}"/>
    <cellStyle name="Entrée 12 6 2 2" xfId="31859" xr:uid="{9C76A257-BEE5-4A30-9FA5-C8117A9126A2}"/>
    <cellStyle name="Entrée 12 6 2_Commentaires" xfId="31860" xr:uid="{FBB80418-6421-4541-9E38-59DBD051BE9D}"/>
    <cellStyle name="Entrée 12 6 3" xfId="31861" xr:uid="{8CD8CE8B-5DC9-47CD-BA8B-1E4C9AC2699D}"/>
    <cellStyle name="Entrée 12 6 4" xfId="31862" xr:uid="{35F60788-25CA-4479-9D6A-3301120046D4}"/>
    <cellStyle name="Entrée 12 6 5" xfId="31863" xr:uid="{792DC13E-7948-4A61-8665-E5F966904F86}"/>
    <cellStyle name="Entrée 12 6_Commentaires" xfId="31864" xr:uid="{8047DFE7-DB30-4A87-8992-DDA255C6FEDF}"/>
    <cellStyle name="Entrée 12 7" xfId="31865" xr:uid="{25AAADD1-7F40-4F30-8BF6-2B35C27BDA40}"/>
    <cellStyle name="Entrée 12 7 2" xfId="31866" xr:uid="{95337DC7-4E61-4CE7-AAA2-EDEA80DB0C38}"/>
    <cellStyle name="Entrée 12 7_Commentaires" xfId="31867" xr:uid="{5BB96F20-AC69-4FBE-BD07-07AB4B54328A}"/>
    <cellStyle name="Entrée 12 8" xfId="31868" xr:uid="{8AF0BECD-A494-47EA-AC72-3E5C247F3DDF}"/>
    <cellStyle name="Entrée 12 8 2" xfId="31869" xr:uid="{65114454-F081-4B81-864E-5ABE090499F3}"/>
    <cellStyle name="Entrée 12 8_Commentaires" xfId="31870" xr:uid="{EF92F0E3-CB63-4C68-BE6D-223697F25B4A}"/>
    <cellStyle name="Entrée 12 9" xfId="31871" xr:uid="{1E58A757-A9F6-495D-8272-508C5619C614}"/>
    <cellStyle name="Entrée 12_Commentaires" xfId="31872" xr:uid="{E9D483D7-EEC0-4BF9-ABF7-6EA9A1B20485}"/>
    <cellStyle name="Entrée 13" xfId="31873" xr:uid="{5743756C-BA38-43AE-9461-4EF73BB26615}"/>
    <cellStyle name="Entrée 13 10" xfId="31874" xr:uid="{151EA829-F7E0-4810-9D6E-F11923DFB2CB}"/>
    <cellStyle name="Entrée 13 2" xfId="31875" xr:uid="{D3CE6A5E-DB35-45A8-B107-377AA06F0854}"/>
    <cellStyle name="Entrée 13 2 2" xfId="31876" xr:uid="{A9D088CE-42FA-4120-8825-AD31CE01FE89}"/>
    <cellStyle name="Entrée 13 2 2 2" xfId="31877" xr:uid="{1D51E5FC-BC6A-4E5E-B552-674D7C0B4D67}"/>
    <cellStyle name="Entrée 13 2 2 2 2" xfId="31878" xr:uid="{B30ED476-9B7D-42A4-AC7D-72F8C9B12212}"/>
    <cellStyle name="Entrée 13 2 2 2 3" xfId="31879" xr:uid="{160A6570-68B9-400F-B117-46364AA8FC94}"/>
    <cellStyle name="Entrée 13 2 2 2 4" xfId="31880" xr:uid="{287AF9DF-B209-4782-8A4E-685806E3A210}"/>
    <cellStyle name="Entrée 13 2 2 2 5" xfId="31881" xr:uid="{3674F127-0C0B-4177-8AA3-6B240212A7B0}"/>
    <cellStyle name="Entrée 13 2 2 3" xfId="31882" xr:uid="{5EC4006C-F082-424A-B201-4E5BB0D2C89E}"/>
    <cellStyle name="Entrée 13 2 2 3 2" xfId="31883" xr:uid="{54F6D99F-84DA-4CB0-861A-2B9D6ECE4CC1}"/>
    <cellStyle name="Entrée 13 2 2 3 3" xfId="31884" xr:uid="{096279FB-BFA7-4F29-945D-1C7273317A64}"/>
    <cellStyle name="Entrée 13 2 2 3 4" xfId="31885" xr:uid="{06B177DD-C033-451D-AF9A-1330279E56B8}"/>
    <cellStyle name="Entrée 13 2 2 3 5" xfId="31886" xr:uid="{D64A5D19-FEB3-4250-B9E5-8A63CEDB0481}"/>
    <cellStyle name="Entrée 13 2 2 4" xfId="31887" xr:uid="{705FA652-54FA-48DB-85C9-76724B331B19}"/>
    <cellStyle name="Entrée 13 2 2 5" xfId="31888" xr:uid="{2B468CCC-97E1-4BAD-9422-3D889470C9DD}"/>
    <cellStyle name="Entrée 13 2 2 6" xfId="31889" xr:uid="{39FB7A9B-6D87-49CC-B609-ADB0825FAF39}"/>
    <cellStyle name="Entrée 13 2 2 7" xfId="31890" xr:uid="{1DAD39B7-F2A2-4E35-B425-E989BB7E831B}"/>
    <cellStyle name="Entrée 13 2 2_Commentaires" xfId="31891" xr:uid="{01F4A438-FC9F-4C91-8D71-84BE3E8137B5}"/>
    <cellStyle name="Entrée 13 2 3" xfId="31892" xr:uid="{C87FA8FE-2475-45E9-A0ED-C47BA561BE76}"/>
    <cellStyle name="Entrée 13 2 3 2" xfId="31893" xr:uid="{733AF152-5409-42C1-A786-41247FE88D5E}"/>
    <cellStyle name="Entrée 13 2 3 2 2" xfId="31894" xr:uid="{0F8EEDB9-ECBB-4702-8B5D-422318528045}"/>
    <cellStyle name="Entrée 13 2 3 2 3" xfId="31895" xr:uid="{67BEBF7A-8BF9-443C-9D12-A38BF867EDC4}"/>
    <cellStyle name="Entrée 13 2 3 2 4" xfId="31896" xr:uid="{911AF747-80AF-4618-ACC4-4FF60F4C4EF8}"/>
    <cellStyle name="Entrée 13 2 3 2 5" xfId="31897" xr:uid="{329FC8F2-471A-4157-B451-328ADE50EB36}"/>
    <cellStyle name="Entrée 13 2 3 3" xfId="31898" xr:uid="{E632BF3E-E220-4FC5-B69A-567ADBA89F61}"/>
    <cellStyle name="Entrée 13 2 3 3 2" xfId="31899" xr:uid="{12509403-8AB7-428B-B1B3-269246BC35CB}"/>
    <cellStyle name="Entrée 13 2 3 3 3" xfId="31900" xr:uid="{F1AC02C5-4D85-4937-BBDC-F755C3852200}"/>
    <cellStyle name="Entrée 13 2 3 3 4" xfId="31901" xr:uid="{C09B20EA-AE36-4467-954F-9E6C718ADF50}"/>
    <cellStyle name="Entrée 13 2 3 3 5" xfId="31902" xr:uid="{F31C04E5-647D-4334-BC20-3F6A5FD4966A}"/>
    <cellStyle name="Entrée 13 2 3 4" xfId="31903" xr:uid="{E77493B0-DE4B-48E4-B1C0-DEE70CCC8EB0}"/>
    <cellStyle name="Entrée 13 2 3 5" xfId="31904" xr:uid="{CE864B5A-EEE6-4998-AB67-17E44CA5806E}"/>
    <cellStyle name="Entrée 13 2 3 6" xfId="31905" xr:uid="{052E9386-12EC-461C-A932-5499920CDCFB}"/>
    <cellStyle name="Entrée 13 2 3 7" xfId="31906" xr:uid="{96087B0B-46DD-4F98-AB79-95AFBE9D5329}"/>
    <cellStyle name="Entrée 13 2 4" xfId="31907" xr:uid="{7C097DD4-9A81-47A7-A2F7-E4E111E7E0C8}"/>
    <cellStyle name="Entrée 13 2 4 2" xfId="31908" xr:uid="{5CA0B778-8C5F-4B35-B52B-A969BFA7E915}"/>
    <cellStyle name="Entrée 13 2 4 3" xfId="31909" xr:uid="{B07307E9-5426-4C65-BAC9-479B7DC1FC01}"/>
    <cellStyle name="Entrée 13 2 4 4" xfId="31910" xr:uid="{52868ADD-C5C0-4826-8D34-6C152D47B151}"/>
    <cellStyle name="Entrée 13 2 4 5" xfId="31911" xr:uid="{2986F1DA-2BEB-444A-AC99-9790C83D69CC}"/>
    <cellStyle name="Entrée 13 2 5" xfId="31912" xr:uid="{736DA701-4408-410F-85BA-65B28B63225A}"/>
    <cellStyle name="Entrée 13 2 5 2" xfId="31913" xr:uid="{5B06B3B9-275E-4477-BF2E-C7A44570E398}"/>
    <cellStyle name="Entrée 13 2 5 3" xfId="31914" xr:uid="{BDDD9EA7-710C-4792-A9B9-AB6231BF544A}"/>
    <cellStyle name="Entrée 13 2 5 4" xfId="31915" xr:uid="{6D3E1C10-245D-494F-8B0F-954CCADF36DF}"/>
    <cellStyle name="Entrée 13 2 5 5" xfId="31916" xr:uid="{278E89CE-6210-4CE7-86D5-8BDD2D01DA39}"/>
    <cellStyle name="Entrée 13 2 6" xfId="31917" xr:uid="{969BC219-D2A4-422E-9D71-DEBB80CF1CE6}"/>
    <cellStyle name="Entrée 13 2 7" xfId="31918" xr:uid="{09E4E532-E169-4030-9F59-F10EBB28E8DB}"/>
    <cellStyle name="Entrée 13 2 8" xfId="31919" xr:uid="{C6F50087-A8D9-4504-9DCE-A819B56BE808}"/>
    <cellStyle name="Entrée 13 2 9" xfId="31920" xr:uid="{D4917475-985C-46EF-9B25-3F398F47FA18}"/>
    <cellStyle name="Entrée 13 2_Commentaires" xfId="31921" xr:uid="{41418145-5069-4469-AA4F-5E1207F4BF37}"/>
    <cellStyle name="Entrée 13 3" xfId="31922" xr:uid="{4658FB9F-EAF1-49DC-B8EE-028C69CDB802}"/>
    <cellStyle name="Entrée 13 3 2" xfId="31923" xr:uid="{AF621CBF-5D4C-409C-A6ED-7E02E72DA14B}"/>
    <cellStyle name="Entrée 13 3 2 2" xfId="31924" xr:uid="{4D1E79CD-2A61-4540-AFFF-FCC5C0220EE1}"/>
    <cellStyle name="Entrée 13 3 2 3" xfId="31925" xr:uid="{7B78B184-5BAF-4895-A9FB-6CC53950402A}"/>
    <cellStyle name="Entrée 13 3 2 4" xfId="31926" xr:uid="{5D5769E7-E1E4-4CD2-9C2E-E0BBC9F67A39}"/>
    <cellStyle name="Entrée 13 3 2 5" xfId="31927" xr:uid="{D7CC2B42-50CE-4062-BD52-D8E62475D73C}"/>
    <cellStyle name="Entrée 13 3 2_Commentaires" xfId="31928" xr:uid="{AEE8C275-21D5-4FDE-BD0B-0CE3AC3D0931}"/>
    <cellStyle name="Entrée 13 3 3" xfId="31929" xr:uid="{7B1972B6-F848-4EE9-85B3-0804EF8E4DF4}"/>
    <cellStyle name="Entrée 13 3 3 2" xfId="31930" xr:uid="{6383DF46-B977-433D-886D-22E95B057BE2}"/>
    <cellStyle name="Entrée 13 3 3 3" xfId="31931" xr:uid="{E8255F55-DEAA-4498-A96C-3A69D64A7251}"/>
    <cellStyle name="Entrée 13 3 3 4" xfId="31932" xr:uid="{577195D8-3FCD-46FF-A6E6-CB4F3A59EBF1}"/>
    <cellStyle name="Entrée 13 3 3 5" xfId="31933" xr:uid="{A889EA3E-BF8E-4EA0-89F2-3F9DF5FD3983}"/>
    <cellStyle name="Entrée 13 3 4" xfId="31934" xr:uid="{DF66CBE0-3F2F-4561-8021-7B65D1FFCE2B}"/>
    <cellStyle name="Entrée 13 3 5" xfId="31935" xr:uid="{44A5FCA1-53A8-4D80-B4F6-ACA1FFD74632}"/>
    <cellStyle name="Entrée 13 3 6" xfId="31936" xr:uid="{4D7C65C9-BF11-40E1-A559-167363ECABAE}"/>
    <cellStyle name="Entrée 13 3 7" xfId="31937" xr:uid="{F1788F24-4E9C-4778-AE93-A013D55622E9}"/>
    <cellStyle name="Entrée 13 3_Commentaires" xfId="31938" xr:uid="{9F10134C-B9B1-4B36-B0C6-340F5FC8C78C}"/>
    <cellStyle name="Entrée 13 4" xfId="31939" xr:uid="{0497C0B8-204B-4298-A4D4-5334AC93093D}"/>
    <cellStyle name="Entrée 13 4 2" xfId="31940" xr:uid="{5F55671E-E4F3-44FA-8A99-D501A992E31C}"/>
    <cellStyle name="Entrée 13 4 2 2" xfId="31941" xr:uid="{6DF8000C-525C-41BD-89B7-5CA7D69EF3D0}"/>
    <cellStyle name="Entrée 13 4 2 3" xfId="31942" xr:uid="{B52DE395-FA96-44B8-BEF9-1858622CB0FF}"/>
    <cellStyle name="Entrée 13 4 2 4" xfId="31943" xr:uid="{DA612057-A93E-48D4-A093-75D8B331C9D2}"/>
    <cellStyle name="Entrée 13 4 2 5" xfId="31944" xr:uid="{C39D2984-DB4E-4207-9D95-99EC60D0EF1F}"/>
    <cellStyle name="Entrée 13 4 2_Commentaires" xfId="31945" xr:uid="{18861083-548B-439C-9CAB-1FEE7FFC47B3}"/>
    <cellStyle name="Entrée 13 4 3" xfId="31946" xr:uid="{45EF32FF-C1C2-4BB4-B3C3-0BD20A31E149}"/>
    <cellStyle name="Entrée 13 4 3 2" xfId="31947" xr:uid="{DF6B385A-09B7-4004-BC7A-956FCE78C2E5}"/>
    <cellStyle name="Entrée 13 4 3 3" xfId="31948" xr:uid="{4461E858-5F57-4509-8FA9-D7003726D465}"/>
    <cellStyle name="Entrée 13 4 3 4" xfId="31949" xr:uid="{6B842C78-F16E-44CC-B633-A81EC566368A}"/>
    <cellStyle name="Entrée 13 4 3 5" xfId="31950" xr:uid="{BBC04330-6600-4C99-833A-4B7DBA1FA515}"/>
    <cellStyle name="Entrée 13 4 4" xfId="31951" xr:uid="{67E5F628-83C4-47DA-8C00-6E81F73F484C}"/>
    <cellStyle name="Entrée 13 4 5" xfId="31952" xr:uid="{8269B22A-8A4E-4054-8E7B-C333E00E5598}"/>
    <cellStyle name="Entrée 13 4 6" xfId="31953" xr:uid="{31C0E3D2-79D7-4D37-89CD-8B2B935947FB}"/>
    <cellStyle name="Entrée 13 4 7" xfId="31954" xr:uid="{EFF03FAA-9E90-48F2-AF33-66BA17209087}"/>
    <cellStyle name="Entrée 13 4_Commentaires" xfId="31955" xr:uid="{6DD22996-6CBD-4E48-95D2-E229C36AD3C5}"/>
    <cellStyle name="Entrée 13 5" xfId="31956" xr:uid="{71B476D4-FFE8-4264-B943-9F8D4DACF49F}"/>
    <cellStyle name="Entrée 13 5 2" xfId="31957" xr:uid="{82502F61-8CFA-4412-B043-6B427C8FBE09}"/>
    <cellStyle name="Entrée 13 5 2 2" xfId="31958" xr:uid="{16566C00-0A24-41CE-9637-D83A22B6F336}"/>
    <cellStyle name="Entrée 13 5 2 3" xfId="31959" xr:uid="{67844593-F213-49F1-B16B-8896E2030F75}"/>
    <cellStyle name="Entrée 13 5 2 4" xfId="31960" xr:uid="{543D2747-B23F-4D1E-955C-F8C315E50302}"/>
    <cellStyle name="Entrée 13 5 2 5" xfId="31961" xr:uid="{B947219F-C83D-4F4A-9684-D650E790CFCD}"/>
    <cellStyle name="Entrée 13 5 2_Commentaires" xfId="31962" xr:uid="{8159DC09-F789-4F61-A9C0-F6BF1D745A0B}"/>
    <cellStyle name="Entrée 13 5 3" xfId="31963" xr:uid="{C19CEA1E-7223-48E1-A2A7-8210EB177672}"/>
    <cellStyle name="Entrée 13 5 4" xfId="31964" xr:uid="{389D1CDA-0C17-4A6A-A446-7C0D0732CAB7}"/>
    <cellStyle name="Entrée 13 5 5" xfId="31965" xr:uid="{0A4E32A6-B2C4-4433-BD3E-7A9A9BC13808}"/>
    <cellStyle name="Entrée 13 5 6" xfId="31966" xr:uid="{75F4595F-22FC-453A-AAE1-0ABA248F2BE1}"/>
    <cellStyle name="Entrée 13 5_Commentaires" xfId="31967" xr:uid="{1B5B7111-691E-4685-819C-61A1AD16492F}"/>
    <cellStyle name="Entrée 13 6" xfId="31968" xr:uid="{956393A0-A920-436B-982C-7E729BE34448}"/>
    <cellStyle name="Entrée 13 6 2" xfId="31969" xr:uid="{1C93025F-153D-4B31-82B7-635A74067A4D}"/>
    <cellStyle name="Entrée 13 6 2 2" xfId="31970" xr:uid="{CE6192A1-AAEA-4E9B-845F-E8DD8029560A}"/>
    <cellStyle name="Entrée 13 6 2_Commentaires" xfId="31971" xr:uid="{8A88B813-BAD2-4FC2-B504-5B49D1856FA7}"/>
    <cellStyle name="Entrée 13 6 3" xfId="31972" xr:uid="{1AE3DB14-8F51-460B-A7F3-DF1CFFB48240}"/>
    <cellStyle name="Entrée 13 6 4" xfId="31973" xr:uid="{49DDB48A-E33D-4B8A-8FD1-8B03B43EFCE7}"/>
    <cellStyle name="Entrée 13 6 5" xfId="31974" xr:uid="{5758EF87-A128-450B-864B-22CE910570B8}"/>
    <cellStyle name="Entrée 13 6_Commentaires" xfId="31975" xr:uid="{51555A5C-3F81-4985-9FE6-912C4160275E}"/>
    <cellStyle name="Entrée 13 7" xfId="31976" xr:uid="{CCA81B5C-964D-4A47-BFE7-42BA7202B87A}"/>
    <cellStyle name="Entrée 13 7 2" xfId="31977" xr:uid="{C06A3250-3812-43E9-93D9-3EBEE5F9007A}"/>
    <cellStyle name="Entrée 13 7_Commentaires" xfId="31978" xr:uid="{C69A9709-AC89-40A0-AAFC-D98A2BEAD67A}"/>
    <cellStyle name="Entrée 13 8" xfId="31979" xr:uid="{56F0AA2D-73FF-45A7-96FF-F9EE95825189}"/>
    <cellStyle name="Entrée 13 8 2" xfId="31980" xr:uid="{0B1FBC76-EF5E-4CFC-92C2-67D4D6CC9AE1}"/>
    <cellStyle name="Entrée 13 8_Commentaires" xfId="31981" xr:uid="{ACBB40D4-9FBE-4DF4-85FF-C45A16BCC835}"/>
    <cellStyle name="Entrée 13 9" xfId="31982" xr:uid="{CA75E2DD-0149-4066-A0BD-C3752896BA86}"/>
    <cellStyle name="Entrée 13_Commentaires" xfId="31983" xr:uid="{4E3E0C05-C777-40C3-8609-994A6CBD6AF2}"/>
    <cellStyle name="Entrée 14" xfId="31984" xr:uid="{FEE5F52A-5227-45BC-807F-2E78607C08E0}"/>
    <cellStyle name="Entrée 14 10" xfId="31985" xr:uid="{6B47BDA3-6301-439C-8241-DF91E238B66E}"/>
    <cellStyle name="Entrée 14 2" xfId="31986" xr:uid="{7410687E-E05C-4AA6-A7E5-A35886B613D2}"/>
    <cellStyle name="Entrée 14 2 2" xfId="31987" xr:uid="{D5249A47-EC91-443A-ACCB-EE7DAB0E713A}"/>
    <cellStyle name="Entrée 14 2 2 2" xfId="31988" xr:uid="{B382D4D3-ECA7-4758-BE74-96B4B28BD052}"/>
    <cellStyle name="Entrée 14 2 2 2 2" xfId="31989" xr:uid="{39A90531-5305-4685-977D-A584076D9767}"/>
    <cellStyle name="Entrée 14 2 2 2 3" xfId="31990" xr:uid="{04552454-2CBD-4C3D-B909-C8C6E01B6E53}"/>
    <cellStyle name="Entrée 14 2 2 2 4" xfId="31991" xr:uid="{74E64280-D0F9-4998-8505-7D404E8EF151}"/>
    <cellStyle name="Entrée 14 2 2 2 5" xfId="31992" xr:uid="{AA5153C1-6CBC-40DC-98DE-F47F21FBEF5A}"/>
    <cellStyle name="Entrée 14 2 2 3" xfId="31993" xr:uid="{9D0207BF-2677-4068-9DD9-AFE671F3244E}"/>
    <cellStyle name="Entrée 14 2 2 3 2" xfId="31994" xr:uid="{889B28EF-2B81-4BBF-B691-DF9256DB13ED}"/>
    <cellStyle name="Entrée 14 2 2 3 3" xfId="31995" xr:uid="{9B0792D0-E892-466F-B5EE-DCA5E673FE5E}"/>
    <cellStyle name="Entrée 14 2 2 3 4" xfId="31996" xr:uid="{5BFDB7E8-148C-4CFD-A54C-2FBBF6D609F9}"/>
    <cellStyle name="Entrée 14 2 2 3 5" xfId="31997" xr:uid="{9653450F-082E-43CE-9CAC-0D523709DAFD}"/>
    <cellStyle name="Entrée 14 2 2 4" xfId="31998" xr:uid="{77E34CC4-BBA4-4EDD-865A-5DBF1FE663FD}"/>
    <cellStyle name="Entrée 14 2 2 5" xfId="31999" xr:uid="{0D6C5E72-40F6-4F78-AFB9-B527E43CFF30}"/>
    <cellStyle name="Entrée 14 2 2 6" xfId="32000" xr:uid="{002F86C4-97EC-49A9-90A1-86270D36363B}"/>
    <cellStyle name="Entrée 14 2 2 7" xfId="32001" xr:uid="{0A93B7AB-7C6B-40E4-8967-8E55776B53FE}"/>
    <cellStyle name="Entrée 14 2 2_Commentaires" xfId="32002" xr:uid="{1ED9D756-C99C-4D80-B51D-638937D5A279}"/>
    <cellStyle name="Entrée 14 2 3" xfId="32003" xr:uid="{88A589CE-B20E-452E-8458-D54C868E661F}"/>
    <cellStyle name="Entrée 14 2 3 2" xfId="32004" xr:uid="{ED7D3E64-DC8F-426E-AB7C-B8C179880BD6}"/>
    <cellStyle name="Entrée 14 2 3 2 2" xfId="32005" xr:uid="{3FE2EA37-AAAA-4822-8F77-500F87DB4899}"/>
    <cellStyle name="Entrée 14 2 3 2 3" xfId="32006" xr:uid="{ABCDA3D9-E30B-4B25-BB72-393123387907}"/>
    <cellStyle name="Entrée 14 2 3 2 4" xfId="32007" xr:uid="{12EBD9B2-0FC2-4BFC-A8D4-805729166E5F}"/>
    <cellStyle name="Entrée 14 2 3 2 5" xfId="32008" xr:uid="{2CB38E62-923E-49A6-B4D5-520D826CB747}"/>
    <cellStyle name="Entrée 14 2 3 3" xfId="32009" xr:uid="{3BA01698-B4F4-4E70-BF69-4E563F5F6BCB}"/>
    <cellStyle name="Entrée 14 2 3 3 2" xfId="32010" xr:uid="{CAE1FF41-5EBB-49F3-A80E-D4A7C5EAC6DD}"/>
    <cellStyle name="Entrée 14 2 3 3 3" xfId="32011" xr:uid="{CA43684E-EBF7-47D9-866D-B574AB77BE79}"/>
    <cellStyle name="Entrée 14 2 3 3 4" xfId="32012" xr:uid="{FF4B0636-C59C-4A2C-BB68-AA0F2B3B3487}"/>
    <cellStyle name="Entrée 14 2 3 3 5" xfId="32013" xr:uid="{7EA1670F-DF85-40EB-ACA6-4CFDDD627246}"/>
    <cellStyle name="Entrée 14 2 3 4" xfId="32014" xr:uid="{B0B700B0-5C99-432A-A7A5-64EA0E69C210}"/>
    <cellStyle name="Entrée 14 2 3 5" xfId="32015" xr:uid="{085820BA-8CB0-41B2-8EC4-1FEA5E0A1D13}"/>
    <cellStyle name="Entrée 14 2 3 6" xfId="32016" xr:uid="{7A36C828-6432-4C32-9EB2-3C8B0CAF7265}"/>
    <cellStyle name="Entrée 14 2 3 7" xfId="32017" xr:uid="{DC862791-482D-422D-80D4-319C73C64ACA}"/>
    <cellStyle name="Entrée 14 2 4" xfId="32018" xr:uid="{BA1F5064-3BAB-48B5-AECB-EC7F328A8376}"/>
    <cellStyle name="Entrée 14 2 4 2" xfId="32019" xr:uid="{538AA918-A9B0-4166-A76B-F72CCB39D2A2}"/>
    <cellStyle name="Entrée 14 2 4 3" xfId="32020" xr:uid="{CD822252-090A-4FB4-9FA8-C44D00AA44BF}"/>
    <cellStyle name="Entrée 14 2 4 4" xfId="32021" xr:uid="{D3E4D351-D584-4A53-9D67-556089E22E6C}"/>
    <cellStyle name="Entrée 14 2 4 5" xfId="32022" xr:uid="{3BB25604-82D9-413D-A4DC-AEAC03D5F622}"/>
    <cellStyle name="Entrée 14 2 5" xfId="32023" xr:uid="{9D2209AC-6CEA-450B-B37A-9D70A447A215}"/>
    <cellStyle name="Entrée 14 2 5 2" xfId="32024" xr:uid="{DBD9019A-703C-477E-8BF2-DB0A52676467}"/>
    <cellStyle name="Entrée 14 2 5 3" xfId="32025" xr:uid="{AA6A92B7-F0AB-4972-98D9-D7EF75625055}"/>
    <cellStyle name="Entrée 14 2 5 4" xfId="32026" xr:uid="{3702BF3C-70A5-44EF-8444-7F35E81CA496}"/>
    <cellStyle name="Entrée 14 2 5 5" xfId="32027" xr:uid="{3DEA8E51-BBCF-42AD-85B3-6041B342FDAA}"/>
    <cellStyle name="Entrée 14 2 6" xfId="32028" xr:uid="{0AE546FE-AD8E-48C1-B4EB-7A9DC69053A9}"/>
    <cellStyle name="Entrée 14 2 7" xfId="32029" xr:uid="{F4372EDB-F23A-4952-B70B-78D0FC90703B}"/>
    <cellStyle name="Entrée 14 2 8" xfId="32030" xr:uid="{AE5CD69B-3356-4E85-9C52-0036A6946CF0}"/>
    <cellStyle name="Entrée 14 2 9" xfId="32031" xr:uid="{E10787EC-C495-4F4A-9688-DF3F46DB5092}"/>
    <cellStyle name="Entrée 14 2_Commentaires" xfId="32032" xr:uid="{FC093EF4-EE12-4990-B0CE-93D71773DC4E}"/>
    <cellStyle name="Entrée 14 3" xfId="32033" xr:uid="{B5AB82DF-726F-467F-931D-1D6C3F7B6EB3}"/>
    <cellStyle name="Entrée 14 3 2" xfId="32034" xr:uid="{8BB48BE8-E766-40DC-8A21-642F2F202DCD}"/>
    <cellStyle name="Entrée 14 3 2 2" xfId="32035" xr:uid="{BAC24751-C5EA-4403-A94A-0C727415BF45}"/>
    <cellStyle name="Entrée 14 3 2 3" xfId="32036" xr:uid="{52E89F61-6B7F-4728-9F8F-FAA7DC9F45C4}"/>
    <cellStyle name="Entrée 14 3 2 4" xfId="32037" xr:uid="{81AA30BF-C977-4F02-855A-9DB8DF0AE484}"/>
    <cellStyle name="Entrée 14 3 2 5" xfId="32038" xr:uid="{021A21D8-C440-4B44-9BF7-3B65DFC15DF4}"/>
    <cellStyle name="Entrée 14 3 2_Commentaires" xfId="32039" xr:uid="{A068800E-F9B7-46D3-AD7B-E1A75559928D}"/>
    <cellStyle name="Entrée 14 3 3" xfId="32040" xr:uid="{F04AD77A-DF5C-409C-BE3C-F32DF602ACCD}"/>
    <cellStyle name="Entrée 14 3 3 2" xfId="32041" xr:uid="{B7912047-3404-4FE4-9194-8BE7A59FDD56}"/>
    <cellStyle name="Entrée 14 3 3 3" xfId="32042" xr:uid="{796EB85A-C163-4673-8589-13D50666AC78}"/>
    <cellStyle name="Entrée 14 3 3 4" xfId="32043" xr:uid="{1D0D7B4B-07C2-45A2-BC00-DF02EB7415BD}"/>
    <cellStyle name="Entrée 14 3 3 5" xfId="32044" xr:uid="{D8A3ECD3-96C0-4742-95B5-1ABDBB74DCFD}"/>
    <cellStyle name="Entrée 14 3 4" xfId="32045" xr:uid="{1EEDBB3B-5D44-44F7-A8EC-1F7E8930AE73}"/>
    <cellStyle name="Entrée 14 3 5" xfId="32046" xr:uid="{D058286A-A703-41A6-9AC1-C0813421A728}"/>
    <cellStyle name="Entrée 14 3 6" xfId="32047" xr:uid="{C76297DA-204A-45FF-993C-A6E980BEDF8F}"/>
    <cellStyle name="Entrée 14 3 7" xfId="32048" xr:uid="{C499481A-B6D3-4B45-A100-4665C6213A45}"/>
    <cellStyle name="Entrée 14 3_Commentaires" xfId="32049" xr:uid="{84FEED90-9E43-43C9-B5D9-EE8665300AD5}"/>
    <cellStyle name="Entrée 14 4" xfId="32050" xr:uid="{3E60DFD5-F839-482D-A90D-8CB13D056A07}"/>
    <cellStyle name="Entrée 14 4 2" xfId="32051" xr:uid="{B4010EFB-DA9C-4CC0-983A-AD1D72E06C94}"/>
    <cellStyle name="Entrée 14 4 2 2" xfId="32052" xr:uid="{66A50F48-E2E1-4983-AEEE-A0DC1B343316}"/>
    <cellStyle name="Entrée 14 4 2 3" xfId="32053" xr:uid="{5548C79C-8922-4323-B46C-DD382FF112D7}"/>
    <cellStyle name="Entrée 14 4 2 4" xfId="32054" xr:uid="{29F2BAC2-9722-4350-B33F-4CB55F8BF379}"/>
    <cellStyle name="Entrée 14 4 2 5" xfId="32055" xr:uid="{725094A5-0629-406B-BE53-C397255F988B}"/>
    <cellStyle name="Entrée 14 4 2_Commentaires" xfId="32056" xr:uid="{2E2FAB84-E8BA-4CDE-BC5F-4CD6D85D118C}"/>
    <cellStyle name="Entrée 14 4 3" xfId="32057" xr:uid="{BB0F893D-B8E4-41D1-A68B-44A9F841CBE8}"/>
    <cellStyle name="Entrée 14 4 3 2" xfId="32058" xr:uid="{5E540FFC-DA59-4BF3-A361-A7F562E05D0A}"/>
    <cellStyle name="Entrée 14 4 3 3" xfId="32059" xr:uid="{1803CBA3-9A68-400D-97BE-420A5470DA7C}"/>
    <cellStyle name="Entrée 14 4 3 4" xfId="32060" xr:uid="{41008951-72A1-4F6B-A295-DFB03000A206}"/>
    <cellStyle name="Entrée 14 4 3 5" xfId="32061" xr:uid="{4ACD0026-1D6B-4D39-B259-7E14EC16C6C8}"/>
    <cellStyle name="Entrée 14 4 4" xfId="32062" xr:uid="{A9C79270-159A-43FD-A9BE-87124DB275E6}"/>
    <cellStyle name="Entrée 14 4 5" xfId="32063" xr:uid="{25A8E2D5-B32E-4F55-813E-88A7D73B09C3}"/>
    <cellStyle name="Entrée 14 4 6" xfId="32064" xr:uid="{69C2F12F-21C0-41CA-A417-94DDEF0ADAFF}"/>
    <cellStyle name="Entrée 14 4 7" xfId="32065" xr:uid="{368DEB96-8EEB-4240-B1D2-C54CCBDEADA5}"/>
    <cellStyle name="Entrée 14 4_Commentaires" xfId="32066" xr:uid="{F3B3705A-C342-4457-A263-7BFE41C3D5BE}"/>
    <cellStyle name="Entrée 14 5" xfId="32067" xr:uid="{922CA68D-909A-440B-A0A8-D0BF44D80DCA}"/>
    <cellStyle name="Entrée 14 5 2" xfId="32068" xr:uid="{C0072D43-570D-45E1-8C88-C46D41149569}"/>
    <cellStyle name="Entrée 14 5 2 2" xfId="32069" xr:uid="{C04BBFCB-D61D-4577-B129-B48CE9F4C865}"/>
    <cellStyle name="Entrée 14 5 2 3" xfId="32070" xr:uid="{BB72E7F7-83FD-4546-AD53-0FA9A73C3355}"/>
    <cellStyle name="Entrée 14 5 2 4" xfId="32071" xr:uid="{AB67E00E-4D03-474B-9717-9EA78A773CB2}"/>
    <cellStyle name="Entrée 14 5 2 5" xfId="32072" xr:uid="{24498134-8BC6-4A0F-B28C-F2FDB5D11A9D}"/>
    <cellStyle name="Entrée 14 5 2_Commentaires" xfId="32073" xr:uid="{E30FD60F-8AC5-48CE-8105-627D5040568F}"/>
    <cellStyle name="Entrée 14 5 3" xfId="32074" xr:uid="{B075CE05-0871-44BA-9726-9A9FACFDD7B5}"/>
    <cellStyle name="Entrée 14 5 4" xfId="32075" xr:uid="{0A5E5D76-1705-49A5-B122-6E826D5BAC53}"/>
    <cellStyle name="Entrée 14 5 5" xfId="32076" xr:uid="{50008AC0-FAEE-4EE6-A3A4-9ABC2FA39736}"/>
    <cellStyle name="Entrée 14 5 6" xfId="32077" xr:uid="{431A19E5-4836-41B8-A99B-25279B685D4D}"/>
    <cellStyle name="Entrée 14 5_Commentaires" xfId="32078" xr:uid="{D0159558-F1E6-40D2-B61E-DED199AA5773}"/>
    <cellStyle name="Entrée 14 6" xfId="32079" xr:uid="{3F99146A-7BB7-4E6B-A1AA-887C03841EA2}"/>
    <cellStyle name="Entrée 14 6 2" xfId="32080" xr:uid="{B98B4899-275A-4259-B554-D66851886D1F}"/>
    <cellStyle name="Entrée 14 6 2 2" xfId="32081" xr:uid="{277B4AD8-7C55-4F00-A931-998A7A2F0F6B}"/>
    <cellStyle name="Entrée 14 6 2_Commentaires" xfId="32082" xr:uid="{85880308-7530-48D5-B332-94FFFC056FDD}"/>
    <cellStyle name="Entrée 14 6 3" xfId="32083" xr:uid="{2106F111-7DAB-4B76-9856-8F0F1FEAD24E}"/>
    <cellStyle name="Entrée 14 6 4" xfId="32084" xr:uid="{16B16585-611D-4768-A771-A5320F900D05}"/>
    <cellStyle name="Entrée 14 6 5" xfId="32085" xr:uid="{04B50B54-799E-4EFD-87D3-35FF662BC25E}"/>
    <cellStyle name="Entrée 14 6_Commentaires" xfId="32086" xr:uid="{BC38ED2C-AED9-4DB1-A608-0576F678BB9F}"/>
    <cellStyle name="Entrée 14 7" xfId="32087" xr:uid="{253F7B45-1C38-4323-9530-4B357B671F4B}"/>
    <cellStyle name="Entrée 14 7 2" xfId="32088" xr:uid="{A885D0D7-1723-4230-8AB8-5CECE8F897C6}"/>
    <cellStyle name="Entrée 14 7_Commentaires" xfId="32089" xr:uid="{11B8E52A-8C31-477A-8034-DDBC8062D29C}"/>
    <cellStyle name="Entrée 14 8" xfId="32090" xr:uid="{75F4AF99-F6FB-4962-BFD9-7CF2013BBF89}"/>
    <cellStyle name="Entrée 14 8 2" xfId="32091" xr:uid="{4AB87D20-0515-4441-A848-FD866F1CBB65}"/>
    <cellStyle name="Entrée 14 8_Commentaires" xfId="32092" xr:uid="{DAC2CFD7-CB79-4271-8261-F655B6E5E882}"/>
    <cellStyle name="Entrée 14 9" xfId="32093" xr:uid="{6ABEA301-4842-473F-9FD2-DC8C728675CC}"/>
    <cellStyle name="Entrée 14_Commentaires" xfId="32094" xr:uid="{F9221114-3DE9-4B1E-AA8D-D9946C050D90}"/>
    <cellStyle name="Entrée 15" xfId="32095" xr:uid="{662B182B-291D-4D41-9F3E-5ED88FBD2ABD}"/>
    <cellStyle name="Entrée 15 10" xfId="32096" xr:uid="{8E9F6B70-33EC-4EA4-9242-FF01EB37CD7F}"/>
    <cellStyle name="Entrée 15 2" xfId="32097" xr:uid="{A034F5BA-7976-47F6-A4F2-E6D0AB46356C}"/>
    <cellStyle name="Entrée 15 2 2" xfId="32098" xr:uid="{0B59460B-E618-4EB7-A9CF-83E20FEEDD5D}"/>
    <cellStyle name="Entrée 15 2 2 2" xfId="32099" xr:uid="{5662FD3B-8506-4449-92A7-9071CB89E975}"/>
    <cellStyle name="Entrée 15 2 2 2 2" xfId="32100" xr:uid="{580B4D1E-4EAE-4F96-8B7D-4DCE664EED3F}"/>
    <cellStyle name="Entrée 15 2 2 2 3" xfId="32101" xr:uid="{BCEDE8FF-D550-48D0-8CA4-F36AB7B10511}"/>
    <cellStyle name="Entrée 15 2 2 2 4" xfId="32102" xr:uid="{AB8A0D35-4A06-4EF5-9F75-CC328582D079}"/>
    <cellStyle name="Entrée 15 2 2 2 5" xfId="32103" xr:uid="{43CBDCBA-17B9-4CE1-B44E-E11C6DFEC7C9}"/>
    <cellStyle name="Entrée 15 2 2 3" xfId="32104" xr:uid="{B7E03D7C-C5BE-4BC4-B75D-994C0E5AA89B}"/>
    <cellStyle name="Entrée 15 2 2 3 2" xfId="32105" xr:uid="{5500DF65-649B-4C9A-B55F-18996AB8D657}"/>
    <cellStyle name="Entrée 15 2 2 3 3" xfId="32106" xr:uid="{A29B5E4F-3D2B-4F00-8BE1-F2F627001A47}"/>
    <cellStyle name="Entrée 15 2 2 3 4" xfId="32107" xr:uid="{DAB8E365-FC6D-4412-B5B1-EE5A6DB9FDD1}"/>
    <cellStyle name="Entrée 15 2 2 3 5" xfId="32108" xr:uid="{A7FC5422-991C-49B7-8AF0-BE66B06D7C13}"/>
    <cellStyle name="Entrée 15 2 2 4" xfId="32109" xr:uid="{29BAA484-9F83-484C-A384-43E439EF4D19}"/>
    <cellStyle name="Entrée 15 2 2 5" xfId="32110" xr:uid="{03199F85-6295-4360-9BED-76E2D689934C}"/>
    <cellStyle name="Entrée 15 2 2 6" xfId="32111" xr:uid="{D2FAD9D0-DCE4-4CF4-A4D3-346B728ABE30}"/>
    <cellStyle name="Entrée 15 2 2 7" xfId="32112" xr:uid="{34DCD490-9359-4252-A162-92923D0E49D9}"/>
    <cellStyle name="Entrée 15 2 2_Commentaires" xfId="32113" xr:uid="{1D25B749-F562-423D-9265-46CF4DA40655}"/>
    <cellStyle name="Entrée 15 2 3" xfId="32114" xr:uid="{FAC23AA0-72D0-4557-98D1-676096E10F21}"/>
    <cellStyle name="Entrée 15 2 3 2" xfId="32115" xr:uid="{AABE0863-C8EA-41B6-A1FA-FFB2D8BC5917}"/>
    <cellStyle name="Entrée 15 2 3 2 2" xfId="32116" xr:uid="{D8D90C8F-B223-4D5E-BA20-C0DC74D1287A}"/>
    <cellStyle name="Entrée 15 2 3 2 3" xfId="32117" xr:uid="{9BCC9BDF-4199-42CF-BF31-10FFB202DF45}"/>
    <cellStyle name="Entrée 15 2 3 2 4" xfId="32118" xr:uid="{0515D609-4023-483A-AAE8-485D9569998D}"/>
    <cellStyle name="Entrée 15 2 3 2 5" xfId="32119" xr:uid="{0C788E48-E5D0-4270-B103-9CA589423199}"/>
    <cellStyle name="Entrée 15 2 3 3" xfId="32120" xr:uid="{0F68DD9B-B102-48C0-933B-8A8DCF9A47B9}"/>
    <cellStyle name="Entrée 15 2 3 3 2" xfId="32121" xr:uid="{AC860F3D-00B9-46F8-BC9C-D992218A2A7A}"/>
    <cellStyle name="Entrée 15 2 3 3 3" xfId="32122" xr:uid="{A6B6F9E7-5A80-410D-A85C-F099DD7DFAB7}"/>
    <cellStyle name="Entrée 15 2 3 3 4" xfId="32123" xr:uid="{2DF5166E-428C-47D0-A58C-47158232901F}"/>
    <cellStyle name="Entrée 15 2 3 3 5" xfId="32124" xr:uid="{557CA588-822E-4D0D-A9F1-F6E5914A1F2F}"/>
    <cellStyle name="Entrée 15 2 3 4" xfId="32125" xr:uid="{1EE25672-C532-46DC-8C31-4D4240883413}"/>
    <cellStyle name="Entrée 15 2 3 5" xfId="32126" xr:uid="{9992CE37-7191-44FB-AF49-4AA15A26008F}"/>
    <cellStyle name="Entrée 15 2 3 6" xfId="32127" xr:uid="{D9732CE5-157A-4ADD-BE01-00CB6F832DED}"/>
    <cellStyle name="Entrée 15 2 3 7" xfId="32128" xr:uid="{EB145BB1-5373-4527-90C8-531ADAC7A2C1}"/>
    <cellStyle name="Entrée 15 2 4" xfId="32129" xr:uid="{1EBD6B02-6137-42FB-B5B8-ED0C49CD855A}"/>
    <cellStyle name="Entrée 15 2 4 2" xfId="32130" xr:uid="{A6DA7AFC-7F9A-4780-A338-B81B5B39545F}"/>
    <cellStyle name="Entrée 15 2 4 3" xfId="32131" xr:uid="{2CEF2A2C-0BEF-4D42-924F-755DD8411F09}"/>
    <cellStyle name="Entrée 15 2 4 4" xfId="32132" xr:uid="{1E8FAED0-FA08-4F1C-B789-AC46D1569691}"/>
    <cellStyle name="Entrée 15 2 4 5" xfId="32133" xr:uid="{3A77CFAA-9EFE-470A-9198-C54EA9AF27F8}"/>
    <cellStyle name="Entrée 15 2 5" xfId="32134" xr:uid="{5361D5AD-D7E6-4513-A127-6C6DB6A6A2F1}"/>
    <cellStyle name="Entrée 15 2 5 2" xfId="32135" xr:uid="{BA3E535A-10E5-4780-B5A0-DDFD5611ECF7}"/>
    <cellStyle name="Entrée 15 2 5 3" xfId="32136" xr:uid="{15A50537-73D4-4D8A-9926-35F3DF24726E}"/>
    <cellStyle name="Entrée 15 2 5 4" xfId="32137" xr:uid="{2D400905-5597-4780-955F-B923EA2BE7D9}"/>
    <cellStyle name="Entrée 15 2 5 5" xfId="32138" xr:uid="{A199B261-4EE4-4301-A484-0713ADF1CB87}"/>
    <cellStyle name="Entrée 15 2 6" xfId="32139" xr:uid="{F35BD9EA-7D6B-43C9-8ED2-07483EC32DAC}"/>
    <cellStyle name="Entrée 15 2 7" xfId="32140" xr:uid="{A0D13060-5411-4454-8ADF-79FAAC763594}"/>
    <cellStyle name="Entrée 15 2 8" xfId="32141" xr:uid="{55A3E92B-D921-48B9-9963-24E427CDC2CE}"/>
    <cellStyle name="Entrée 15 2 9" xfId="32142" xr:uid="{6072E6E6-7C47-4AE3-A7B4-7B5ECE943173}"/>
    <cellStyle name="Entrée 15 2_Commentaires" xfId="32143" xr:uid="{AE33D498-4015-4234-8F9C-B0D21AAEAD64}"/>
    <cellStyle name="Entrée 15 3" xfId="32144" xr:uid="{495CC0D0-50B6-44FD-B58E-550C0C50588C}"/>
    <cellStyle name="Entrée 15 3 2" xfId="32145" xr:uid="{3E1E7297-7ABD-4591-A58C-1AFCAEB7B5E8}"/>
    <cellStyle name="Entrée 15 3 2 2" xfId="32146" xr:uid="{2F2FBCDC-BDBE-4B6A-98B9-1CA21B9041D1}"/>
    <cellStyle name="Entrée 15 3 2 3" xfId="32147" xr:uid="{0DE2A57B-F41A-4A0E-9E52-4AF461CC5E76}"/>
    <cellStyle name="Entrée 15 3 2 4" xfId="32148" xr:uid="{DCC2D84E-01E2-4AD7-9685-6586713C3362}"/>
    <cellStyle name="Entrée 15 3 2 5" xfId="32149" xr:uid="{20DFA598-DA21-4E42-A67E-2E9B8C13C3EA}"/>
    <cellStyle name="Entrée 15 3 2_Commentaires" xfId="32150" xr:uid="{5F85C59E-A90D-43DA-988E-52AC4554BDDB}"/>
    <cellStyle name="Entrée 15 3 3" xfId="32151" xr:uid="{768633C6-95AC-4939-A78F-E8C3BE0FB78C}"/>
    <cellStyle name="Entrée 15 3 3 2" xfId="32152" xr:uid="{4754028D-D5F3-4770-811A-B684E17B43A5}"/>
    <cellStyle name="Entrée 15 3 3 3" xfId="32153" xr:uid="{9685F9A8-E0C2-46A5-B028-DE9C5A1236FC}"/>
    <cellStyle name="Entrée 15 3 3 4" xfId="32154" xr:uid="{EB027187-137D-483B-85BA-8E9D31CFB8B4}"/>
    <cellStyle name="Entrée 15 3 3 5" xfId="32155" xr:uid="{82DE8F2E-EADA-407C-ACE4-24C37C32F02B}"/>
    <cellStyle name="Entrée 15 3 4" xfId="32156" xr:uid="{F9A3DF04-5688-45F7-BDC5-91149964786A}"/>
    <cellStyle name="Entrée 15 3 5" xfId="32157" xr:uid="{B9B15A27-BE2D-4AEC-903E-87FB484EDF2A}"/>
    <cellStyle name="Entrée 15 3 6" xfId="32158" xr:uid="{0E954C91-DD48-41A4-8024-85C197484AF3}"/>
    <cellStyle name="Entrée 15 3 7" xfId="32159" xr:uid="{5CBED770-EAE3-4540-8723-279286D22C90}"/>
    <cellStyle name="Entrée 15 3_Commentaires" xfId="32160" xr:uid="{95C0246E-54B9-42EF-AE18-CC9B104DC2DD}"/>
    <cellStyle name="Entrée 15 4" xfId="32161" xr:uid="{54EEFF93-A18E-4E69-83D7-A74F63D00D3C}"/>
    <cellStyle name="Entrée 15 4 2" xfId="32162" xr:uid="{0608DF07-BB77-4EDE-893A-94FE8F23B60D}"/>
    <cellStyle name="Entrée 15 4 2 2" xfId="32163" xr:uid="{14FF98CF-D8F6-4AA8-8994-75792E662183}"/>
    <cellStyle name="Entrée 15 4 2 3" xfId="32164" xr:uid="{E45F0432-452C-4B78-896B-28BBEA24F6B2}"/>
    <cellStyle name="Entrée 15 4 2 4" xfId="32165" xr:uid="{4CE459F2-242B-459E-B61D-ABC166746DAF}"/>
    <cellStyle name="Entrée 15 4 2 5" xfId="32166" xr:uid="{F581ACE4-B86D-413A-AA90-E0A71DB3FA37}"/>
    <cellStyle name="Entrée 15 4 2_Commentaires" xfId="32167" xr:uid="{02BE1FBC-A535-44F1-A05C-ECE6B33723A9}"/>
    <cellStyle name="Entrée 15 4 3" xfId="32168" xr:uid="{299E199F-D38E-4B93-A552-1CBB39984603}"/>
    <cellStyle name="Entrée 15 4 3 2" xfId="32169" xr:uid="{DF5EC465-73DC-4CB1-B3B5-CAF1FEEFCEFC}"/>
    <cellStyle name="Entrée 15 4 3 3" xfId="32170" xr:uid="{C8AF4C7C-6EFC-43BE-A27E-919DDC9AAA5A}"/>
    <cellStyle name="Entrée 15 4 3 4" xfId="32171" xr:uid="{1141812C-EB4A-4C14-9C03-B50EF862B30F}"/>
    <cellStyle name="Entrée 15 4 3 5" xfId="32172" xr:uid="{FF20AD4F-D646-4806-A628-7B960C25625F}"/>
    <cellStyle name="Entrée 15 4 4" xfId="32173" xr:uid="{1D819342-FE70-437F-BC0F-770A4E0F067A}"/>
    <cellStyle name="Entrée 15 4 5" xfId="32174" xr:uid="{453396FC-4A6B-4645-8DF9-63064A95CA6A}"/>
    <cellStyle name="Entrée 15 4 6" xfId="32175" xr:uid="{BB53874C-E95C-475A-A04A-DBE213F021B4}"/>
    <cellStyle name="Entrée 15 4 7" xfId="32176" xr:uid="{CBE86684-84CE-426C-A822-024D1C5D361A}"/>
    <cellStyle name="Entrée 15 4_Commentaires" xfId="32177" xr:uid="{5B71C076-3841-4D91-A59C-885A8FAA2628}"/>
    <cellStyle name="Entrée 15 5" xfId="32178" xr:uid="{18BB6298-7F23-4543-8959-D9501E8E9167}"/>
    <cellStyle name="Entrée 15 5 2" xfId="32179" xr:uid="{9C0C4CE8-3E19-4CA2-8315-4C02A8DA8ABD}"/>
    <cellStyle name="Entrée 15 5 2 2" xfId="32180" xr:uid="{12BF6CAF-E1A4-469F-A23A-59793186CB3E}"/>
    <cellStyle name="Entrée 15 5 2 3" xfId="32181" xr:uid="{91410480-4E37-45A2-ACD7-48145D3F6DC4}"/>
    <cellStyle name="Entrée 15 5 2 4" xfId="32182" xr:uid="{F0A5B413-CB02-4B31-B694-08B5D8B725E6}"/>
    <cellStyle name="Entrée 15 5 2 5" xfId="32183" xr:uid="{7FB7F1E0-0003-4491-BFAA-488B63B37F51}"/>
    <cellStyle name="Entrée 15 5 2_Commentaires" xfId="32184" xr:uid="{D706CB53-8B25-46A8-A50A-4A1E379E6903}"/>
    <cellStyle name="Entrée 15 5 3" xfId="32185" xr:uid="{05A8E01D-E3E9-41B7-B07C-F12A2CC9FCCE}"/>
    <cellStyle name="Entrée 15 5 4" xfId="32186" xr:uid="{0A74966B-12FD-4BEE-8EB2-6FE90B1CFAD1}"/>
    <cellStyle name="Entrée 15 5 5" xfId="32187" xr:uid="{D1359A9A-5F4E-487F-A852-EA3AA2542688}"/>
    <cellStyle name="Entrée 15 5 6" xfId="32188" xr:uid="{8283FBDB-AE54-43F8-87E2-0F8505F87516}"/>
    <cellStyle name="Entrée 15 5_Commentaires" xfId="32189" xr:uid="{CBAA9526-DD23-48B2-A15F-C50DD0AB6E86}"/>
    <cellStyle name="Entrée 15 6" xfId="32190" xr:uid="{FB8E0E0E-7978-4C3E-BF5E-DA2D46A5D469}"/>
    <cellStyle name="Entrée 15 6 2" xfId="32191" xr:uid="{6742A0A0-7820-4C2F-AE64-8DB8C07BCD99}"/>
    <cellStyle name="Entrée 15 6 2 2" xfId="32192" xr:uid="{B56B3AFE-6795-41BF-94D4-7C3E43256B1F}"/>
    <cellStyle name="Entrée 15 6 2_Commentaires" xfId="32193" xr:uid="{0553C3A2-3107-4F9D-9243-97BB7172888D}"/>
    <cellStyle name="Entrée 15 6 3" xfId="32194" xr:uid="{B32CB6E1-4B56-4FB3-A266-94F11D356F7D}"/>
    <cellStyle name="Entrée 15 6 4" xfId="32195" xr:uid="{71F9F45F-4310-4B2F-99C7-B9B01367ACC7}"/>
    <cellStyle name="Entrée 15 6 5" xfId="32196" xr:uid="{296793D1-8E10-449C-9745-9D64F52A6B10}"/>
    <cellStyle name="Entrée 15 6_Commentaires" xfId="32197" xr:uid="{0C48343C-BE84-4B1D-B027-ED7C7BF198B2}"/>
    <cellStyle name="Entrée 15 7" xfId="32198" xr:uid="{FBD59705-C095-42DC-A531-CD61399CAD16}"/>
    <cellStyle name="Entrée 15 7 2" xfId="32199" xr:uid="{ADDB11CF-BB36-4C18-BABB-6954AF74CC27}"/>
    <cellStyle name="Entrée 15 7_Commentaires" xfId="32200" xr:uid="{F3FDC130-3226-45BB-9392-77A7A04C2956}"/>
    <cellStyle name="Entrée 15 8" xfId="32201" xr:uid="{D1612C74-ABA3-4357-A938-411DEB7A8255}"/>
    <cellStyle name="Entrée 15 8 2" xfId="32202" xr:uid="{37A7241E-8E9D-4A5F-9695-B3BFEBDA706B}"/>
    <cellStyle name="Entrée 15 8_Commentaires" xfId="32203" xr:uid="{172920B6-4703-489A-A4A3-28B40E5218F3}"/>
    <cellStyle name="Entrée 15 9" xfId="32204" xr:uid="{17D9C469-9744-4831-B390-23656DE482CC}"/>
    <cellStyle name="Entrée 15_Commentaires" xfId="32205" xr:uid="{B0025A26-2BC5-4FC5-B433-5C68F44E9231}"/>
    <cellStyle name="Entrée 16" xfId="32206" xr:uid="{4D57449C-D246-4CF4-BB80-1D1E98A8CA6A}"/>
    <cellStyle name="Entrée 16 2" xfId="32207" xr:uid="{842F2641-3E36-432E-B359-C45C4AB68A5C}"/>
    <cellStyle name="Entrée 16 2 2" xfId="32208" xr:uid="{3F7F7B4B-6DA9-42D2-A756-3C24F231B149}"/>
    <cellStyle name="Entrée 16 2 2 2" xfId="32209" xr:uid="{8908AADB-202E-4163-8153-7D02E84ED7F9}"/>
    <cellStyle name="Entrée 16 2 2 3" xfId="32210" xr:uid="{2BF2FC4E-273F-4DEC-A13C-E4CBCAEC4553}"/>
    <cellStyle name="Entrée 16 2 2 4" xfId="32211" xr:uid="{0FD20DAB-3D3C-4EA7-ACB9-14681654E05F}"/>
    <cellStyle name="Entrée 16 2 2 5" xfId="32212" xr:uid="{D1993D5B-1EF7-4747-9CBC-467A64990AC2}"/>
    <cellStyle name="Entrée 16 2 3" xfId="32213" xr:uid="{B05AC418-2A40-4910-BDE6-DB1D13A15E41}"/>
    <cellStyle name="Entrée 16 2 3 2" xfId="32214" xr:uid="{64578895-0865-440B-B830-9A6094B07197}"/>
    <cellStyle name="Entrée 16 2 3 3" xfId="32215" xr:uid="{4D95804B-EA1E-4050-9181-931C334E0770}"/>
    <cellStyle name="Entrée 16 2 3 4" xfId="32216" xr:uid="{0D8BCD9C-FDEE-4888-97B4-4AAB53080CD4}"/>
    <cellStyle name="Entrée 16 2 3 5" xfId="32217" xr:uid="{C9D63ADE-3DFC-44AD-92DF-0E0A63F09F6D}"/>
    <cellStyle name="Entrée 16 2 4" xfId="32218" xr:uid="{6C4ABCD4-8088-4270-9D80-31B18477F17F}"/>
    <cellStyle name="Entrée 16 2 5" xfId="32219" xr:uid="{702B9E28-4EE0-49B1-95F1-64FF2B98CCCA}"/>
    <cellStyle name="Entrée 16 2 6" xfId="32220" xr:uid="{222F125D-DF9E-417C-851C-F58E92A8CED4}"/>
    <cellStyle name="Entrée 16 2 7" xfId="32221" xr:uid="{D53FED0D-636D-4742-B6EA-FC156D7F173A}"/>
    <cellStyle name="Entrée 16 2_Commentaires" xfId="32222" xr:uid="{39EDAEDD-5F08-449F-829F-6AED33BB1648}"/>
    <cellStyle name="Entrée 16 3" xfId="32223" xr:uid="{1D7B2117-C480-447B-B964-FC50D9C250EF}"/>
    <cellStyle name="Entrée 16 3 2" xfId="32224" xr:uid="{718AF55F-91C0-4E23-B246-FF880D24D44C}"/>
    <cellStyle name="Entrée 16 3 2 2" xfId="32225" xr:uid="{E6F6F76C-7A8C-457C-8C9B-7E54F1DB4F26}"/>
    <cellStyle name="Entrée 16 3 2 3" xfId="32226" xr:uid="{F752256C-1B75-4D15-AC75-197C2A5BB668}"/>
    <cellStyle name="Entrée 16 3 2 4" xfId="32227" xr:uid="{85D3A168-F565-442D-AE5E-8DED030FBC30}"/>
    <cellStyle name="Entrée 16 3 2 5" xfId="32228" xr:uid="{E8517CE5-8877-4B89-ADC8-0FC26B497F71}"/>
    <cellStyle name="Entrée 16 3 3" xfId="32229" xr:uid="{8789E128-3876-4B4A-BF28-4E01D8D180C9}"/>
    <cellStyle name="Entrée 16 3 3 2" xfId="32230" xr:uid="{6C80B1D7-3353-4427-A5DA-B95C574CCC3D}"/>
    <cellStyle name="Entrée 16 3 3 3" xfId="32231" xr:uid="{3B59BDDA-96B5-42F5-B3EB-4880449DFFB0}"/>
    <cellStyle name="Entrée 16 3 3 4" xfId="32232" xr:uid="{4B81330A-ABA2-4DE3-B3B4-B3FD492B3DE5}"/>
    <cellStyle name="Entrée 16 3 3 5" xfId="32233" xr:uid="{525E4B8B-14EE-4074-9A49-E296CD217715}"/>
    <cellStyle name="Entrée 16 3 4" xfId="32234" xr:uid="{C7FE8D90-B715-45C8-891A-0CEE7152F48B}"/>
    <cellStyle name="Entrée 16 3 5" xfId="32235" xr:uid="{36A239BF-C5BC-47CE-AA59-7F69AF3E92B4}"/>
    <cellStyle name="Entrée 16 3 6" xfId="32236" xr:uid="{8FAB85FB-8DDC-41A1-BC51-F5E8DA90DED4}"/>
    <cellStyle name="Entrée 16 3 7" xfId="32237" xr:uid="{73075725-B696-4A2F-8350-3C6B65653D99}"/>
    <cellStyle name="Entrée 16 4" xfId="32238" xr:uid="{F9AF1137-E06B-4966-9061-41F1013DCC97}"/>
    <cellStyle name="Entrée 16 4 2" xfId="32239" xr:uid="{56CCDA97-924D-44D7-B0BE-DBC9D49B86F3}"/>
    <cellStyle name="Entrée 16 4 2 2" xfId="32240" xr:uid="{B4C2A8AF-F0B6-4AD3-AB9B-4B5A07A73F37}"/>
    <cellStyle name="Entrée 16 4 2 3" xfId="32241" xr:uid="{700D5C4E-C04D-476B-9B56-2DF265171FCD}"/>
    <cellStyle name="Entrée 16 4 2 4" xfId="32242" xr:uid="{64183731-48EF-4043-886D-BA70687D6AD2}"/>
    <cellStyle name="Entrée 16 4 2 5" xfId="32243" xr:uid="{BCBF7AD4-E5CA-47C2-A212-72A33E64AA2D}"/>
    <cellStyle name="Entrée 16 4 3" xfId="32244" xr:uid="{B83FA106-7EE6-4997-936B-2EA87967F72A}"/>
    <cellStyle name="Entrée 16 4 4" xfId="32245" xr:uid="{0E3418F7-5878-40D5-8543-41D8F18994FF}"/>
    <cellStyle name="Entrée 16 4 5" xfId="32246" xr:uid="{9C6A0B6D-578E-4A72-BDA3-DA3CA2ED7B21}"/>
    <cellStyle name="Entrée 16 4 6" xfId="32247" xr:uid="{F7DAAE50-F4C4-443C-B09C-75376CF3C2DF}"/>
    <cellStyle name="Entrée 16 5" xfId="32248" xr:uid="{FC15A388-7195-48D2-BB20-BCCDB20B1E08}"/>
    <cellStyle name="Entrée 16 5 2" xfId="32249" xr:uid="{C6112BF9-794A-48B9-9C74-B673D9D556F9}"/>
    <cellStyle name="Entrée 16 5 3" xfId="32250" xr:uid="{2FDAE365-DCB9-4E8F-9D55-142FC9305ABF}"/>
    <cellStyle name="Entrée 16 5 4" xfId="32251" xr:uid="{8334A935-A236-452C-AB71-3E5FA7448EAD}"/>
    <cellStyle name="Entrée 16 5 5" xfId="32252" xr:uid="{0A2AA802-91DD-4C41-928C-D7D942B8BECA}"/>
    <cellStyle name="Entrée 16 6" xfId="32253" xr:uid="{E3DBE795-30A5-469A-91BA-48969A3ED106}"/>
    <cellStyle name="Entrée 16 7" xfId="32254" xr:uid="{18DEC875-FAA8-4D4C-8D51-5F19C153E7C0}"/>
    <cellStyle name="Entrée 16 8" xfId="32255" xr:uid="{299C61AD-3610-4494-B54A-B3C89BA7BD34}"/>
    <cellStyle name="Entrée 16 9" xfId="32256" xr:uid="{3C20BBC2-67A7-4BBD-92A3-C89F43B6F74B}"/>
    <cellStyle name="Entrée 16_Commentaires" xfId="32257" xr:uid="{608FCDBD-A4DE-4095-9D21-3082310AC0DD}"/>
    <cellStyle name="Entrée 17" xfId="32258" xr:uid="{3F4D8269-A067-4960-B0C7-3FC75D083488}"/>
    <cellStyle name="Entrée 17 2" xfId="32259" xr:uid="{E56D49EA-2384-4E11-A9C9-5D28F14AAC0C}"/>
    <cellStyle name="Entrée 17 2 2" xfId="32260" xr:uid="{021AD742-822F-4ACA-A28B-8814908C5BE2}"/>
    <cellStyle name="Entrée 17 2_Commentaires" xfId="32261" xr:uid="{9921B60A-342F-4F71-B1C7-7E77F2C3838A}"/>
    <cellStyle name="Entrée 17 3" xfId="32262" xr:uid="{13FB8E7B-A741-41D0-B0BD-C30DB080167D}"/>
    <cellStyle name="Entrée 17_Commentaires" xfId="32263" xr:uid="{D60AB6AB-6B7D-4E0C-9F93-38C84B8D2AE9}"/>
    <cellStyle name="Entrée 18" xfId="32264" xr:uid="{38340627-0F82-419E-9524-09BBFCF98C31}"/>
    <cellStyle name="Entrée 18 2" xfId="32265" xr:uid="{C70E9B87-2771-4910-B2D4-9ABAC01E9D7F}"/>
    <cellStyle name="Entrée 18 2 2" xfId="32266" xr:uid="{A5C2FD2F-0E47-4D32-944A-B2FE5D3F2A69}"/>
    <cellStyle name="Entrée 18 2_Commentaires" xfId="32267" xr:uid="{AF4EC3DB-2F3A-49AE-AB4B-D66B7E63FE12}"/>
    <cellStyle name="Entrée 18 3" xfId="32268" xr:uid="{3C37DC45-E532-41C9-AB61-8D6AD6B951E9}"/>
    <cellStyle name="Entrée 18_Commentaires" xfId="32269" xr:uid="{BC95FD63-9012-4870-B907-73D4108A7FC6}"/>
    <cellStyle name="Entrée 19" xfId="32270" xr:uid="{F5263915-6F36-48BA-B0AA-D462C7E3303A}"/>
    <cellStyle name="Entrée 19 2" xfId="32271" xr:uid="{2F7236CD-953B-44D5-882A-E8A8629A04B9}"/>
    <cellStyle name="Entrée 19 2 2" xfId="32272" xr:uid="{82D95284-6C65-488A-AB25-E74576E6F739}"/>
    <cellStyle name="Entrée 19 2_Commentaires" xfId="32273" xr:uid="{A12D2B8E-4C00-4882-A481-73F960411011}"/>
    <cellStyle name="Entrée 19 3" xfId="32274" xr:uid="{DAFE53B7-98E3-4350-96EF-329AA744CA92}"/>
    <cellStyle name="Entrée 19_Commentaires" xfId="32275" xr:uid="{52C36690-5867-4B87-B3C1-353DC834B26A}"/>
    <cellStyle name="Entrée 2" xfId="32276" xr:uid="{611177AB-F9B4-4F7D-AD65-122095B4ED50}"/>
    <cellStyle name="Entrée 2 10" xfId="32277" xr:uid="{DFEFEB2D-EB1B-4142-B985-3152C8121521}"/>
    <cellStyle name="Entrée 2 10 2" xfId="32278" xr:uid="{B39CA3A8-E5A2-48B3-8601-A8227101025A}"/>
    <cellStyle name="Entrée 2 10 3" xfId="32279" xr:uid="{2F2964DE-92E3-420B-8CED-F246372B2057}"/>
    <cellStyle name="Entrée 2 10 4" xfId="32280" xr:uid="{F34279E7-34B0-4F2D-94FA-02495DFA7BA2}"/>
    <cellStyle name="Entrée 2 10 5" xfId="32281" xr:uid="{432822AA-6705-46E9-8EBE-66BCF09C34ED}"/>
    <cellStyle name="Entrée 2 11" xfId="32282" xr:uid="{6E3561D3-0B6F-483F-B264-1489138BD9EF}"/>
    <cellStyle name="Entrée 2 12" xfId="32283" xr:uid="{A76ECC83-4328-4C3D-81CD-F9CF2CC87829}"/>
    <cellStyle name="Entrée 2 13" xfId="32284" xr:uid="{03ED53CF-1EED-4A44-99B9-587FA7F1FD1E}"/>
    <cellStyle name="Entrée 2 14" xfId="32285" xr:uid="{4DA06923-0D3E-40BF-87BF-E87A4B23E609}"/>
    <cellStyle name="Entrée 2 2" xfId="32286" xr:uid="{C0F7A80A-EB3C-4E79-9D94-6F6FDB41B944}"/>
    <cellStyle name="Entrée 2 2 10" xfId="32287" xr:uid="{B7837587-0E8A-4872-BB92-2C4E862A20FB}"/>
    <cellStyle name="Entrée 2 2 11" xfId="32288" xr:uid="{88DCF30C-91FC-4178-A80C-09AC93E3D894}"/>
    <cellStyle name="Entrée 2 2 12" xfId="32289" xr:uid="{C905D358-E3B5-4490-A854-9E26C3F9D89A}"/>
    <cellStyle name="Entrée 2 2 13" xfId="32290" xr:uid="{4AD0D22B-A348-420C-AB8C-A23AD51B7491}"/>
    <cellStyle name="Entrée 2 2 2" xfId="32291" xr:uid="{DC885493-98F7-4BC5-85E9-45228DC2147F}"/>
    <cellStyle name="Entrée 2 2 2 10" xfId="32292" xr:uid="{5322372D-2750-4F80-8F99-DB7AC2838BA5}"/>
    <cellStyle name="Entrée 2 2 2 11" xfId="32293" xr:uid="{C4F0E2CD-65CB-493F-859D-430FA6506AB8}"/>
    <cellStyle name="Entrée 2 2 2 12" xfId="32294" xr:uid="{8A8C8FA1-9C6C-45E6-B595-80B6E6EACEDF}"/>
    <cellStyle name="Entrée 2 2 2 2" xfId="32295" xr:uid="{AEA04E17-433E-4287-9978-9E18ECB275BD}"/>
    <cellStyle name="Entrée 2 2 2 2 10" xfId="32296" xr:uid="{ACB75D96-3FB4-48A0-A1F2-E0C255ADE803}"/>
    <cellStyle name="Entrée 2 2 2 2 2" xfId="32297" xr:uid="{B5D6AD33-9D08-4FAE-AD60-AE03FA0CF6F2}"/>
    <cellStyle name="Entrée 2 2 2 2 2 2" xfId="32298" xr:uid="{3C05B49C-D1B1-49A7-93B4-C26006EF0F55}"/>
    <cellStyle name="Entrée 2 2 2 2 2 2 2" xfId="32299" xr:uid="{D6462D8D-8AFA-4170-A410-4DD3B94C0E4C}"/>
    <cellStyle name="Entrée 2 2 2 2 2 2 3" xfId="32300" xr:uid="{9567C1D1-0D85-4D3C-84B9-56B430BCBE08}"/>
    <cellStyle name="Entrée 2 2 2 2 2 2 4" xfId="32301" xr:uid="{54083A0F-DD3C-498C-A2CD-70F3F3EA87AD}"/>
    <cellStyle name="Entrée 2 2 2 2 2 2 5" xfId="32302" xr:uid="{260445B0-4CB8-4997-8402-855750904CC2}"/>
    <cellStyle name="Entrée 2 2 2 2 2 3" xfId="32303" xr:uid="{4F7CEE21-1219-4C48-B574-D70AB47C6108}"/>
    <cellStyle name="Entrée 2 2 2 2 2 3 2" xfId="32304" xr:uid="{62902CA4-5474-4E98-AEC4-6145538D452D}"/>
    <cellStyle name="Entrée 2 2 2 2 2 3 3" xfId="32305" xr:uid="{B3FA9BEA-E782-4D0D-A1EA-3318E0267377}"/>
    <cellStyle name="Entrée 2 2 2 2 2 3 4" xfId="32306" xr:uid="{BA271DBC-E106-4B19-8674-80672D5CBE06}"/>
    <cellStyle name="Entrée 2 2 2 2 2 3 5" xfId="32307" xr:uid="{A78422AD-3607-43FD-9474-BDD61103F27E}"/>
    <cellStyle name="Entrée 2 2 2 2 2 4" xfId="32308" xr:uid="{046A1CED-D94C-4889-A810-B56708323CC3}"/>
    <cellStyle name="Entrée 2 2 2 2 2 5" xfId="32309" xr:uid="{999063A9-3D36-4802-88C2-49171A742295}"/>
    <cellStyle name="Entrée 2 2 2 2 2 6" xfId="32310" xr:uid="{AFA756FC-5718-467E-80DE-7CC07B9006E7}"/>
    <cellStyle name="Entrée 2 2 2 2 2 7" xfId="32311" xr:uid="{24FA6BF5-17B3-4679-B52F-04EA80437741}"/>
    <cellStyle name="Entrée 2 2 2 2 2_Commentaires" xfId="32312" xr:uid="{3D31D9EC-D65F-4F07-8F98-C5EEE51BAA05}"/>
    <cellStyle name="Entrée 2 2 2 2 3" xfId="32313" xr:uid="{F3B5C316-D683-4BB2-B929-D263C7D32B1A}"/>
    <cellStyle name="Entrée 2 2 2 2 3 2" xfId="32314" xr:uid="{3C176917-DDB9-4574-ADF3-C297C5A42BCC}"/>
    <cellStyle name="Entrée 2 2 2 2 3 2 2" xfId="32315" xr:uid="{06D8577C-1886-48F9-900E-0275F1786E6F}"/>
    <cellStyle name="Entrée 2 2 2 2 3 2 3" xfId="32316" xr:uid="{333F8762-6B12-47C1-83E3-FE1573A32E0B}"/>
    <cellStyle name="Entrée 2 2 2 2 3 2 4" xfId="32317" xr:uid="{8186613C-9FAD-4A75-B4CC-E92D57123C30}"/>
    <cellStyle name="Entrée 2 2 2 2 3 2 5" xfId="32318" xr:uid="{0C31E689-C6F8-4D89-9FB9-0CD1CC3FBD7B}"/>
    <cellStyle name="Entrée 2 2 2 2 3 3" xfId="32319" xr:uid="{6D76A131-52B4-4214-8314-0FCD283CD1AE}"/>
    <cellStyle name="Entrée 2 2 2 2 3 3 2" xfId="32320" xr:uid="{60F4AFE3-654C-4C15-B210-A78A05426711}"/>
    <cellStyle name="Entrée 2 2 2 2 3 3 3" xfId="32321" xr:uid="{B9AB9FCC-B091-4371-8FA9-8136DE31DE43}"/>
    <cellStyle name="Entrée 2 2 2 2 3 3 4" xfId="32322" xr:uid="{39A8E993-5CBD-492C-AB95-987245680FD1}"/>
    <cellStyle name="Entrée 2 2 2 2 3 3 5" xfId="32323" xr:uid="{B3F7AE58-7B6D-464A-AD7A-2044B96E37DE}"/>
    <cellStyle name="Entrée 2 2 2 2 3 4" xfId="32324" xr:uid="{2C38097F-0933-4A50-869F-FCFB290BD150}"/>
    <cellStyle name="Entrée 2 2 2 2 3 5" xfId="32325" xr:uid="{D7545E92-E3F3-4D89-89A6-B68D48B2FC94}"/>
    <cellStyle name="Entrée 2 2 2 2 3 6" xfId="32326" xr:uid="{FD72854C-451F-49FA-8AA7-AA8125B9B7F4}"/>
    <cellStyle name="Entrée 2 2 2 2 3 7" xfId="32327" xr:uid="{DFF28379-D295-4F36-B766-9741B9DD9084}"/>
    <cellStyle name="Entrée 2 2 2 2 4" xfId="32328" xr:uid="{969982E4-2BA4-495B-80AC-8947731EB3D1}"/>
    <cellStyle name="Entrée 2 2 2 2 4 2" xfId="32329" xr:uid="{EC70AF8F-22ED-4B26-A6A7-C4E48148DF1A}"/>
    <cellStyle name="Entrée 2 2 2 2 4 2 2" xfId="32330" xr:uid="{2D81D4EC-8E38-4300-A3AA-FD3288B885A4}"/>
    <cellStyle name="Entrée 2 2 2 2 4 2 3" xfId="32331" xr:uid="{40C7393E-AFCE-4F93-B3F6-DCBC7EACE73A}"/>
    <cellStyle name="Entrée 2 2 2 2 4 2 4" xfId="32332" xr:uid="{A9E89E66-0758-44EE-9A70-8DAE472A5F26}"/>
    <cellStyle name="Entrée 2 2 2 2 4 2 5" xfId="32333" xr:uid="{7F2D8EC2-3B9E-44EB-AA49-143CB0993E13}"/>
    <cellStyle name="Entrée 2 2 2 2 4 3" xfId="32334" xr:uid="{9A77032B-C619-413F-B121-4665557009A9}"/>
    <cellStyle name="Entrée 2 2 2 2 4 3 2" xfId="32335" xr:uid="{6096CAE1-A7CB-48A5-B8BE-22F4CDB8D048}"/>
    <cellStyle name="Entrée 2 2 2 2 4 3 3" xfId="32336" xr:uid="{51B3E661-7544-4340-817F-2DBD0AE9405B}"/>
    <cellStyle name="Entrée 2 2 2 2 4 3 4" xfId="32337" xr:uid="{609DA50F-BAC7-4DE2-9F3A-546BD2DCA015}"/>
    <cellStyle name="Entrée 2 2 2 2 4 3 5" xfId="32338" xr:uid="{94DD571A-017F-4B07-B8F5-89E2BF88B3CC}"/>
    <cellStyle name="Entrée 2 2 2 2 4 4" xfId="32339" xr:uid="{63699040-3F55-4436-96B5-942393C1D60A}"/>
    <cellStyle name="Entrée 2 2 2 2 4 5" xfId="32340" xr:uid="{883F4161-CB49-43B6-BB6D-08AD84FD0B14}"/>
    <cellStyle name="Entrée 2 2 2 2 4 6" xfId="32341" xr:uid="{1D2B9E62-86F0-4AB3-AAB8-AAD531CD1680}"/>
    <cellStyle name="Entrée 2 2 2 2 4 7" xfId="32342" xr:uid="{E2770F60-D5F8-421C-AFC0-4846A4C88254}"/>
    <cellStyle name="Entrée 2 2 2 2 5" xfId="32343" xr:uid="{56BC8731-5177-404D-9045-632010014D19}"/>
    <cellStyle name="Entrée 2 2 2 2 5 2" xfId="32344" xr:uid="{B30AF055-808E-460B-B614-03724474FEDE}"/>
    <cellStyle name="Entrée 2 2 2 2 5 3" xfId="32345" xr:uid="{D1CE4E9F-1D15-4C26-B3DD-E61504E0FA3B}"/>
    <cellStyle name="Entrée 2 2 2 2 5 4" xfId="32346" xr:uid="{E04A022B-F1C8-4763-A36F-9B50A0CDCBA4}"/>
    <cellStyle name="Entrée 2 2 2 2 5 5" xfId="32347" xr:uid="{B63C507A-1805-4350-BBE8-5799C7C2F402}"/>
    <cellStyle name="Entrée 2 2 2 2 6" xfId="32348" xr:uid="{E8EF7F73-92B2-4411-B198-A4DB8C388571}"/>
    <cellStyle name="Entrée 2 2 2 2 6 2" xfId="32349" xr:uid="{B43A3A76-EC05-41E8-90B2-957F83AAFD55}"/>
    <cellStyle name="Entrée 2 2 2 2 6 3" xfId="32350" xr:uid="{0625CDFB-8116-4134-AAF2-7005A1A0087F}"/>
    <cellStyle name="Entrée 2 2 2 2 6 4" xfId="32351" xr:uid="{4141E4E3-B774-41C4-BD90-ED582909FD13}"/>
    <cellStyle name="Entrée 2 2 2 2 6 5" xfId="32352" xr:uid="{B071A2DE-0D15-4EE6-A3BE-4849A00E2237}"/>
    <cellStyle name="Entrée 2 2 2 2 7" xfId="32353" xr:uid="{F80FA9DE-5BA9-4D05-808A-91DB56E43819}"/>
    <cellStyle name="Entrée 2 2 2 2 8" xfId="32354" xr:uid="{7C2B115C-EE58-4D45-8EA4-8ED966092367}"/>
    <cellStyle name="Entrée 2 2 2 2 9" xfId="32355" xr:uid="{45BEF92F-0D1A-460A-B97F-0A7C97F4D33A}"/>
    <cellStyle name="Entrée 2 2 2 2_Commentaires" xfId="32356" xr:uid="{8E69D981-AE4F-4A2B-AE59-BF6FA1DD2ADF}"/>
    <cellStyle name="Entrée 2 2 2 3" xfId="32357" xr:uid="{6A58F71D-D84E-475C-AFDF-84DCF316C387}"/>
    <cellStyle name="Entrée 2 2 2 3 2" xfId="32358" xr:uid="{009DDF11-E362-4F7B-9BBF-E35416904A77}"/>
    <cellStyle name="Entrée 2 2 2 3 2 2" xfId="32359" xr:uid="{0D257A33-4354-4ACD-B8EE-907CDF8B760E}"/>
    <cellStyle name="Entrée 2 2 2 3 2 3" xfId="32360" xr:uid="{510A3372-F4DC-4C82-94B2-69728F1E3F3A}"/>
    <cellStyle name="Entrée 2 2 2 3 2 4" xfId="32361" xr:uid="{B0CB92C1-9F1B-4956-8CD1-0617E429857E}"/>
    <cellStyle name="Entrée 2 2 2 3 2 5" xfId="32362" xr:uid="{C84C511E-D074-485E-AA89-CDBC20638EC9}"/>
    <cellStyle name="Entrée 2 2 2 3 3" xfId="32363" xr:uid="{6B2635BE-1B8C-4193-9D66-839D3920FB84}"/>
    <cellStyle name="Entrée 2 2 2 3 3 2" xfId="32364" xr:uid="{B487C40A-656D-484C-BFFE-00A2FD7546C8}"/>
    <cellStyle name="Entrée 2 2 2 3 3 3" xfId="32365" xr:uid="{8B315453-7E6B-4F3C-95E9-87CCEF918479}"/>
    <cellStyle name="Entrée 2 2 2 3 3 4" xfId="32366" xr:uid="{1373B4B5-8B5F-4218-90DD-6DCB3DBA6EBA}"/>
    <cellStyle name="Entrée 2 2 2 3 3 5" xfId="32367" xr:uid="{4E0DCC0E-5C3C-4CAC-A401-5CE7C785CBCB}"/>
    <cellStyle name="Entrée 2 2 2 3 4" xfId="32368" xr:uid="{199BBB6F-1174-4871-927D-4A5FBF02BD68}"/>
    <cellStyle name="Entrée 2 2 2 3 5" xfId="32369" xr:uid="{E702552B-FED3-4500-8B40-1B206793DBDE}"/>
    <cellStyle name="Entrée 2 2 2 3 6" xfId="32370" xr:uid="{C3992860-AAB1-4E32-8832-1795BA26DA8B}"/>
    <cellStyle name="Entrée 2 2 2 3 7" xfId="32371" xr:uid="{8E28EB86-C62D-4899-A087-0CD1D05E9A61}"/>
    <cellStyle name="Entrée 2 2 2 3_Commentaires" xfId="32372" xr:uid="{3D30979E-C2B6-4742-AAD8-F6E476D7EE81}"/>
    <cellStyle name="Entrée 2 2 2 4" xfId="32373" xr:uid="{AE5384D7-A01D-4F95-8047-8F3262967A1D}"/>
    <cellStyle name="Entrée 2 2 2 4 2" xfId="32374" xr:uid="{D96EC5C5-8B63-4BA1-B775-4A4F6E0B6AF4}"/>
    <cellStyle name="Entrée 2 2 2 4 2 2" xfId="32375" xr:uid="{9ACFAF93-FB8B-4BC7-904E-66FF4097C2CC}"/>
    <cellStyle name="Entrée 2 2 2 4 2 3" xfId="32376" xr:uid="{0B4CEA6E-0443-491E-83A1-AFCA163E4F8D}"/>
    <cellStyle name="Entrée 2 2 2 4 2 4" xfId="32377" xr:uid="{C81943B7-7377-49DD-9173-14FF8667F865}"/>
    <cellStyle name="Entrée 2 2 2 4 2 5" xfId="32378" xr:uid="{E16B88EF-0725-49A4-AC53-01D674672CF1}"/>
    <cellStyle name="Entrée 2 2 2 4 3" xfId="32379" xr:uid="{A815919F-9873-4759-8630-66DC93428D8D}"/>
    <cellStyle name="Entrée 2 2 2 4 3 2" xfId="32380" xr:uid="{431CF8FE-FF57-4EE9-9A22-D3471DD4060F}"/>
    <cellStyle name="Entrée 2 2 2 4 3 3" xfId="32381" xr:uid="{9792F232-86F7-4E7A-9FD9-6F41A8D10982}"/>
    <cellStyle name="Entrée 2 2 2 4 3 4" xfId="32382" xr:uid="{E4B6BAAF-51AB-4F9D-9FEC-2E693905D743}"/>
    <cellStyle name="Entrée 2 2 2 4 3 5" xfId="32383" xr:uid="{21321EFD-4F3B-4563-A8E6-4A31DDA3EFF2}"/>
    <cellStyle name="Entrée 2 2 2 4 4" xfId="32384" xr:uid="{50A528CC-A166-47A8-B462-F98F506E4579}"/>
    <cellStyle name="Entrée 2 2 2 4 5" xfId="32385" xr:uid="{13EE224D-3A16-41FB-AB20-F40AA3C12A10}"/>
    <cellStyle name="Entrée 2 2 2 4 6" xfId="32386" xr:uid="{5EB38709-93BF-4172-BD79-6BC62272FA3D}"/>
    <cellStyle name="Entrée 2 2 2 4 7" xfId="32387" xr:uid="{7FB72E5E-0E5C-4200-BDF5-6CAC6D711A9E}"/>
    <cellStyle name="Entrée 2 2 2 5" xfId="32388" xr:uid="{13A3761F-D70A-4BBC-AD7F-9BB42177647B}"/>
    <cellStyle name="Entrée 2 2 2 5 2" xfId="32389" xr:uid="{8F23D131-4B9E-4AAA-A21D-622F4DB08B8C}"/>
    <cellStyle name="Entrée 2 2 2 5 2 2" xfId="32390" xr:uid="{83A0B479-96FD-4937-87C8-726B9F0C3863}"/>
    <cellStyle name="Entrée 2 2 2 5 2 3" xfId="32391" xr:uid="{E3E67E32-3CCA-4DCA-B6D3-E962A2C0B887}"/>
    <cellStyle name="Entrée 2 2 2 5 2 4" xfId="32392" xr:uid="{C74BF9E9-D12B-45B8-ACAF-1B4EBC7D95A4}"/>
    <cellStyle name="Entrée 2 2 2 5 2 5" xfId="32393" xr:uid="{E05715DA-702E-463A-9D1D-C9304421F5D6}"/>
    <cellStyle name="Entrée 2 2 2 5 3" xfId="32394" xr:uid="{714982A4-5A6B-42FA-A124-C0CE71D289AA}"/>
    <cellStyle name="Entrée 2 2 2 5 3 2" xfId="32395" xr:uid="{6642AB9F-26B5-449E-9A2C-7CA37ED520EB}"/>
    <cellStyle name="Entrée 2 2 2 5 3 3" xfId="32396" xr:uid="{8C652B24-9815-402E-8090-F6D2A9AA39AE}"/>
    <cellStyle name="Entrée 2 2 2 5 3 4" xfId="32397" xr:uid="{6134CBC0-1BFA-4D61-ACA3-1A976A26DA3E}"/>
    <cellStyle name="Entrée 2 2 2 5 3 5" xfId="32398" xr:uid="{A0A858D4-FBF9-4099-9FD3-20CE5C799157}"/>
    <cellStyle name="Entrée 2 2 2 5 4" xfId="32399" xr:uid="{F0A67C50-60FC-46F4-8FC4-AE4220B0A6A7}"/>
    <cellStyle name="Entrée 2 2 2 5 5" xfId="32400" xr:uid="{E4FA1F0A-53C3-4CC7-890C-2BF0682345A9}"/>
    <cellStyle name="Entrée 2 2 2 5 6" xfId="32401" xr:uid="{1B90B4CC-EB79-4EAB-8264-8A11356BFC28}"/>
    <cellStyle name="Entrée 2 2 2 5 7" xfId="32402" xr:uid="{EF92D146-7840-49ED-A852-B69E71840CB9}"/>
    <cellStyle name="Entrée 2 2 2 6" xfId="32403" xr:uid="{29DC1667-3478-4F1A-A300-25CE8276AB31}"/>
    <cellStyle name="Entrée 2 2 2 6 2" xfId="32404" xr:uid="{7EB68AF5-3A5D-45D1-92B3-86DF22852A3C}"/>
    <cellStyle name="Entrée 2 2 2 6 2 2" xfId="32405" xr:uid="{6C07CF43-1CBE-424B-A609-CBD4A21002C6}"/>
    <cellStyle name="Entrée 2 2 2 6 2 3" xfId="32406" xr:uid="{BAD306E1-08B2-426D-B424-294FF0CEDD2B}"/>
    <cellStyle name="Entrée 2 2 2 6 2 4" xfId="32407" xr:uid="{8CE8B99F-0594-473E-A15A-2891849D4FC9}"/>
    <cellStyle name="Entrée 2 2 2 6 2 5" xfId="32408" xr:uid="{68FB21D1-4AEC-4F00-8882-971D0C89703C}"/>
    <cellStyle name="Entrée 2 2 2 6 3" xfId="32409" xr:uid="{C4DE5F1A-0505-42AC-8D38-8376B7364268}"/>
    <cellStyle name="Entrée 2 2 2 6 3 2" xfId="32410" xr:uid="{0B661ABE-D407-412B-AD79-3B2F22E860E4}"/>
    <cellStyle name="Entrée 2 2 2 6 3 3" xfId="32411" xr:uid="{1110AF7B-AF62-4052-B760-C460C06C909D}"/>
    <cellStyle name="Entrée 2 2 2 6 3 4" xfId="32412" xr:uid="{ED4C55D6-3BFF-42F6-A2CC-C1CBC6139329}"/>
    <cellStyle name="Entrée 2 2 2 6 3 5" xfId="32413" xr:uid="{6EAC3B46-8993-4D44-B155-BEEC02DA2391}"/>
    <cellStyle name="Entrée 2 2 2 6 4" xfId="32414" xr:uid="{5D84C40F-9376-4A32-B33E-2D21E6157880}"/>
    <cellStyle name="Entrée 2 2 2 6 5" xfId="32415" xr:uid="{EF953DC7-98F8-46B8-8140-82DE383A72CD}"/>
    <cellStyle name="Entrée 2 2 2 6 6" xfId="32416" xr:uid="{B4FA709D-A0D8-41BD-9625-37D2FA2F5741}"/>
    <cellStyle name="Entrée 2 2 2 6 7" xfId="32417" xr:uid="{553D88C2-0F93-464A-9043-34DF8C406E9F}"/>
    <cellStyle name="Entrée 2 2 2 7" xfId="32418" xr:uid="{8E0BE8A0-897E-4816-BC0F-60D3AF0816C2}"/>
    <cellStyle name="Entrée 2 2 2 7 2" xfId="32419" xr:uid="{9657D950-1621-46B0-9E89-7DCC49474CFC}"/>
    <cellStyle name="Entrée 2 2 2 7 3" xfId="32420" xr:uid="{514D64C1-5FF2-47B4-8798-6E096D765272}"/>
    <cellStyle name="Entrée 2 2 2 7 4" xfId="32421" xr:uid="{FD3C3C55-4717-49D8-8E2A-998ADA5311E2}"/>
    <cellStyle name="Entrée 2 2 2 7 5" xfId="32422" xr:uid="{31DAD545-C574-4431-B73A-EE990DC35579}"/>
    <cellStyle name="Entrée 2 2 2 8" xfId="32423" xr:uid="{470C9465-1BBA-47C9-8804-123A4FC90D22}"/>
    <cellStyle name="Entrée 2 2 2 8 2" xfId="32424" xr:uid="{43030446-3AE1-481C-92E1-DADEFF648119}"/>
    <cellStyle name="Entrée 2 2 2 8 3" xfId="32425" xr:uid="{164C2C89-8D8E-4EED-95AE-BC20F0DA0B4A}"/>
    <cellStyle name="Entrée 2 2 2 8 4" xfId="32426" xr:uid="{A74F1921-4E55-40B2-B9E8-F527892511ED}"/>
    <cellStyle name="Entrée 2 2 2 8 5" xfId="32427" xr:uid="{104D045F-608B-4C5D-A530-73D61726964A}"/>
    <cellStyle name="Entrée 2 2 2 9" xfId="32428" xr:uid="{796D3310-9527-4043-A93E-AA4386D3B17B}"/>
    <cellStyle name="Entrée 2 2 2_Commentaires" xfId="32429" xr:uid="{1EE07CC9-9CAB-4FBD-B908-B6DDF0F19CC4}"/>
    <cellStyle name="Entrée 2 2 3" xfId="32430" xr:uid="{4F0BD955-EB6B-4D1A-9F31-9EA03D23012F}"/>
    <cellStyle name="Entrée 2 2 3 10" xfId="32431" xr:uid="{3827686C-5852-4E0B-A18F-BC0E7E4D8449}"/>
    <cellStyle name="Entrée 2 2 3 2" xfId="32432" xr:uid="{662BDD5B-1D0A-487D-9D2F-158BDC7B06BC}"/>
    <cellStyle name="Entrée 2 2 3 2 2" xfId="32433" xr:uid="{46D45E00-4830-4D47-87BE-94F33A05FD29}"/>
    <cellStyle name="Entrée 2 2 3 2 2 2" xfId="32434" xr:uid="{F9681B5F-C7F8-478D-B56F-314FA26B4413}"/>
    <cellStyle name="Entrée 2 2 3 2 2 3" xfId="32435" xr:uid="{984B2772-9545-47C6-B248-396F26CF5672}"/>
    <cellStyle name="Entrée 2 2 3 2 2 4" xfId="32436" xr:uid="{DFAFD070-96AE-41AB-A471-1F0FA34A81CE}"/>
    <cellStyle name="Entrée 2 2 3 2 2 5" xfId="32437" xr:uid="{6B324043-08CA-477C-8036-EB342347631C}"/>
    <cellStyle name="Entrée 2 2 3 2 3" xfId="32438" xr:uid="{235ACDB1-B8F6-483E-93AD-279A9C7E7801}"/>
    <cellStyle name="Entrée 2 2 3 2 3 2" xfId="32439" xr:uid="{73484665-C395-4A38-9C59-B942E01BED30}"/>
    <cellStyle name="Entrée 2 2 3 2 3 3" xfId="32440" xr:uid="{7DFF8108-EB4A-4862-974C-56A0BAC038BE}"/>
    <cellStyle name="Entrée 2 2 3 2 3 4" xfId="32441" xr:uid="{2D5E6A74-D3D8-4A02-A074-340AF80B6E64}"/>
    <cellStyle name="Entrée 2 2 3 2 3 5" xfId="32442" xr:uid="{0673F479-896E-4698-A5E8-13630AEA9B14}"/>
    <cellStyle name="Entrée 2 2 3 2 4" xfId="32443" xr:uid="{60A12CF6-59A8-43A4-92E7-7DC92C1FD834}"/>
    <cellStyle name="Entrée 2 2 3 2 5" xfId="32444" xr:uid="{2477FFBC-DB22-4030-835A-4549397CE12A}"/>
    <cellStyle name="Entrée 2 2 3 2 6" xfId="32445" xr:uid="{48C30E7F-20B0-48C9-8E7B-7E11BCBFE3AC}"/>
    <cellStyle name="Entrée 2 2 3 2 7" xfId="32446" xr:uid="{0F23BF6A-75E6-44D5-B7E0-37B4C615F3BB}"/>
    <cellStyle name="Entrée 2 2 3 2_Commentaires" xfId="32447" xr:uid="{5C5407F2-2F8A-4E2D-A49D-20458BC74E9A}"/>
    <cellStyle name="Entrée 2 2 3 3" xfId="32448" xr:uid="{AB87EB46-C944-40FC-8463-3F3AB56A07A9}"/>
    <cellStyle name="Entrée 2 2 3 3 2" xfId="32449" xr:uid="{0201A331-9E1A-4DD4-865B-89163B6D82D0}"/>
    <cellStyle name="Entrée 2 2 3 3 2 2" xfId="32450" xr:uid="{067E9686-66C7-47F7-932F-EEDC238BC20F}"/>
    <cellStyle name="Entrée 2 2 3 3 2 3" xfId="32451" xr:uid="{F062503E-8E0B-42E1-824E-4EDA1681CE0E}"/>
    <cellStyle name="Entrée 2 2 3 3 2 4" xfId="32452" xr:uid="{09ED2D37-7182-417B-85E7-B997B3D04C03}"/>
    <cellStyle name="Entrée 2 2 3 3 2 5" xfId="32453" xr:uid="{76D6EE83-8CB5-4895-8489-CA306195A662}"/>
    <cellStyle name="Entrée 2 2 3 3 3" xfId="32454" xr:uid="{3552F129-6C4B-4414-8010-6E354A3969CE}"/>
    <cellStyle name="Entrée 2 2 3 3 3 2" xfId="32455" xr:uid="{F9295781-56E2-4D0B-B490-E86C988816D3}"/>
    <cellStyle name="Entrée 2 2 3 3 3 3" xfId="32456" xr:uid="{07E22354-9F29-4C86-AF57-67E1D90FF0B7}"/>
    <cellStyle name="Entrée 2 2 3 3 3 4" xfId="32457" xr:uid="{5F70C7F5-3B6F-4EC8-A98B-C18E40D65679}"/>
    <cellStyle name="Entrée 2 2 3 3 3 5" xfId="32458" xr:uid="{AA190D57-6659-4376-9007-8B7C32CD8DB6}"/>
    <cellStyle name="Entrée 2 2 3 3 4" xfId="32459" xr:uid="{E4057297-B2EC-4A3C-A405-ACB36C3D1936}"/>
    <cellStyle name="Entrée 2 2 3 3 5" xfId="32460" xr:uid="{6BF2F4EC-18CD-4083-ACD8-C3D1E4246577}"/>
    <cellStyle name="Entrée 2 2 3 3 6" xfId="32461" xr:uid="{0FE6BB19-D901-4228-856D-A19061CAB233}"/>
    <cellStyle name="Entrée 2 2 3 3 7" xfId="32462" xr:uid="{E1A5A6ED-EBBD-4067-A18F-9E7D4A9F120C}"/>
    <cellStyle name="Entrée 2 2 3 4" xfId="32463" xr:uid="{2BE98E4C-8979-4968-882B-7710983077B9}"/>
    <cellStyle name="Entrée 2 2 3 4 2" xfId="32464" xr:uid="{5413BA0C-DE5A-4026-B1AF-847C02E2503C}"/>
    <cellStyle name="Entrée 2 2 3 4 2 2" xfId="32465" xr:uid="{0B9448C2-EEDD-4242-A82A-E8AC0095DBC6}"/>
    <cellStyle name="Entrée 2 2 3 4 2 3" xfId="32466" xr:uid="{EA025BC7-FC8F-4027-B991-FD594434E74A}"/>
    <cellStyle name="Entrée 2 2 3 4 2 4" xfId="32467" xr:uid="{C0605763-2523-43B6-9292-51BEF45D3701}"/>
    <cellStyle name="Entrée 2 2 3 4 2 5" xfId="32468" xr:uid="{7816195B-E0F0-4B6F-AD0F-F4E392518C2E}"/>
    <cellStyle name="Entrée 2 2 3 4 3" xfId="32469" xr:uid="{FD637EAC-8C36-409D-84E7-3B2B2671446D}"/>
    <cellStyle name="Entrée 2 2 3 4 3 2" xfId="32470" xr:uid="{749269CB-DF0B-4AFE-9526-487F221A34ED}"/>
    <cellStyle name="Entrée 2 2 3 4 3 3" xfId="32471" xr:uid="{71B31AB8-F305-4CF7-911E-928196FFA165}"/>
    <cellStyle name="Entrée 2 2 3 4 3 4" xfId="32472" xr:uid="{5D056151-754D-4BDD-B3F5-449176C9584F}"/>
    <cellStyle name="Entrée 2 2 3 4 3 5" xfId="32473" xr:uid="{429586FA-D38F-48B9-BDD7-B9539FD87888}"/>
    <cellStyle name="Entrée 2 2 3 4 4" xfId="32474" xr:uid="{49684E7E-D9E0-4140-9B69-32183DCB05DF}"/>
    <cellStyle name="Entrée 2 2 3 4 5" xfId="32475" xr:uid="{75FA7577-9074-42CE-8B61-D56DF4BB07F8}"/>
    <cellStyle name="Entrée 2 2 3 4 6" xfId="32476" xr:uid="{6D190436-9979-4A0C-A3F7-3B3839CBC866}"/>
    <cellStyle name="Entrée 2 2 3 4 7" xfId="32477" xr:uid="{27103890-D25D-4C94-86F8-D69798E8637D}"/>
    <cellStyle name="Entrée 2 2 3 5" xfId="32478" xr:uid="{FCAAAE5C-005C-46C1-8257-1A952CD00031}"/>
    <cellStyle name="Entrée 2 2 3 5 2" xfId="32479" xr:uid="{B4CE76E8-1A1F-4035-BC00-CE4D60A7D069}"/>
    <cellStyle name="Entrée 2 2 3 5 3" xfId="32480" xr:uid="{CFCF6051-FAA3-49D5-BB4C-0D675B9C00C3}"/>
    <cellStyle name="Entrée 2 2 3 5 4" xfId="32481" xr:uid="{50DC0BDF-A049-49CD-B4C5-66636F6FDED1}"/>
    <cellStyle name="Entrée 2 2 3 5 5" xfId="32482" xr:uid="{88476B46-3127-4DB6-B4AF-7D6D9A4CAF44}"/>
    <cellStyle name="Entrée 2 2 3 6" xfId="32483" xr:uid="{F3501E70-0B00-4EB5-A619-4969F5ECA000}"/>
    <cellStyle name="Entrée 2 2 3 6 2" xfId="32484" xr:uid="{52787EFB-9546-4B7D-B845-CDF7CC1C8160}"/>
    <cellStyle name="Entrée 2 2 3 6 3" xfId="32485" xr:uid="{8FFD5763-FE1E-4313-8A64-9B0014580AF5}"/>
    <cellStyle name="Entrée 2 2 3 6 4" xfId="32486" xr:uid="{71407A7D-2303-498D-8793-D9838AC901D9}"/>
    <cellStyle name="Entrée 2 2 3 6 5" xfId="32487" xr:uid="{F5166B75-4A35-4485-842A-C2F9A5002E41}"/>
    <cellStyle name="Entrée 2 2 3 7" xfId="32488" xr:uid="{3CC641B9-E0E1-4063-8445-61EA8EBB3E46}"/>
    <cellStyle name="Entrée 2 2 3 8" xfId="32489" xr:uid="{E1B4B07E-6E28-4694-B676-92BB32384BB7}"/>
    <cellStyle name="Entrée 2 2 3 9" xfId="32490" xr:uid="{ACF484C3-1AD0-403B-95E3-DB113C51E4AA}"/>
    <cellStyle name="Entrée 2 2 3_Commentaires" xfId="32491" xr:uid="{ED3FF9B4-7BD1-4F80-B30E-F9C3137FA1D2}"/>
    <cellStyle name="Entrée 2 2 4" xfId="32492" xr:uid="{EB9CFBC3-E349-494F-B78D-058541A44F47}"/>
    <cellStyle name="Entrée 2 2 4 2" xfId="32493" xr:uid="{53FDF999-383E-49BE-A945-59F75089605D}"/>
    <cellStyle name="Entrée 2 2 4 2 2" xfId="32494" xr:uid="{D5DAB929-E9B0-4F9F-B21B-F7060D47DBA2}"/>
    <cellStyle name="Entrée 2 2 4 2 3" xfId="32495" xr:uid="{48EA0266-8476-4ABD-9FEE-B938633228C1}"/>
    <cellStyle name="Entrée 2 2 4 2 4" xfId="32496" xr:uid="{63F8D349-5C34-466C-9E12-DCCE4998B20A}"/>
    <cellStyle name="Entrée 2 2 4 2 5" xfId="32497" xr:uid="{68F42F9C-AD3B-4961-82D7-FC7AD2FB70B6}"/>
    <cellStyle name="Entrée 2 2 4 3" xfId="32498" xr:uid="{529B4EC6-473E-48AD-92AF-003F65D68224}"/>
    <cellStyle name="Entrée 2 2 4 3 2" xfId="32499" xr:uid="{AFA1AEF0-75E6-48FF-90CA-A42C2BD11FA1}"/>
    <cellStyle name="Entrée 2 2 4 3 3" xfId="32500" xr:uid="{F76575B1-1872-42BC-AC6B-07B748E26FB5}"/>
    <cellStyle name="Entrée 2 2 4 3 4" xfId="32501" xr:uid="{32E97FE4-7ADB-4351-BE29-7D62E65D1D41}"/>
    <cellStyle name="Entrée 2 2 4 3 5" xfId="32502" xr:uid="{E19A5968-F568-4CF1-BB91-3DE31932B389}"/>
    <cellStyle name="Entrée 2 2 4 4" xfId="32503" xr:uid="{8C9EC4C1-6096-4221-8A58-CA9A0F17408D}"/>
    <cellStyle name="Entrée 2 2 4 5" xfId="32504" xr:uid="{CB3D5DF9-804D-49A2-8D43-1907FCEC77BD}"/>
    <cellStyle name="Entrée 2 2 4 6" xfId="32505" xr:uid="{7F7A8783-7359-4B12-A925-952D1ACE80FE}"/>
    <cellStyle name="Entrée 2 2 4 7" xfId="32506" xr:uid="{924C1FAE-634A-4C29-B710-FD40A66017A9}"/>
    <cellStyle name="Entrée 2 2 4_Commentaires" xfId="32507" xr:uid="{ACAB2CA2-2FA2-4E6D-8433-5D2EDCEB4E88}"/>
    <cellStyle name="Entrée 2 2 5" xfId="32508" xr:uid="{BB643D0D-390A-41CC-AC3B-78DF1AF57E19}"/>
    <cellStyle name="Entrée 2 2 5 2" xfId="32509" xr:uid="{6961D313-8DAA-46E8-95FC-8ACE38EBABC6}"/>
    <cellStyle name="Entrée 2 2 5 2 2" xfId="32510" xr:uid="{ECBA658D-FFC7-43E9-B6ED-78272AAF17A6}"/>
    <cellStyle name="Entrée 2 2 5 2 3" xfId="32511" xr:uid="{E2CA12D1-41F0-43F7-9AB5-BE25756E9315}"/>
    <cellStyle name="Entrée 2 2 5 2 4" xfId="32512" xr:uid="{ABF93B00-CA46-464C-9158-D99030809CC9}"/>
    <cellStyle name="Entrée 2 2 5 2 5" xfId="32513" xr:uid="{02FC73D0-82ED-4D01-81E5-D344FC7D00DE}"/>
    <cellStyle name="Entrée 2 2 5 3" xfId="32514" xr:uid="{2ED44AE7-02AF-4130-B991-623EA6292D5C}"/>
    <cellStyle name="Entrée 2 2 5 3 2" xfId="32515" xr:uid="{B4805E54-EB05-4DB3-88CC-C5FE3DE23BB8}"/>
    <cellStyle name="Entrée 2 2 5 3 3" xfId="32516" xr:uid="{7DBDB48C-1E3F-463C-880C-C74322E2B4AF}"/>
    <cellStyle name="Entrée 2 2 5 3 4" xfId="32517" xr:uid="{0D05D2FF-255D-4902-9799-7FF30A027BAC}"/>
    <cellStyle name="Entrée 2 2 5 3 5" xfId="32518" xr:uid="{DDAC6838-7EF9-455C-8820-1455F4D11D95}"/>
    <cellStyle name="Entrée 2 2 5 4" xfId="32519" xr:uid="{2EA749DD-A52F-4D4B-9260-68839919C7DB}"/>
    <cellStyle name="Entrée 2 2 5 5" xfId="32520" xr:uid="{A42B0C42-D000-4EA6-95D3-9AC4811E19F6}"/>
    <cellStyle name="Entrée 2 2 5 6" xfId="32521" xr:uid="{60E60F3D-B023-43B7-A4C2-F3C72D65AEBE}"/>
    <cellStyle name="Entrée 2 2 5 7" xfId="32522" xr:uid="{B6B4E665-0F81-4AE4-9522-7723E024DBF7}"/>
    <cellStyle name="Entrée 2 2 6" xfId="32523" xr:uid="{00D2A72A-CFFF-4575-BBDC-C4710E58B4AD}"/>
    <cellStyle name="Entrée 2 2 6 2" xfId="32524" xr:uid="{48479C62-EB9E-4F3F-9E02-F34E69290755}"/>
    <cellStyle name="Entrée 2 2 6 2 2" xfId="32525" xr:uid="{766DCD14-4A54-41DE-87F8-028D2A6AFF5C}"/>
    <cellStyle name="Entrée 2 2 6 2 3" xfId="32526" xr:uid="{9227C6B6-4396-414A-9E1D-163D4644649C}"/>
    <cellStyle name="Entrée 2 2 6 2 4" xfId="32527" xr:uid="{B8F845B3-1EB9-4B6C-AF40-024D9943A607}"/>
    <cellStyle name="Entrée 2 2 6 2 5" xfId="32528" xr:uid="{E1123CD6-02A4-4E1A-8A67-459479464152}"/>
    <cellStyle name="Entrée 2 2 6 3" xfId="32529" xr:uid="{1817E91D-2063-4F5F-875D-BE292D016CD5}"/>
    <cellStyle name="Entrée 2 2 6 3 2" xfId="32530" xr:uid="{D4FC63FD-5BC6-4F63-92F1-D7147C295326}"/>
    <cellStyle name="Entrée 2 2 6 3 3" xfId="32531" xr:uid="{CD7767FE-22E0-497A-BEC4-194E62956502}"/>
    <cellStyle name="Entrée 2 2 6 3 4" xfId="32532" xr:uid="{69A10CD2-E057-42C5-8048-F3E8B38151DF}"/>
    <cellStyle name="Entrée 2 2 6 3 5" xfId="32533" xr:uid="{D4661279-FDFF-4075-AEA8-97F42D1B473F}"/>
    <cellStyle name="Entrée 2 2 6 4" xfId="32534" xr:uid="{06F31AAA-4DAD-485D-8483-CCECDA03822A}"/>
    <cellStyle name="Entrée 2 2 6 5" xfId="32535" xr:uid="{A7AC9703-DE14-497B-9D1D-FDBA22814206}"/>
    <cellStyle name="Entrée 2 2 6 6" xfId="32536" xr:uid="{FAD96DBA-DA9D-420E-A2ED-2F01FE6C0E5B}"/>
    <cellStyle name="Entrée 2 2 6 7" xfId="32537" xr:uid="{880CB92A-D9EB-4325-9F53-0DF28EC4622C}"/>
    <cellStyle name="Entrée 2 2 7" xfId="32538" xr:uid="{4A0FE2B8-199A-4A3A-9C23-D6885DF3272D}"/>
    <cellStyle name="Entrée 2 2 7 2" xfId="32539" xr:uid="{F0E9484C-5DC2-411B-8FA4-3E9346E7FF87}"/>
    <cellStyle name="Entrée 2 2 7 2 2" xfId="32540" xr:uid="{18A57545-7708-4DE6-809B-C80BFE4E695F}"/>
    <cellStyle name="Entrée 2 2 7 2 3" xfId="32541" xr:uid="{292EE26D-E047-49D2-862F-5842F6E4F307}"/>
    <cellStyle name="Entrée 2 2 7 2 4" xfId="32542" xr:uid="{91FE8ED5-0BB5-48D7-A1B4-4271EFD7E313}"/>
    <cellStyle name="Entrée 2 2 7 2 5" xfId="32543" xr:uid="{C4B31FE1-1EA2-4590-A584-B36D21674F7D}"/>
    <cellStyle name="Entrée 2 2 7 3" xfId="32544" xr:uid="{899F090C-D839-4674-A75A-CB5352FA3DE9}"/>
    <cellStyle name="Entrée 2 2 7 3 2" xfId="32545" xr:uid="{811F9488-79BE-4038-A7FA-42D44023C69E}"/>
    <cellStyle name="Entrée 2 2 7 3 3" xfId="32546" xr:uid="{D50DDCA5-BDA1-4081-8994-D3DE4AA64D79}"/>
    <cellStyle name="Entrée 2 2 7 3 4" xfId="32547" xr:uid="{97FB8C80-3F5F-4C44-BC12-6A3ED7132A1B}"/>
    <cellStyle name="Entrée 2 2 7 3 5" xfId="32548" xr:uid="{B93297FD-F7EF-4841-A367-4B8BFE67DF20}"/>
    <cellStyle name="Entrée 2 2 7 4" xfId="32549" xr:uid="{49A82B22-5427-46D3-BC46-B65AE6CD7179}"/>
    <cellStyle name="Entrée 2 2 7 5" xfId="32550" xr:uid="{BE890E88-1C2C-4C1C-8E01-90A2EE247DD9}"/>
    <cellStyle name="Entrée 2 2 7 6" xfId="32551" xr:uid="{01FB0A13-6FEB-47EA-A2CA-9D2B792DFD9D}"/>
    <cellStyle name="Entrée 2 2 7 7" xfId="32552" xr:uid="{9FCCBBE3-807D-4D92-8B44-103BD537DA6B}"/>
    <cellStyle name="Entrée 2 2 8" xfId="32553" xr:uid="{9DD361CC-F538-434C-8F41-BBD2C6A5D915}"/>
    <cellStyle name="Entrée 2 2 8 2" xfId="32554" xr:uid="{480A40F5-30CB-4ABF-ADCF-925213C42E43}"/>
    <cellStyle name="Entrée 2 2 8 3" xfId="32555" xr:uid="{81737871-33DA-4396-97D3-BE5E54F1460C}"/>
    <cellStyle name="Entrée 2 2 8 4" xfId="32556" xr:uid="{0EDB5E55-DF4B-4C1E-99A3-75A26BEFC7A6}"/>
    <cellStyle name="Entrée 2 2 8 5" xfId="32557" xr:uid="{40768B64-45EB-4C72-A06E-CC0F8ABD37D4}"/>
    <cellStyle name="Entrée 2 2 9" xfId="32558" xr:uid="{5E849E3A-0CD4-4A2D-AF17-6DC253C82BEA}"/>
    <cellStyle name="Entrée 2 2 9 2" xfId="32559" xr:uid="{9B3D0571-437A-450B-ADF7-526EFD42C506}"/>
    <cellStyle name="Entrée 2 2 9 3" xfId="32560" xr:uid="{759BE88F-D1E0-47C5-9E10-DD1942832195}"/>
    <cellStyle name="Entrée 2 2 9 4" xfId="32561" xr:uid="{EDC70615-D180-4F5D-807A-2BC52FFBEFB5}"/>
    <cellStyle name="Entrée 2 2 9 5" xfId="32562" xr:uid="{9BCB6F2C-52AA-4C24-BBD1-06BE165E57CB}"/>
    <cellStyle name="Entrée 2 2_Commentaires" xfId="32563" xr:uid="{49CA5987-8347-43A7-AD45-1CDAFE4006D3}"/>
    <cellStyle name="Entrée 2 3" xfId="32564" xr:uid="{6989CAD3-45EC-4F0F-B592-6E850531E72F}"/>
    <cellStyle name="Entrée 2 3 10" xfId="32565" xr:uid="{46F15C90-74AF-4899-8AB3-601CC94F1234}"/>
    <cellStyle name="Entrée 2 3 11" xfId="32566" xr:uid="{017BBDB5-53BC-4125-AE73-52D090893339}"/>
    <cellStyle name="Entrée 2 3 12" xfId="32567" xr:uid="{F8112DC3-963D-4AC7-9B78-401378FBF55A}"/>
    <cellStyle name="Entrée 2 3 2" xfId="32568" xr:uid="{77FFEC4B-A690-4EB2-85A0-6D28ED2879D8}"/>
    <cellStyle name="Entrée 2 3 2 10" xfId="32569" xr:uid="{0E834FBD-9EA4-41D0-B603-FD14AC248784}"/>
    <cellStyle name="Entrée 2 3 2 2" xfId="32570" xr:uid="{C1ED9914-4C6F-4B32-8E32-A0848831CE29}"/>
    <cellStyle name="Entrée 2 3 2 2 2" xfId="32571" xr:uid="{9FBDE0E9-1549-45E3-8951-B606CDA3D1E1}"/>
    <cellStyle name="Entrée 2 3 2 2 2 2" xfId="32572" xr:uid="{8736634E-B7EF-42CB-B6E8-A07C649CCB1E}"/>
    <cellStyle name="Entrée 2 3 2 2 2 3" xfId="32573" xr:uid="{967FC990-8BF1-41E0-ADAB-98A9E9E2A7F1}"/>
    <cellStyle name="Entrée 2 3 2 2 2 4" xfId="32574" xr:uid="{C2A34214-58D9-4D12-88DD-13C499B3DFBC}"/>
    <cellStyle name="Entrée 2 3 2 2 2 5" xfId="32575" xr:uid="{0D6EC373-076C-4915-BEDF-754945144A31}"/>
    <cellStyle name="Entrée 2 3 2 2 3" xfId="32576" xr:uid="{993EB530-6E5B-4327-B643-DA8AA051EFC7}"/>
    <cellStyle name="Entrée 2 3 2 2 3 2" xfId="32577" xr:uid="{A6372183-6DA4-47CF-9271-DB40B7A5DBE2}"/>
    <cellStyle name="Entrée 2 3 2 2 3 3" xfId="32578" xr:uid="{CE2275F6-5395-42B9-B17B-20D8C3D54A56}"/>
    <cellStyle name="Entrée 2 3 2 2 3 4" xfId="32579" xr:uid="{9D8C4FFC-DD3A-4B53-BAC1-1C7F57BE027A}"/>
    <cellStyle name="Entrée 2 3 2 2 3 5" xfId="32580" xr:uid="{B3AA9798-0C22-40B6-837B-FD1E6BCF0FDA}"/>
    <cellStyle name="Entrée 2 3 2 2 4" xfId="32581" xr:uid="{8B5F18A5-D177-4168-B7E3-BA3A19F48F3C}"/>
    <cellStyle name="Entrée 2 3 2 2 5" xfId="32582" xr:uid="{05F11EAA-E063-4620-81AD-B8D9A9859A79}"/>
    <cellStyle name="Entrée 2 3 2 2 6" xfId="32583" xr:uid="{9FB86A5F-7C7D-4CC5-A029-7DB3DA3D492F}"/>
    <cellStyle name="Entrée 2 3 2 2 7" xfId="32584" xr:uid="{0BDFAFA8-29A7-4520-B98F-14E5546463EA}"/>
    <cellStyle name="Entrée 2 3 2 2_Commentaires" xfId="32585" xr:uid="{A5FCB2D3-0DAF-4D2E-BFF4-DD8BEBDC6EEA}"/>
    <cellStyle name="Entrée 2 3 2 3" xfId="32586" xr:uid="{60F8E6A9-CB91-4B62-9A45-5C82B473B22E}"/>
    <cellStyle name="Entrée 2 3 2 3 2" xfId="32587" xr:uid="{4A4A5218-CAD5-4A75-9456-7DC520FF81E1}"/>
    <cellStyle name="Entrée 2 3 2 3 2 2" xfId="32588" xr:uid="{A5D13B93-C011-49F9-9134-225BC0941613}"/>
    <cellStyle name="Entrée 2 3 2 3 2 3" xfId="32589" xr:uid="{063BEB33-A6C1-4E99-8D46-802A29CE606A}"/>
    <cellStyle name="Entrée 2 3 2 3 2 4" xfId="32590" xr:uid="{68F07C1D-9BDF-4B4A-8DFE-C09890E2B4C0}"/>
    <cellStyle name="Entrée 2 3 2 3 2 5" xfId="32591" xr:uid="{5917824E-1279-4109-99D2-3E8C6B37D6F8}"/>
    <cellStyle name="Entrée 2 3 2 3 3" xfId="32592" xr:uid="{E87E7D2B-6364-4628-A0FC-E8B6A4BABF81}"/>
    <cellStyle name="Entrée 2 3 2 3 3 2" xfId="32593" xr:uid="{DBE2B284-C662-484C-B0BD-1E050981B91F}"/>
    <cellStyle name="Entrée 2 3 2 3 3 3" xfId="32594" xr:uid="{3A28271F-F8DF-40D4-9737-A49E82F9D371}"/>
    <cellStyle name="Entrée 2 3 2 3 3 4" xfId="32595" xr:uid="{CC679832-AA83-4496-AC70-08798236771A}"/>
    <cellStyle name="Entrée 2 3 2 3 3 5" xfId="32596" xr:uid="{7FD1D6C0-A925-49A0-B6C2-259E3A5B21D1}"/>
    <cellStyle name="Entrée 2 3 2 3 4" xfId="32597" xr:uid="{C088D5BE-7EB8-46D5-9A9F-C327BE8315BF}"/>
    <cellStyle name="Entrée 2 3 2 3 5" xfId="32598" xr:uid="{26FD17D7-4B71-40B0-BFDC-D9F584FA6A03}"/>
    <cellStyle name="Entrée 2 3 2 3 6" xfId="32599" xr:uid="{B88AB12D-71C3-4794-ABF2-F501E91C679B}"/>
    <cellStyle name="Entrée 2 3 2 3 7" xfId="32600" xr:uid="{09619948-84A6-4710-8716-99E7F8BE7DF9}"/>
    <cellStyle name="Entrée 2 3 2 4" xfId="32601" xr:uid="{E8E1766B-77E1-430E-A207-E647E69AF234}"/>
    <cellStyle name="Entrée 2 3 2 4 2" xfId="32602" xr:uid="{6D1039EF-21B5-47FE-9363-55FC20846C60}"/>
    <cellStyle name="Entrée 2 3 2 4 2 2" xfId="32603" xr:uid="{1A266E02-C98F-4DC4-A220-9D30CE283EA3}"/>
    <cellStyle name="Entrée 2 3 2 4 2 3" xfId="32604" xr:uid="{84D4EC3F-0CE3-487E-8FC5-7E54D9CE03CD}"/>
    <cellStyle name="Entrée 2 3 2 4 2 4" xfId="32605" xr:uid="{BCA3A7EC-CB61-48AB-9680-023562157218}"/>
    <cellStyle name="Entrée 2 3 2 4 2 5" xfId="32606" xr:uid="{62DF3DCE-89F3-49F8-A187-051E076AD239}"/>
    <cellStyle name="Entrée 2 3 2 4 3" xfId="32607" xr:uid="{9A29D6E4-61C5-4CC4-8414-A1FBAD4A80C5}"/>
    <cellStyle name="Entrée 2 3 2 4 3 2" xfId="32608" xr:uid="{6E3F0A47-6002-4520-A63F-F886DA7A7A35}"/>
    <cellStyle name="Entrée 2 3 2 4 3 3" xfId="32609" xr:uid="{49FB476E-AB03-42CC-AC00-2456DE84A3F4}"/>
    <cellStyle name="Entrée 2 3 2 4 3 4" xfId="32610" xr:uid="{02052766-6590-4D3F-8511-B3209341B750}"/>
    <cellStyle name="Entrée 2 3 2 4 3 5" xfId="32611" xr:uid="{C567700A-2C4A-4FB7-95D8-2392C71C16BB}"/>
    <cellStyle name="Entrée 2 3 2 4 4" xfId="32612" xr:uid="{2E7013C7-B37B-46EE-A6CD-8A8660676E83}"/>
    <cellStyle name="Entrée 2 3 2 4 5" xfId="32613" xr:uid="{5035727C-CF3D-48EB-9C44-766779BB1E3D}"/>
    <cellStyle name="Entrée 2 3 2 4 6" xfId="32614" xr:uid="{CCF2998C-67CA-47F1-8CF4-498252D525B2}"/>
    <cellStyle name="Entrée 2 3 2 4 7" xfId="32615" xr:uid="{A03E2825-7D3C-414A-852E-E8C2E0A70CF3}"/>
    <cellStyle name="Entrée 2 3 2 5" xfId="32616" xr:uid="{6F851ABA-1649-442D-9BCE-849568C1C9B9}"/>
    <cellStyle name="Entrée 2 3 2 5 2" xfId="32617" xr:uid="{61B7F5EB-6AD1-4194-AB38-821FA20E23F2}"/>
    <cellStyle name="Entrée 2 3 2 5 3" xfId="32618" xr:uid="{39CE3E76-C1B0-418C-BD70-37099FE6423F}"/>
    <cellStyle name="Entrée 2 3 2 5 4" xfId="32619" xr:uid="{102FEE68-D28F-44CF-AA10-F77E6C17D743}"/>
    <cellStyle name="Entrée 2 3 2 5 5" xfId="32620" xr:uid="{355A3030-B880-4FE0-8729-463CFC271C1B}"/>
    <cellStyle name="Entrée 2 3 2 6" xfId="32621" xr:uid="{823A0FF8-F4D2-4111-88F8-0367ED07DF05}"/>
    <cellStyle name="Entrée 2 3 2 6 2" xfId="32622" xr:uid="{CE48EAEF-056D-4370-A24A-282F8D4734F9}"/>
    <cellStyle name="Entrée 2 3 2 6 3" xfId="32623" xr:uid="{38F83741-93B3-488E-B02F-1305E65965DD}"/>
    <cellStyle name="Entrée 2 3 2 6 4" xfId="32624" xr:uid="{21BC5812-7E21-4810-AC9C-9CF6BFDFE09A}"/>
    <cellStyle name="Entrée 2 3 2 6 5" xfId="32625" xr:uid="{857A1A74-D52F-48F0-AC69-4A4175485DBB}"/>
    <cellStyle name="Entrée 2 3 2 7" xfId="32626" xr:uid="{D80D39E0-E232-41D3-BB8C-4FCAE478D4C7}"/>
    <cellStyle name="Entrée 2 3 2 8" xfId="32627" xr:uid="{E79506FB-51BF-4B5D-962E-6A0D52220B1D}"/>
    <cellStyle name="Entrée 2 3 2 9" xfId="32628" xr:uid="{2A1D7B45-44E0-4472-BBAF-50BDB3F362CC}"/>
    <cellStyle name="Entrée 2 3 2_Commentaires" xfId="32629" xr:uid="{A9E32744-7BC1-4D8E-8A8B-2986A8D5E100}"/>
    <cellStyle name="Entrée 2 3 3" xfId="32630" xr:uid="{E3187EC6-9411-4FFF-8857-76738E3AE514}"/>
    <cellStyle name="Entrée 2 3 3 2" xfId="32631" xr:uid="{8E21AAE2-4693-4B95-B8E1-1E48E18083DE}"/>
    <cellStyle name="Entrée 2 3 3 2 2" xfId="32632" xr:uid="{BBC80517-7672-4F0A-A096-F1E11C053239}"/>
    <cellStyle name="Entrée 2 3 3 2 3" xfId="32633" xr:uid="{AA25EE04-C21D-41CE-9663-8A8B6D205993}"/>
    <cellStyle name="Entrée 2 3 3 2 4" xfId="32634" xr:uid="{73AA4395-4E50-42F7-8227-649892020D7A}"/>
    <cellStyle name="Entrée 2 3 3 2 5" xfId="32635" xr:uid="{D3B9A319-4C9E-47EB-B724-5153175745C6}"/>
    <cellStyle name="Entrée 2 3 3 3" xfId="32636" xr:uid="{FBC06484-3C57-472D-97F4-CF789B241A6C}"/>
    <cellStyle name="Entrée 2 3 3 3 2" xfId="32637" xr:uid="{5E65A80E-D225-45B9-9C55-9544AD6DF0A4}"/>
    <cellStyle name="Entrée 2 3 3 3 3" xfId="32638" xr:uid="{0EFA3003-50A0-4E39-A8C0-E1F652B8A22D}"/>
    <cellStyle name="Entrée 2 3 3 3 4" xfId="32639" xr:uid="{DD6FC16F-0898-4B1E-BDA1-BFA606F9CC4F}"/>
    <cellStyle name="Entrée 2 3 3 3 5" xfId="32640" xr:uid="{3D208C35-CB96-4EA3-86DD-71CB7E74055C}"/>
    <cellStyle name="Entrée 2 3 3 4" xfId="32641" xr:uid="{708907C0-BA11-4BB7-B542-A170EA0E4666}"/>
    <cellStyle name="Entrée 2 3 3 5" xfId="32642" xr:uid="{D795BB38-7896-4F2F-AD66-FCD0B1D91140}"/>
    <cellStyle name="Entrée 2 3 3 6" xfId="32643" xr:uid="{52044E48-3621-4809-854E-5AA56A407D62}"/>
    <cellStyle name="Entrée 2 3 3 7" xfId="32644" xr:uid="{ACF60526-C0C0-4D59-AC97-2A133735B784}"/>
    <cellStyle name="Entrée 2 3 3_Commentaires" xfId="32645" xr:uid="{8F11901C-5B9F-4EB3-919F-EE57FE892D98}"/>
    <cellStyle name="Entrée 2 3 4" xfId="32646" xr:uid="{B6E84782-A273-451F-898E-945329F38850}"/>
    <cellStyle name="Entrée 2 3 4 2" xfId="32647" xr:uid="{B1524943-925A-406E-A2A8-1A19B8B7AD35}"/>
    <cellStyle name="Entrée 2 3 4 2 2" xfId="32648" xr:uid="{39AAE4E4-9AF1-4F87-B093-445384113FF0}"/>
    <cellStyle name="Entrée 2 3 4 2 3" xfId="32649" xr:uid="{9F0A4B0B-8EE9-42FA-B10C-0602C9795F81}"/>
    <cellStyle name="Entrée 2 3 4 2 4" xfId="32650" xr:uid="{6199BFAA-5218-4358-97BA-2F4CC3EF9114}"/>
    <cellStyle name="Entrée 2 3 4 2 5" xfId="32651" xr:uid="{90FAB941-7E4D-4081-8338-21766BFAE35A}"/>
    <cellStyle name="Entrée 2 3 4 3" xfId="32652" xr:uid="{34364AF6-4DA4-407E-BA66-D06ED1F9C41E}"/>
    <cellStyle name="Entrée 2 3 4 3 2" xfId="32653" xr:uid="{7DD00014-C2B8-4719-9DF4-5D2AFE28EC43}"/>
    <cellStyle name="Entrée 2 3 4 3 3" xfId="32654" xr:uid="{B383F09B-8E61-4AC9-ACA0-FD68370A14CD}"/>
    <cellStyle name="Entrée 2 3 4 3 4" xfId="32655" xr:uid="{42BFE052-2511-45C2-998E-B66F38B86D11}"/>
    <cellStyle name="Entrée 2 3 4 3 5" xfId="32656" xr:uid="{F96EB5C8-73CA-4BD4-9BE1-5CBA1255F34B}"/>
    <cellStyle name="Entrée 2 3 4 4" xfId="32657" xr:uid="{CDC34397-18FB-4630-9B0E-6F26C13C50E5}"/>
    <cellStyle name="Entrée 2 3 4 5" xfId="32658" xr:uid="{BC3D91FE-7BCD-4322-96D3-AFE23CBDEFB4}"/>
    <cellStyle name="Entrée 2 3 4 6" xfId="32659" xr:uid="{A734981E-9C67-46B7-9C1F-015E6F1F10E9}"/>
    <cellStyle name="Entrée 2 3 4 7" xfId="32660" xr:uid="{FCB59FFF-2A74-429D-B031-0C94E5EE9041}"/>
    <cellStyle name="Entrée 2 3 5" xfId="32661" xr:uid="{AF166999-A067-4183-A0FB-71F8DDFF00E3}"/>
    <cellStyle name="Entrée 2 3 5 2" xfId="32662" xr:uid="{A0764C36-3D10-4E84-8DBE-51058366F87E}"/>
    <cellStyle name="Entrée 2 3 5 2 2" xfId="32663" xr:uid="{EC572263-C681-4A14-95DE-96C27CDA9465}"/>
    <cellStyle name="Entrée 2 3 5 2 3" xfId="32664" xr:uid="{210E3F87-F073-4EA6-8945-C2D9D37BE397}"/>
    <cellStyle name="Entrée 2 3 5 2 4" xfId="32665" xr:uid="{2D9DC151-706C-4DF3-8CC0-84F8D5037FC7}"/>
    <cellStyle name="Entrée 2 3 5 2 5" xfId="32666" xr:uid="{7A4FA21C-DFE3-4FC0-93D2-D17FCE5C6B10}"/>
    <cellStyle name="Entrée 2 3 5 3" xfId="32667" xr:uid="{A174DFEB-E12A-4D60-9E7A-021672F09775}"/>
    <cellStyle name="Entrée 2 3 5 3 2" xfId="32668" xr:uid="{957704F8-C0F5-49CD-B562-BA480E937123}"/>
    <cellStyle name="Entrée 2 3 5 3 3" xfId="32669" xr:uid="{0C5DCEF4-475F-4F25-A2EE-5EF7919CEEE9}"/>
    <cellStyle name="Entrée 2 3 5 3 4" xfId="32670" xr:uid="{8EAAB1D8-99DA-4A11-B8AC-40C5B46F30FA}"/>
    <cellStyle name="Entrée 2 3 5 3 5" xfId="32671" xr:uid="{07750DED-F630-42C9-8514-B819FFFF7C43}"/>
    <cellStyle name="Entrée 2 3 5 4" xfId="32672" xr:uid="{919939E9-6F5B-4EFC-BFCA-ABA64DC233E7}"/>
    <cellStyle name="Entrée 2 3 5 5" xfId="32673" xr:uid="{83BFE767-C27A-4DC9-93E5-C7C70228F0C2}"/>
    <cellStyle name="Entrée 2 3 5 6" xfId="32674" xr:uid="{F435DBE4-7ABE-48E2-94BA-D428155B0F32}"/>
    <cellStyle name="Entrée 2 3 5 7" xfId="32675" xr:uid="{5230A09D-AE8D-4256-A488-4F8ABD674EF4}"/>
    <cellStyle name="Entrée 2 3 6" xfId="32676" xr:uid="{D23F64FC-A1D7-410D-9335-B75EE6BCD229}"/>
    <cellStyle name="Entrée 2 3 6 2" xfId="32677" xr:uid="{E0139BD6-F583-429B-9FBA-460E3DE2537D}"/>
    <cellStyle name="Entrée 2 3 6 2 2" xfId="32678" xr:uid="{6724DF39-51D6-49CC-AED1-4BCA258828D3}"/>
    <cellStyle name="Entrée 2 3 6 2 3" xfId="32679" xr:uid="{92C50731-32A6-45C9-AD2C-2B64D42C4F95}"/>
    <cellStyle name="Entrée 2 3 6 2 4" xfId="32680" xr:uid="{7104D53A-D5FE-4199-9358-C0CD66904A8D}"/>
    <cellStyle name="Entrée 2 3 6 2 5" xfId="32681" xr:uid="{E19AFD68-E675-4B78-AC41-1264BC54F9B1}"/>
    <cellStyle name="Entrée 2 3 6 3" xfId="32682" xr:uid="{4203E761-DF12-479A-BA66-B42289443C0B}"/>
    <cellStyle name="Entrée 2 3 6 3 2" xfId="32683" xr:uid="{C1E86B0C-7215-43A6-94D0-FF20CD44B6FE}"/>
    <cellStyle name="Entrée 2 3 6 3 3" xfId="32684" xr:uid="{2B3C3B89-6182-43EB-B6AA-4D0B93B7922D}"/>
    <cellStyle name="Entrée 2 3 6 3 4" xfId="32685" xr:uid="{3B9D7C09-C599-48A2-9A15-111A75C1F5E8}"/>
    <cellStyle name="Entrée 2 3 6 3 5" xfId="32686" xr:uid="{FF608BC3-3A8C-49C8-92AF-84E4D7D72F1A}"/>
    <cellStyle name="Entrée 2 3 6 4" xfId="32687" xr:uid="{DF8F7B3B-A284-4ADF-A605-110EF9FFAA97}"/>
    <cellStyle name="Entrée 2 3 6 5" xfId="32688" xr:uid="{BD10D60A-8F87-498A-BA58-F2CFCA68A9E8}"/>
    <cellStyle name="Entrée 2 3 6 6" xfId="32689" xr:uid="{D745BAB6-FCDB-42C0-A36D-9938658EC95A}"/>
    <cellStyle name="Entrée 2 3 6 7" xfId="32690" xr:uid="{E4EE9144-BBA2-4250-BACB-76F5856AC286}"/>
    <cellStyle name="Entrée 2 3 7" xfId="32691" xr:uid="{80D059B2-737C-43C0-BE85-166A913882D8}"/>
    <cellStyle name="Entrée 2 3 7 2" xfId="32692" xr:uid="{0939B5E3-62BA-4C65-AA42-B847F0B59304}"/>
    <cellStyle name="Entrée 2 3 7 3" xfId="32693" xr:uid="{2BBAE4A5-857D-443D-9B3B-6E1F3A7E4A68}"/>
    <cellStyle name="Entrée 2 3 7 4" xfId="32694" xr:uid="{8F30DA8F-A476-46F3-ABB3-651ED01B20DA}"/>
    <cellStyle name="Entrée 2 3 7 5" xfId="32695" xr:uid="{D08A7532-3B74-4D65-83B9-0332B5354148}"/>
    <cellStyle name="Entrée 2 3 8" xfId="32696" xr:uid="{D66DDC60-BCB7-4E5B-B301-916126839518}"/>
    <cellStyle name="Entrée 2 3 8 2" xfId="32697" xr:uid="{5C68BE8E-15A4-468B-BF5F-E2F5560DB508}"/>
    <cellStyle name="Entrée 2 3 8 3" xfId="32698" xr:uid="{45511792-CA67-45EA-9080-A41B690FE3A6}"/>
    <cellStyle name="Entrée 2 3 8 4" xfId="32699" xr:uid="{84B79D02-5E2E-404F-AA34-DEACE8CB73EC}"/>
    <cellStyle name="Entrée 2 3 8 5" xfId="32700" xr:uid="{58E8B11F-C324-498C-A8B9-D7D0636EE915}"/>
    <cellStyle name="Entrée 2 3 9" xfId="32701" xr:uid="{03E4E67A-F0B1-4B13-A5C0-66F1317BE001}"/>
    <cellStyle name="Entrée 2 3_Commentaires" xfId="32702" xr:uid="{11D1C352-B0CA-4EE1-B852-222F875A02B1}"/>
    <cellStyle name="Entrée 2 4" xfId="32703" xr:uid="{82B48E81-626E-40D1-BC65-652AB7DAF55F}"/>
    <cellStyle name="Entrée 2 4 10" xfId="32704" xr:uid="{B28CB4AD-68CB-4F68-95CC-18C5C7767671}"/>
    <cellStyle name="Entrée 2 4 2" xfId="32705" xr:uid="{35557D1C-DFDE-4694-85B6-219472E12FD6}"/>
    <cellStyle name="Entrée 2 4 2 2" xfId="32706" xr:uid="{2AC1C916-8B5F-4CFD-89D5-C4BAC6466474}"/>
    <cellStyle name="Entrée 2 4 2 2 2" xfId="32707" xr:uid="{FF4781EA-4E0E-4B5D-B8D6-F1D88F166BB2}"/>
    <cellStyle name="Entrée 2 4 2 2 3" xfId="32708" xr:uid="{87562040-14AE-4BD6-9647-123CCA5DBF41}"/>
    <cellStyle name="Entrée 2 4 2 2 4" xfId="32709" xr:uid="{E329C22A-9F45-451F-9A7C-8167B77CEAC8}"/>
    <cellStyle name="Entrée 2 4 2 2 5" xfId="32710" xr:uid="{ED768DFC-F610-429A-AB8A-A26EE4058600}"/>
    <cellStyle name="Entrée 2 4 2 3" xfId="32711" xr:uid="{F592335F-D6AB-472C-BB6E-500EE22A995D}"/>
    <cellStyle name="Entrée 2 4 2 3 2" xfId="32712" xr:uid="{32B12C12-F0EE-4796-967C-05F27E0802D9}"/>
    <cellStyle name="Entrée 2 4 2 3 3" xfId="32713" xr:uid="{BA1D076D-F7BC-4F2B-9D76-35DC5576CD75}"/>
    <cellStyle name="Entrée 2 4 2 3 4" xfId="32714" xr:uid="{19119A8F-0F64-49A3-A9FB-7D83D55200AE}"/>
    <cellStyle name="Entrée 2 4 2 3 5" xfId="32715" xr:uid="{130EAC8F-EB8B-423B-B487-BD0912A5F1F6}"/>
    <cellStyle name="Entrée 2 4 2 4" xfId="32716" xr:uid="{E996BDF6-E3BA-4D82-B9F4-19283091D605}"/>
    <cellStyle name="Entrée 2 4 2 5" xfId="32717" xr:uid="{291348FD-3C5A-4CBD-BFB4-D21B71FAEBF5}"/>
    <cellStyle name="Entrée 2 4 2 6" xfId="32718" xr:uid="{92B49856-778B-4E83-8676-614BB184DA87}"/>
    <cellStyle name="Entrée 2 4 2 7" xfId="32719" xr:uid="{0B19996A-DB17-40E5-A1A7-4E70B7339D29}"/>
    <cellStyle name="Entrée 2 4 2_Commentaires" xfId="32720" xr:uid="{8DCC8DAF-B05F-4A90-B326-B5277033979A}"/>
    <cellStyle name="Entrée 2 4 3" xfId="32721" xr:uid="{0C214891-BCC6-4883-90A9-64E178F04A09}"/>
    <cellStyle name="Entrée 2 4 3 2" xfId="32722" xr:uid="{0F1071C9-C19B-41EE-BE5E-2849F70BFC46}"/>
    <cellStyle name="Entrée 2 4 3 2 2" xfId="32723" xr:uid="{8A244549-A467-4279-8AA3-7751B44F0B0D}"/>
    <cellStyle name="Entrée 2 4 3 2 3" xfId="32724" xr:uid="{849065FA-8CEC-4A78-AB65-4F91676D0F4F}"/>
    <cellStyle name="Entrée 2 4 3 2 4" xfId="32725" xr:uid="{671ED324-6E14-4090-9410-B2038A2E391F}"/>
    <cellStyle name="Entrée 2 4 3 2 5" xfId="32726" xr:uid="{59304F69-C154-43C3-80EE-B1D486F9A1CE}"/>
    <cellStyle name="Entrée 2 4 3 3" xfId="32727" xr:uid="{FB4C4D98-F133-4F3A-B019-B05A01AE9973}"/>
    <cellStyle name="Entrée 2 4 3 3 2" xfId="32728" xr:uid="{F7187E13-DFC6-46CC-BB83-7FE2ED38D620}"/>
    <cellStyle name="Entrée 2 4 3 3 3" xfId="32729" xr:uid="{1910A76A-2E05-4B3F-A8AA-B8740A6F37A9}"/>
    <cellStyle name="Entrée 2 4 3 3 4" xfId="32730" xr:uid="{002CE627-4A70-4150-A928-4CD115494CB2}"/>
    <cellStyle name="Entrée 2 4 3 3 5" xfId="32731" xr:uid="{1D420533-328B-4934-8CBF-046819E78746}"/>
    <cellStyle name="Entrée 2 4 3 4" xfId="32732" xr:uid="{8350A5E7-638B-4A91-BC80-49A56E8A5171}"/>
    <cellStyle name="Entrée 2 4 3 5" xfId="32733" xr:uid="{BD59AAE8-125F-43DE-AC82-FEE1BED3BB77}"/>
    <cellStyle name="Entrée 2 4 3 6" xfId="32734" xr:uid="{6F5C7E2B-7F79-4043-994A-6760A4A9A569}"/>
    <cellStyle name="Entrée 2 4 3 7" xfId="32735" xr:uid="{FB1471F3-B547-4258-8BF2-0D5065639DE6}"/>
    <cellStyle name="Entrée 2 4 3_Commentaires" xfId="32736" xr:uid="{6A9E7A3F-A175-4E31-B7D1-EB1A0857673D}"/>
    <cellStyle name="Entrée 2 4 4" xfId="32737" xr:uid="{B98A43CB-5D25-485E-BE12-BEF8E0CAC505}"/>
    <cellStyle name="Entrée 2 4 4 2" xfId="32738" xr:uid="{F2ACA98A-98A2-423F-8129-1AB0F7E17E9B}"/>
    <cellStyle name="Entrée 2 4 4 2 2" xfId="32739" xr:uid="{40E9FF94-B64E-4B2E-BCD5-B89CFB89DC53}"/>
    <cellStyle name="Entrée 2 4 4 2 3" xfId="32740" xr:uid="{2FA34A3A-98B9-4E5B-B24A-3E04C0E8C28B}"/>
    <cellStyle name="Entrée 2 4 4 2 4" xfId="32741" xr:uid="{8B3107B2-5C6F-49E1-8D4C-0CF6CACB2E09}"/>
    <cellStyle name="Entrée 2 4 4 2 5" xfId="32742" xr:uid="{B91AFE85-9B55-423E-A58F-19B38B6BF038}"/>
    <cellStyle name="Entrée 2 4 4 3" xfId="32743" xr:uid="{24E3AB5C-D92F-4E7A-9D50-2F26B4C5A44B}"/>
    <cellStyle name="Entrée 2 4 4 3 2" xfId="32744" xr:uid="{9DAB2F02-7A8D-4E7F-A08B-4E0A88A0FD62}"/>
    <cellStyle name="Entrée 2 4 4 3 3" xfId="32745" xr:uid="{A523C68B-9C17-4939-BCBE-1E2EA23850B2}"/>
    <cellStyle name="Entrée 2 4 4 3 4" xfId="32746" xr:uid="{1CE3858C-68CE-4876-B2E8-7EED8DEE79AE}"/>
    <cellStyle name="Entrée 2 4 4 3 5" xfId="32747" xr:uid="{7D48378F-4A54-4462-A585-31B70CA1A4A0}"/>
    <cellStyle name="Entrée 2 4 4 4" xfId="32748" xr:uid="{E4581FDD-BA81-4800-8707-3A7288DFD5DB}"/>
    <cellStyle name="Entrée 2 4 4 5" xfId="32749" xr:uid="{EDB96B88-B62D-4080-9303-FD762FFF5914}"/>
    <cellStyle name="Entrée 2 4 4 6" xfId="32750" xr:uid="{5E3F7BC4-A41A-45A9-BD2F-911E69D402C3}"/>
    <cellStyle name="Entrée 2 4 4 7" xfId="32751" xr:uid="{40AC650E-92FC-48B6-B33E-4B298621B0A3}"/>
    <cellStyle name="Entrée 2 4 5" xfId="32752" xr:uid="{13725691-1DD8-418C-9A41-821F2E1E4C85}"/>
    <cellStyle name="Entrée 2 4 5 2" xfId="32753" xr:uid="{B8E48345-A572-40AB-90BB-6048CC21DCB3}"/>
    <cellStyle name="Entrée 2 4 5 3" xfId="32754" xr:uid="{116257E5-CED6-4D91-BB11-FFD6E98617F7}"/>
    <cellStyle name="Entrée 2 4 5 4" xfId="32755" xr:uid="{ECFBB8CF-DBA9-4219-840E-D13ED81D8FBE}"/>
    <cellStyle name="Entrée 2 4 5 5" xfId="32756" xr:uid="{861F28C2-8C84-4ECC-9E8D-29EAD060FE0A}"/>
    <cellStyle name="Entrée 2 4 6" xfId="32757" xr:uid="{C9774DFB-2955-47B8-8775-922257628A65}"/>
    <cellStyle name="Entrée 2 4 6 2" xfId="32758" xr:uid="{CE50004C-2071-47E2-9469-641726D50824}"/>
    <cellStyle name="Entrée 2 4 6 3" xfId="32759" xr:uid="{AEF59D91-B0F8-4731-9E76-2318A3C36F23}"/>
    <cellStyle name="Entrée 2 4 6 4" xfId="32760" xr:uid="{23D92B13-2840-4470-BC2A-E0D10462C9EE}"/>
    <cellStyle name="Entrée 2 4 6 5" xfId="32761" xr:uid="{293777F8-6919-4CD3-AC8C-C55A341909DE}"/>
    <cellStyle name="Entrée 2 4 7" xfId="32762" xr:uid="{C176BD70-C3BA-44C4-86E7-7C4BDBD95801}"/>
    <cellStyle name="Entrée 2 4 8" xfId="32763" xr:uid="{0091989D-4BCD-49CA-B877-050515ECDE71}"/>
    <cellStyle name="Entrée 2 4 9" xfId="32764" xr:uid="{975BF107-44AD-4ED1-8ED3-B3D01E92DBB0}"/>
    <cellStyle name="Entrée 2 4_Commentaires" xfId="32765" xr:uid="{BB82A8CD-CCC3-4094-9548-1AC53F260625}"/>
    <cellStyle name="Entrée 2 5" xfId="32766" xr:uid="{0216E4F4-D36E-40FB-88EC-E48DFAD8C095}"/>
    <cellStyle name="Entrée 2 5 2" xfId="32767" xr:uid="{D576A1F8-4064-4EA4-9564-51DCE2EA0876}"/>
    <cellStyle name="Entrée 2 5 2 2" xfId="32768" xr:uid="{23CBF98D-B563-4EF9-95A2-CF30F47EF58B}"/>
    <cellStyle name="Entrée 2 5 2 3" xfId="32769" xr:uid="{F9941392-07CD-40D1-9709-DF9BEC9C9E4D}"/>
    <cellStyle name="Entrée 2 5 2 4" xfId="32770" xr:uid="{DDFEB72F-2D4A-4BFE-870F-3ECC34B80B74}"/>
    <cellStyle name="Entrée 2 5 2 5" xfId="32771" xr:uid="{85586BD9-4973-4B76-AD1C-7A420039CA98}"/>
    <cellStyle name="Entrée 2 5 2_Commentaires" xfId="32772" xr:uid="{A6C810FA-40EF-4560-B44C-84BFE97ACB26}"/>
    <cellStyle name="Entrée 2 5 3" xfId="32773" xr:uid="{50C01D2B-4B94-4520-9A57-9681CB2338EA}"/>
    <cellStyle name="Entrée 2 5 3 2" xfId="32774" xr:uid="{932FAF4F-2830-40CC-963E-4DEDEAED48E7}"/>
    <cellStyle name="Entrée 2 5 3 3" xfId="32775" xr:uid="{82D6FE98-EDDF-4DA9-AD9D-6A035D5E8D1B}"/>
    <cellStyle name="Entrée 2 5 3 4" xfId="32776" xr:uid="{542A617B-E049-44B7-9D18-EF3ECE26AD05}"/>
    <cellStyle name="Entrée 2 5 3 5" xfId="32777" xr:uid="{CFF0C2B6-E374-480D-A8D9-68FE9B8DF496}"/>
    <cellStyle name="Entrée 2 5 4" xfId="32778" xr:uid="{97EF18FA-E785-4F03-AAF6-96EB502C483F}"/>
    <cellStyle name="Entrée 2 5 5" xfId="32779" xr:uid="{B6367630-168C-4B77-B857-7CCC9E8841AD}"/>
    <cellStyle name="Entrée 2 5 6" xfId="32780" xr:uid="{29721E85-253F-4747-8FAA-18D38D09EEB4}"/>
    <cellStyle name="Entrée 2 5 7" xfId="32781" xr:uid="{46C33939-44E2-4441-AE4E-F1967E46AECC}"/>
    <cellStyle name="Entrée 2 5_Commentaires" xfId="32782" xr:uid="{43D72E48-6AAB-4969-8C93-19DE7B75B335}"/>
    <cellStyle name="Entrée 2 6" xfId="32783" xr:uid="{F188E136-FDF8-4DF6-B593-4DE173C6B1B4}"/>
    <cellStyle name="Entrée 2 6 2" xfId="32784" xr:uid="{7AFF4C58-118E-438D-859A-EE1DD58CFF99}"/>
    <cellStyle name="Entrée 2 6 2 2" xfId="32785" xr:uid="{DF87D656-F9CC-4A78-B62E-20FB3196533E}"/>
    <cellStyle name="Entrée 2 6 2 3" xfId="32786" xr:uid="{FFA85C99-5BC0-4D68-9FB1-675042042FE8}"/>
    <cellStyle name="Entrée 2 6 2 4" xfId="32787" xr:uid="{717DB9CF-A4ED-45DE-A191-EF5D6A7FD029}"/>
    <cellStyle name="Entrée 2 6 2 5" xfId="32788" xr:uid="{39290F1A-C8D7-4191-B28B-44DF84B623C2}"/>
    <cellStyle name="Entrée 2 6 2_Commentaires" xfId="32789" xr:uid="{E6EDE9DA-D1F1-4964-86C8-D1FCC6950F8D}"/>
    <cellStyle name="Entrée 2 6 3" xfId="32790" xr:uid="{37ADBCC1-C38E-479E-8470-2E45C34F50F2}"/>
    <cellStyle name="Entrée 2 6 3 2" xfId="32791" xr:uid="{483BD36E-6C25-447F-9C3F-26060B636FB2}"/>
    <cellStyle name="Entrée 2 6 3 3" xfId="32792" xr:uid="{6D437C5A-9D22-453E-96B1-BA67E126A631}"/>
    <cellStyle name="Entrée 2 6 3 4" xfId="32793" xr:uid="{D2580877-6EFF-4420-9DD5-88201518568C}"/>
    <cellStyle name="Entrée 2 6 3 5" xfId="32794" xr:uid="{B9C34C8D-89AF-41BE-927E-80E5D35737D7}"/>
    <cellStyle name="Entrée 2 6 4" xfId="32795" xr:uid="{8B4E4383-B26B-4D10-AD8D-F015444F06A0}"/>
    <cellStyle name="Entrée 2 6 5" xfId="32796" xr:uid="{61C85E37-7472-4115-AC0B-6DF3DB5554AF}"/>
    <cellStyle name="Entrée 2 6 6" xfId="32797" xr:uid="{BCC5E04E-CF54-40F1-B5D2-1E6F7D9F7CD2}"/>
    <cellStyle name="Entrée 2 6 7" xfId="32798" xr:uid="{BBCC6719-D326-42E5-8018-B0CBBF84A665}"/>
    <cellStyle name="Entrée 2 6_Commentaires" xfId="32799" xr:uid="{326A92C7-0E71-4B5D-BA7E-8B48644C0B2C}"/>
    <cellStyle name="Entrée 2 7" xfId="32800" xr:uid="{1BB6C71D-9449-41E6-8918-B493DD1C68D5}"/>
    <cellStyle name="Entrée 2 7 2" xfId="32801" xr:uid="{291EF817-A651-4A8B-8579-4B575DA3CFA4}"/>
    <cellStyle name="Entrée 2 7 2 2" xfId="32802" xr:uid="{0F4339BC-035D-4FD7-9C06-8B78CDF59623}"/>
    <cellStyle name="Entrée 2 7 2 3" xfId="32803" xr:uid="{E80FB96B-AC60-4610-958E-6EB60724065E}"/>
    <cellStyle name="Entrée 2 7 2 4" xfId="32804" xr:uid="{FB5949E8-31F8-4FE8-9800-A04D7C6B2397}"/>
    <cellStyle name="Entrée 2 7 2 5" xfId="32805" xr:uid="{9461DBD1-5F9F-4D7C-970B-A7E4BB2FF4E9}"/>
    <cellStyle name="Entrée 2 7 3" xfId="32806" xr:uid="{C9767615-7120-4A08-AB18-1832C1F2E5AF}"/>
    <cellStyle name="Entrée 2 7 3 2" xfId="32807" xr:uid="{5207A2DA-49C0-4A4C-A249-BF31815D9981}"/>
    <cellStyle name="Entrée 2 7 3 3" xfId="32808" xr:uid="{D7D84F69-1A20-45D3-B1D8-EAA92F55F7D6}"/>
    <cellStyle name="Entrée 2 7 3 4" xfId="32809" xr:uid="{42C8F583-34AA-4660-88F7-F55F73F23CF3}"/>
    <cellStyle name="Entrée 2 7 3 5" xfId="32810" xr:uid="{F3D50272-E655-443E-A80C-A1D7932C5A79}"/>
    <cellStyle name="Entrée 2 7 4" xfId="32811" xr:uid="{0E5DA023-A9AA-4B96-B5D8-AC2E08DD25A3}"/>
    <cellStyle name="Entrée 2 7 5" xfId="32812" xr:uid="{6AA11E23-8DFE-49C8-82FA-3BB77AD52392}"/>
    <cellStyle name="Entrée 2 7 6" xfId="32813" xr:uid="{8D77A481-4265-43BF-83EF-EE851317EC95}"/>
    <cellStyle name="Entrée 2 7 7" xfId="32814" xr:uid="{2F8A1A54-CD90-4CAA-8EA4-03F73D5DBE8E}"/>
    <cellStyle name="Entrée 2 7_Commentaires" xfId="32815" xr:uid="{9442F11A-7DA9-4967-A71A-C367C03DD868}"/>
    <cellStyle name="Entrée 2 8" xfId="32816" xr:uid="{D651687D-FD0A-4295-8D59-95705AE90825}"/>
    <cellStyle name="Entrée 2 8 2" xfId="32817" xr:uid="{55841D9B-DA1A-4990-9ADA-B711CAA31C32}"/>
    <cellStyle name="Entrée 2 8 2 2" xfId="32818" xr:uid="{8BA7F2FB-2272-4DB9-88A3-530DA597947A}"/>
    <cellStyle name="Entrée 2 8 2 3" xfId="32819" xr:uid="{86D81348-257D-494A-9833-2DF4E43DF7CC}"/>
    <cellStyle name="Entrée 2 8 2 4" xfId="32820" xr:uid="{7B9BC65D-8662-45BD-A043-77646211CEE2}"/>
    <cellStyle name="Entrée 2 8 2 5" xfId="32821" xr:uid="{8DB992E2-834D-40F4-AADB-A1D1FA3CCCCF}"/>
    <cellStyle name="Entrée 2 8 3" xfId="32822" xr:uid="{D92DE2D9-1409-475A-A54D-0041709C09D5}"/>
    <cellStyle name="Entrée 2 8 3 2" xfId="32823" xr:uid="{961FBF97-E849-402B-8F7A-A80EB39E8EAE}"/>
    <cellStyle name="Entrée 2 8 3 3" xfId="32824" xr:uid="{896E9C0C-CEA7-4B96-A0A8-41ECB506CD01}"/>
    <cellStyle name="Entrée 2 8 3 4" xfId="32825" xr:uid="{C6D3474C-F949-4C4D-9C02-E5F8519F849E}"/>
    <cellStyle name="Entrée 2 8 3 5" xfId="32826" xr:uid="{613ED66E-465A-4909-AB4C-DA63CE614857}"/>
    <cellStyle name="Entrée 2 8 4" xfId="32827" xr:uid="{4289E121-D512-4E14-A686-6E18F9465C73}"/>
    <cellStyle name="Entrée 2 8 5" xfId="32828" xr:uid="{20209F82-537D-4DC7-8AFC-D1E60B3A5AD0}"/>
    <cellStyle name="Entrée 2 8 6" xfId="32829" xr:uid="{57583DA8-15D4-40E4-83C1-5CB63A1D63C2}"/>
    <cellStyle name="Entrée 2 8 7" xfId="32830" xr:uid="{3467B10C-1C08-4E72-8581-5F169E7AFDDC}"/>
    <cellStyle name="Entrée 2 8_Commentaires" xfId="32831" xr:uid="{2733D267-0B1C-4BEC-A8C1-368B6D0E11C8}"/>
    <cellStyle name="Entrée 2 9" xfId="32832" xr:uid="{2085A818-85E5-4E31-BE08-566400F3FD83}"/>
    <cellStyle name="Entrée 2 9 2" xfId="32833" xr:uid="{5860C601-BF12-498A-ADB9-A4BC7EF34E95}"/>
    <cellStyle name="Entrée 2 9 2 2" xfId="32834" xr:uid="{18E472EC-CC02-44A7-90D0-66E69A99972E}"/>
    <cellStyle name="Entrée 2 9 2 3" xfId="32835" xr:uid="{15D0053C-7EC2-4418-BA3F-15CD1AACD454}"/>
    <cellStyle name="Entrée 2 9 2 4" xfId="32836" xr:uid="{8FC1577E-BDEF-4DE4-A8C4-0CF0000BACE6}"/>
    <cellStyle name="Entrée 2 9 2 5" xfId="32837" xr:uid="{1BB30170-CE20-4B2F-BA21-CA0FD4A303BC}"/>
    <cellStyle name="Entrée 2 9 3" xfId="32838" xr:uid="{0E4D514C-1EBA-41F3-AE26-1053C6DC1777}"/>
    <cellStyle name="Entrée 2 9 4" xfId="32839" xr:uid="{F0503BE4-292A-4D4F-85C4-9978288FF045}"/>
    <cellStyle name="Entrée 2 9 5" xfId="32840" xr:uid="{FCB97C3E-19A8-48B8-ACC4-1E702472F871}"/>
    <cellStyle name="Entrée 2 9 6" xfId="32841" xr:uid="{8CA7DC42-7B1C-47A3-A02D-BE95130841D8}"/>
    <cellStyle name="Entrée 2_Commentaires" xfId="32842" xr:uid="{9ECC0533-8140-4ED3-AE46-D2902661E2CF}"/>
    <cellStyle name="Entrée 20" xfId="32843" xr:uid="{8F75E4E3-2C36-4711-BD57-228BDFD544EA}"/>
    <cellStyle name="Entrée 20 2" xfId="32844" xr:uid="{EFFAD770-09EA-4BA8-BCEE-90C5A319094B}"/>
    <cellStyle name="Entrée 20 2 2" xfId="32845" xr:uid="{E4BD7FFB-1793-4DCE-AD56-67E13CFE7846}"/>
    <cellStyle name="Entrée 20 2_Commentaires" xfId="32846" xr:uid="{D863F600-8687-4A00-BFDD-79E76D10A6AA}"/>
    <cellStyle name="Entrée 20 3" xfId="32847" xr:uid="{1AC7E682-DC15-4D51-BEC5-A3B0A65930D7}"/>
    <cellStyle name="Entrée 20_Commentaires" xfId="32848" xr:uid="{52CE3B33-4FA2-40E3-A82A-1EE21FBBE8E1}"/>
    <cellStyle name="Entrée 21" xfId="32849" xr:uid="{79F2122B-B1AE-4DFA-91C0-1C4A16DDD197}"/>
    <cellStyle name="Entrée 21 2" xfId="32850" xr:uid="{19995FA3-4036-4E6E-9586-6472B7A54121}"/>
    <cellStyle name="Entrée 21 2 2" xfId="32851" xr:uid="{5DE105AE-19E8-4BCF-B43B-11F4BE8EFFBC}"/>
    <cellStyle name="Entrée 21 2_Commentaires" xfId="32852" xr:uid="{95C33E69-54AF-4E0E-9BF4-8DD7D9EE570B}"/>
    <cellStyle name="Entrée 21 3" xfId="32853" xr:uid="{6CD53DC7-5414-4674-93F1-09D57D83E839}"/>
    <cellStyle name="Entrée 21_Commentaires" xfId="32854" xr:uid="{15641421-7C25-47A6-987C-C5A6417D7380}"/>
    <cellStyle name="Entrée 22" xfId="32855" xr:uid="{135CCA13-8E7B-4B47-8ECD-E7254C2EB73C}"/>
    <cellStyle name="Entrée 22 2" xfId="32856" xr:uid="{974E8017-0FDC-4703-A491-85478AC35CE2}"/>
    <cellStyle name="Entrée 22 2 2" xfId="32857" xr:uid="{D06C2AD2-D07C-4272-AB96-13FFC859FBA1}"/>
    <cellStyle name="Entrée 22 2_Commentaires" xfId="32858" xr:uid="{1606D946-A2D4-465B-A0C9-3539BABE5037}"/>
    <cellStyle name="Entrée 22 3" xfId="32859" xr:uid="{150D2E46-9C90-4711-ABE6-711FEE1301DB}"/>
    <cellStyle name="Entrée 22_Commentaires" xfId="32860" xr:uid="{A385E916-04C8-41C0-823B-5A83C6FA4879}"/>
    <cellStyle name="Entrée 23" xfId="32861" xr:uid="{7A2EC445-2A8B-41B7-B14A-FBC1863D9B34}"/>
    <cellStyle name="Entrée 23 2" xfId="32862" xr:uid="{36795875-8F26-4508-9320-F625C9E69D39}"/>
    <cellStyle name="Entrée 23 2 2" xfId="32863" xr:uid="{790ED2D6-DD69-4B84-B7A1-293BA7E4BC80}"/>
    <cellStyle name="Entrée 23 2_Commentaires" xfId="32864" xr:uid="{74566D90-93EA-42EF-8183-DA9852FC6535}"/>
    <cellStyle name="Entrée 23 3" xfId="32865" xr:uid="{B2C50830-4923-4622-9F33-E87CD765A25A}"/>
    <cellStyle name="Entrée 23_Commentaires" xfId="32866" xr:uid="{14BCC73E-5A4D-4752-AE2C-DC82A4B6D192}"/>
    <cellStyle name="Entrée 24" xfId="32867" xr:uid="{DD078E8F-31CB-4444-B613-3E036B0F0AB5}"/>
    <cellStyle name="Entrée 24 2" xfId="32868" xr:uid="{64BC1028-B203-4580-AA8A-B5B03F6991F2}"/>
    <cellStyle name="Entrée 24 2 2" xfId="32869" xr:uid="{4681BC85-6AD1-4B2A-B053-F7AD364AAE5A}"/>
    <cellStyle name="Entrée 24 2_Commentaires" xfId="32870" xr:uid="{046A8B7D-E66D-4A3F-BF96-3061485A9720}"/>
    <cellStyle name="Entrée 24 3" xfId="32871" xr:uid="{2108B8E8-8989-42AC-AC57-39948CFC847C}"/>
    <cellStyle name="Entrée 24_Commentaires" xfId="32872" xr:uid="{A8BCF650-9C2D-4167-8D01-13591FE79EB0}"/>
    <cellStyle name="Entrée 25" xfId="32873" xr:uid="{350FE4B8-3C82-4137-ACC9-080B78945C13}"/>
    <cellStyle name="Entrée 25 2" xfId="32874" xr:uid="{E4BCCFF3-E246-497F-864D-B92835FC20F5}"/>
    <cellStyle name="Entrée 25 2 2" xfId="32875" xr:uid="{9E8CFEF9-7EC9-446F-925D-8236A5247111}"/>
    <cellStyle name="Entrée 25 2_Commentaires" xfId="32876" xr:uid="{CDA53AB8-90F5-4623-83F3-695E08AEC143}"/>
    <cellStyle name="Entrée 25 3" xfId="32877" xr:uid="{32BB3E24-DDB0-4C4D-90A6-81FD4A25535B}"/>
    <cellStyle name="Entrée 25_Commentaires" xfId="32878" xr:uid="{54BCB680-C675-48C9-8EC0-CF653D0E2B1E}"/>
    <cellStyle name="Entrée 26" xfId="32879" xr:uid="{C7609CBE-8DFC-4FE4-9745-50ECF630644D}"/>
    <cellStyle name="Entrée 26 2" xfId="32880" xr:uid="{D35C75EF-82F6-4027-93D2-7E77FA003FBC}"/>
    <cellStyle name="Entrée 26 2 2" xfId="32881" xr:uid="{7C9CE001-83D7-464F-9F5D-F4318A6CF0C8}"/>
    <cellStyle name="Entrée 26 2_Commentaires" xfId="32882" xr:uid="{1E59613C-9BC0-40D1-8460-19311103726B}"/>
    <cellStyle name="Entrée 26 3" xfId="32883" xr:uid="{5A30AA2A-5E9E-49C6-8F02-8A59FF79990D}"/>
    <cellStyle name="Entrée 26_Commentaires" xfId="32884" xr:uid="{967AA4B5-68AA-43CB-B82B-5745CEFF4D63}"/>
    <cellStyle name="Entrée 27" xfId="32885" xr:uid="{26CC6AA3-651B-4625-8E1A-0C1B8913910E}"/>
    <cellStyle name="Entrée 27 2" xfId="32886" xr:uid="{D95DB45F-2285-4252-9901-DB03D1533974}"/>
    <cellStyle name="Entrée 27 2 2" xfId="32887" xr:uid="{D7B9C043-54A0-467B-8DDB-DC37F83D0CBF}"/>
    <cellStyle name="Entrée 27 2_Commentaires" xfId="32888" xr:uid="{52CDF205-185C-44DE-A8DD-F99F30C9E1E3}"/>
    <cellStyle name="Entrée 27 3" xfId="32889" xr:uid="{C63D28CC-62DC-4AA4-B633-031275B42985}"/>
    <cellStyle name="Entrée 27_Commentaires" xfId="32890" xr:uid="{279D4EE9-9F0C-43D6-A5F5-E719104762FB}"/>
    <cellStyle name="Entrée 28" xfId="32891" xr:uid="{A3720E1C-544A-4BAF-B53C-EF0A9A04661C}"/>
    <cellStyle name="Entrée 28 2" xfId="32892" xr:uid="{4497CF2B-2770-4273-938B-9C95DE209C70}"/>
    <cellStyle name="Entrée 28 2 2" xfId="32893" xr:uid="{1785DEF7-C326-46C0-A368-4AF841A8EB85}"/>
    <cellStyle name="Entrée 28 2_Commentaires" xfId="32894" xr:uid="{42015A4A-E7DB-4A1F-B1A3-4DD041E777A8}"/>
    <cellStyle name="Entrée 28 3" xfId="32895" xr:uid="{C088EA7F-F7D5-49CF-B571-D1FF000B82EB}"/>
    <cellStyle name="Entrée 28_Commentaires" xfId="32896" xr:uid="{3317121E-3F1F-43AB-BD45-9ADA386073D2}"/>
    <cellStyle name="Entrée 29" xfId="32897" xr:uid="{A721A9EA-7833-4807-B467-3EE9DB1A469C}"/>
    <cellStyle name="Entrée 29 2" xfId="32898" xr:uid="{C3141E76-61F3-4EF6-A8B2-D96AF6DE51FE}"/>
    <cellStyle name="Entrée 29 2 2" xfId="32899" xr:uid="{AF8180AB-35B6-4179-B711-BEC8D75AF5F4}"/>
    <cellStyle name="Entrée 29 2_Commentaires" xfId="32900" xr:uid="{85B905AF-1409-4D1B-BB91-7C44F0434B6A}"/>
    <cellStyle name="Entrée 29 3" xfId="32901" xr:uid="{F6EED13F-5607-460E-8D1C-CF8461FC788F}"/>
    <cellStyle name="Entrée 29_Commentaires" xfId="32902" xr:uid="{92E30814-AB30-41B4-84CE-D3878ED0E009}"/>
    <cellStyle name="Entrée 3" xfId="32903" xr:uid="{ABA4FC50-C69B-4715-967C-1E110974674C}"/>
    <cellStyle name="Entrée 3 10" xfId="32904" xr:uid="{05FBFACC-BE3B-41BB-8A70-797D2022EDB2}"/>
    <cellStyle name="Entrée 3 11" xfId="32905" xr:uid="{1B3C26EA-B511-4FEE-8D28-8EC78C6D0AAA}"/>
    <cellStyle name="Entrée 3 12" xfId="32906" xr:uid="{90A95B4A-CEA9-40C7-8324-7731ABFD5B8E}"/>
    <cellStyle name="Entrée 3 2" xfId="32907" xr:uid="{50608C50-FAAE-41C8-B0F2-F7E2DAACA21B}"/>
    <cellStyle name="Entrée 3 2 10" xfId="32908" xr:uid="{63D4F112-61B4-41F8-AFFB-895B0C269A83}"/>
    <cellStyle name="Entrée 3 2 2" xfId="32909" xr:uid="{F8DD3241-218F-4A51-A6E8-2BBACD469FE6}"/>
    <cellStyle name="Entrée 3 2 2 2" xfId="32910" xr:uid="{6451A962-C0CD-4ABE-9DE8-BB4046ED2231}"/>
    <cellStyle name="Entrée 3 2 2 2 2" xfId="32911" xr:uid="{D3F4FE94-925D-46A3-9C23-AB49D4DE30B7}"/>
    <cellStyle name="Entrée 3 2 2 2 3" xfId="32912" xr:uid="{F8E8492A-3C47-410A-96A9-D59C429C0D27}"/>
    <cellStyle name="Entrée 3 2 2 2 4" xfId="32913" xr:uid="{C220BBF6-3A79-445F-94C5-1166A0D3396A}"/>
    <cellStyle name="Entrée 3 2 2 2 5" xfId="32914" xr:uid="{DB32D77F-75D9-46E3-8BFA-7F7B0714FA08}"/>
    <cellStyle name="Entrée 3 2 2 3" xfId="32915" xr:uid="{0282E9D7-2CAE-44EC-8F79-9E5ED12D6EFA}"/>
    <cellStyle name="Entrée 3 2 2 3 2" xfId="32916" xr:uid="{0155C0AE-487C-4178-98AA-E5CA89E7B56F}"/>
    <cellStyle name="Entrée 3 2 2 3 3" xfId="32917" xr:uid="{DA035A7B-C52B-4C20-9A2C-7240414D133F}"/>
    <cellStyle name="Entrée 3 2 2 3 4" xfId="32918" xr:uid="{2A168231-DE18-46F2-A880-6A022D7F8C65}"/>
    <cellStyle name="Entrée 3 2 2 3 5" xfId="32919" xr:uid="{A11867D0-E226-41A8-B0BA-DAFBE1C476E2}"/>
    <cellStyle name="Entrée 3 2 2 4" xfId="32920" xr:uid="{B5BB0DA6-1ED4-4424-A058-DF20AE06BA18}"/>
    <cellStyle name="Entrée 3 2 2 5" xfId="32921" xr:uid="{A32211B5-22BA-4370-AE98-908172E95621}"/>
    <cellStyle name="Entrée 3 2 2 6" xfId="32922" xr:uid="{58CD57FE-01D6-4C0E-B96C-E69873931E95}"/>
    <cellStyle name="Entrée 3 2 2 7" xfId="32923" xr:uid="{A5201060-B597-4A12-B375-F270FF4C94BB}"/>
    <cellStyle name="Entrée 3 2 2_Commentaires" xfId="32924" xr:uid="{6CE0DDE0-E3BB-41AB-B899-E961CE03BA95}"/>
    <cellStyle name="Entrée 3 2 3" xfId="32925" xr:uid="{3DB8F853-5C55-4CE9-8CF2-2308D8CEB529}"/>
    <cellStyle name="Entrée 3 2 3 2" xfId="32926" xr:uid="{4247E7EA-C3ED-42CD-AF2B-0E0C3D887853}"/>
    <cellStyle name="Entrée 3 2 3 2 2" xfId="32927" xr:uid="{90B39D28-C430-499B-86AF-CED426936603}"/>
    <cellStyle name="Entrée 3 2 3 2 3" xfId="32928" xr:uid="{841BE570-2331-4CA6-8A58-62507028FEFC}"/>
    <cellStyle name="Entrée 3 2 3 2 4" xfId="32929" xr:uid="{E65351A8-34AC-4F61-A7B6-1D13E8C425FC}"/>
    <cellStyle name="Entrée 3 2 3 2 5" xfId="32930" xr:uid="{78D7DBE3-AAC4-42FC-9767-E0C7D6DD0684}"/>
    <cellStyle name="Entrée 3 2 3 3" xfId="32931" xr:uid="{F6AE0EA1-4C98-46B1-BD82-F00AB2D24B41}"/>
    <cellStyle name="Entrée 3 2 3 3 2" xfId="32932" xr:uid="{8969739D-30B2-4CFD-8F3E-AB5231DFF584}"/>
    <cellStyle name="Entrée 3 2 3 3 3" xfId="32933" xr:uid="{E28A7C1A-FFCD-49BE-8AFB-C612CF0BCFC2}"/>
    <cellStyle name="Entrée 3 2 3 3 4" xfId="32934" xr:uid="{FFE70207-D542-487C-B78D-67BFF3523317}"/>
    <cellStyle name="Entrée 3 2 3 3 5" xfId="32935" xr:uid="{E7071490-B94E-4B8F-9E2D-740B2212466D}"/>
    <cellStyle name="Entrée 3 2 3 4" xfId="32936" xr:uid="{B6378EA3-B0E8-41C2-910E-6EE5F8A1CADD}"/>
    <cellStyle name="Entrée 3 2 3 5" xfId="32937" xr:uid="{A5E1ED29-6E6A-466F-B047-4ED452EF0F11}"/>
    <cellStyle name="Entrée 3 2 3 6" xfId="32938" xr:uid="{744A1E47-073E-4FA9-AABC-2544EDC7D700}"/>
    <cellStyle name="Entrée 3 2 3 7" xfId="32939" xr:uid="{4545224F-D797-4849-916C-4F3DC1F2E76D}"/>
    <cellStyle name="Entrée 3 2 3_Commentaires" xfId="32940" xr:uid="{DE561DA4-350B-4BBD-AE92-0CC55E46B8BB}"/>
    <cellStyle name="Entrée 3 2 4" xfId="32941" xr:uid="{18DEA83D-5C63-414D-85C6-1FDE4F9C13A8}"/>
    <cellStyle name="Entrée 3 2 4 2" xfId="32942" xr:uid="{37AB3D46-CC36-470A-85CD-36CAAE7862A0}"/>
    <cellStyle name="Entrée 3 2 4 2 2" xfId="32943" xr:uid="{7DC6F6A9-513D-4E5B-B7EC-C50594D47D33}"/>
    <cellStyle name="Entrée 3 2 4 2 3" xfId="32944" xr:uid="{BEC7EFF9-4587-4C7D-8C3A-4423FEE2E8B3}"/>
    <cellStyle name="Entrée 3 2 4 2 4" xfId="32945" xr:uid="{1497DBF9-B52B-4811-BF5D-BCD91ABAE57F}"/>
    <cellStyle name="Entrée 3 2 4 2 5" xfId="32946" xr:uid="{17797254-3C12-41FC-81C2-5E73F9526993}"/>
    <cellStyle name="Entrée 3 2 4 3" xfId="32947" xr:uid="{8BC4AFAE-2B86-4297-B20A-42DD7C6082F0}"/>
    <cellStyle name="Entrée 3 2 4 3 2" xfId="32948" xr:uid="{F649FEC4-7C5C-484D-97D3-554C44583284}"/>
    <cellStyle name="Entrée 3 2 4 3 3" xfId="32949" xr:uid="{20556F5C-D582-4D32-B91D-F3FAE597F59A}"/>
    <cellStyle name="Entrée 3 2 4 3 4" xfId="32950" xr:uid="{333D706C-05FC-496B-A76C-5DBA52C71193}"/>
    <cellStyle name="Entrée 3 2 4 3 5" xfId="32951" xr:uid="{0DC1B2DD-7756-4592-9A15-CC873B3026BB}"/>
    <cellStyle name="Entrée 3 2 4 4" xfId="32952" xr:uid="{90072ED9-4540-4492-82FF-0E9665CE955B}"/>
    <cellStyle name="Entrée 3 2 4 5" xfId="32953" xr:uid="{34340BE3-E7CF-4DDF-85F7-0DCCF58899C7}"/>
    <cellStyle name="Entrée 3 2 4 6" xfId="32954" xr:uid="{52426B3C-DE3F-470A-972D-C9D5815009F3}"/>
    <cellStyle name="Entrée 3 2 4 7" xfId="32955" xr:uid="{9E8040F1-BDA7-47D6-A8BB-054A9A5865F4}"/>
    <cellStyle name="Entrée 3 2 5" xfId="32956" xr:uid="{0739A555-5478-4BF0-9AE2-6E48007CEB20}"/>
    <cellStyle name="Entrée 3 2 5 2" xfId="32957" xr:uid="{9C4F3A3D-6FF5-41E5-92EA-AAE56ACEC69B}"/>
    <cellStyle name="Entrée 3 2 5 3" xfId="32958" xr:uid="{8A6752E4-4090-4A05-ACEA-3F9158FFD11A}"/>
    <cellStyle name="Entrée 3 2 5 4" xfId="32959" xr:uid="{1CB7A842-331A-4E4F-AD95-BB30108D534B}"/>
    <cellStyle name="Entrée 3 2 5 5" xfId="32960" xr:uid="{F762B0C3-FCAF-4694-BF49-02EEC1B60862}"/>
    <cellStyle name="Entrée 3 2 6" xfId="32961" xr:uid="{3032B8A1-EE9F-4B36-B641-E89FE68D992C}"/>
    <cellStyle name="Entrée 3 2 6 2" xfId="32962" xr:uid="{211AB7E7-57D3-4FD2-8498-6477AD271B40}"/>
    <cellStyle name="Entrée 3 2 6 3" xfId="32963" xr:uid="{06A195DE-3C22-4972-AA97-18034FDB364B}"/>
    <cellStyle name="Entrée 3 2 6 4" xfId="32964" xr:uid="{17496247-457A-4513-99BD-243A2FAF5174}"/>
    <cellStyle name="Entrée 3 2 6 5" xfId="32965" xr:uid="{513753D9-8371-4F88-9C20-485B8A3B8D7C}"/>
    <cellStyle name="Entrée 3 2 7" xfId="32966" xr:uid="{CC1DA549-146D-455D-BEFA-934E30E1392A}"/>
    <cellStyle name="Entrée 3 2 8" xfId="32967" xr:uid="{4699FA84-7DC4-4C4F-8B41-A3F54F34EE7F}"/>
    <cellStyle name="Entrée 3 2 9" xfId="32968" xr:uid="{D3BC67AB-49C6-4874-8003-43A668DEB891}"/>
    <cellStyle name="Entrée 3 2_Commentaires" xfId="32969" xr:uid="{AF451E2A-8889-4102-9B0C-17C5823DFA2A}"/>
    <cellStyle name="Entrée 3 3" xfId="32970" xr:uid="{F89A7A36-27B9-45FC-A363-373E1C001215}"/>
    <cellStyle name="Entrée 3 3 2" xfId="32971" xr:uid="{501D804A-4832-4AC3-A850-996688D77BFA}"/>
    <cellStyle name="Entrée 3 3 2 2" xfId="32972" xr:uid="{6D6C7006-8471-4000-9C10-779CD2CE7FFE}"/>
    <cellStyle name="Entrée 3 3 2 3" xfId="32973" xr:uid="{A3806739-BA84-4859-BE85-D888263C4445}"/>
    <cellStyle name="Entrée 3 3 2 4" xfId="32974" xr:uid="{E03EE101-8BAD-4EF7-B687-A098115B5AD2}"/>
    <cellStyle name="Entrée 3 3 2 5" xfId="32975" xr:uid="{BF56D7F3-FFC7-474C-868B-372E16B1B590}"/>
    <cellStyle name="Entrée 3 3 2_Commentaires" xfId="32976" xr:uid="{7C672C0A-E07A-466A-A4B9-04CD26C4780D}"/>
    <cellStyle name="Entrée 3 3 3" xfId="32977" xr:uid="{86759F0C-47BF-4BDC-A43B-E69E4FB448EF}"/>
    <cellStyle name="Entrée 3 3 3 2" xfId="32978" xr:uid="{347742C3-3664-4FE8-9472-F8BB20B097D0}"/>
    <cellStyle name="Entrée 3 3 3 3" xfId="32979" xr:uid="{5A706A37-13B1-4264-8007-27378F33C47E}"/>
    <cellStyle name="Entrée 3 3 3 4" xfId="32980" xr:uid="{628C2AED-2BE6-47A0-B403-40EECB86AF47}"/>
    <cellStyle name="Entrée 3 3 3 5" xfId="32981" xr:uid="{C091202E-349F-4634-99D4-C7024357D7D1}"/>
    <cellStyle name="Entrée 3 3 4" xfId="32982" xr:uid="{EAC6669E-A09C-4BC5-AE12-490B9FDA9674}"/>
    <cellStyle name="Entrée 3 3 5" xfId="32983" xr:uid="{B8A3B817-C7A2-44F4-9289-C5B2321A1F14}"/>
    <cellStyle name="Entrée 3 3 6" xfId="32984" xr:uid="{25496699-1872-4019-B907-AD622C3BB31E}"/>
    <cellStyle name="Entrée 3 3 7" xfId="32985" xr:uid="{196BE41F-7999-47C8-A633-990223AAE5CD}"/>
    <cellStyle name="Entrée 3 3_Commentaires" xfId="32986" xr:uid="{D23B8F2A-0E4A-4429-A072-E11B4F54BB41}"/>
    <cellStyle name="Entrée 3 4" xfId="32987" xr:uid="{C54B6D8A-97B3-4070-8CA1-F036BFBD273D}"/>
    <cellStyle name="Entrée 3 4 2" xfId="32988" xr:uid="{C1F16061-E5F5-48C0-B99F-696660A68B98}"/>
    <cellStyle name="Entrée 3 4 2 2" xfId="32989" xr:uid="{A3BCA4E3-40E4-4066-93E6-130DF508EE1D}"/>
    <cellStyle name="Entrée 3 4 2 3" xfId="32990" xr:uid="{B7E5BF10-622C-46C6-A855-80FB6BEF4060}"/>
    <cellStyle name="Entrée 3 4 2 4" xfId="32991" xr:uid="{83890D7D-49BA-4056-8117-91C2B6347D9A}"/>
    <cellStyle name="Entrée 3 4 2 5" xfId="32992" xr:uid="{D77EDB0C-5362-4C9A-B32B-F54B67E137A1}"/>
    <cellStyle name="Entrée 3 4 2_Commentaires" xfId="32993" xr:uid="{A12538E9-C643-463A-9B09-24ED0EB51016}"/>
    <cellStyle name="Entrée 3 4 3" xfId="32994" xr:uid="{452FA1CB-C5DD-48FF-8CCE-C3DF9B4CE596}"/>
    <cellStyle name="Entrée 3 4 3 2" xfId="32995" xr:uid="{25238924-A618-4916-B39A-D56F8B567281}"/>
    <cellStyle name="Entrée 3 4 3 3" xfId="32996" xr:uid="{95CCC222-997B-47F2-B2C4-15E81982FC9B}"/>
    <cellStyle name="Entrée 3 4 3 4" xfId="32997" xr:uid="{DADD9DAF-CA0E-43BA-A73A-6F327B5A81AD}"/>
    <cellStyle name="Entrée 3 4 3 5" xfId="32998" xr:uid="{090E1519-E5B6-45DE-9B22-63734343B40F}"/>
    <cellStyle name="Entrée 3 4 4" xfId="32999" xr:uid="{F30C1579-8958-48F5-BE33-3241799D7BCD}"/>
    <cellStyle name="Entrée 3 4 5" xfId="33000" xr:uid="{EE14E60C-CE43-4E16-A90D-79DB1A358E70}"/>
    <cellStyle name="Entrée 3 4 6" xfId="33001" xr:uid="{16B4C6AD-1456-4F32-BDBC-A7DED9EF16A7}"/>
    <cellStyle name="Entrée 3 4 7" xfId="33002" xr:uid="{DA909719-B972-4C4A-BB5D-F011C319BD83}"/>
    <cellStyle name="Entrée 3 4_Commentaires" xfId="33003" xr:uid="{D44C89A0-A155-4CBD-95D0-70244ADCEC8A}"/>
    <cellStyle name="Entrée 3 5" xfId="33004" xr:uid="{F69ECAF6-185E-4C23-A11B-C052234CCB3E}"/>
    <cellStyle name="Entrée 3 5 2" xfId="33005" xr:uid="{5F413F07-D769-44D0-8BF1-F03E2BA551AC}"/>
    <cellStyle name="Entrée 3 5 2 2" xfId="33006" xr:uid="{78366136-2DDE-4F9E-A1C5-B08F374A9FA7}"/>
    <cellStyle name="Entrée 3 5 2 3" xfId="33007" xr:uid="{011F7FAE-310D-46EF-8AFB-98D6F21B4E83}"/>
    <cellStyle name="Entrée 3 5 2 4" xfId="33008" xr:uid="{FACB6313-F7CE-477B-87CA-5A379C7C36A5}"/>
    <cellStyle name="Entrée 3 5 2 5" xfId="33009" xr:uid="{FA87F9CD-4709-4739-8685-15227D6868EA}"/>
    <cellStyle name="Entrée 3 5 2_Commentaires" xfId="33010" xr:uid="{B424FCE4-B9F3-4E6F-903F-BDA5B5E6BCA2}"/>
    <cellStyle name="Entrée 3 5 3" xfId="33011" xr:uid="{D8E330A7-0154-498F-B915-382C505FA633}"/>
    <cellStyle name="Entrée 3 5 3 2" xfId="33012" xr:uid="{36C3598F-D00C-433C-9A91-F301F2772A68}"/>
    <cellStyle name="Entrée 3 5 3 3" xfId="33013" xr:uid="{FEB066DF-B02A-4E27-B92A-C3F91B61402A}"/>
    <cellStyle name="Entrée 3 5 3 4" xfId="33014" xr:uid="{47EBBE7A-8056-4B75-B18C-FCC79B3D5222}"/>
    <cellStyle name="Entrée 3 5 3 5" xfId="33015" xr:uid="{0313874F-9A40-4B2B-AB54-9D88496C17B0}"/>
    <cellStyle name="Entrée 3 5 4" xfId="33016" xr:uid="{DE1E99A3-8BD7-4F7B-BE0F-5B0BF705A273}"/>
    <cellStyle name="Entrée 3 5 5" xfId="33017" xr:uid="{404A553F-DD19-4A19-90DB-431B169F5693}"/>
    <cellStyle name="Entrée 3 5 6" xfId="33018" xr:uid="{80CBDA0F-7D60-4978-9421-CA7B849C199E}"/>
    <cellStyle name="Entrée 3 5 7" xfId="33019" xr:uid="{A9B5EBF7-430B-4BB3-8338-5D414018AE0D}"/>
    <cellStyle name="Entrée 3 5_Commentaires" xfId="33020" xr:uid="{F16A417D-C93E-448B-B90C-3F21486A6D9F}"/>
    <cellStyle name="Entrée 3 6" xfId="33021" xr:uid="{1E0A773A-B974-44F4-A023-C4EC50F2FAE6}"/>
    <cellStyle name="Entrée 3 6 2" xfId="33022" xr:uid="{B7DF1308-6248-4012-A739-EFE4DF6AD6CD}"/>
    <cellStyle name="Entrée 3 6 2 2" xfId="33023" xr:uid="{41D31EAD-36F9-45D5-9088-B4D854ABE440}"/>
    <cellStyle name="Entrée 3 6 2 3" xfId="33024" xr:uid="{C986131D-9B5B-42CB-8BFD-1DE71218B700}"/>
    <cellStyle name="Entrée 3 6 2 4" xfId="33025" xr:uid="{04F8F334-F843-4FDD-B5FA-9068F1256C45}"/>
    <cellStyle name="Entrée 3 6 2 5" xfId="33026" xr:uid="{C808F3C7-89CB-42B6-8B3A-4479234F7C67}"/>
    <cellStyle name="Entrée 3 6 2_Commentaires" xfId="33027" xr:uid="{B95E89E6-45DA-4423-BDE8-67421DF02134}"/>
    <cellStyle name="Entrée 3 6 3" xfId="33028" xr:uid="{2F231DBB-CEA3-426C-9654-22EBA523BA2B}"/>
    <cellStyle name="Entrée 3 6 3 2" xfId="33029" xr:uid="{2A1052AA-BDED-416E-AF7F-8804F205BA83}"/>
    <cellStyle name="Entrée 3 6 3 3" xfId="33030" xr:uid="{62712D06-083A-4C3C-BBC7-D87CC5DC767C}"/>
    <cellStyle name="Entrée 3 6 3 4" xfId="33031" xr:uid="{795BD56B-24DD-4E8A-869F-7171BA0B9C22}"/>
    <cellStyle name="Entrée 3 6 3 5" xfId="33032" xr:uid="{9F90665B-E72E-465B-9D07-1B74158ABBD4}"/>
    <cellStyle name="Entrée 3 6 4" xfId="33033" xr:uid="{794372FE-E721-443C-953E-C62F7DCB90BC}"/>
    <cellStyle name="Entrée 3 6 5" xfId="33034" xr:uid="{2E237712-D3AC-4742-BCC4-1A13E2A3153A}"/>
    <cellStyle name="Entrée 3 6 6" xfId="33035" xr:uid="{161D5DB1-EA74-4095-BBBD-DC83895595F0}"/>
    <cellStyle name="Entrée 3 6 7" xfId="33036" xr:uid="{D83713E4-9609-4A2D-B0E7-BD84BCCD899F}"/>
    <cellStyle name="Entrée 3 6_Commentaires" xfId="33037" xr:uid="{7A8A321B-AA01-4B6F-BC9D-EAC8E41B0E64}"/>
    <cellStyle name="Entrée 3 7" xfId="33038" xr:uid="{EB5EFAD2-546F-4AA1-92D9-7FF0740B7E3E}"/>
    <cellStyle name="Entrée 3 7 2" xfId="33039" xr:uid="{3301FC3A-B62D-499A-9C02-BDA176A73F2F}"/>
    <cellStyle name="Entrée 3 7 2 2" xfId="33040" xr:uid="{A81BCF1A-900C-44E5-9898-F451D93647D2}"/>
    <cellStyle name="Entrée 3 7 2 3" xfId="33041" xr:uid="{D331D38F-757A-4084-A66D-7465490A739C}"/>
    <cellStyle name="Entrée 3 7 2 4" xfId="33042" xr:uid="{D8EAFF65-E4C6-4A67-B79A-D27E051E7416}"/>
    <cellStyle name="Entrée 3 7 2 5" xfId="33043" xr:uid="{27A7784B-8A3D-4AF1-AAAF-385F5C944F3F}"/>
    <cellStyle name="Entrée 3 7 3" xfId="33044" xr:uid="{7146184C-5416-4993-BB58-AC8D8008A0AE}"/>
    <cellStyle name="Entrée 3 7 4" xfId="33045" xr:uid="{88E4BCEB-5FE2-4AAA-8101-AB3E78720555}"/>
    <cellStyle name="Entrée 3 7 5" xfId="33046" xr:uid="{326B6E1A-565E-426F-8179-BAECE67A056B}"/>
    <cellStyle name="Entrée 3 7 6" xfId="33047" xr:uid="{F2C931A2-66F1-48C9-9957-A848945136C7}"/>
    <cellStyle name="Entrée 3 7_Commentaires" xfId="33048" xr:uid="{EB37F015-CCA7-4062-BC76-FAA167401152}"/>
    <cellStyle name="Entrée 3 8" xfId="33049" xr:uid="{8400A63D-5F1A-488E-97B9-6ECBF963E447}"/>
    <cellStyle name="Entrée 3 8 2" xfId="33050" xr:uid="{1FA425C9-FCF2-4F57-8C31-50BF45CC266B}"/>
    <cellStyle name="Entrée 3 8 3" xfId="33051" xr:uid="{67E1DC3D-D8EF-4634-9208-B57EE2A1DC74}"/>
    <cellStyle name="Entrée 3 8 4" xfId="33052" xr:uid="{4CE51FD5-1573-4B5E-88C3-F16E24765CC5}"/>
    <cellStyle name="Entrée 3 8 5" xfId="33053" xr:uid="{A51CF093-5D28-4451-8C60-1805AF437BAE}"/>
    <cellStyle name="Entrée 3 8_Commentaires" xfId="33054" xr:uid="{18608366-7694-45EE-8EF6-5ACB2B2AB8BB}"/>
    <cellStyle name="Entrée 3 9" xfId="33055" xr:uid="{FDD88C14-E49F-4C59-BC36-C1CB2EF0DE7C}"/>
    <cellStyle name="Entrée 3_Commentaires" xfId="33056" xr:uid="{75D1871A-8181-4281-8E27-005443016475}"/>
    <cellStyle name="Entrée 30" xfId="33057" xr:uid="{5CF8FB9E-1ADF-44F5-BE6E-B2EECC19ECA3}"/>
    <cellStyle name="Entrée 30 2" xfId="33058" xr:uid="{EF93D9C4-663D-4976-ADF0-D89DD2AFAD35}"/>
    <cellStyle name="Entrée 30_Commentaires" xfId="33059" xr:uid="{E39EB850-F96E-4708-BF7D-BEEFD97E7629}"/>
    <cellStyle name="Entrée 31" xfId="33060" xr:uid="{A12988F5-4CEC-4CBD-AB08-EABCAF79BF3D}"/>
    <cellStyle name="Entrée 32" xfId="33061" xr:uid="{7277E741-0FA1-4F13-8B2F-6AF167BFE5EC}"/>
    <cellStyle name="Entrée 4" xfId="33062" xr:uid="{4BBC5F3F-7006-40C3-8C4D-E3745C08D733}"/>
    <cellStyle name="Entrée 4 10" xfId="33063" xr:uid="{39D26416-F746-40F2-A7AC-5D3474D8AD3C}"/>
    <cellStyle name="Entrée 4 11" xfId="33064" xr:uid="{09AF89A1-EA28-4895-833F-00D8B5083A45}"/>
    <cellStyle name="Entrée 4 12" xfId="33065" xr:uid="{0769212D-FEBE-4EC5-BB98-67B7F5D16584}"/>
    <cellStyle name="Entrée 4 2" xfId="33066" xr:uid="{F42E0286-8E72-4A6C-B24E-9210F8CE04B6}"/>
    <cellStyle name="Entrée 4 2 10" xfId="33067" xr:uid="{A7D9D9F6-CDE4-4ACF-8F3F-0EE850924C33}"/>
    <cellStyle name="Entrée 4 2 2" xfId="33068" xr:uid="{25EDC280-1EC6-4937-BFCD-89F6024744C8}"/>
    <cellStyle name="Entrée 4 2 2 2" xfId="33069" xr:uid="{46F58D36-CEE7-4217-82F2-685DEAF89AA1}"/>
    <cellStyle name="Entrée 4 2 2 2 2" xfId="33070" xr:uid="{FF1EDDB0-81A7-40C6-BC41-D0F522D615D2}"/>
    <cellStyle name="Entrée 4 2 2 2 3" xfId="33071" xr:uid="{8CE65551-EA96-4B88-8913-60705AFEFBEA}"/>
    <cellStyle name="Entrée 4 2 2 2 4" xfId="33072" xr:uid="{0EEEE9F0-10E4-49F7-9FB6-60D3BAEB402B}"/>
    <cellStyle name="Entrée 4 2 2 2 5" xfId="33073" xr:uid="{CFCAC483-C521-465E-8CCF-93D4C2771618}"/>
    <cellStyle name="Entrée 4 2 2 3" xfId="33074" xr:uid="{1DB4176D-B1D3-47CF-9FC9-1C4FA8C4269E}"/>
    <cellStyle name="Entrée 4 2 2 3 2" xfId="33075" xr:uid="{13E031D4-A7AC-4720-9415-9C2AA08E7BA9}"/>
    <cellStyle name="Entrée 4 2 2 3 3" xfId="33076" xr:uid="{8044DFE5-CEA3-4945-BC71-18F8DBCA08E0}"/>
    <cellStyle name="Entrée 4 2 2 3 4" xfId="33077" xr:uid="{05F241CB-2E44-427B-BE97-4FB2D3D08366}"/>
    <cellStyle name="Entrée 4 2 2 3 5" xfId="33078" xr:uid="{BCEF5C1A-9075-4E25-A994-7BCD6F26FD71}"/>
    <cellStyle name="Entrée 4 2 2 4" xfId="33079" xr:uid="{E69196CC-22EA-44C4-8C66-06BAFE01EA46}"/>
    <cellStyle name="Entrée 4 2 2 5" xfId="33080" xr:uid="{C82CCE5C-8EC2-43E5-B213-D014B1A17EEF}"/>
    <cellStyle name="Entrée 4 2 2 6" xfId="33081" xr:uid="{2D617B44-553F-423E-8F5E-8A67C161CE10}"/>
    <cellStyle name="Entrée 4 2 2 7" xfId="33082" xr:uid="{4E3D61E7-8451-40E7-83BC-367E660DA6AE}"/>
    <cellStyle name="Entrée 4 2 2_Commentaires" xfId="33083" xr:uid="{29BC1661-0CFC-4264-A502-8087CEA60F36}"/>
    <cellStyle name="Entrée 4 2 3" xfId="33084" xr:uid="{F77341EA-F8D5-4283-B9A2-1E20C96F6F63}"/>
    <cellStyle name="Entrée 4 2 3 2" xfId="33085" xr:uid="{3C4736BE-9B6F-44F7-8104-81F2CD84423D}"/>
    <cellStyle name="Entrée 4 2 3 2 2" xfId="33086" xr:uid="{4E4701F3-9A45-4C35-95F4-117B9D0A36F8}"/>
    <cellStyle name="Entrée 4 2 3 2 3" xfId="33087" xr:uid="{7236092F-6A78-487F-88B5-0C5DAAF1DF36}"/>
    <cellStyle name="Entrée 4 2 3 2 4" xfId="33088" xr:uid="{31AB0490-DA8B-469E-87A4-263D217B6527}"/>
    <cellStyle name="Entrée 4 2 3 2 5" xfId="33089" xr:uid="{16A2BA05-FD48-4CB7-8115-3977D3A7E052}"/>
    <cellStyle name="Entrée 4 2 3 3" xfId="33090" xr:uid="{145D0100-8508-4170-8458-0A80C4B2F076}"/>
    <cellStyle name="Entrée 4 2 3 3 2" xfId="33091" xr:uid="{E9ED4833-AD47-4638-BB3E-2BCF14E1E79C}"/>
    <cellStyle name="Entrée 4 2 3 3 3" xfId="33092" xr:uid="{BE61BD7C-834D-43F3-81D3-84EF08C9B7C3}"/>
    <cellStyle name="Entrée 4 2 3 3 4" xfId="33093" xr:uid="{10F24008-4F27-4D56-9C35-223BD74E2353}"/>
    <cellStyle name="Entrée 4 2 3 3 5" xfId="33094" xr:uid="{30B80686-8016-476D-8904-CDCE896ACF62}"/>
    <cellStyle name="Entrée 4 2 3 4" xfId="33095" xr:uid="{D6F16B7B-D172-4F19-9C79-B9501728F21B}"/>
    <cellStyle name="Entrée 4 2 3 5" xfId="33096" xr:uid="{09B88BB8-B0A3-451E-8CC2-DFA2F8A0F1F8}"/>
    <cellStyle name="Entrée 4 2 3 6" xfId="33097" xr:uid="{34A0836A-4EA7-4CD8-999B-6F580C44802F}"/>
    <cellStyle name="Entrée 4 2 3 7" xfId="33098" xr:uid="{78467352-23F7-42FA-B838-9716AFFD350B}"/>
    <cellStyle name="Entrée 4 2 3_Commentaires" xfId="33099" xr:uid="{9EC4883D-DB24-4ECD-9F95-8078DD93879C}"/>
    <cellStyle name="Entrée 4 2 4" xfId="33100" xr:uid="{4917462A-5B1D-4EA7-A875-5B9E130B5E65}"/>
    <cellStyle name="Entrée 4 2 4 2" xfId="33101" xr:uid="{C2688912-DDB2-4198-84B1-AAF75FB5F89C}"/>
    <cellStyle name="Entrée 4 2 4 2 2" xfId="33102" xr:uid="{B2F046E4-0881-44C6-8CD8-BDAD82C08F44}"/>
    <cellStyle name="Entrée 4 2 4 2 3" xfId="33103" xr:uid="{2418CC47-9EB1-43BC-AA44-B382E6CBD6A9}"/>
    <cellStyle name="Entrée 4 2 4 2 4" xfId="33104" xr:uid="{906B6FEB-543A-4748-8EF7-AA6653AAF82B}"/>
    <cellStyle name="Entrée 4 2 4 2 5" xfId="33105" xr:uid="{F9B933FD-6846-48C1-93BC-75F848965486}"/>
    <cellStyle name="Entrée 4 2 4 3" xfId="33106" xr:uid="{8A4F0225-B482-4CD1-88AA-FE9BE59AB76A}"/>
    <cellStyle name="Entrée 4 2 4 3 2" xfId="33107" xr:uid="{B270304C-51DD-4DA9-A94B-DFB179FDA66F}"/>
    <cellStyle name="Entrée 4 2 4 3 3" xfId="33108" xr:uid="{F4FF45AC-612B-4CDE-9938-64AF1178F94A}"/>
    <cellStyle name="Entrée 4 2 4 3 4" xfId="33109" xr:uid="{5B292ABB-3F31-499C-9CCE-F5361D0DFDBD}"/>
    <cellStyle name="Entrée 4 2 4 3 5" xfId="33110" xr:uid="{80315D6A-1546-481D-86D5-E71B16C14F0B}"/>
    <cellStyle name="Entrée 4 2 4 4" xfId="33111" xr:uid="{12BA36FC-216D-4D5A-BB7A-C30DD2A35C8E}"/>
    <cellStyle name="Entrée 4 2 4 5" xfId="33112" xr:uid="{EF52085D-DE87-4007-BE09-200FD3B865D1}"/>
    <cellStyle name="Entrée 4 2 4 6" xfId="33113" xr:uid="{0FA2DFD4-555E-463C-A055-F967B4E82F23}"/>
    <cellStyle name="Entrée 4 2 4 7" xfId="33114" xr:uid="{0C59D6AB-79AC-41B4-AB05-4EC4F1BF588B}"/>
    <cellStyle name="Entrée 4 2 5" xfId="33115" xr:uid="{EBF717E4-8BB0-4CB1-9CA8-924081F176EF}"/>
    <cellStyle name="Entrée 4 2 5 2" xfId="33116" xr:uid="{66E38C0E-9020-45AE-BE81-55F118BAB216}"/>
    <cellStyle name="Entrée 4 2 5 3" xfId="33117" xr:uid="{A9B53630-B014-4B87-9958-154C3DC42639}"/>
    <cellStyle name="Entrée 4 2 5 4" xfId="33118" xr:uid="{249FE82B-D1EB-44F8-8668-3DC130630935}"/>
    <cellStyle name="Entrée 4 2 5 5" xfId="33119" xr:uid="{C080AE5D-FF05-4107-8952-205F3F2E47DF}"/>
    <cellStyle name="Entrée 4 2 6" xfId="33120" xr:uid="{B82C204E-D2B8-47FB-B75E-EEA8F01375DA}"/>
    <cellStyle name="Entrée 4 2 6 2" xfId="33121" xr:uid="{B9BD4D48-61A1-4979-B44F-FC21B27862B8}"/>
    <cellStyle name="Entrée 4 2 6 3" xfId="33122" xr:uid="{D4C71F5A-CC5D-4B89-821C-82006B9293DC}"/>
    <cellStyle name="Entrée 4 2 6 4" xfId="33123" xr:uid="{BA7D197E-C195-420D-BD9B-C173677ECDCD}"/>
    <cellStyle name="Entrée 4 2 6 5" xfId="33124" xr:uid="{F9E32AE0-75DB-452B-AA22-8EEAD2BD697A}"/>
    <cellStyle name="Entrée 4 2 7" xfId="33125" xr:uid="{370B85F9-358A-4781-AB60-804B13E8291E}"/>
    <cellStyle name="Entrée 4 2 8" xfId="33126" xr:uid="{FB01244F-7C59-4ADE-B0C0-0EEE74262ED2}"/>
    <cellStyle name="Entrée 4 2 9" xfId="33127" xr:uid="{4ABA3D16-C75F-4431-BC4D-E4CF10068390}"/>
    <cellStyle name="Entrée 4 2_Commentaires" xfId="33128" xr:uid="{BC8B145D-5857-44FA-BCF9-489114A9E832}"/>
    <cellStyle name="Entrée 4 3" xfId="33129" xr:uid="{CB5D6BA3-9055-4502-A387-57298BE998A3}"/>
    <cellStyle name="Entrée 4 3 2" xfId="33130" xr:uid="{2E2502F8-CFC8-4377-A029-654551FFFE81}"/>
    <cellStyle name="Entrée 4 3 2 2" xfId="33131" xr:uid="{781C49F8-5CCE-4862-B8C6-CE4669E10AB4}"/>
    <cellStyle name="Entrée 4 3 2 3" xfId="33132" xr:uid="{491AF350-91ED-49EC-A6E4-FFDB4D8803AF}"/>
    <cellStyle name="Entrée 4 3 2 4" xfId="33133" xr:uid="{31A4E621-4403-44D4-A567-635024AE4AFB}"/>
    <cellStyle name="Entrée 4 3 2 5" xfId="33134" xr:uid="{D246E41D-D781-4F2B-A0FD-296C34A0E5A3}"/>
    <cellStyle name="Entrée 4 3 2_Commentaires" xfId="33135" xr:uid="{F123619C-BA82-4A2F-BD50-6FEA0241B1A2}"/>
    <cellStyle name="Entrée 4 3 3" xfId="33136" xr:uid="{1F7AEAEE-DF6F-4CC3-AF66-901869191B43}"/>
    <cellStyle name="Entrée 4 3 3 2" xfId="33137" xr:uid="{CCD312AC-22E9-47FD-8724-9694452951CF}"/>
    <cellStyle name="Entrée 4 3 3 3" xfId="33138" xr:uid="{D6203C0A-8E61-411E-BEEB-453F9EA391DB}"/>
    <cellStyle name="Entrée 4 3 3 4" xfId="33139" xr:uid="{6F4EB687-D9CD-4DD7-8C32-9D5C626ADA09}"/>
    <cellStyle name="Entrée 4 3 3 5" xfId="33140" xr:uid="{820A1C8C-0D79-4B36-B708-CE3E9CCAB64E}"/>
    <cellStyle name="Entrée 4 3 4" xfId="33141" xr:uid="{05F05651-FD71-45C8-B686-488EF584F9EF}"/>
    <cellStyle name="Entrée 4 3 5" xfId="33142" xr:uid="{AFDD04B5-9E0D-483B-A7B0-2EBAD5D08E34}"/>
    <cellStyle name="Entrée 4 3 6" xfId="33143" xr:uid="{06980019-D674-43BB-AEA7-A8AD2A60C4FB}"/>
    <cellStyle name="Entrée 4 3 7" xfId="33144" xr:uid="{8D6C9C19-75B2-4592-B706-EA89C4AF558F}"/>
    <cellStyle name="Entrée 4 3_Commentaires" xfId="33145" xr:uid="{EAEA8343-1D1F-480F-9405-45FB9E87B913}"/>
    <cellStyle name="Entrée 4 4" xfId="33146" xr:uid="{9A7B3C9A-7C69-43DA-AA84-3CA576648D74}"/>
    <cellStyle name="Entrée 4 4 2" xfId="33147" xr:uid="{7954EF19-30C3-4E2A-BD38-AE6B172CDA02}"/>
    <cellStyle name="Entrée 4 4 2 2" xfId="33148" xr:uid="{1B085F1E-F2E7-4FD9-B0F1-4E2773639ACF}"/>
    <cellStyle name="Entrée 4 4 2 3" xfId="33149" xr:uid="{D77A0874-1980-45BB-A2A4-AED58B80EEF0}"/>
    <cellStyle name="Entrée 4 4 2 4" xfId="33150" xr:uid="{60DB1765-F92D-4F0F-956A-FE0C55B5EC88}"/>
    <cellStyle name="Entrée 4 4 2 5" xfId="33151" xr:uid="{A858C6A7-DFF7-4258-969A-BDE93EE27907}"/>
    <cellStyle name="Entrée 4 4 2_Commentaires" xfId="33152" xr:uid="{D5FF6B8B-EEEC-4062-AFA4-BBA490695061}"/>
    <cellStyle name="Entrée 4 4 3" xfId="33153" xr:uid="{2113EAE5-2922-4FDA-B523-204297D8EF1C}"/>
    <cellStyle name="Entrée 4 4 3 2" xfId="33154" xr:uid="{5A771A89-FB03-41DD-A2E4-845CA043154C}"/>
    <cellStyle name="Entrée 4 4 3 3" xfId="33155" xr:uid="{04AA1660-8F77-4453-AF8B-0D35C75E5B22}"/>
    <cellStyle name="Entrée 4 4 3 4" xfId="33156" xr:uid="{737728BB-7A39-4E23-9DF4-A06991A9D02E}"/>
    <cellStyle name="Entrée 4 4 3 5" xfId="33157" xr:uid="{AC32B3CC-C0E5-422B-92B8-BCE50B399CFD}"/>
    <cellStyle name="Entrée 4 4 4" xfId="33158" xr:uid="{3480CC27-C059-44B1-83AC-6672C9100BFA}"/>
    <cellStyle name="Entrée 4 4 5" xfId="33159" xr:uid="{456B7C19-8E0E-4CDA-8BFE-BB9BFC726E98}"/>
    <cellStyle name="Entrée 4 4 6" xfId="33160" xr:uid="{9E66EF93-7413-4525-8341-D51462E92790}"/>
    <cellStyle name="Entrée 4 4 7" xfId="33161" xr:uid="{44172344-DA85-48A2-B863-20ADC34D4101}"/>
    <cellStyle name="Entrée 4 4_Commentaires" xfId="33162" xr:uid="{8BB9F8D1-36D4-4BF8-AA31-575C82E28A94}"/>
    <cellStyle name="Entrée 4 5" xfId="33163" xr:uid="{43BABC24-A3FA-40C4-B50D-451A45B4FDAB}"/>
    <cellStyle name="Entrée 4 5 2" xfId="33164" xr:uid="{80548048-2CFD-4A1B-AD0B-8F00C3F20A9A}"/>
    <cellStyle name="Entrée 4 5 2 2" xfId="33165" xr:uid="{566409B8-9B39-42E1-A06D-52DE08B2899E}"/>
    <cellStyle name="Entrée 4 5 2 3" xfId="33166" xr:uid="{D7090133-4B26-4E32-9635-9CCA6112A75E}"/>
    <cellStyle name="Entrée 4 5 2 4" xfId="33167" xr:uid="{5702BF43-8E51-4C72-8D19-219FAF6ED33B}"/>
    <cellStyle name="Entrée 4 5 2 5" xfId="33168" xr:uid="{EFAF14CB-E140-4262-871E-972B6BDA7B67}"/>
    <cellStyle name="Entrée 4 5 2_Commentaires" xfId="33169" xr:uid="{39EA9C22-EDCE-4BB2-ADF9-5D26AD23E712}"/>
    <cellStyle name="Entrée 4 5 3" xfId="33170" xr:uid="{1283B98D-EC36-4C9C-AC5F-A4E102B0B340}"/>
    <cellStyle name="Entrée 4 5 3 2" xfId="33171" xr:uid="{C92D6CF5-76FB-4D46-A047-DEE05FB800B8}"/>
    <cellStyle name="Entrée 4 5 3 3" xfId="33172" xr:uid="{CCE99A3B-949F-4B15-9298-A2C93120F4A1}"/>
    <cellStyle name="Entrée 4 5 3 4" xfId="33173" xr:uid="{18460E62-5CA5-41EC-B3DC-9CE089BFBBCC}"/>
    <cellStyle name="Entrée 4 5 3 5" xfId="33174" xr:uid="{9A42EF94-02C1-459A-A038-CB0969AAEE7A}"/>
    <cellStyle name="Entrée 4 5 4" xfId="33175" xr:uid="{91D2E859-ABEF-4CF3-82C8-0531236FF52B}"/>
    <cellStyle name="Entrée 4 5 5" xfId="33176" xr:uid="{EE60657A-0C5B-4D82-800F-81E948D1AC2B}"/>
    <cellStyle name="Entrée 4 5 6" xfId="33177" xr:uid="{5849F2AC-0D14-4BFC-BE4F-3337C8796DF3}"/>
    <cellStyle name="Entrée 4 5 7" xfId="33178" xr:uid="{D4B39F69-B1E1-47AE-B18B-6BCB62B5B219}"/>
    <cellStyle name="Entrée 4 5_Commentaires" xfId="33179" xr:uid="{8A6AB559-6468-4B51-AE20-01ACE5998B99}"/>
    <cellStyle name="Entrée 4 6" xfId="33180" xr:uid="{60B07F95-1820-48EF-A016-43E1D7FF15B4}"/>
    <cellStyle name="Entrée 4 6 2" xfId="33181" xr:uid="{4B44CDDB-5824-44AE-BB12-F309C99B933C}"/>
    <cellStyle name="Entrée 4 6 2 2" xfId="33182" xr:uid="{863D3F6E-FCC3-485E-9EFA-CFA721BBAE66}"/>
    <cellStyle name="Entrée 4 6 2 3" xfId="33183" xr:uid="{26256463-564B-4D8E-803C-5605D6E5308D}"/>
    <cellStyle name="Entrée 4 6 2 4" xfId="33184" xr:uid="{9AAD1225-DC50-4749-9D4B-4B0C919B7422}"/>
    <cellStyle name="Entrée 4 6 2 5" xfId="33185" xr:uid="{37D5F3AF-9B31-4D5B-97E9-ACEC6A28AA43}"/>
    <cellStyle name="Entrée 4 6 2_Commentaires" xfId="33186" xr:uid="{87E77761-2F1D-4CAE-BD82-C6BB399F33CD}"/>
    <cellStyle name="Entrée 4 6 3" xfId="33187" xr:uid="{A75E15DD-C841-4697-ABE7-31B84C5D4AEB}"/>
    <cellStyle name="Entrée 4 6 3 2" xfId="33188" xr:uid="{7530375E-B300-4B59-9E92-AB50E5A32ED8}"/>
    <cellStyle name="Entrée 4 6 3 3" xfId="33189" xr:uid="{579E77CE-2FB7-4CD7-B2D0-E562B3CAB7C7}"/>
    <cellStyle name="Entrée 4 6 3 4" xfId="33190" xr:uid="{69B2D8CA-CD46-4B8F-A397-590C2336DF2F}"/>
    <cellStyle name="Entrée 4 6 3 5" xfId="33191" xr:uid="{19CE1C19-F8A5-4991-B35D-C2CFC80B0DE7}"/>
    <cellStyle name="Entrée 4 6 4" xfId="33192" xr:uid="{20C3156A-FD02-451E-A92E-B10DA7E5E447}"/>
    <cellStyle name="Entrée 4 6 5" xfId="33193" xr:uid="{88F3A734-6A39-464B-BDAD-E4F9DE6768B4}"/>
    <cellStyle name="Entrée 4 6 6" xfId="33194" xr:uid="{F6146B48-799A-42BF-821E-049CDD8547CF}"/>
    <cellStyle name="Entrée 4 6 7" xfId="33195" xr:uid="{35AF57CF-BB18-411D-A2AC-178C774FFE16}"/>
    <cellStyle name="Entrée 4 6_Commentaires" xfId="33196" xr:uid="{6E6BDFDE-BE70-4142-8753-565805FBF0AF}"/>
    <cellStyle name="Entrée 4 7" xfId="33197" xr:uid="{25F3BDBD-21D4-40D6-830C-5F87B9EA9EB0}"/>
    <cellStyle name="Entrée 4 7 2" xfId="33198" xr:uid="{ECD48DD3-7B5E-4623-AC5F-8D68E973FC0F}"/>
    <cellStyle name="Entrée 4 7 2 2" xfId="33199" xr:uid="{DCAA756F-9F95-45DC-A5C3-2AA6B4C51C54}"/>
    <cellStyle name="Entrée 4 7 2 3" xfId="33200" xr:uid="{59F0EB4A-41A4-4E07-882A-F4AF18AF38CF}"/>
    <cellStyle name="Entrée 4 7 2 4" xfId="33201" xr:uid="{31DD351F-529C-47FF-9D99-E44ED7562E93}"/>
    <cellStyle name="Entrée 4 7 2 5" xfId="33202" xr:uid="{F99F5B0C-1A93-40C2-9EB5-3BA9F90CC864}"/>
    <cellStyle name="Entrée 4 7 3" xfId="33203" xr:uid="{FF5B65C9-9AA5-48FA-9D8B-A9061113BC14}"/>
    <cellStyle name="Entrée 4 7 4" xfId="33204" xr:uid="{A1418D5B-D45F-4335-9B40-18D13FF636C2}"/>
    <cellStyle name="Entrée 4 7 5" xfId="33205" xr:uid="{986C5F08-3045-4E8A-8720-244AF5563308}"/>
    <cellStyle name="Entrée 4 7 6" xfId="33206" xr:uid="{B777453D-7BF5-41B4-8DF5-1B1BF55F5F0F}"/>
    <cellStyle name="Entrée 4 7_Commentaires" xfId="33207" xr:uid="{37EF457C-C8BD-4D05-88AA-AFA856A8D5F1}"/>
    <cellStyle name="Entrée 4 8" xfId="33208" xr:uid="{6B4114F1-F83B-4D5D-B39B-8F15C76D3F3F}"/>
    <cellStyle name="Entrée 4 8 2" xfId="33209" xr:uid="{42E37184-012B-4EFA-8FF1-D969B99C1F86}"/>
    <cellStyle name="Entrée 4 8 3" xfId="33210" xr:uid="{52C400C2-5E32-478C-8C4C-438F3FB6F7F9}"/>
    <cellStyle name="Entrée 4 8 4" xfId="33211" xr:uid="{C882D627-978B-467B-835C-8F0A7C042DAF}"/>
    <cellStyle name="Entrée 4 8 5" xfId="33212" xr:uid="{9E87A15A-AD2F-4EE8-9F19-DDF077C95DD9}"/>
    <cellStyle name="Entrée 4 8_Commentaires" xfId="33213" xr:uid="{CC2030AB-D697-4350-A4DB-63DD344617DD}"/>
    <cellStyle name="Entrée 4 9" xfId="33214" xr:uid="{7CE59FAD-017D-42C5-BB83-400941FC0589}"/>
    <cellStyle name="Entrée 4_Commentaires" xfId="33215" xr:uid="{56FB3904-7CBD-43CD-AFDD-36529395DE51}"/>
    <cellStyle name="Entrée 5" xfId="33216" xr:uid="{6346CC36-925C-45CC-883B-CF2368109A49}"/>
    <cellStyle name="Entrée 5 10" xfId="33217" xr:uid="{3514E859-ECCA-422D-A87A-DB8BF7112907}"/>
    <cellStyle name="Entrée 5 11" xfId="33218" xr:uid="{FBB598CE-07F6-4611-B672-D819E798E043}"/>
    <cellStyle name="Entrée 5 12" xfId="33219" xr:uid="{AC1280F3-34B0-4B3D-877C-2C1A0D04A3AA}"/>
    <cellStyle name="Entrée 5 2" xfId="33220" xr:uid="{2E4F6288-B815-4B82-994D-4E4B63589C3B}"/>
    <cellStyle name="Entrée 5 2 10" xfId="33221" xr:uid="{B01AE113-07F8-4B7C-927D-BC1474EC63BB}"/>
    <cellStyle name="Entrée 5 2 2" xfId="33222" xr:uid="{239C5F21-B340-4A8B-993D-40ED818B9703}"/>
    <cellStyle name="Entrée 5 2 2 2" xfId="33223" xr:uid="{5212C3F5-2DF1-45E7-84CB-5D2485F235C4}"/>
    <cellStyle name="Entrée 5 2 2 2 2" xfId="33224" xr:uid="{AE76753C-9008-4332-BA22-489E80FD0345}"/>
    <cellStyle name="Entrée 5 2 2 2 3" xfId="33225" xr:uid="{71D25BD8-DA3F-4330-9708-16C9AF771399}"/>
    <cellStyle name="Entrée 5 2 2 2 4" xfId="33226" xr:uid="{97B33048-EC19-4BAC-AE99-DB6552C5656A}"/>
    <cellStyle name="Entrée 5 2 2 2 5" xfId="33227" xr:uid="{EF63E35C-73E6-4CF5-831C-C57ED5134A03}"/>
    <cellStyle name="Entrée 5 2 2 3" xfId="33228" xr:uid="{E4CFD47F-A990-49E1-BE07-8411EAD9A284}"/>
    <cellStyle name="Entrée 5 2 2 3 2" xfId="33229" xr:uid="{F4AE5B77-BFD9-47C4-8B56-8FA8DF916D8C}"/>
    <cellStyle name="Entrée 5 2 2 3 3" xfId="33230" xr:uid="{6F12EA2A-2021-43D9-8982-07E97CB49E15}"/>
    <cellStyle name="Entrée 5 2 2 3 4" xfId="33231" xr:uid="{E790F1E7-5E46-4A68-9095-3018632CB1E7}"/>
    <cellStyle name="Entrée 5 2 2 3 5" xfId="33232" xr:uid="{0FAE0AF6-5339-4CE0-85E0-6A76137CE253}"/>
    <cellStyle name="Entrée 5 2 2 4" xfId="33233" xr:uid="{5225308D-3A86-499D-9735-C28E2BAE690E}"/>
    <cellStyle name="Entrée 5 2 2 5" xfId="33234" xr:uid="{972DA284-1FDF-4E25-9188-98B437AA2080}"/>
    <cellStyle name="Entrée 5 2 2 6" xfId="33235" xr:uid="{ACFF776E-7916-4F6C-9F79-3E5A9478EFAA}"/>
    <cellStyle name="Entrée 5 2 2 7" xfId="33236" xr:uid="{63168ADD-6966-4495-B621-FF5C04CB30DC}"/>
    <cellStyle name="Entrée 5 2 2_Commentaires" xfId="33237" xr:uid="{162F9661-9860-4442-BA8E-682B2609433A}"/>
    <cellStyle name="Entrée 5 2 3" xfId="33238" xr:uid="{D05D847B-8697-4847-A1F3-EB8618C0577D}"/>
    <cellStyle name="Entrée 5 2 3 2" xfId="33239" xr:uid="{77018AC5-E82D-45D2-AC5C-5C736BB4F597}"/>
    <cellStyle name="Entrée 5 2 3 2 2" xfId="33240" xr:uid="{2286F43C-603B-4702-A4E8-E557E13E035A}"/>
    <cellStyle name="Entrée 5 2 3 2 3" xfId="33241" xr:uid="{3E49CFAD-E58E-46FC-848F-E6EF198B47E5}"/>
    <cellStyle name="Entrée 5 2 3 2 4" xfId="33242" xr:uid="{9C91D7B2-434B-4605-90B5-054E57D3FE43}"/>
    <cellStyle name="Entrée 5 2 3 2 5" xfId="33243" xr:uid="{EAC243C7-9266-45BC-B881-7EFF9EE09F77}"/>
    <cellStyle name="Entrée 5 2 3 3" xfId="33244" xr:uid="{181CDAE1-78CF-4134-A0D3-5A2CA45E5BBA}"/>
    <cellStyle name="Entrée 5 2 3 3 2" xfId="33245" xr:uid="{AC71C23A-DC52-4A07-BF19-81D083A4C722}"/>
    <cellStyle name="Entrée 5 2 3 3 3" xfId="33246" xr:uid="{BEC812D6-A9F6-4811-8FAE-0DBBC09E7A44}"/>
    <cellStyle name="Entrée 5 2 3 3 4" xfId="33247" xr:uid="{9D24C833-C2CA-478E-9F0F-62C6A83C0880}"/>
    <cellStyle name="Entrée 5 2 3 3 5" xfId="33248" xr:uid="{D49CA3F3-E35F-4E6C-8713-C3D3E21A834C}"/>
    <cellStyle name="Entrée 5 2 3 4" xfId="33249" xr:uid="{31617321-6479-40B0-83ED-FAAFA499DA0C}"/>
    <cellStyle name="Entrée 5 2 3 5" xfId="33250" xr:uid="{EAB29BCC-DBE0-4426-B52D-F4694103FA80}"/>
    <cellStyle name="Entrée 5 2 3 6" xfId="33251" xr:uid="{14FA13A0-399A-4884-B773-25EE9E19B871}"/>
    <cellStyle name="Entrée 5 2 3 7" xfId="33252" xr:uid="{96286EFC-4CB1-4C26-AF26-95D40CC8F8ED}"/>
    <cellStyle name="Entrée 5 2 3_Commentaires" xfId="33253" xr:uid="{6BD7E6D2-5349-4C0A-955E-5D1F889D9AE9}"/>
    <cellStyle name="Entrée 5 2 4" xfId="33254" xr:uid="{4F02F4AE-0DBF-401C-A722-657E1794D460}"/>
    <cellStyle name="Entrée 5 2 4 2" xfId="33255" xr:uid="{D550CBE3-7B60-4F55-BC72-A28FE59B2D76}"/>
    <cellStyle name="Entrée 5 2 4 2 2" xfId="33256" xr:uid="{07EF4882-3B1A-4E3F-B5E8-AA9F54A59659}"/>
    <cellStyle name="Entrée 5 2 4 2 3" xfId="33257" xr:uid="{00276E45-7D1F-4941-8112-20A45543CE79}"/>
    <cellStyle name="Entrée 5 2 4 2 4" xfId="33258" xr:uid="{2DE6EE54-A031-4250-9D53-D1C5E0304836}"/>
    <cellStyle name="Entrée 5 2 4 2 5" xfId="33259" xr:uid="{985F9646-FC04-48D1-9851-2A50D15C6FF7}"/>
    <cellStyle name="Entrée 5 2 4 3" xfId="33260" xr:uid="{80710174-5AB1-4179-A5A5-7981F2FFBD9E}"/>
    <cellStyle name="Entrée 5 2 4 3 2" xfId="33261" xr:uid="{F9FD0480-19A1-4391-9025-05C9B244C99A}"/>
    <cellStyle name="Entrée 5 2 4 3 3" xfId="33262" xr:uid="{BD31A09C-DAB7-42A9-AD40-FFE91D672D6C}"/>
    <cellStyle name="Entrée 5 2 4 3 4" xfId="33263" xr:uid="{93479185-4164-4A48-985C-C016E2B57D08}"/>
    <cellStyle name="Entrée 5 2 4 3 5" xfId="33264" xr:uid="{9C76E788-1948-4EEC-894B-70150C0804E3}"/>
    <cellStyle name="Entrée 5 2 4 4" xfId="33265" xr:uid="{EE554525-030C-46EF-90DB-FD84D882E713}"/>
    <cellStyle name="Entrée 5 2 4 5" xfId="33266" xr:uid="{07B2D2EB-B40D-422E-825A-48F83578627C}"/>
    <cellStyle name="Entrée 5 2 4 6" xfId="33267" xr:uid="{25CC9742-D4FB-4550-ABE5-267602EDEB28}"/>
    <cellStyle name="Entrée 5 2 4 7" xfId="33268" xr:uid="{33CD24D6-2684-46F8-BDD5-BD3253CD78DA}"/>
    <cellStyle name="Entrée 5 2 5" xfId="33269" xr:uid="{685E8B4A-A249-4F54-9221-A4B22F8DE2A7}"/>
    <cellStyle name="Entrée 5 2 5 2" xfId="33270" xr:uid="{7F19D016-DEEE-4432-8AE9-A2B67E02EA26}"/>
    <cellStyle name="Entrée 5 2 5 3" xfId="33271" xr:uid="{D300AF49-09C2-4AE0-B1B8-350A909E0193}"/>
    <cellStyle name="Entrée 5 2 5 4" xfId="33272" xr:uid="{9A73C444-1101-4A98-8723-EFC53B34CC87}"/>
    <cellStyle name="Entrée 5 2 5 5" xfId="33273" xr:uid="{C8EF65B4-57B2-4CBD-9C7A-5575C6E71BC8}"/>
    <cellStyle name="Entrée 5 2 6" xfId="33274" xr:uid="{A2B4CB4F-91F1-4CFD-8291-B0D913718278}"/>
    <cellStyle name="Entrée 5 2 6 2" xfId="33275" xr:uid="{8E2E9E9D-CD99-42E0-9D0B-360D01D4BDC8}"/>
    <cellStyle name="Entrée 5 2 6 3" xfId="33276" xr:uid="{BA5907A2-CC97-4F8E-A8BF-9099EA6C2CD2}"/>
    <cellStyle name="Entrée 5 2 6 4" xfId="33277" xr:uid="{83CE0AF6-70F8-4486-AF6F-B64D5684A7AF}"/>
    <cellStyle name="Entrée 5 2 6 5" xfId="33278" xr:uid="{DB3B6E4A-92EC-4181-A106-51192A7226A3}"/>
    <cellStyle name="Entrée 5 2 7" xfId="33279" xr:uid="{77A9D729-5CE7-4847-B853-F685337D2588}"/>
    <cellStyle name="Entrée 5 2 8" xfId="33280" xr:uid="{E15357D7-7367-48FE-A1DB-DF88C60BD385}"/>
    <cellStyle name="Entrée 5 2 9" xfId="33281" xr:uid="{15C86500-5A96-4A0F-8AED-9E6DAADF79D0}"/>
    <cellStyle name="Entrée 5 2_Commentaires" xfId="33282" xr:uid="{194CFEA1-C277-4295-8F16-B0A20A2FA433}"/>
    <cellStyle name="Entrée 5 3" xfId="33283" xr:uid="{E6180285-E44F-4977-BE91-2281CB3E6DBB}"/>
    <cellStyle name="Entrée 5 3 2" xfId="33284" xr:uid="{ACDDC517-EE34-47BD-BF04-921E3F4E023D}"/>
    <cellStyle name="Entrée 5 3 2 2" xfId="33285" xr:uid="{5CD595E2-7FEB-4A42-A270-38F794C2C5BF}"/>
    <cellStyle name="Entrée 5 3 2 3" xfId="33286" xr:uid="{4C390F93-C6A8-4F1F-A692-7C68644C0B5A}"/>
    <cellStyle name="Entrée 5 3 2 4" xfId="33287" xr:uid="{DDA22DC2-ECAF-43EC-BAB3-04EB6912C06F}"/>
    <cellStyle name="Entrée 5 3 2 5" xfId="33288" xr:uid="{52A131C9-F242-45B7-9596-DA47361446BC}"/>
    <cellStyle name="Entrée 5 3 2_Commentaires" xfId="33289" xr:uid="{B33DE380-C654-457C-B353-ED83FA7A69C8}"/>
    <cellStyle name="Entrée 5 3 3" xfId="33290" xr:uid="{386BF193-693F-4E32-B6D3-EAD118573753}"/>
    <cellStyle name="Entrée 5 3 3 2" xfId="33291" xr:uid="{331492B8-6D1F-404B-B481-0BDECC047922}"/>
    <cellStyle name="Entrée 5 3 3 3" xfId="33292" xr:uid="{6AC91552-6A1E-43DD-BA51-E897F3FE7ECD}"/>
    <cellStyle name="Entrée 5 3 3 4" xfId="33293" xr:uid="{4EDCA738-18DF-407D-822A-76A08AC92256}"/>
    <cellStyle name="Entrée 5 3 3 5" xfId="33294" xr:uid="{F0E17B35-4E80-46CC-AD45-65634A9464CD}"/>
    <cellStyle name="Entrée 5 3 4" xfId="33295" xr:uid="{E09BB1DB-DCE9-41C1-8377-12AA69EF9944}"/>
    <cellStyle name="Entrée 5 3 5" xfId="33296" xr:uid="{52A96B7D-0E69-4A97-8851-6ECB520EE3CA}"/>
    <cellStyle name="Entrée 5 3 6" xfId="33297" xr:uid="{DF25D3EF-387A-4985-A10D-555726B12F1D}"/>
    <cellStyle name="Entrée 5 3 7" xfId="33298" xr:uid="{40C4894B-6905-464E-BBF7-8D46B1E8FBE5}"/>
    <cellStyle name="Entrée 5 3_Commentaires" xfId="33299" xr:uid="{A99A312A-6C65-41C5-A85D-F0D28BCFE275}"/>
    <cellStyle name="Entrée 5 4" xfId="33300" xr:uid="{21E11E10-2D6E-4F06-B880-C119EF4D146C}"/>
    <cellStyle name="Entrée 5 4 2" xfId="33301" xr:uid="{294CA37F-B71A-4280-A160-786F5758F98D}"/>
    <cellStyle name="Entrée 5 4 2 2" xfId="33302" xr:uid="{960B44AF-7A3D-40F3-84E5-25B1A5DD6707}"/>
    <cellStyle name="Entrée 5 4 2 3" xfId="33303" xr:uid="{351FD700-7FD6-4F7D-84AD-02730C5861CF}"/>
    <cellStyle name="Entrée 5 4 2 4" xfId="33304" xr:uid="{24EA1CFB-4AB3-436A-BE8E-6BC82AD81CFC}"/>
    <cellStyle name="Entrée 5 4 2 5" xfId="33305" xr:uid="{DC151B21-E29E-4F84-81D9-567EAF2B073A}"/>
    <cellStyle name="Entrée 5 4 2_Commentaires" xfId="33306" xr:uid="{E2D7641A-243D-4428-B2C7-454896D6A7A5}"/>
    <cellStyle name="Entrée 5 4 3" xfId="33307" xr:uid="{ABAEA198-A5D8-432F-AD9D-A0C087CE4666}"/>
    <cellStyle name="Entrée 5 4 3 2" xfId="33308" xr:uid="{D31F029E-9740-4EF1-874F-43481C501C69}"/>
    <cellStyle name="Entrée 5 4 3 3" xfId="33309" xr:uid="{FC6AA1B2-2AF9-4220-9D7C-86012E78A089}"/>
    <cellStyle name="Entrée 5 4 3 4" xfId="33310" xr:uid="{85494359-2F3B-4866-ACB9-2204331DD9CF}"/>
    <cellStyle name="Entrée 5 4 3 5" xfId="33311" xr:uid="{9D8757C0-9E53-4BF9-9E40-21CD91ECAADB}"/>
    <cellStyle name="Entrée 5 4 4" xfId="33312" xr:uid="{99502737-9B5C-4D42-A601-A777FA894FDF}"/>
    <cellStyle name="Entrée 5 4 5" xfId="33313" xr:uid="{5ACCDAA3-9AF9-4C81-9FB6-6D92A7614310}"/>
    <cellStyle name="Entrée 5 4 6" xfId="33314" xr:uid="{8F330061-7EA3-4042-9A51-2FB4E8BEEB25}"/>
    <cellStyle name="Entrée 5 4 7" xfId="33315" xr:uid="{CE22F3B2-D7D1-497B-BB86-52DFC409334A}"/>
    <cellStyle name="Entrée 5 4_Commentaires" xfId="33316" xr:uid="{A678C434-513A-4E26-BB5F-F8940CA0CC91}"/>
    <cellStyle name="Entrée 5 5" xfId="33317" xr:uid="{F3E6A190-FEFC-4783-9EB6-CA8F9D9D5F04}"/>
    <cellStyle name="Entrée 5 5 2" xfId="33318" xr:uid="{108AE040-E688-47A3-B707-89DA4D64A0A3}"/>
    <cellStyle name="Entrée 5 5 2 2" xfId="33319" xr:uid="{CAB80820-278C-4A20-9C9D-8DE59381E4CE}"/>
    <cellStyle name="Entrée 5 5 2 3" xfId="33320" xr:uid="{11C49D17-C5E4-4356-BB34-F1B1A3B50E10}"/>
    <cellStyle name="Entrée 5 5 2 4" xfId="33321" xr:uid="{A9F2A75B-B555-4B3B-9CE6-9FF80BD19225}"/>
    <cellStyle name="Entrée 5 5 2 5" xfId="33322" xr:uid="{264D415D-96B5-4972-851E-88A760C57785}"/>
    <cellStyle name="Entrée 5 5 2_Commentaires" xfId="33323" xr:uid="{A85BC801-D4B1-4970-A6B1-C5DC62F22052}"/>
    <cellStyle name="Entrée 5 5 3" xfId="33324" xr:uid="{E66EBA6F-F36B-4A9C-B67E-B705487F8A9E}"/>
    <cellStyle name="Entrée 5 5 3 2" xfId="33325" xr:uid="{0B6B54F6-023C-476C-8E5B-7803FA0356BF}"/>
    <cellStyle name="Entrée 5 5 3 3" xfId="33326" xr:uid="{DDE119C1-3ADC-44ED-9333-37BAF0E74A77}"/>
    <cellStyle name="Entrée 5 5 3 4" xfId="33327" xr:uid="{08926E07-89B1-45C6-BC18-CA3BBB39425D}"/>
    <cellStyle name="Entrée 5 5 3 5" xfId="33328" xr:uid="{C9328327-E263-4C99-80BE-58763BE4D292}"/>
    <cellStyle name="Entrée 5 5 4" xfId="33329" xr:uid="{D1C036E0-31D6-4598-8BA4-80E840708647}"/>
    <cellStyle name="Entrée 5 5 5" xfId="33330" xr:uid="{A2620757-716D-41C7-97E1-1880CA56EEFB}"/>
    <cellStyle name="Entrée 5 5 6" xfId="33331" xr:uid="{C6645FF6-B8CB-4125-9344-8DCEF08BB7AA}"/>
    <cellStyle name="Entrée 5 5 7" xfId="33332" xr:uid="{1E56C25B-679A-4FBE-B0A3-74A6089E4275}"/>
    <cellStyle name="Entrée 5 5_Commentaires" xfId="33333" xr:uid="{EF0FF64C-FF3A-4CFA-B41F-5B5FCEEA2D9F}"/>
    <cellStyle name="Entrée 5 6" xfId="33334" xr:uid="{18A0D817-9F09-453D-B7B0-AE4AABBAC569}"/>
    <cellStyle name="Entrée 5 6 2" xfId="33335" xr:uid="{73CD26F7-9C84-4A10-9CAA-9B9F7BE06573}"/>
    <cellStyle name="Entrée 5 6 2 2" xfId="33336" xr:uid="{3BA1ABFE-F968-4B3D-96FE-05555D62A2C9}"/>
    <cellStyle name="Entrée 5 6 2 3" xfId="33337" xr:uid="{1ACAD286-17A5-4644-A62F-8FAA89F24ACD}"/>
    <cellStyle name="Entrée 5 6 2 4" xfId="33338" xr:uid="{ACBAD8E8-8744-4EE1-81CC-8EA627FC9DD6}"/>
    <cellStyle name="Entrée 5 6 2 5" xfId="33339" xr:uid="{94DE617B-5A36-4172-AFE7-E31B103A705B}"/>
    <cellStyle name="Entrée 5 6 2_Commentaires" xfId="33340" xr:uid="{8EA69A31-B848-426B-A85E-A13727F7912E}"/>
    <cellStyle name="Entrée 5 6 3" xfId="33341" xr:uid="{174C12C6-7B07-45C2-AB31-5EB8C56DF8EF}"/>
    <cellStyle name="Entrée 5 6 3 2" xfId="33342" xr:uid="{43D4FA6F-8B2C-4BB0-B241-EFE7CAAF4DAA}"/>
    <cellStyle name="Entrée 5 6 3 3" xfId="33343" xr:uid="{FB8C8496-73DC-40C5-935B-B836B4A5F2B9}"/>
    <cellStyle name="Entrée 5 6 3 4" xfId="33344" xr:uid="{EFBF09FF-8D10-4C5C-9627-6B4FAB20ABC1}"/>
    <cellStyle name="Entrée 5 6 3 5" xfId="33345" xr:uid="{2E176AEF-C476-4C74-9C6B-0977C3123864}"/>
    <cellStyle name="Entrée 5 6 4" xfId="33346" xr:uid="{32A3F3C9-34D0-40A9-B808-86E55F6272CB}"/>
    <cellStyle name="Entrée 5 6 5" xfId="33347" xr:uid="{12F34A97-9447-465B-8879-9F61FB7F3C3F}"/>
    <cellStyle name="Entrée 5 6 6" xfId="33348" xr:uid="{E0E01C1F-1928-40F5-AF99-52D963E6772D}"/>
    <cellStyle name="Entrée 5 6 7" xfId="33349" xr:uid="{B94C2D55-ED02-40BA-BAFA-AC1A2D2B4434}"/>
    <cellStyle name="Entrée 5 6_Commentaires" xfId="33350" xr:uid="{DA2E5758-52DB-4155-B361-40D6F7CAEE45}"/>
    <cellStyle name="Entrée 5 7" xfId="33351" xr:uid="{65D2D73A-B4BC-456F-8336-88DC297D3778}"/>
    <cellStyle name="Entrée 5 7 2" xfId="33352" xr:uid="{9C4FC508-D5D4-479B-BDF1-F1C8F449F4D1}"/>
    <cellStyle name="Entrée 5 7 2 2" xfId="33353" xr:uid="{BA7AAAA9-612D-44EB-BBF4-708B02B67151}"/>
    <cellStyle name="Entrée 5 7 2 3" xfId="33354" xr:uid="{2A60CDC7-641C-4005-996B-CA64EDD5B268}"/>
    <cellStyle name="Entrée 5 7 2 4" xfId="33355" xr:uid="{C78D809D-6FDD-44FE-8480-34AE4B1E967A}"/>
    <cellStyle name="Entrée 5 7 2 5" xfId="33356" xr:uid="{04853338-CB5E-480E-9797-C4F3DBB7CB24}"/>
    <cellStyle name="Entrée 5 7 3" xfId="33357" xr:uid="{41E58E7D-1D64-4500-85B4-D567E103ED66}"/>
    <cellStyle name="Entrée 5 7 4" xfId="33358" xr:uid="{A68B3F7F-93C0-41E1-BDC7-FD47185B9884}"/>
    <cellStyle name="Entrée 5 7 5" xfId="33359" xr:uid="{E2491687-0D3F-4568-BA23-2717E6F4DEC4}"/>
    <cellStyle name="Entrée 5 7 6" xfId="33360" xr:uid="{D6E0A6C9-79C5-403F-9727-DC9EC256DD6C}"/>
    <cellStyle name="Entrée 5 7_Commentaires" xfId="33361" xr:uid="{500632A8-2E58-4930-B2C3-77ED1280C2C4}"/>
    <cellStyle name="Entrée 5 8" xfId="33362" xr:uid="{31BCCC32-182D-4678-ADC9-B62F0C5B81E5}"/>
    <cellStyle name="Entrée 5 8 2" xfId="33363" xr:uid="{3DFBF499-754F-4A3F-8AF1-A50A39641562}"/>
    <cellStyle name="Entrée 5 8 3" xfId="33364" xr:uid="{6A73E8E3-6519-4B7C-9370-DA25B44CDEA7}"/>
    <cellStyle name="Entrée 5 8 4" xfId="33365" xr:uid="{5A7F8BE8-AAEC-475B-8065-9A6DEE85D29B}"/>
    <cellStyle name="Entrée 5 8 5" xfId="33366" xr:uid="{33B224B2-2D1D-48BA-B879-B8AEC33A09FD}"/>
    <cellStyle name="Entrée 5 8_Commentaires" xfId="33367" xr:uid="{D585BE09-2A8A-4A3D-8DFC-27A394FE7C0D}"/>
    <cellStyle name="Entrée 5 9" xfId="33368" xr:uid="{2F0D8129-BCC2-4FF3-A3BA-DFF33BA0C598}"/>
    <cellStyle name="Entrée 5_Commentaires" xfId="33369" xr:uid="{97EDE322-602B-4D3F-A1E2-D59E7C7EBEBD}"/>
    <cellStyle name="Entrée 6" xfId="33370" xr:uid="{910F885D-6F3C-4C01-ABE5-EC9565FB8A1F}"/>
    <cellStyle name="Entrée 6 10" xfId="33371" xr:uid="{18A4C5CC-97DB-40D2-AAC8-9F99E7E82FCE}"/>
    <cellStyle name="Entrée 6 11" xfId="33372" xr:uid="{5555B81F-773D-4A88-B439-4D608D8E326C}"/>
    <cellStyle name="Entrée 6 12" xfId="33373" xr:uid="{5D318AA3-F9E9-4FF4-A9BF-B67572BEF2E2}"/>
    <cellStyle name="Entrée 6 2" xfId="33374" xr:uid="{8971AF9C-8BB2-4645-9E9D-2E3A851B498B}"/>
    <cellStyle name="Entrée 6 2 10" xfId="33375" xr:uid="{1D476450-0031-4EFD-BDA6-403C67C17C22}"/>
    <cellStyle name="Entrée 6 2 2" xfId="33376" xr:uid="{50A46C55-2380-4750-BF3F-996D506CC997}"/>
    <cellStyle name="Entrée 6 2 2 2" xfId="33377" xr:uid="{FB0AB105-C319-42B1-BE06-581A6CF9CA8D}"/>
    <cellStyle name="Entrée 6 2 2 2 2" xfId="33378" xr:uid="{C9A9AE11-9A70-4B12-AB52-8D1A5AA1C4BE}"/>
    <cellStyle name="Entrée 6 2 2 2 3" xfId="33379" xr:uid="{3FBB2467-5548-45C7-AC32-4FA4EE1858A8}"/>
    <cellStyle name="Entrée 6 2 2 2 4" xfId="33380" xr:uid="{8E7441ED-EC82-4198-BE2B-A708333F38BE}"/>
    <cellStyle name="Entrée 6 2 2 2 5" xfId="33381" xr:uid="{517B2EEE-861B-4640-9BE2-C72D4C830C45}"/>
    <cellStyle name="Entrée 6 2 2 3" xfId="33382" xr:uid="{B69BD954-51E6-4B74-A3DB-1570C1D52583}"/>
    <cellStyle name="Entrée 6 2 2 3 2" xfId="33383" xr:uid="{0870ED90-8BE5-4684-BB76-DE71A833B50D}"/>
    <cellStyle name="Entrée 6 2 2 3 3" xfId="33384" xr:uid="{90BFD7A2-BD3B-4413-98CA-B30CC5AD986E}"/>
    <cellStyle name="Entrée 6 2 2 3 4" xfId="33385" xr:uid="{4D98109A-68A0-4FF5-A62D-2AF3FFB3925F}"/>
    <cellStyle name="Entrée 6 2 2 3 5" xfId="33386" xr:uid="{321FE302-D2B3-4061-AFC6-5170950384B1}"/>
    <cellStyle name="Entrée 6 2 2 4" xfId="33387" xr:uid="{F8273A0F-915A-4EA0-A2BB-E7C9C67D658E}"/>
    <cellStyle name="Entrée 6 2 2 5" xfId="33388" xr:uid="{021C5FA1-06DD-4745-81DC-6AA08EB8FDE6}"/>
    <cellStyle name="Entrée 6 2 2 6" xfId="33389" xr:uid="{AA89DD44-9CB4-4377-811F-C1AC407C3E2C}"/>
    <cellStyle name="Entrée 6 2 2 7" xfId="33390" xr:uid="{398C9A23-5D3B-4CB3-A4AB-FCB19068255A}"/>
    <cellStyle name="Entrée 6 2 2_Commentaires" xfId="33391" xr:uid="{17CCF1B0-EE6C-483B-94CC-9D9958DE7C84}"/>
    <cellStyle name="Entrée 6 2 3" xfId="33392" xr:uid="{AC565BB0-8B3C-4D5A-8A2A-5771C3F92772}"/>
    <cellStyle name="Entrée 6 2 3 2" xfId="33393" xr:uid="{1FC41E8D-F786-44A5-889B-0B06F39DD309}"/>
    <cellStyle name="Entrée 6 2 3 2 2" xfId="33394" xr:uid="{24261E57-9C00-4DBB-9E32-B2CAFC9AF446}"/>
    <cellStyle name="Entrée 6 2 3 2 3" xfId="33395" xr:uid="{4FF6C153-4D0F-4473-BE28-ABA8B6CAF997}"/>
    <cellStyle name="Entrée 6 2 3 2 4" xfId="33396" xr:uid="{485CED43-2C1E-4DC3-B8FA-34216A1B9335}"/>
    <cellStyle name="Entrée 6 2 3 2 5" xfId="33397" xr:uid="{46C05BA6-480D-4427-8863-B0727AF92A1C}"/>
    <cellStyle name="Entrée 6 2 3 3" xfId="33398" xr:uid="{07878401-1406-4B81-BCFD-4106B8B3C782}"/>
    <cellStyle name="Entrée 6 2 3 3 2" xfId="33399" xr:uid="{9319FD53-9408-4314-90A8-2ADACB08B944}"/>
    <cellStyle name="Entrée 6 2 3 3 3" xfId="33400" xr:uid="{4F0F7F22-92CF-4155-8A9C-5FC37FFA5A8E}"/>
    <cellStyle name="Entrée 6 2 3 3 4" xfId="33401" xr:uid="{4EC602C0-9E50-452E-9C14-DB7B90FA2C6D}"/>
    <cellStyle name="Entrée 6 2 3 3 5" xfId="33402" xr:uid="{261E858C-8ECC-441D-B1C1-5CF39AEC6749}"/>
    <cellStyle name="Entrée 6 2 3 4" xfId="33403" xr:uid="{BEA0F5E3-5865-45A2-8324-ACFB765B748F}"/>
    <cellStyle name="Entrée 6 2 3 5" xfId="33404" xr:uid="{C5FDA9F2-9405-4D10-8933-99B86AB353A7}"/>
    <cellStyle name="Entrée 6 2 3 6" xfId="33405" xr:uid="{B09F5DD9-7BB9-4B06-9A22-17244CD0FB1C}"/>
    <cellStyle name="Entrée 6 2 3 7" xfId="33406" xr:uid="{450D0EA2-A7C6-4086-805A-4947697CD79B}"/>
    <cellStyle name="Entrée 6 2 3_Commentaires" xfId="33407" xr:uid="{AE4F794B-C634-475B-871F-EF9676AEBF1E}"/>
    <cellStyle name="Entrée 6 2 4" xfId="33408" xr:uid="{21EAFA95-7C95-41FB-9A05-4A91A56C8639}"/>
    <cellStyle name="Entrée 6 2 4 2" xfId="33409" xr:uid="{FD1D77C2-53D9-40CE-88DC-A3F5B2B11CFA}"/>
    <cellStyle name="Entrée 6 2 4 2 2" xfId="33410" xr:uid="{B278CDE7-F029-4ED5-8530-215083A301B6}"/>
    <cellStyle name="Entrée 6 2 4 2 3" xfId="33411" xr:uid="{471B4104-792F-45C6-A0CA-090C34AF1CB1}"/>
    <cellStyle name="Entrée 6 2 4 2 4" xfId="33412" xr:uid="{6A8F2E4B-6209-495E-BC11-3FCC3ABF4F0C}"/>
    <cellStyle name="Entrée 6 2 4 2 5" xfId="33413" xr:uid="{DB4B75B4-DBB2-4156-9735-FC452F59FFB5}"/>
    <cellStyle name="Entrée 6 2 4 3" xfId="33414" xr:uid="{4383D301-7989-4621-BFF9-52C25E92DDBD}"/>
    <cellStyle name="Entrée 6 2 4 3 2" xfId="33415" xr:uid="{36E13DBC-39DF-4960-B9F2-D3F599EB07D5}"/>
    <cellStyle name="Entrée 6 2 4 3 3" xfId="33416" xr:uid="{517C9863-BB53-4893-874B-2677428EB056}"/>
    <cellStyle name="Entrée 6 2 4 3 4" xfId="33417" xr:uid="{739D009A-5377-49EB-B44A-348D3DBDB55E}"/>
    <cellStyle name="Entrée 6 2 4 3 5" xfId="33418" xr:uid="{AA938CA4-0D5C-483F-A275-2887CD4735FF}"/>
    <cellStyle name="Entrée 6 2 4 4" xfId="33419" xr:uid="{2BA460C4-5057-44D2-B88D-BF5A6B102C6F}"/>
    <cellStyle name="Entrée 6 2 4 5" xfId="33420" xr:uid="{68D7A4BA-C8D5-43BF-A58C-BD4EF0CD9B11}"/>
    <cellStyle name="Entrée 6 2 4 6" xfId="33421" xr:uid="{D0D7A8BF-39C3-4EEC-B23C-C5A3FEBA7B4A}"/>
    <cellStyle name="Entrée 6 2 4 7" xfId="33422" xr:uid="{029DAB1A-53E8-4AD0-A696-0438FD0880F9}"/>
    <cellStyle name="Entrée 6 2 5" xfId="33423" xr:uid="{5B315305-8B6E-47FC-937D-F503126D8FA2}"/>
    <cellStyle name="Entrée 6 2 5 2" xfId="33424" xr:uid="{4FA891D8-8AF9-470D-97FD-FDB9998C1B73}"/>
    <cellStyle name="Entrée 6 2 5 3" xfId="33425" xr:uid="{A9F7DE0E-1C18-427B-9629-1FC633305E6A}"/>
    <cellStyle name="Entrée 6 2 5 4" xfId="33426" xr:uid="{FF65DD76-27A2-4AF1-8ABA-1CAF1D852C3C}"/>
    <cellStyle name="Entrée 6 2 5 5" xfId="33427" xr:uid="{266DFD93-5C0D-4A2A-8421-BAE910DF96A3}"/>
    <cellStyle name="Entrée 6 2 6" xfId="33428" xr:uid="{E336F3FE-CF51-4476-AC5F-D824E6682A83}"/>
    <cellStyle name="Entrée 6 2 6 2" xfId="33429" xr:uid="{C1A1C6AF-0998-4D12-806D-CA6CB01975E4}"/>
    <cellStyle name="Entrée 6 2 6 3" xfId="33430" xr:uid="{118AEEE1-4C04-4609-A819-47B319C9425C}"/>
    <cellStyle name="Entrée 6 2 6 4" xfId="33431" xr:uid="{028CD392-E6D4-43B0-B92B-979E4C06924E}"/>
    <cellStyle name="Entrée 6 2 6 5" xfId="33432" xr:uid="{374EB1FE-410C-42A9-8864-396014FC1AE3}"/>
    <cellStyle name="Entrée 6 2 7" xfId="33433" xr:uid="{34DEA379-CA37-4348-ACC9-1265A00D411C}"/>
    <cellStyle name="Entrée 6 2 8" xfId="33434" xr:uid="{46907822-E758-4ECB-B2B5-527DBD15BF7F}"/>
    <cellStyle name="Entrée 6 2 9" xfId="33435" xr:uid="{0A5A26B7-EC10-4238-82AE-F643E88FD605}"/>
    <cellStyle name="Entrée 6 2_Commentaires" xfId="33436" xr:uid="{384F12D0-59C8-4983-B5A2-E8CDC80CC4DD}"/>
    <cellStyle name="Entrée 6 3" xfId="33437" xr:uid="{C5FCC355-4EE1-4914-AC9B-D179D5D2AB0E}"/>
    <cellStyle name="Entrée 6 3 2" xfId="33438" xr:uid="{622E3CEA-4401-4D7A-9134-0D22D78EF682}"/>
    <cellStyle name="Entrée 6 3 2 2" xfId="33439" xr:uid="{6AF8B4B0-FAA7-4E15-8956-72F8059DBD07}"/>
    <cellStyle name="Entrée 6 3 2 3" xfId="33440" xr:uid="{1E2E5087-2186-4F9E-A0E6-8B23E3F98063}"/>
    <cellStyle name="Entrée 6 3 2 4" xfId="33441" xr:uid="{B90AE1C3-FEDC-4859-BEC7-99AA11AB42A3}"/>
    <cellStyle name="Entrée 6 3 2 5" xfId="33442" xr:uid="{E4469D77-74BF-4AD7-85AB-E3C8D3894FD6}"/>
    <cellStyle name="Entrée 6 3 2_Commentaires" xfId="33443" xr:uid="{4B4178E5-4BCE-4F3E-B6CD-F7700B7149C8}"/>
    <cellStyle name="Entrée 6 3 3" xfId="33444" xr:uid="{3B6DD910-5290-45FD-A8AC-ADB469616847}"/>
    <cellStyle name="Entrée 6 3 3 2" xfId="33445" xr:uid="{15AFB3B6-63FA-44C9-A7A2-D10275261A76}"/>
    <cellStyle name="Entrée 6 3 3 3" xfId="33446" xr:uid="{3FA4206D-F8B8-4F40-9198-96D40B0CCA37}"/>
    <cellStyle name="Entrée 6 3 3 4" xfId="33447" xr:uid="{C0ACB8EE-6CD3-44CC-A273-9C9B0B71BC12}"/>
    <cellStyle name="Entrée 6 3 3 5" xfId="33448" xr:uid="{22B41FEC-07B7-4A00-88B9-B606497D76E7}"/>
    <cellStyle name="Entrée 6 3 4" xfId="33449" xr:uid="{C007D21F-C858-44C7-8DF8-0CB1679D2B39}"/>
    <cellStyle name="Entrée 6 3 5" xfId="33450" xr:uid="{BE4D5578-CFC1-4050-9E65-9258A7A5DBF1}"/>
    <cellStyle name="Entrée 6 3 6" xfId="33451" xr:uid="{74C000C5-7A12-4ABB-865C-EE7752AC95F0}"/>
    <cellStyle name="Entrée 6 3 7" xfId="33452" xr:uid="{10176437-FF7A-422D-9A23-F3EDBA6BE285}"/>
    <cellStyle name="Entrée 6 3_Commentaires" xfId="33453" xr:uid="{A4315453-3ECA-4D55-A7CF-854CA61A62A1}"/>
    <cellStyle name="Entrée 6 4" xfId="33454" xr:uid="{0E50EAF7-9DE8-4F08-A89A-3FDDA0E697DF}"/>
    <cellStyle name="Entrée 6 4 2" xfId="33455" xr:uid="{923D161F-E1BD-427F-9D44-BBF957074F1E}"/>
    <cellStyle name="Entrée 6 4 2 2" xfId="33456" xr:uid="{6E1967EA-AB99-41BB-A538-1B927ECC53E1}"/>
    <cellStyle name="Entrée 6 4 2 3" xfId="33457" xr:uid="{26EF516D-3851-4E66-883B-4A0A37666F8E}"/>
    <cellStyle name="Entrée 6 4 2 4" xfId="33458" xr:uid="{7D00968A-D774-4807-BC30-E3A291658488}"/>
    <cellStyle name="Entrée 6 4 2 5" xfId="33459" xr:uid="{BB5EA28E-9358-480E-A36B-B391A1BBC554}"/>
    <cellStyle name="Entrée 6 4 2_Commentaires" xfId="33460" xr:uid="{16E1B2D7-ABFB-4B90-B8EE-C3FDF1B64D65}"/>
    <cellStyle name="Entrée 6 4 3" xfId="33461" xr:uid="{65A1E9FB-391B-4E93-A663-E2E472D1DFB5}"/>
    <cellStyle name="Entrée 6 4 3 2" xfId="33462" xr:uid="{49F51291-34C7-474B-8518-1A940DECE54A}"/>
    <cellStyle name="Entrée 6 4 3 3" xfId="33463" xr:uid="{F46061A6-FB5C-4645-8C5B-80143984F76A}"/>
    <cellStyle name="Entrée 6 4 3 4" xfId="33464" xr:uid="{855C39A2-F5DE-454E-A552-25338A06A952}"/>
    <cellStyle name="Entrée 6 4 3 5" xfId="33465" xr:uid="{37BA56A5-B255-40A6-BF4F-347589E473C0}"/>
    <cellStyle name="Entrée 6 4 4" xfId="33466" xr:uid="{428D69E4-04DD-46AA-80C8-8D09C464AB92}"/>
    <cellStyle name="Entrée 6 4 5" xfId="33467" xr:uid="{DA8ECFF8-3396-4144-8AA7-235509278ECB}"/>
    <cellStyle name="Entrée 6 4 6" xfId="33468" xr:uid="{314BC607-AA67-4304-ACF1-BBA139BEA193}"/>
    <cellStyle name="Entrée 6 4 7" xfId="33469" xr:uid="{10D83F5E-6D0B-4AC8-936B-2A0B55880D17}"/>
    <cellStyle name="Entrée 6 4_Commentaires" xfId="33470" xr:uid="{28485944-F591-434E-91F2-F008DD10B213}"/>
    <cellStyle name="Entrée 6 5" xfId="33471" xr:uid="{10B09AD3-E5C2-46D1-BEF2-26390ABB675D}"/>
    <cellStyle name="Entrée 6 5 2" xfId="33472" xr:uid="{79921E0D-D195-4517-9DAB-7566C25D5750}"/>
    <cellStyle name="Entrée 6 5 2 2" xfId="33473" xr:uid="{A7DD047B-B28E-4741-8B24-5FA157BF625B}"/>
    <cellStyle name="Entrée 6 5 2 3" xfId="33474" xr:uid="{E15ADAD9-7CA6-49AB-9FCF-81949CDD1D9C}"/>
    <cellStyle name="Entrée 6 5 2 4" xfId="33475" xr:uid="{E0DD04A6-CC7E-4953-9012-A94040279AC3}"/>
    <cellStyle name="Entrée 6 5 2 5" xfId="33476" xr:uid="{38E27206-5697-4FF1-B24D-2A7EF8FFF1C5}"/>
    <cellStyle name="Entrée 6 5 2_Commentaires" xfId="33477" xr:uid="{31DA90E1-8A51-4001-A100-B40433C2A99E}"/>
    <cellStyle name="Entrée 6 5 3" xfId="33478" xr:uid="{6E609D5A-074E-46FB-A15A-F8F1B6BC5D18}"/>
    <cellStyle name="Entrée 6 5 3 2" xfId="33479" xr:uid="{835362E5-3C3E-4CAB-BD5D-F3B9D65167D5}"/>
    <cellStyle name="Entrée 6 5 3 3" xfId="33480" xr:uid="{F5018175-67A3-4561-B7C8-922936F3D79A}"/>
    <cellStyle name="Entrée 6 5 3 4" xfId="33481" xr:uid="{29CBA785-6C40-4765-AE07-04354D4E4C6E}"/>
    <cellStyle name="Entrée 6 5 3 5" xfId="33482" xr:uid="{8C997927-8532-47B2-A879-77BD7DC0092F}"/>
    <cellStyle name="Entrée 6 5 4" xfId="33483" xr:uid="{375AB0D8-874D-4E10-85F5-9B14F823F5A5}"/>
    <cellStyle name="Entrée 6 5 5" xfId="33484" xr:uid="{8A0C0FFD-64EA-4C03-8DC4-364F570F7D43}"/>
    <cellStyle name="Entrée 6 5 6" xfId="33485" xr:uid="{D3F2AA7E-51D2-424E-9C45-3CC17FBAC43B}"/>
    <cellStyle name="Entrée 6 5 7" xfId="33486" xr:uid="{EE533F2F-98C0-450B-AF6F-F23CD9E77A74}"/>
    <cellStyle name="Entrée 6 5_Commentaires" xfId="33487" xr:uid="{CCEAB58D-9AC9-41E7-B641-FF5D8059D964}"/>
    <cellStyle name="Entrée 6 6" xfId="33488" xr:uid="{734D01CD-C785-4844-99BA-155A7E74D773}"/>
    <cellStyle name="Entrée 6 6 2" xfId="33489" xr:uid="{B2855724-BDB5-4461-B0CC-72701E5D69B5}"/>
    <cellStyle name="Entrée 6 6 2 2" xfId="33490" xr:uid="{0FF58BC9-381E-4DC8-9490-E7B3A0FC4B33}"/>
    <cellStyle name="Entrée 6 6 2 3" xfId="33491" xr:uid="{B4AB40B2-8F97-4D83-9227-0F539A8882F5}"/>
    <cellStyle name="Entrée 6 6 2 4" xfId="33492" xr:uid="{820B5642-FA64-4C88-A208-566AFFFA86BE}"/>
    <cellStyle name="Entrée 6 6 2 5" xfId="33493" xr:uid="{B5B5156D-EBD9-42AA-9CDD-BB1A3A7ECF8B}"/>
    <cellStyle name="Entrée 6 6 2_Commentaires" xfId="33494" xr:uid="{FE4D3284-A90C-419F-97F8-B1428221F2F3}"/>
    <cellStyle name="Entrée 6 6 3" xfId="33495" xr:uid="{1673ED51-D669-457E-BEE3-14647DEAA78E}"/>
    <cellStyle name="Entrée 6 6 3 2" xfId="33496" xr:uid="{B9F47C6D-549D-4E0A-AB93-5687571C10C6}"/>
    <cellStyle name="Entrée 6 6 3 3" xfId="33497" xr:uid="{DB90012E-B2B4-4A50-A83E-9D712B2D8137}"/>
    <cellStyle name="Entrée 6 6 3 4" xfId="33498" xr:uid="{D7D75946-DB2D-45A4-B516-3533093D5B87}"/>
    <cellStyle name="Entrée 6 6 3 5" xfId="33499" xr:uid="{60519E8B-65C3-468A-8229-088FDAB1242F}"/>
    <cellStyle name="Entrée 6 6 4" xfId="33500" xr:uid="{788B10DC-C215-4553-B414-DC7E47379F71}"/>
    <cellStyle name="Entrée 6 6 5" xfId="33501" xr:uid="{6F42B4D2-2656-4142-93DC-EA13C0449D10}"/>
    <cellStyle name="Entrée 6 6 6" xfId="33502" xr:uid="{051D6DAD-E186-4666-9AAA-01FAB6312C57}"/>
    <cellStyle name="Entrée 6 6 7" xfId="33503" xr:uid="{A6DB1C50-EE03-44F9-A36E-99977A75EBD6}"/>
    <cellStyle name="Entrée 6 6_Commentaires" xfId="33504" xr:uid="{918783B7-CA75-4334-8CE4-DC41446B6DF0}"/>
    <cellStyle name="Entrée 6 7" xfId="33505" xr:uid="{B219B2E6-E0E0-4F8A-BC1E-321BAC486AF7}"/>
    <cellStyle name="Entrée 6 7 2" xfId="33506" xr:uid="{60A1032B-7119-4C6A-9105-C1ED98585979}"/>
    <cellStyle name="Entrée 6 7 2 2" xfId="33507" xr:uid="{8E2830A3-4AC2-4919-A98D-742E71F9D51F}"/>
    <cellStyle name="Entrée 6 7 2 3" xfId="33508" xr:uid="{9CE15681-AA0D-4854-A82B-F1A248BFB70D}"/>
    <cellStyle name="Entrée 6 7 2 4" xfId="33509" xr:uid="{4EE7A98A-D628-4496-872A-0ECA610C9269}"/>
    <cellStyle name="Entrée 6 7 2 5" xfId="33510" xr:uid="{B23B424C-3CAF-450E-B02D-B6CB28E895A1}"/>
    <cellStyle name="Entrée 6 7 3" xfId="33511" xr:uid="{07E12C52-81E4-487D-9038-0B2976044607}"/>
    <cellStyle name="Entrée 6 7 4" xfId="33512" xr:uid="{EAC2E63D-76AE-47D2-BB4C-B8C26F2FB6D0}"/>
    <cellStyle name="Entrée 6 7 5" xfId="33513" xr:uid="{39FC8D54-64F8-42B0-921A-E62372E419F4}"/>
    <cellStyle name="Entrée 6 7 6" xfId="33514" xr:uid="{37389473-7088-4F06-B04E-ECE600A1D2EB}"/>
    <cellStyle name="Entrée 6 7_Commentaires" xfId="33515" xr:uid="{B814E01B-ABBA-46B6-A7CF-049B0B77C325}"/>
    <cellStyle name="Entrée 6 8" xfId="33516" xr:uid="{1F729E34-FD38-4186-9D9B-D566A9517BB6}"/>
    <cellStyle name="Entrée 6 8 2" xfId="33517" xr:uid="{FFC76638-84DA-4C51-A97B-243A246C3A7A}"/>
    <cellStyle name="Entrée 6 8 3" xfId="33518" xr:uid="{7F06354A-6665-452A-8EC6-D4AA70855734}"/>
    <cellStyle name="Entrée 6 8 4" xfId="33519" xr:uid="{62AA5562-A23E-4627-82F5-90F060E627D5}"/>
    <cellStyle name="Entrée 6 8 5" xfId="33520" xr:uid="{7E4DBC6E-5F91-45D8-96E6-AFEF8CBF9178}"/>
    <cellStyle name="Entrée 6 8_Commentaires" xfId="33521" xr:uid="{12100862-90F0-44C8-BBB4-DCA85962F101}"/>
    <cellStyle name="Entrée 6 9" xfId="33522" xr:uid="{60B8EE2A-BC95-4592-A374-ED42569EA2C2}"/>
    <cellStyle name="Entrée 6_Commentaires" xfId="33523" xr:uid="{16752488-1E1B-44CA-A8AC-836004B063DF}"/>
    <cellStyle name="Entrée 7" xfId="33524" xr:uid="{BAF04CA7-4E04-498D-A8E7-720D313CCFBC}"/>
    <cellStyle name="Entrée 7 10" xfId="33525" xr:uid="{20C8C466-75DA-447F-97E3-04BD27448414}"/>
    <cellStyle name="Entrée 7 11" xfId="33526" xr:uid="{B4DD7C4F-6A69-4680-BD19-06E4B9587AA0}"/>
    <cellStyle name="Entrée 7 12" xfId="33527" xr:uid="{735F92E5-D8C8-4560-9A1C-8266F7009E7C}"/>
    <cellStyle name="Entrée 7 2" xfId="33528" xr:uid="{BB2EF184-CD68-49F2-8BDA-C7648E07AA07}"/>
    <cellStyle name="Entrée 7 2 10" xfId="33529" xr:uid="{BDC5C5F5-E5F9-4390-8756-FAE125B033F5}"/>
    <cellStyle name="Entrée 7 2 2" xfId="33530" xr:uid="{37D69A2F-7EFA-42DB-9E0D-B8E88A611436}"/>
    <cellStyle name="Entrée 7 2 2 2" xfId="33531" xr:uid="{41F850D2-E97A-43B9-B6F6-4DDEBA079614}"/>
    <cellStyle name="Entrée 7 2 2 2 2" xfId="33532" xr:uid="{B08B46A1-BADC-4D22-9904-20112C491D76}"/>
    <cellStyle name="Entrée 7 2 2 2 3" xfId="33533" xr:uid="{62FC4254-F616-4C9F-9AFF-7FD299BB9FD9}"/>
    <cellStyle name="Entrée 7 2 2 2 4" xfId="33534" xr:uid="{692A4479-0E7C-4368-9DBD-E96A4B26A1D6}"/>
    <cellStyle name="Entrée 7 2 2 2 5" xfId="33535" xr:uid="{F7D37089-F5B8-4B9C-8818-A42088D4D9C4}"/>
    <cellStyle name="Entrée 7 2 2 3" xfId="33536" xr:uid="{05FAEB4C-C415-44FD-BBC1-482A43CEDB57}"/>
    <cellStyle name="Entrée 7 2 2 3 2" xfId="33537" xr:uid="{62D3BA2C-19BF-4D21-BBD6-EEC8114DC518}"/>
    <cellStyle name="Entrée 7 2 2 3 3" xfId="33538" xr:uid="{56994398-1CF0-4379-AB0A-291005C12538}"/>
    <cellStyle name="Entrée 7 2 2 3 4" xfId="33539" xr:uid="{18144F5F-31C1-42A6-A1CD-9D7554B40E7F}"/>
    <cellStyle name="Entrée 7 2 2 3 5" xfId="33540" xr:uid="{C486C81F-67AA-4BB1-BE63-588C9A7D868F}"/>
    <cellStyle name="Entrée 7 2 2 4" xfId="33541" xr:uid="{BB03F07C-649B-4CC7-B6B0-4BFBAE07B60F}"/>
    <cellStyle name="Entrée 7 2 2 5" xfId="33542" xr:uid="{5D606A19-173E-4557-B54B-79E3037EDBEB}"/>
    <cellStyle name="Entrée 7 2 2 6" xfId="33543" xr:uid="{88BFC5FC-AC3A-4F91-8F7F-D78CE7087D74}"/>
    <cellStyle name="Entrée 7 2 2 7" xfId="33544" xr:uid="{C1259607-76BD-4151-ACA0-8FEDFDB38470}"/>
    <cellStyle name="Entrée 7 2 2_Commentaires" xfId="33545" xr:uid="{99157633-8C07-4F06-B2B7-753124A1F0C6}"/>
    <cellStyle name="Entrée 7 2 3" xfId="33546" xr:uid="{E1B38F1A-5B2B-401F-8F18-6EE210779DE6}"/>
    <cellStyle name="Entrée 7 2 3 2" xfId="33547" xr:uid="{F44D6365-81D9-4832-94C1-E746864114E5}"/>
    <cellStyle name="Entrée 7 2 3 2 2" xfId="33548" xr:uid="{4F7C0056-52A5-4A5F-9DFC-38C07B5F04D2}"/>
    <cellStyle name="Entrée 7 2 3 2 3" xfId="33549" xr:uid="{B9FE252D-3759-45C3-95A4-E8323E026A62}"/>
    <cellStyle name="Entrée 7 2 3 2 4" xfId="33550" xr:uid="{0DEBB538-A0CF-4C89-AABC-DDBC778C988D}"/>
    <cellStyle name="Entrée 7 2 3 2 5" xfId="33551" xr:uid="{6E7A62B7-C716-40DD-ACBD-33B33F355D1E}"/>
    <cellStyle name="Entrée 7 2 3 3" xfId="33552" xr:uid="{1DDB5D59-727C-4408-A522-061DE28C36BA}"/>
    <cellStyle name="Entrée 7 2 3 3 2" xfId="33553" xr:uid="{2746248A-28B9-4A5B-8ED4-B123FC6907AC}"/>
    <cellStyle name="Entrée 7 2 3 3 3" xfId="33554" xr:uid="{360A7F62-4694-4C94-9D0B-4AFBA5E59200}"/>
    <cellStyle name="Entrée 7 2 3 3 4" xfId="33555" xr:uid="{C5CCEC0F-426E-4437-868A-D336B42CD889}"/>
    <cellStyle name="Entrée 7 2 3 3 5" xfId="33556" xr:uid="{6D472EBF-BD56-48A7-A12B-2C89D4AB3282}"/>
    <cellStyle name="Entrée 7 2 3 4" xfId="33557" xr:uid="{64A7A6F6-19A0-46ED-844B-AF39E2B1B765}"/>
    <cellStyle name="Entrée 7 2 3 5" xfId="33558" xr:uid="{9137E6A0-CF56-4004-8975-138793ECC0C0}"/>
    <cellStyle name="Entrée 7 2 3 6" xfId="33559" xr:uid="{406C8201-EBA2-4951-BD10-D837B476E613}"/>
    <cellStyle name="Entrée 7 2 3 7" xfId="33560" xr:uid="{A7768A30-3648-4BD6-8920-396C8B2AD8A5}"/>
    <cellStyle name="Entrée 7 2 3_Commentaires" xfId="33561" xr:uid="{754D40F9-76C5-4962-A8B8-C9B0DF14558A}"/>
    <cellStyle name="Entrée 7 2 4" xfId="33562" xr:uid="{2D7023C2-792E-455B-BF5F-FFEBA52F1487}"/>
    <cellStyle name="Entrée 7 2 4 2" xfId="33563" xr:uid="{6EC0184C-7758-432F-B265-C98A0BEE4961}"/>
    <cellStyle name="Entrée 7 2 4 2 2" xfId="33564" xr:uid="{E0D1A699-433C-46DF-B0A0-EDE765A079A3}"/>
    <cellStyle name="Entrée 7 2 4 2 3" xfId="33565" xr:uid="{EF97CD44-79F8-4D48-AD42-490833214E4E}"/>
    <cellStyle name="Entrée 7 2 4 2 4" xfId="33566" xr:uid="{F45680C1-C97D-447F-9C9F-E420FEE92A77}"/>
    <cellStyle name="Entrée 7 2 4 2 5" xfId="33567" xr:uid="{D6B7205C-6391-4DB7-BA65-B0C00F20E238}"/>
    <cellStyle name="Entrée 7 2 4 3" xfId="33568" xr:uid="{52C4D17E-7AA3-4A18-8067-F22A12E08CF6}"/>
    <cellStyle name="Entrée 7 2 4 3 2" xfId="33569" xr:uid="{6390B1D9-E492-425D-B9D7-B39B7314D458}"/>
    <cellStyle name="Entrée 7 2 4 3 3" xfId="33570" xr:uid="{50625EE6-328D-41EB-AE94-075FE2836F65}"/>
    <cellStyle name="Entrée 7 2 4 3 4" xfId="33571" xr:uid="{A3D5543C-C90A-42D2-B730-4D577C7208BF}"/>
    <cellStyle name="Entrée 7 2 4 3 5" xfId="33572" xr:uid="{59589AEE-BF92-4BAF-8530-7E29CC0497CE}"/>
    <cellStyle name="Entrée 7 2 4 4" xfId="33573" xr:uid="{4F7FDC77-5627-497C-9447-640197A394A0}"/>
    <cellStyle name="Entrée 7 2 4 5" xfId="33574" xr:uid="{44E6FD14-E526-4F98-B7BF-91610DE50353}"/>
    <cellStyle name="Entrée 7 2 4 6" xfId="33575" xr:uid="{5CE9C6F0-FB56-46B0-9DAE-B2D929AEB855}"/>
    <cellStyle name="Entrée 7 2 4 7" xfId="33576" xr:uid="{0DD94CAB-284D-470A-B628-D627D92A5443}"/>
    <cellStyle name="Entrée 7 2 5" xfId="33577" xr:uid="{D63DB080-B4E1-4746-A258-EED7DB8BFE22}"/>
    <cellStyle name="Entrée 7 2 5 2" xfId="33578" xr:uid="{F24BEE28-7F50-4ABC-8331-AB13036B9B1E}"/>
    <cellStyle name="Entrée 7 2 5 3" xfId="33579" xr:uid="{5700B121-9464-4216-B024-30CBF17EF352}"/>
    <cellStyle name="Entrée 7 2 5 4" xfId="33580" xr:uid="{2469A33A-9555-4F9C-9240-69E7AA3DC4B5}"/>
    <cellStyle name="Entrée 7 2 5 5" xfId="33581" xr:uid="{81B44A5F-3E8B-43EF-92BC-DD3B48927731}"/>
    <cellStyle name="Entrée 7 2 6" xfId="33582" xr:uid="{179BC55A-8E93-44B6-BB58-97F570498331}"/>
    <cellStyle name="Entrée 7 2 6 2" xfId="33583" xr:uid="{99ABB342-7ED2-4580-B4F1-7959C671DC3C}"/>
    <cellStyle name="Entrée 7 2 6 3" xfId="33584" xr:uid="{BDD00EE2-6C9E-40B5-B20E-1111E7E94F56}"/>
    <cellStyle name="Entrée 7 2 6 4" xfId="33585" xr:uid="{7282A975-59E3-4C96-A32C-64799A251823}"/>
    <cellStyle name="Entrée 7 2 6 5" xfId="33586" xr:uid="{DF1623B3-083A-45B1-99E2-0C46C7FA3E89}"/>
    <cellStyle name="Entrée 7 2 7" xfId="33587" xr:uid="{D79CB8F6-3D19-4A75-BD25-4DC4772F24DB}"/>
    <cellStyle name="Entrée 7 2 8" xfId="33588" xr:uid="{4BA8C7F4-9DD1-4A69-85BE-4AB5F1DFAD9B}"/>
    <cellStyle name="Entrée 7 2 9" xfId="33589" xr:uid="{7B2C30D9-86B1-4F4A-A8F7-28C824B9CADF}"/>
    <cellStyle name="Entrée 7 2_Commentaires" xfId="33590" xr:uid="{3BEF192B-E4BD-4699-BF87-26F80521F252}"/>
    <cellStyle name="Entrée 7 3" xfId="33591" xr:uid="{28EDD0DD-7C12-4C11-95FC-677908FFC5DA}"/>
    <cellStyle name="Entrée 7 3 2" xfId="33592" xr:uid="{B67ED548-52CD-49BB-B7C3-D071EC3390C8}"/>
    <cellStyle name="Entrée 7 3 2 2" xfId="33593" xr:uid="{23A5B7CC-5BE2-4945-9A2D-735F7EC47B9B}"/>
    <cellStyle name="Entrée 7 3 2 3" xfId="33594" xr:uid="{5565C542-9524-49B8-9BC5-3DFE7541F9BD}"/>
    <cellStyle name="Entrée 7 3 2 4" xfId="33595" xr:uid="{F0560866-5775-49AA-B0C8-A57756E2E1FA}"/>
    <cellStyle name="Entrée 7 3 2 5" xfId="33596" xr:uid="{F3E03932-64BF-45B4-A603-7D3087A8E577}"/>
    <cellStyle name="Entrée 7 3 2_Commentaires" xfId="33597" xr:uid="{CAAB8CCE-C414-4E6E-B5A4-AE6AF26B6D05}"/>
    <cellStyle name="Entrée 7 3 3" xfId="33598" xr:uid="{0B2239ED-E611-47F0-9819-D72F633DE5AD}"/>
    <cellStyle name="Entrée 7 3 3 2" xfId="33599" xr:uid="{E03368B9-0441-402B-B31C-0BC76A1FB7B0}"/>
    <cellStyle name="Entrée 7 3 3 3" xfId="33600" xr:uid="{63A91AAE-ABBC-4A0C-8C83-8873F65615B3}"/>
    <cellStyle name="Entrée 7 3 3 4" xfId="33601" xr:uid="{D7C07B22-8013-4579-A07C-45C82540CFD4}"/>
    <cellStyle name="Entrée 7 3 3 5" xfId="33602" xr:uid="{4EB2B181-A82D-4DDE-8D76-C7615020DBD7}"/>
    <cellStyle name="Entrée 7 3 4" xfId="33603" xr:uid="{A1F9DDC8-BE20-409C-A1EE-6CD6E0FFB6E9}"/>
    <cellStyle name="Entrée 7 3 5" xfId="33604" xr:uid="{6244C30A-4574-4DC1-84DB-EB2434395770}"/>
    <cellStyle name="Entrée 7 3 6" xfId="33605" xr:uid="{4E68AEA8-F3E4-45AB-87BD-96AF3F693967}"/>
    <cellStyle name="Entrée 7 3 7" xfId="33606" xr:uid="{6635F53E-16C0-4B65-B18B-07AE8627C451}"/>
    <cellStyle name="Entrée 7 3_Commentaires" xfId="33607" xr:uid="{72E89555-F527-46B6-BC11-BA278FC5B951}"/>
    <cellStyle name="Entrée 7 4" xfId="33608" xr:uid="{0319D222-F415-4701-B51B-297C828D175C}"/>
    <cellStyle name="Entrée 7 4 2" xfId="33609" xr:uid="{AEA4717E-BB0E-4DD2-88CF-CC379244EA72}"/>
    <cellStyle name="Entrée 7 4 2 2" xfId="33610" xr:uid="{6E73869D-13DF-4E0F-90FB-359C71D9BB09}"/>
    <cellStyle name="Entrée 7 4 2 3" xfId="33611" xr:uid="{5830D009-B2A1-4727-9676-CDC168CA3C28}"/>
    <cellStyle name="Entrée 7 4 2 4" xfId="33612" xr:uid="{B416BA4F-0E64-44A6-9729-B6C743D223E9}"/>
    <cellStyle name="Entrée 7 4 2 5" xfId="33613" xr:uid="{AB585917-9B7C-4856-8205-9D43FF05C95F}"/>
    <cellStyle name="Entrée 7 4 2_Commentaires" xfId="33614" xr:uid="{40703003-F2E1-478A-910C-79C29177E8DF}"/>
    <cellStyle name="Entrée 7 4 3" xfId="33615" xr:uid="{0EBB0A5D-BF91-46A0-B81D-F27ABE9E8584}"/>
    <cellStyle name="Entrée 7 4 3 2" xfId="33616" xr:uid="{9DADE04A-14E3-4FBA-B29D-0479844371C8}"/>
    <cellStyle name="Entrée 7 4 3 3" xfId="33617" xr:uid="{16B73793-C1CA-4082-A77C-453B8ABE7511}"/>
    <cellStyle name="Entrée 7 4 3 4" xfId="33618" xr:uid="{A71618E9-EE18-4456-8F59-E69B0BD7C002}"/>
    <cellStyle name="Entrée 7 4 3 5" xfId="33619" xr:uid="{497AC568-4A69-47FF-BEF4-A207290A93B5}"/>
    <cellStyle name="Entrée 7 4 4" xfId="33620" xr:uid="{5AA56EEC-A0AA-44B7-B230-49FEE9836E52}"/>
    <cellStyle name="Entrée 7 4 5" xfId="33621" xr:uid="{085DE000-F9CE-4BC2-B26A-B23D89D5DBDA}"/>
    <cellStyle name="Entrée 7 4 6" xfId="33622" xr:uid="{C17CDCA4-EAC4-4F80-9022-AEB5A2AB2DEB}"/>
    <cellStyle name="Entrée 7 4 7" xfId="33623" xr:uid="{10F6FE9F-5CBE-400D-ABF6-CBB83ABBB0E6}"/>
    <cellStyle name="Entrée 7 4_Commentaires" xfId="33624" xr:uid="{BB84CB4D-EDC1-4818-BDEE-DFBFE0A6479C}"/>
    <cellStyle name="Entrée 7 5" xfId="33625" xr:uid="{4C94FFA2-5648-494C-AA6E-1AE9A5DF1F41}"/>
    <cellStyle name="Entrée 7 5 2" xfId="33626" xr:uid="{6946B639-E7AB-49CF-B047-EE76DCD3BCAF}"/>
    <cellStyle name="Entrée 7 5 2 2" xfId="33627" xr:uid="{A190004F-5F9E-47B9-B91B-86A1D8F6B43F}"/>
    <cellStyle name="Entrée 7 5 2 3" xfId="33628" xr:uid="{D830D08E-FB96-4662-9516-7D7E9F60D863}"/>
    <cellStyle name="Entrée 7 5 2 4" xfId="33629" xr:uid="{76BC0E92-9FFD-4A83-8C3C-A8503B8DB2C9}"/>
    <cellStyle name="Entrée 7 5 2 5" xfId="33630" xr:uid="{D90E2766-B660-4AC5-B82B-3FC5AAC2563E}"/>
    <cellStyle name="Entrée 7 5 2_Commentaires" xfId="33631" xr:uid="{8B3FEEE6-BA9D-44FD-8880-86267C98D83B}"/>
    <cellStyle name="Entrée 7 5 3" xfId="33632" xr:uid="{997AB0AD-42D7-4D57-BDAD-E93C44204A8C}"/>
    <cellStyle name="Entrée 7 5 3 2" xfId="33633" xr:uid="{B887F0FE-A3FB-4742-BA57-95C3930B21CD}"/>
    <cellStyle name="Entrée 7 5 3 3" xfId="33634" xr:uid="{2CF794F5-0F0B-4AA6-8513-272B43FDD79E}"/>
    <cellStyle name="Entrée 7 5 3 4" xfId="33635" xr:uid="{79DD2DC8-64C0-4B84-AC43-C47A1B9DC26E}"/>
    <cellStyle name="Entrée 7 5 3 5" xfId="33636" xr:uid="{C7F7F41F-3C9F-45E0-B75D-4F16217126EB}"/>
    <cellStyle name="Entrée 7 5 4" xfId="33637" xr:uid="{8E8C2345-FE74-4619-9527-6DCD2554BD9E}"/>
    <cellStyle name="Entrée 7 5 5" xfId="33638" xr:uid="{A2ECD456-2E00-4DC3-9652-7B3BFFB949F6}"/>
    <cellStyle name="Entrée 7 5 6" xfId="33639" xr:uid="{131F0629-F683-42CD-904D-EE82A2538512}"/>
    <cellStyle name="Entrée 7 5 7" xfId="33640" xr:uid="{410FC17D-6DE2-4F84-AF0B-7E9E8D1D0DF7}"/>
    <cellStyle name="Entrée 7 5_Commentaires" xfId="33641" xr:uid="{DC2FA14E-0CEE-433B-8044-4DC3C0B67261}"/>
    <cellStyle name="Entrée 7 6" xfId="33642" xr:uid="{A654E145-2B1C-40E1-BC80-F333A3D74931}"/>
    <cellStyle name="Entrée 7 6 2" xfId="33643" xr:uid="{B5669CE8-807D-4D71-95DE-F90083373570}"/>
    <cellStyle name="Entrée 7 6 2 2" xfId="33644" xr:uid="{A779292E-CEE4-4372-ABEA-943073028884}"/>
    <cellStyle name="Entrée 7 6 2 3" xfId="33645" xr:uid="{A0ECC947-D768-4B69-8642-665F8DC34BA4}"/>
    <cellStyle name="Entrée 7 6 2 4" xfId="33646" xr:uid="{5AD05210-E619-4902-B623-AC75E7FD46E3}"/>
    <cellStyle name="Entrée 7 6 2 5" xfId="33647" xr:uid="{3927068D-7064-4EB8-92F3-8754AC0A07DE}"/>
    <cellStyle name="Entrée 7 6 2_Commentaires" xfId="33648" xr:uid="{E1B54C27-0E96-41F0-87D5-12C92EAC8F85}"/>
    <cellStyle name="Entrée 7 6 3" xfId="33649" xr:uid="{23FDADCC-9F79-41D9-9DEB-B4FA1274F9B6}"/>
    <cellStyle name="Entrée 7 6 3 2" xfId="33650" xr:uid="{68CD5849-C1DF-4418-B182-DCD774D370D5}"/>
    <cellStyle name="Entrée 7 6 3 3" xfId="33651" xr:uid="{418CCD27-6D9D-4AE9-BF8D-EA82FBB4CDDF}"/>
    <cellStyle name="Entrée 7 6 3 4" xfId="33652" xr:uid="{5D949E22-CA8B-40FF-8522-206BBB6C3336}"/>
    <cellStyle name="Entrée 7 6 3 5" xfId="33653" xr:uid="{6261E9BB-DC3E-4C60-889A-768F51B2B49D}"/>
    <cellStyle name="Entrée 7 6 4" xfId="33654" xr:uid="{0E7FBD9B-AAA8-47B8-A128-C6663716378F}"/>
    <cellStyle name="Entrée 7 6 5" xfId="33655" xr:uid="{2E6C8A2C-F106-40F0-8684-8B10DBBCDA59}"/>
    <cellStyle name="Entrée 7 6 6" xfId="33656" xr:uid="{04B2D696-FCF5-4EB1-83FD-E8F18AB72774}"/>
    <cellStyle name="Entrée 7 6 7" xfId="33657" xr:uid="{3256DE93-06BE-4F5D-A222-043993093EC8}"/>
    <cellStyle name="Entrée 7 6_Commentaires" xfId="33658" xr:uid="{03E99425-7550-4E04-AE5E-2A4AADC036AD}"/>
    <cellStyle name="Entrée 7 7" xfId="33659" xr:uid="{CDDF996A-6603-4E4F-AFD5-84AACEB3988F}"/>
    <cellStyle name="Entrée 7 7 2" xfId="33660" xr:uid="{1660593A-FD6A-432C-891D-D80BFF6D0571}"/>
    <cellStyle name="Entrée 7 7 2 2" xfId="33661" xr:uid="{0A79C798-596E-40E7-8F9D-BCC88475285D}"/>
    <cellStyle name="Entrée 7 7 2 3" xfId="33662" xr:uid="{C4660C6F-A69B-43D4-A491-5C7D8ED3F62C}"/>
    <cellStyle name="Entrée 7 7 2 4" xfId="33663" xr:uid="{997D5713-41BB-4869-9A97-392538AE6B02}"/>
    <cellStyle name="Entrée 7 7 2 5" xfId="33664" xr:uid="{A5DDF786-D99A-4A02-9A72-BD106E3D5F93}"/>
    <cellStyle name="Entrée 7 7 3" xfId="33665" xr:uid="{A548F636-5DE7-496F-AF20-B01C9C8918B0}"/>
    <cellStyle name="Entrée 7 7 4" xfId="33666" xr:uid="{5B85F4AE-7ED2-4C89-98D4-753D907E8EB2}"/>
    <cellStyle name="Entrée 7 7 5" xfId="33667" xr:uid="{3E158B9A-48BB-436B-AC7F-CFF3714852BE}"/>
    <cellStyle name="Entrée 7 7 6" xfId="33668" xr:uid="{69D3B6A3-7436-4FC1-83EE-56A4FD2C36CC}"/>
    <cellStyle name="Entrée 7 7_Commentaires" xfId="33669" xr:uid="{A62057AA-DDE9-408B-9068-A6740530D9E4}"/>
    <cellStyle name="Entrée 7 8" xfId="33670" xr:uid="{8B2115A2-8EFE-45D5-9DF3-D2EF18D40E82}"/>
    <cellStyle name="Entrée 7 8 2" xfId="33671" xr:uid="{9F1AFEA2-EA27-40C3-B497-DEB34F503357}"/>
    <cellStyle name="Entrée 7 8 3" xfId="33672" xr:uid="{D921F2AC-2802-45B6-BC35-C8FD936A60F9}"/>
    <cellStyle name="Entrée 7 8 4" xfId="33673" xr:uid="{88F3BE53-4C3F-46A0-887E-1B034E6F7CB8}"/>
    <cellStyle name="Entrée 7 8 5" xfId="33674" xr:uid="{00A70991-242E-43FC-A028-204E492E5049}"/>
    <cellStyle name="Entrée 7 8_Commentaires" xfId="33675" xr:uid="{B599238E-9446-4E0F-A754-D67E598EEB4C}"/>
    <cellStyle name="Entrée 7 9" xfId="33676" xr:uid="{FEDDC638-BDDD-456C-B2ED-B9243FC553E8}"/>
    <cellStyle name="Entrée 7_Commentaires" xfId="33677" xr:uid="{F40F3DD1-954E-4CA2-9439-839128A65192}"/>
    <cellStyle name="Entrée 8" xfId="33678" xr:uid="{01C1DF71-846A-4F13-9A81-0A8D5DE6EB40}"/>
    <cellStyle name="Entrée 8 10" xfId="33679" xr:uid="{6FBCECBF-5AE0-4A9A-B1DB-35C4B77D4C3F}"/>
    <cellStyle name="Entrée 8 11" xfId="33680" xr:uid="{A4D8A7A5-2983-4188-80A4-1BF4838D9059}"/>
    <cellStyle name="Entrée 8 12" xfId="33681" xr:uid="{4CF8D140-C1EF-4F14-A433-16364591F25E}"/>
    <cellStyle name="Entrée 8 2" xfId="33682" xr:uid="{DE17E783-1C21-42CB-85BC-239F17AA0D74}"/>
    <cellStyle name="Entrée 8 2 10" xfId="33683" xr:uid="{AFD0A503-E869-4669-A39A-D99A721D6EBA}"/>
    <cellStyle name="Entrée 8 2 2" xfId="33684" xr:uid="{4C68FA6F-69CC-4D11-AEB3-2B6C2B7C5C0B}"/>
    <cellStyle name="Entrée 8 2 2 2" xfId="33685" xr:uid="{CF97A1F0-06DC-4526-A295-D9B49C25F052}"/>
    <cellStyle name="Entrée 8 2 2 2 2" xfId="33686" xr:uid="{8D5CD080-71ED-46B9-AA0C-52120662CC4C}"/>
    <cellStyle name="Entrée 8 2 2 2 3" xfId="33687" xr:uid="{D0210191-66EB-4CF4-BCAF-6C714A3437A2}"/>
    <cellStyle name="Entrée 8 2 2 2 4" xfId="33688" xr:uid="{87DC9D75-5F0D-4B6A-A169-D99292BFA5D6}"/>
    <cellStyle name="Entrée 8 2 2 2 5" xfId="33689" xr:uid="{83C064F5-197A-473F-AF9E-9FE1F3FD04FC}"/>
    <cellStyle name="Entrée 8 2 2 3" xfId="33690" xr:uid="{991EB357-EF13-4839-9580-7604790A9493}"/>
    <cellStyle name="Entrée 8 2 2 3 2" xfId="33691" xr:uid="{53ACE9F9-C68C-4400-A8D8-DF6F3AB1CBA1}"/>
    <cellStyle name="Entrée 8 2 2 3 3" xfId="33692" xr:uid="{A8508E50-2D94-4D41-8B43-C3B7706ABFFE}"/>
    <cellStyle name="Entrée 8 2 2 3 4" xfId="33693" xr:uid="{F79DF400-32D4-494B-A3B7-CF112D02F978}"/>
    <cellStyle name="Entrée 8 2 2 3 5" xfId="33694" xr:uid="{9C2E8308-D8E7-42B6-BBE3-61E25C953D0C}"/>
    <cellStyle name="Entrée 8 2 2 4" xfId="33695" xr:uid="{FB7F8775-7DF5-4318-A0AB-158BBB643360}"/>
    <cellStyle name="Entrée 8 2 2 5" xfId="33696" xr:uid="{9AE096CD-8BD1-4ADB-8339-A3CEC9645C56}"/>
    <cellStyle name="Entrée 8 2 2 6" xfId="33697" xr:uid="{355CD4A5-BBB8-468C-9F0C-E812D0F68E95}"/>
    <cellStyle name="Entrée 8 2 2 7" xfId="33698" xr:uid="{428DC761-7B91-4BF8-9634-88026202665D}"/>
    <cellStyle name="Entrée 8 2 2_Commentaires" xfId="33699" xr:uid="{DE9E416E-168E-4B37-A59A-137E6388B188}"/>
    <cellStyle name="Entrée 8 2 3" xfId="33700" xr:uid="{BF8ED265-D2DA-4245-8833-4C41AE6649E3}"/>
    <cellStyle name="Entrée 8 2 3 2" xfId="33701" xr:uid="{E03256DE-4DA8-42EE-BDF0-D16E80FE9926}"/>
    <cellStyle name="Entrée 8 2 3 2 2" xfId="33702" xr:uid="{E5408256-2C15-4EDF-8AFD-DE23580CBCA0}"/>
    <cellStyle name="Entrée 8 2 3 2 3" xfId="33703" xr:uid="{DE748D94-C744-4CB2-A4A2-0EED3700AFAD}"/>
    <cellStyle name="Entrée 8 2 3 2 4" xfId="33704" xr:uid="{67DCEF25-8C78-45E3-947A-F25956A17673}"/>
    <cellStyle name="Entrée 8 2 3 2 5" xfId="33705" xr:uid="{61985324-6D69-4E12-8EE0-28613464E1B2}"/>
    <cellStyle name="Entrée 8 2 3 3" xfId="33706" xr:uid="{BCEFD5B3-1B8A-4F81-886A-7BED2DC096E2}"/>
    <cellStyle name="Entrée 8 2 3 3 2" xfId="33707" xr:uid="{A37CFF59-2562-47C4-9E2B-E1B227241C9E}"/>
    <cellStyle name="Entrée 8 2 3 3 3" xfId="33708" xr:uid="{E382826B-AE9C-4834-AF02-BBAF7C385745}"/>
    <cellStyle name="Entrée 8 2 3 3 4" xfId="33709" xr:uid="{E013906E-6A1C-4151-BD34-130E7B315244}"/>
    <cellStyle name="Entrée 8 2 3 3 5" xfId="33710" xr:uid="{D3719A80-94EA-47E1-B01C-837491264666}"/>
    <cellStyle name="Entrée 8 2 3 4" xfId="33711" xr:uid="{DE943DAF-315B-4350-ABE5-838B9CD4C956}"/>
    <cellStyle name="Entrée 8 2 3 5" xfId="33712" xr:uid="{C806C35D-2D6F-4B3D-8BC7-F0BC734C7294}"/>
    <cellStyle name="Entrée 8 2 3 6" xfId="33713" xr:uid="{4B891E26-082E-4395-AC28-A4F2351D54D2}"/>
    <cellStyle name="Entrée 8 2 3 7" xfId="33714" xr:uid="{5B4821FF-20F2-4192-BBCD-6485F59F390B}"/>
    <cellStyle name="Entrée 8 2 3_Commentaires" xfId="33715" xr:uid="{041A44BB-F968-42B0-879F-FB08BF318E7C}"/>
    <cellStyle name="Entrée 8 2 4" xfId="33716" xr:uid="{D4723722-7868-4599-95E8-4E17A1C57928}"/>
    <cellStyle name="Entrée 8 2 4 2" xfId="33717" xr:uid="{B36AC63B-4CDD-4619-B79B-9A81450F988E}"/>
    <cellStyle name="Entrée 8 2 4 2 2" xfId="33718" xr:uid="{136304C4-7A86-4AB0-80BA-870DC722319B}"/>
    <cellStyle name="Entrée 8 2 4 2 3" xfId="33719" xr:uid="{4CA69CCC-0741-4B62-AAC3-CF3359857FD6}"/>
    <cellStyle name="Entrée 8 2 4 2 4" xfId="33720" xr:uid="{AA8D8D8C-9616-40BE-8730-327C4BC32503}"/>
    <cellStyle name="Entrée 8 2 4 2 5" xfId="33721" xr:uid="{BC06FCC2-A4EF-4E96-8076-15955E7BC094}"/>
    <cellStyle name="Entrée 8 2 4 3" xfId="33722" xr:uid="{57CD262E-15A0-47B8-BA8C-EA2C11739ED0}"/>
    <cellStyle name="Entrée 8 2 4 3 2" xfId="33723" xr:uid="{5F8991B3-4878-4905-8D22-4BD95DFADEDF}"/>
    <cellStyle name="Entrée 8 2 4 3 3" xfId="33724" xr:uid="{3CEC02E3-5369-4790-A811-C193CB6A4868}"/>
    <cellStyle name="Entrée 8 2 4 3 4" xfId="33725" xr:uid="{F6CFF4B2-D1DA-4D77-91CE-2A0EF7269C2D}"/>
    <cellStyle name="Entrée 8 2 4 3 5" xfId="33726" xr:uid="{40D0E7E2-9C70-4AA2-AB41-879561693C2A}"/>
    <cellStyle name="Entrée 8 2 4 4" xfId="33727" xr:uid="{1FCD7D02-E6EB-4EF1-B0BD-A9D3B3258D78}"/>
    <cellStyle name="Entrée 8 2 4 5" xfId="33728" xr:uid="{BD97EACB-5CF9-43F8-ABFC-783BF9E18B69}"/>
    <cellStyle name="Entrée 8 2 4 6" xfId="33729" xr:uid="{9A6B5682-580E-4188-A331-84D8D076FC73}"/>
    <cellStyle name="Entrée 8 2 4 7" xfId="33730" xr:uid="{CB52513E-0A35-48C1-8FA4-EF8E4593EB4B}"/>
    <cellStyle name="Entrée 8 2 5" xfId="33731" xr:uid="{92128109-B6D5-4BB2-B0C3-107DD3B306CA}"/>
    <cellStyle name="Entrée 8 2 5 2" xfId="33732" xr:uid="{B10EA770-C541-4C2D-9A01-E9A7F718823F}"/>
    <cellStyle name="Entrée 8 2 5 3" xfId="33733" xr:uid="{E044B2E2-E5EE-4657-B358-364DC2543CAC}"/>
    <cellStyle name="Entrée 8 2 5 4" xfId="33734" xr:uid="{B980541B-4050-4BE5-92FD-77B2F1586E1C}"/>
    <cellStyle name="Entrée 8 2 5 5" xfId="33735" xr:uid="{DDE4C7D6-0248-4F18-B49C-8D637FD3AA6F}"/>
    <cellStyle name="Entrée 8 2 6" xfId="33736" xr:uid="{54C3C45B-5622-4BCC-8D82-186A64CC2641}"/>
    <cellStyle name="Entrée 8 2 6 2" xfId="33737" xr:uid="{DA5DD376-A099-4A01-9A27-71D83896B70D}"/>
    <cellStyle name="Entrée 8 2 6 3" xfId="33738" xr:uid="{95859426-D6FA-4EAE-B461-6F9B20810C65}"/>
    <cellStyle name="Entrée 8 2 6 4" xfId="33739" xr:uid="{B5C75FF7-A17F-4C40-B468-EB9326175B02}"/>
    <cellStyle name="Entrée 8 2 6 5" xfId="33740" xr:uid="{0E67144D-09DE-4C2F-B5E8-2832D425E647}"/>
    <cellStyle name="Entrée 8 2 7" xfId="33741" xr:uid="{CF3F9A77-D8B0-4A3A-A1B3-D4D834F0F72C}"/>
    <cellStyle name="Entrée 8 2 8" xfId="33742" xr:uid="{F2961382-C2D6-416F-925D-46B4307246F1}"/>
    <cellStyle name="Entrée 8 2 9" xfId="33743" xr:uid="{210E72B5-8F45-40D6-9EF3-A05A8E657100}"/>
    <cellStyle name="Entrée 8 2_Commentaires" xfId="33744" xr:uid="{71F145D7-7E3B-4754-8228-3795A6D06DED}"/>
    <cellStyle name="Entrée 8 3" xfId="33745" xr:uid="{4609FBFB-514C-4BB2-9CB4-EA3F5B2722B6}"/>
    <cellStyle name="Entrée 8 3 2" xfId="33746" xr:uid="{97C92982-D0F4-4194-BA89-AD00849D2BEE}"/>
    <cellStyle name="Entrée 8 3 2 2" xfId="33747" xr:uid="{545748CA-CA93-4FD9-B0DE-EC961DF6B91C}"/>
    <cellStyle name="Entrée 8 3 2 3" xfId="33748" xr:uid="{19358EBF-C83A-40DA-BEEA-5803BB490C0A}"/>
    <cellStyle name="Entrée 8 3 2 4" xfId="33749" xr:uid="{0240FA38-FE69-46ED-A104-905CA2F7B27F}"/>
    <cellStyle name="Entrée 8 3 2 5" xfId="33750" xr:uid="{A236B838-1EE2-4C6E-B55F-7AB4DAD6B5A4}"/>
    <cellStyle name="Entrée 8 3 2_Commentaires" xfId="33751" xr:uid="{88902303-371A-47E2-9325-F477794A3413}"/>
    <cellStyle name="Entrée 8 3 3" xfId="33752" xr:uid="{D6A331EF-0A42-48A8-B95E-F09A8A585ABC}"/>
    <cellStyle name="Entrée 8 3 3 2" xfId="33753" xr:uid="{F24B79B3-407D-42F2-8699-2DFE095D54AD}"/>
    <cellStyle name="Entrée 8 3 3 3" xfId="33754" xr:uid="{048D36A2-EF2F-49FA-9A45-FBCF77C8C4BE}"/>
    <cellStyle name="Entrée 8 3 3 4" xfId="33755" xr:uid="{50A48EF3-F57A-4BC1-A0B4-8BD89D2E5BEC}"/>
    <cellStyle name="Entrée 8 3 3 5" xfId="33756" xr:uid="{76A323D6-95C1-4EEC-8352-59F06087D09D}"/>
    <cellStyle name="Entrée 8 3 4" xfId="33757" xr:uid="{08CF2EB8-80CA-495D-9089-CAFAABAB860D}"/>
    <cellStyle name="Entrée 8 3 5" xfId="33758" xr:uid="{97D44445-FB0D-46D0-8A04-A57FD11E14BE}"/>
    <cellStyle name="Entrée 8 3 6" xfId="33759" xr:uid="{702B7B74-3277-49D0-BDF4-6623042E258D}"/>
    <cellStyle name="Entrée 8 3 7" xfId="33760" xr:uid="{731ADA5B-7393-4FC1-8FA2-3311018D37BB}"/>
    <cellStyle name="Entrée 8 3_Commentaires" xfId="33761" xr:uid="{9EF66DF0-782F-4308-B6C7-E58316E6AD52}"/>
    <cellStyle name="Entrée 8 4" xfId="33762" xr:uid="{F81F4FC6-AB8A-4767-BB07-B7DF1CA69CDE}"/>
    <cellStyle name="Entrée 8 4 2" xfId="33763" xr:uid="{EC658953-144A-48D6-9E07-531E0C954A6B}"/>
    <cellStyle name="Entrée 8 4 2 2" xfId="33764" xr:uid="{046B9AFA-05A9-4AE5-89E8-7EFF7A415A65}"/>
    <cellStyle name="Entrée 8 4 2 3" xfId="33765" xr:uid="{AEEEC1CC-90AA-458A-92B3-A1A95471A033}"/>
    <cellStyle name="Entrée 8 4 2 4" xfId="33766" xr:uid="{2FCBB280-544D-41B0-A921-4D160B320C90}"/>
    <cellStyle name="Entrée 8 4 2 5" xfId="33767" xr:uid="{C58B3D5A-93EE-4E15-9644-A8B4A8942910}"/>
    <cellStyle name="Entrée 8 4 2_Commentaires" xfId="33768" xr:uid="{7F169039-5E0C-4625-9DC1-E61128D3237D}"/>
    <cellStyle name="Entrée 8 4 3" xfId="33769" xr:uid="{ECDCCF89-525E-47FC-A7BB-8B4D8A271EE3}"/>
    <cellStyle name="Entrée 8 4 3 2" xfId="33770" xr:uid="{DDF5BA50-0309-4F62-8343-46F959656C35}"/>
    <cellStyle name="Entrée 8 4 3 3" xfId="33771" xr:uid="{9CE0E394-243D-454F-8D0D-6B00AFE96B1E}"/>
    <cellStyle name="Entrée 8 4 3 4" xfId="33772" xr:uid="{53BEF60A-2585-4B0E-8E4B-494473F0B667}"/>
    <cellStyle name="Entrée 8 4 3 5" xfId="33773" xr:uid="{1091F5E5-961B-4281-901B-45CBDF28FF25}"/>
    <cellStyle name="Entrée 8 4 4" xfId="33774" xr:uid="{6BC9DF2B-F799-415B-95BD-4DFCC3827A12}"/>
    <cellStyle name="Entrée 8 4 5" xfId="33775" xr:uid="{64726D86-BC3B-47CD-B0A1-2AFC33AD9A51}"/>
    <cellStyle name="Entrée 8 4 6" xfId="33776" xr:uid="{45307873-2C79-444E-ABA5-90B93D542C70}"/>
    <cellStyle name="Entrée 8 4 7" xfId="33777" xr:uid="{F00306F1-7AC3-46F2-B0FE-8FCB1AAC05BD}"/>
    <cellStyle name="Entrée 8 4_Commentaires" xfId="33778" xr:uid="{5DE4CE31-A3C6-4C97-8CBF-B073B4B6AF1E}"/>
    <cellStyle name="Entrée 8 5" xfId="33779" xr:uid="{D7A2ABD0-A654-492D-A1FE-C7E84B2FAED7}"/>
    <cellStyle name="Entrée 8 5 2" xfId="33780" xr:uid="{5FBD41D0-9C79-421F-9B47-1B07CD486865}"/>
    <cellStyle name="Entrée 8 5 2 2" xfId="33781" xr:uid="{8A2BBBCE-EC36-4269-AADE-7E9157970174}"/>
    <cellStyle name="Entrée 8 5 2 3" xfId="33782" xr:uid="{C0E80514-C62B-44BE-9BBA-3A7BC52023DB}"/>
    <cellStyle name="Entrée 8 5 2 4" xfId="33783" xr:uid="{2C919F54-F2C5-4398-BC13-BEC16CC5C092}"/>
    <cellStyle name="Entrée 8 5 2 5" xfId="33784" xr:uid="{12485A40-FC22-4BF5-9F01-F48E23B527B8}"/>
    <cellStyle name="Entrée 8 5 2_Commentaires" xfId="33785" xr:uid="{FEE0DB0E-D63A-4349-8D49-A1B0A257702F}"/>
    <cellStyle name="Entrée 8 5 3" xfId="33786" xr:uid="{198BCCE2-D4A1-455D-AA3B-86D8FCAE9053}"/>
    <cellStyle name="Entrée 8 5 3 2" xfId="33787" xr:uid="{901F27AB-55CB-4592-990D-5F73E2AED6DD}"/>
    <cellStyle name="Entrée 8 5 3 3" xfId="33788" xr:uid="{075D8B9F-D3CE-4E52-8ABF-DCFC8542E9CD}"/>
    <cellStyle name="Entrée 8 5 3 4" xfId="33789" xr:uid="{FE26B70D-4E37-4414-A1FA-9CB14288E1CA}"/>
    <cellStyle name="Entrée 8 5 3 5" xfId="33790" xr:uid="{261EE7A8-1D95-40BE-8B73-1997AC4E5CBA}"/>
    <cellStyle name="Entrée 8 5 4" xfId="33791" xr:uid="{09C19A4A-6F94-45AF-A0FC-C310FFE9F1E7}"/>
    <cellStyle name="Entrée 8 5 5" xfId="33792" xr:uid="{874E7903-F3E0-4D3D-974D-5DA93D945CC8}"/>
    <cellStyle name="Entrée 8 5 6" xfId="33793" xr:uid="{AE0F4C1F-16CA-4436-BCAA-2863DA19C087}"/>
    <cellStyle name="Entrée 8 5 7" xfId="33794" xr:uid="{27E47FF7-723D-475D-B8A3-08B9FA66E04A}"/>
    <cellStyle name="Entrée 8 5_Commentaires" xfId="33795" xr:uid="{9C4033A6-3815-43A0-B1C4-853F59CA1188}"/>
    <cellStyle name="Entrée 8 6" xfId="33796" xr:uid="{4B88B87B-3416-4766-98E8-022129748F42}"/>
    <cellStyle name="Entrée 8 6 2" xfId="33797" xr:uid="{57280D57-9E58-42D0-84A7-EFA7963AFA2C}"/>
    <cellStyle name="Entrée 8 6 2 2" xfId="33798" xr:uid="{42AADE8E-3CC0-4F46-94AD-0FBA01E24C9B}"/>
    <cellStyle name="Entrée 8 6 2 3" xfId="33799" xr:uid="{74D4D98F-02D9-4D6A-833B-EBA52BB3CD0D}"/>
    <cellStyle name="Entrée 8 6 2 4" xfId="33800" xr:uid="{E0986C63-18D5-4BD5-9B09-659BCE4E9CBB}"/>
    <cellStyle name="Entrée 8 6 2 5" xfId="33801" xr:uid="{9AD28AAE-7B92-4DA7-A8B6-C9D691A855D0}"/>
    <cellStyle name="Entrée 8 6 2_Commentaires" xfId="33802" xr:uid="{E552E2D7-8E57-4232-A84A-5C8BE96E36B3}"/>
    <cellStyle name="Entrée 8 6 3" xfId="33803" xr:uid="{0EBF64E7-4CE0-424D-ACC7-7742295D5093}"/>
    <cellStyle name="Entrée 8 6 3 2" xfId="33804" xr:uid="{A3FC5F60-1E41-4987-A68F-EDA369B822A6}"/>
    <cellStyle name="Entrée 8 6 3 3" xfId="33805" xr:uid="{80FE684D-F7CA-49A2-B793-A33F87FD56FB}"/>
    <cellStyle name="Entrée 8 6 3 4" xfId="33806" xr:uid="{1625381C-2C02-4541-A496-D227897D85FA}"/>
    <cellStyle name="Entrée 8 6 3 5" xfId="33807" xr:uid="{DFBBD494-B8CA-4AB9-B922-509E52D325D2}"/>
    <cellStyle name="Entrée 8 6 4" xfId="33808" xr:uid="{1054AF37-9262-4C2B-8460-8FBF98D42816}"/>
    <cellStyle name="Entrée 8 6 5" xfId="33809" xr:uid="{0C250640-941F-4F3A-9D2B-78B3511B357B}"/>
    <cellStyle name="Entrée 8 6 6" xfId="33810" xr:uid="{1673D6AC-9DBF-426B-89FD-C221A22065FF}"/>
    <cellStyle name="Entrée 8 6 7" xfId="33811" xr:uid="{AFB35251-CEA5-45FD-B3EF-0B821477E628}"/>
    <cellStyle name="Entrée 8 6_Commentaires" xfId="33812" xr:uid="{4BD99FA2-4809-468F-915B-0A63CE4A3B8F}"/>
    <cellStyle name="Entrée 8 7" xfId="33813" xr:uid="{B3C58F4E-12F7-422F-9700-85BEB0EA28F9}"/>
    <cellStyle name="Entrée 8 7 2" xfId="33814" xr:uid="{311D416C-BD08-4DFE-ABE7-1E8E62962F16}"/>
    <cellStyle name="Entrée 8 7 2 2" xfId="33815" xr:uid="{1FBBE97E-571D-4DEA-BC64-54505EFE5590}"/>
    <cellStyle name="Entrée 8 7 2 3" xfId="33816" xr:uid="{1F692893-EAFC-45BD-87FA-A689000C55AF}"/>
    <cellStyle name="Entrée 8 7 2 4" xfId="33817" xr:uid="{5A80BAC0-31B4-4311-B288-81DD971A7573}"/>
    <cellStyle name="Entrée 8 7 2 5" xfId="33818" xr:uid="{DE52EC51-9531-4003-95F4-02650A8A9840}"/>
    <cellStyle name="Entrée 8 7 3" xfId="33819" xr:uid="{26F3CA28-D936-4786-A996-B927F28DD02C}"/>
    <cellStyle name="Entrée 8 7 4" xfId="33820" xr:uid="{60B38A35-49EF-41DB-88B1-DE2D7D1C3AAC}"/>
    <cellStyle name="Entrée 8 7 5" xfId="33821" xr:uid="{1BF88E1E-D46D-4C1F-9BFA-843B39BEBCDC}"/>
    <cellStyle name="Entrée 8 7 6" xfId="33822" xr:uid="{8C583349-4063-40F0-AEFF-51ECB93A008C}"/>
    <cellStyle name="Entrée 8 7_Commentaires" xfId="33823" xr:uid="{90D1A15E-830F-4502-9297-3301D64EFD9A}"/>
    <cellStyle name="Entrée 8 8" xfId="33824" xr:uid="{6A0AE064-8EA6-4215-8905-CB1EF585D5B9}"/>
    <cellStyle name="Entrée 8 8 2" xfId="33825" xr:uid="{9BEA991C-FDB6-4E56-96F7-2556A72E096F}"/>
    <cellStyle name="Entrée 8 8 3" xfId="33826" xr:uid="{2B6382CB-E183-44CA-B5D0-1ABD18D3FFD1}"/>
    <cellStyle name="Entrée 8 8 4" xfId="33827" xr:uid="{72EF1E17-42E9-4166-A05D-8DA43AE11F49}"/>
    <cellStyle name="Entrée 8 8 5" xfId="33828" xr:uid="{899F2722-05D7-49E8-8527-CA5E7D64F951}"/>
    <cellStyle name="Entrée 8 8_Commentaires" xfId="33829" xr:uid="{10BD3550-1F26-4320-BA09-CC2BA5979776}"/>
    <cellStyle name="Entrée 8 9" xfId="33830" xr:uid="{A2C472A6-2D65-45A7-8DF8-513E00BEB40D}"/>
    <cellStyle name="Entrée 8_Commentaires" xfId="33831" xr:uid="{B2DA6639-CA70-4859-82FB-415BADD556B8}"/>
    <cellStyle name="Entrée 9" xfId="33832" xr:uid="{371C70CE-E484-4E21-BE5E-80480F7F185C}"/>
    <cellStyle name="Entrée 9 10" xfId="33833" xr:uid="{4994EFB8-0D00-4EC9-98E5-336CF39C2EAA}"/>
    <cellStyle name="Entrée 9 11" xfId="33834" xr:uid="{93ED9E15-46B9-41C0-957A-63977A035AF0}"/>
    <cellStyle name="Entrée 9 12" xfId="33835" xr:uid="{DB0249E2-B6EE-46F0-87DB-D16ED88DE2AA}"/>
    <cellStyle name="Entrée 9 2" xfId="33836" xr:uid="{37873AC8-9D83-476D-A582-696110C681E7}"/>
    <cellStyle name="Entrée 9 2 10" xfId="33837" xr:uid="{AC30D416-16CB-4B39-B6DF-FF244519125D}"/>
    <cellStyle name="Entrée 9 2 2" xfId="33838" xr:uid="{E5F6718B-AE75-45E0-BDA5-D3DBFDACF8F2}"/>
    <cellStyle name="Entrée 9 2 2 2" xfId="33839" xr:uid="{58E2A09C-6A86-4F30-8DFD-0A28B2B40E2F}"/>
    <cellStyle name="Entrée 9 2 2 2 2" xfId="33840" xr:uid="{09C8B085-1038-47FB-9776-FF8006C9847F}"/>
    <cellStyle name="Entrée 9 2 2 2 3" xfId="33841" xr:uid="{BEA36639-D3ED-4055-A265-922C69F97221}"/>
    <cellStyle name="Entrée 9 2 2 2 4" xfId="33842" xr:uid="{F69DD54D-67A8-413E-A109-87EEBEF45E2F}"/>
    <cellStyle name="Entrée 9 2 2 2 5" xfId="33843" xr:uid="{2CFE9121-55F9-47A2-AF90-DB43512E1438}"/>
    <cellStyle name="Entrée 9 2 2 3" xfId="33844" xr:uid="{8DE33BCF-4FB5-4304-A67C-E10BD1CE3A4D}"/>
    <cellStyle name="Entrée 9 2 2 3 2" xfId="33845" xr:uid="{E2B93CC6-3C16-4816-AD59-A74DAD0BCF98}"/>
    <cellStyle name="Entrée 9 2 2 3 3" xfId="33846" xr:uid="{4DEA3BF4-CFB4-48E7-A7D6-D90DBB24AAE6}"/>
    <cellStyle name="Entrée 9 2 2 3 4" xfId="33847" xr:uid="{38E3052F-4443-4B57-A91A-6FFF6E5542F9}"/>
    <cellStyle name="Entrée 9 2 2 3 5" xfId="33848" xr:uid="{9DE9D75F-B3F3-43E0-AE04-90F17E349636}"/>
    <cellStyle name="Entrée 9 2 2 4" xfId="33849" xr:uid="{04A321B3-EED9-429B-9DE8-BF410DDFDF54}"/>
    <cellStyle name="Entrée 9 2 2 5" xfId="33850" xr:uid="{026C8F09-99D3-4E95-8B27-FA01B1A5ADA8}"/>
    <cellStyle name="Entrée 9 2 2 6" xfId="33851" xr:uid="{C7C4572A-BB66-477F-8F21-6B03E68D7369}"/>
    <cellStyle name="Entrée 9 2 2 7" xfId="33852" xr:uid="{7A504437-8A67-4952-8F95-983C6FAF0250}"/>
    <cellStyle name="Entrée 9 2 2_Commentaires" xfId="33853" xr:uid="{3AA06BCD-ECB7-42D2-B8F0-4C3E32D8E39D}"/>
    <cellStyle name="Entrée 9 2 3" xfId="33854" xr:uid="{1D620440-6972-43E7-90E7-D83C9AA8B17B}"/>
    <cellStyle name="Entrée 9 2 3 2" xfId="33855" xr:uid="{739EBEF5-6F0A-4F45-925F-36C8BF803744}"/>
    <cellStyle name="Entrée 9 2 3 2 2" xfId="33856" xr:uid="{11569F2F-89C9-4A83-B0A2-D4B46928ED6A}"/>
    <cellStyle name="Entrée 9 2 3 2 3" xfId="33857" xr:uid="{00C4E55C-D6D7-489E-B0C4-814E8C25341D}"/>
    <cellStyle name="Entrée 9 2 3 2 4" xfId="33858" xr:uid="{98B08787-4499-4FAB-AAEA-212F60D9B126}"/>
    <cellStyle name="Entrée 9 2 3 2 5" xfId="33859" xr:uid="{31A78823-779A-4D07-AF07-0FA958BB7E93}"/>
    <cellStyle name="Entrée 9 2 3 3" xfId="33860" xr:uid="{8F11819A-997E-4470-A1B6-492AD3B29EFA}"/>
    <cellStyle name="Entrée 9 2 3 3 2" xfId="33861" xr:uid="{09CD62F9-68DF-40CF-93CB-B51A1258E603}"/>
    <cellStyle name="Entrée 9 2 3 3 3" xfId="33862" xr:uid="{73868928-7E10-4DB1-A8A1-976BA4526EBD}"/>
    <cellStyle name="Entrée 9 2 3 3 4" xfId="33863" xr:uid="{22AB7CF4-7431-4D75-B6FD-84CEC57C87F7}"/>
    <cellStyle name="Entrée 9 2 3 3 5" xfId="33864" xr:uid="{86B33461-0184-45E7-89EC-CFEE6C64049C}"/>
    <cellStyle name="Entrée 9 2 3 4" xfId="33865" xr:uid="{BC57FCF6-E06E-4804-B5AB-9113BBC820DF}"/>
    <cellStyle name="Entrée 9 2 3 5" xfId="33866" xr:uid="{E6D0A2F5-7D67-4BE0-BA35-15667652904B}"/>
    <cellStyle name="Entrée 9 2 3 6" xfId="33867" xr:uid="{BEDF92E4-C54D-41EC-819C-68394DCAF50C}"/>
    <cellStyle name="Entrée 9 2 3 7" xfId="33868" xr:uid="{04351D7F-F182-4AA6-83E7-EE524DCF184D}"/>
    <cellStyle name="Entrée 9 2 3_Commentaires" xfId="33869" xr:uid="{FDFE6767-3D2E-442A-8A4A-4ED59929FEBF}"/>
    <cellStyle name="Entrée 9 2 4" xfId="33870" xr:uid="{C9C163E7-7D78-461D-9EB6-E15ED15F280B}"/>
    <cellStyle name="Entrée 9 2 4 2" xfId="33871" xr:uid="{7C536B63-7833-4C90-9B57-757EE617550D}"/>
    <cellStyle name="Entrée 9 2 4 2 2" xfId="33872" xr:uid="{7340DC40-5B77-4EE4-A1F6-461624E5B52E}"/>
    <cellStyle name="Entrée 9 2 4 2 3" xfId="33873" xr:uid="{F28E2491-DF2D-4639-BB48-1FFEEFAAFC43}"/>
    <cellStyle name="Entrée 9 2 4 2 4" xfId="33874" xr:uid="{0E7B91D3-DF99-47AE-8965-8466C716F8B7}"/>
    <cellStyle name="Entrée 9 2 4 2 5" xfId="33875" xr:uid="{338509DC-A28F-41B2-941D-1F4E3A988D3D}"/>
    <cellStyle name="Entrée 9 2 4 3" xfId="33876" xr:uid="{B6030750-D0F2-4CD8-BE3D-C98EF8DA8A7F}"/>
    <cellStyle name="Entrée 9 2 4 3 2" xfId="33877" xr:uid="{409D9EC5-AE63-4034-AD2B-8447FAB00AC4}"/>
    <cellStyle name="Entrée 9 2 4 3 3" xfId="33878" xr:uid="{328D92BC-67DA-4B1A-AE0A-39A845435EB3}"/>
    <cellStyle name="Entrée 9 2 4 3 4" xfId="33879" xr:uid="{E8E6F920-EC25-48D0-82D7-B31A0C078BD7}"/>
    <cellStyle name="Entrée 9 2 4 3 5" xfId="33880" xr:uid="{82D95ACB-2815-48C2-87DE-397D4DE06F9D}"/>
    <cellStyle name="Entrée 9 2 4 4" xfId="33881" xr:uid="{4610F46D-FB8B-455E-9F44-D31156427D61}"/>
    <cellStyle name="Entrée 9 2 4 5" xfId="33882" xr:uid="{82BC94D5-838B-4AFA-BD2F-69D95E9D70E4}"/>
    <cellStyle name="Entrée 9 2 4 6" xfId="33883" xr:uid="{7936B2DD-1D0B-4566-B0DA-E537FE77B7E5}"/>
    <cellStyle name="Entrée 9 2 4 7" xfId="33884" xr:uid="{B8C5F696-E9B1-4808-9741-BFB5A7CA2595}"/>
    <cellStyle name="Entrée 9 2 5" xfId="33885" xr:uid="{1FEDD503-0082-45E9-9B5D-B129DF50269F}"/>
    <cellStyle name="Entrée 9 2 5 2" xfId="33886" xr:uid="{2D8E2AE1-DD6C-4E3A-A361-C24516D9611A}"/>
    <cellStyle name="Entrée 9 2 5 3" xfId="33887" xr:uid="{FA55897F-2192-46BF-A35F-7179D9739A25}"/>
    <cellStyle name="Entrée 9 2 5 4" xfId="33888" xr:uid="{2A759046-13A5-4194-8DE5-0E00BCE7700A}"/>
    <cellStyle name="Entrée 9 2 5 5" xfId="33889" xr:uid="{52983911-E91B-41F4-841D-EE8773996340}"/>
    <cellStyle name="Entrée 9 2 6" xfId="33890" xr:uid="{5EFDE546-629F-422F-B2F8-11B0EB1FF6CF}"/>
    <cellStyle name="Entrée 9 2 6 2" xfId="33891" xr:uid="{2FF0451F-FB79-4944-A0D1-7449D19D9852}"/>
    <cellStyle name="Entrée 9 2 6 3" xfId="33892" xr:uid="{9B0BE028-215D-4E26-8AE4-712E81D8E4B6}"/>
    <cellStyle name="Entrée 9 2 6 4" xfId="33893" xr:uid="{9FE16CB8-10BA-4B2F-9523-8D1423A4CE7E}"/>
    <cellStyle name="Entrée 9 2 6 5" xfId="33894" xr:uid="{F5C8362E-74B5-4AD4-81F8-DD206E9E5892}"/>
    <cellStyle name="Entrée 9 2 7" xfId="33895" xr:uid="{F702A4A4-6495-4411-B050-4F5A2B48C27E}"/>
    <cellStyle name="Entrée 9 2 8" xfId="33896" xr:uid="{732BE76D-2F9D-4666-A16E-7C2749DC7E0D}"/>
    <cellStyle name="Entrée 9 2 9" xfId="33897" xr:uid="{3B770BFD-8B25-4B06-B4FD-5C565CAD71D0}"/>
    <cellStyle name="Entrée 9 2_Commentaires" xfId="33898" xr:uid="{8C771CE3-2369-48F5-957E-BBF7B486DDED}"/>
    <cellStyle name="Entrée 9 3" xfId="33899" xr:uid="{C67ABA68-093A-42C9-87C5-D2B68257EF69}"/>
    <cellStyle name="Entrée 9 3 2" xfId="33900" xr:uid="{C58C2A33-EB6E-43F4-B17F-39DACDF86AEA}"/>
    <cellStyle name="Entrée 9 3 2 2" xfId="33901" xr:uid="{62DFBE5A-3EC7-4BFF-B5DF-596ACBFA766B}"/>
    <cellStyle name="Entrée 9 3 2 3" xfId="33902" xr:uid="{6A32B0CF-8EA2-4B7D-81F7-6FB431252D43}"/>
    <cellStyle name="Entrée 9 3 2 4" xfId="33903" xr:uid="{EC1D36E3-3790-41B5-A8DC-AC1E30E2DBE7}"/>
    <cellStyle name="Entrée 9 3 2 5" xfId="33904" xr:uid="{F047AD72-A86A-43A2-AC28-A0DE28108373}"/>
    <cellStyle name="Entrée 9 3 2_Commentaires" xfId="33905" xr:uid="{427B833D-0E2B-487A-BD77-C4AF6CAC4C73}"/>
    <cellStyle name="Entrée 9 3 3" xfId="33906" xr:uid="{68D15A5F-3FEF-4584-8A61-C49F62D4A7DA}"/>
    <cellStyle name="Entrée 9 3 3 2" xfId="33907" xr:uid="{7E1C1B72-51E0-4577-A68E-CC3C4F122D1B}"/>
    <cellStyle name="Entrée 9 3 3 3" xfId="33908" xr:uid="{BA442606-F44B-4ED7-A9C7-BDCCDED1927E}"/>
    <cellStyle name="Entrée 9 3 3 4" xfId="33909" xr:uid="{9C1C3FB7-CE2A-43BC-97D1-B19F68AA54C4}"/>
    <cellStyle name="Entrée 9 3 3 5" xfId="33910" xr:uid="{39117117-45C7-444B-A762-80C3DBB602F0}"/>
    <cellStyle name="Entrée 9 3 4" xfId="33911" xr:uid="{B417AD9E-926B-4D57-B292-21E562C56EB9}"/>
    <cellStyle name="Entrée 9 3 5" xfId="33912" xr:uid="{F79153F5-5D07-40CC-8CDB-3E8E10BFF58E}"/>
    <cellStyle name="Entrée 9 3 6" xfId="33913" xr:uid="{5345A804-18EE-48B1-87A4-F95B45BE2F26}"/>
    <cellStyle name="Entrée 9 3 7" xfId="33914" xr:uid="{377F2826-122C-4697-A299-F1D41A2EDD2E}"/>
    <cellStyle name="Entrée 9 3_Commentaires" xfId="33915" xr:uid="{1568B1B5-9267-4CEC-9270-292A3D3F8942}"/>
    <cellStyle name="Entrée 9 4" xfId="33916" xr:uid="{AF0F9F45-977C-432C-BC97-51965D35CE67}"/>
    <cellStyle name="Entrée 9 4 2" xfId="33917" xr:uid="{84741498-6871-4FE5-9714-51C336F70380}"/>
    <cellStyle name="Entrée 9 4 2 2" xfId="33918" xr:uid="{09FA2DC3-A2FA-4178-B008-04E287A9F213}"/>
    <cellStyle name="Entrée 9 4 2 3" xfId="33919" xr:uid="{D2494BAB-6F7F-47E1-ABAE-5C7C2D8B2916}"/>
    <cellStyle name="Entrée 9 4 2 4" xfId="33920" xr:uid="{48925AA3-D6C6-475C-B691-030D3B5B0A91}"/>
    <cellStyle name="Entrée 9 4 2 5" xfId="33921" xr:uid="{7B79F3AC-BCD0-45F1-956F-7CC4E7AC3B47}"/>
    <cellStyle name="Entrée 9 4 2_Commentaires" xfId="33922" xr:uid="{DFA93D51-26FA-4B91-A8EB-B76AFAB1C35A}"/>
    <cellStyle name="Entrée 9 4 3" xfId="33923" xr:uid="{E37528B4-02D1-4947-806A-2EAC8A7B32DA}"/>
    <cellStyle name="Entrée 9 4 3 2" xfId="33924" xr:uid="{E10423C1-3BBA-4A7F-A90F-EB8EBF37B5F3}"/>
    <cellStyle name="Entrée 9 4 3 3" xfId="33925" xr:uid="{7D3B8A1E-E472-48AB-AF1B-50AF233173C3}"/>
    <cellStyle name="Entrée 9 4 3 4" xfId="33926" xr:uid="{12F69635-90D0-469C-9108-6FF3A9ACEDC0}"/>
    <cellStyle name="Entrée 9 4 3 5" xfId="33927" xr:uid="{2DC00164-F699-485F-8BB1-0E199A8D5F8A}"/>
    <cellStyle name="Entrée 9 4 4" xfId="33928" xr:uid="{AC1E636C-0D66-4900-9202-8A0AA9242811}"/>
    <cellStyle name="Entrée 9 4 5" xfId="33929" xr:uid="{AAA43450-3103-4933-A190-87C887ED7F01}"/>
    <cellStyle name="Entrée 9 4 6" xfId="33930" xr:uid="{189E5A15-5000-4877-98CD-89919546E46E}"/>
    <cellStyle name="Entrée 9 4 7" xfId="33931" xr:uid="{0B3E0056-55E1-4C45-89B0-0EEA82FB5984}"/>
    <cellStyle name="Entrée 9 4_Commentaires" xfId="33932" xr:uid="{1C916A8A-EC63-4372-AA75-4ED69E4D80A0}"/>
    <cellStyle name="Entrée 9 5" xfId="33933" xr:uid="{E36621B8-CB90-4ABD-B8AC-9D3166196788}"/>
    <cellStyle name="Entrée 9 5 2" xfId="33934" xr:uid="{4073070E-5E69-412F-A59D-4494F088C17D}"/>
    <cellStyle name="Entrée 9 5 2 2" xfId="33935" xr:uid="{C2445E54-5465-41D1-A19E-4D74321C61AA}"/>
    <cellStyle name="Entrée 9 5 2 3" xfId="33936" xr:uid="{70C3D634-895C-477E-88A8-23301E0971AB}"/>
    <cellStyle name="Entrée 9 5 2 4" xfId="33937" xr:uid="{C3CDBBAE-A598-404C-A56A-9C4EEE987F8B}"/>
    <cellStyle name="Entrée 9 5 2 5" xfId="33938" xr:uid="{8D1FA7E6-F22C-43BF-96CA-827BEC5AF397}"/>
    <cellStyle name="Entrée 9 5 2_Commentaires" xfId="33939" xr:uid="{BF400003-312B-4430-AAE5-73E56AFD5CA0}"/>
    <cellStyle name="Entrée 9 5 3" xfId="33940" xr:uid="{7BCDA912-BEBC-4704-818E-5315C6269D75}"/>
    <cellStyle name="Entrée 9 5 3 2" xfId="33941" xr:uid="{4EDEC631-51A0-4E50-840B-B994A3F37664}"/>
    <cellStyle name="Entrée 9 5 3 3" xfId="33942" xr:uid="{49403B2C-6A81-43DB-8957-37C9D809E96B}"/>
    <cellStyle name="Entrée 9 5 3 4" xfId="33943" xr:uid="{8B7CB2D6-4E02-419E-9E33-BE2C5E304321}"/>
    <cellStyle name="Entrée 9 5 3 5" xfId="33944" xr:uid="{E183A95E-A1E2-4BD7-BD5E-920BCE85F341}"/>
    <cellStyle name="Entrée 9 5 4" xfId="33945" xr:uid="{6F635E26-CE13-4FB8-9D0C-F304C2B0BF7A}"/>
    <cellStyle name="Entrée 9 5 5" xfId="33946" xr:uid="{30C77153-8315-41E7-9FB3-267095D1EA15}"/>
    <cellStyle name="Entrée 9 5 6" xfId="33947" xr:uid="{DA6AC836-44F7-47D5-93B6-5AFD8E97D63B}"/>
    <cellStyle name="Entrée 9 5 7" xfId="33948" xr:uid="{731F3976-D236-49FC-863B-22BF4621561F}"/>
    <cellStyle name="Entrée 9 5_Commentaires" xfId="33949" xr:uid="{084A6EC3-9917-4232-A5F3-588CB99D2FA5}"/>
    <cellStyle name="Entrée 9 6" xfId="33950" xr:uid="{7532277F-8C0F-4375-8074-1A7EB7CEDBF3}"/>
    <cellStyle name="Entrée 9 6 2" xfId="33951" xr:uid="{E15039F6-3049-4041-A2F5-B5E53A98B16C}"/>
    <cellStyle name="Entrée 9 6 2 2" xfId="33952" xr:uid="{F38D5B1A-9BB1-4B06-B008-085C42E51116}"/>
    <cellStyle name="Entrée 9 6 2 3" xfId="33953" xr:uid="{928ED2D3-0172-496E-AF9E-85FF6C607F49}"/>
    <cellStyle name="Entrée 9 6 2 4" xfId="33954" xr:uid="{BE7157B5-516F-4E41-9A41-A2EBDD7FF8B6}"/>
    <cellStyle name="Entrée 9 6 2 5" xfId="33955" xr:uid="{5D9E445E-0639-4713-9EB0-FAF35122B277}"/>
    <cellStyle name="Entrée 9 6 2_Commentaires" xfId="33956" xr:uid="{CCD84B8A-5F47-4DD7-8CD1-CC36DCEE4235}"/>
    <cellStyle name="Entrée 9 6 3" xfId="33957" xr:uid="{76BF98CC-3BFD-423C-94C7-F2877A5C3ED0}"/>
    <cellStyle name="Entrée 9 6 3 2" xfId="33958" xr:uid="{54D7DDF7-9C53-46F2-A1C4-ED0EE4D9B075}"/>
    <cellStyle name="Entrée 9 6 3 3" xfId="33959" xr:uid="{D6F97AE3-075D-4303-8FDE-B26E2768C36E}"/>
    <cellStyle name="Entrée 9 6 3 4" xfId="33960" xr:uid="{937CDDAF-3A5F-431F-B4A3-0FF7F346AC05}"/>
    <cellStyle name="Entrée 9 6 3 5" xfId="33961" xr:uid="{6564B8F1-B0AB-4A5C-BAF6-DFC81C35DCFE}"/>
    <cellStyle name="Entrée 9 6 4" xfId="33962" xr:uid="{68ECC146-4F2C-4A54-A688-0AD47E2B99A5}"/>
    <cellStyle name="Entrée 9 6 5" xfId="33963" xr:uid="{7782A584-F95C-45E9-B5DB-A9E52B97E540}"/>
    <cellStyle name="Entrée 9 6 6" xfId="33964" xr:uid="{41AD9084-E06E-4042-BA8D-1CD94961A63E}"/>
    <cellStyle name="Entrée 9 6 7" xfId="33965" xr:uid="{1D9DFB9E-7C26-4B85-95DE-E28257554A7D}"/>
    <cellStyle name="Entrée 9 6_Commentaires" xfId="33966" xr:uid="{7EDEE124-5EC8-4412-9F42-7BEE6C6954FF}"/>
    <cellStyle name="Entrée 9 7" xfId="33967" xr:uid="{BD555A33-717C-4D34-8EE2-AAE2941FC1E9}"/>
    <cellStyle name="Entrée 9 7 2" xfId="33968" xr:uid="{79A1F5B7-79A6-41BC-86BA-3745EECBD730}"/>
    <cellStyle name="Entrée 9 7 2 2" xfId="33969" xr:uid="{14842465-4C0C-4968-ABA4-E9DB12A058F2}"/>
    <cellStyle name="Entrée 9 7 2 3" xfId="33970" xr:uid="{7AE2FE10-6F2D-467D-B046-D9377D473086}"/>
    <cellStyle name="Entrée 9 7 2 4" xfId="33971" xr:uid="{A2A19719-6CBC-4C7A-B8D4-A0896B4F1C7D}"/>
    <cellStyle name="Entrée 9 7 2 5" xfId="33972" xr:uid="{6C4FDFE5-AEFF-4581-9267-A27358B9F93C}"/>
    <cellStyle name="Entrée 9 7 3" xfId="33973" xr:uid="{1F077855-7487-4360-B26E-CD07827FF316}"/>
    <cellStyle name="Entrée 9 7 4" xfId="33974" xr:uid="{63840056-B3BF-4638-853E-1A4948A9AAE8}"/>
    <cellStyle name="Entrée 9 7 5" xfId="33975" xr:uid="{92CCDDB0-813E-45DA-89A9-E323838B7DB6}"/>
    <cellStyle name="Entrée 9 7 6" xfId="33976" xr:uid="{FA1CE687-0E84-4142-893B-0D801CC398BB}"/>
    <cellStyle name="Entrée 9 7_Commentaires" xfId="33977" xr:uid="{152F09BD-698D-4FD1-9652-A82822BFB2FD}"/>
    <cellStyle name="Entrée 9 8" xfId="33978" xr:uid="{619785D5-8049-4E65-A948-1FADE775DBB2}"/>
    <cellStyle name="Entrée 9 8 2" xfId="33979" xr:uid="{6E28078C-7009-4FB9-AE04-49B32E409ACE}"/>
    <cellStyle name="Entrée 9 8 3" xfId="33980" xr:uid="{15303545-3792-4666-A827-BA7D28D0286B}"/>
    <cellStyle name="Entrée 9 8 4" xfId="33981" xr:uid="{B2D165EF-935C-4429-BE1B-93795164725E}"/>
    <cellStyle name="Entrée 9 8 5" xfId="33982" xr:uid="{45DF2A68-59EB-4632-B9EA-13B3956C38CC}"/>
    <cellStyle name="Entrée 9 8_Commentaires" xfId="33983" xr:uid="{8F3F614A-5B2A-42FC-9863-5E31B44400F4}"/>
    <cellStyle name="Entrée 9 9" xfId="33984" xr:uid="{37556CEC-837F-46F2-ACAB-98FA8D1A6A23}"/>
    <cellStyle name="Entrée 9_Commentaires" xfId="33985" xr:uid="{CBE9B98F-B6B1-466E-867F-D76E37A05733}"/>
    <cellStyle name="Euro" xfId="33986" xr:uid="{9357581D-6AB9-47CC-BDBA-2264EEE9C690}"/>
    <cellStyle name="Euro 10" xfId="33987" xr:uid="{9FDAF5DE-B2AB-491C-9808-E69D08004B98}"/>
    <cellStyle name="Euro 10 2" xfId="33988" xr:uid="{E3DF1B08-25C9-46AC-8004-ED0F443F3F1B}"/>
    <cellStyle name="Euro 10 3" xfId="33989" xr:uid="{0E3857A4-76EE-4E95-9DB6-555B04AAE5BF}"/>
    <cellStyle name="Euro 10_Commentaires" xfId="33990" xr:uid="{A0625B38-4025-4F8D-9CC2-ACD908B0E3F8}"/>
    <cellStyle name="Euro 11" xfId="33991" xr:uid="{A00A1F87-BEAC-4C68-A09C-30C0217AC637}"/>
    <cellStyle name="Euro 11 2" xfId="33992" xr:uid="{A325C5D6-097A-4E51-94DB-75F32D1D52F5}"/>
    <cellStyle name="Euro 11 3" xfId="33993" xr:uid="{6DD9E61F-D888-4538-97EF-70CFD546AC92}"/>
    <cellStyle name="Euro 11_Commentaires" xfId="33994" xr:uid="{C8C9E77C-39D1-4772-AC5D-C661D2985823}"/>
    <cellStyle name="Euro 12" xfId="33995" xr:uid="{21CB8BE7-E92E-4105-B8C7-DAEEBDC8A406}"/>
    <cellStyle name="Euro 13" xfId="33996" xr:uid="{0BF2E1A4-3B5E-4ECF-9962-6B582FB7425F}"/>
    <cellStyle name="Euro 2" xfId="33997" xr:uid="{DCFA6A86-8114-463C-BF11-F4D86F6495B2}"/>
    <cellStyle name="Euro 2 2" xfId="33998" xr:uid="{ABEC0B56-1C05-4F46-A99C-7489EAB6BB1B}"/>
    <cellStyle name="Euro 2 2 2" xfId="33999" xr:uid="{DEC28FD2-6639-420B-B314-A7837513CEFA}"/>
    <cellStyle name="Euro 2 2 3" xfId="34000" xr:uid="{DDD02887-4DCE-49BF-8BBB-D1A2763B4B99}"/>
    <cellStyle name="Euro 2 2_Commentaires" xfId="34001" xr:uid="{E4AEBCC6-9A90-44DB-B7B4-09CC3869E6FF}"/>
    <cellStyle name="Euro 2 3" xfId="34002" xr:uid="{3B69D413-DBDD-4430-8EC4-2054ADA47956}"/>
    <cellStyle name="Euro 2 4" xfId="34003" xr:uid="{8F26902B-E21D-4A97-BC24-1080B998398D}"/>
    <cellStyle name="Euro 2_Commentaires" xfId="34004" xr:uid="{4C2590F7-FD39-4318-B407-877AAAF7A64E}"/>
    <cellStyle name="Euro 3" xfId="34005" xr:uid="{56D117C0-DC1D-4CF4-95A0-460BF59D0E63}"/>
    <cellStyle name="Euro 3 2" xfId="34006" xr:uid="{302A362F-F9BE-4FC5-9077-F19FBF1678E6}"/>
    <cellStyle name="Euro 3 3" xfId="34007" xr:uid="{292DA527-E507-41BC-B948-BC8FBB3EBE37}"/>
    <cellStyle name="Euro 3_Commentaires" xfId="34008" xr:uid="{18AE5A91-650D-4B91-A4F4-469184C61E44}"/>
    <cellStyle name="Euro 4" xfId="34009" xr:uid="{C5431B23-7448-4255-925E-998D6B3397F6}"/>
    <cellStyle name="Euro 4 2" xfId="34010" xr:uid="{0E25D0C0-5E53-458A-AF7D-34CC114EB374}"/>
    <cellStyle name="Euro 4 3" xfId="34011" xr:uid="{5447E275-105F-470E-8C78-79D47A645C10}"/>
    <cellStyle name="Euro 4_Commentaires" xfId="34012" xr:uid="{5CC63AEB-74E7-431E-A146-41E401F9EA92}"/>
    <cellStyle name="Euro 5" xfId="34013" xr:uid="{A3D3FB21-0531-4F89-98C1-A24B2F88B2DB}"/>
    <cellStyle name="Euro 5 2" xfId="34014" xr:uid="{BBF86A5B-98A1-4971-95BD-E229B6EC7934}"/>
    <cellStyle name="Euro 5 3" xfId="34015" xr:uid="{3F4987D8-DF51-4EA8-A8ED-C19555D47558}"/>
    <cellStyle name="Euro 5_Commentaires" xfId="34016" xr:uid="{80EC6809-910E-4941-8B50-1DAFE6A24D01}"/>
    <cellStyle name="Euro 6" xfId="34017" xr:uid="{CD2E3782-E93B-4F36-BA34-2D76FA29D7B6}"/>
    <cellStyle name="Euro 6 2" xfId="34018" xr:uid="{7AA68C9D-3501-47F9-93EC-9ECA4ED46B23}"/>
    <cellStyle name="Euro 6 3" xfId="34019" xr:uid="{F345F5BB-C793-4B75-BC9C-7FC9A9652CEB}"/>
    <cellStyle name="Euro 6_Commentaires" xfId="34020" xr:uid="{97BB5F39-97B4-4543-9876-4F35FCD935C5}"/>
    <cellStyle name="Euro 7" xfId="34021" xr:uid="{F32878F3-4011-4C23-8AF1-1457BA665993}"/>
    <cellStyle name="Euro 7 2" xfId="34022" xr:uid="{CDC8098A-00D0-4816-9B32-59E4DF3439C5}"/>
    <cellStyle name="Euro 7 3" xfId="34023" xr:uid="{DAC1CD19-1D3F-4464-ABE0-31D8524C781F}"/>
    <cellStyle name="Euro 7_Commentaires" xfId="34024" xr:uid="{BC10FF9A-E684-4CFF-A085-BDB25B910188}"/>
    <cellStyle name="Euro 8" xfId="34025" xr:uid="{E3ECBA36-51D6-4EDB-8266-C8166582A805}"/>
    <cellStyle name="Euro 8 2" xfId="34026" xr:uid="{C653AC64-3DB3-4A07-88CC-AEED69AEF563}"/>
    <cellStyle name="Euro 8 3" xfId="34027" xr:uid="{1E02D438-FD8A-49FF-A68A-D5D0DFDA6108}"/>
    <cellStyle name="Euro 8_Commentaires" xfId="34028" xr:uid="{46D99E66-14F4-49F8-9860-36FD3ADE3745}"/>
    <cellStyle name="Euro 9" xfId="34029" xr:uid="{7A5A24B2-2DAB-4D09-BA84-348E8755E71F}"/>
    <cellStyle name="Euro 9 2" xfId="34030" xr:uid="{90295DE6-DCF4-4BFE-8C21-3F71DF064669}"/>
    <cellStyle name="Euro 9 3" xfId="34031" xr:uid="{93E5DF11-01E4-4601-B870-7EA2C98674BC}"/>
    <cellStyle name="Euro 9_Commentaires" xfId="34032" xr:uid="{C9319644-3B00-4324-90E7-29AE64E02444}"/>
    <cellStyle name="Euro_Commentaires" xfId="34033" xr:uid="{7AD562D4-ED55-49C1-8D6D-97334A99274E}"/>
    <cellStyle name="Explanatory Text" xfId="34034" xr:uid="{14DBDA06-43F6-4E28-80AA-8F64F5126CBB}"/>
    <cellStyle name="Goesto" xfId="34035" xr:uid="{CBC661AE-7BE8-4F17-ACFD-095A4B0C5C8D}"/>
    <cellStyle name="Good" xfId="34036" xr:uid="{AF56EC67-1AA4-4E8F-8005-2449890AF052}"/>
    <cellStyle name="Grey" xfId="34037" xr:uid="{2A9885E7-A089-4E5E-8D7B-35B98E8DE4F0}"/>
    <cellStyle name="group bold formula" xfId="34038" xr:uid="{44D36FB0-3033-4769-BBD3-CADEE481F3C3}"/>
    <cellStyle name="group bold formula 2" xfId="34039" xr:uid="{9432C7A7-CAF9-413E-A970-950EA8D4AB42}"/>
    <cellStyle name="group bold formula 2 2" xfId="34040" xr:uid="{C581CCB4-0D3B-4447-B428-AFA80C1F3822}"/>
    <cellStyle name="group bold formula 2 2 2" xfId="34041" xr:uid="{2267DF34-26D9-4ED5-AA8C-DC7BEF61052F}"/>
    <cellStyle name="group bold formula 2 2 2 2" xfId="34042" xr:uid="{B8D98694-A03E-44BF-9698-885A3BCA33F6}"/>
    <cellStyle name="group bold formula 2 2 2_Commentaires" xfId="34043" xr:uid="{7E13DCBA-2C9E-4893-8701-8E4F11E98C92}"/>
    <cellStyle name="group bold formula 2 2 3" xfId="34044" xr:uid="{4A0A09D1-353B-48F9-BB67-DA68FB831652}"/>
    <cellStyle name="group bold formula 2 2 4" xfId="34045" xr:uid="{299A3980-53F8-4985-9E68-D3F42D1F5C61}"/>
    <cellStyle name="group bold formula 2 2_Commentaires" xfId="34046" xr:uid="{48EAC90A-E606-4043-A8BE-EDAE969A69BC}"/>
    <cellStyle name="group bold formula 2 3" xfId="34047" xr:uid="{2E3DEC57-73DE-4FAF-A7D9-4C772CDA2AE8}"/>
    <cellStyle name="group bold formula 2 3 2" xfId="34048" xr:uid="{30EFD69A-C305-49EA-9ED3-74687A260D3D}"/>
    <cellStyle name="group bold formula 2 3_Commentaires" xfId="34049" xr:uid="{4AEF4C16-A789-464A-BAC3-02E0EDEFFAC3}"/>
    <cellStyle name="group bold formula 2 4" xfId="34050" xr:uid="{760D4553-9DA4-4F06-B103-5226CD8785EF}"/>
    <cellStyle name="group bold formula 2 4 2" xfId="34051" xr:uid="{E7AC90EE-A304-42EE-860B-13B3FBEBCB91}"/>
    <cellStyle name="group bold formula 2 4_Commentaires" xfId="34052" xr:uid="{7C7484A9-966D-4B2C-B7B5-CD56D44BE404}"/>
    <cellStyle name="group bold formula 2 5" xfId="34053" xr:uid="{5F015457-E727-4183-A2BC-CD3FE7A66801}"/>
    <cellStyle name="group bold formula 2 6" xfId="34054" xr:uid="{B8D68A83-5BD1-4520-9F84-866C032CE137}"/>
    <cellStyle name="group bold formula 2 7" xfId="34055" xr:uid="{287C57D9-5BD9-4E43-8904-EC295C13CFC4}"/>
    <cellStyle name="group bold formula 2 8" xfId="34056" xr:uid="{FC50763D-FE73-470B-B8A1-95977BB5F6B2}"/>
    <cellStyle name="group bold formula 2_Commentaires" xfId="34057" xr:uid="{9198A630-6EA0-40F5-B6A1-B20658D9B412}"/>
    <cellStyle name="group bold formula 3" xfId="34058" xr:uid="{F27EEE81-5C40-4E8F-A484-3D32231273D9}"/>
    <cellStyle name="group bold formula 3 2" xfId="34059" xr:uid="{63ED2E1A-F95C-4F26-B509-5002A5CB5FFC}"/>
    <cellStyle name="group bold formula 3 2 2" xfId="34060" xr:uid="{CC706FF1-57ED-4A91-8085-79DB65A31DC4}"/>
    <cellStyle name="group bold formula 3 2_Commentaires" xfId="34061" xr:uid="{BE31EF5F-922C-4F5E-B9E8-33A71AAED678}"/>
    <cellStyle name="group bold formula 3 3" xfId="34062" xr:uid="{660BFA56-4517-4349-BB8A-4A23A855AB41}"/>
    <cellStyle name="group bold formula 3 4" xfId="34063" xr:uid="{690257CE-B0A2-482A-91CA-EA4EE40F369E}"/>
    <cellStyle name="group bold formula 3 5" xfId="34064" xr:uid="{937C41B1-0049-45EC-B4B6-303C8B402AC4}"/>
    <cellStyle name="group bold formula 3_Commentaires" xfId="34065" xr:uid="{A32D6759-40BF-4AC4-AB1D-78AD01A61C68}"/>
    <cellStyle name="group bold formula 4" xfId="34066" xr:uid="{C57D379E-3EBC-4FFC-BAAA-3E08DD5F7E94}"/>
    <cellStyle name="group bold formula 4 2" xfId="34067" xr:uid="{10C383F4-48B7-45BE-87A0-661B7566262C}"/>
    <cellStyle name="group bold formula 4 2 2" xfId="34068" xr:uid="{7FD7D9F1-98A2-4424-BC92-5764903315CC}"/>
    <cellStyle name="group bold formula 4 2_Commentaires" xfId="34069" xr:uid="{963B5C6A-9610-4B78-91FA-2CFB6C0EE402}"/>
    <cellStyle name="group bold formula 4 3" xfId="34070" xr:uid="{7A9F646C-DD01-42B8-A4CB-B35EB8FD8F21}"/>
    <cellStyle name="group bold formula 4 4" xfId="34071" xr:uid="{73FC21EA-04F4-4D74-ACBB-D1B682763AF3}"/>
    <cellStyle name="group bold formula 4_Commentaires" xfId="34072" xr:uid="{05E26F78-CF3E-4054-8BBE-CE3621D44D68}"/>
    <cellStyle name="group bold formula 5" xfId="34073" xr:uid="{2E258E01-4DF0-4ABB-A905-34D267BEF861}"/>
    <cellStyle name="group bold formula 5 2" xfId="34074" xr:uid="{C2C0F51A-F473-4147-8514-7D88B613B19B}"/>
    <cellStyle name="group bold formula 5 2 2" xfId="34075" xr:uid="{D9B3B550-8662-471A-8190-16C08E244C5A}"/>
    <cellStyle name="group bold formula 5 2_Commentaires" xfId="34076" xr:uid="{F038A45E-810E-40F4-87B8-ED660B5BA999}"/>
    <cellStyle name="group bold formula 5 3" xfId="34077" xr:uid="{D19A519D-E44E-42FB-8E63-2696AADE8D11}"/>
    <cellStyle name="group bold formula 5 3 2" xfId="34078" xr:uid="{0AEBC5E7-CF36-4F44-8E10-D6161A7D2D27}"/>
    <cellStyle name="group bold formula 5 3_Commentaires" xfId="34079" xr:uid="{BBDF3D9B-CE3B-4101-8022-1FF0AC468345}"/>
    <cellStyle name="group bold formula 5 4" xfId="34080" xr:uid="{037E49BA-AD5A-4FAD-BF4C-F75B6BA7AD3D}"/>
    <cellStyle name="group bold formula 5_Commentaires" xfId="34081" xr:uid="{41E44B55-AE71-4BA8-A23B-7ED256D4AFC9}"/>
    <cellStyle name="group bold formula 6" xfId="34082" xr:uid="{65645A45-A0BB-4C2A-8635-DDB734DBB6D8}"/>
    <cellStyle name="group bold formula 6 2" xfId="34083" xr:uid="{7BC1A6F2-CA85-44F3-A3C4-091524242564}"/>
    <cellStyle name="group bold formula 6_Commentaires" xfId="34084" xr:uid="{BA6D8CC6-B858-4B6D-B8D8-2A009AF6A32B}"/>
    <cellStyle name="group bold formula 7" xfId="34085" xr:uid="{992F57F0-FC5E-42D6-8617-1C1BE171775F}"/>
    <cellStyle name="group bold formula 7 2" xfId="34086" xr:uid="{6ACD3B69-3B58-4871-B025-9C016EEC12B1}"/>
    <cellStyle name="group bold formula 7_Commentaires" xfId="34087" xr:uid="{0407C568-8C33-4B02-BCEB-503D69985B68}"/>
    <cellStyle name="group bold formula 8" xfId="34088" xr:uid="{835C5CCD-06F0-43E8-9BF2-2EEF2362CC9F}"/>
    <cellStyle name="group bold formula 9" xfId="34089" xr:uid="{AA032D92-A396-41C8-927C-6E7C27055BBF}"/>
    <cellStyle name="group bold formula_Commentaires" xfId="34090" xr:uid="{9BEBF7C4-9DEF-4773-800E-C1E9A7430152}"/>
    <cellStyle name="group formula" xfId="34091" xr:uid="{7A99E386-066F-48BC-8E1D-EB1C77E804EE}"/>
    <cellStyle name="group formula 2" xfId="34092" xr:uid="{CD5F3717-4F43-4588-8FA2-ED575D7CF4E8}"/>
    <cellStyle name="group formula 2 2" xfId="34093" xr:uid="{1F878F50-A9AC-4A07-A62D-945187430E30}"/>
    <cellStyle name="group formula 2 2 2" xfId="34094" xr:uid="{426C22F4-C257-419F-9D7D-A357D48D364A}"/>
    <cellStyle name="group formula 2 2 2 2" xfId="34095" xr:uid="{EEF2DEB5-609B-4807-8B1A-132420554BF4}"/>
    <cellStyle name="group formula 2 2 2_Commentaires" xfId="34096" xr:uid="{2E6C6D76-65B8-415E-B98F-F1CE91FF456F}"/>
    <cellStyle name="group formula 2 2 3" xfId="34097" xr:uid="{56270253-99DA-475D-9248-16AFC221DF6F}"/>
    <cellStyle name="group formula 2 2 4" xfId="34098" xr:uid="{B27E560D-C5F5-4C55-BEF0-C4FECDFBC8AC}"/>
    <cellStyle name="group formula 2 2_Commentaires" xfId="34099" xr:uid="{33533602-51E7-428E-B1BA-17DA69932336}"/>
    <cellStyle name="group formula 2 3" xfId="34100" xr:uid="{1DC3609F-0139-4499-8C79-45EA599EB82C}"/>
    <cellStyle name="group formula 2 3 2" xfId="34101" xr:uid="{C0AF58A7-75A6-46B3-AC54-7B11BD918975}"/>
    <cellStyle name="group formula 2 3_Commentaires" xfId="34102" xr:uid="{09E36587-0742-4826-B94E-208E880EF1E0}"/>
    <cellStyle name="group formula 2 4" xfId="34103" xr:uid="{A3F4B674-CAAA-494C-A6AA-73804E3407CF}"/>
    <cellStyle name="group formula 2 4 2" xfId="34104" xr:uid="{D02E6B74-AD6A-44F4-9697-2A1EA2B92C1E}"/>
    <cellStyle name="group formula 2 4_Commentaires" xfId="34105" xr:uid="{BBBC351D-8EE8-4965-A4AA-C09AC39E855E}"/>
    <cellStyle name="group formula 2 5" xfId="34106" xr:uid="{178FBB04-5015-436E-B908-12ACD6A8465A}"/>
    <cellStyle name="group formula 2 6" xfId="34107" xr:uid="{299A9771-FD32-45A3-A3BE-AFD36201BDB3}"/>
    <cellStyle name="group formula 2 7" xfId="34108" xr:uid="{03C33A18-C0CE-48A7-BB4A-9191762D2A51}"/>
    <cellStyle name="group formula 2 8" xfId="34109" xr:uid="{4899295B-694E-4777-AD0D-A922D974A962}"/>
    <cellStyle name="group formula 2_Commentaires" xfId="34110" xr:uid="{8AE12D9D-C390-47B3-A248-9994E4B2F288}"/>
    <cellStyle name="group formula 3" xfId="34111" xr:uid="{9779BDE5-A708-4FE4-9F94-5139B6EBA76D}"/>
    <cellStyle name="group formula 3 2" xfId="34112" xr:uid="{098D0FDD-9D52-4172-B53C-9737800FF104}"/>
    <cellStyle name="group formula 3 2 2" xfId="34113" xr:uid="{43CA876D-ADCF-4636-9BFA-1BCBE0A58FE2}"/>
    <cellStyle name="group formula 3 2_Commentaires" xfId="34114" xr:uid="{3F427E26-0FAD-4EDA-8206-310DC50D31FE}"/>
    <cellStyle name="group formula 3 3" xfId="34115" xr:uid="{8CEE5FCE-455C-4610-97D5-95229EF7E722}"/>
    <cellStyle name="group formula 3 4" xfId="34116" xr:uid="{B0F7EF39-03EB-4E16-9CE5-BE40B02EDD41}"/>
    <cellStyle name="group formula 3 5" xfId="34117" xr:uid="{CBAA09D4-459D-4D03-A04D-2CA09B557C97}"/>
    <cellStyle name="group formula 3_Commentaires" xfId="34118" xr:uid="{7BF254F7-86EB-45AF-9D2D-A9E09863D143}"/>
    <cellStyle name="group formula 4" xfId="34119" xr:uid="{AF3106F7-DD7D-452A-A484-4B1A84129A24}"/>
    <cellStyle name="group formula 4 2" xfId="34120" xr:uid="{9BE52FBD-C4A5-4CF2-9F25-253006FD9AA9}"/>
    <cellStyle name="group formula 4 2 2" xfId="34121" xr:uid="{DB30667A-864B-403D-A53A-22127C320419}"/>
    <cellStyle name="group formula 4 2_Commentaires" xfId="34122" xr:uid="{32B8A1C6-6BF9-4B02-9D5B-2C3135BD527B}"/>
    <cellStyle name="group formula 4 3" xfId="34123" xr:uid="{D3E7F003-7DF6-45F6-A396-67F37A6D981C}"/>
    <cellStyle name="group formula 4 4" xfId="34124" xr:uid="{45514A47-73D4-4DF4-A4C9-A4DBB0769F99}"/>
    <cellStyle name="group formula 4_Commentaires" xfId="34125" xr:uid="{872D1EF5-5E09-47FC-93F7-286C0AFA414F}"/>
    <cellStyle name="group formula 5" xfId="34126" xr:uid="{C24B9096-2AF0-416C-8B41-77E0E5C6B46C}"/>
    <cellStyle name="group formula 5 2" xfId="34127" xr:uid="{F3D3C48E-6E2B-4B90-80B4-122CB88414C2}"/>
    <cellStyle name="group formula 5 2 2" xfId="34128" xr:uid="{A9BAC213-73DC-4579-918E-AB38D7C14AE8}"/>
    <cellStyle name="group formula 5 2_Commentaires" xfId="34129" xr:uid="{9FAF160D-2711-46D0-853C-4C2293065B78}"/>
    <cellStyle name="group formula 5 3" xfId="34130" xr:uid="{1F21F1E2-EE3E-4322-9716-71ED7F733A2F}"/>
    <cellStyle name="group formula 5 3 2" xfId="34131" xr:uid="{9304AB29-B401-4F5B-96C7-8F56BE53B1B1}"/>
    <cellStyle name="group formula 5 3_Commentaires" xfId="34132" xr:uid="{BDA102D0-8BCF-4F98-A663-F572E898D6DB}"/>
    <cellStyle name="group formula 5 4" xfId="34133" xr:uid="{388E07D4-FA0D-4FDA-B8FF-F5DFE89390FB}"/>
    <cellStyle name="group formula 5_Commentaires" xfId="34134" xr:uid="{338CFA43-78EA-4586-87B4-2FC3E4AC295B}"/>
    <cellStyle name="group formula 6" xfId="34135" xr:uid="{AE2AEEAF-553B-4FC0-B36E-3845730F48E0}"/>
    <cellStyle name="group formula 6 2" xfId="34136" xr:uid="{A24A5507-B10A-4DE3-837A-6BF736EF265C}"/>
    <cellStyle name="group formula 6_Commentaires" xfId="34137" xr:uid="{745FBCDA-A051-43CB-A7A8-7F29684751FA}"/>
    <cellStyle name="group formula 7" xfId="34138" xr:uid="{5C2A66B3-1BC1-464B-963C-FCBB8F915A09}"/>
    <cellStyle name="group formula 7 2" xfId="34139" xr:uid="{FBDF8412-ECEF-4C32-8570-DCEE43B8E790}"/>
    <cellStyle name="group formula 7_Commentaires" xfId="34140" xr:uid="{BE4565B3-08F2-4EE6-B84B-05BD0A0C1026}"/>
    <cellStyle name="group formula 8" xfId="34141" xr:uid="{17206A4B-5A64-4BF6-B75C-CC7E4D62737F}"/>
    <cellStyle name="group formula 9" xfId="34142" xr:uid="{F2740DFF-BD8A-4058-B816-80BF9FB1713C}"/>
    <cellStyle name="group formula_Commentaires" xfId="34143" xr:uid="{EC619600-749F-4937-AE2E-4FA581EB292D}"/>
    <cellStyle name="Header1" xfId="34144" xr:uid="{65A8B520-029B-45BC-A906-512B8CC98433}"/>
    <cellStyle name="Header1 2" xfId="34145" xr:uid="{020C750A-E81A-4DF9-8D14-FA09114321F2}"/>
    <cellStyle name="Header2" xfId="34146" xr:uid="{43E148E9-F46F-45C5-B9D0-79A6649549B2}"/>
    <cellStyle name="Header2 10" xfId="34147" xr:uid="{B77FF66C-7141-468E-B597-30AB69149638}"/>
    <cellStyle name="Header2 10 10" xfId="34148" xr:uid="{81A7784F-0035-4219-8C86-6227AD661D56}"/>
    <cellStyle name="Header2 10 11" xfId="34149" xr:uid="{1B13200A-7AC6-48F8-A7BA-F9EFF5FF5E67}"/>
    <cellStyle name="Header2 10 2" xfId="34150" xr:uid="{E4FC4E1A-2D15-43F4-90EE-C2183AC8ABD7}"/>
    <cellStyle name="Header2 10 2 2" xfId="34151" xr:uid="{950DE787-7A63-407C-9968-7D29CB8F0B26}"/>
    <cellStyle name="Header2 10 2 2 2" xfId="34152" xr:uid="{FAFAF111-A9D0-433D-AAA6-1BE57FF8DBFC}"/>
    <cellStyle name="Header2 10 2 2 2 2" xfId="34153" xr:uid="{71587A11-D2BD-418C-9069-6AC8C19EA873}"/>
    <cellStyle name="Header2 10 2 2 2 3" xfId="34154" xr:uid="{2C03A1AE-8DA9-47E0-95D5-15A51080C592}"/>
    <cellStyle name="Header2 10 2 2 2 4" xfId="34155" xr:uid="{601140DE-5EFA-4F7E-A607-C1C42C25127E}"/>
    <cellStyle name="Header2 10 2 2 2 5" xfId="34156" xr:uid="{6ACE1290-5C42-4FBD-B7A8-5B7B75EB019C}"/>
    <cellStyle name="Header2 10 2 2 3" xfId="34157" xr:uid="{C154ACB8-3E52-4DB0-B964-E4523E6B58B4}"/>
    <cellStyle name="Header2 10 2 2 3 2" xfId="34158" xr:uid="{42AB74CC-DE15-4202-8CB6-67C405C8E36C}"/>
    <cellStyle name="Header2 10 2 2 3 3" xfId="34159" xr:uid="{CC1EF991-02D8-467F-AFEF-2F7B1BF68384}"/>
    <cellStyle name="Header2 10 2 2 3 4" xfId="34160" xr:uid="{3957944D-702E-4A7F-9E10-16E05C2BF7DD}"/>
    <cellStyle name="Header2 10 2 2 3 5" xfId="34161" xr:uid="{31E088B1-26C3-4E45-B17F-10191C2BB540}"/>
    <cellStyle name="Header2 10 2 2 4" xfId="34162" xr:uid="{58DE73D2-7736-47D5-AB2C-648F22020742}"/>
    <cellStyle name="Header2 10 2 2 5" xfId="34163" xr:uid="{8CF8C871-D4F7-478A-AAC1-5260B64F9D44}"/>
    <cellStyle name="Header2 10 2 2 6" xfId="34164" xr:uid="{AD70089C-2A7E-41BE-A6E4-1622C023365F}"/>
    <cellStyle name="Header2 10 2 2 7" xfId="34165" xr:uid="{A7E7400B-5D7D-4607-A698-659C928ADD1F}"/>
    <cellStyle name="Header2 10 2 2_Commentaires" xfId="34166" xr:uid="{8302DC08-BCC2-4DE4-A9CB-38621F53355D}"/>
    <cellStyle name="Header2 10 2 3" xfId="34167" xr:uid="{22738195-F73D-42D9-A9B0-E1115030650F}"/>
    <cellStyle name="Header2 10 2 3 2" xfId="34168" xr:uid="{C8892906-EF14-443D-A125-F1C1916DFAB1}"/>
    <cellStyle name="Header2 10 2 3 2 2" xfId="34169" xr:uid="{31164CC0-1649-46E6-A379-EFA31D47A257}"/>
    <cellStyle name="Header2 10 2 3 2 3" xfId="34170" xr:uid="{CD1BC500-BD59-4885-BF09-5105AE97B65F}"/>
    <cellStyle name="Header2 10 2 3 2 4" xfId="34171" xr:uid="{5D1462D8-F1E7-478E-889B-0A5D292BF864}"/>
    <cellStyle name="Header2 10 2 3 2 5" xfId="34172" xr:uid="{03AB7004-C9D6-4A9F-B763-1CD6E5CBD989}"/>
    <cellStyle name="Header2 10 2 3 3" xfId="34173" xr:uid="{EE306C9E-3EC1-4203-9FE9-EF60F4C96680}"/>
    <cellStyle name="Header2 10 2 3 3 2" xfId="34174" xr:uid="{BF9C329F-2C88-49C5-8487-6D85CA23D2E1}"/>
    <cellStyle name="Header2 10 2 3 3 3" xfId="34175" xr:uid="{AE903DCF-216A-42DF-B16A-D06E10567B68}"/>
    <cellStyle name="Header2 10 2 3 3 4" xfId="34176" xr:uid="{75A1CE55-5CDE-48CA-A752-7809B52FBBCD}"/>
    <cellStyle name="Header2 10 2 3 3 5" xfId="34177" xr:uid="{51ACECFD-BFD9-4866-B892-8053D71C9C08}"/>
    <cellStyle name="Header2 10 2 3 4" xfId="34178" xr:uid="{62CCCFD2-82AD-40D6-9481-13400041956F}"/>
    <cellStyle name="Header2 10 2 3 5" xfId="34179" xr:uid="{CA0379BC-C164-4228-8549-4E129312EF59}"/>
    <cellStyle name="Header2 10 2 3 6" xfId="34180" xr:uid="{78E92317-6DBD-401C-A7F7-3C9D85AB3CD8}"/>
    <cellStyle name="Header2 10 2 3 7" xfId="34181" xr:uid="{2D250B53-1ACB-4D64-B7B4-114B7AEFC6C9}"/>
    <cellStyle name="Header2 10 2 4" xfId="34182" xr:uid="{852A8085-BEF1-4DFB-AAA9-A906F9EE0915}"/>
    <cellStyle name="Header2 10 2 4 2" xfId="34183" xr:uid="{E2D6F7C6-94A1-4885-A0A0-0ADE772DFCB1}"/>
    <cellStyle name="Header2 10 2 4 3" xfId="34184" xr:uid="{D4C45976-AAB9-4A2A-9AE5-B4E9C13E83A7}"/>
    <cellStyle name="Header2 10 2 4 4" xfId="34185" xr:uid="{86F6E5F8-C755-492A-8735-02A2E05737B5}"/>
    <cellStyle name="Header2 10 2 4 5" xfId="34186" xr:uid="{A4DD330E-F7A9-4A53-BC5C-8997D38B4F61}"/>
    <cellStyle name="Header2 10 2 5" xfId="34187" xr:uid="{4D0E3AFA-CE39-4858-A7D7-109E86323AF8}"/>
    <cellStyle name="Header2 10 2 5 2" xfId="34188" xr:uid="{23DC3CB7-B98D-4959-A98A-F85E76DB0A81}"/>
    <cellStyle name="Header2 10 2 5 3" xfId="34189" xr:uid="{3B9B6663-1A0D-489B-AD85-7FBB7A302B1C}"/>
    <cellStyle name="Header2 10 2 5 4" xfId="34190" xr:uid="{33AA4528-2CED-4755-97A0-DDF36ADA711A}"/>
    <cellStyle name="Header2 10 2 5 5" xfId="34191" xr:uid="{CAD3F3B3-4E98-4BE2-AAEF-0C16429EF37C}"/>
    <cellStyle name="Header2 10 2 6" xfId="34192" xr:uid="{C96E8703-255F-407D-98D3-F3B126DBBFDF}"/>
    <cellStyle name="Header2 10 2 7" xfId="34193" xr:uid="{BBEE5163-6296-4550-A23C-58F8C39B89BA}"/>
    <cellStyle name="Header2 10 2 8" xfId="34194" xr:uid="{EB6761D9-029D-4234-807E-EBC910F4ACA4}"/>
    <cellStyle name="Header2 10 2 9" xfId="34195" xr:uid="{7742386F-CBCE-4521-B346-05B0DF909328}"/>
    <cellStyle name="Header2 10 2_Commentaires" xfId="34196" xr:uid="{2C6E7C5A-4931-4ECF-8B2D-61C11A493C3C}"/>
    <cellStyle name="Header2 10 3" xfId="34197" xr:uid="{B36CE8A2-AF6B-4D3D-9490-C3B4E095E8CC}"/>
    <cellStyle name="Header2 10 3 2" xfId="34198" xr:uid="{55984125-686E-4755-953A-22CA08EC8550}"/>
    <cellStyle name="Header2 10 3 2 2" xfId="34199" xr:uid="{D0F8D8E8-5172-4042-B21A-7B1563C81EB4}"/>
    <cellStyle name="Header2 10 3 2 3" xfId="34200" xr:uid="{AFE1AD30-4C5C-4BC9-B13F-5CA7731A0333}"/>
    <cellStyle name="Header2 10 3 2 4" xfId="34201" xr:uid="{22C3FE25-6436-4425-BEC3-441B6425F69F}"/>
    <cellStyle name="Header2 10 3 2 5" xfId="34202" xr:uid="{AEABB789-2B1B-4765-8DB8-6BBA54CAE9B9}"/>
    <cellStyle name="Header2 10 3 2_Commentaires" xfId="34203" xr:uid="{67B4DB89-45C8-4541-BF86-C5ADFCF236FB}"/>
    <cellStyle name="Header2 10 3 3" xfId="34204" xr:uid="{28B2DA09-7194-429C-8947-38D96BD06A70}"/>
    <cellStyle name="Header2 10 3 3 2" xfId="34205" xr:uid="{D3DA0245-628C-4D65-98EB-D36B606ED62C}"/>
    <cellStyle name="Header2 10 3 3 3" xfId="34206" xr:uid="{291D8B33-1060-42BB-BA94-B44D95105DB1}"/>
    <cellStyle name="Header2 10 3 3 4" xfId="34207" xr:uid="{4915D665-7774-4067-8A48-7074897F5A1D}"/>
    <cellStyle name="Header2 10 3 3 5" xfId="34208" xr:uid="{3617D435-696C-4E15-9ECC-3D21A9E075CB}"/>
    <cellStyle name="Header2 10 3 4" xfId="34209" xr:uid="{2E73CD7B-E302-4AD8-B395-AA8438A6627B}"/>
    <cellStyle name="Header2 10 3 5" xfId="34210" xr:uid="{F9AE4AC4-D4A0-4346-BE28-F1C38829247B}"/>
    <cellStyle name="Header2 10 3 6" xfId="34211" xr:uid="{147309BE-A19E-498B-A31C-856CE6DB1E07}"/>
    <cellStyle name="Header2 10 3 7" xfId="34212" xr:uid="{54A184AA-140D-4871-B7D9-F3C2C6B7C59D}"/>
    <cellStyle name="Header2 10 3_Commentaires" xfId="34213" xr:uid="{1B4DD8FC-0390-43A1-9C9E-F3C1713B29CB}"/>
    <cellStyle name="Header2 10 4" xfId="34214" xr:uid="{067BE494-BC38-47BC-B301-93D2A4D981FA}"/>
    <cellStyle name="Header2 10 4 2" xfId="34215" xr:uid="{ACE5BF11-1D02-471F-857E-3D4B8373CA50}"/>
    <cellStyle name="Header2 10 4 2 2" xfId="34216" xr:uid="{E975617F-3915-4F11-8D83-C8D5F550831F}"/>
    <cellStyle name="Header2 10 4 2 3" xfId="34217" xr:uid="{C066708F-2AF0-4079-8D08-458F5CDC86B1}"/>
    <cellStyle name="Header2 10 4 2 4" xfId="34218" xr:uid="{E06FEF59-1755-4C64-B383-A026EEEBEDAE}"/>
    <cellStyle name="Header2 10 4 2 5" xfId="34219" xr:uid="{5A604A92-386C-4D17-8CC0-09FAAC2D7DFB}"/>
    <cellStyle name="Header2 10 4 2_Commentaires" xfId="34220" xr:uid="{4535B563-62B5-49A3-94CD-4CB5E2B42E1A}"/>
    <cellStyle name="Header2 10 4 3" xfId="34221" xr:uid="{ED355201-03CB-4FBB-9AB0-0890AD64F732}"/>
    <cellStyle name="Header2 10 4 3 2" xfId="34222" xr:uid="{5054CEF1-B12F-4B19-AF25-62E62A657635}"/>
    <cellStyle name="Header2 10 4 3 3" xfId="34223" xr:uid="{04902D68-3B1C-49F2-A85E-CC4849D0E99B}"/>
    <cellStyle name="Header2 10 4 3 4" xfId="34224" xr:uid="{D284DF7B-2BD3-4782-B86D-C711981DFB02}"/>
    <cellStyle name="Header2 10 4 3 5" xfId="34225" xr:uid="{27A900A5-EE5D-44BA-908B-D26C2E3C382B}"/>
    <cellStyle name="Header2 10 4 4" xfId="34226" xr:uid="{2F7A568E-7F94-4D1A-96AE-04F389670ADD}"/>
    <cellStyle name="Header2 10 4 5" xfId="34227" xr:uid="{753F1575-5EF1-4257-B961-1B91A71441E6}"/>
    <cellStyle name="Header2 10 4 6" xfId="34228" xr:uid="{C7957E42-13FD-4B92-BC7D-16FE3AF05699}"/>
    <cellStyle name="Header2 10 4 7" xfId="34229" xr:uid="{F92886C3-6B46-4495-96BE-96B6F3BAF259}"/>
    <cellStyle name="Header2 10 4_Commentaires" xfId="34230" xr:uid="{62045B3C-3658-4196-B797-F05D3DB0246E}"/>
    <cellStyle name="Header2 10 5" xfId="34231" xr:uid="{50A65024-FC68-4D76-9E75-2C861B810227}"/>
    <cellStyle name="Header2 10 5 2" xfId="34232" xr:uid="{08918677-BE7B-42D7-9669-D9E315F5E149}"/>
    <cellStyle name="Header2 10 5 2 2" xfId="34233" xr:uid="{A63BCF03-4207-49B0-BECC-A947357275ED}"/>
    <cellStyle name="Header2 10 5 2 3" xfId="34234" xr:uid="{AE239E9B-8E0D-426D-997A-8A6BE754735B}"/>
    <cellStyle name="Header2 10 5 2 4" xfId="34235" xr:uid="{09B4CBE4-C5C2-4110-9C6A-FAD705C00861}"/>
    <cellStyle name="Header2 10 5 2 5" xfId="34236" xr:uid="{CED59A49-989D-4D0E-8D43-55E98B1C7041}"/>
    <cellStyle name="Header2 10 5 2_Commentaires" xfId="34237" xr:uid="{16BA36BB-8767-4550-A044-67863C89C29D}"/>
    <cellStyle name="Header2 10 5 3" xfId="34238" xr:uid="{898B0AA6-6591-490C-9965-E61DC1750FC3}"/>
    <cellStyle name="Header2 10 5 3 2" xfId="34239" xr:uid="{3CDB8419-61B6-487D-8803-665D7D10E814}"/>
    <cellStyle name="Header2 10 5 3 3" xfId="34240" xr:uid="{7A6DF97C-03F3-4AC0-8896-272261117236}"/>
    <cellStyle name="Header2 10 5 3 4" xfId="34241" xr:uid="{BF7E9A4E-ECBE-4A3D-A65A-06FDFD39C1BE}"/>
    <cellStyle name="Header2 10 5 3 5" xfId="34242" xr:uid="{D6616C31-026E-430A-A571-7FF6CE204A25}"/>
    <cellStyle name="Header2 10 5 4" xfId="34243" xr:uid="{644C28DC-5162-4575-987F-132276ADDE81}"/>
    <cellStyle name="Header2 10 5 5" xfId="34244" xr:uid="{431B2C2A-44A7-424C-B7D5-66E7E0138659}"/>
    <cellStyle name="Header2 10 5 6" xfId="34245" xr:uid="{905D6DA2-674C-48B7-AAE3-2E8CAEA21FD6}"/>
    <cellStyle name="Header2 10 5 7" xfId="34246" xr:uid="{5C41B30D-5C55-4727-8DFE-75778AC1D9AC}"/>
    <cellStyle name="Header2 10 5_Commentaires" xfId="34247" xr:uid="{1D9D8AB2-D7B4-44D8-A901-B713E2002FDB}"/>
    <cellStyle name="Header2 10 6" xfId="34248" xr:uid="{1A126E3B-7FD8-4709-A433-91B24C05BD9B}"/>
    <cellStyle name="Header2 10 6 2" xfId="34249" xr:uid="{63714AFF-77C6-4C12-866D-FD447C44D50A}"/>
    <cellStyle name="Header2 10 6 2 2" xfId="34250" xr:uid="{D55B2CC5-33F9-4F3D-9243-BEC27B821364}"/>
    <cellStyle name="Header2 10 6 2 3" xfId="34251" xr:uid="{AC4737F2-5250-4469-A767-212438CC0483}"/>
    <cellStyle name="Header2 10 6 2 4" xfId="34252" xr:uid="{A9774578-73C2-45E4-80BA-8B436E257ED4}"/>
    <cellStyle name="Header2 10 6 2 5" xfId="34253" xr:uid="{6AB2B085-E708-4A90-A795-613DA228757C}"/>
    <cellStyle name="Header2 10 6 2_Commentaires" xfId="34254" xr:uid="{E3E4D981-3CAE-479B-858C-BD91C4C90D24}"/>
    <cellStyle name="Header2 10 6 3" xfId="34255" xr:uid="{351C0C8D-9ACE-4BD8-8731-AA247F5445F0}"/>
    <cellStyle name="Header2 10 6 4" xfId="34256" xr:uid="{12CEE333-80E9-4603-A762-560EDA8630CA}"/>
    <cellStyle name="Header2 10 6 5" xfId="34257" xr:uid="{F8C4913F-502A-4B6E-B92A-73D0770DE07D}"/>
    <cellStyle name="Header2 10 6 6" xfId="34258" xr:uid="{D9895914-ED69-4072-8410-DFBBF89AE50D}"/>
    <cellStyle name="Header2 10 6_Commentaires" xfId="34259" xr:uid="{9608CD3D-CDB1-4480-84F5-21FA373C22E4}"/>
    <cellStyle name="Header2 10 7" xfId="34260" xr:uid="{C12E6235-4F0C-4EFA-AA36-5B0B33F96DF5}"/>
    <cellStyle name="Header2 10 7 2" xfId="34261" xr:uid="{70961D92-3249-498C-B626-820F0E6B63AE}"/>
    <cellStyle name="Header2 10 7 3" xfId="34262" xr:uid="{4613C746-1D32-4F27-B1C5-375FC7545693}"/>
    <cellStyle name="Header2 10 7 4" xfId="34263" xr:uid="{43A0AC4B-62A5-4912-821C-ECF7D67FB805}"/>
    <cellStyle name="Header2 10 7 5" xfId="34264" xr:uid="{437341E3-D510-4FD6-A17A-DB43AF767D53}"/>
    <cellStyle name="Header2 10 7_Commentaires" xfId="34265" xr:uid="{F5F63D30-963F-49AE-B40D-AB677CCB4484}"/>
    <cellStyle name="Header2 10 8" xfId="34266" xr:uid="{F9879D7B-065D-4E6A-9B7E-A265565588C2}"/>
    <cellStyle name="Header2 10 8 2" xfId="34267" xr:uid="{64B65270-FCA3-424F-8312-2CE04AA84AD5}"/>
    <cellStyle name="Header2 10 8_Commentaires" xfId="34268" xr:uid="{95DF3A2E-EABF-4F0D-9BAC-4550F7A623AF}"/>
    <cellStyle name="Header2 10 9" xfId="34269" xr:uid="{7D469709-9F04-4AE3-8BA8-7E7D447C68C2}"/>
    <cellStyle name="Header2 10 9 2" xfId="34270" xr:uid="{620301CC-00E7-4E10-A81D-1CB9339ABD65}"/>
    <cellStyle name="Header2 10 9_Commentaires" xfId="34271" xr:uid="{847D464C-28D8-4E4C-BAB1-8A9C6BCD75AE}"/>
    <cellStyle name="Header2 10_Commentaires" xfId="34272" xr:uid="{BA62A4B8-B9B9-4FEE-97B5-5A415C8D86FF}"/>
    <cellStyle name="Header2 11" xfId="34273" xr:uid="{CA2A0E3E-9D75-4079-9721-AAD078502131}"/>
    <cellStyle name="Header2 11 10" xfId="34274" xr:uid="{80FED3B9-F7EF-47FC-A42F-2E293BC9BE03}"/>
    <cellStyle name="Header2 11 11" xfId="34275" xr:uid="{F53C07CA-B73A-4E48-ABD5-D8DF0FA1D2D6}"/>
    <cellStyle name="Header2 11 2" xfId="34276" xr:uid="{EF375B05-C42A-428C-AD12-879B77BEC810}"/>
    <cellStyle name="Header2 11 2 2" xfId="34277" xr:uid="{4A5D0B35-C426-41FE-8514-994CD9CFE7AC}"/>
    <cellStyle name="Header2 11 2 2 2" xfId="34278" xr:uid="{3B05DAD2-D549-43B5-A971-D0A1C2303D92}"/>
    <cellStyle name="Header2 11 2 2 2 2" xfId="34279" xr:uid="{CB756759-FAAC-4AE6-9496-44137821A5A0}"/>
    <cellStyle name="Header2 11 2 2 2 3" xfId="34280" xr:uid="{1B11DDD8-E474-40E6-AC71-CEED87F19749}"/>
    <cellStyle name="Header2 11 2 2 2 4" xfId="34281" xr:uid="{43BCCF80-8D78-4DC5-9AA1-D99B54C0150A}"/>
    <cellStyle name="Header2 11 2 2 2 5" xfId="34282" xr:uid="{AD84436C-47AB-4F29-BEF7-56C6062400BC}"/>
    <cellStyle name="Header2 11 2 2 3" xfId="34283" xr:uid="{023F5612-DC6E-49D3-ACF6-8F6F17E25F7E}"/>
    <cellStyle name="Header2 11 2 2 3 2" xfId="34284" xr:uid="{4E154661-E6AC-4AD5-B09D-0839E3AFAF9F}"/>
    <cellStyle name="Header2 11 2 2 3 3" xfId="34285" xr:uid="{BB8B9DC1-D008-4F5F-AB14-668F2366B1D9}"/>
    <cellStyle name="Header2 11 2 2 3 4" xfId="34286" xr:uid="{A85C9981-0E05-418F-9F00-B358D4A2311D}"/>
    <cellStyle name="Header2 11 2 2 3 5" xfId="34287" xr:uid="{536FEC53-5975-4104-9219-C4F42A26D9ED}"/>
    <cellStyle name="Header2 11 2 2 4" xfId="34288" xr:uid="{E398B8D5-BF2E-4C1B-B11D-6A3052317CCC}"/>
    <cellStyle name="Header2 11 2 2 5" xfId="34289" xr:uid="{7E2E9E96-752F-4AFB-8565-7694402BE689}"/>
    <cellStyle name="Header2 11 2 2 6" xfId="34290" xr:uid="{3ECFDD46-B21E-41E3-AB9C-613C1197A624}"/>
    <cellStyle name="Header2 11 2 2 7" xfId="34291" xr:uid="{A740B9DD-9D47-4D82-89A1-EBA58154257E}"/>
    <cellStyle name="Header2 11 2 2_Commentaires" xfId="34292" xr:uid="{F57A00B4-2E6B-446F-B8EB-772D18C6F6B0}"/>
    <cellStyle name="Header2 11 2 3" xfId="34293" xr:uid="{935E99FE-7CB9-4EAD-8644-F40F9898DF2B}"/>
    <cellStyle name="Header2 11 2 3 2" xfId="34294" xr:uid="{E82FC98B-6479-461C-A21A-D9822DBDBE41}"/>
    <cellStyle name="Header2 11 2 3 2 2" xfId="34295" xr:uid="{75A94009-8DCF-409B-B8F6-AACB5C41C193}"/>
    <cellStyle name="Header2 11 2 3 2 3" xfId="34296" xr:uid="{F489B01B-19E1-4C67-919C-BF84EB6C7E1E}"/>
    <cellStyle name="Header2 11 2 3 2 4" xfId="34297" xr:uid="{42087B7B-5C3C-4806-A5CB-433BBE250D76}"/>
    <cellStyle name="Header2 11 2 3 2 5" xfId="34298" xr:uid="{1A4F31AB-E352-492D-94CD-478FFEB9D327}"/>
    <cellStyle name="Header2 11 2 3 3" xfId="34299" xr:uid="{9584B563-B601-4D83-8DE0-B788D935FBB6}"/>
    <cellStyle name="Header2 11 2 3 3 2" xfId="34300" xr:uid="{10151404-E09A-491A-B819-2579D2CBF3C5}"/>
    <cellStyle name="Header2 11 2 3 3 3" xfId="34301" xr:uid="{0A1CBCA5-AB69-4B41-8634-7131B46AFAA8}"/>
    <cellStyle name="Header2 11 2 3 3 4" xfId="34302" xr:uid="{AA60513A-976C-408E-AB5B-CAFFC9ACBB91}"/>
    <cellStyle name="Header2 11 2 3 3 5" xfId="34303" xr:uid="{C69E6403-E273-4EA6-9487-4BCAE61F6C8F}"/>
    <cellStyle name="Header2 11 2 3 4" xfId="34304" xr:uid="{F9AA6D62-8F08-488E-B147-59C863B3181F}"/>
    <cellStyle name="Header2 11 2 3 5" xfId="34305" xr:uid="{2FC6A5D9-DD43-410C-841E-53FB9D671CCF}"/>
    <cellStyle name="Header2 11 2 3 6" xfId="34306" xr:uid="{5A536CC6-B6F7-489D-9A28-F99D77BB20D2}"/>
    <cellStyle name="Header2 11 2 3 7" xfId="34307" xr:uid="{FD74CC38-2B01-404A-A1F1-8E1A71A39C5B}"/>
    <cellStyle name="Header2 11 2 4" xfId="34308" xr:uid="{6CF6BCAA-2105-4740-80C1-64CC50053829}"/>
    <cellStyle name="Header2 11 2 4 2" xfId="34309" xr:uid="{E9E70BE8-49E2-4F68-AE7A-6CD64661365C}"/>
    <cellStyle name="Header2 11 2 4 3" xfId="34310" xr:uid="{B55E5F64-CD30-4017-9D35-E5E840056E07}"/>
    <cellStyle name="Header2 11 2 4 4" xfId="34311" xr:uid="{0A2DD35B-AA81-4D67-9AF9-5B41C391869B}"/>
    <cellStyle name="Header2 11 2 4 5" xfId="34312" xr:uid="{54834DFE-36CB-424B-99CF-74635006C615}"/>
    <cellStyle name="Header2 11 2 5" xfId="34313" xr:uid="{0065126C-0855-4C60-A107-871799B4E8AB}"/>
    <cellStyle name="Header2 11 2 5 2" xfId="34314" xr:uid="{7FDA9DF2-D723-4C23-BD20-9F12BDE01590}"/>
    <cellStyle name="Header2 11 2 5 3" xfId="34315" xr:uid="{8E7FEF4A-A185-46A7-B201-B691D1B761B8}"/>
    <cellStyle name="Header2 11 2 5 4" xfId="34316" xr:uid="{6E163ACF-904D-4240-80FC-8F743E1162A9}"/>
    <cellStyle name="Header2 11 2 5 5" xfId="34317" xr:uid="{3D293F09-5C3E-4362-9CBB-4C36CE92BF2F}"/>
    <cellStyle name="Header2 11 2 6" xfId="34318" xr:uid="{66A98743-296A-4710-8C5A-1ECBBE548043}"/>
    <cellStyle name="Header2 11 2 7" xfId="34319" xr:uid="{C10FFA95-E7C7-4F7F-AC4E-22DA1D163C04}"/>
    <cellStyle name="Header2 11 2 8" xfId="34320" xr:uid="{01BCE71D-77FE-4A59-9C87-B7C2E3087361}"/>
    <cellStyle name="Header2 11 2 9" xfId="34321" xr:uid="{57235CB3-0501-4745-A488-ED0D01F45FC3}"/>
    <cellStyle name="Header2 11 2_Commentaires" xfId="34322" xr:uid="{859B6CD3-AD2F-4859-8B56-9665ABFF2929}"/>
    <cellStyle name="Header2 11 3" xfId="34323" xr:uid="{5E892653-5CE3-416C-A806-2F3020CB4B3D}"/>
    <cellStyle name="Header2 11 3 2" xfId="34324" xr:uid="{3D614D62-CB3B-4B0A-B087-B50B28085296}"/>
    <cellStyle name="Header2 11 3 2 2" xfId="34325" xr:uid="{C04E4F6E-FE9D-4EB5-8CE4-A446C5D869EC}"/>
    <cellStyle name="Header2 11 3 2 3" xfId="34326" xr:uid="{443CDC78-B661-4EE5-90F1-AFFF0885BFEC}"/>
    <cellStyle name="Header2 11 3 2 4" xfId="34327" xr:uid="{7942C817-4F1E-4550-BAC5-B5FDF767F69F}"/>
    <cellStyle name="Header2 11 3 2 5" xfId="34328" xr:uid="{F208C15E-FAC4-49D1-BC78-95884B24121F}"/>
    <cellStyle name="Header2 11 3 2_Commentaires" xfId="34329" xr:uid="{04BEF15C-DBB9-499A-94C3-93C000DDD3EB}"/>
    <cellStyle name="Header2 11 3 3" xfId="34330" xr:uid="{968C653A-7A63-45A5-91A4-DD0DAE111AAC}"/>
    <cellStyle name="Header2 11 3 3 2" xfId="34331" xr:uid="{5317CB62-D5D3-431E-8313-67928BAC47F4}"/>
    <cellStyle name="Header2 11 3 3 3" xfId="34332" xr:uid="{740B4B8B-A289-4087-8069-A73231C8D4C4}"/>
    <cellStyle name="Header2 11 3 3 4" xfId="34333" xr:uid="{F963AB52-96AB-4B99-B6D5-3D394DD20364}"/>
    <cellStyle name="Header2 11 3 3 5" xfId="34334" xr:uid="{39BE2987-2D72-4A19-942A-2A28BC05E28D}"/>
    <cellStyle name="Header2 11 3 4" xfId="34335" xr:uid="{B9293B22-4986-4879-95DA-682E2F0A758E}"/>
    <cellStyle name="Header2 11 3 5" xfId="34336" xr:uid="{4A9D3631-B0B2-4756-8E00-90267E8F4720}"/>
    <cellStyle name="Header2 11 3 6" xfId="34337" xr:uid="{65CA6EAB-F8D5-426B-8377-43CA70D97E4C}"/>
    <cellStyle name="Header2 11 3 7" xfId="34338" xr:uid="{863CBE8A-6FBD-4E1E-B23B-BEE11C636F5A}"/>
    <cellStyle name="Header2 11 3_Commentaires" xfId="34339" xr:uid="{6C2F38E6-5FB0-4791-9066-D333B6E52AED}"/>
    <cellStyle name="Header2 11 4" xfId="34340" xr:uid="{76A9D0D6-F0BB-45DF-85A7-6CAB379D2EDF}"/>
    <cellStyle name="Header2 11 4 2" xfId="34341" xr:uid="{515573E7-785B-4C3E-A519-C4E538D7E7E6}"/>
    <cellStyle name="Header2 11 4 2 2" xfId="34342" xr:uid="{0751521B-FE01-44FE-84DE-B21606164834}"/>
    <cellStyle name="Header2 11 4 2 3" xfId="34343" xr:uid="{CD48BEF0-7DC7-485B-8925-F41562A2D651}"/>
    <cellStyle name="Header2 11 4 2 4" xfId="34344" xr:uid="{F3DA4A04-F34A-4F0B-9024-90BF18482185}"/>
    <cellStyle name="Header2 11 4 2 5" xfId="34345" xr:uid="{57B76D52-CA37-45FC-9467-300649E60CF5}"/>
    <cellStyle name="Header2 11 4 2_Commentaires" xfId="34346" xr:uid="{F3825944-D9C7-42AD-87F5-F4A783629D47}"/>
    <cellStyle name="Header2 11 4 3" xfId="34347" xr:uid="{E5C9A40A-6D28-4A90-8D92-D9E2A3826219}"/>
    <cellStyle name="Header2 11 4 3 2" xfId="34348" xr:uid="{A26AED89-B6E4-478A-8D8E-84EA100EFD70}"/>
    <cellStyle name="Header2 11 4 3 3" xfId="34349" xr:uid="{ECA878C3-6764-463C-AB6B-4CD48BBB7DC5}"/>
    <cellStyle name="Header2 11 4 3 4" xfId="34350" xr:uid="{39572A2E-5B64-40DE-B588-016107FAE3F5}"/>
    <cellStyle name="Header2 11 4 3 5" xfId="34351" xr:uid="{1EB6CA89-A40F-4019-9CEC-404F45FD4EEE}"/>
    <cellStyle name="Header2 11 4 4" xfId="34352" xr:uid="{9948D3AF-4B60-4A3D-AFEB-31FCB4F9D175}"/>
    <cellStyle name="Header2 11 4 5" xfId="34353" xr:uid="{659EC969-B490-4078-99D5-59FABFC42169}"/>
    <cellStyle name="Header2 11 4 6" xfId="34354" xr:uid="{EB0AC99C-143A-45F6-9BB4-6684E216153A}"/>
    <cellStyle name="Header2 11 4 7" xfId="34355" xr:uid="{69B67EBD-7C28-48D1-90F5-08B13F6C5B32}"/>
    <cellStyle name="Header2 11 4_Commentaires" xfId="34356" xr:uid="{2A16765D-07F1-48A4-BA93-926B4032A8E5}"/>
    <cellStyle name="Header2 11 5" xfId="34357" xr:uid="{20FE7CF8-2089-4E01-80A2-344E7883EA67}"/>
    <cellStyle name="Header2 11 5 2" xfId="34358" xr:uid="{6A540BC8-AF96-4507-AECE-1EE8097391E5}"/>
    <cellStyle name="Header2 11 5 2 2" xfId="34359" xr:uid="{4FE812D4-C33C-4088-9AE1-2933FE342B20}"/>
    <cellStyle name="Header2 11 5 2 3" xfId="34360" xr:uid="{0561E701-5D50-4C28-95E8-E39CDA058F2A}"/>
    <cellStyle name="Header2 11 5 2 4" xfId="34361" xr:uid="{8F334A77-7D71-4F60-9208-F1D574932491}"/>
    <cellStyle name="Header2 11 5 2 5" xfId="34362" xr:uid="{A05A47F0-B3A7-4F1E-ADEA-FE8DF3421ED3}"/>
    <cellStyle name="Header2 11 5 2_Commentaires" xfId="34363" xr:uid="{639D8E44-0B4C-4F0A-A2DA-294592156FCC}"/>
    <cellStyle name="Header2 11 5 3" xfId="34364" xr:uid="{0F2EE1AE-8C3C-496B-BF97-52AF648F9380}"/>
    <cellStyle name="Header2 11 5 3 2" xfId="34365" xr:uid="{CDC4D379-85FD-4EC6-BAE9-66C5A4393DCC}"/>
    <cellStyle name="Header2 11 5 3 3" xfId="34366" xr:uid="{7B03656A-432F-4729-A3A4-C3F00AC32E9F}"/>
    <cellStyle name="Header2 11 5 3 4" xfId="34367" xr:uid="{A7BB40DD-98DD-4377-90EA-AC11F76B41FD}"/>
    <cellStyle name="Header2 11 5 3 5" xfId="34368" xr:uid="{42FF0F84-9057-4AB7-A37D-953DEF62B5E2}"/>
    <cellStyle name="Header2 11 5 4" xfId="34369" xr:uid="{E5041FD2-8779-49C3-8B62-36ABE3AA2458}"/>
    <cellStyle name="Header2 11 5 5" xfId="34370" xr:uid="{1F57D0B6-32BF-4AC3-AF8D-EC0D3591BAC3}"/>
    <cellStyle name="Header2 11 5 6" xfId="34371" xr:uid="{D8413187-B829-4CA0-A9C2-A43ED5C48FC9}"/>
    <cellStyle name="Header2 11 5 7" xfId="34372" xr:uid="{A5BF3B6F-E2CF-4E4F-866C-6A4B572B4C88}"/>
    <cellStyle name="Header2 11 5_Commentaires" xfId="34373" xr:uid="{18703895-5461-4FAE-906B-18C995579C3B}"/>
    <cellStyle name="Header2 11 6" xfId="34374" xr:uid="{1A436A20-3144-4F32-A170-D79DBB48DB4F}"/>
    <cellStyle name="Header2 11 6 2" xfId="34375" xr:uid="{20B76BDF-F4A5-48F5-9D6D-94BF92F6225C}"/>
    <cellStyle name="Header2 11 6 2 2" xfId="34376" xr:uid="{3320F3E5-899E-44F7-8AB6-3440636DFC3D}"/>
    <cellStyle name="Header2 11 6 2 3" xfId="34377" xr:uid="{06F80067-819F-4F07-8D42-22B9C35A0C7E}"/>
    <cellStyle name="Header2 11 6 2 4" xfId="34378" xr:uid="{2470A437-67C5-4BC8-AC1C-E9F81C7443F2}"/>
    <cellStyle name="Header2 11 6 2 5" xfId="34379" xr:uid="{B0C33C08-BF3D-4CD0-915A-62B1B7D474BB}"/>
    <cellStyle name="Header2 11 6 2_Commentaires" xfId="34380" xr:uid="{915AE830-B3FA-4055-9876-4A06941CE678}"/>
    <cellStyle name="Header2 11 6 3" xfId="34381" xr:uid="{C70E9F64-B7F4-4CAA-8461-EB6F4CCD1C19}"/>
    <cellStyle name="Header2 11 6 4" xfId="34382" xr:uid="{78D12918-0CA5-4FB7-ADDE-3CF50A0D18F0}"/>
    <cellStyle name="Header2 11 6 5" xfId="34383" xr:uid="{D0B88E83-FD25-42AE-A14B-64F8019912B9}"/>
    <cellStyle name="Header2 11 6 6" xfId="34384" xr:uid="{2740B863-AF16-4B41-9BAD-EFF333A841D3}"/>
    <cellStyle name="Header2 11 6_Commentaires" xfId="34385" xr:uid="{8FAD09A5-D546-40C7-9387-3E7490D81878}"/>
    <cellStyle name="Header2 11 7" xfId="34386" xr:uid="{5F26695B-BBC1-433D-83E8-258A8F71C294}"/>
    <cellStyle name="Header2 11 7 2" xfId="34387" xr:uid="{4B44ED44-9FB6-4E26-AE66-4169F1A9CA2E}"/>
    <cellStyle name="Header2 11 7 3" xfId="34388" xr:uid="{677102A8-ABC8-438E-8EC3-3441DCB29C99}"/>
    <cellStyle name="Header2 11 7 4" xfId="34389" xr:uid="{087FF0B3-89F1-48AB-B0BE-82F646DCD27E}"/>
    <cellStyle name="Header2 11 7 5" xfId="34390" xr:uid="{39B931BB-9AFD-4132-BA7F-4E0030DC89F9}"/>
    <cellStyle name="Header2 11 7_Commentaires" xfId="34391" xr:uid="{B066FA56-4E44-4826-BB59-3FF0FDA13C40}"/>
    <cellStyle name="Header2 11 8" xfId="34392" xr:uid="{9CF5F163-D04B-4711-B1B9-F5561F9030B2}"/>
    <cellStyle name="Header2 11 8 2" xfId="34393" xr:uid="{47ABB1F8-D323-49B2-B576-4B1D2F782F57}"/>
    <cellStyle name="Header2 11 8_Commentaires" xfId="34394" xr:uid="{6FEB36C0-3314-4877-B4F8-5A852549E42F}"/>
    <cellStyle name="Header2 11 9" xfId="34395" xr:uid="{2BDB2911-CDBB-4B07-8404-060153F452C1}"/>
    <cellStyle name="Header2 11_Commentaires" xfId="34396" xr:uid="{453E36E1-35E9-477D-9B32-884E042D1819}"/>
    <cellStyle name="Header2 12" xfId="34397" xr:uid="{81415212-3627-4813-8BA7-D9178EA56F2A}"/>
    <cellStyle name="Header2 12 10" xfId="34398" xr:uid="{64353856-3588-4881-B3A7-05B86EA83D77}"/>
    <cellStyle name="Header2 12 2" xfId="34399" xr:uid="{D005A83A-EA04-4DC3-AC72-186916AEE8C4}"/>
    <cellStyle name="Header2 12 2 2" xfId="34400" xr:uid="{0A5C925C-0FEF-49B2-9F27-78907FC5976F}"/>
    <cellStyle name="Header2 12 2 2 2" xfId="34401" xr:uid="{3A814160-2858-4591-A56E-CD1C39A73439}"/>
    <cellStyle name="Header2 12 2 2 2 2" xfId="34402" xr:uid="{6D960915-4711-4709-AA7E-4FE255CF1B5C}"/>
    <cellStyle name="Header2 12 2 2 2 3" xfId="34403" xr:uid="{64EEFF1D-07E0-401B-8CDB-2BCF7B68C8B9}"/>
    <cellStyle name="Header2 12 2 2 2 4" xfId="34404" xr:uid="{8E4E5B3B-93E9-4F01-A4AD-9F3443701545}"/>
    <cellStyle name="Header2 12 2 2 2 5" xfId="34405" xr:uid="{C9D17732-DE54-4AB2-A1B9-259662EEAAE8}"/>
    <cellStyle name="Header2 12 2 2 3" xfId="34406" xr:uid="{DB094BB7-468C-489E-A616-7FCEFA2B9703}"/>
    <cellStyle name="Header2 12 2 2 3 2" xfId="34407" xr:uid="{D340B7A0-95A0-4DFF-A593-645BA69F7088}"/>
    <cellStyle name="Header2 12 2 2 3 3" xfId="34408" xr:uid="{90464668-B8B3-4674-9BB6-C711917CF445}"/>
    <cellStyle name="Header2 12 2 2 3 4" xfId="34409" xr:uid="{9306819A-259E-4316-B63C-9228EC41B94F}"/>
    <cellStyle name="Header2 12 2 2 3 5" xfId="34410" xr:uid="{26131546-DDDF-4418-9A56-3DC556FB70BE}"/>
    <cellStyle name="Header2 12 2 2 4" xfId="34411" xr:uid="{290423B7-3FDE-453E-B7C2-1D991D0892D0}"/>
    <cellStyle name="Header2 12 2 2 5" xfId="34412" xr:uid="{287CE0C9-FEB0-40E0-93AF-24358B8D67A2}"/>
    <cellStyle name="Header2 12 2 2 6" xfId="34413" xr:uid="{D22B859A-3DF8-4DC7-A964-AA9DA940C85E}"/>
    <cellStyle name="Header2 12 2 2 7" xfId="34414" xr:uid="{19FBCC8D-9957-4D54-9480-CE5CC366F9E5}"/>
    <cellStyle name="Header2 12 2 2_Commentaires" xfId="34415" xr:uid="{2D7B6DFD-55D4-460A-84B4-8BE33E3A0698}"/>
    <cellStyle name="Header2 12 2 3" xfId="34416" xr:uid="{6ACA8FEE-9F9E-46CA-ABCF-AC0C4E0C5835}"/>
    <cellStyle name="Header2 12 2 3 2" xfId="34417" xr:uid="{C5AB4604-B02D-4BC3-93AB-3EF997C4FCD9}"/>
    <cellStyle name="Header2 12 2 3 2 2" xfId="34418" xr:uid="{91186282-17F3-460D-8026-74703CEF8ED1}"/>
    <cellStyle name="Header2 12 2 3 2 3" xfId="34419" xr:uid="{CBD60324-E840-46FB-8552-3FDC64D82303}"/>
    <cellStyle name="Header2 12 2 3 2 4" xfId="34420" xr:uid="{75748C38-EDE4-4202-A8EF-9DBD53A3DB74}"/>
    <cellStyle name="Header2 12 2 3 2 5" xfId="34421" xr:uid="{3E7EDCD9-364D-41B4-8DCC-5D1F5D92C1BD}"/>
    <cellStyle name="Header2 12 2 3 3" xfId="34422" xr:uid="{8B426BE2-1319-4987-A935-70D7E9B5C117}"/>
    <cellStyle name="Header2 12 2 3 3 2" xfId="34423" xr:uid="{7AFAC731-773D-4F77-BF80-765861443B93}"/>
    <cellStyle name="Header2 12 2 3 3 3" xfId="34424" xr:uid="{3F784B79-7224-45E2-90C4-6C8CF59D45CC}"/>
    <cellStyle name="Header2 12 2 3 3 4" xfId="34425" xr:uid="{D62A11BE-0D59-4842-8280-BA7FBB6BA7A8}"/>
    <cellStyle name="Header2 12 2 3 3 5" xfId="34426" xr:uid="{296AF8BE-327F-4B64-A954-2E3D6D3208E9}"/>
    <cellStyle name="Header2 12 2 3 4" xfId="34427" xr:uid="{ED934249-B8EE-41CD-B563-04A861E336A3}"/>
    <cellStyle name="Header2 12 2 3 5" xfId="34428" xr:uid="{8E4A0E32-D952-46DD-B1D4-AD3BCDFFCC55}"/>
    <cellStyle name="Header2 12 2 3 6" xfId="34429" xr:uid="{CA112410-8B56-407A-8DCD-1CB37AE5D784}"/>
    <cellStyle name="Header2 12 2 3 7" xfId="34430" xr:uid="{8816EEEF-E378-4BB8-AC97-3B479E8041B1}"/>
    <cellStyle name="Header2 12 2 4" xfId="34431" xr:uid="{3C63453C-4677-41AA-93C8-71F0ED04FDD0}"/>
    <cellStyle name="Header2 12 2 4 2" xfId="34432" xr:uid="{587FB833-5D8C-4D1F-9DDB-F74F261991C9}"/>
    <cellStyle name="Header2 12 2 4 3" xfId="34433" xr:uid="{573CA104-72B3-462D-B870-553892D053A7}"/>
    <cellStyle name="Header2 12 2 4 4" xfId="34434" xr:uid="{6FB098F6-D4BA-4827-B758-86EA7869AB5C}"/>
    <cellStyle name="Header2 12 2 4 5" xfId="34435" xr:uid="{7D28775F-A342-4EDC-A15E-F0BE06B26EBF}"/>
    <cellStyle name="Header2 12 2 5" xfId="34436" xr:uid="{6FE0B4A5-7343-452D-AC7A-4B683B0EE176}"/>
    <cellStyle name="Header2 12 2 5 2" xfId="34437" xr:uid="{7019ACFD-E02B-4F7E-8F2E-D512989D018C}"/>
    <cellStyle name="Header2 12 2 5 3" xfId="34438" xr:uid="{9FD1E0C6-B1C1-459B-8796-AD30A7BB23B9}"/>
    <cellStyle name="Header2 12 2 5 4" xfId="34439" xr:uid="{437918C6-74BE-43CA-9A2B-1C0619A2FE72}"/>
    <cellStyle name="Header2 12 2 5 5" xfId="34440" xr:uid="{F3B7C935-959E-4417-BAA3-157D183467D9}"/>
    <cellStyle name="Header2 12 2 6" xfId="34441" xr:uid="{9F4E0DC2-6DC7-4357-AC5E-EBBCCDA0EF79}"/>
    <cellStyle name="Header2 12 2 7" xfId="34442" xr:uid="{4A98B9B7-19C0-4341-BFD6-2804F0095BBA}"/>
    <cellStyle name="Header2 12 2 8" xfId="34443" xr:uid="{6EA0FF1A-B43F-450A-8E94-AD1836A2DFD1}"/>
    <cellStyle name="Header2 12 2 9" xfId="34444" xr:uid="{5B2732BA-3801-40E0-B271-8D43FF1122BF}"/>
    <cellStyle name="Header2 12 2_Commentaires" xfId="34445" xr:uid="{217BC181-3AF5-4034-AEEB-BE6AD7EB8A46}"/>
    <cellStyle name="Header2 12 3" xfId="34446" xr:uid="{CC0F8703-BE6C-4E54-ADE4-2634C289945F}"/>
    <cellStyle name="Header2 12 3 2" xfId="34447" xr:uid="{45658F8C-3DC1-42F6-98F1-342811DD3E74}"/>
    <cellStyle name="Header2 12 3 2 2" xfId="34448" xr:uid="{92941679-047F-466F-A231-C7C4C84A6417}"/>
    <cellStyle name="Header2 12 3 2 3" xfId="34449" xr:uid="{ED88272D-703E-4BB9-BE76-6195A310D405}"/>
    <cellStyle name="Header2 12 3 2 4" xfId="34450" xr:uid="{68648D26-0223-4A19-A906-EF6F8FF175A7}"/>
    <cellStyle name="Header2 12 3 2 5" xfId="34451" xr:uid="{07F5F3D9-F682-48E2-A0AC-B14143CFB4AC}"/>
    <cellStyle name="Header2 12 3 2_Commentaires" xfId="34452" xr:uid="{FF024BB9-98EE-46C6-8A2D-CF756C25B202}"/>
    <cellStyle name="Header2 12 3 3" xfId="34453" xr:uid="{EE83E75F-7A3F-4D44-B71C-76D43548E11B}"/>
    <cellStyle name="Header2 12 3 3 2" xfId="34454" xr:uid="{0EA5048F-B0AF-4928-A9F8-B1F14101DFF7}"/>
    <cellStyle name="Header2 12 3 3 3" xfId="34455" xr:uid="{31BC9667-A9A4-4335-AA7F-344733E96023}"/>
    <cellStyle name="Header2 12 3 3 4" xfId="34456" xr:uid="{0A456F5C-0E52-497B-9EBE-08E12062F4C1}"/>
    <cellStyle name="Header2 12 3 3 5" xfId="34457" xr:uid="{9724FB62-29C6-4C7C-9E69-A990255DCA47}"/>
    <cellStyle name="Header2 12 3 4" xfId="34458" xr:uid="{9D7C881C-EB58-423E-A749-414F0D18C4E8}"/>
    <cellStyle name="Header2 12 3 5" xfId="34459" xr:uid="{8F9D5B8F-0856-4070-95CD-0DEAF4CBDD0B}"/>
    <cellStyle name="Header2 12 3 6" xfId="34460" xr:uid="{4ACD3E62-0CEC-48B7-B04C-476CB918C92A}"/>
    <cellStyle name="Header2 12 3 7" xfId="34461" xr:uid="{2AAD689F-137C-4716-9071-5C852E70F10B}"/>
    <cellStyle name="Header2 12 3_Commentaires" xfId="34462" xr:uid="{2D9E18CC-4342-4CF3-8166-DEDB11E80C43}"/>
    <cellStyle name="Header2 12 4" xfId="34463" xr:uid="{C20BD516-9C67-44C6-848F-D8CF9D27AE14}"/>
    <cellStyle name="Header2 12 4 2" xfId="34464" xr:uid="{863DF364-DB6C-4480-B8B9-E8CA4434F7C4}"/>
    <cellStyle name="Header2 12 4 2 2" xfId="34465" xr:uid="{96EB37FD-BCEE-449A-B023-98C3955B2C78}"/>
    <cellStyle name="Header2 12 4 2 3" xfId="34466" xr:uid="{45F8C11B-F686-493D-B7D4-C1232EA7CD5B}"/>
    <cellStyle name="Header2 12 4 2 4" xfId="34467" xr:uid="{C86A14A7-3ADA-4EDD-8809-5ACBECF403FE}"/>
    <cellStyle name="Header2 12 4 2 5" xfId="34468" xr:uid="{E6F7EFDC-4924-413E-AD90-E718322DDAA4}"/>
    <cellStyle name="Header2 12 4 2_Commentaires" xfId="34469" xr:uid="{AF30BC30-2730-465D-80C8-A4509994D3BB}"/>
    <cellStyle name="Header2 12 4 3" xfId="34470" xr:uid="{35D387A3-4AD1-4D6D-9448-5BDA92EF363F}"/>
    <cellStyle name="Header2 12 4 3 2" xfId="34471" xr:uid="{9903B5D6-6F94-4FE9-86B8-9656DC59C680}"/>
    <cellStyle name="Header2 12 4 3 3" xfId="34472" xr:uid="{112DA9E2-905D-496E-98BE-465425DAC615}"/>
    <cellStyle name="Header2 12 4 3 4" xfId="34473" xr:uid="{37E215D9-9A5B-41A7-A895-FB0817D7DE27}"/>
    <cellStyle name="Header2 12 4 3 5" xfId="34474" xr:uid="{0714CEF2-4CD2-45F4-9A96-AC25D6121D77}"/>
    <cellStyle name="Header2 12 4 4" xfId="34475" xr:uid="{57DCCE6B-A4F4-452D-9C24-8DB72681351F}"/>
    <cellStyle name="Header2 12 4 5" xfId="34476" xr:uid="{EC952AFD-34D2-4668-91BE-05E4B5730A1B}"/>
    <cellStyle name="Header2 12 4 6" xfId="34477" xr:uid="{9471F3C6-104A-41F8-9BF7-0A345C52B642}"/>
    <cellStyle name="Header2 12 4 7" xfId="34478" xr:uid="{24153199-47EF-41C8-AA60-C0E15B160EFC}"/>
    <cellStyle name="Header2 12 4_Commentaires" xfId="34479" xr:uid="{8828432C-370E-41BC-9007-0DCEA05BF003}"/>
    <cellStyle name="Header2 12 5" xfId="34480" xr:uid="{D9FE7BF9-7351-438E-967D-D084EC182236}"/>
    <cellStyle name="Header2 12 5 2" xfId="34481" xr:uid="{55F6B7C1-016E-40D7-B15F-C5061AADADD7}"/>
    <cellStyle name="Header2 12 5 2 2" xfId="34482" xr:uid="{8C8708FF-09BB-4E65-B819-0A53AA0A6EFE}"/>
    <cellStyle name="Header2 12 5 2 3" xfId="34483" xr:uid="{6D0D841A-A19D-4AD4-A9E6-8EE9F546A89A}"/>
    <cellStyle name="Header2 12 5 2 4" xfId="34484" xr:uid="{55021B33-D8AB-4C4F-8F5D-84BD391DE022}"/>
    <cellStyle name="Header2 12 5 2 5" xfId="34485" xr:uid="{3E77CA78-3054-43A8-8A69-B482AC14E456}"/>
    <cellStyle name="Header2 12 5 2_Commentaires" xfId="34486" xr:uid="{2BAB5C7A-4BD3-4519-B950-5C28FE0463E7}"/>
    <cellStyle name="Header2 12 5 3" xfId="34487" xr:uid="{AF526C35-55A1-4691-AE2A-964D48D51855}"/>
    <cellStyle name="Header2 12 5 4" xfId="34488" xr:uid="{F949208A-50C8-4C19-91C6-F43F6EDE4AC7}"/>
    <cellStyle name="Header2 12 5 5" xfId="34489" xr:uid="{861DFB7C-D568-48BF-830E-ADCDB026D4E1}"/>
    <cellStyle name="Header2 12 5 6" xfId="34490" xr:uid="{6598EFA0-B165-4E9B-A969-C6EC4B18FA27}"/>
    <cellStyle name="Header2 12 5_Commentaires" xfId="34491" xr:uid="{F89A9D9F-323B-4976-8826-0FAFADB9819A}"/>
    <cellStyle name="Header2 12 6" xfId="34492" xr:uid="{664D6EA8-0133-4842-8B65-B8EE7D24995B}"/>
    <cellStyle name="Header2 12 6 2" xfId="34493" xr:uid="{432CE734-046B-4DDB-B07E-C7E116DC232B}"/>
    <cellStyle name="Header2 12 6 2 2" xfId="34494" xr:uid="{25498A29-AD27-4CC1-85E9-93358B6AC6C0}"/>
    <cellStyle name="Header2 12 6 2_Commentaires" xfId="34495" xr:uid="{CE02B85E-5167-47B7-818C-29BBAC31F1E4}"/>
    <cellStyle name="Header2 12 6 3" xfId="34496" xr:uid="{1A7EFFFB-66B6-4A1C-82D3-A995AA4D8ECF}"/>
    <cellStyle name="Header2 12 6 4" xfId="34497" xr:uid="{C01E2C33-C0E2-4641-89D1-75C205B85B6D}"/>
    <cellStyle name="Header2 12 6 5" xfId="34498" xr:uid="{059B5CE6-A73F-4830-9C45-B93C4932AA85}"/>
    <cellStyle name="Header2 12 6_Commentaires" xfId="34499" xr:uid="{99B68D05-3A44-4B5A-AEDA-4DC76F624908}"/>
    <cellStyle name="Header2 12 7" xfId="34500" xr:uid="{3EE3E6A7-AB02-4D9A-9950-A6C1435BAC89}"/>
    <cellStyle name="Header2 12 7 2" xfId="34501" xr:uid="{4F3B0DD3-D5DA-487D-ABDD-4836072E472E}"/>
    <cellStyle name="Header2 12 7_Commentaires" xfId="34502" xr:uid="{56F84A11-A0E0-42F2-8CB0-8D16529050E3}"/>
    <cellStyle name="Header2 12 8" xfId="34503" xr:uid="{5431671B-8DEE-42CB-ABD7-9DF724C427F3}"/>
    <cellStyle name="Header2 12 8 2" xfId="34504" xr:uid="{E871B9FD-4506-4844-BCF3-A79A570379A0}"/>
    <cellStyle name="Header2 12 8_Commentaires" xfId="34505" xr:uid="{2F67EA59-6AEE-4206-8C0A-A2B73358E4DD}"/>
    <cellStyle name="Header2 12 9" xfId="34506" xr:uid="{459C9C37-AA1B-4752-91E9-1FA7B90EA7AD}"/>
    <cellStyle name="Header2 12_Commentaires" xfId="34507" xr:uid="{742AF581-F5F3-4F40-916C-2F20D13D6E29}"/>
    <cellStyle name="Header2 13" xfId="34508" xr:uid="{826B8479-A294-4624-AD20-318886B30344}"/>
    <cellStyle name="Header2 13 10" xfId="34509" xr:uid="{B7365043-29EE-4214-A5F6-92C3E6EC9D5B}"/>
    <cellStyle name="Header2 13 2" xfId="34510" xr:uid="{E07119ED-55E1-4287-A880-031D278E65F9}"/>
    <cellStyle name="Header2 13 2 2" xfId="34511" xr:uid="{61441FD5-0987-46AF-BE02-5FC7E2EA291E}"/>
    <cellStyle name="Header2 13 2 2 2" xfId="34512" xr:uid="{1BE61921-5786-4862-9AA0-78239841DF07}"/>
    <cellStyle name="Header2 13 2 2 2 2" xfId="34513" xr:uid="{3EBEF922-1E70-4874-9D06-EDB64E21CDB2}"/>
    <cellStyle name="Header2 13 2 2 2 3" xfId="34514" xr:uid="{B478D106-A116-45CB-BDE7-9F532206B29C}"/>
    <cellStyle name="Header2 13 2 2 2 4" xfId="34515" xr:uid="{009340ED-9E9C-4954-ACEE-B7F9A1BDE42E}"/>
    <cellStyle name="Header2 13 2 2 2 5" xfId="34516" xr:uid="{D9A7D7B7-68BE-4A82-A512-C06567C7EAA9}"/>
    <cellStyle name="Header2 13 2 2 3" xfId="34517" xr:uid="{71EF7D8D-8663-4B3C-8088-3229311F1FEF}"/>
    <cellStyle name="Header2 13 2 2 3 2" xfId="34518" xr:uid="{864693E6-35DF-49D2-B21A-94838BAD2528}"/>
    <cellStyle name="Header2 13 2 2 3 3" xfId="34519" xr:uid="{0D258A3F-A7EF-486A-BF77-3EBA52856904}"/>
    <cellStyle name="Header2 13 2 2 3 4" xfId="34520" xr:uid="{EDF0CE61-AC46-4ED6-ACBF-5DB4A33B4A86}"/>
    <cellStyle name="Header2 13 2 2 3 5" xfId="34521" xr:uid="{A9DD550D-F1CD-426F-90D3-E25BC9AB1861}"/>
    <cellStyle name="Header2 13 2 2 4" xfId="34522" xr:uid="{3B9B9139-BCE6-4583-ADFC-BD0F4C679844}"/>
    <cellStyle name="Header2 13 2 2 5" xfId="34523" xr:uid="{5B2C9A8D-CF17-4181-BCA7-B6FC0884A0EC}"/>
    <cellStyle name="Header2 13 2 2 6" xfId="34524" xr:uid="{3F79188F-0E43-45A5-9953-1A789CEAFB28}"/>
    <cellStyle name="Header2 13 2 2 7" xfId="34525" xr:uid="{5384B37B-9C22-4733-8AD1-46A00CBF9D10}"/>
    <cellStyle name="Header2 13 2 2_Commentaires" xfId="34526" xr:uid="{94508654-7D86-47BD-878C-2E6811DDD814}"/>
    <cellStyle name="Header2 13 2 3" xfId="34527" xr:uid="{5D0A0BCD-BB02-4D70-918C-6414BACC0250}"/>
    <cellStyle name="Header2 13 2 3 2" xfId="34528" xr:uid="{082F3C00-74FC-4EF4-9E10-7FA57CC138E5}"/>
    <cellStyle name="Header2 13 2 3 2 2" xfId="34529" xr:uid="{9073163F-CE27-4FA6-AA85-A9F66AD37389}"/>
    <cellStyle name="Header2 13 2 3 2 3" xfId="34530" xr:uid="{D6056296-45B0-483A-B74A-435A32C48210}"/>
    <cellStyle name="Header2 13 2 3 2 4" xfId="34531" xr:uid="{40E4BE47-74A6-4794-BA09-1A52E96F6853}"/>
    <cellStyle name="Header2 13 2 3 2 5" xfId="34532" xr:uid="{5920FB0C-1881-47BD-875C-2BABACD4BEF8}"/>
    <cellStyle name="Header2 13 2 3 3" xfId="34533" xr:uid="{ADC43B87-762B-471F-ABE9-319AA6D5044D}"/>
    <cellStyle name="Header2 13 2 3 3 2" xfId="34534" xr:uid="{D82F8531-AD0D-43DF-A7E8-6BF84B9F4BC4}"/>
    <cellStyle name="Header2 13 2 3 3 3" xfId="34535" xr:uid="{8B2A7872-109B-4725-8CB4-BAA0CD5A7B7C}"/>
    <cellStyle name="Header2 13 2 3 3 4" xfId="34536" xr:uid="{601AF915-DA03-4CCD-AEF8-B27596B82504}"/>
    <cellStyle name="Header2 13 2 3 3 5" xfId="34537" xr:uid="{26298127-DF64-44EC-96E2-FE96ECA6688C}"/>
    <cellStyle name="Header2 13 2 3 4" xfId="34538" xr:uid="{ACB55E35-C96E-48DA-AD45-7D1F4C96B1A1}"/>
    <cellStyle name="Header2 13 2 3 5" xfId="34539" xr:uid="{5838D200-0E64-491E-B86B-D19EA980046A}"/>
    <cellStyle name="Header2 13 2 3 6" xfId="34540" xr:uid="{E4B4523C-E30D-4523-BF5C-2C650C3C361A}"/>
    <cellStyle name="Header2 13 2 3 7" xfId="34541" xr:uid="{4557490B-EF6F-41BA-9051-56C98841DE5E}"/>
    <cellStyle name="Header2 13 2 4" xfId="34542" xr:uid="{96F4DF55-9A65-4369-9A05-84503A012FC3}"/>
    <cellStyle name="Header2 13 2 4 2" xfId="34543" xr:uid="{D2D02927-C322-4A22-BC80-C5C2F0FAD975}"/>
    <cellStyle name="Header2 13 2 4 3" xfId="34544" xr:uid="{33275329-C8BE-47EA-848E-BE75562495CE}"/>
    <cellStyle name="Header2 13 2 4 4" xfId="34545" xr:uid="{302B6318-6415-4E7C-8E04-B9207D5C1361}"/>
    <cellStyle name="Header2 13 2 4 5" xfId="34546" xr:uid="{121EED7F-F3F4-4323-829B-CC55426A7BDE}"/>
    <cellStyle name="Header2 13 2 5" xfId="34547" xr:uid="{3ED82F2F-F251-4F7C-858F-1FA168EEDE75}"/>
    <cellStyle name="Header2 13 2 5 2" xfId="34548" xr:uid="{B33671B3-867F-45DB-B07F-4FB95E6BB77A}"/>
    <cellStyle name="Header2 13 2 5 3" xfId="34549" xr:uid="{8E7430DE-19A7-4CE4-834F-AA5F7C458161}"/>
    <cellStyle name="Header2 13 2 5 4" xfId="34550" xr:uid="{C9EE67A9-4169-4702-8458-EB94200F2E93}"/>
    <cellStyle name="Header2 13 2 5 5" xfId="34551" xr:uid="{6B2565C6-5399-4F2E-A948-70D37C45BD5C}"/>
    <cellStyle name="Header2 13 2 6" xfId="34552" xr:uid="{8630CA36-D9DD-475B-847F-D16C6A604691}"/>
    <cellStyle name="Header2 13 2 7" xfId="34553" xr:uid="{7699DE8E-1432-452F-BF92-90C8A9DC841F}"/>
    <cellStyle name="Header2 13 2 8" xfId="34554" xr:uid="{9DF14DCF-579E-4342-BEC3-231B4C320FDB}"/>
    <cellStyle name="Header2 13 2 9" xfId="34555" xr:uid="{ED8731C2-C6A2-40D3-A3C9-48ED3DD1D8CD}"/>
    <cellStyle name="Header2 13 2_Commentaires" xfId="34556" xr:uid="{D02CBD8F-119F-4D63-B808-974749DEE703}"/>
    <cellStyle name="Header2 13 3" xfId="34557" xr:uid="{6CF94B03-08AD-437B-A005-BAF503CE4FD0}"/>
    <cellStyle name="Header2 13 3 2" xfId="34558" xr:uid="{9E55FBA9-B77A-4302-86D6-20572DE8AC7A}"/>
    <cellStyle name="Header2 13 3 2 2" xfId="34559" xr:uid="{D0B59F0B-09B8-440E-8AF0-E5713A5F4400}"/>
    <cellStyle name="Header2 13 3 2 3" xfId="34560" xr:uid="{0877B8CE-98CD-4D45-91E5-BB82E7DDC0A6}"/>
    <cellStyle name="Header2 13 3 2 4" xfId="34561" xr:uid="{3DBEEB77-7B8C-4DC5-99E5-1EC35C5E5D4C}"/>
    <cellStyle name="Header2 13 3 2 5" xfId="34562" xr:uid="{C9F11CDF-733A-4A6C-93A6-7141C528C539}"/>
    <cellStyle name="Header2 13 3 2_Commentaires" xfId="34563" xr:uid="{62D687E5-1F53-402F-95D0-D9F58725408B}"/>
    <cellStyle name="Header2 13 3 3" xfId="34564" xr:uid="{44D8BE55-C726-415F-864F-8EB48CBD9AF4}"/>
    <cellStyle name="Header2 13 3 3 2" xfId="34565" xr:uid="{2500855E-0BC2-42B1-91CB-07FC005AA361}"/>
    <cellStyle name="Header2 13 3 3 3" xfId="34566" xr:uid="{0AC57250-61A0-42BB-AF19-13656C290DB9}"/>
    <cellStyle name="Header2 13 3 3 4" xfId="34567" xr:uid="{E01D2681-224B-4D73-964A-AABF034118A1}"/>
    <cellStyle name="Header2 13 3 3 5" xfId="34568" xr:uid="{95AC5511-4466-46A4-BEF5-DC7E9A51FADD}"/>
    <cellStyle name="Header2 13 3 4" xfId="34569" xr:uid="{E613D591-5008-41A1-A734-AB878E097AC1}"/>
    <cellStyle name="Header2 13 3 5" xfId="34570" xr:uid="{FBB3EE59-6122-41CB-B19F-165DE415AFC9}"/>
    <cellStyle name="Header2 13 3 6" xfId="34571" xr:uid="{E77C866B-3890-4A2B-B140-4E0F154F01DF}"/>
    <cellStyle name="Header2 13 3 7" xfId="34572" xr:uid="{B55331E2-E097-4771-B5B5-95FC3B938155}"/>
    <cellStyle name="Header2 13 3_Commentaires" xfId="34573" xr:uid="{70007A32-BFEA-43B8-942B-6E9B8747C31E}"/>
    <cellStyle name="Header2 13 4" xfId="34574" xr:uid="{F30DC649-7C27-4039-ACE5-5E226548704A}"/>
    <cellStyle name="Header2 13 4 2" xfId="34575" xr:uid="{0E88313E-FE74-46CD-8A4E-2071402354AE}"/>
    <cellStyle name="Header2 13 4 2 2" xfId="34576" xr:uid="{3B930D2A-A7BD-4303-8378-25D104932B84}"/>
    <cellStyle name="Header2 13 4 2 3" xfId="34577" xr:uid="{757BEE21-D85A-4DF9-AF24-25DB32A8D97F}"/>
    <cellStyle name="Header2 13 4 2 4" xfId="34578" xr:uid="{2FCED943-69B7-44AC-86EC-20842E94EE70}"/>
    <cellStyle name="Header2 13 4 2 5" xfId="34579" xr:uid="{5FEAA9F4-8EBA-4015-92FD-06C89AEC4E44}"/>
    <cellStyle name="Header2 13 4 2_Commentaires" xfId="34580" xr:uid="{951C2985-B514-4014-B581-592B6710047D}"/>
    <cellStyle name="Header2 13 4 3" xfId="34581" xr:uid="{E026F0BB-E660-407A-A777-D00328ED5905}"/>
    <cellStyle name="Header2 13 4 3 2" xfId="34582" xr:uid="{76A6E03E-DECC-4C30-B002-B7F22C4FD73C}"/>
    <cellStyle name="Header2 13 4 3 3" xfId="34583" xr:uid="{6EA89504-AC93-48E9-BEDF-CEF660AF242E}"/>
    <cellStyle name="Header2 13 4 3 4" xfId="34584" xr:uid="{32C7CA80-0C26-4D7E-9D79-0BA5B5CC7EF3}"/>
    <cellStyle name="Header2 13 4 3 5" xfId="34585" xr:uid="{D9B6D629-857D-4DE5-AC12-72579943CE2B}"/>
    <cellStyle name="Header2 13 4 4" xfId="34586" xr:uid="{E8EB2842-E8D8-4127-9233-6E8B2E407BFC}"/>
    <cellStyle name="Header2 13 4 5" xfId="34587" xr:uid="{77E71393-7620-4558-97A1-411B0C03C6D2}"/>
    <cellStyle name="Header2 13 4 6" xfId="34588" xr:uid="{043351B8-826B-4321-8868-0ED90428D9CA}"/>
    <cellStyle name="Header2 13 4 7" xfId="34589" xr:uid="{89FA40DA-000E-446C-885E-C8242166BE21}"/>
    <cellStyle name="Header2 13 4_Commentaires" xfId="34590" xr:uid="{68296376-8B66-4063-955B-D703B66C492B}"/>
    <cellStyle name="Header2 13 5" xfId="34591" xr:uid="{35D440F2-3305-4C78-83B2-73B7856A74B1}"/>
    <cellStyle name="Header2 13 5 2" xfId="34592" xr:uid="{0CECB55F-2D73-47B2-9701-66E329E65DFE}"/>
    <cellStyle name="Header2 13 5 2 2" xfId="34593" xr:uid="{F1475673-8F56-4E2D-8A94-8916C6602A38}"/>
    <cellStyle name="Header2 13 5 2 3" xfId="34594" xr:uid="{C0748FFC-9965-4A6B-AD0F-CE1D5C779B77}"/>
    <cellStyle name="Header2 13 5 2 4" xfId="34595" xr:uid="{8F312717-240A-4C1C-A0EE-A1DC359A566E}"/>
    <cellStyle name="Header2 13 5 2 5" xfId="34596" xr:uid="{B55B0646-C124-421E-BC14-E4C8D2B6036D}"/>
    <cellStyle name="Header2 13 5 2_Commentaires" xfId="34597" xr:uid="{DCB2B1A3-FBE4-4B66-AC8D-B8B6A3D3A36B}"/>
    <cellStyle name="Header2 13 5 3" xfId="34598" xr:uid="{31FB9C5D-E893-46FF-8191-1256B79CC30C}"/>
    <cellStyle name="Header2 13 5 4" xfId="34599" xr:uid="{FE15CC37-C452-4C0B-8BCB-3113E33B4A31}"/>
    <cellStyle name="Header2 13 5 5" xfId="34600" xr:uid="{F50B6F98-6BCE-4218-8F08-B6D347CE446A}"/>
    <cellStyle name="Header2 13 5 6" xfId="34601" xr:uid="{7B92FCB2-26E6-4CF1-A5A6-F04DDD6F5F61}"/>
    <cellStyle name="Header2 13 5_Commentaires" xfId="34602" xr:uid="{16164967-B367-4A85-ADF8-9153B1317484}"/>
    <cellStyle name="Header2 13 6" xfId="34603" xr:uid="{3D9022FA-0381-44CB-AA70-84B7D1C65242}"/>
    <cellStyle name="Header2 13 6 2" xfId="34604" xr:uid="{4B9D0747-1914-4612-8716-B668746CBBFD}"/>
    <cellStyle name="Header2 13 6 2 2" xfId="34605" xr:uid="{4C433CFF-D8E9-4B0A-9F02-301F6F5DF52E}"/>
    <cellStyle name="Header2 13 6 2_Commentaires" xfId="34606" xr:uid="{74CBD3E0-E8B7-43EC-B82D-4460BA4C35CF}"/>
    <cellStyle name="Header2 13 6 3" xfId="34607" xr:uid="{56975503-88F9-4608-A8DE-92F0DA7C2946}"/>
    <cellStyle name="Header2 13 6 4" xfId="34608" xr:uid="{E7254C98-21B9-481E-B4E8-C7E069709AB8}"/>
    <cellStyle name="Header2 13 6 5" xfId="34609" xr:uid="{84624F9D-0C0E-4C05-BDBE-ED828DA35B83}"/>
    <cellStyle name="Header2 13 6_Commentaires" xfId="34610" xr:uid="{993033DB-A1E6-4849-9A54-F29D88E7E817}"/>
    <cellStyle name="Header2 13 7" xfId="34611" xr:uid="{1AF6F0EE-83A2-411D-9CE3-50A1CD1A518A}"/>
    <cellStyle name="Header2 13 7 2" xfId="34612" xr:uid="{927201EB-41E8-4965-BFB7-B9D03FBF5D9B}"/>
    <cellStyle name="Header2 13 7_Commentaires" xfId="34613" xr:uid="{372E7AC1-C2C7-4BB2-8E9C-D6C7476EF542}"/>
    <cellStyle name="Header2 13 8" xfId="34614" xr:uid="{B1895E08-586C-452B-B181-DCAE6A0882EC}"/>
    <cellStyle name="Header2 13 8 2" xfId="34615" xr:uid="{2765D141-C44E-436B-B088-4B407F810C71}"/>
    <cellStyle name="Header2 13 8_Commentaires" xfId="34616" xr:uid="{297BC5FB-2B7E-42EF-A71E-0A882F042898}"/>
    <cellStyle name="Header2 13 9" xfId="34617" xr:uid="{D1FC186E-7F59-44DB-980D-271C6FB0F04B}"/>
    <cellStyle name="Header2 13_Commentaires" xfId="34618" xr:uid="{5CE7BEB7-A66F-4A90-A7BD-C13A11825099}"/>
    <cellStyle name="Header2 14" xfId="34619" xr:uid="{7DB8B071-A180-491B-8CE1-3CF724CFE5B8}"/>
    <cellStyle name="Header2 14 10" xfId="34620" xr:uid="{F7838AE2-F355-43C3-BA26-6D013B59F8D6}"/>
    <cellStyle name="Header2 14 2" xfId="34621" xr:uid="{8636D519-9188-44C0-9C44-9F2D17B578C2}"/>
    <cellStyle name="Header2 14 2 2" xfId="34622" xr:uid="{DF4999D3-EFEB-4454-917F-CC862D946FDF}"/>
    <cellStyle name="Header2 14 2 2 2" xfId="34623" xr:uid="{5F4A9694-3937-4BCF-BE6B-7C9A671B38F2}"/>
    <cellStyle name="Header2 14 2 2 2 2" xfId="34624" xr:uid="{9242A5EA-5D2F-4755-A267-1D208E7AD287}"/>
    <cellStyle name="Header2 14 2 2 2 3" xfId="34625" xr:uid="{6F474420-033C-4C36-8369-3D77DF4D19CD}"/>
    <cellStyle name="Header2 14 2 2 2 4" xfId="34626" xr:uid="{74B0C48C-9389-47E9-A958-74361491041F}"/>
    <cellStyle name="Header2 14 2 2 2 5" xfId="34627" xr:uid="{2D025060-44B3-45F4-BA1C-415EA749CC77}"/>
    <cellStyle name="Header2 14 2 2 3" xfId="34628" xr:uid="{71AB998C-90C3-41B6-A444-B62DC5438215}"/>
    <cellStyle name="Header2 14 2 2 3 2" xfId="34629" xr:uid="{F422F1FA-FD4A-4656-9E10-96220B0F7FA0}"/>
    <cellStyle name="Header2 14 2 2 3 3" xfId="34630" xr:uid="{669BD7E6-4600-471B-8402-A0B39C68B081}"/>
    <cellStyle name="Header2 14 2 2 3 4" xfId="34631" xr:uid="{69A12D31-5045-4904-923A-9C33289C671A}"/>
    <cellStyle name="Header2 14 2 2 3 5" xfId="34632" xr:uid="{F86A3B6C-E145-46D2-8E11-F8D9282ECD41}"/>
    <cellStyle name="Header2 14 2 2 4" xfId="34633" xr:uid="{02CF9706-4CD3-42A9-BAE8-F31E1723DABF}"/>
    <cellStyle name="Header2 14 2 2 5" xfId="34634" xr:uid="{683C691C-C5D2-42AB-895E-981490983667}"/>
    <cellStyle name="Header2 14 2 2 6" xfId="34635" xr:uid="{6ADEE9C9-4DDA-425E-A180-FF937F069897}"/>
    <cellStyle name="Header2 14 2 2 7" xfId="34636" xr:uid="{D64D5A11-66CC-46B0-8779-E05722F8D5C3}"/>
    <cellStyle name="Header2 14 2 2_Commentaires" xfId="34637" xr:uid="{AB5E867A-7447-48D6-B251-3B15BE77AA12}"/>
    <cellStyle name="Header2 14 2 3" xfId="34638" xr:uid="{91BA0C6C-85B2-4F17-B088-9284F2D0978B}"/>
    <cellStyle name="Header2 14 2 3 2" xfId="34639" xr:uid="{A8D58A74-46D5-4EED-88FE-097413AA14F3}"/>
    <cellStyle name="Header2 14 2 3 2 2" xfId="34640" xr:uid="{AF24CC1E-E376-4902-A5E0-73EE88713866}"/>
    <cellStyle name="Header2 14 2 3 2 3" xfId="34641" xr:uid="{95D94679-1CEF-4A89-B069-5775BF8E75DC}"/>
    <cellStyle name="Header2 14 2 3 2 4" xfId="34642" xr:uid="{AF9B781E-8443-425F-B884-3A1CB2A77C4B}"/>
    <cellStyle name="Header2 14 2 3 2 5" xfId="34643" xr:uid="{91AE0C31-360B-41B9-A3D4-5E4790A66DC4}"/>
    <cellStyle name="Header2 14 2 3 3" xfId="34644" xr:uid="{C051A281-1691-48CE-9A15-80426D0985A2}"/>
    <cellStyle name="Header2 14 2 3 3 2" xfId="34645" xr:uid="{83557024-6387-47EF-9852-01B0FD794CBA}"/>
    <cellStyle name="Header2 14 2 3 3 3" xfId="34646" xr:uid="{F8970917-617C-4163-A191-1D2AE645A2A7}"/>
    <cellStyle name="Header2 14 2 3 3 4" xfId="34647" xr:uid="{125AAD25-D922-4FF0-A4BE-1524FAEDB238}"/>
    <cellStyle name="Header2 14 2 3 3 5" xfId="34648" xr:uid="{275BC0FD-14D3-4A51-A921-ACF91979B750}"/>
    <cellStyle name="Header2 14 2 3 4" xfId="34649" xr:uid="{954F912C-C16E-44DF-A1AA-5DE9B66D9007}"/>
    <cellStyle name="Header2 14 2 3 5" xfId="34650" xr:uid="{0B0840B3-E33D-41C9-B80C-03A6D6CAB74F}"/>
    <cellStyle name="Header2 14 2 3 6" xfId="34651" xr:uid="{8EB0F584-FE6C-49EC-B607-ECA4114E74FA}"/>
    <cellStyle name="Header2 14 2 3 7" xfId="34652" xr:uid="{F754E65B-EFCE-474A-B728-67F2E40953E6}"/>
    <cellStyle name="Header2 14 2 4" xfId="34653" xr:uid="{4947790E-B0D1-4382-82EA-021F84B80ED4}"/>
    <cellStyle name="Header2 14 2 4 2" xfId="34654" xr:uid="{EEFF3DEA-7F73-40B4-820D-471CA6DB67DF}"/>
    <cellStyle name="Header2 14 2 4 3" xfId="34655" xr:uid="{236B55FD-1513-4DE5-952E-3DFB31BDF237}"/>
    <cellStyle name="Header2 14 2 4 4" xfId="34656" xr:uid="{5422EC3B-B886-499A-8615-625260BF2DFB}"/>
    <cellStyle name="Header2 14 2 4 5" xfId="34657" xr:uid="{79D773D3-41AC-43C9-9BCD-486AB38F50C3}"/>
    <cellStyle name="Header2 14 2 5" xfId="34658" xr:uid="{DA8B32A4-ABF5-4C80-A9FB-77C0036858FB}"/>
    <cellStyle name="Header2 14 2 5 2" xfId="34659" xr:uid="{8D32A409-0E3B-40FC-A074-FF30CFDD44F8}"/>
    <cellStyle name="Header2 14 2 5 3" xfId="34660" xr:uid="{BA6F0C25-C473-4BE3-8706-B826790644D7}"/>
    <cellStyle name="Header2 14 2 5 4" xfId="34661" xr:uid="{005CF4FC-A204-4C65-B54A-6F143DDB50A3}"/>
    <cellStyle name="Header2 14 2 5 5" xfId="34662" xr:uid="{94EA47A4-57B8-450D-8C61-07623FD79660}"/>
    <cellStyle name="Header2 14 2 6" xfId="34663" xr:uid="{48148114-C71C-46F7-A34F-072614F0CAEE}"/>
    <cellStyle name="Header2 14 2 7" xfId="34664" xr:uid="{7ED538A9-5506-4368-973E-AE3437DDA487}"/>
    <cellStyle name="Header2 14 2 8" xfId="34665" xr:uid="{B787D1AE-C015-4008-909A-008EB45B2649}"/>
    <cellStyle name="Header2 14 2 9" xfId="34666" xr:uid="{95BA783D-F1B0-4FBE-88D5-CB59B8E3D05B}"/>
    <cellStyle name="Header2 14 2_Commentaires" xfId="34667" xr:uid="{583211EE-6086-4A1A-8B88-5A38DD63D3E7}"/>
    <cellStyle name="Header2 14 3" xfId="34668" xr:uid="{049CFD98-09C0-4E59-8BC2-11BD1AFA4032}"/>
    <cellStyle name="Header2 14 3 2" xfId="34669" xr:uid="{23DD4666-4FB4-40CE-8D5E-25AFB5718BE9}"/>
    <cellStyle name="Header2 14 3 2 2" xfId="34670" xr:uid="{4771C908-D22D-4C8A-9E5A-9C96173FB2D6}"/>
    <cellStyle name="Header2 14 3 2 3" xfId="34671" xr:uid="{796E7D58-1DA2-4B50-B706-04A220760DEC}"/>
    <cellStyle name="Header2 14 3 2 4" xfId="34672" xr:uid="{C54B7377-3754-42F7-9666-15BD4DE66942}"/>
    <cellStyle name="Header2 14 3 2 5" xfId="34673" xr:uid="{94383721-047E-4B53-AE05-D606D547536D}"/>
    <cellStyle name="Header2 14 3 2_Commentaires" xfId="34674" xr:uid="{A5C4927B-D786-4474-8BC9-31AB641E076E}"/>
    <cellStyle name="Header2 14 3 3" xfId="34675" xr:uid="{C6700953-0626-4A99-97D1-9FEA457936C4}"/>
    <cellStyle name="Header2 14 3 3 2" xfId="34676" xr:uid="{58C3FFBC-DC7B-4C03-B5ED-58B6BE2C305B}"/>
    <cellStyle name="Header2 14 3 3 3" xfId="34677" xr:uid="{90581F35-E07C-47C5-B25A-59B4B8311761}"/>
    <cellStyle name="Header2 14 3 3 4" xfId="34678" xr:uid="{3F9DAE48-A9C9-4683-842C-2D925517478A}"/>
    <cellStyle name="Header2 14 3 3 5" xfId="34679" xr:uid="{28CE39AD-CC73-4764-991E-561D9AAB50EE}"/>
    <cellStyle name="Header2 14 3 4" xfId="34680" xr:uid="{192AA958-F037-417B-BC89-4608BDE9B145}"/>
    <cellStyle name="Header2 14 3 5" xfId="34681" xr:uid="{56941DFA-716F-4B9D-80A5-16AAC86FF235}"/>
    <cellStyle name="Header2 14 3 6" xfId="34682" xr:uid="{88242373-1FEA-46CC-9AE8-3F1368A50D7D}"/>
    <cellStyle name="Header2 14 3 7" xfId="34683" xr:uid="{C1A6A12D-C1C2-4227-B8FA-8F9CD77BB58C}"/>
    <cellStyle name="Header2 14 3_Commentaires" xfId="34684" xr:uid="{CD7689FC-7BB6-4C5E-8790-B6E6B977B525}"/>
    <cellStyle name="Header2 14 4" xfId="34685" xr:uid="{7E4B8CFA-3D7B-4C3D-840B-925809AFB514}"/>
    <cellStyle name="Header2 14 4 2" xfId="34686" xr:uid="{DC655E33-4A6B-4C01-ADBD-A5CE81779A72}"/>
    <cellStyle name="Header2 14 4 2 2" xfId="34687" xr:uid="{7CB7CC32-E215-465E-8E62-AF7FEA8EA883}"/>
    <cellStyle name="Header2 14 4 2 3" xfId="34688" xr:uid="{9A3A61FD-C326-4205-9458-47637CF71FE9}"/>
    <cellStyle name="Header2 14 4 2 4" xfId="34689" xr:uid="{8C13716E-2BD8-4481-9733-02640F5FD12D}"/>
    <cellStyle name="Header2 14 4 2 5" xfId="34690" xr:uid="{C7327CCC-0150-460D-A4EE-EF548D7A9846}"/>
    <cellStyle name="Header2 14 4 2_Commentaires" xfId="34691" xr:uid="{EF92F6F0-422B-4195-BBF1-001DFAA144A7}"/>
    <cellStyle name="Header2 14 4 3" xfId="34692" xr:uid="{F870D45B-E9C9-4216-8522-601F5191422C}"/>
    <cellStyle name="Header2 14 4 3 2" xfId="34693" xr:uid="{FBED6B30-DBAD-44EA-A5B4-0B77A4794245}"/>
    <cellStyle name="Header2 14 4 3 3" xfId="34694" xr:uid="{A85FD1E8-7BBA-46C7-9140-F158F77B0263}"/>
    <cellStyle name="Header2 14 4 3 4" xfId="34695" xr:uid="{8FB1BB24-F594-4C8E-A2B3-C94216DC9F31}"/>
    <cellStyle name="Header2 14 4 3 5" xfId="34696" xr:uid="{FBCD8777-D3F9-4954-83D1-26A71137E0D6}"/>
    <cellStyle name="Header2 14 4 4" xfId="34697" xr:uid="{2E97070D-CF53-4F63-BEE8-B7E3E99BF05F}"/>
    <cellStyle name="Header2 14 4 5" xfId="34698" xr:uid="{570836A5-B557-44C7-A09B-6275375656FA}"/>
    <cellStyle name="Header2 14 4 6" xfId="34699" xr:uid="{8DF3B41B-E522-49FC-AB0A-9967CC66BBC6}"/>
    <cellStyle name="Header2 14 4 7" xfId="34700" xr:uid="{5E1765A2-EC12-41BF-95EC-5C8E1E1176BB}"/>
    <cellStyle name="Header2 14 4_Commentaires" xfId="34701" xr:uid="{61C3DBE2-B1C0-448D-97CA-DCD449AA81F0}"/>
    <cellStyle name="Header2 14 5" xfId="34702" xr:uid="{BDA3F97A-A490-4E68-BE9B-E4917A19C320}"/>
    <cellStyle name="Header2 14 5 2" xfId="34703" xr:uid="{ACC6D2BF-832F-4B95-9C58-EAFEA7334AB5}"/>
    <cellStyle name="Header2 14 5 2 2" xfId="34704" xr:uid="{56D56F73-4C2F-47C5-A152-E06B7F236F66}"/>
    <cellStyle name="Header2 14 5 2 3" xfId="34705" xr:uid="{7D869616-E5F5-4E04-8D01-AF84C6A50ED2}"/>
    <cellStyle name="Header2 14 5 2 4" xfId="34706" xr:uid="{071FBBCA-8B06-430E-8DCE-DEAD1511154A}"/>
    <cellStyle name="Header2 14 5 2 5" xfId="34707" xr:uid="{94C2A411-1702-40C8-A3AA-DFFFEE8B4271}"/>
    <cellStyle name="Header2 14 5 2_Commentaires" xfId="34708" xr:uid="{A5289431-E3D9-4AFA-9567-739F2A2F6485}"/>
    <cellStyle name="Header2 14 5 3" xfId="34709" xr:uid="{5957594A-31D3-45C4-B7C7-1FC591E234A1}"/>
    <cellStyle name="Header2 14 5 4" xfId="34710" xr:uid="{DD8D2D4B-B341-4D35-8F78-4B7225B28341}"/>
    <cellStyle name="Header2 14 5 5" xfId="34711" xr:uid="{5BAECC78-76C6-4FE8-9038-BE04E8B97DB8}"/>
    <cellStyle name="Header2 14 5 6" xfId="34712" xr:uid="{6ADA6A23-3367-4103-8843-24613B150A28}"/>
    <cellStyle name="Header2 14 5_Commentaires" xfId="34713" xr:uid="{699180F4-8C10-4874-8CC8-8521AD008843}"/>
    <cellStyle name="Header2 14 6" xfId="34714" xr:uid="{66D33627-C4F4-421C-80F7-E872209A8C8A}"/>
    <cellStyle name="Header2 14 6 2" xfId="34715" xr:uid="{E074114F-A976-453F-BDF7-E194CACD84CA}"/>
    <cellStyle name="Header2 14 6 2 2" xfId="34716" xr:uid="{8E146C89-D0F4-41B0-9DD8-B81B4405F662}"/>
    <cellStyle name="Header2 14 6 2_Commentaires" xfId="34717" xr:uid="{99BA46D0-63BC-4FED-8F7F-91855E1A08DD}"/>
    <cellStyle name="Header2 14 6 3" xfId="34718" xr:uid="{441ABB2F-173E-4524-8BE3-34A0CDE17274}"/>
    <cellStyle name="Header2 14 6 4" xfId="34719" xr:uid="{49872404-5A8D-49BC-BAD1-0831B3A55ED1}"/>
    <cellStyle name="Header2 14 6 5" xfId="34720" xr:uid="{C430419D-09E3-4FC7-BFFF-7B1FB8650C6F}"/>
    <cellStyle name="Header2 14 6_Commentaires" xfId="34721" xr:uid="{35EC995A-451D-4384-B941-912FC7F90D8F}"/>
    <cellStyle name="Header2 14 7" xfId="34722" xr:uid="{59E40049-DD7E-4DD0-855D-D9FF804FED13}"/>
    <cellStyle name="Header2 14 7 2" xfId="34723" xr:uid="{CF7A6C76-267B-481E-B1C3-A51029D5DE27}"/>
    <cellStyle name="Header2 14 7_Commentaires" xfId="34724" xr:uid="{D98B63C1-6485-4844-95C8-EED597171733}"/>
    <cellStyle name="Header2 14 8" xfId="34725" xr:uid="{81DB2D32-9846-40BC-82E0-94EB80864BDB}"/>
    <cellStyle name="Header2 14 8 2" xfId="34726" xr:uid="{4B3B5194-1986-472E-BDB2-BC27D3630742}"/>
    <cellStyle name="Header2 14 8_Commentaires" xfId="34727" xr:uid="{BBE25F82-A6B3-411C-B86C-C4D0F73882BF}"/>
    <cellStyle name="Header2 14 9" xfId="34728" xr:uid="{D575BA78-D7CA-4FD7-917E-41085927BF22}"/>
    <cellStyle name="Header2 14_Commentaires" xfId="34729" xr:uid="{496387A1-0820-4B70-B8FA-50E3F380BA19}"/>
    <cellStyle name="Header2 15" xfId="34730" xr:uid="{1AB87675-F0F1-405F-B5A7-7DAB16E27E47}"/>
    <cellStyle name="Header2 15 2" xfId="34731" xr:uid="{08AD57D5-9BCD-410F-90B2-840348E6B2FA}"/>
    <cellStyle name="Header2 15 2 2" xfId="34732" xr:uid="{317D6523-4DDD-4604-A966-4FF14F718EAD}"/>
    <cellStyle name="Header2 15 2 2 2" xfId="34733" xr:uid="{7B393075-5F01-40A8-8EA0-B956FC09A2D5}"/>
    <cellStyle name="Header2 15 2 2 3" xfId="34734" xr:uid="{E9F3A153-0C2D-45AB-AC79-B1EFE37CC233}"/>
    <cellStyle name="Header2 15 2 2 4" xfId="34735" xr:uid="{DA82DE35-3C0D-4027-B78D-EC080D67BD11}"/>
    <cellStyle name="Header2 15 2 2 5" xfId="34736" xr:uid="{1EA255BB-97C3-4D7D-B669-FE6DF57C92A3}"/>
    <cellStyle name="Header2 15 2 3" xfId="34737" xr:uid="{91CB1DB6-F335-4D95-92FC-031B0F2D3618}"/>
    <cellStyle name="Header2 15 2 3 2" xfId="34738" xr:uid="{C1B1A111-F2FA-4D41-8290-E4FA55A92907}"/>
    <cellStyle name="Header2 15 2 3 3" xfId="34739" xr:uid="{E070D78E-2E2A-4DB8-8FB3-85EB78A7C1FE}"/>
    <cellStyle name="Header2 15 2 3 4" xfId="34740" xr:uid="{64F32473-BD66-4B7C-AF91-C984C8F695DF}"/>
    <cellStyle name="Header2 15 2 3 5" xfId="34741" xr:uid="{8B85B28B-0C72-4E4A-8A70-3C5712AC425F}"/>
    <cellStyle name="Header2 15 2 4" xfId="34742" xr:uid="{DCDC8E71-B80D-451B-B126-98BD9425E9C5}"/>
    <cellStyle name="Header2 15 2 5" xfId="34743" xr:uid="{E710231F-A9E1-463E-888B-A18AF040363D}"/>
    <cellStyle name="Header2 15 2 6" xfId="34744" xr:uid="{39ED38A5-19EF-4C28-B8AE-12B24EC4CC92}"/>
    <cellStyle name="Header2 15 2 7" xfId="34745" xr:uid="{75BFE3D1-2668-4A9F-AEA3-40009DFB6915}"/>
    <cellStyle name="Header2 15 2_Commentaires" xfId="34746" xr:uid="{4D794193-8A44-46E4-B80D-A9A983D9E243}"/>
    <cellStyle name="Header2 15 3" xfId="34747" xr:uid="{1B112B05-4D66-4198-BD3F-9BE08636A12C}"/>
    <cellStyle name="Header2 15 3 2" xfId="34748" xr:uid="{11063189-C94C-4139-B6FB-2054E43EF66B}"/>
    <cellStyle name="Header2 15 3 2 2" xfId="34749" xr:uid="{23024ADE-080F-427C-9680-8945B067D988}"/>
    <cellStyle name="Header2 15 3 2 3" xfId="34750" xr:uid="{41EB7A81-95BB-4849-95CF-3A9B1E60D10D}"/>
    <cellStyle name="Header2 15 3 2 4" xfId="34751" xr:uid="{9F2E38AF-0B32-4E6D-AC2E-6AB896200009}"/>
    <cellStyle name="Header2 15 3 2 5" xfId="34752" xr:uid="{C0135FB1-85CE-408D-83B2-DED49A895483}"/>
    <cellStyle name="Header2 15 3 3" xfId="34753" xr:uid="{78F1FC1F-4DFD-4F3C-B79A-EE625807D2F5}"/>
    <cellStyle name="Header2 15 3 3 2" xfId="34754" xr:uid="{8A94DEC9-68BA-4541-AB63-54E990EECC2C}"/>
    <cellStyle name="Header2 15 3 3 3" xfId="34755" xr:uid="{9E1FE2FB-186F-41B0-BF76-8B5DA1088506}"/>
    <cellStyle name="Header2 15 3 3 4" xfId="34756" xr:uid="{B27B1AED-0016-4FD9-9684-ADBF6A7887E8}"/>
    <cellStyle name="Header2 15 3 3 5" xfId="34757" xr:uid="{B5ACCCED-68EF-43F1-B169-235331B68EF3}"/>
    <cellStyle name="Header2 15 3 4" xfId="34758" xr:uid="{875F473B-0839-4BDD-87F5-036D6A48E429}"/>
    <cellStyle name="Header2 15 3 5" xfId="34759" xr:uid="{5B072BC7-0923-4055-8520-EC109DEF91C2}"/>
    <cellStyle name="Header2 15 3 6" xfId="34760" xr:uid="{36E2D741-5328-43B4-9E6A-D9EBAA94189B}"/>
    <cellStyle name="Header2 15 3 7" xfId="34761" xr:uid="{0B0B26A6-F8F1-4E96-AEBC-5912CA532E5E}"/>
    <cellStyle name="Header2 15 4" xfId="34762" xr:uid="{423924BA-03D3-43B9-B9BA-D45CEEFE567C}"/>
    <cellStyle name="Header2 15 4 2" xfId="34763" xr:uid="{76019309-EAB7-40FA-A620-C8D03F46ACB3}"/>
    <cellStyle name="Header2 15 4 3" xfId="34764" xr:uid="{360B44CA-43AC-4104-AC98-70B9E9542928}"/>
    <cellStyle name="Header2 15 4 4" xfId="34765" xr:uid="{77DBF028-5E91-4E9C-AB25-64970C933A97}"/>
    <cellStyle name="Header2 15 4 5" xfId="34766" xr:uid="{1B07F473-078E-423C-B695-127AF8D81263}"/>
    <cellStyle name="Header2 15 5" xfId="34767" xr:uid="{C3974B97-CCCA-4C8F-B72C-1C141A6DF528}"/>
    <cellStyle name="Header2 15 5 2" xfId="34768" xr:uid="{1B955D75-90AE-4924-819C-AFA93B708EE0}"/>
    <cellStyle name="Header2 15 5 3" xfId="34769" xr:uid="{7722DC81-5519-44E8-BDE4-6A9A726EF9B0}"/>
    <cellStyle name="Header2 15 5 4" xfId="34770" xr:uid="{E54F9DA0-C790-4ED6-AA58-7EFE7B2071DF}"/>
    <cellStyle name="Header2 15 5 5" xfId="34771" xr:uid="{5BAB4CEF-C442-4113-952E-D18E9B4360D7}"/>
    <cellStyle name="Header2 15 6" xfId="34772" xr:uid="{86FE2E98-5E90-4F3E-8B1E-7F0041203953}"/>
    <cellStyle name="Header2 15 7" xfId="34773" xr:uid="{AF3ACABD-49F8-4955-854D-DE9B55DA8A62}"/>
    <cellStyle name="Header2 15 8" xfId="34774" xr:uid="{9A0679C3-10BC-4F53-9F23-03DE518AA33F}"/>
    <cellStyle name="Header2 15 9" xfId="34775" xr:uid="{68F581D5-2BAA-4399-B2C5-78C514BADF1B}"/>
    <cellStyle name="Header2 15_Commentaires" xfId="34776" xr:uid="{EEF009BC-0E24-40AD-B618-7868C9226B55}"/>
    <cellStyle name="Header2 16" xfId="34777" xr:uid="{40A2E148-A4FB-409D-BD60-6E9D12828A8C}"/>
    <cellStyle name="Header2 16 2" xfId="34778" xr:uid="{942C03F4-B59C-4823-9E59-9922891F878F}"/>
    <cellStyle name="Header2 16 2 2" xfId="34779" xr:uid="{ECA0FF0B-0213-4472-B487-C0073090B139}"/>
    <cellStyle name="Header2 16 2 3" xfId="34780" xr:uid="{000D58DA-4125-493F-9063-AAED4B5DF484}"/>
    <cellStyle name="Header2 16 2 4" xfId="34781" xr:uid="{CAF057E3-940D-458C-B253-1C4BC8D18C81}"/>
    <cellStyle name="Header2 16 2 5" xfId="34782" xr:uid="{98B107FA-185E-4BE9-9161-F9BA3A12DEEF}"/>
    <cellStyle name="Header2 16 2_Commentaires" xfId="34783" xr:uid="{46C05400-BEEC-4AD2-B12B-9973F7548D93}"/>
    <cellStyle name="Header2 16 3" xfId="34784" xr:uid="{F25F8ACB-A285-4CEE-8CD8-ACF52893EDCD}"/>
    <cellStyle name="Header2 16 3 2" xfId="34785" xr:uid="{BEADD525-6FF0-4C90-9B9D-99D7FFE622B3}"/>
    <cellStyle name="Header2 16 3 3" xfId="34786" xr:uid="{F835905A-8AC5-401C-A0E8-A69CEBF61E30}"/>
    <cellStyle name="Header2 16 3 4" xfId="34787" xr:uid="{4771571C-DC13-49B3-BB52-C76FD4398CF6}"/>
    <cellStyle name="Header2 16 3 5" xfId="34788" xr:uid="{49CFACCB-DD46-474E-A911-71814D5ADE18}"/>
    <cellStyle name="Header2 16 4" xfId="34789" xr:uid="{D483ABC3-82DE-460A-9BE0-4BB6034D11BB}"/>
    <cellStyle name="Header2 16 5" xfId="34790" xr:uid="{F556FA77-894A-40A6-AADE-39ABDF596382}"/>
    <cellStyle name="Header2 16 6" xfId="34791" xr:uid="{BEFC187A-46C1-4E69-88AE-4FE19B29DCCA}"/>
    <cellStyle name="Header2 16 7" xfId="34792" xr:uid="{48AF8B44-2D5D-4972-9D82-485F663D77D0}"/>
    <cellStyle name="Header2 16_Commentaires" xfId="34793" xr:uid="{DAEC78C0-0075-47B5-AE04-77C78CD89CC6}"/>
    <cellStyle name="Header2 17" xfId="34794" xr:uid="{FF954677-753E-48CF-8D01-EC6B9967CCDF}"/>
    <cellStyle name="Header2 17 2" xfId="34795" xr:uid="{7AE14A18-0AE4-4642-BB82-0C7143D5652C}"/>
    <cellStyle name="Header2 17 2 2" xfId="34796" xr:uid="{E0B45BB1-CD50-4ED2-928B-15038B9C09D1}"/>
    <cellStyle name="Header2 17 2 3" xfId="34797" xr:uid="{C1196BF0-17C8-4597-B1C5-CDCF804F1430}"/>
    <cellStyle name="Header2 17 2 4" xfId="34798" xr:uid="{30A7F4E8-57FC-438C-B442-1CFDDAB12EF8}"/>
    <cellStyle name="Header2 17 2 5" xfId="34799" xr:uid="{E1C2333B-627C-47B6-877F-AAB26BB5FE38}"/>
    <cellStyle name="Header2 17 2_Commentaires" xfId="34800" xr:uid="{7D3A3770-99D4-418D-840D-3936A016E6B8}"/>
    <cellStyle name="Header2 17 3" xfId="34801" xr:uid="{A427BDF7-8841-47F6-A035-BE64DD85870B}"/>
    <cellStyle name="Header2 17 3 2" xfId="34802" xr:uid="{7F5E1374-D975-48FB-B1AC-ADF6F1752B9C}"/>
    <cellStyle name="Header2 17 3 3" xfId="34803" xr:uid="{3FD2A893-59AD-473D-8FC6-7F99E041BB55}"/>
    <cellStyle name="Header2 17 3 4" xfId="34804" xr:uid="{A1C3F76C-3329-4967-BE08-31986C81DCF0}"/>
    <cellStyle name="Header2 17 3 5" xfId="34805" xr:uid="{BA6B16C2-8AFA-4C8C-8D59-213C51A8DFA3}"/>
    <cellStyle name="Header2 17 4" xfId="34806" xr:uid="{B3621658-C248-4D2E-911F-5BC4BC4CE26F}"/>
    <cellStyle name="Header2 17 5" xfId="34807" xr:uid="{58902363-8611-41A2-BD59-1666E831ED8D}"/>
    <cellStyle name="Header2 17 6" xfId="34808" xr:uid="{27B6AEB3-BEA1-4554-93FD-882BB987F763}"/>
    <cellStyle name="Header2 17 7" xfId="34809" xr:uid="{D81B817F-D66E-4A2D-9A61-71310C9658E1}"/>
    <cellStyle name="Header2 17_Commentaires" xfId="34810" xr:uid="{74BB3727-5995-441E-90DF-85D5E697FFC7}"/>
    <cellStyle name="Header2 18" xfId="34811" xr:uid="{8BB8C49A-B96A-48E9-8710-2A49B338175A}"/>
    <cellStyle name="Header2 18 2" xfId="34812" xr:uid="{D808E56F-A886-49FB-859B-D84906187F41}"/>
    <cellStyle name="Header2 18 2 2" xfId="34813" xr:uid="{A9A04EBA-F2AB-4350-828E-6E8C56EC39A9}"/>
    <cellStyle name="Header2 18 2 3" xfId="34814" xr:uid="{3C80540D-52F9-4E06-985E-537FF0F63543}"/>
    <cellStyle name="Header2 18 2 4" xfId="34815" xr:uid="{AA5CF4E7-A857-4FED-A069-AB8DF919DD67}"/>
    <cellStyle name="Header2 18 2 5" xfId="34816" xr:uid="{26569798-57EB-4F35-A7F9-374EE588ACB2}"/>
    <cellStyle name="Header2 18 2_Commentaires" xfId="34817" xr:uid="{F84E7A18-2EDF-4FA5-9A31-0F4F49CE1B3B}"/>
    <cellStyle name="Header2 18 3" xfId="34818" xr:uid="{9030497A-5F68-4ED4-832E-76ECBD1F33FA}"/>
    <cellStyle name="Header2 18 3 2" xfId="34819" xr:uid="{F794486B-2E48-41C3-B5C8-52B226A5BE74}"/>
    <cellStyle name="Header2 18 3 3" xfId="34820" xr:uid="{448D3E0F-10C8-49B2-863C-C7BD6726FBDC}"/>
    <cellStyle name="Header2 18 3 4" xfId="34821" xr:uid="{82A2CCF7-1FE1-4FFB-9B84-8729AE8BF76C}"/>
    <cellStyle name="Header2 18 3 5" xfId="34822" xr:uid="{230A9FA3-FAFD-4BFF-8B56-EC3B5A282301}"/>
    <cellStyle name="Header2 18 4" xfId="34823" xr:uid="{F48A49CB-4CA5-4D37-9C73-29DBF70E9BEA}"/>
    <cellStyle name="Header2 18 5" xfId="34824" xr:uid="{6D2EA2ED-C828-40B2-8C31-C00624CD5ED6}"/>
    <cellStyle name="Header2 18 6" xfId="34825" xr:uid="{F2404DAE-6423-4983-BDDC-F8763FB3FE39}"/>
    <cellStyle name="Header2 18 7" xfId="34826" xr:uid="{0E98C7B0-4303-4FC2-997D-F7B8997D7071}"/>
    <cellStyle name="Header2 18_Commentaires" xfId="34827" xr:uid="{550E7C3B-D5C6-4632-8884-51923F6E18F3}"/>
    <cellStyle name="Header2 19" xfId="34828" xr:uid="{C2368B3B-D663-48A5-A9AF-85062717F7D1}"/>
    <cellStyle name="Header2 19 2" xfId="34829" xr:uid="{03D332BE-0FE3-4C30-A515-56DC105AAAB7}"/>
    <cellStyle name="Header2 19 2 2" xfId="34830" xr:uid="{3E7ACCA0-E7D4-45FE-A79D-6AEF6C8A15AC}"/>
    <cellStyle name="Header2 19 2 3" xfId="34831" xr:uid="{AA82996B-7BE0-4509-B97D-2CD31264AB31}"/>
    <cellStyle name="Header2 19 2 4" xfId="34832" xr:uid="{D5AC4E33-54DB-42E2-A390-A78DBECC44E2}"/>
    <cellStyle name="Header2 19 2 5" xfId="34833" xr:uid="{234F2A55-690F-40A1-AE71-2E0E9A25F43C}"/>
    <cellStyle name="Header2 19 2_Commentaires" xfId="34834" xr:uid="{463FF23E-137D-4331-A18D-6BE4EF1E8FEE}"/>
    <cellStyle name="Header2 19 3" xfId="34835" xr:uid="{FB73DB9A-B703-4E33-90F3-CACFDA62158B}"/>
    <cellStyle name="Header2 19 3 2" xfId="34836" xr:uid="{8FF80D26-A40B-436E-AA44-694D63753072}"/>
    <cellStyle name="Header2 19 3 3" xfId="34837" xr:uid="{7915DA91-F1FB-4CDE-BCF1-0077F7B9AAA6}"/>
    <cellStyle name="Header2 19 3 4" xfId="34838" xr:uid="{B64DB163-3DD8-4134-AA38-04FBA6FDCB5B}"/>
    <cellStyle name="Header2 19 3 5" xfId="34839" xr:uid="{75B7EC96-4A34-4E61-9606-434A1079DEE0}"/>
    <cellStyle name="Header2 19 4" xfId="34840" xr:uid="{A4B69851-6E23-4F90-83BE-EF1DD075C214}"/>
    <cellStyle name="Header2 19 5" xfId="34841" xr:uid="{B1CD84BA-7B81-4C6F-80D6-AB173E4FAEBF}"/>
    <cellStyle name="Header2 19 6" xfId="34842" xr:uid="{C57AB693-6921-49B2-A8AA-362AC8BDF102}"/>
    <cellStyle name="Header2 19 7" xfId="34843" xr:uid="{2809A55C-D95E-462D-B53F-9E5BBC69B721}"/>
    <cellStyle name="Header2 19_Commentaires" xfId="34844" xr:uid="{55EB851F-B08B-4FDF-A0A7-460BDCE5D036}"/>
    <cellStyle name="Header2 2" xfId="34845" xr:uid="{183B1F86-4C4E-4B91-9691-D63397D16AC5}"/>
    <cellStyle name="Header2 2 10" xfId="34846" xr:uid="{3A7ADC25-6B29-4A03-B23A-F99AE3F6A96C}"/>
    <cellStyle name="Header2 2 11" xfId="34847" xr:uid="{6189EDC5-A5CC-4332-B25E-26862FCADDFA}"/>
    <cellStyle name="Header2 2 12" xfId="34848" xr:uid="{C32EF3B6-3C2C-4741-B9BD-2DB639AB8B84}"/>
    <cellStyle name="Header2 2 2" xfId="34849" xr:uid="{633D0851-4320-4FB0-A5DF-827A7293BAB3}"/>
    <cellStyle name="Header2 2 2 10" xfId="34850" xr:uid="{174CBF68-C935-4C4A-9F39-2B397377B1F6}"/>
    <cellStyle name="Header2 2 2 2" xfId="34851" xr:uid="{2871392E-78E5-4F23-94D3-40194F9E73CC}"/>
    <cellStyle name="Header2 2 2 2 2" xfId="34852" xr:uid="{AFA460E1-5B12-415B-8BF7-8AF990EDA191}"/>
    <cellStyle name="Header2 2 2 2 2 2" xfId="34853" xr:uid="{C3DCA50C-BD2D-4FF3-8DCE-7DF5AC7A5BD1}"/>
    <cellStyle name="Header2 2 2 2 2 3" xfId="34854" xr:uid="{91C6627E-92F5-404D-8FE3-4E74192F6B5F}"/>
    <cellStyle name="Header2 2 2 2 2 4" xfId="34855" xr:uid="{C92DB110-6B2B-4BFA-AC76-4A40544AFCAC}"/>
    <cellStyle name="Header2 2 2 2 2 5" xfId="34856" xr:uid="{E03EB6D4-E4D7-407A-BF6E-AD1472431871}"/>
    <cellStyle name="Header2 2 2 2 3" xfId="34857" xr:uid="{EDE7AA4C-44CD-4906-9620-3D5E98456A7D}"/>
    <cellStyle name="Header2 2 2 2 3 2" xfId="34858" xr:uid="{957C8C1F-D0C6-4FCA-A2B6-9D93B0F43F85}"/>
    <cellStyle name="Header2 2 2 2 3 3" xfId="34859" xr:uid="{0F3CE3DB-1B40-44A6-AFE6-D931B5ABEB23}"/>
    <cellStyle name="Header2 2 2 2 3 4" xfId="34860" xr:uid="{20C41095-D4B6-49E8-83B5-FC6CF375528B}"/>
    <cellStyle name="Header2 2 2 2 3 5" xfId="34861" xr:uid="{4050C53F-923A-4451-AF90-1B270697516B}"/>
    <cellStyle name="Header2 2 2 2 4" xfId="34862" xr:uid="{681D27B6-72CD-446E-9BD9-E0186F16A827}"/>
    <cellStyle name="Header2 2 2 2 5" xfId="34863" xr:uid="{6AE8BBA4-8131-4490-91AA-EB40D4BBDCAA}"/>
    <cellStyle name="Header2 2 2 2 6" xfId="34864" xr:uid="{E668005E-04D6-4B88-ADAA-5E4A6CD567F0}"/>
    <cellStyle name="Header2 2 2 2 7" xfId="34865" xr:uid="{1714EEE6-68DB-48F7-ACF1-3C629906EFAF}"/>
    <cellStyle name="Header2 2 2 2_Commentaires" xfId="34866" xr:uid="{FF5EFCA0-76C1-4BF1-82E8-5001B4BD9453}"/>
    <cellStyle name="Header2 2 2 3" xfId="34867" xr:uid="{F29FA6D5-3E8A-4325-9590-5D9F680F7516}"/>
    <cellStyle name="Header2 2 2 3 2" xfId="34868" xr:uid="{30ED8AD9-CA2A-4078-9E09-35B1489ED292}"/>
    <cellStyle name="Header2 2 2 3 2 2" xfId="34869" xr:uid="{F6A5D414-27CA-49E5-9454-8FD5101A8DF3}"/>
    <cellStyle name="Header2 2 2 3 2 3" xfId="34870" xr:uid="{A4BEEFEA-5871-43C7-B106-0277C0CE7D2F}"/>
    <cellStyle name="Header2 2 2 3 2 4" xfId="34871" xr:uid="{A2B0A23D-2021-49D6-B02D-374A41121911}"/>
    <cellStyle name="Header2 2 2 3 2 5" xfId="34872" xr:uid="{4CE5D6C6-554B-415E-8FA6-53B3C78468AB}"/>
    <cellStyle name="Header2 2 2 3 3" xfId="34873" xr:uid="{19842C6B-08BC-49EF-B4FE-7E468E6A98D6}"/>
    <cellStyle name="Header2 2 2 3 3 2" xfId="34874" xr:uid="{5380C2EA-BA81-44D6-BE36-1DA124A50056}"/>
    <cellStyle name="Header2 2 2 3 3 3" xfId="34875" xr:uid="{C03F13D3-5D3C-4900-8B4E-87F6A74FAFC0}"/>
    <cellStyle name="Header2 2 2 3 3 4" xfId="34876" xr:uid="{7CC9F41C-C343-40D3-8709-2834072C7C46}"/>
    <cellStyle name="Header2 2 2 3 3 5" xfId="34877" xr:uid="{5509281C-6EE2-4309-A858-6D3B41C52489}"/>
    <cellStyle name="Header2 2 2 3 4" xfId="34878" xr:uid="{250847BE-63E5-47CC-A284-A0DA2D586738}"/>
    <cellStyle name="Header2 2 2 3 5" xfId="34879" xr:uid="{66982086-7EEB-4685-8E2D-5FBF85EFFB39}"/>
    <cellStyle name="Header2 2 2 3 6" xfId="34880" xr:uid="{6B32295F-3668-4F5C-9C9C-09BC4C767D31}"/>
    <cellStyle name="Header2 2 2 3 7" xfId="34881" xr:uid="{0D2D8A18-4CB0-4AB2-8E64-5FEB2281DF69}"/>
    <cellStyle name="Header2 2 2 3_Commentaires" xfId="34882" xr:uid="{11E00033-74F4-4C1D-B7BD-74EAC11DA4AF}"/>
    <cellStyle name="Header2 2 2 4" xfId="34883" xr:uid="{BDDD51BA-3D86-465E-8469-93AB7F690A8F}"/>
    <cellStyle name="Header2 2 2 4 2" xfId="34884" xr:uid="{93BCD285-6AEC-47A8-B544-3CDAC099E6EF}"/>
    <cellStyle name="Header2 2 2 4 2 2" xfId="34885" xr:uid="{4E82C241-401C-4573-BC7A-92F3C6BC8834}"/>
    <cellStyle name="Header2 2 2 4 2 3" xfId="34886" xr:uid="{3827B63E-D947-420A-A954-D23CAF5B069B}"/>
    <cellStyle name="Header2 2 2 4 2 4" xfId="34887" xr:uid="{A7DB6DBE-AF5E-4DB6-9B3D-1A1C9E8E502F}"/>
    <cellStyle name="Header2 2 2 4 2 5" xfId="34888" xr:uid="{D0BC5732-43FE-4FF4-9C6D-E54C7935F821}"/>
    <cellStyle name="Header2 2 2 4 3" xfId="34889" xr:uid="{D2BDE2AF-8F8D-4BD0-81E3-CD7B88B30AF5}"/>
    <cellStyle name="Header2 2 2 4 3 2" xfId="34890" xr:uid="{D1ED9378-2FC7-432E-B408-AEB23153A186}"/>
    <cellStyle name="Header2 2 2 4 3 3" xfId="34891" xr:uid="{EC10C241-5707-4FAC-B83A-80C52AA74DFF}"/>
    <cellStyle name="Header2 2 2 4 3 4" xfId="34892" xr:uid="{AECDB092-7FA6-4893-8F8E-E3D708C5EB6E}"/>
    <cellStyle name="Header2 2 2 4 3 5" xfId="34893" xr:uid="{B4939706-D4CD-4829-A212-0D456052E96F}"/>
    <cellStyle name="Header2 2 2 4 4" xfId="34894" xr:uid="{7E62FDFC-00AB-4F24-BBB0-90877E64CBDB}"/>
    <cellStyle name="Header2 2 2 4 5" xfId="34895" xr:uid="{216AFCD3-2E05-42F6-A12E-67249F3E216C}"/>
    <cellStyle name="Header2 2 2 4 6" xfId="34896" xr:uid="{3514EF58-198B-4B91-A7B7-276F74FF3215}"/>
    <cellStyle name="Header2 2 2 4 7" xfId="34897" xr:uid="{72ACEF73-21C5-45DA-B8E2-4210FA9B3833}"/>
    <cellStyle name="Header2 2 2 5" xfId="34898" xr:uid="{9DDB378C-AD6C-4492-82DB-9C7043C2CC2E}"/>
    <cellStyle name="Header2 2 2 5 2" xfId="34899" xr:uid="{666263EB-1330-4AD8-AA3A-1CE1E0F72F9B}"/>
    <cellStyle name="Header2 2 2 5 3" xfId="34900" xr:uid="{D81D0F4F-9B18-4CD0-8BA4-B6D9647FD3B9}"/>
    <cellStyle name="Header2 2 2 5 4" xfId="34901" xr:uid="{0E777581-B7F0-4951-B609-69353E88D379}"/>
    <cellStyle name="Header2 2 2 5 5" xfId="34902" xr:uid="{7A58D224-4012-40A6-A64D-C718FA22F96A}"/>
    <cellStyle name="Header2 2 2 6" xfId="34903" xr:uid="{02AC8FAA-78EB-472B-A776-71A4CB118628}"/>
    <cellStyle name="Header2 2 2 6 2" xfId="34904" xr:uid="{568CB5BC-32F4-4958-B0B6-3A910350EF0F}"/>
    <cellStyle name="Header2 2 2 6 3" xfId="34905" xr:uid="{D00C04DC-DC58-482A-98EA-3BDC3FB55019}"/>
    <cellStyle name="Header2 2 2 6 4" xfId="34906" xr:uid="{32DC0ED8-6D1B-4507-82C7-E30DCA837761}"/>
    <cellStyle name="Header2 2 2 6 5" xfId="34907" xr:uid="{F6BCFA9F-7BE2-46AB-A5C1-F9AD6DF4089A}"/>
    <cellStyle name="Header2 2 2 7" xfId="34908" xr:uid="{21B39156-7528-40AE-9B79-C07AE74DF964}"/>
    <cellStyle name="Header2 2 2 8" xfId="34909" xr:uid="{1D5015A4-78EB-4BB0-A2E5-F8E3F79B9076}"/>
    <cellStyle name="Header2 2 2 9" xfId="34910" xr:uid="{8C670D1E-6FBF-464D-9CF1-810445BCB250}"/>
    <cellStyle name="Header2 2 2_Commentaires" xfId="34911" xr:uid="{D37679F1-F752-4B15-A085-C841B050B835}"/>
    <cellStyle name="Header2 2 3" xfId="34912" xr:uid="{0327C71F-1905-43C5-B81F-D547B2172202}"/>
    <cellStyle name="Header2 2 3 2" xfId="34913" xr:uid="{2DE2B8D8-B23E-481D-AE96-B3F4B69D18F6}"/>
    <cellStyle name="Header2 2 3 2 2" xfId="34914" xr:uid="{4892C2F5-EBFD-4BBD-BBD4-11BAC590A86D}"/>
    <cellStyle name="Header2 2 3 2 3" xfId="34915" xr:uid="{092A5C52-1C34-4F53-BD66-83CF041CFEFF}"/>
    <cellStyle name="Header2 2 3 2 4" xfId="34916" xr:uid="{D2F22284-0BA6-427E-9BA2-1C3426173C90}"/>
    <cellStyle name="Header2 2 3 2 5" xfId="34917" xr:uid="{1625F9C6-3011-4315-B5D7-77AAC022784F}"/>
    <cellStyle name="Header2 2 3 2_Commentaires" xfId="34918" xr:uid="{C3AAA67D-12D9-4A1C-B519-AAF7D9E50DA7}"/>
    <cellStyle name="Header2 2 3 3" xfId="34919" xr:uid="{6F5C69A0-6B0E-4E57-BFBF-002A29319F60}"/>
    <cellStyle name="Header2 2 3 3 2" xfId="34920" xr:uid="{D0C71BD3-F091-46EC-BD58-E49C07465A2A}"/>
    <cellStyle name="Header2 2 3 3 3" xfId="34921" xr:uid="{4F177D53-9314-4969-8462-895B60CB74A8}"/>
    <cellStyle name="Header2 2 3 3 4" xfId="34922" xr:uid="{D054C627-6637-4291-AD64-B0419EEDAB73}"/>
    <cellStyle name="Header2 2 3 3 5" xfId="34923" xr:uid="{259AF32E-5B67-4215-A37C-D27E16F7256F}"/>
    <cellStyle name="Header2 2 3 4" xfId="34924" xr:uid="{F70FDE87-8860-4D02-B1C6-7E1852A9227F}"/>
    <cellStyle name="Header2 2 3 5" xfId="34925" xr:uid="{36B50B34-D900-4B7C-98B9-F45988751B2B}"/>
    <cellStyle name="Header2 2 3 6" xfId="34926" xr:uid="{5347391D-DBAF-42B5-BFA9-D1CDD3354DFE}"/>
    <cellStyle name="Header2 2 3 7" xfId="34927" xr:uid="{A8ABDAF7-90A8-4532-A0F5-80B8D39E29BD}"/>
    <cellStyle name="Header2 2 3_Commentaires" xfId="34928" xr:uid="{1A7AF328-EB6A-4BCE-9DF9-DCCE24AAE080}"/>
    <cellStyle name="Header2 2 4" xfId="34929" xr:uid="{E77388FF-3B14-4550-848C-872CAEDFAE24}"/>
    <cellStyle name="Header2 2 4 2" xfId="34930" xr:uid="{B6DA10DA-3E34-4240-AF41-F6F8446AA002}"/>
    <cellStyle name="Header2 2 4 2 2" xfId="34931" xr:uid="{B51BEDBE-3998-40B1-846B-A34FF8C76E66}"/>
    <cellStyle name="Header2 2 4 2 3" xfId="34932" xr:uid="{760F358F-F074-42CE-B6BA-73082D4BA46D}"/>
    <cellStyle name="Header2 2 4 2 4" xfId="34933" xr:uid="{3AFF1C67-4D28-441B-AB7B-1552B756484D}"/>
    <cellStyle name="Header2 2 4 2 5" xfId="34934" xr:uid="{1DED962D-6589-4832-B9FD-7AC7F3E29BE7}"/>
    <cellStyle name="Header2 2 4 2_Commentaires" xfId="34935" xr:uid="{740ACC7A-B7CF-4145-8A41-EEE154E147C3}"/>
    <cellStyle name="Header2 2 4 3" xfId="34936" xr:uid="{C58CFD13-957D-4912-A694-1412B6B1E39B}"/>
    <cellStyle name="Header2 2 4 3 2" xfId="34937" xr:uid="{6E567DAD-13A0-4691-B44D-16706745AA7F}"/>
    <cellStyle name="Header2 2 4 3 3" xfId="34938" xr:uid="{D04B97C8-1562-443B-A5C5-A6D38B43280F}"/>
    <cellStyle name="Header2 2 4 3 4" xfId="34939" xr:uid="{6736DC36-39E2-49F3-B33E-8777E38702BF}"/>
    <cellStyle name="Header2 2 4 3 5" xfId="34940" xr:uid="{35B57F02-792B-4528-AFE4-D4702D14986B}"/>
    <cellStyle name="Header2 2 4 4" xfId="34941" xr:uid="{918F19F1-836A-4A95-9E56-7586609914FA}"/>
    <cellStyle name="Header2 2 4 5" xfId="34942" xr:uid="{A45B38AC-A7B3-4A5C-B8AA-6B4628074F73}"/>
    <cellStyle name="Header2 2 4 6" xfId="34943" xr:uid="{13EC340A-42DC-4730-83AA-1149BC8F3A5E}"/>
    <cellStyle name="Header2 2 4 7" xfId="34944" xr:uid="{05E69675-5B59-4869-A7D9-DF70B3F80770}"/>
    <cellStyle name="Header2 2 4_Commentaires" xfId="34945" xr:uid="{7B09B07E-675A-439A-8CE9-DB33FDB6C454}"/>
    <cellStyle name="Header2 2 5" xfId="34946" xr:uid="{31FEE62B-7F5C-4EDB-B64E-9ADD29168B03}"/>
    <cellStyle name="Header2 2 5 2" xfId="34947" xr:uid="{9C7DF8A9-6681-4500-AA70-765153D0254B}"/>
    <cellStyle name="Header2 2 5 2 2" xfId="34948" xr:uid="{A8A1979A-AD20-4F28-9C3C-5F6EFB51A354}"/>
    <cellStyle name="Header2 2 5 2 3" xfId="34949" xr:uid="{FF3910CC-8FC8-494E-92BA-0E9CAB158BBE}"/>
    <cellStyle name="Header2 2 5 2 4" xfId="34950" xr:uid="{A88006CE-F00F-414F-8ECA-862E9C98BC8D}"/>
    <cellStyle name="Header2 2 5 2 5" xfId="34951" xr:uid="{C6978420-1F6B-44FD-9E68-94F627DDA410}"/>
    <cellStyle name="Header2 2 5 2_Commentaires" xfId="34952" xr:uid="{D3939526-41B5-4191-AAA7-333F6DEA20FC}"/>
    <cellStyle name="Header2 2 5 3" xfId="34953" xr:uid="{E14A3B6B-AE32-4CC7-88A6-B770AB794B5B}"/>
    <cellStyle name="Header2 2 5 3 2" xfId="34954" xr:uid="{BE3A05E7-30FD-40B0-8207-A56E07F0F9A4}"/>
    <cellStyle name="Header2 2 5 3 3" xfId="34955" xr:uid="{D5063746-81AE-432A-8379-C4BE8E3158BA}"/>
    <cellStyle name="Header2 2 5 3 4" xfId="34956" xr:uid="{A236F3F2-F732-4011-9BD1-8F14E03A9782}"/>
    <cellStyle name="Header2 2 5 3 5" xfId="34957" xr:uid="{56951339-E1AC-4BE5-A65D-50F7F7962FBE}"/>
    <cellStyle name="Header2 2 5 4" xfId="34958" xr:uid="{501A19E4-39CF-4419-BC0E-8E2B23F2D94C}"/>
    <cellStyle name="Header2 2 5 5" xfId="34959" xr:uid="{90102246-890D-4319-82AA-5ED73201A809}"/>
    <cellStyle name="Header2 2 5 6" xfId="34960" xr:uid="{97AADD08-6F5D-499A-97B6-FB6F927E2099}"/>
    <cellStyle name="Header2 2 5 7" xfId="34961" xr:uid="{2B3454AE-802F-4F70-B942-86EBE02C8C09}"/>
    <cellStyle name="Header2 2 5_Commentaires" xfId="34962" xr:uid="{117B535C-C070-4FBA-A866-216F9773E083}"/>
    <cellStyle name="Header2 2 6" xfId="34963" xr:uid="{B628C3D3-0487-4FB0-BD6A-7CB46F9091C6}"/>
    <cellStyle name="Header2 2 6 2" xfId="34964" xr:uid="{792293C5-184F-4FA7-B4F0-48EB3CB6DD15}"/>
    <cellStyle name="Header2 2 6 2 2" xfId="34965" xr:uid="{E2CEEE6A-2C98-486E-BDE3-9353EBD9DDF8}"/>
    <cellStyle name="Header2 2 6 2 3" xfId="34966" xr:uid="{A2AF98E0-44E2-4EA8-890A-346715E217C9}"/>
    <cellStyle name="Header2 2 6 2 4" xfId="34967" xr:uid="{DC3F7615-9640-4D34-AF6F-72E4112C00B3}"/>
    <cellStyle name="Header2 2 6 2 5" xfId="34968" xr:uid="{D3E551B4-68D5-4CB7-AC85-CE0506C6C572}"/>
    <cellStyle name="Header2 2 6 2_Commentaires" xfId="34969" xr:uid="{B7B1FCB4-C333-4ADB-8AD3-BF8EC67F3123}"/>
    <cellStyle name="Header2 2 6 3" xfId="34970" xr:uid="{A28A19CB-185C-4DBB-A34A-8E6BCA0EEE72}"/>
    <cellStyle name="Header2 2 6 3 2" xfId="34971" xr:uid="{1A4AE288-7B97-4FA2-A598-0CD6BA83B5AE}"/>
    <cellStyle name="Header2 2 6 3 3" xfId="34972" xr:uid="{4029C921-28EB-4D32-BB1B-09773AD0C50D}"/>
    <cellStyle name="Header2 2 6 3 4" xfId="34973" xr:uid="{7A6C4D72-5E41-4937-8547-2ADFFE862B42}"/>
    <cellStyle name="Header2 2 6 3 5" xfId="34974" xr:uid="{5118AE84-7269-4874-9EF3-F2585D105CDB}"/>
    <cellStyle name="Header2 2 6 4" xfId="34975" xr:uid="{D611E782-7333-4BC5-9CB5-0925A7CFBC0F}"/>
    <cellStyle name="Header2 2 6 5" xfId="34976" xr:uid="{CE9F3C08-C292-4CCE-9017-97287ECC3A69}"/>
    <cellStyle name="Header2 2 6 6" xfId="34977" xr:uid="{71A90C07-B18A-487F-95ED-7347AB4E2CB1}"/>
    <cellStyle name="Header2 2 6 7" xfId="34978" xr:uid="{4B6A1DE0-CF53-421D-9267-71AE9D810A6C}"/>
    <cellStyle name="Header2 2 6_Commentaires" xfId="34979" xr:uid="{648436F5-BFED-4546-AF67-06132E3E0F23}"/>
    <cellStyle name="Header2 2 7" xfId="34980" xr:uid="{DA8D9563-B861-4C7B-BA88-EAC9E5384859}"/>
    <cellStyle name="Header2 2 7 2" xfId="34981" xr:uid="{0689DF45-DAB2-4ED8-8122-8C54425C5D65}"/>
    <cellStyle name="Header2 2 7 2 2" xfId="34982" xr:uid="{1C9C402E-A805-4F17-9BB7-529606BC1FCF}"/>
    <cellStyle name="Header2 2 7 2 3" xfId="34983" xr:uid="{6AC6EAA2-A5D7-4B0B-882F-45FD45DA212C}"/>
    <cellStyle name="Header2 2 7 2 4" xfId="34984" xr:uid="{3430BEDB-F05F-499C-B59C-C072C03B45B3}"/>
    <cellStyle name="Header2 2 7 2 5" xfId="34985" xr:uid="{3DD5B3AD-3FC7-46CE-96CC-8869E4666073}"/>
    <cellStyle name="Header2 2 7 3" xfId="34986" xr:uid="{E9E7C5DB-AEB5-4EAD-9BE0-30A6BFA2855B}"/>
    <cellStyle name="Header2 2 7 4" xfId="34987" xr:uid="{9B105268-0C43-4D88-8795-F5AE15812F0F}"/>
    <cellStyle name="Header2 2 7 5" xfId="34988" xr:uid="{EE2A77FF-B5B3-420A-922E-D8BB337B3C69}"/>
    <cellStyle name="Header2 2 7 6" xfId="34989" xr:uid="{8F8D9A0F-08EC-43C7-A832-118D27EE7E24}"/>
    <cellStyle name="Header2 2 7_Commentaires" xfId="34990" xr:uid="{D91EE710-EDD2-44F8-AD32-CF73929B65D4}"/>
    <cellStyle name="Header2 2 8" xfId="34991" xr:uid="{9FB6FFC3-2E2A-4E48-83E4-FBCA265BF7FA}"/>
    <cellStyle name="Header2 2 8 2" xfId="34992" xr:uid="{7DFF5200-E251-4B16-BEAC-59D6B0D52EFF}"/>
    <cellStyle name="Header2 2 8 3" xfId="34993" xr:uid="{72DB78BF-8DE1-4EA3-838F-A91DD7C8011F}"/>
    <cellStyle name="Header2 2 8 4" xfId="34994" xr:uid="{0C97FD75-CFBC-410A-9EF6-D517E3AA7FD3}"/>
    <cellStyle name="Header2 2 8 5" xfId="34995" xr:uid="{4CD5F40A-3FC0-4969-9AED-8AE554C299A4}"/>
    <cellStyle name="Header2 2 8_Commentaires" xfId="34996" xr:uid="{390C396B-A18F-4740-AD19-48DE7FF7AF47}"/>
    <cellStyle name="Header2 2 9" xfId="34997" xr:uid="{884237A9-91C1-47D3-B49B-7333505EA1E6}"/>
    <cellStyle name="Header2 2_Commentaires" xfId="34998" xr:uid="{D3E243AC-E3B8-4F53-9F68-4C2200583ED4}"/>
    <cellStyle name="Header2 20" xfId="34999" xr:uid="{1DFED3C4-EE15-42ED-8285-5612DD863046}"/>
    <cellStyle name="Header2 20 2" xfId="35000" xr:uid="{AD7F0338-0B9E-4B34-8F93-EB0AAB26051E}"/>
    <cellStyle name="Header2 20 2 2" xfId="35001" xr:uid="{CEDC0C9E-9AAC-4A69-B00D-D525724A703A}"/>
    <cellStyle name="Header2 20 2 3" xfId="35002" xr:uid="{06C81125-CE97-4152-9264-E35A57E5AD35}"/>
    <cellStyle name="Header2 20 2 4" xfId="35003" xr:uid="{59052CF4-8080-4CFF-A006-78BCBBF3DDB0}"/>
    <cellStyle name="Header2 20 2 5" xfId="35004" xr:uid="{913D0198-9B98-4BDA-9B01-1790613B6805}"/>
    <cellStyle name="Header2 20 2_Commentaires" xfId="35005" xr:uid="{1AEF88B5-C369-4050-9110-ABAF82DBBD3F}"/>
    <cellStyle name="Header2 20 3" xfId="35006" xr:uid="{55B81A1A-6443-4ADA-9028-159D0F333EB2}"/>
    <cellStyle name="Header2 20 3 2" xfId="35007" xr:uid="{3A5E3980-503E-4C35-8515-10D64BAC0010}"/>
    <cellStyle name="Header2 20 3 3" xfId="35008" xr:uid="{6D1E5400-1B8B-42F6-A6D7-141218D9FD57}"/>
    <cellStyle name="Header2 20 3 4" xfId="35009" xr:uid="{0BB5D5CE-1E70-4D53-800E-3A2D191158E7}"/>
    <cellStyle name="Header2 20 3 5" xfId="35010" xr:uid="{491E8448-FF21-4F24-A4EB-8C1D0C181302}"/>
    <cellStyle name="Header2 20 4" xfId="35011" xr:uid="{9B781EFC-2E75-4A1E-9F1C-139307042BC8}"/>
    <cellStyle name="Header2 20 5" xfId="35012" xr:uid="{24EAC448-0972-4F08-AEAC-D4EA780B36B7}"/>
    <cellStyle name="Header2 20 6" xfId="35013" xr:uid="{2B02DBD8-7996-41AD-AE3B-1584FCEB3AB2}"/>
    <cellStyle name="Header2 20 7" xfId="35014" xr:uid="{90ECB235-6BDE-4673-ADBC-0F049DC15ED2}"/>
    <cellStyle name="Header2 20_Commentaires" xfId="35015" xr:uid="{59FC8F43-C10C-4E4A-9B2C-4F2430156F30}"/>
    <cellStyle name="Header2 21" xfId="35016" xr:uid="{6635F285-7119-48A0-9DD9-28C20FF054EB}"/>
    <cellStyle name="Header2 21 2" xfId="35017" xr:uid="{35DA560D-ADF2-4F4E-A0E5-4E30B8F99DFA}"/>
    <cellStyle name="Header2 21 2 2" xfId="35018" xr:uid="{6AD61A9E-F9B0-46A3-B2A9-EA1EC7C27EC9}"/>
    <cellStyle name="Header2 21 2 3" xfId="35019" xr:uid="{E1B1845F-3F14-4716-93DC-F182CC6AC165}"/>
    <cellStyle name="Header2 21 2 4" xfId="35020" xr:uid="{6737484F-2D76-4F11-A065-B93C357F835D}"/>
    <cellStyle name="Header2 21 2 5" xfId="35021" xr:uid="{8E29770B-DDD4-45FD-8329-A04DE03DA8D7}"/>
    <cellStyle name="Header2 21 2_Commentaires" xfId="35022" xr:uid="{5169821E-4E8A-43C2-910A-6885F27F6CFF}"/>
    <cellStyle name="Header2 21 3" xfId="35023" xr:uid="{1DA4C921-6407-4389-9ACA-FEA0EA13BE4F}"/>
    <cellStyle name="Header2 21 3 2" xfId="35024" xr:uid="{CF1FCF82-4864-46AB-80D6-5C43C889FADC}"/>
    <cellStyle name="Header2 21 3 3" xfId="35025" xr:uid="{429B3274-E3B0-40C2-B88F-83C09338045D}"/>
    <cellStyle name="Header2 21 3 4" xfId="35026" xr:uid="{3B4FE089-083D-4DB6-A83F-4E4023A643E1}"/>
    <cellStyle name="Header2 21 3 5" xfId="35027" xr:uid="{5E4C00C8-81DE-474F-B048-C7CFB4C45386}"/>
    <cellStyle name="Header2 21 4" xfId="35028" xr:uid="{E7CBD456-3038-4EF4-9384-95F9B7762040}"/>
    <cellStyle name="Header2 21 5" xfId="35029" xr:uid="{E2FF44E8-2B9A-44AF-BEAB-2F708194E324}"/>
    <cellStyle name="Header2 21 6" xfId="35030" xr:uid="{2E2413EC-470B-4419-993E-FA86CABC43BB}"/>
    <cellStyle name="Header2 21 7" xfId="35031" xr:uid="{86832EE2-9105-4D1C-AD88-AF486D1BEC19}"/>
    <cellStyle name="Header2 21_Commentaires" xfId="35032" xr:uid="{6B308A01-1D5E-47A7-9A2B-996771A6BD02}"/>
    <cellStyle name="Header2 22" xfId="35033" xr:uid="{F26F4949-FD9B-4FAA-9603-6589F4127798}"/>
    <cellStyle name="Header2 22 2" xfId="35034" xr:uid="{B7251700-9A4B-4091-8F91-BD20FD980FB0}"/>
    <cellStyle name="Header2 22 2 2" xfId="35035" xr:uid="{40B2524D-FBDD-4CE2-8AE7-CF3427305EF7}"/>
    <cellStyle name="Header2 22 2 3" xfId="35036" xr:uid="{5DA7F296-7840-410E-835F-38C5CB18D60A}"/>
    <cellStyle name="Header2 22 2 4" xfId="35037" xr:uid="{F742A7F3-DA7C-47F2-8189-74BAE687C9EB}"/>
    <cellStyle name="Header2 22 2 5" xfId="35038" xr:uid="{F5790461-34FE-4E58-A785-7335BB35AD8F}"/>
    <cellStyle name="Header2 22 2_Commentaires" xfId="35039" xr:uid="{717420CB-9ADA-46DA-A73D-661C796E6530}"/>
    <cellStyle name="Header2 22 3" xfId="35040" xr:uid="{63430BC0-399F-4CFA-A1CE-4E271A831AD7}"/>
    <cellStyle name="Header2 22 4" xfId="35041" xr:uid="{4DA6549F-5C8B-4A9C-96BF-00BADABF3ADD}"/>
    <cellStyle name="Header2 22 5" xfId="35042" xr:uid="{0453445D-2756-4726-9036-0B6E6644D00D}"/>
    <cellStyle name="Header2 22 6" xfId="35043" xr:uid="{95A25D81-E611-4366-B019-2422FA1812C7}"/>
    <cellStyle name="Header2 22_Commentaires" xfId="35044" xr:uid="{F2730F7C-A008-4C6C-BE9D-A6B949DF8487}"/>
    <cellStyle name="Header2 23" xfId="35045" xr:uid="{2FFB2F6D-7E71-4400-A651-2F37A5E49B6C}"/>
    <cellStyle name="Header2 23 2" xfId="35046" xr:uid="{4A9F065C-214B-406A-98A8-4AD0DF9D9BD5}"/>
    <cellStyle name="Header2 23 2 2" xfId="35047" xr:uid="{C68CE367-8961-4800-82D0-8B915A443678}"/>
    <cellStyle name="Header2 23 2_Commentaires" xfId="35048" xr:uid="{4DA74477-CFAB-4887-AC95-7C6A94AB0060}"/>
    <cellStyle name="Header2 23 3" xfId="35049" xr:uid="{B0EA3806-0748-4A69-8C02-CE004B53F4BF}"/>
    <cellStyle name="Header2 23 4" xfId="35050" xr:uid="{BDC78C7A-7699-4E33-820E-61CD7876C9F4}"/>
    <cellStyle name="Header2 23 5" xfId="35051" xr:uid="{9C2866BA-8E57-45C8-8911-D193D09D4B2D}"/>
    <cellStyle name="Header2 23_Commentaires" xfId="35052" xr:uid="{0F472519-EBA4-4A62-856E-D15A0533DEB0}"/>
    <cellStyle name="Header2 24" xfId="35053" xr:uid="{484A77A9-3E61-46E6-8C23-D8B0F11E3380}"/>
    <cellStyle name="Header2 24 2" xfId="35054" xr:uid="{1B5C5BC6-D3B4-4DE3-8557-CE09D1D40D77}"/>
    <cellStyle name="Header2 24 2 2" xfId="35055" xr:uid="{DC6F2D61-2FDB-419F-BFCD-04FA13AE368A}"/>
    <cellStyle name="Header2 24 2_Commentaires" xfId="35056" xr:uid="{2B80ED02-58E6-40D5-83C6-BCB2D3900857}"/>
    <cellStyle name="Header2 24 3" xfId="35057" xr:uid="{30E3F311-FAE1-4291-8BC6-B294CC8877F1}"/>
    <cellStyle name="Header2 24_Commentaires" xfId="35058" xr:uid="{EBB9EE09-141B-4D47-8470-6BF0C5820B5B}"/>
    <cellStyle name="Header2 25" xfId="35059" xr:uid="{B9911453-1D0E-4ED3-AA59-8AC974D88E1F}"/>
    <cellStyle name="Header2 25 2" xfId="35060" xr:uid="{AB4D8A42-A502-4AB1-B2E3-80794FA042C2}"/>
    <cellStyle name="Header2 25 2 2" xfId="35061" xr:uid="{5B6FD2A6-3804-4DF2-93FD-DA07CD9B25A7}"/>
    <cellStyle name="Header2 25 2_Commentaires" xfId="35062" xr:uid="{2C95DFA2-DA9D-4BBD-9A92-F5F71125056E}"/>
    <cellStyle name="Header2 25 3" xfId="35063" xr:uid="{9B45F5C1-0FD1-404B-8AB0-A21AAA2DE22C}"/>
    <cellStyle name="Header2 25_Commentaires" xfId="35064" xr:uid="{0F86B54D-9012-4F26-8003-DBE75416DC32}"/>
    <cellStyle name="Header2 26" xfId="35065" xr:uid="{7CC8F41A-B748-487E-A1CE-C268C103E05A}"/>
    <cellStyle name="Header2 26 2" xfId="35066" xr:uid="{B4079DC6-5064-4ABC-9021-7A71215797AF}"/>
    <cellStyle name="Header2 26_Commentaires" xfId="35067" xr:uid="{B2DAA1CA-F6E5-4B46-9A87-80D21E03FA4B}"/>
    <cellStyle name="Header2 27" xfId="35068" xr:uid="{0ED6A270-BE20-4970-A80A-0F7A54CDFBB2}"/>
    <cellStyle name="Header2 27 2" xfId="35069" xr:uid="{645A22D8-1B1C-40A5-ABDC-4475D22A5A39}"/>
    <cellStyle name="Header2 27 2 2" xfId="35070" xr:uid="{774ED880-7319-4624-9176-B9B45719392B}"/>
    <cellStyle name="Header2 27 2_Commentaires" xfId="35071" xr:uid="{501F1873-F1C7-45C6-8480-51BD45FADE6C}"/>
    <cellStyle name="Header2 27 3" xfId="35072" xr:uid="{655BD85A-0FFE-4F0D-8F59-832CD54F36AA}"/>
    <cellStyle name="Header2 27_Commentaires" xfId="35073" xr:uid="{9B757DBC-AB9A-4E65-9758-52B28A662FF9}"/>
    <cellStyle name="Header2 28" xfId="35074" xr:uid="{AD328821-9C24-49D7-873E-E17B3BCEB9FB}"/>
    <cellStyle name="Header2 28 2" xfId="35075" xr:uid="{0A2F9162-3F1A-41D7-BB70-C439C623103D}"/>
    <cellStyle name="Header2 28 2 2" xfId="35076" xr:uid="{7E627213-DA00-4FD0-9E41-F874F2E61C7B}"/>
    <cellStyle name="Header2 28 2_Commentaires" xfId="35077" xr:uid="{7A62FC80-9799-4919-8495-E26FA266F8E0}"/>
    <cellStyle name="Header2 28 3" xfId="35078" xr:uid="{AE9F18C0-8B18-4588-9DE7-C25B9FE581F3}"/>
    <cellStyle name="Header2 28_Commentaires" xfId="35079" xr:uid="{5B75B9AB-B1EF-4E4D-A0CB-E6559B29D3F0}"/>
    <cellStyle name="Header2 29" xfId="35080" xr:uid="{B8140188-3584-45D3-8CFE-0AF23A54F85F}"/>
    <cellStyle name="Header2 29 2" xfId="35081" xr:uid="{F561DA4F-D746-478B-874B-3C6209965858}"/>
    <cellStyle name="Header2 29 2 2" xfId="35082" xr:uid="{DF6CECC9-A7BE-4595-B729-366894623801}"/>
    <cellStyle name="Header2 29 2_Commentaires" xfId="35083" xr:uid="{C8108FFE-8B0E-419D-8FD7-31CD943A9C5A}"/>
    <cellStyle name="Header2 29 3" xfId="35084" xr:uid="{4FD62006-79CD-4559-BBA8-D0DB976FED61}"/>
    <cellStyle name="Header2 29_Commentaires" xfId="35085" xr:uid="{D4B5A86D-F895-4933-ACF9-8050CB16587A}"/>
    <cellStyle name="Header2 3" xfId="35086" xr:uid="{127B6D17-4CE1-4444-87EE-C36CD5E55054}"/>
    <cellStyle name="Header2 3 10" xfId="35087" xr:uid="{EAEB9C84-93F4-4AF4-B900-0DF4029D14DF}"/>
    <cellStyle name="Header2 3 11" xfId="35088" xr:uid="{17D7204C-F8CA-44CE-A11D-D6C69C915D25}"/>
    <cellStyle name="Header2 3 12" xfId="35089" xr:uid="{C86E3F51-D1AD-4E28-B74B-8956B38DF8E9}"/>
    <cellStyle name="Header2 3 2" xfId="35090" xr:uid="{985639BD-9FCA-43A8-BBEB-85502258F51B}"/>
    <cellStyle name="Header2 3 2 10" xfId="35091" xr:uid="{01173D1A-6EB8-41F7-B048-F468F5E797D0}"/>
    <cellStyle name="Header2 3 2 2" xfId="35092" xr:uid="{2DFDA02D-F1CA-46FD-BA6F-64B61BCDE6F8}"/>
    <cellStyle name="Header2 3 2 2 2" xfId="35093" xr:uid="{3FD53482-1F41-46E0-9ECB-A6F01DEBE03D}"/>
    <cellStyle name="Header2 3 2 2 2 2" xfId="35094" xr:uid="{E6E26629-C39D-4CF6-9FE7-2B7FB703C40A}"/>
    <cellStyle name="Header2 3 2 2 2 3" xfId="35095" xr:uid="{ECC260E4-ED00-4BF8-9B01-FF5E9AA5DC10}"/>
    <cellStyle name="Header2 3 2 2 2 4" xfId="35096" xr:uid="{2BD278D7-49F1-4FD9-9EEB-2F6C74BF2D53}"/>
    <cellStyle name="Header2 3 2 2 2 5" xfId="35097" xr:uid="{14BFA3A2-B05D-40C8-A6E7-CE76FB41C914}"/>
    <cellStyle name="Header2 3 2 2 3" xfId="35098" xr:uid="{08E9CF64-2B79-48F9-9389-9DFE7773C9DA}"/>
    <cellStyle name="Header2 3 2 2 3 2" xfId="35099" xr:uid="{AD12B1F9-B1D7-4CD7-BDF3-3A709FEF755D}"/>
    <cellStyle name="Header2 3 2 2 3 3" xfId="35100" xr:uid="{E055A14E-C90D-46F5-9A5D-94FA0F8840D6}"/>
    <cellStyle name="Header2 3 2 2 3 4" xfId="35101" xr:uid="{8AF9C270-4EA8-4FE6-8037-CC877F933E88}"/>
    <cellStyle name="Header2 3 2 2 3 5" xfId="35102" xr:uid="{5E736414-F825-4FFA-AE2B-1F2110ACA27B}"/>
    <cellStyle name="Header2 3 2 2 4" xfId="35103" xr:uid="{AA8A16B5-5B0C-41FB-9DC7-F5116EDE017A}"/>
    <cellStyle name="Header2 3 2 2 5" xfId="35104" xr:uid="{B5EE3641-B02B-4966-B95E-0B046A821532}"/>
    <cellStyle name="Header2 3 2 2 6" xfId="35105" xr:uid="{096C6F65-1601-414E-A775-4DF5271E1758}"/>
    <cellStyle name="Header2 3 2 2 7" xfId="35106" xr:uid="{FB0B33B2-E703-4DE2-B842-287FD543916A}"/>
    <cellStyle name="Header2 3 2 2_Commentaires" xfId="35107" xr:uid="{E559AF15-9964-4A97-AE7D-65B0C7AD5A8E}"/>
    <cellStyle name="Header2 3 2 3" xfId="35108" xr:uid="{4B612B0D-999C-48B2-B7DB-F081E510D05A}"/>
    <cellStyle name="Header2 3 2 3 2" xfId="35109" xr:uid="{7E0ADB0A-657B-40AC-942C-FAC166822A56}"/>
    <cellStyle name="Header2 3 2 3 2 2" xfId="35110" xr:uid="{DEFA7A95-8DD6-42E0-A28F-12CB1BF0B9AD}"/>
    <cellStyle name="Header2 3 2 3 2 3" xfId="35111" xr:uid="{F25CD00E-F3A9-4DE9-B31F-A7245BD551C9}"/>
    <cellStyle name="Header2 3 2 3 2 4" xfId="35112" xr:uid="{4EF1B490-60D8-41DC-9C8D-EA1B8FCCFEB2}"/>
    <cellStyle name="Header2 3 2 3 2 5" xfId="35113" xr:uid="{EFFEC4F0-4BA0-4EDE-8BD5-4D1199F6813C}"/>
    <cellStyle name="Header2 3 2 3 3" xfId="35114" xr:uid="{0007CADD-D7A3-402B-ABE5-E49AC7E074F7}"/>
    <cellStyle name="Header2 3 2 3 3 2" xfId="35115" xr:uid="{9342C2AB-3E48-4396-A7FC-75574D9B934E}"/>
    <cellStyle name="Header2 3 2 3 3 3" xfId="35116" xr:uid="{2C0B73AA-98A4-4C77-A475-0AB07D426E91}"/>
    <cellStyle name="Header2 3 2 3 3 4" xfId="35117" xr:uid="{51EAA241-878E-4FE8-BBE6-44A09962AFD4}"/>
    <cellStyle name="Header2 3 2 3 3 5" xfId="35118" xr:uid="{428D3337-FF0E-493D-B2BB-5C7D241F2667}"/>
    <cellStyle name="Header2 3 2 3 4" xfId="35119" xr:uid="{122A929E-5FE6-45EF-932B-26CE7DBAB0C7}"/>
    <cellStyle name="Header2 3 2 3 5" xfId="35120" xr:uid="{F048913E-A87F-43F1-9808-4551C073F481}"/>
    <cellStyle name="Header2 3 2 3 6" xfId="35121" xr:uid="{ACB748AF-C987-4235-992E-5BCC993DF325}"/>
    <cellStyle name="Header2 3 2 3 7" xfId="35122" xr:uid="{98890653-62B1-4D05-A0F3-92342BC51149}"/>
    <cellStyle name="Header2 3 2 3_Commentaires" xfId="35123" xr:uid="{5299340E-DB2C-473F-A158-9D182B8BC545}"/>
    <cellStyle name="Header2 3 2 4" xfId="35124" xr:uid="{C2C9F8ED-D69A-4692-8D6C-23140983F582}"/>
    <cellStyle name="Header2 3 2 4 2" xfId="35125" xr:uid="{1F239294-251D-408D-BFA3-A7F8AE27CCAD}"/>
    <cellStyle name="Header2 3 2 4 2 2" xfId="35126" xr:uid="{3A0E0788-8123-4FF9-AF42-091716A6424A}"/>
    <cellStyle name="Header2 3 2 4 2 3" xfId="35127" xr:uid="{795A511F-8815-4E6B-BC89-7C5C8C5F05BC}"/>
    <cellStyle name="Header2 3 2 4 2 4" xfId="35128" xr:uid="{4DE5FF42-455E-47F3-86DB-7DC37426F76C}"/>
    <cellStyle name="Header2 3 2 4 2 5" xfId="35129" xr:uid="{8B442F9C-CABA-4996-965C-E39A3AC1F593}"/>
    <cellStyle name="Header2 3 2 4 3" xfId="35130" xr:uid="{279616C3-5076-4C61-8785-9590B947813C}"/>
    <cellStyle name="Header2 3 2 4 3 2" xfId="35131" xr:uid="{A619BEED-B388-44E5-81D6-0EF6CAC0C16B}"/>
    <cellStyle name="Header2 3 2 4 3 3" xfId="35132" xr:uid="{FB271D44-74F6-4D5A-9DAA-68D227C03631}"/>
    <cellStyle name="Header2 3 2 4 3 4" xfId="35133" xr:uid="{1DE2DE0A-DF75-4056-B774-4DEF86BAE01B}"/>
    <cellStyle name="Header2 3 2 4 3 5" xfId="35134" xr:uid="{9D92EDD2-4D35-4F59-82BA-7BF9239BDB31}"/>
    <cellStyle name="Header2 3 2 4 4" xfId="35135" xr:uid="{F49CBC2A-5283-4FB7-A19F-9C639AED29DD}"/>
    <cellStyle name="Header2 3 2 4 5" xfId="35136" xr:uid="{0EC3F24B-8782-44A4-A67C-9A99710A9C10}"/>
    <cellStyle name="Header2 3 2 4 6" xfId="35137" xr:uid="{76C3D276-72AC-4760-A0CD-E20BECB6006C}"/>
    <cellStyle name="Header2 3 2 4 7" xfId="35138" xr:uid="{F00B27A5-6564-4BA4-9F1E-31A3E993A042}"/>
    <cellStyle name="Header2 3 2 4_Commentaires" xfId="35139" xr:uid="{F4D30F75-861E-49D6-B110-DD2A104DF4CC}"/>
    <cellStyle name="Header2 3 2 5" xfId="35140" xr:uid="{99587FB6-E54A-4F6C-A851-71C05428535A}"/>
    <cellStyle name="Header2 3 2 5 2" xfId="35141" xr:uid="{9210A561-1BAB-4588-AA0D-90135D6C2228}"/>
    <cellStyle name="Header2 3 2 5 3" xfId="35142" xr:uid="{E34A7D73-F81A-4357-827B-C48B2B264590}"/>
    <cellStyle name="Header2 3 2 5 4" xfId="35143" xr:uid="{95DE1312-4EA4-443A-B3A3-B3605F9B97A9}"/>
    <cellStyle name="Header2 3 2 5 5" xfId="35144" xr:uid="{C8607A8E-33AC-4765-B59B-219DA1B5491F}"/>
    <cellStyle name="Header2 3 2 6" xfId="35145" xr:uid="{8145E69E-5044-4F42-93BB-C1E01C8D44AF}"/>
    <cellStyle name="Header2 3 2 6 2" xfId="35146" xr:uid="{33E9B3DD-B50C-4A26-8CFE-5BA7C83B098F}"/>
    <cellStyle name="Header2 3 2 6 3" xfId="35147" xr:uid="{FA7F3955-2469-4F9E-9069-8F1147BF0EC9}"/>
    <cellStyle name="Header2 3 2 6 4" xfId="35148" xr:uid="{7559FA4A-071D-42BB-8AE1-7A040DF32F58}"/>
    <cellStyle name="Header2 3 2 6 5" xfId="35149" xr:uid="{EF46E8BF-619D-45DA-80F5-B9760ADAEF19}"/>
    <cellStyle name="Header2 3 2 7" xfId="35150" xr:uid="{D93BF38A-A860-41F2-B175-A42BFCC410E2}"/>
    <cellStyle name="Header2 3 2 8" xfId="35151" xr:uid="{9AA1E6BB-A4CA-430D-B90F-981934F834E9}"/>
    <cellStyle name="Header2 3 2 9" xfId="35152" xr:uid="{F961DB98-68C1-40BF-81FA-C1A9382EDB55}"/>
    <cellStyle name="Header2 3 2_Commentaires" xfId="35153" xr:uid="{0A8F6EDE-7D74-406F-99A9-643FA594C618}"/>
    <cellStyle name="Header2 3 3" xfId="35154" xr:uid="{98D07DF4-A88F-4AEF-83E3-8695318F1E0E}"/>
    <cellStyle name="Header2 3 3 2" xfId="35155" xr:uid="{7A22F2F2-8C19-4104-87DA-0AD07B5C49A3}"/>
    <cellStyle name="Header2 3 3 2 2" xfId="35156" xr:uid="{8B33A416-3354-47D2-B8C5-B857D525A123}"/>
    <cellStyle name="Header2 3 3 2 3" xfId="35157" xr:uid="{E309A593-20DE-43EC-AA64-A5C6A4B840D2}"/>
    <cellStyle name="Header2 3 3 2 4" xfId="35158" xr:uid="{0828B21E-BACF-4B19-B268-1EADF4522AB7}"/>
    <cellStyle name="Header2 3 3 2 5" xfId="35159" xr:uid="{1A374C7E-6C10-4D4E-B07B-3EA98BF8640D}"/>
    <cellStyle name="Header2 3 3 2_Commentaires" xfId="35160" xr:uid="{F2A36CB9-2856-476D-9401-4CF1E6FE6DEA}"/>
    <cellStyle name="Header2 3 3 3" xfId="35161" xr:uid="{C82D3C48-8CBE-48ED-8013-A215A90FB9E3}"/>
    <cellStyle name="Header2 3 3 3 2" xfId="35162" xr:uid="{523BBF85-68FB-45B4-A4C9-BF5EFC5AAA99}"/>
    <cellStyle name="Header2 3 3 3 3" xfId="35163" xr:uid="{D5624693-20BB-4DF4-B76D-E3A5B1F22D0B}"/>
    <cellStyle name="Header2 3 3 3 4" xfId="35164" xr:uid="{F5558C95-39F5-41EC-AF43-DE10434C5289}"/>
    <cellStyle name="Header2 3 3 3 5" xfId="35165" xr:uid="{AC788C4D-B0EA-4F1F-A552-97251BEE481A}"/>
    <cellStyle name="Header2 3 3 4" xfId="35166" xr:uid="{C0817700-039A-4DF7-9746-57E6AFBE8F92}"/>
    <cellStyle name="Header2 3 3 5" xfId="35167" xr:uid="{72B75F59-0A69-4D1A-9F27-04910B435AB7}"/>
    <cellStyle name="Header2 3 3 6" xfId="35168" xr:uid="{E4F48AFD-8A46-4B90-A2BA-2661F1CF8814}"/>
    <cellStyle name="Header2 3 3 7" xfId="35169" xr:uid="{BA692C35-7834-419D-A601-0BA8E3CB3890}"/>
    <cellStyle name="Header2 3 3_Commentaires" xfId="35170" xr:uid="{47BF8147-8582-4759-AFCD-988285033DAC}"/>
    <cellStyle name="Header2 3 4" xfId="35171" xr:uid="{EAB40427-60CF-465A-905B-885804BA269A}"/>
    <cellStyle name="Header2 3 4 2" xfId="35172" xr:uid="{8511CBAA-10F9-4852-9704-6292E5CEDFD1}"/>
    <cellStyle name="Header2 3 4 2 2" xfId="35173" xr:uid="{81ACCE8D-2D9A-40C6-9E2A-B08A90A4E37F}"/>
    <cellStyle name="Header2 3 4 2 3" xfId="35174" xr:uid="{F9FE9BCB-6759-4FF4-8092-C6391BA37178}"/>
    <cellStyle name="Header2 3 4 2 4" xfId="35175" xr:uid="{7F7BC0EF-13B5-4368-A6AD-C66229116D45}"/>
    <cellStyle name="Header2 3 4 2 5" xfId="35176" xr:uid="{FE7E949D-A706-4023-8E52-695BE086A860}"/>
    <cellStyle name="Header2 3 4 2_Commentaires" xfId="35177" xr:uid="{D425ED1A-52E3-4B45-82A3-2799FE1A1EC5}"/>
    <cellStyle name="Header2 3 4 3" xfId="35178" xr:uid="{6D768767-ECC4-46EE-87E7-11D0F5B71D13}"/>
    <cellStyle name="Header2 3 4 3 2" xfId="35179" xr:uid="{555D3BC3-0A18-4778-B971-CDFBB667C1E9}"/>
    <cellStyle name="Header2 3 4 3 3" xfId="35180" xr:uid="{8D216BD7-0B15-4168-8749-7F4747998362}"/>
    <cellStyle name="Header2 3 4 3 4" xfId="35181" xr:uid="{9F21222C-5C2F-4D0B-9900-E84ADED5B95E}"/>
    <cellStyle name="Header2 3 4 3 5" xfId="35182" xr:uid="{C1625C70-2CE0-483C-8628-407A05556F3F}"/>
    <cellStyle name="Header2 3 4 4" xfId="35183" xr:uid="{6AFFA2A3-5874-49A9-BFCC-EACD57C3C18C}"/>
    <cellStyle name="Header2 3 4 5" xfId="35184" xr:uid="{814AFDDC-3BCE-4DE4-B5FA-DFD95FEF47A1}"/>
    <cellStyle name="Header2 3 4 6" xfId="35185" xr:uid="{AFE53182-34CD-4F73-B06B-AE43CDD25513}"/>
    <cellStyle name="Header2 3 4 7" xfId="35186" xr:uid="{F62132C2-A7B9-40CF-B17C-4CAB6BA8F1F3}"/>
    <cellStyle name="Header2 3 4_Commentaires" xfId="35187" xr:uid="{21705C72-3646-4262-A870-EF7166D4FD47}"/>
    <cellStyle name="Header2 3 5" xfId="35188" xr:uid="{32476DF1-C374-477E-9747-8205BCA9FDF3}"/>
    <cellStyle name="Header2 3 5 2" xfId="35189" xr:uid="{DA2CF6A6-0C6C-4F22-84EF-FAC997631821}"/>
    <cellStyle name="Header2 3 5 2 2" xfId="35190" xr:uid="{8A97D6A0-CE14-4E26-B025-012B6F710E0D}"/>
    <cellStyle name="Header2 3 5 2 3" xfId="35191" xr:uid="{879A5FD7-371C-4FEE-B3BE-BE7AE3725C48}"/>
    <cellStyle name="Header2 3 5 2 4" xfId="35192" xr:uid="{3B01D248-107E-46A3-8B6D-8D65F57C750F}"/>
    <cellStyle name="Header2 3 5 2 5" xfId="35193" xr:uid="{53C0E533-F266-400B-A9D2-CE47ACA6AFC0}"/>
    <cellStyle name="Header2 3 5 2_Commentaires" xfId="35194" xr:uid="{604743BB-BE23-49CA-9129-89F3D3EEAF3F}"/>
    <cellStyle name="Header2 3 5 3" xfId="35195" xr:uid="{23734CB9-A4A5-428B-B295-1461D68F5240}"/>
    <cellStyle name="Header2 3 5 3 2" xfId="35196" xr:uid="{B1499792-2D6F-4D89-A6A1-14D36221DBE3}"/>
    <cellStyle name="Header2 3 5 3 3" xfId="35197" xr:uid="{522E3738-035B-4A76-9105-610FCD47D03F}"/>
    <cellStyle name="Header2 3 5 3 4" xfId="35198" xr:uid="{CF1C485A-ADEA-48E5-9567-9A5B12CDD702}"/>
    <cellStyle name="Header2 3 5 3 5" xfId="35199" xr:uid="{4ED59E13-3D48-4416-9096-2D67D865A1F1}"/>
    <cellStyle name="Header2 3 5 4" xfId="35200" xr:uid="{1E637176-7FDC-4E9C-AA98-CD8C29D936D7}"/>
    <cellStyle name="Header2 3 5 5" xfId="35201" xr:uid="{A43A64EA-3DBD-4D0F-93CC-150D8338ADA2}"/>
    <cellStyle name="Header2 3 5 6" xfId="35202" xr:uid="{BC448D94-79B5-4F49-B0BB-D8AA9F595CD8}"/>
    <cellStyle name="Header2 3 5 7" xfId="35203" xr:uid="{B6394B12-6E4E-4213-9CC3-D6AB19A4EF3E}"/>
    <cellStyle name="Header2 3 5_Commentaires" xfId="35204" xr:uid="{F3C6B12D-14F4-4208-B3F2-EF2951F0E08A}"/>
    <cellStyle name="Header2 3 6" xfId="35205" xr:uid="{D8B278EE-66F2-4220-A9A3-E2CFEE763AED}"/>
    <cellStyle name="Header2 3 6 2" xfId="35206" xr:uid="{47531A22-58FE-4A6A-9B8C-EA1C5F14BF72}"/>
    <cellStyle name="Header2 3 6 2 2" xfId="35207" xr:uid="{A9D53E22-13B5-470B-97B2-2E18DE6C1EF6}"/>
    <cellStyle name="Header2 3 6 2 3" xfId="35208" xr:uid="{3843A014-6B45-48EA-9A24-57EFE4C38663}"/>
    <cellStyle name="Header2 3 6 2 4" xfId="35209" xr:uid="{0F736BB3-9EC8-48B5-8387-1D5B8A19703B}"/>
    <cellStyle name="Header2 3 6 2 5" xfId="35210" xr:uid="{75FC84DD-98F5-4D4C-A48E-21DBB5812B3D}"/>
    <cellStyle name="Header2 3 6 2_Commentaires" xfId="35211" xr:uid="{7E20FBE5-B7D6-459B-9106-C05EB77D8EC7}"/>
    <cellStyle name="Header2 3 6 3" xfId="35212" xr:uid="{640600E5-0C0C-4BC2-A533-0543CF7E54DE}"/>
    <cellStyle name="Header2 3 6 3 2" xfId="35213" xr:uid="{22EC2E63-C0DE-475B-BE03-01F8F8EFD6B7}"/>
    <cellStyle name="Header2 3 6 3 3" xfId="35214" xr:uid="{B949A919-0C56-40F6-ADB6-C75B98C02011}"/>
    <cellStyle name="Header2 3 6 3 4" xfId="35215" xr:uid="{863E11C7-FCB2-493F-B5C7-497DD4D08ABD}"/>
    <cellStyle name="Header2 3 6 3 5" xfId="35216" xr:uid="{A4439051-A532-434C-96FA-2FA3798D78B5}"/>
    <cellStyle name="Header2 3 6 4" xfId="35217" xr:uid="{EDC7B72E-BEA5-4FB1-BC4D-83A7EAF0CFAA}"/>
    <cellStyle name="Header2 3 6 5" xfId="35218" xr:uid="{16C4963E-BBD2-4970-B179-CA35203695CF}"/>
    <cellStyle name="Header2 3 6 6" xfId="35219" xr:uid="{BF06B233-85D6-4A39-A9D1-6C29B9E8B31A}"/>
    <cellStyle name="Header2 3 6 7" xfId="35220" xr:uid="{B2F1C2C7-EE27-4BD5-9ECC-C3886207258C}"/>
    <cellStyle name="Header2 3 6_Commentaires" xfId="35221" xr:uid="{DCF63E8E-181F-4CF8-B787-3805E69BE1C3}"/>
    <cellStyle name="Header2 3 7" xfId="35222" xr:uid="{0448982A-98E8-4C19-A39D-4853E98E7AED}"/>
    <cellStyle name="Header2 3 7 2" xfId="35223" xr:uid="{D9A965FE-2924-4790-9BFD-FD3B92406FCF}"/>
    <cellStyle name="Header2 3 7 2 2" xfId="35224" xr:uid="{C69BA3FC-B969-4FBE-9C68-00FC6C1539A6}"/>
    <cellStyle name="Header2 3 7 2 3" xfId="35225" xr:uid="{9833D08A-45D8-493F-8360-A4C35853DFCB}"/>
    <cellStyle name="Header2 3 7 2 4" xfId="35226" xr:uid="{01B23E39-D2A0-4FF0-A420-A0A56D90D250}"/>
    <cellStyle name="Header2 3 7 2 5" xfId="35227" xr:uid="{7A6EA6E4-9402-478A-B93B-BF0A63362216}"/>
    <cellStyle name="Header2 3 7 2_Commentaires" xfId="35228" xr:uid="{E27F5268-278E-48D4-909F-09AD85C7140A}"/>
    <cellStyle name="Header2 3 7 3" xfId="35229" xr:uid="{3CB33302-7694-4138-B445-F3EE461C698F}"/>
    <cellStyle name="Header2 3 7 4" xfId="35230" xr:uid="{29F7F8F2-C425-4208-97D4-C014114BA4AC}"/>
    <cellStyle name="Header2 3 7 5" xfId="35231" xr:uid="{028D1856-3BB7-4434-8F65-CE043AD16DF9}"/>
    <cellStyle name="Header2 3 7 6" xfId="35232" xr:uid="{A51458DC-74ED-4FE9-9CDD-A3E49876665B}"/>
    <cellStyle name="Header2 3 7_Commentaires" xfId="35233" xr:uid="{F8319F1A-BA85-4929-973C-8DE5ACE9A4C8}"/>
    <cellStyle name="Header2 3 8" xfId="35234" xr:uid="{E4B96A9A-F33D-4D08-A3B2-2FA187F1E41E}"/>
    <cellStyle name="Header2 3 8 2" xfId="35235" xr:uid="{126A7F2C-7287-459E-A7C8-D5B063D0E032}"/>
    <cellStyle name="Header2 3 8 3" xfId="35236" xr:uid="{037C058D-1F66-4F3C-BBF3-3D85CF22DC6F}"/>
    <cellStyle name="Header2 3 8 4" xfId="35237" xr:uid="{4B43AB51-0CDE-4832-AE19-84A96270DFB8}"/>
    <cellStyle name="Header2 3 8 5" xfId="35238" xr:uid="{6CFA6BDE-6C9D-4890-8DEA-417F76127AF1}"/>
    <cellStyle name="Header2 3 8_Commentaires" xfId="35239" xr:uid="{67FB9E4B-1BB7-4851-AE1A-59E6FAB3D001}"/>
    <cellStyle name="Header2 3 9" xfId="35240" xr:uid="{90E1CEDC-3804-43EB-8360-45D272163634}"/>
    <cellStyle name="Header2 3 9 2" xfId="35241" xr:uid="{C3125280-2825-48C9-8432-70763DC43042}"/>
    <cellStyle name="Header2 3 9_Commentaires" xfId="35242" xr:uid="{D72FCEA1-363D-4827-816F-92B32EF53862}"/>
    <cellStyle name="Header2 3_Commentaires" xfId="35243" xr:uid="{663F0B0D-7A6F-4A7A-8F7F-7534AC46CC18}"/>
    <cellStyle name="Header2 30" xfId="35244" xr:uid="{D4BDAE09-8A46-4AC6-AE03-FD11394CFB42}"/>
    <cellStyle name="Header2 30 2" xfId="35245" xr:uid="{CC01D891-5DB7-4E8D-BC5A-2AE413F0CEA0}"/>
    <cellStyle name="Header2 30 2 2" xfId="35246" xr:uid="{E4686262-AC0B-410E-A1A7-A7709F67639A}"/>
    <cellStyle name="Header2 30 2_Commentaires" xfId="35247" xr:uid="{0517A4A3-C167-4E23-AF1B-5A5C598FDF00}"/>
    <cellStyle name="Header2 30 3" xfId="35248" xr:uid="{7EF2C381-1210-4B8E-9FCA-9B97BD585C3F}"/>
    <cellStyle name="Header2 30_Commentaires" xfId="35249" xr:uid="{E5B35083-C801-4156-8F44-0FEED5BF5DF2}"/>
    <cellStyle name="Header2 31" xfId="35250" xr:uid="{49CE92E0-A84E-43C9-B950-DC472471EA61}"/>
    <cellStyle name="Header2 31 2" xfId="35251" xr:uid="{55371AD7-4DDD-464D-B2BC-5B5EA73D02B0}"/>
    <cellStyle name="Header2 31_Commentaires" xfId="35252" xr:uid="{36F439AC-5C42-471D-8489-08D7B9B905C8}"/>
    <cellStyle name="Header2 32" xfId="35253" xr:uid="{14A80DF9-C648-4815-B782-B0E1CAC1DF94}"/>
    <cellStyle name="Header2 4" xfId="35254" xr:uid="{14DF9084-DFBB-4D99-9B24-857BE510E9FB}"/>
    <cellStyle name="Header2 4 10" xfId="35255" xr:uid="{BB2D362A-F118-462F-BE4B-AEFE1DF1DD71}"/>
    <cellStyle name="Header2 4 11" xfId="35256" xr:uid="{CFD60835-22CD-4B07-AA61-E37C2F4E31A0}"/>
    <cellStyle name="Header2 4 12" xfId="35257" xr:uid="{88E84659-751A-414C-804B-3CBD0AF3BF52}"/>
    <cellStyle name="Header2 4 2" xfId="35258" xr:uid="{13BF7224-6B30-465C-8E73-D01EBC5AB6F5}"/>
    <cellStyle name="Header2 4 2 10" xfId="35259" xr:uid="{F2AFC14B-393B-4A0A-A808-8D3960F9BCF7}"/>
    <cellStyle name="Header2 4 2 2" xfId="35260" xr:uid="{01888E03-4630-4EBC-BBCB-108798C2E1FF}"/>
    <cellStyle name="Header2 4 2 2 2" xfId="35261" xr:uid="{76E3C5DA-AD87-4601-B8D2-A497A5BFD1B0}"/>
    <cellStyle name="Header2 4 2 2 2 2" xfId="35262" xr:uid="{138BB36D-632E-4C75-A835-9DAFF38F6BE1}"/>
    <cellStyle name="Header2 4 2 2 2 3" xfId="35263" xr:uid="{838F20B5-6E7B-4FAA-9791-513725241B21}"/>
    <cellStyle name="Header2 4 2 2 2 4" xfId="35264" xr:uid="{5219B69A-48F4-4664-AD61-C251D86A9BE3}"/>
    <cellStyle name="Header2 4 2 2 2 5" xfId="35265" xr:uid="{D744968E-36D8-4E88-B27A-19C738855389}"/>
    <cellStyle name="Header2 4 2 2 3" xfId="35266" xr:uid="{FA5A072D-C6A9-4858-BDBD-ABD2868D0486}"/>
    <cellStyle name="Header2 4 2 2 3 2" xfId="35267" xr:uid="{ADF8924D-CE64-4205-8A50-F205FBF65B0C}"/>
    <cellStyle name="Header2 4 2 2 3 3" xfId="35268" xr:uid="{A2F86B29-00AF-4E4E-982F-B86B6DDFF2F8}"/>
    <cellStyle name="Header2 4 2 2 3 4" xfId="35269" xr:uid="{0A188398-8663-48E4-B7DE-6391F7A94259}"/>
    <cellStyle name="Header2 4 2 2 3 5" xfId="35270" xr:uid="{688FE322-7049-4963-8AEA-1F03853A6D86}"/>
    <cellStyle name="Header2 4 2 2 4" xfId="35271" xr:uid="{6D2000AF-2F65-44B7-91C8-E6D0B3A56661}"/>
    <cellStyle name="Header2 4 2 2 5" xfId="35272" xr:uid="{D7DE2AAC-C405-4A2A-A597-BDCAACE5D336}"/>
    <cellStyle name="Header2 4 2 2 6" xfId="35273" xr:uid="{A0D864CB-E0DC-4EC0-8F95-44A710EDA377}"/>
    <cellStyle name="Header2 4 2 2 7" xfId="35274" xr:uid="{E3F0F2C3-1E59-4E81-80B8-8F7E5C5E8470}"/>
    <cellStyle name="Header2 4 2 2_Commentaires" xfId="35275" xr:uid="{CDAEB01F-45B4-4F55-8883-EBC24BA4BCD8}"/>
    <cellStyle name="Header2 4 2 3" xfId="35276" xr:uid="{DF82168D-FF1E-493B-960B-87F80230A06E}"/>
    <cellStyle name="Header2 4 2 3 2" xfId="35277" xr:uid="{0332C3AB-3FA3-4807-A4F2-55A8A5E77DAB}"/>
    <cellStyle name="Header2 4 2 3 2 2" xfId="35278" xr:uid="{AF451E22-0544-413D-9C25-BEAC2DCA428A}"/>
    <cellStyle name="Header2 4 2 3 2 3" xfId="35279" xr:uid="{09A3FC7E-74A5-454D-A740-6D4F5A4D90AC}"/>
    <cellStyle name="Header2 4 2 3 2 4" xfId="35280" xr:uid="{7AA1ECBD-59CB-412A-8C1B-22FEC74572D8}"/>
    <cellStyle name="Header2 4 2 3 2 5" xfId="35281" xr:uid="{0EBD3A27-62F5-4C03-874F-3AF28124B9C4}"/>
    <cellStyle name="Header2 4 2 3 3" xfId="35282" xr:uid="{AE3C3686-3DA2-4266-AFDB-D479CB8B1DBA}"/>
    <cellStyle name="Header2 4 2 3 3 2" xfId="35283" xr:uid="{B6E24B46-C153-4797-AF77-41347F41847A}"/>
    <cellStyle name="Header2 4 2 3 3 3" xfId="35284" xr:uid="{2272F319-0942-4CA0-8479-1341145EA5C5}"/>
    <cellStyle name="Header2 4 2 3 3 4" xfId="35285" xr:uid="{35060D4E-1508-47AF-BEFB-84716D06E792}"/>
    <cellStyle name="Header2 4 2 3 3 5" xfId="35286" xr:uid="{80073A68-3573-43D1-AA88-0EB390F87645}"/>
    <cellStyle name="Header2 4 2 3 4" xfId="35287" xr:uid="{4957C3C0-3975-4045-B376-DC821D229E4C}"/>
    <cellStyle name="Header2 4 2 3 5" xfId="35288" xr:uid="{0FB943D1-CD72-434E-8B27-BA7DF7916918}"/>
    <cellStyle name="Header2 4 2 3 6" xfId="35289" xr:uid="{0A5AD570-EFAF-4C7B-846C-FA7F675C5315}"/>
    <cellStyle name="Header2 4 2 3 7" xfId="35290" xr:uid="{B397916D-28C8-4FAB-BDC2-D21876D0B0C6}"/>
    <cellStyle name="Header2 4 2 3_Commentaires" xfId="35291" xr:uid="{FA7B5A54-E960-4C0F-B15F-7A3E484DA433}"/>
    <cellStyle name="Header2 4 2 4" xfId="35292" xr:uid="{5D8D878A-B82F-4088-9B87-C62240550CC1}"/>
    <cellStyle name="Header2 4 2 4 2" xfId="35293" xr:uid="{68E6C757-E56B-4BE5-83C2-B1001E265B51}"/>
    <cellStyle name="Header2 4 2 4 2 2" xfId="35294" xr:uid="{9948C453-2B93-415C-93A7-709211C8BB1F}"/>
    <cellStyle name="Header2 4 2 4 2 3" xfId="35295" xr:uid="{D8B535E8-D788-4FFE-895A-09053FCBB89E}"/>
    <cellStyle name="Header2 4 2 4 2 4" xfId="35296" xr:uid="{9243BF43-17F5-4FE2-B2F1-A16D309AF72A}"/>
    <cellStyle name="Header2 4 2 4 2 5" xfId="35297" xr:uid="{0E1CF5BA-60A1-47B6-80F1-FA76606B9063}"/>
    <cellStyle name="Header2 4 2 4 3" xfId="35298" xr:uid="{2B7EE388-5377-4784-873C-B02CF0BF50A2}"/>
    <cellStyle name="Header2 4 2 4 3 2" xfId="35299" xr:uid="{A6535B8E-EFD3-4943-9951-0F83126221E4}"/>
    <cellStyle name="Header2 4 2 4 3 3" xfId="35300" xr:uid="{16FE4A17-3D29-4021-882E-D1D7F2F273C4}"/>
    <cellStyle name="Header2 4 2 4 3 4" xfId="35301" xr:uid="{BE81ECFA-AAB4-49EC-AEAF-2B4EC2B2DE56}"/>
    <cellStyle name="Header2 4 2 4 3 5" xfId="35302" xr:uid="{6A244693-1F70-410A-9D30-1F2CBFB485AE}"/>
    <cellStyle name="Header2 4 2 4 4" xfId="35303" xr:uid="{5C132120-8575-46DC-A324-4E4E885658C5}"/>
    <cellStyle name="Header2 4 2 4 5" xfId="35304" xr:uid="{8ADFB728-662D-43E8-961A-4519FA2CCA1D}"/>
    <cellStyle name="Header2 4 2 4 6" xfId="35305" xr:uid="{1EABDA42-4E42-40E1-950D-64F821F8D6D4}"/>
    <cellStyle name="Header2 4 2 4 7" xfId="35306" xr:uid="{829732C3-D96D-4C3B-8336-1F57A7F77E16}"/>
    <cellStyle name="Header2 4 2 4_Commentaires" xfId="35307" xr:uid="{9C9112BC-A254-459B-A469-A4774D62C855}"/>
    <cellStyle name="Header2 4 2 5" xfId="35308" xr:uid="{F7165221-08AF-434A-9A5D-D51A4FF61276}"/>
    <cellStyle name="Header2 4 2 5 2" xfId="35309" xr:uid="{1E76A72E-3570-4A3C-9BB8-0BE17B44646C}"/>
    <cellStyle name="Header2 4 2 5 3" xfId="35310" xr:uid="{57DD8070-351D-4594-B8D3-F230C3532BB7}"/>
    <cellStyle name="Header2 4 2 5 4" xfId="35311" xr:uid="{E918E059-0306-4270-B47D-BBE42A254878}"/>
    <cellStyle name="Header2 4 2 5 5" xfId="35312" xr:uid="{98DE9109-4018-4769-8EB7-1300EDA80897}"/>
    <cellStyle name="Header2 4 2 6" xfId="35313" xr:uid="{7CB9FF32-E2C0-430B-9924-E024FB3B0D09}"/>
    <cellStyle name="Header2 4 2 6 2" xfId="35314" xr:uid="{43EE28CE-6217-4872-8A34-5D4368480DC2}"/>
    <cellStyle name="Header2 4 2 6 3" xfId="35315" xr:uid="{AF1B01DD-B88E-4F06-9CE4-38F3E955D40C}"/>
    <cellStyle name="Header2 4 2 6 4" xfId="35316" xr:uid="{2193AF82-6010-4EA4-99FC-DDB0FD7537AA}"/>
    <cellStyle name="Header2 4 2 6 5" xfId="35317" xr:uid="{7E7BE0F5-087D-43EE-A961-F07957F4A700}"/>
    <cellStyle name="Header2 4 2 7" xfId="35318" xr:uid="{A524E54B-36CC-4846-A933-39377DE36E6C}"/>
    <cellStyle name="Header2 4 2 8" xfId="35319" xr:uid="{87CC41D1-FBC6-4726-90DA-D8310D4FA8DF}"/>
    <cellStyle name="Header2 4 2 9" xfId="35320" xr:uid="{C1A871E1-486D-4E92-93C6-57C82825BCB1}"/>
    <cellStyle name="Header2 4 2_Commentaires" xfId="35321" xr:uid="{2820DC74-4680-45DE-B6AA-0712EBD011F7}"/>
    <cellStyle name="Header2 4 3" xfId="35322" xr:uid="{582D4C65-62D0-43E6-9E36-1FFF5BE2D823}"/>
    <cellStyle name="Header2 4 3 2" xfId="35323" xr:uid="{B88CB56B-786A-420F-AA52-D754AD1C3C73}"/>
    <cellStyle name="Header2 4 3 2 2" xfId="35324" xr:uid="{B400C89E-3A18-45FA-8419-73CE9B786B7F}"/>
    <cellStyle name="Header2 4 3 2 3" xfId="35325" xr:uid="{51B443F1-7FED-440A-9306-0BB441DD1295}"/>
    <cellStyle name="Header2 4 3 2 4" xfId="35326" xr:uid="{4831FD0D-0ACF-4DDE-83BA-6D5DB3A35CFF}"/>
    <cellStyle name="Header2 4 3 2 5" xfId="35327" xr:uid="{D31131C0-D38E-48F3-A39C-49ED52F3EA46}"/>
    <cellStyle name="Header2 4 3 2_Commentaires" xfId="35328" xr:uid="{C659E3C6-CC2A-46B3-A540-948B965D5938}"/>
    <cellStyle name="Header2 4 3 3" xfId="35329" xr:uid="{83D13F1B-544B-45A5-9832-545B6B691621}"/>
    <cellStyle name="Header2 4 3 3 2" xfId="35330" xr:uid="{8FEF8378-8E05-4EF4-AD97-AFC0569B7431}"/>
    <cellStyle name="Header2 4 3 3 3" xfId="35331" xr:uid="{09B73D6D-D16D-4B7B-8B74-51B95A0CCC4D}"/>
    <cellStyle name="Header2 4 3 3 4" xfId="35332" xr:uid="{9B8DE496-4347-4485-9128-8E1F673B355E}"/>
    <cellStyle name="Header2 4 3 3 5" xfId="35333" xr:uid="{52107DAB-B2E8-474A-ACA1-297205A1160D}"/>
    <cellStyle name="Header2 4 3 4" xfId="35334" xr:uid="{F4A96D5F-12BF-4642-8E6C-59B5B61F09AE}"/>
    <cellStyle name="Header2 4 3 5" xfId="35335" xr:uid="{1DA24FB4-5E7B-4706-B1C6-69FE992EE241}"/>
    <cellStyle name="Header2 4 3 6" xfId="35336" xr:uid="{6DB9521C-AC1D-4059-9E9E-48997E503BA5}"/>
    <cellStyle name="Header2 4 3 7" xfId="35337" xr:uid="{B94D867B-F390-473B-BA83-4E2C5F1EA834}"/>
    <cellStyle name="Header2 4 3_Commentaires" xfId="35338" xr:uid="{844E2021-E136-4BCF-99C6-A62C5EB2503F}"/>
    <cellStyle name="Header2 4 4" xfId="35339" xr:uid="{8345ED28-9238-4961-A86A-F31A70FDE205}"/>
    <cellStyle name="Header2 4 4 2" xfId="35340" xr:uid="{0482F505-AC36-42C8-89E2-06415CB36823}"/>
    <cellStyle name="Header2 4 4 2 2" xfId="35341" xr:uid="{E2F50BD4-BCF5-42F7-BD0A-70DEAD5B0B33}"/>
    <cellStyle name="Header2 4 4 2 3" xfId="35342" xr:uid="{D071D759-999F-4453-A67E-BC72FF8450B5}"/>
    <cellStyle name="Header2 4 4 2 4" xfId="35343" xr:uid="{E014B364-808C-4E31-A0A5-8212C600A1FE}"/>
    <cellStyle name="Header2 4 4 2 5" xfId="35344" xr:uid="{6022049B-1BC5-41C4-916A-0A48A81B9DAF}"/>
    <cellStyle name="Header2 4 4 2_Commentaires" xfId="35345" xr:uid="{3E08B6AF-43F2-4FA6-86F7-954D3AB9FE7F}"/>
    <cellStyle name="Header2 4 4 3" xfId="35346" xr:uid="{5395E228-8EC3-42C5-87FE-281AE617D16F}"/>
    <cellStyle name="Header2 4 4 3 2" xfId="35347" xr:uid="{CF29AD20-B22F-4F98-9E8B-7053C435C4A5}"/>
    <cellStyle name="Header2 4 4 3 3" xfId="35348" xr:uid="{774A43DA-51B2-4258-A671-5392F9F25C99}"/>
    <cellStyle name="Header2 4 4 3 4" xfId="35349" xr:uid="{4AB64941-4CA6-47AF-BAA9-995D47DC8096}"/>
    <cellStyle name="Header2 4 4 3 5" xfId="35350" xr:uid="{4F2BA8CF-3DE9-498F-BF60-2433BD4E9212}"/>
    <cellStyle name="Header2 4 4 4" xfId="35351" xr:uid="{C693E08C-4186-44E8-8503-95692067673C}"/>
    <cellStyle name="Header2 4 4 5" xfId="35352" xr:uid="{826D92C1-D1AE-404E-A92E-A890D596F94D}"/>
    <cellStyle name="Header2 4 4 6" xfId="35353" xr:uid="{F2390F06-AD7F-4D85-921E-5FE896DB9126}"/>
    <cellStyle name="Header2 4 4 7" xfId="35354" xr:uid="{B3E86AE3-7192-44AD-B589-29178E8C4FC4}"/>
    <cellStyle name="Header2 4 4_Commentaires" xfId="35355" xr:uid="{1BBAF7A6-F0EA-41B5-9CDF-D775E6A05A9C}"/>
    <cellStyle name="Header2 4 5" xfId="35356" xr:uid="{E82DB43D-C2C0-405B-A433-ABB4A30EBA49}"/>
    <cellStyle name="Header2 4 5 2" xfId="35357" xr:uid="{20DB736C-470F-4200-BFE2-994AAD40B35D}"/>
    <cellStyle name="Header2 4 5 2 2" xfId="35358" xr:uid="{E215AE70-752C-4805-A47C-62FE7E8C0C41}"/>
    <cellStyle name="Header2 4 5 2 3" xfId="35359" xr:uid="{5C95F6EF-D35C-4D0C-9344-3DA097D6E08E}"/>
    <cellStyle name="Header2 4 5 2 4" xfId="35360" xr:uid="{69BA7BAB-5599-41D7-8552-9EEFFC669E6C}"/>
    <cellStyle name="Header2 4 5 2 5" xfId="35361" xr:uid="{0640BDE3-48DD-46D1-9D4E-DB4AA9035AE6}"/>
    <cellStyle name="Header2 4 5 2_Commentaires" xfId="35362" xr:uid="{B66418EB-46AB-415F-8E46-B51595334E30}"/>
    <cellStyle name="Header2 4 5 3" xfId="35363" xr:uid="{61BDC9A4-D09B-4080-88D5-ED1E554D531C}"/>
    <cellStyle name="Header2 4 5 3 2" xfId="35364" xr:uid="{83EEDE57-623B-4ABC-81FD-B6397BC3E99F}"/>
    <cellStyle name="Header2 4 5 3 3" xfId="35365" xr:uid="{8133588E-B519-406B-9346-B50CB5D1DD59}"/>
    <cellStyle name="Header2 4 5 3 4" xfId="35366" xr:uid="{C1431482-68E2-4A83-9145-93BC0D786056}"/>
    <cellStyle name="Header2 4 5 3 5" xfId="35367" xr:uid="{C41343FC-9B6D-4218-AC9E-CAE58746267B}"/>
    <cellStyle name="Header2 4 5 4" xfId="35368" xr:uid="{75F59ABC-759D-4250-9F24-708E1A6279C0}"/>
    <cellStyle name="Header2 4 5 5" xfId="35369" xr:uid="{AD147F12-4A9E-4428-990A-A367DA26E384}"/>
    <cellStyle name="Header2 4 5 6" xfId="35370" xr:uid="{0E6FA4A1-DACB-4397-895E-D85470BC11BC}"/>
    <cellStyle name="Header2 4 5 7" xfId="35371" xr:uid="{ADB55D7E-0909-4F9D-AE26-6AFC6BB86361}"/>
    <cellStyle name="Header2 4 5_Commentaires" xfId="35372" xr:uid="{6754472D-5758-4F9A-864E-085E6B9D0CBA}"/>
    <cellStyle name="Header2 4 6" xfId="35373" xr:uid="{1A392AAF-793C-4E51-B2CD-67E0E90745FF}"/>
    <cellStyle name="Header2 4 6 2" xfId="35374" xr:uid="{55A0BDC2-7A28-4BD0-82E1-7879ACD30C83}"/>
    <cellStyle name="Header2 4 6 2 2" xfId="35375" xr:uid="{115E98E9-3E25-4AD4-A632-064005BE049C}"/>
    <cellStyle name="Header2 4 6 2 3" xfId="35376" xr:uid="{C8779435-F328-41C3-950B-2B43B9EC6C59}"/>
    <cellStyle name="Header2 4 6 2 4" xfId="35377" xr:uid="{90616E9C-1D5E-48A2-AB5D-75DAECDE791C}"/>
    <cellStyle name="Header2 4 6 2 5" xfId="35378" xr:uid="{8AE0BA95-CC3A-41F3-B56E-3421BF33B1D4}"/>
    <cellStyle name="Header2 4 6 2_Commentaires" xfId="35379" xr:uid="{4A01438A-6A0A-4A9D-B97E-5AF60DD9CC47}"/>
    <cellStyle name="Header2 4 6 3" xfId="35380" xr:uid="{DABAA8BD-E99D-406C-BFAE-5576AF33B467}"/>
    <cellStyle name="Header2 4 6 3 2" xfId="35381" xr:uid="{3E8345B6-9931-4640-93A2-3C0968131946}"/>
    <cellStyle name="Header2 4 6 3 3" xfId="35382" xr:uid="{220E51E0-F77B-438F-8B9C-C07388D3B2D4}"/>
    <cellStyle name="Header2 4 6 3 4" xfId="35383" xr:uid="{FCBE7F8E-96D0-43CF-8EA4-D90058434733}"/>
    <cellStyle name="Header2 4 6 3 5" xfId="35384" xr:uid="{9EA63A7B-F96C-4C98-9BEA-09BECDF6EBBB}"/>
    <cellStyle name="Header2 4 6 4" xfId="35385" xr:uid="{4818E9E0-3168-46CF-AF81-5958A3905C0F}"/>
    <cellStyle name="Header2 4 6 5" xfId="35386" xr:uid="{A68C8235-BF71-4726-8EEA-E48E467BB902}"/>
    <cellStyle name="Header2 4 6 6" xfId="35387" xr:uid="{47B44E1A-2C67-4846-BF29-0F30F76B99DC}"/>
    <cellStyle name="Header2 4 6 7" xfId="35388" xr:uid="{6BF0BB45-F79D-4FD3-8A37-4B2852190BDE}"/>
    <cellStyle name="Header2 4 6_Commentaires" xfId="35389" xr:uid="{1478D34E-DAC4-4AC3-ACA3-F03958CF8084}"/>
    <cellStyle name="Header2 4 7" xfId="35390" xr:uid="{A3C4EEAF-EC40-4481-BFC8-EBC9B42D3BF6}"/>
    <cellStyle name="Header2 4 7 2" xfId="35391" xr:uid="{59BF9BD2-374A-48F1-9FED-C03B9A981141}"/>
    <cellStyle name="Header2 4 7 2 2" xfId="35392" xr:uid="{1CF71AC6-AE56-4A18-B005-1F6524902BBE}"/>
    <cellStyle name="Header2 4 7 2 3" xfId="35393" xr:uid="{4B60C1E3-10FB-41DE-8347-E3EF257FF11E}"/>
    <cellStyle name="Header2 4 7 2 4" xfId="35394" xr:uid="{E86DF60B-A8FC-4150-ABF1-2424619C1C8F}"/>
    <cellStyle name="Header2 4 7 2 5" xfId="35395" xr:uid="{9F71C226-437A-41EA-AD72-7DC9D2816D4C}"/>
    <cellStyle name="Header2 4 7 2_Commentaires" xfId="35396" xr:uid="{3660F1D8-FD3E-495F-9738-2C4CC913DDD1}"/>
    <cellStyle name="Header2 4 7 3" xfId="35397" xr:uid="{A4BC874A-8A06-4C95-BBF3-13E2BA23EA21}"/>
    <cellStyle name="Header2 4 7 4" xfId="35398" xr:uid="{54D86AF8-9F08-4762-8657-C6E85566F81E}"/>
    <cellStyle name="Header2 4 7 5" xfId="35399" xr:uid="{70A47D5B-DB6E-4456-BE6D-3C9F4C1B6279}"/>
    <cellStyle name="Header2 4 7 6" xfId="35400" xr:uid="{D3A705C6-DCB4-48ED-ABCC-8C48FF427544}"/>
    <cellStyle name="Header2 4 7_Commentaires" xfId="35401" xr:uid="{50B385FC-25E0-45E2-8D11-DBBE741DCD00}"/>
    <cellStyle name="Header2 4 8" xfId="35402" xr:uid="{21A0FFA2-2640-4B03-B07E-96E361B72671}"/>
    <cellStyle name="Header2 4 8 2" xfId="35403" xr:uid="{88604B6E-6B89-4733-9D02-2E2A2FAA5BA8}"/>
    <cellStyle name="Header2 4 8 3" xfId="35404" xr:uid="{DD6BA81C-8709-49CE-9A99-2714EC4D2C15}"/>
    <cellStyle name="Header2 4 8 4" xfId="35405" xr:uid="{1812A4CD-DA0F-458D-8B91-ECF37FD2409D}"/>
    <cellStyle name="Header2 4 8 5" xfId="35406" xr:uid="{ED80E49C-3ADC-4E01-A535-3C70B02632EB}"/>
    <cellStyle name="Header2 4 8_Commentaires" xfId="35407" xr:uid="{1B5E9F3B-DD38-4F28-A79B-9FC629B2307A}"/>
    <cellStyle name="Header2 4 9" xfId="35408" xr:uid="{EF9D65B0-8B93-434E-ACFC-AE6292C04FAC}"/>
    <cellStyle name="Header2 4 9 2" xfId="35409" xr:uid="{FECF582D-0CD1-4751-A0C8-4BB4D6625AF3}"/>
    <cellStyle name="Header2 4 9_Commentaires" xfId="35410" xr:uid="{6D14819F-2E83-4FFC-9409-2FBC8ECA805F}"/>
    <cellStyle name="Header2 4_Commentaires" xfId="35411" xr:uid="{D94D78B4-8410-4545-946E-498E42BC6F62}"/>
    <cellStyle name="Header2 5" xfId="35412" xr:uid="{E025216B-6CB2-4BB8-93BC-C91BD1603A93}"/>
    <cellStyle name="Header2 5 10" xfId="35413" xr:uid="{9C3C7961-BA3E-46DB-9E9D-990DF25982FC}"/>
    <cellStyle name="Header2 5 11" xfId="35414" xr:uid="{92096B06-F86B-4453-80D2-461FF3474B50}"/>
    <cellStyle name="Header2 5 12" xfId="35415" xr:uid="{B3EAF673-7672-4B16-BE28-1AE063F79EAC}"/>
    <cellStyle name="Header2 5 2" xfId="35416" xr:uid="{6FA03CA7-E121-4FBF-A80B-82E4DD0D49BC}"/>
    <cellStyle name="Header2 5 2 10" xfId="35417" xr:uid="{49EA84B1-E850-4EA0-8A43-DC4587764BE6}"/>
    <cellStyle name="Header2 5 2 2" xfId="35418" xr:uid="{D097D7ED-7F16-40AD-BA04-2A9AC56CBCE1}"/>
    <cellStyle name="Header2 5 2 2 2" xfId="35419" xr:uid="{D6F1C430-29A6-414B-96B9-FE63932A428C}"/>
    <cellStyle name="Header2 5 2 2 2 2" xfId="35420" xr:uid="{FD234A4A-66BE-420C-85F3-DB15381CDD83}"/>
    <cellStyle name="Header2 5 2 2 2 3" xfId="35421" xr:uid="{5C9B653F-D011-4AE7-BAD5-14D35E5B0612}"/>
    <cellStyle name="Header2 5 2 2 2 4" xfId="35422" xr:uid="{6BC3A315-1A93-4FC7-B54F-F253E6D20BB2}"/>
    <cellStyle name="Header2 5 2 2 2 5" xfId="35423" xr:uid="{593446C7-62FA-403F-BD32-A1A930BA2007}"/>
    <cellStyle name="Header2 5 2 2 3" xfId="35424" xr:uid="{17808BF5-D026-4B67-8815-191E8E10E3AE}"/>
    <cellStyle name="Header2 5 2 2 3 2" xfId="35425" xr:uid="{E9E6D775-28BB-48E3-9D91-237CAC312698}"/>
    <cellStyle name="Header2 5 2 2 3 3" xfId="35426" xr:uid="{14029930-5A66-48B3-864D-FEE890B3D55B}"/>
    <cellStyle name="Header2 5 2 2 3 4" xfId="35427" xr:uid="{9AAA707A-B796-4CCC-9234-1E70E7E872EB}"/>
    <cellStyle name="Header2 5 2 2 3 5" xfId="35428" xr:uid="{8A35BA46-DB0E-4F5A-8C3C-62D0252617C1}"/>
    <cellStyle name="Header2 5 2 2 4" xfId="35429" xr:uid="{B576407F-C144-4653-9E83-1F5E883D5061}"/>
    <cellStyle name="Header2 5 2 2 5" xfId="35430" xr:uid="{A698D802-DAC9-4F04-954A-E5DC4CD46204}"/>
    <cellStyle name="Header2 5 2 2 6" xfId="35431" xr:uid="{09204461-18DD-4AC0-B491-AAC4DD76B3B8}"/>
    <cellStyle name="Header2 5 2 2 7" xfId="35432" xr:uid="{7961F4FD-8B0F-4920-8607-ACA4AB01FC34}"/>
    <cellStyle name="Header2 5 2 2_Commentaires" xfId="35433" xr:uid="{FE6AC9DE-E926-4198-B89E-932DA6C6C931}"/>
    <cellStyle name="Header2 5 2 3" xfId="35434" xr:uid="{807A6D3A-50C3-4E4A-A379-A39EA5594FD0}"/>
    <cellStyle name="Header2 5 2 3 2" xfId="35435" xr:uid="{49418574-5F13-4E0C-B876-6ADD3CCD28CF}"/>
    <cellStyle name="Header2 5 2 3 2 2" xfId="35436" xr:uid="{35ACB163-8EF8-401A-8011-1055163873BA}"/>
    <cellStyle name="Header2 5 2 3 2 3" xfId="35437" xr:uid="{AD53D1E7-AC6C-4783-BF4C-F6FFF850D3A5}"/>
    <cellStyle name="Header2 5 2 3 2 4" xfId="35438" xr:uid="{8FCF97DA-65DF-44DF-84A4-7B8E8EB586DE}"/>
    <cellStyle name="Header2 5 2 3 2 5" xfId="35439" xr:uid="{0FED0C51-24FF-4139-ADB8-1BA99EBFED75}"/>
    <cellStyle name="Header2 5 2 3 3" xfId="35440" xr:uid="{C99B0E87-E94C-4668-AF9B-546C1618AFC1}"/>
    <cellStyle name="Header2 5 2 3 3 2" xfId="35441" xr:uid="{A2710664-3013-465D-9721-C7719EF65019}"/>
    <cellStyle name="Header2 5 2 3 3 3" xfId="35442" xr:uid="{303C756E-6D6E-4F26-81FF-CA335A402268}"/>
    <cellStyle name="Header2 5 2 3 3 4" xfId="35443" xr:uid="{D00EDAF6-0B9B-434B-93BD-EA90519B4978}"/>
    <cellStyle name="Header2 5 2 3 3 5" xfId="35444" xr:uid="{B7C7D30A-8FB8-4D85-AF24-F58DABF014AE}"/>
    <cellStyle name="Header2 5 2 3 4" xfId="35445" xr:uid="{5BD34E7F-031D-45D5-95C2-B2BE6A50BF10}"/>
    <cellStyle name="Header2 5 2 3 5" xfId="35446" xr:uid="{92DC754D-FB20-44ED-B389-E5EB63DD7E79}"/>
    <cellStyle name="Header2 5 2 3 6" xfId="35447" xr:uid="{E3BBE5A8-A2E7-4295-B25E-62975A4EECD8}"/>
    <cellStyle name="Header2 5 2 3 7" xfId="35448" xr:uid="{3652A07B-D77B-4583-B83D-0F92AC912FD1}"/>
    <cellStyle name="Header2 5 2 3_Commentaires" xfId="35449" xr:uid="{C6B69AD1-EFC1-4D68-927D-9A7477D01A64}"/>
    <cellStyle name="Header2 5 2 4" xfId="35450" xr:uid="{584EE165-5C61-4140-BEA0-42338B835AA2}"/>
    <cellStyle name="Header2 5 2 4 2" xfId="35451" xr:uid="{F51AD2B9-6B91-4A54-B94B-9668041423DA}"/>
    <cellStyle name="Header2 5 2 4 2 2" xfId="35452" xr:uid="{FB8A3B69-E6F8-4518-8C7F-BDD05E8CA8F4}"/>
    <cellStyle name="Header2 5 2 4 2 3" xfId="35453" xr:uid="{F01F1920-DDBA-4359-833D-A63C9FC60DE3}"/>
    <cellStyle name="Header2 5 2 4 2 4" xfId="35454" xr:uid="{AD63CDFE-88FB-42B6-8BF3-C96ED539512E}"/>
    <cellStyle name="Header2 5 2 4 2 5" xfId="35455" xr:uid="{EE041D16-BC57-492B-A2B0-0D0839C6D270}"/>
    <cellStyle name="Header2 5 2 4 3" xfId="35456" xr:uid="{307146DE-42DB-485F-9572-5BD136E6CB4D}"/>
    <cellStyle name="Header2 5 2 4 3 2" xfId="35457" xr:uid="{B31E3459-476F-4A42-A14C-0630CE2ED535}"/>
    <cellStyle name="Header2 5 2 4 3 3" xfId="35458" xr:uid="{98D0685C-9F40-480B-8B6E-DF8D887ED50D}"/>
    <cellStyle name="Header2 5 2 4 3 4" xfId="35459" xr:uid="{E98EE77B-DF0F-415E-B56B-2BD0FC3C43B8}"/>
    <cellStyle name="Header2 5 2 4 3 5" xfId="35460" xr:uid="{3B3EDD7E-B333-4734-8C7B-5AA805A4B5C2}"/>
    <cellStyle name="Header2 5 2 4 4" xfId="35461" xr:uid="{B989DAED-A937-4E42-BEA5-332BBA0AC688}"/>
    <cellStyle name="Header2 5 2 4 5" xfId="35462" xr:uid="{6D2183B1-576E-4913-8F42-60B7514D74D6}"/>
    <cellStyle name="Header2 5 2 4 6" xfId="35463" xr:uid="{42014875-2865-4051-B6DE-B6B13C78EDD2}"/>
    <cellStyle name="Header2 5 2 4 7" xfId="35464" xr:uid="{36F26367-841D-4418-BD3C-EA1BB0097225}"/>
    <cellStyle name="Header2 5 2 4_Commentaires" xfId="35465" xr:uid="{C3907278-6D6D-4771-9A7B-0627404F427C}"/>
    <cellStyle name="Header2 5 2 5" xfId="35466" xr:uid="{A6DDBE5C-633A-4994-828A-09B7DAE7D77A}"/>
    <cellStyle name="Header2 5 2 5 2" xfId="35467" xr:uid="{CA08E850-8A08-46B9-968E-C9139945949C}"/>
    <cellStyle name="Header2 5 2 5 3" xfId="35468" xr:uid="{1670EF9E-54A8-4D7D-94E1-F6F7CDE94AC5}"/>
    <cellStyle name="Header2 5 2 5 4" xfId="35469" xr:uid="{100C5791-B013-4BBE-A58B-8398ABDBEF5A}"/>
    <cellStyle name="Header2 5 2 5 5" xfId="35470" xr:uid="{B0BF8DD8-1BB3-44FC-A89F-7D1207340545}"/>
    <cellStyle name="Header2 5 2 6" xfId="35471" xr:uid="{91CCD426-B42B-435F-A6EC-970450229AE9}"/>
    <cellStyle name="Header2 5 2 6 2" xfId="35472" xr:uid="{5BB3E584-CEC6-4F0D-AF23-2AB107176E71}"/>
    <cellStyle name="Header2 5 2 6 3" xfId="35473" xr:uid="{CBF44B3A-6488-454F-9EA8-5889D2A8CF13}"/>
    <cellStyle name="Header2 5 2 6 4" xfId="35474" xr:uid="{B0B1673D-5D41-4771-B3E9-216044B54803}"/>
    <cellStyle name="Header2 5 2 6 5" xfId="35475" xr:uid="{E921FE6E-511C-48B6-843D-4BDF1DFF73EA}"/>
    <cellStyle name="Header2 5 2 7" xfId="35476" xr:uid="{039DEC94-E768-423F-9781-B02EF75947ED}"/>
    <cellStyle name="Header2 5 2 8" xfId="35477" xr:uid="{8C46765F-9767-4139-B394-F18716E9697E}"/>
    <cellStyle name="Header2 5 2 9" xfId="35478" xr:uid="{9DADB197-19D8-4F8E-956F-FBCAC9251306}"/>
    <cellStyle name="Header2 5 2_Commentaires" xfId="35479" xr:uid="{4B3829CB-CEFE-48A3-A9B8-6C6564A959A7}"/>
    <cellStyle name="Header2 5 3" xfId="35480" xr:uid="{B1307FCC-1025-4B71-96D4-DDCCB138A420}"/>
    <cellStyle name="Header2 5 3 2" xfId="35481" xr:uid="{B6BB1EB0-1840-4072-B0FC-3E596ED73ED5}"/>
    <cellStyle name="Header2 5 3 2 2" xfId="35482" xr:uid="{B954F67E-729D-4B05-BD3F-901B974D1324}"/>
    <cellStyle name="Header2 5 3 2 3" xfId="35483" xr:uid="{51E01B73-2305-495E-B05F-647CDCDD521B}"/>
    <cellStyle name="Header2 5 3 2 4" xfId="35484" xr:uid="{623008BC-1CB5-4989-BB98-930E3194665D}"/>
    <cellStyle name="Header2 5 3 2 5" xfId="35485" xr:uid="{F079EEE7-4195-47FD-9D97-8CAD243B86E2}"/>
    <cellStyle name="Header2 5 3 2_Commentaires" xfId="35486" xr:uid="{7E3FEB13-215B-4925-B993-F469FE6DED83}"/>
    <cellStyle name="Header2 5 3 3" xfId="35487" xr:uid="{9CFB02D8-6B4A-4EDF-8CFD-7D7A93146636}"/>
    <cellStyle name="Header2 5 3 3 2" xfId="35488" xr:uid="{738CDDB3-DF6F-40C7-8176-D1D0030FD80B}"/>
    <cellStyle name="Header2 5 3 3 3" xfId="35489" xr:uid="{1BE054A9-9CD3-4360-BF31-C8D9328F6FDE}"/>
    <cellStyle name="Header2 5 3 3 4" xfId="35490" xr:uid="{2D1A83CF-6F21-4E71-A0D2-A6C7F3F2C520}"/>
    <cellStyle name="Header2 5 3 3 5" xfId="35491" xr:uid="{A3F3A729-15AC-43A8-AED7-B57D4E5C8C5D}"/>
    <cellStyle name="Header2 5 3 4" xfId="35492" xr:uid="{AED02397-6EC7-479D-9359-A7ACC719559B}"/>
    <cellStyle name="Header2 5 3 5" xfId="35493" xr:uid="{3E29744A-E51C-484D-BB79-2183DF04A041}"/>
    <cellStyle name="Header2 5 3 6" xfId="35494" xr:uid="{E67626FE-2E01-4282-9DF9-B02959B2EC5D}"/>
    <cellStyle name="Header2 5 3 7" xfId="35495" xr:uid="{4AA98997-85DC-40F4-96C8-16134C4773C5}"/>
    <cellStyle name="Header2 5 3_Commentaires" xfId="35496" xr:uid="{01487837-2FA4-476A-B823-8DF97F15C440}"/>
    <cellStyle name="Header2 5 4" xfId="35497" xr:uid="{5137EA17-00AA-476C-9DC7-4C6A9EA6C676}"/>
    <cellStyle name="Header2 5 4 2" xfId="35498" xr:uid="{A7BE2670-E47F-49C4-95D9-C58003264897}"/>
    <cellStyle name="Header2 5 4 2 2" xfId="35499" xr:uid="{0C975C46-25F2-420A-BCD1-8D0E8905D93F}"/>
    <cellStyle name="Header2 5 4 2 3" xfId="35500" xr:uid="{14E79982-FAB2-4EEA-A1E7-1F7290BABCCF}"/>
    <cellStyle name="Header2 5 4 2 4" xfId="35501" xr:uid="{C9961A4B-2AE2-4EA7-8ADE-8C03DC1A1640}"/>
    <cellStyle name="Header2 5 4 2 5" xfId="35502" xr:uid="{7CF9AD2B-D8C6-4E17-B32B-0FDE91295F65}"/>
    <cellStyle name="Header2 5 4 2_Commentaires" xfId="35503" xr:uid="{22BF69A9-E36C-4494-8BFF-DA8400D004EC}"/>
    <cellStyle name="Header2 5 4 3" xfId="35504" xr:uid="{3CE6C690-3DFC-4BEF-9E80-0D0B98D267A3}"/>
    <cellStyle name="Header2 5 4 3 2" xfId="35505" xr:uid="{B7391F01-1757-40A7-8055-FF1E6656A188}"/>
    <cellStyle name="Header2 5 4 3 3" xfId="35506" xr:uid="{2C714374-C316-4461-8692-94A4C494D384}"/>
    <cellStyle name="Header2 5 4 3 4" xfId="35507" xr:uid="{5AD30EBE-65DF-4B02-837C-B84FB9357454}"/>
    <cellStyle name="Header2 5 4 3 5" xfId="35508" xr:uid="{648E0A83-CA19-4C9D-9516-12C248025D10}"/>
    <cellStyle name="Header2 5 4 4" xfId="35509" xr:uid="{F942D11E-414D-4817-BE5C-4ED026BE9F89}"/>
    <cellStyle name="Header2 5 4 5" xfId="35510" xr:uid="{2824C138-92FA-48E5-A915-354935D28CFD}"/>
    <cellStyle name="Header2 5 4 6" xfId="35511" xr:uid="{6FA30E3F-4EA8-495B-B5F5-BA77916C3028}"/>
    <cellStyle name="Header2 5 4 7" xfId="35512" xr:uid="{585D62B8-04A6-4B5E-AD70-53093FAC10B6}"/>
    <cellStyle name="Header2 5 4_Commentaires" xfId="35513" xr:uid="{00891FF7-F536-416B-9248-09A069344344}"/>
    <cellStyle name="Header2 5 5" xfId="35514" xr:uid="{BBD08B4A-98A6-4CC8-BBBB-8CABD041881E}"/>
    <cellStyle name="Header2 5 5 2" xfId="35515" xr:uid="{91D6DF30-DFC2-4D4B-9056-BAD37593975A}"/>
    <cellStyle name="Header2 5 5 2 2" xfId="35516" xr:uid="{B02B7306-3746-4724-8ACE-A0B19E1A262B}"/>
    <cellStyle name="Header2 5 5 2 3" xfId="35517" xr:uid="{C8E79E0C-AAC8-47F7-AEBB-9CB6D0D704A5}"/>
    <cellStyle name="Header2 5 5 2 4" xfId="35518" xr:uid="{5BE91686-9EFD-4A3D-A35A-3118D61DBF7E}"/>
    <cellStyle name="Header2 5 5 2 5" xfId="35519" xr:uid="{921A46E6-9479-43D1-A44E-2A2E963CACD0}"/>
    <cellStyle name="Header2 5 5 2_Commentaires" xfId="35520" xr:uid="{94FD35AC-2389-4BA9-89D0-48CA71C281F0}"/>
    <cellStyle name="Header2 5 5 3" xfId="35521" xr:uid="{57BE1E12-DA2F-41AC-9D3B-A7909C134403}"/>
    <cellStyle name="Header2 5 5 3 2" xfId="35522" xr:uid="{15009CEB-A5A0-4281-9B1C-5AB057E3A6FB}"/>
    <cellStyle name="Header2 5 5 3 3" xfId="35523" xr:uid="{495C999F-CD39-4723-B9EF-D348C3216256}"/>
    <cellStyle name="Header2 5 5 3 4" xfId="35524" xr:uid="{4E668950-4D52-4F1B-B85A-9BB4A10602FD}"/>
    <cellStyle name="Header2 5 5 3 5" xfId="35525" xr:uid="{A1AF3DED-AC6E-411D-AF28-696F81C2DE7E}"/>
    <cellStyle name="Header2 5 5 4" xfId="35526" xr:uid="{DEE99267-2AB3-4E8B-AAD7-594023878848}"/>
    <cellStyle name="Header2 5 5 5" xfId="35527" xr:uid="{9323779F-F672-417D-94DB-E9DC6DA6CA6C}"/>
    <cellStyle name="Header2 5 5 6" xfId="35528" xr:uid="{838FF427-2D17-4309-9759-789A37E683A4}"/>
    <cellStyle name="Header2 5 5 7" xfId="35529" xr:uid="{D76C3281-30CE-41FD-B1A3-A654631DD2FA}"/>
    <cellStyle name="Header2 5 5_Commentaires" xfId="35530" xr:uid="{958098D4-A74C-41BD-9E14-9BAE192B19CB}"/>
    <cellStyle name="Header2 5 6" xfId="35531" xr:uid="{A7331F1B-1A71-4260-9083-A3C50FB60871}"/>
    <cellStyle name="Header2 5 6 2" xfId="35532" xr:uid="{29FF4F5C-3DFE-44D0-B20B-6BB8A812495D}"/>
    <cellStyle name="Header2 5 6 2 2" xfId="35533" xr:uid="{89361942-E8A6-4621-AF0D-14FF133A47A6}"/>
    <cellStyle name="Header2 5 6 2 3" xfId="35534" xr:uid="{9D01924A-7B30-475B-8E70-D2F4C8B6AF9F}"/>
    <cellStyle name="Header2 5 6 2 4" xfId="35535" xr:uid="{CFCC874A-C436-41CC-8821-495957022CE3}"/>
    <cellStyle name="Header2 5 6 2 5" xfId="35536" xr:uid="{B34D01B3-A0A6-4114-B8DE-F54A253B1B34}"/>
    <cellStyle name="Header2 5 6 2_Commentaires" xfId="35537" xr:uid="{CBF6FCB0-BB92-4E35-A98A-E826F925EF3B}"/>
    <cellStyle name="Header2 5 6 3" xfId="35538" xr:uid="{2EF8091F-19B4-4843-BBB7-22F0B5F612C5}"/>
    <cellStyle name="Header2 5 6 3 2" xfId="35539" xr:uid="{D133C435-D821-41BF-A988-DC97B67CCBD2}"/>
    <cellStyle name="Header2 5 6 3 3" xfId="35540" xr:uid="{B25AD0C4-1529-4308-939B-8FC3CA0E1CC1}"/>
    <cellStyle name="Header2 5 6 3 4" xfId="35541" xr:uid="{2FF11476-C926-46B2-A04A-5C6E6AF5E7B7}"/>
    <cellStyle name="Header2 5 6 3 5" xfId="35542" xr:uid="{4534956E-4F54-4555-BF45-E945CA79AD0A}"/>
    <cellStyle name="Header2 5 6 4" xfId="35543" xr:uid="{49380048-BC3F-4E40-9B2D-0443F88244BC}"/>
    <cellStyle name="Header2 5 6 5" xfId="35544" xr:uid="{AE2B6644-3B7A-4584-AA6F-DFBD675FE1F0}"/>
    <cellStyle name="Header2 5 6 6" xfId="35545" xr:uid="{85FF8CCF-6505-474F-AFEA-6A916B4B62A2}"/>
    <cellStyle name="Header2 5 6 7" xfId="35546" xr:uid="{28EA7739-5545-4D76-AB89-7FE711F1002C}"/>
    <cellStyle name="Header2 5 6_Commentaires" xfId="35547" xr:uid="{2B0DF246-2DDA-4F3C-8DA0-E019E1DDADDA}"/>
    <cellStyle name="Header2 5 7" xfId="35548" xr:uid="{CFB13AE9-88C1-47F6-88A0-F8B5FEF448F2}"/>
    <cellStyle name="Header2 5 7 2" xfId="35549" xr:uid="{C5A2CEE1-3B6F-44FB-B1E8-225DE881F806}"/>
    <cellStyle name="Header2 5 7 2 2" xfId="35550" xr:uid="{38516ED7-37F8-4E30-9A30-614CBA5E26D8}"/>
    <cellStyle name="Header2 5 7 2 3" xfId="35551" xr:uid="{952D7C67-400C-47BC-80FC-8E32EB05EB1E}"/>
    <cellStyle name="Header2 5 7 2 4" xfId="35552" xr:uid="{9B6D6A05-40D1-4B3A-805B-9BEDAC759A48}"/>
    <cellStyle name="Header2 5 7 2 5" xfId="35553" xr:uid="{C846FEAB-7318-4072-8F8A-5C84D4852EF4}"/>
    <cellStyle name="Header2 5 7 2_Commentaires" xfId="35554" xr:uid="{C12EF510-8BE0-4C1B-A19D-A0F5886EC744}"/>
    <cellStyle name="Header2 5 7 3" xfId="35555" xr:uid="{1EEC7F04-153C-4C5A-AC96-D5E4BA1DD69D}"/>
    <cellStyle name="Header2 5 7 4" xfId="35556" xr:uid="{FA00DE08-A347-46A1-AA58-1D7F0D7EF72D}"/>
    <cellStyle name="Header2 5 7 5" xfId="35557" xr:uid="{BF99C1D4-B92A-413F-BE97-A5CD7718850B}"/>
    <cellStyle name="Header2 5 7 6" xfId="35558" xr:uid="{308D4EE1-43A5-498F-8108-4C7045C109A3}"/>
    <cellStyle name="Header2 5 7_Commentaires" xfId="35559" xr:uid="{9537C854-46E5-46B8-BD7A-8F4F174256E7}"/>
    <cellStyle name="Header2 5 8" xfId="35560" xr:uid="{95A8ECFE-169F-4256-95DA-2AB3471C666C}"/>
    <cellStyle name="Header2 5 8 2" xfId="35561" xr:uid="{57B2A45E-0C7B-41A5-B002-D2D9B5129927}"/>
    <cellStyle name="Header2 5 8 3" xfId="35562" xr:uid="{F58CAFC9-3C0D-4162-A1DB-32E616C27F39}"/>
    <cellStyle name="Header2 5 8 4" xfId="35563" xr:uid="{27645433-574E-4D55-AF73-C57F2112D09E}"/>
    <cellStyle name="Header2 5 8 5" xfId="35564" xr:uid="{959F070C-56E3-449A-BA5B-C4E758BC57BA}"/>
    <cellStyle name="Header2 5 8_Commentaires" xfId="35565" xr:uid="{AEBA1C37-1ABF-465D-85F3-2E13252E2686}"/>
    <cellStyle name="Header2 5 9" xfId="35566" xr:uid="{7E5389AE-80EC-463F-A116-8D6926A77E28}"/>
    <cellStyle name="Header2 5 9 2" xfId="35567" xr:uid="{E9D3EDAE-EC81-45F5-BB53-EBA4CD5D52B8}"/>
    <cellStyle name="Header2 5 9_Commentaires" xfId="35568" xr:uid="{F56111F1-8B2B-4A72-844C-B9937F83A009}"/>
    <cellStyle name="Header2 5_Commentaires" xfId="35569" xr:uid="{9EF7ED62-A8B7-49A0-A29D-500646EDF900}"/>
    <cellStyle name="Header2 6" xfId="35570" xr:uid="{3DBA8A18-5AAB-4CA0-A9EB-4BFF9FA731A5}"/>
    <cellStyle name="Header2 6 10" xfId="35571" xr:uid="{32931B0E-42DE-45A8-9252-28BAF9EC2CDA}"/>
    <cellStyle name="Header2 6 11" xfId="35572" xr:uid="{E18254B9-988D-4AA9-B860-BC5189EF6191}"/>
    <cellStyle name="Header2 6 12" xfId="35573" xr:uid="{190FF178-E85B-4503-A5E7-F9B8040D36AE}"/>
    <cellStyle name="Header2 6 2" xfId="35574" xr:uid="{21C6B8E3-6209-4F7D-A82F-E512D54FEB06}"/>
    <cellStyle name="Header2 6 2 10" xfId="35575" xr:uid="{AD23B254-BE99-42E5-82B2-2CF24F12945D}"/>
    <cellStyle name="Header2 6 2 2" xfId="35576" xr:uid="{D86D9E47-C5B9-48AC-AFA1-8D50AB2FAB5E}"/>
    <cellStyle name="Header2 6 2 2 2" xfId="35577" xr:uid="{F5ACBECE-235A-4C18-90B7-86CB55EED15F}"/>
    <cellStyle name="Header2 6 2 2 2 2" xfId="35578" xr:uid="{AE1B89E7-CBE4-4A22-850A-3F769871F643}"/>
    <cellStyle name="Header2 6 2 2 2 3" xfId="35579" xr:uid="{A76DA447-474C-47B9-852C-DCE0BE086942}"/>
    <cellStyle name="Header2 6 2 2 2 4" xfId="35580" xr:uid="{1B141A02-5477-43F2-8343-6B87B1E95141}"/>
    <cellStyle name="Header2 6 2 2 2 5" xfId="35581" xr:uid="{6A9F8A9A-89D6-47DE-AA61-7B9C3A0D35C1}"/>
    <cellStyle name="Header2 6 2 2 3" xfId="35582" xr:uid="{6520EB54-D0C8-427C-9798-5A0C68A63560}"/>
    <cellStyle name="Header2 6 2 2 3 2" xfId="35583" xr:uid="{7BF9900F-6FA6-4352-A4ED-72C6BC4D1DA2}"/>
    <cellStyle name="Header2 6 2 2 3 3" xfId="35584" xr:uid="{B5E6D5F7-FC97-4125-A869-544881AEABCE}"/>
    <cellStyle name="Header2 6 2 2 3 4" xfId="35585" xr:uid="{FDBFCEA4-283D-4E54-88E0-E7E25CAEB280}"/>
    <cellStyle name="Header2 6 2 2 3 5" xfId="35586" xr:uid="{84051A06-2535-43A2-8FCE-34EDCAC9A995}"/>
    <cellStyle name="Header2 6 2 2 4" xfId="35587" xr:uid="{9ABCBA72-8635-4657-8E96-F454128595D4}"/>
    <cellStyle name="Header2 6 2 2 5" xfId="35588" xr:uid="{40A0948B-AB6E-4C9A-A41D-199304B1667F}"/>
    <cellStyle name="Header2 6 2 2 6" xfId="35589" xr:uid="{9765B2BB-D96A-4CDF-B3D7-7351CB1F90F1}"/>
    <cellStyle name="Header2 6 2 2 7" xfId="35590" xr:uid="{F90F7843-84A1-4F42-82CD-8F331661005E}"/>
    <cellStyle name="Header2 6 2 2_Commentaires" xfId="35591" xr:uid="{A5AE059A-CE8C-4055-8533-74E52D505156}"/>
    <cellStyle name="Header2 6 2 3" xfId="35592" xr:uid="{46A8ABBF-2D12-4DA2-933B-891FCE48F72F}"/>
    <cellStyle name="Header2 6 2 3 2" xfId="35593" xr:uid="{E652A621-33C0-44E7-94AD-4E05C757999E}"/>
    <cellStyle name="Header2 6 2 3 2 2" xfId="35594" xr:uid="{F11288B4-4C48-4E28-B7DC-3DCB09567004}"/>
    <cellStyle name="Header2 6 2 3 2 3" xfId="35595" xr:uid="{39BDA694-DEC7-4BFE-9525-7494658E6129}"/>
    <cellStyle name="Header2 6 2 3 2 4" xfId="35596" xr:uid="{5A873F26-816F-4267-888C-615CA50651DB}"/>
    <cellStyle name="Header2 6 2 3 2 5" xfId="35597" xr:uid="{AB9FF5A2-182B-4D14-821E-2C3E367173CB}"/>
    <cellStyle name="Header2 6 2 3 3" xfId="35598" xr:uid="{74E72878-A75B-4A6F-8BFD-902DFEEEF8D7}"/>
    <cellStyle name="Header2 6 2 3 3 2" xfId="35599" xr:uid="{6696C983-5183-4D1D-974E-FE54CAD008DF}"/>
    <cellStyle name="Header2 6 2 3 3 3" xfId="35600" xr:uid="{81892660-DE06-4F5B-AF8C-41C95F865212}"/>
    <cellStyle name="Header2 6 2 3 3 4" xfId="35601" xr:uid="{974523C0-543B-4766-A7CC-1975EB91CA46}"/>
    <cellStyle name="Header2 6 2 3 3 5" xfId="35602" xr:uid="{1750BE29-2BA5-4AD2-AB88-949CB47033E8}"/>
    <cellStyle name="Header2 6 2 3 4" xfId="35603" xr:uid="{6AC58EC3-226A-48AF-84BD-FB34C0C6034B}"/>
    <cellStyle name="Header2 6 2 3 5" xfId="35604" xr:uid="{846A49B4-43EA-48B1-B0F5-35CCE30ADF61}"/>
    <cellStyle name="Header2 6 2 3 6" xfId="35605" xr:uid="{BB018685-8645-407A-AB68-EDA516562347}"/>
    <cellStyle name="Header2 6 2 3 7" xfId="35606" xr:uid="{C5B952B3-8BE2-49D2-91AE-16C9C000F0EB}"/>
    <cellStyle name="Header2 6 2 3_Commentaires" xfId="35607" xr:uid="{883BE867-8A76-4CBD-B398-C94432853F75}"/>
    <cellStyle name="Header2 6 2 4" xfId="35608" xr:uid="{90F22B19-228A-4263-8488-F8D4213728C4}"/>
    <cellStyle name="Header2 6 2 4 2" xfId="35609" xr:uid="{91301887-6C5C-453E-B692-D2BBB7F1CEA2}"/>
    <cellStyle name="Header2 6 2 4 2 2" xfId="35610" xr:uid="{9A418E2F-C622-4B28-ACAF-5324681B3729}"/>
    <cellStyle name="Header2 6 2 4 2 3" xfId="35611" xr:uid="{96B8926A-F839-4DAB-8414-C64A9973EC54}"/>
    <cellStyle name="Header2 6 2 4 2 4" xfId="35612" xr:uid="{A937156D-666B-4518-85FC-2BE0C9BC7D43}"/>
    <cellStyle name="Header2 6 2 4 2 5" xfId="35613" xr:uid="{88C5C6B0-CF1C-4539-99B3-64D185F6AD22}"/>
    <cellStyle name="Header2 6 2 4 3" xfId="35614" xr:uid="{3BD0D749-A273-4701-B732-725535972E8C}"/>
    <cellStyle name="Header2 6 2 4 3 2" xfId="35615" xr:uid="{AA2837E0-7301-466C-9AE4-806CCF8CB8CE}"/>
    <cellStyle name="Header2 6 2 4 3 3" xfId="35616" xr:uid="{4B9BCFCB-5EF6-4E79-8623-6491581F3413}"/>
    <cellStyle name="Header2 6 2 4 3 4" xfId="35617" xr:uid="{6F13F3D2-8E3F-4EC9-8192-F190609C8F5E}"/>
    <cellStyle name="Header2 6 2 4 3 5" xfId="35618" xr:uid="{DD1DF246-9E8A-4981-B4B6-4B5532B8208E}"/>
    <cellStyle name="Header2 6 2 4 4" xfId="35619" xr:uid="{9B1C6488-A274-499F-AC21-4A1D2F873183}"/>
    <cellStyle name="Header2 6 2 4 5" xfId="35620" xr:uid="{68B22FD7-34EA-48D3-A7CB-AEBC3EE8D8B6}"/>
    <cellStyle name="Header2 6 2 4 6" xfId="35621" xr:uid="{C081E0A9-6CC7-465B-915F-E10CBBDA477C}"/>
    <cellStyle name="Header2 6 2 4 7" xfId="35622" xr:uid="{D0AD6ACB-A266-440E-92DA-3F4CFC524273}"/>
    <cellStyle name="Header2 6 2 5" xfId="35623" xr:uid="{3DEC85A2-56D4-479A-8DA3-408A0063B5FE}"/>
    <cellStyle name="Header2 6 2 5 2" xfId="35624" xr:uid="{0A92777C-1F64-446E-8EAD-946A71CFD62C}"/>
    <cellStyle name="Header2 6 2 5 3" xfId="35625" xr:uid="{A1A0CFFC-E0E3-4BCB-A6B8-56616B89E464}"/>
    <cellStyle name="Header2 6 2 5 4" xfId="35626" xr:uid="{EB25B1FF-F099-497C-8239-09E894675C9E}"/>
    <cellStyle name="Header2 6 2 5 5" xfId="35627" xr:uid="{429186EE-8ACF-47DB-9EC9-D640E43761D9}"/>
    <cellStyle name="Header2 6 2 6" xfId="35628" xr:uid="{79CC9A52-F68A-41A2-97AA-2C5723E1C422}"/>
    <cellStyle name="Header2 6 2 6 2" xfId="35629" xr:uid="{888308B0-DB1D-4B87-BC64-691E68E5D441}"/>
    <cellStyle name="Header2 6 2 6 3" xfId="35630" xr:uid="{59E944BA-099C-406C-9A25-C5541999B125}"/>
    <cellStyle name="Header2 6 2 6 4" xfId="35631" xr:uid="{3C6547F4-3A84-417C-8BFD-D05F88B446A0}"/>
    <cellStyle name="Header2 6 2 6 5" xfId="35632" xr:uid="{8BDD64AC-3824-4A92-BE97-E71BA596A1B9}"/>
    <cellStyle name="Header2 6 2 7" xfId="35633" xr:uid="{886A7E7D-7DC7-45DB-BD38-95826173CC6C}"/>
    <cellStyle name="Header2 6 2 8" xfId="35634" xr:uid="{CABD4750-8C3C-4C24-812B-38BF1945CC42}"/>
    <cellStyle name="Header2 6 2 9" xfId="35635" xr:uid="{574BF8BB-8900-4AA3-8844-CADAFCC1D85E}"/>
    <cellStyle name="Header2 6 2_Commentaires" xfId="35636" xr:uid="{412A2C70-92DC-4350-9833-6BD6AE6A7EFB}"/>
    <cellStyle name="Header2 6 3" xfId="35637" xr:uid="{AC08BF0B-CE5A-40BA-B13C-C915D0B16101}"/>
    <cellStyle name="Header2 6 3 2" xfId="35638" xr:uid="{20E7E9BE-9E60-4F0B-A3F0-D8C6E6A23EAB}"/>
    <cellStyle name="Header2 6 3 2 2" xfId="35639" xr:uid="{908EC53C-2888-4546-87B5-3F3527EF7D0D}"/>
    <cellStyle name="Header2 6 3 2 3" xfId="35640" xr:uid="{82C0A6C8-494A-40DE-AF42-341F795B4714}"/>
    <cellStyle name="Header2 6 3 2 4" xfId="35641" xr:uid="{B61D3ED6-0F07-4D07-9C0E-1AB347380EA4}"/>
    <cellStyle name="Header2 6 3 2 5" xfId="35642" xr:uid="{8B2ADC25-B538-4229-8F38-C343A76EF289}"/>
    <cellStyle name="Header2 6 3 2_Commentaires" xfId="35643" xr:uid="{29FA99B6-B3BD-4554-8641-4CD3C17E0D07}"/>
    <cellStyle name="Header2 6 3 3" xfId="35644" xr:uid="{6B15C0A4-7BB4-41C7-8FE4-372428F3D786}"/>
    <cellStyle name="Header2 6 3 3 2" xfId="35645" xr:uid="{396F49B5-BE98-41D4-8905-24FE6DBC315B}"/>
    <cellStyle name="Header2 6 3 3 3" xfId="35646" xr:uid="{49596CEA-8D5F-44F9-93BB-B720B5F6A7A1}"/>
    <cellStyle name="Header2 6 3 3 4" xfId="35647" xr:uid="{F7D09FEF-A007-4F87-A8F9-0999D1E7FB39}"/>
    <cellStyle name="Header2 6 3 3 5" xfId="35648" xr:uid="{84A5F77A-66BD-4A90-BFB9-341B71AC71C5}"/>
    <cellStyle name="Header2 6 3 4" xfId="35649" xr:uid="{18612E98-FD23-44CF-B09E-589400E989B5}"/>
    <cellStyle name="Header2 6 3 5" xfId="35650" xr:uid="{5C4173C5-9A7C-47B8-BEC2-333CE470DEC7}"/>
    <cellStyle name="Header2 6 3 6" xfId="35651" xr:uid="{E96444B1-9E55-4406-A314-B6A3262C0D0F}"/>
    <cellStyle name="Header2 6 3 7" xfId="35652" xr:uid="{293EFEF0-75F6-4016-9EF7-6FEEC6B662EA}"/>
    <cellStyle name="Header2 6 3_Commentaires" xfId="35653" xr:uid="{32F9ADA9-6BF4-4A31-92CD-F5152E3309DB}"/>
    <cellStyle name="Header2 6 4" xfId="35654" xr:uid="{20A3A1B4-2B4E-4554-BFF1-F79454EEB98A}"/>
    <cellStyle name="Header2 6 4 2" xfId="35655" xr:uid="{CDE9BCE5-E9D6-40D7-BD05-EC28A77ADE1F}"/>
    <cellStyle name="Header2 6 4 2 2" xfId="35656" xr:uid="{E9BC9755-C236-4FA7-99A0-1EB8500E957A}"/>
    <cellStyle name="Header2 6 4 2 3" xfId="35657" xr:uid="{A86E79AC-19EF-4367-873D-07E2C7CCD0FE}"/>
    <cellStyle name="Header2 6 4 2 4" xfId="35658" xr:uid="{43DE411C-EB6B-43F6-9256-CC51D3528317}"/>
    <cellStyle name="Header2 6 4 2 5" xfId="35659" xr:uid="{C7528966-B367-494F-B88F-0B601C94B756}"/>
    <cellStyle name="Header2 6 4 2_Commentaires" xfId="35660" xr:uid="{1856D16C-E1F0-4F00-B52B-FD192E522930}"/>
    <cellStyle name="Header2 6 4 3" xfId="35661" xr:uid="{0E96F083-9354-4171-98FD-A661A084EA40}"/>
    <cellStyle name="Header2 6 4 3 2" xfId="35662" xr:uid="{872D07FD-9C44-43EB-A060-23156D70510C}"/>
    <cellStyle name="Header2 6 4 3 3" xfId="35663" xr:uid="{86DA2137-D771-4505-9D1A-7F54776C7A5E}"/>
    <cellStyle name="Header2 6 4 3 4" xfId="35664" xr:uid="{9628FBF6-FE30-41AE-A2C5-0B78D7CA3D13}"/>
    <cellStyle name="Header2 6 4 3 5" xfId="35665" xr:uid="{5231627D-AD45-46C5-BB94-3A9C1E9C954D}"/>
    <cellStyle name="Header2 6 4 4" xfId="35666" xr:uid="{E9E56000-8DBC-4265-95A4-636DA4F7D9EF}"/>
    <cellStyle name="Header2 6 4 5" xfId="35667" xr:uid="{DA7D2CDE-91BE-4933-A61E-D812849AB93A}"/>
    <cellStyle name="Header2 6 4 6" xfId="35668" xr:uid="{DBF228FE-4212-43DE-BB23-814CCDD140EF}"/>
    <cellStyle name="Header2 6 4 7" xfId="35669" xr:uid="{E19DF0B0-B7A5-43F5-B96F-E32A86AB1E1C}"/>
    <cellStyle name="Header2 6 4_Commentaires" xfId="35670" xr:uid="{0A963A47-0B83-4697-80E5-DC8A785784FB}"/>
    <cellStyle name="Header2 6 5" xfId="35671" xr:uid="{1D998701-AD74-4669-99CD-8AD7780EBDBE}"/>
    <cellStyle name="Header2 6 5 2" xfId="35672" xr:uid="{C7CA37F9-EAC1-44F3-BE64-86E8D9D2DF3B}"/>
    <cellStyle name="Header2 6 5 2 2" xfId="35673" xr:uid="{48958536-3109-4CA6-9741-C203FE026B42}"/>
    <cellStyle name="Header2 6 5 2 3" xfId="35674" xr:uid="{D6715533-C4FF-4C2E-9EC4-7B39E913A9BE}"/>
    <cellStyle name="Header2 6 5 2 4" xfId="35675" xr:uid="{311DE287-D2EC-4938-9759-B74EBFAA5F36}"/>
    <cellStyle name="Header2 6 5 2 5" xfId="35676" xr:uid="{B423C6A1-2A99-42C4-A8CF-C8C07A62B15C}"/>
    <cellStyle name="Header2 6 5 2_Commentaires" xfId="35677" xr:uid="{485A3EDA-5E0C-43FC-BDA4-C007590DA425}"/>
    <cellStyle name="Header2 6 5 3" xfId="35678" xr:uid="{9D467442-78D0-42D5-94D0-1203C208A013}"/>
    <cellStyle name="Header2 6 5 3 2" xfId="35679" xr:uid="{671B41FC-815A-45CA-AA78-5302FC42BE7D}"/>
    <cellStyle name="Header2 6 5 3 3" xfId="35680" xr:uid="{81991D1B-3CF4-41B2-8114-A442AAFA03F3}"/>
    <cellStyle name="Header2 6 5 3 4" xfId="35681" xr:uid="{482D4E8B-4CBA-4A84-86F4-51A5FE1C94EF}"/>
    <cellStyle name="Header2 6 5 3 5" xfId="35682" xr:uid="{D1A0D897-9589-4225-9E99-EDD8C254615B}"/>
    <cellStyle name="Header2 6 5 4" xfId="35683" xr:uid="{B20C1593-B218-42B8-BB63-395E0967EAAC}"/>
    <cellStyle name="Header2 6 5 5" xfId="35684" xr:uid="{0309F9D3-A070-4A8F-8DE8-F2507D85740D}"/>
    <cellStyle name="Header2 6 5 6" xfId="35685" xr:uid="{278E90B3-FDE0-47B6-A29E-2E64F2E6F43F}"/>
    <cellStyle name="Header2 6 5 7" xfId="35686" xr:uid="{E5CE7C37-3A8F-4F1A-91E4-FED25D253EF7}"/>
    <cellStyle name="Header2 6 5_Commentaires" xfId="35687" xr:uid="{96C625DE-D406-4E31-B4CE-A92F862D5B4C}"/>
    <cellStyle name="Header2 6 6" xfId="35688" xr:uid="{683B3AC6-5F4F-487E-8391-F39B90E38FCA}"/>
    <cellStyle name="Header2 6 6 2" xfId="35689" xr:uid="{CA145A9D-D5DC-4691-AD11-CB56EB6AEB92}"/>
    <cellStyle name="Header2 6 6 2 2" xfId="35690" xr:uid="{4407AFDD-9509-44DB-A401-7F1BD6D35F05}"/>
    <cellStyle name="Header2 6 6 2 3" xfId="35691" xr:uid="{20B8AE75-1411-422A-B96F-82143DB5584F}"/>
    <cellStyle name="Header2 6 6 2 4" xfId="35692" xr:uid="{BB513979-0AD5-4E72-A588-DDEDE12E246F}"/>
    <cellStyle name="Header2 6 6 2 5" xfId="35693" xr:uid="{047D6F60-1B0C-40EF-B38E-5CA595BB74E9}"/>
    <cellStyle name="Header2 6 6 2_Commentaires" xfId="35694" xr:uid="{562CEFAC-E882-43E9-8A34-165E2251C13D}"/>
    <cellStyle name="Header2 6 6 3" xfId="35695" xr:uid="{98052FEF-0F76-4628-8FE0-31A08F0E105B}"/>
    <cellStyle name="Header2 6 6 3 2" xfId="35696" xr:uid="{6DCBFB31-E24B-4EBC-833E-DFDE7BDAD80F}"/>
    <cellStyle name="Header2 6 6 3 3" xfId="35697" xr:uid="{236760E4-44AD-43EF-B9C6-57E338BFB9A1}"/>
    <cellStyle name="Header2 6 6 3 4" xfId="35698" xr:uid="{B3D8D51B-998F-480D-8823-0A743403CA81}"/>
    <cellStyle name="Header2 6 6 3 5" xfId="35699" xr:uid="{94E63D8A-41EF-4D17-83C6-F332EC5AF884}"/>
    <cellStyle name="Header2 6 6 4" xfId="35700" xr:uid="{CFBA0BE1-6942-430E-835F-FEC81EB1C0F3}"/>
    <cellStyle name="Header2 6 6 5" xfId="35701" xr:uid="{879E4FC9-E128-44D5-B428-F30C44F2FD5F}"/>
    <cellStyle name="Header2 6 6 6" xfId="35702" xr:uid="{44C3DC91-AD3F-4272-9EB3-D9B462F94665}"/>
    <cellStyle name="Header2 6 6 7" xfId="35703" xr:uid="{8F33687A-1F95-4265-B60F-A3CB821D2675}"/>
    <cellStyle name="Header2 6 6_Commentaires" xfId="35704" xr:uid="{6666C4D7-2A4D-4B20-BEDB-2EF8ECC26191}"/>
    <cellStyle name="Header2 6 7" xfId="35705" xr:uid="{457628B3-DB06-41A5-8369-54D13146C9EC}"/>
    <cellStyle name="Header2 6 7 2" xfId="35706" xr:uid="{5F2FB055-F086-4E99-A3A5-A32BF18AD110}"/>
    <cellStyle name="Header2 6 7 2 2" xfId="35707" xr:uid="{B91B7642-3110-41ED-B83C-ABD908BB6DF3}"/>
    <cellStyle name="Header2 6 7 2 3" xfId="35708" xr:uid="{DF632A67-5887-4971-AF97-21AD3A8F9094}"/>
    <cellStyle name="Header2 6 7 2 4" xfId="35709" xr:uid="{8904B40E-9FB0-4886-8F54-0AA9A6075F93}"/>
    <cellStyle name="Header2 6 7 2 5" xfId="35710" xr:uid="{7985BF99-3F12-4F02-BB03-F30641480425}"/>
    <cellStyle name="Header2 6 7 3" xfId="35711" xr:uid="{5D399DD3-AD87-4DCF-9A11-982AF19E243E}"/>
    <cellStyle name="Header2 6 7 4" xfId="35712" xr:uid="{898B73FC-096F-4A1F-A5B6-A7796D77D17D}"/>
    <cellStyle name="Header2 6 7 5" xfId="35713" xr:uid="{43C6C549-E9E9-4311-AF0D-18DFBF38048E}"/>
    <cellStyle name="Header2 6 7 6" xfId="35714" xr:uid="{9B4EE03A-C379-49E8-8D72-1A1EFB866C93}"/>
    <cellStyle name="Header2 6 7_Commentaires" xfId="35715" xr:uid="{77F46EDB-A784-418F-A404-934A9F14CD53}"/>
    <cellStyle name="Header2 6 8" xfId="35716" xr:uid="{2A6801E0-746D-455F-BBA9-BBBBFE29E35F}"/>
    <cellStyle name="Header2 6 8 2" xfId="35717" xr:uid="{C3A5EABE-E481-4D73-8F35-09F3C2F52C06}"/>
    <cellStyle name="Header2 6 8 3" xfId="35718" xr:uid="{394BAC37-5015-4E09-900F-21D3A911C4C4}"/>
    <cellStyle name="Header2 6 8 4" xfId="35719" xr:uid="{65CE3704-4800-4B9C-BF58-C53FAD4B58D8}"/>
    <cellStyle name="Header2 6 8 5" xfId="35720" xr:uid="{F5046E1D-C20A-4139-B544-69FA2378756B}"/>
    <cellStyle name="Header2 6 8_Commentaires" xfId="35721" xr:uid="{76BD5FDA-F946-485F-9E11-1D242BB2B069}"/>
    <cellStyle name="Header2 6 9" xfId="35722" xr:uid="{DB3F6B67-78DA-40BB-8D65-ADF1C76BBCAF}"/>
    <cellStyle name="Header2 6_Commentaires" xfId="35723" xr:uid="{7A7F4B48-7C9E-4102-A413-D76DB066C40E}"/>
    <cellStyle name="Header2 7" xfId="35724" xr:uid="{9206B59B-8362-4AB3-AB29-8352E198A466}"/>
    <cellStyle name="Header2 7 10" xfId="35725" xr:uid="{8F2D62A6-CA13-44D9-8E3E-999C6649E658}"/>
    <cellStyle name="Header2 7 11" xfId="35726" xr:uid="{3F4C5097-7D10-4515-B1CB-C4BECA0B5E2C}"/>
    <cellStyle name="Header2 7 12" xfId="35727" xr:uid="{70F41F05-1AFF-4954-B4FB-A3260A88BB8B}"/>
    <cellStyle name="Header2 7 2" xfId="35728" xr:uid="{A6D215AB-62C6-4235-AB6B-73BF16AF558E}"/>
    <cellStyle name="Header2 7 2 10" xfId="35729" xr:uid="{51976899-C95F-48E0-9ECF-A02DDDDD132D}"/>
    <cellStyle name="Header2 7 2 2" xfId="35730" xr:uid="{5FCD0F8E-BE65-4579-90E4-6CCB20F82E3E}"/>
    <cellStyle name="Header2 7 2 2 2" xfId="35731" xr:uid="{84EEE5D0-036F-4A23-92C9-130F1FCE4F5F}"/>
    <cellStyle name="Header2 7 2 2 2 2" xfId="35732" xr:uid="{D496793E-7574-4E5A-B288-5C7E29F751D2}"/>
    <cellStyle name="Header2 7 2 2 2 3" xfId="35733" xr:uid="{A345B7C4-3D00-4617-B792-33EFB65A4D6B}"/>
    <cellStyle name="Header2 7 2 2 2 4" xfId="35734" xr:uid="{2F66CFB2-6C6B-48E3-967B-EBEFFEA1F80D}"/>
    <cellStyle name="Header2 7 2 2 2 5" xfId="35735" xr:uid="{D39968AE-54C6-4AE0-A2C9-92C202DF8FF2}"/>
    <cellStyle name="Header2 7 2 2 3" xfId="35736" xr:uid="{1A8C9CA3-0A12-4D0E-BFD5-33C56D2AD8EC}"/>
    <cellStyle name="Header2 7 2 2 3 2" xfId="35737" xr:uid="{771FC1D4-D700-4CCB-A77F-5DFDC856244C}"/>
    <cellStyle name="Header2 7 2 2 3 3" xfId="35738" xr:uid="{98723D19-6254-457F-B9CF-D295C41FE5A4}"/>
    <cellStyle name="Header2 7 2 2 3 4" xfId="35739" xr:uid="{C1E54A54-ECAB-44C1-BD73-4FC71F00196E}"/>
    <cellStyle name="Header2 7 2 2 3 5" xfId="35740" xr:uid="{D58AC898-94C2-47C7-B396-94566AEAC4E1}"/>
    <cellStyle name="Header2 7 2 2 4" xfId="35741" xr:uid="{86E8C268-1610-4F0A-B255-DCCECECB2441}"/>
    <cellStyle name="Header2 7 2 2 5" xfId="35742" xr:uid="{E94BEA03-CEA7-421C-81DC-63DA0053C6B2}"/>
    <cellStyle name="Header2 7 2 2 6" xfId="35743" xr:uid="{66C840A1-8D77-4AA6-B3C8-D6F0CD10DB8A}"/>
    <cellStyle name="Header2 7 2 2 7" xfId="35744" xr:uid="{4F81F077-4D9B-4902-9D41-13C261F636CA}"/>
    <cellStyle name="Header2 7 2 2_Commentaires" xfId="35745" xr:uid="{8FE34365-407B-45AF-9D5F-684008983A48}"/>
    <cellStyle name="Header2 7 2 3" xfId="35746" xr:uid="{5319ADAA-8EFC-4F99-B6AE-FC9529913B50}"/>
    <cellStyle name="Header2 7 2 3 2" xfId="35747" xr:uid="{816F4DCF-DC33-4C3E-80CA-7A68A569C89A}"/>
    <cellStyle name="Header2 7 2 3 2 2" xfId="35748" xr:uid="{EC53B66B-A345-4F6A-9B00-CE735E4294B7}"/>
    <cellStyle name="Header2 7 2 3 2 3" xfId="35749" xr:uid="{42F7E3BE-ED02-414E-B307-7466FD5310AD}"/>
    <cellStyle name="Header2 7 2 3 2 4" xfId="35750" xr:uid="{CD9B9980-894E-4FF5-9512-4C1AADD0768A}"/>
    <cellStyle name="Header2 7 2 3 2 5" xfId="35751" xr:uid="{74A1393D-BD6B-4B55-B8CA-17E6C6A0BDB8}"/>
    <cellStyle name="Header2 7 2 3 3" xfId="35752" xr:uid="{B1DC171A-48E3-4E40-9076-A9705F9522A4}"/>
    <cellStyle name="Header2 7 2 3 3 2" xfId="35753" xr:uid="{0A61C0F2-6E83-4C60-84F2-A864F2AF1818}"/>
    <cellStyle name="Header2 7 2 3 3 3" xfId="35754" xr:uid="{AB2E3559-0443-40FA-8F45-23B0B6D55EB1}"/>
    <cellStyle name="Header2 7 2 3 3 4" xfId="35755" xr:uid="{90E757D0-845B-4134-A7FA-5B94B3D9DF8A}"/>
    <cellStyle name="Header2 7 2 3 3 5" xfId="35756" xr:uid="{49737535-76F7-4694-8720-1AE6CE951AF7}"/>
    <cellStyle name="Header2 7 2 3 4" xfId="35757" xr:uid="{AD281CF1-6A25-4C7E-BA39-EA65A526A0BE}"/>
    <cellStyle name="Header2 7 2 3 5" xfId="35758" xr:uid="{5B2842C4-E126-4FDF-9803-00F23370DE0B}"/>
    <cellStyle name="Header2 7 2 3 6" xfId="35759" xr:uid="{E02D850A-EF2C-44AF-B14D-B49A433077E8}"/>
    <cellStyle name="Header2 7 2 3 7" xfId="35760" xr:uid="{D43DC731-7966-4DD6-AFCC-A65F98CF1D46}"/>
    <cellStyle name="Header2 7 2 3_Commentaires" xfId="35761" xr:uid="{5D514C1D-95A1-4E82-BB11-3463A555EDC8}"/>
    <cellStyle name="Header2 7 2 4" xfId="35762" xr:uid="{AF9B7546-4561-4A2C-9D44-1BE662D230CA}"/>
    <cellStyle name="Header2 7 2 4 2" xfId="35763" xr:uid="{C6735E95-A728-426B-8429-318DA15CF28A}"/>
    <cellStyle name="Header2 7 2 4 2 2" xfId="35764" xr:uid="{D90E3256-84F8-422B-BA6A-434DC9D55436}"/>
    <cellStyle name="Header2 7 2 4 2 3" xfId="35765" xr:uid="{A7960094-E8A8-4196-B5CE-451522FA624D}"/>
    <cellStyle name="Header2 7 2 4 2 4" xfId="35766" xr:uid="{0ECEC394-1E60-407C-8F57-058B84BCEE30}"/>
    <cellStyle name="Header2 7 2 4 2 5" xfId="35767" xr:uid="{796AD648-3032-499D-B8B3-940BC4453221}"/>
    <cellStyle name="Header2 7 2 4 3" xfId="35768" xr:uid="{C6CABC25-37FD-412F-AB46-E31EF9DF843D}"/>
    <cellStyle name="Header2 7 2 4 3 2" xfId="35769" xr:uid="{5CB75107-7009-4E7D-9268-79659A429D0F}"/>
    <cellStyle name="Header2 7 2 4 3 3" xfId="35770" xr:uid="{D83A9812-0EFA-4960-95E3-76D1932A3625}"/>
    <cellStyle name="Header2 7 2 4 3 4" xfId="35771" xr:uid="{5C4ED475-2F3A-44E1-9A18-EE8230E220FF}"/>
    <cellStyle name="Header2 7 2 4 3 5" xfId="35772" xr:uid="{9968C8C3-2EC0-4AC6-9F95-0F752B06A0F7}"/>
    <cellStyle name="Header2 7 2 4 4" xfId="35773" xr:uid="{602A3D9C-E33F-49B2-B7E9-8080AA6D7CAF}"/>
    <cellStyle name="Header2 7 2 4 5" xfId="35774" xr:uid="{52AA16A9-2DFE-4442-871C-0D4F4F2B0EB9}"/>
    <cellStyle name="Header2 7 2 4 6" xfId="35775" xr:uid="{9037111E-4F8D-4E80-8BA4-EE53D8916D1E}"/>
    <cellStyle name="Header2 7 2 4 7" xfId="35776" xr:uid="{4DD64D5F-2C3B-42C7-91A2-96F52038A836}"/>
    <cellStyle name="Header2 7 2 5" xfId="35777" xr:uid="{9DB813EF-1220-4C6F-BC4A-9AC6070E3611}"/>
    <cellStyle name="Header2 7 2 5 2" xfId="35778" xr:uid="{9FA13905-6098-4CAD-8653-0AC4A2D55E9D}"/>
    <cellStyle name="Header2 7 2 5 3" xfId="35779" xr:uid="{D629BE75-FA96-4240-83FD-E5B8611F2254}"/>
    <cellStyle name="Header2 7 2 5 4" xfId="35780" xr:uid="{800CAD3E-DC1B-4417-A429-C85F6995E7EA}"/>
    <cellStyle name="Header2 7 2 5 5" xfId="35781" xr:uid="{8CA18A02-F278-4F8A-B9A9-9ADCBEA91D2D}"/>
    <cellStyle name="Header2 7 2 6" xfId="35782" xr:uid="{BBD80E20-07E6-440B-8CE5-9247ABB0E6BF}"/>
    <cellStyle name="Header2 7 2 6 2" xfId="35783" xr:uid="{A1BAACA5-3981-47E3-8182-9737E40D9342}"/>
    <cellStyle name="Header2 7 2 6 3" xfId="35784" xr:uid="{95EC9BB2-70D2-4A8B-B55B-909C1DFAACEF}"/>
    <cellStyle name="Header2 7 2 6 4" xfId="35785" xr:uid="{98B265D2-870D-4DB2-B660-54D7CC5BBE08}"/>
    <cellStyle name="Header2 7 2 6 5" xfId="35786" xr:uid="{0CEF2D60-F678-463D-B2CB-E9358C58ADFD}"/>
    <cellStyle name="Header2 7 2 7" xfId="35787" xr:uid="{4145A54F-6895-4977-A9B1-10923A17A211}"/>
    <cellStyle name="Header2 7 2 8" xfId="35788" xr:uid="{1D2D7F79-AC50-4AF5-B1EE-901950D1D756}"/>
    <cellStyle name="Header2 7 2 9" xfId="35789" xr:uid="{9DD1E346-8907-438E-B1B6-1D73513790F0}"/>
    <cellStyle name="Header2 7 2_Commentaires" xfId="35790" xr:uid="{D5ACCD61-8A8D-4C18-82A8-7E71F3D074C1}"/>
    <cellStyle name="Header2 7 3" xfId="35791" xr:uid="{E513A61A-55D8-4C68-AECB-DC89A75001B4}"/>
    <cellStyle name="Header2 7 3 2" xfId="35792" xr:uid="{11E0F22D-4335-4165-9B44-F967DF846AB6}"/>
    <cellStyle name="Header2 7 3 2 2" xfId="35793" xr:uid="{A93ACFC1-82D4-4530-A100-1DE63A79E5C8}"/>
    <cellStyle name="Header2 7 3 2 3" xfId="35794" xr:uid="{4535F608-27D7-457B-A1E3-FC1ADDC8F8FB}"/>
    <cellStyle name="Header2 7 3 2 4" xfId="35795" xr:uid="{DD3AB8AD-5300-474A-9B01-E564126364D1}"/>
    <cellStyle name="Header2 7 3 2 5" xfId="35796" xr:uid="{18AFA481-921E-442C-85B5-40C1C7E8AE86}"/>
    <cellStyle name="Header2 7 3 2_Commentaires" xfId="35797" xr:uid="{EB151FC3-0F83-47CA-AA98-5FAA2BEC0B8D}"/>
    <cellStyle name="Header2 7 3 3" xfId="35798" xr:uid="{4948B618-E682-4295-A44E-ECAD8E754816}"/>
    <cellStyle name="Header2 7 3 3 2" xfId="35799" xr:uid="{D0371CE8-9BFA-4EC3-A293-878F9F1D0C46}"/>
    <cellStyle name="Header2 7 3 3 3" xfId="35800" xr:uid="{E669D3D6-8357-4E95-8738-90A0FF7C31A3}"/>
    <cellStyle name="Header2 7 3 3 4" xfId="35801" xr:uid="{4B41E53B-01CB-4ED5-8214-428AB4CF3AFE}"/>
    <cellStyle name="Header2 7 3 3 5" xfId="35802" xr:uid="{8FABDFAC-FA20-416E-9998-FFE3BBCAD813}"/>
    <cellStyle name="Header2 7 3 4" xfId="35803" xr:uid="{E3623F28-D0A1-4ECE-BF19-500E49DF7B45}"/>
    <cellStyle name="Header2 7 3 5" xfId="35804" xr:uid="{6767F875-89A0-4ABD-AEB1-B71977F3F245}"/>
    <cellStyle name="Header2 7 3 6" xfId="35805" xr:uid="{16AFDE5D-7236-4946-A081-F0F2EAFC7AC4}"/>
    <cellStyle name="Header2 7 3 7" xfId="35806" xr:uid="{3EC6695C-267F-4F10-9A90-092F4AF44DFA}"/>
    <cellStyle name="Header2 7 3_Commentaires" xfId="35807" xr:uid="{6347692E-3C92-463E-B3CD-E5C493F73516}"/>
    <cellStyle name="Header2 7 4" xfId="35808" xr:uid="{54E42F06-D452-46F9-B7B5-2A6037577DFB}"/>
    <cellStyle name="Header2 7 4 2" xfId="35809" xr:uid="{FE1BBC6F-FF05-4C5D-9E53-03578C78A8FC}"/>
    <cellStyle name="Header2 7 4 2 2" xfId="35810" xr:uid="{F62DF9A2-7363-4FCD-92DC-B711DEAB84D4}"/>
    <cellStyle name="Header2 7 4 2 3" xfId="35811" xr:uid="{6DAC2215-2980-4C82-92D5-1E85A69BFAF6}"/>
    <cellStyle name="Header2 7 4 2 4" xfId="35812" xr:uid="{23214A95-5C0A-463F-A39C-323EF07DBCA3}"/>
    <cellStyle name="Header2 7 4 2 5" xfId="35813" xr:uid="{DD34AEE9-40FA-4AD4-8690-C788D14AB0C0}"/>
    <cellStyle name="Header2 7 4 2_Commentaires" xfId="35814" xr:uid="{2FA6CBE4-5B4E-49D6-99F9-171763B2E87E}"/>
    <cellStyle name="Header2 7 4 3" xfId="35815" xr:uid="{21352E12-8ABA-4C08-B66B-06BAFB3D92FD}"/>
    <cellStyle name="Header2 7 4 3 2" xfId="35816" xr:uid="{89F46E4B-E5F1-4BA9-A143-707C96F6700C}"/>
    <cellStyle name="Header2 7 4 3 3" xfId="35817" xr:uid="{FD9D44A3-79EA-4EF7-83E4-97A2E0D1D54D}"/>
    <cellStyle name="Header2 7 4 3 4" xfId="35818" xr:uid="{B30A70CE-D4D5-49A9-9890-53819EB7159A}"/>
    <cellStyle name="Header2 7 4 3 5" xfId="35819" xr:uid="{C4A8130A-C9CE-480C-9473-73F9A945A8C5}"/>
    <cellStyle name="Header2 7 4 4" xfId="35820" xr:uid="{E1338420-8540-4F43-93D5-3D0766414D05}"/>
    <cellStyle name="Header2 7 4 5" xfId="35821" xr:uid="{4BB53A45-CBC1-47E9-8438-1B227793ADF0}"/>
    <cellStyle name="Header2 7 4 6" xfId="35822" xr:uid="{DFABFDB7-B77A-4B06-B685-2E87026F5740}"/>
    <cellStyle name="Header2 7 4 7" xfId="35823" xr:uid="{75109ADB-9C95-42F3-B6EB-C714A959AC84}"/>
    <cellStyle name="Header2 7 4_Commentaires" xfId="35824" xr:uid="{F56C2866-8EA4-4EBE-AEDC-2C19A941FD00}"/>
    <cellStyle name="Header2 7 5" xfId="35825" xr:uid="{54BBB529-3E1D-4308-AFC5-6916346DBA80}"/>
    <cellStyle name="Header2 7 5 2" xfId="35826" xr:uid="{A1879BF4-5653-43EF-A464-5513C1DC606D}"/>
    <cellStyle name="Header2 7 5 2 2" xfId="35827" xr:uid="{A2982FAC-64AA-449C-9E83-5B5DE58E39B5}"/>
    <cellStyle name="Header2 7 5 2 3" xfId="35828" xr:uid="{99B0F1E5-D0E8-471E-BBCC-10E42B85D5D0}"/>
    <cellStyle name="Header2 7 5 2 4" xfId="35829" xr:uid="{B49680D1-7448-4B4B-9A50-D477DB776CE7}"/>
    <cellStyle name="Header2 7 5 2 5" xfId="35830" xr:uid="{9333EB1E-C7E0-4B49-97DD-C466DE666296}"/>
    <cellStyle name="Header2 7 5 2_Commentaires" xfId="35831" xr:uid="{132E5BE2-452A-445E-8E0F-30C6EE1C79CE}"/>
    <cellStyle name="Header2 7 5 3" xfId="35832" xr:uid="{F6D82AE9-4E4B-4C35-8EEE-714D0D29CFE8}"/>
    <cellStyle name="Header2 7 5 3 2" xfId="35833" xr:uid="{8F685766-2D72-48CE-9D47-E18392694BC5}"/>
    <cellStyle name="Header2 7 5 3 3" xfId="35834" xr:uid="{5822AC9D-7730-4ED1-9E30-860DEBE74EBB}"/>
    <cellStyle name="Header2 7 5 3 4" xfId="35835" xr:uid="{AC6FC0FA-C014-46CA-A04B-55C9734CD2EB}"/>
    <cellStyle name="Header2 7 5 3 5" xfId="35836" xr:uid="{926DC500-4E0E-4D85-B4F3-A105FF42EB27}"/>
    <cellStyle name="Header2 7 5 4" xfId="35837" xr:uid="{E8F27A80-8096-4F22-B40E-70F3AE8A9D84}"/>
    <cellStyle name="Header2 7 5 5" xfId="35838" xr:uid="{AB484044-2808-4A15-A7C7-4AFE20962C31}"/>
    <cellStyle name="Header2 7 5 6" xfId="35839" xr:uid="{E332FAEA-AE64-4DA4-8AE0-D20B254A4929}"/>
    <cellStyle name="Header2 7 5 7" xfId="35840" xr:uid="{B5D54578-D638-4408-A99E-82AE97E43DBA}"/>
    <cellStyle name="Header2 7 5_Commentaires" xfId="35841" xr:uid="{1A8A488E-14E2-4AD9-A2A5-8CBD86875BD7}"/>
    <cellStyle name="Header2 7 6" xfId="35842" xr:uid="{F0DC88FF-A4C5-424D-A2B0-488E95391614}"/>
    <cellStyle name="Header2 7 6 2" xfId="35843" xr:uid="{4E2EF26A-0A86-4E89-AC1A-22877BDADF29}"/>
    <cellStyle name="Header2 7 6 2 2" xfId="35844" xr:uid="{E2364FB8-56E0-4991-A461-59AEF7030D58}"/>
    <cellStyle name="Header2 7 6 2 3" xfId="35845" xr:uid="{8B44CC75-CCA0-4E3F-80D2-370A3016C9CD}"/>
    <cellStyle name="Header2 7 6 2 4" xfId="35846" xr:uid="{2E98F976-5CB1-4F4F-A6E8-A20D671A8006}"/>
    <cellStyle name="Header2 7 6 2 5" xfId="35847" xr:uid="{BE7827A9-AEBF-40E5-94A3-64CA1FB04412}"/>
    <cellStyle name="Header2 7 6 2_Commentaires" xfId="35848" xr:uid="{DACC8C3B-6C4E-4539-8AC3-EC7478D5A67C}"/>
    <cellStyle name="Header2 7 6 3" xfId="35849" xr:uid="{D743DDBB-3681-46D9-A78E-2B84CD6D54AB}"/>
    <cellStyle name="Header2 7 6 3 2" xfId="35850" xr:uid="{9D033988-7891-4750-996B-24158C31B422}"/>
    <cellStyle name="Header2 7 6 3 3" xfId="35851" xr:uid="{38D3B3B4-0B1E-4FC5-9DFD-31FA62DDD524}"/>
    <cellStyle name="Header2 7 6 3 4" xfId="35852" xr:uid="{A545BE6A-4B89-4FC2-AC57-A38629871806}"/>
    <cellStyle name="Header2 7 6 3 5" xfId="35853" xr:uid="{6090FE10-35D1-44D4-B31A-19B9718FAC4A}"/>
    <cellStyle name="Header2 7 6 4" xfId="35854" xr:uid="{B0327804-9F95-4C97-94BB-4829907B62D5}"/>
    <cellStyle name="Header2 7 6 5" xfId="35855" xr:uid="{94A9182F-E0BC-4BFA-928F-09DD5C8B6EDD}"/>
    <cellStyle name="Header2 7 6 6" xfId="35856" xr:uid="{6F6D2832-6C5E-419F-B972-E3EFA27AB809}"/>
    <cellStyle name="Header2 7 6 7" xfId="35857" xr:uid="{B0788319-7E36-4C02-9538-DDD28C14F840}"/>
    <cellStyle name="Header2 7 6_Commentaires" xfId="35858" xr:uid="{0CFA5D32-CFAB-49C2-9C17-4D65B4E77F1B}"/>
    <cellStyle name="Header2 7 7" xfId="35859" xr:uid="{D64407D9-7104-4928-8A30-C809F8334B74}"/>
    <cellStyle name="Header2 7 7 2" xfId="35860" xr:uid="{5811F658-C32E-45D4-A332-069B96F85C14}"/>
    <cellStyle name="Header2 7 7 2 2" xfId="35861" xr:uid="{E5424760-37D0-4836-A442-5ED31ABBDE1C}"/>
    <cellStyle name="Header2 7 7 2 3" xfId="35862" xr:uid="{B57E462F-225C-4BBD-B1CC-78A35B7873C2}"/>
    <cellStyle name="Header2 7 7 2 4" xfId="35863" xr:uid="{0FE356CA-7A17-433B-A277-AF18C5EC0847}"/>
    <cellStyle name="Header2 7 7 2 5" xfId="35864" xr:uid="{C660C318-CBE2-48D2-86B4-317C91392ABD}"/>
    <cellStyle name="Header2 7 7 3" xfId="35865" xr:uid="{C7925E49-75B1-433C-AAB9-37723B606BAC}"/>
    <cellStyle name="Header2 7 7 4" xfId="35866" xr:uid="{61F9B5EF-98B2-4C7D-9C4A-A9339C1F9295}"/>
    <cellStyle name="Header2 7 7 5" xfId="35867" xr:uid="{AD6464D9-E567-4B0B-BC1B-DBFF0D59AF85}"/>
    <cellStyle name="Header2 7 7 6" xfId="35868" xr:uid="{518720FC-A303-43E7-834B-B0F8B6980794}"/>
    <cellStyle name="Header2 7 7_Commentaires" xfId="35869" xr:uid="{69E2227A-2940-4F6E-9817-CA340E76EF72}"/>
    <cellStyle name="Header2 7 8" xfId="35870" xr:uid="{42D50B41-031A-414A-B8CF-9A5E91AFB9A2}"/>
    <cellStyle name="Header2 7 8 2" xfId="35871" xr:uid="{2D2A3890-CC72-4187-A23E-9F3C6E9B27C4}"/>
    <cellStyle name="Header2 7 8 3" xfId="35872" xr:uid="{0D9BF4DF-3592-4C87-9EF4-47BC36C8D32C}"/>
    <cellStyle name="Header2 7 8 4" xfId="35873" xr:uid="{A6987F56-33B5-4992-AB9A-79A31376209C}"/>
    <cellStyle name="Header2 7 8 5" xfId="35874" xr:uid="{A1C076B9-79F4-4206-9E8C-FE14824397E4}"/>
    <cellStyle name="Header2 7 8_Commentaires" xfId="35875" xr:uid="{783D83D8-151B-4FCC-9070-BD9B6C510C63}"/>
    <cellStyle name="Header2 7 9" xfId="35876" xr:uid="{143F5551-24BF-467E-BEE5-600119E0301E}"/>
    <cellStyle name="Header2 7_Commentaires" xfId="35877" xr:uid="{1E7A0222-1602-4082-A87E-87DFB2E4B3B7}"/>
    <cellStyle name="Header2 8" xfId="35878" xr:uid="{2356310B-9DFC-455E-8644-3BB6C457FD76}"/>
    <cellStyle name="Header2 8 10" xfId="35879" xr:uid="{B2EAF410-6D8D-419A-999F-CDD9F79D5212}"/>
    <cellStyle name="Header2 8 11" xfId="35880" xr:uid="{1FBB33C4-2998-4843-A134-15CBBDD651C9}"/>
    <cellStyle name="Header2 8 12" xfId="35881" xr:uid="{A561FF3A-43A7-4077-85CA-44E205AA05A2}"/>
    <cellStyle name="Header2 8 2" xfId="35882" xr:uid="{F273F87A-E646-4DF9-8F7B-1AC811C91807}"/>
    <cellStyle name="Header2 8 2 10" xfId="35883" xr:uid="{A07D04E8-E89B-462B-B1DC-5055CA1704E3}"/>
    <cellStyle name="Header2 8 2 2" xfId="35884" xr:uid="{AA56E61E-1C47-4BEC-B3B6-E58E6F807CB0}"/>
    <cellStyle name="Header2 8 2 2 2" xfId="35885" xr:uid="{9175DB34-38AC-47F0-9D26-3894528A6092}"/>
    <cellStyle name="Header2 8 2 2 2 2" xfId="35886" xr:uid="{F6B57C5D-EED3-4A17-90AF-6CBD1BBC504B}"/>
    <cellStyle name="Header2 8 2 2 2 3" xfId="35887" xr:uid="{2A668FD2-B3B4-4D75-8414-7DDEE468B3E3}"/>
    <cellStyle name="Header2 8 2 2 2 4" xfId="35888" xr:uid="{5D0611D2-CDBD-4947-921D-E0DB0A4BE02C}"/>
    <cellStyle name="Header2 8 2 2 2 5" xfId="35889" xr:uid="{FAF4DBA4-CE17-4E93-9912-AD7215E66123}"/>
    <cellStyle name="Header2 8 2 2 3" xfId="35890" xr:uid="{97D2D694-B7A4-4082-9552-A7B20245635C}"/>
    <cellStyle name="Header2 8 2 2 3 2" xfId="35891" xr:uid="{F54CF9FB-C764-4BC7-B7E9-723A763FACA5}"/>
    <cellStyle name="Header2 8 2 2 3 3" xfId="35892" xr:uid="{4466813B-6708-4D23-AA08-C4E9EC67553F}"/>
    <cellStyle name="Header2 8 2 2 3 4" xfId="35893" xr:uid="{4B616C05-2B55-4459-B764-4FE1543BFE62}"/>
    <cellStyle name="Header2 8 2 2 3 5" xfId="35894" xr:uid="{7C66DAFE-AA25-444D-A7FE-B09B036E79E6}"/>
    <cellStyle name="Header2 8 2 2 4" xfId="35895" xr:uid="{9DF1EFD9-2276-486A-9C17-A188D2C2689F}"/>
    <cellStyle name="Header2 8 2 2 5" xfId="35896" xr:uid="{D5E64E8B-10D0-4625-AC87-94FE718338A6}"/>
    <cellStyle name="Header2 8 2 2 6" xfId="35897" xr:uid="{6CFB4D37-1C47-4FD9-ADF7-227CEBAC3C94}"/>
    <cellStyle name="Header2 8 2 2 7" xfId="35898" xr:uid="{F1A92EAB-BFB5-4CC6-A24F-7F015EB23969}"/>
    <cellStyle name="Header2 8 2 2_Commentaires" xfId="35899" xr:uid="{85573A16-7509-4259-A331-8FBD43B5F037}"/>
    <cellStyle name="Header2 8 2 3" xfId="35900" xr:uid="{547FE144-9CBE-4BA7-9FE0-5D748548123B}"/>
    <cellStyle name="Header2 8 2 3 2" xfId="35901" xr:uid="{54967DDD-C6B4-425B-9CD6-647A5FF11456}"/>
    <cellStyle name="Header2 8 2 3 2 2" xfId="35902" xr:uid="{41AA2F1E-8642-436B-8BF6-7E6E5BF7E064}"/>
    <cellStyle name="Header2 8 2 3 2 3" xfId="35903" xr:uid="{B5C6F844-70C0-4FC7-8489-08D680AB790A}"/>
    <cellStyle name="Header2 8 2 3 2 4" xfId="35904" xr:uid="{B764B9A3-F7E7-4227-A2FD-23BE0B34C4B2}"/>
    <cellStyle name="Header2 8 2 3 2 5" xfId="35905" xr:uid="{2790DB13-E7D2-492A-B916-8FB9FF9CD66C}"/>
    <cellStyle name="Header2 8 2 3 3" xfId="35906" xr:uid="{081E0101-2829-4810-A05F-CD20FB76961E}"/>
    <cellStyle name="Header2 8 2 3 3 2" xfId="35907" xr:uid="{B914EC8B-93BB-4354-A309-4609B4376EFD}"/>
    <cellStyle name="Header2 8 2 3 3 3" xfId="35908" xr:uid="{6B21960E-CEBA-47F6-880A-AB09BD02E59C}"/>
    <cellStyle name="Header2 8 2 3 3 4" xfId="35909" xr:uid="{55934561-70DD-405E-9420-6F1448E2F233}"/>
    <cellStyle name="Header2 8 2 3 3 5" xfId="35910" xr:uid="{FAFBE2BA-479A-423F-8773-609CF3E62953}"/>
    <cellStyle name="Header2 8 2 3 4" xfId="35911" xr:uid="{F3DCC9CA-799E-4F0B-A183-D729E17B4777}"/>
    <cellStyle name="Header2 8 2 3 5" xfId="35912" xr:uid="{0A381879-2CE1-412B-97BE-ACEAC609A16F}"/>
    <cellStyle name="Header2 8 2 3 6" xfId="35913" xr:uid="{58F0A0F7-CE24-4878-B7CC-F9A3ACDF4D2B}"/>
    <cellStyle name="Header2 8 2 3 7" xfId="35914" xr:uid="{101FF413-B4F9-45B3-B76E-C92123898997}"/>
    <cellStyle name="Header2 8 2 3_Commentaires" xfId="35915" xr:uid="{A0A290C4-7F55-4E13-AFB6-B0F6D30A2A24}"/>
    <cellStyle name="Header2 8 2 4" xfId="35916" xr:uid="{EA938881-CD51-4E40-86A3-F376C2B9A9BA}"/>
    <cellStyle name="Header2 8 2 4 2" xfId="35917" xr:uid="{7B16D87D-5AA5-4ED2-8F31-90C95CE45BAE}"/>
    <cellStyle name="Header2 8 2 4 2 2" xfId="35918" xr:uid="{C87EB42F-8FCE-4BD8-ABA3-D6920230D46A}"/>
    <cellStyle name="Header2 8 2 4 2 3" xfId="35919" xr:uid="{01B3C327-CB59-4C2B-93FB-C15F57A83357}"/>
    <cellStyle name="Header2 8 2 4 2 4" xfId="35920" xr:uid="{EC2FCAB8-7EF8-4FBE-907A-949E1D5F2935}"/>
    <cellStyle name="Header2 8 2 4 2 5" xfId="35921" xr:uid="{BF6F0BD7-3371-4345-A0B8-77392D99C26F}"/>
    <cellStyle name="Header2 8 2 4 3" xfId="35922" xr:uid="{86DAB765-703C-4502-979C-5BAD8E84F349}"/>
    <cellStyle name="Header2 8 2 4 3 2" xfId="35923" xr:uid="{26D5199B-E220-4B80-AEBE-C34FEDE429E1}"/>
    <cellStyle name="Header2 8 2 4 3 3" xfId="35924" xr:uid="{D4D4575A-D6DE-454F-9BDE-6A2DD4A237E5}"/>
    <cellStyle name="Header2 8 2 4 3 4" xfId="35925" xr:uid="{1CAB0DC0-46A4-457E-BB96-8E78A0FD7A1B}"/>
    <cellStyle name="Header2 8 2 4 3 5" xfId="35926" xr:uid="{CB468339-8674-464D-9044-43AA32BADE92}"/>
    <cellStyle name="Header2 8 2 4 4" xfId="35927" xr:uid="{94BB71B0-D527-4E68-A443-0EDA0399023D}"/>
    <cellStyle name="Header2 8 2 4 5" xfId="35928" xr:uid="{5057C7D0-6604-4B0D-BDAF-55AA9F764467}"/>
    <cellStyle name="Header2 8 2 4 6" xfId="35929" xr:uid="{B88D382D-541A-4810-A254-389B80675B33}"/>
    <cellStyle name="Header2 8 2 4 7" xfId="35930" xr:uid="{924BCA50-32B0-44A0-BEEF-DFBDA09C0723}"/>
    <cellStyle name="Header2 8 2 5" xfId="35931" xr:uid="{1C0FDF7C-0330-4F18-B9CC-71E1FB923177}"/>
    <cellStyle name="Header2 8 2 5 2" xfId="35932" xr:uid="{B213F5D5-4418-40E0-8301-4B4D241F3886}"/>
    <cellStyle name="Header2 8 2 5 3" xfId="35933" xr:uid="{B807591A-BC3B-4CE6-983D-5FB49169E0DC}"/>
    <cellStyle name="Header2 8 2 5 4" xfId="35934" xr:uid="{7E68EA63-5D6C-4514-92F9-DAF9398DB837}"/>
    <cellStyle name="Header2 8 2 5 5" xfId="35935" xr:uid="{F18819A8-0BE5-461C-B4EE-DFE5FF79E133}"/>
    <cellStyle name="Header2 8 2 6" xfId="35936" xr:uid="{328A52D7-80A5-478E-A01D-F84D1D8B5126}"/>
    <cellStyle name="Header2 8 2 6 2" xfId="35937" xr:uid="{CBAE5260-C0E5-4635-9473-4CADC1A80B2F}"/>
    <cellStyle name="Header2 8 2 6 3" xfId="35938" xr:uid="{574A90AD-4620-425B-BBF4-3D5CD57CDD18}"/>
    <cellStyle name="Header2 8 2 6 4" xfId="35939" xr:uid="{84225D85-BFD6-45D5-B3E5-8A2AE5FB30F0}"/>
    <cellStyle name="Header2 8 2 6 5" xfId="35940" xr:uid="{ABB4F115-203C-4329-98A5-E144795E12B5}"/>
    <cellStyle name="Header2 8 2 7" xfId="35941" xr:uid="{3BA97154-6F1C-42DF-BCEA-58767F993ACF}"/>
    <cellStyle name="Header2 8 2 8" xfId="35942" xr:uid="{EDDAB0D0-F464-4620-9AF3-5610174E65C1}"/>
    <cellStyle name="Header2 8 2 9" xfId="35943" xr:uid="{A32CFBFD-B565-4814-A156-F7E349757D42}"/>
    <cellStyle name="Header2 8 2_Commentaires" xfId="35944" xr:uid="{8EA3949C-56C9-45A1-84C0-7592C97B85B7}"/>
    <cellStyle name="Header2 8 3" xfId="35945" xr:uid="{A4E48F5C-6AEB-4A68-B07F-C4DB2636B807}"/>
    <cellStyle name="Header2 8 3 2" xfId="35946" xr:uid="{AEE8F655-BF44-4A58-B304-EDDFAEB35339}"/>
    <cellStyle name="Header2 8 3 2 2" xfId="35947" xr:uid="{E39B7C4E-1FF3-4CA4-8590-A89DE432DC86}"/>
    <cellStyle name="Header2 8 3 2 3" xfId="35948" xr:uid="{01BDA480-5928-4750-A22E-81F12DCFA56B}"/>
    <cellStyle name="Header2 8 3 2 4" xfId="35949" xr:uid="{77A24909-4938-4C4D-9ABD-FA90DE68401F}"/>
    <cellStyle name="Header2 8 3 2 5" xfId="35950" xr:uid="{8ABCEB01-2B59-479F-8129-C7D42B063EBE}"/>
    <cellStyle name="Header2 8 3 2_Commentaires" xfId="35951" xr:uid="{D1EAB84B-EABA-4364-9443-04FF789604D0}"/>
    <cellStyle name="Header2 8 3 3" xfId="35952" xr:uid="{B376EA75-D2F8-460B-AB42-99E0B68EFEA3}"/>
    <cellStyle name="Header2 8 3 3 2" xfId="35953" xr:uid="{1A9A5099-0229-4B66-B4E8-97DBE1BC8895}"/>
    <cellStyle name="Header2 8 3 3 3" xfId="35954" xr:uid="{EBF84E26-A4BF-42E4-BA37-3FBC9740B7F7}"/>
    <cellStyle name="Header2 8 3 3 4" xfId="35955" xr:uid="{0D2B24EC-2A98-4114-9BBE-848D103BBEE9}"/>
    <cellStyle name="Header2 8 3 3 5" xfId="35956" xr:uid="{B6C841A9-7227-467A-8A92-E9B2B6D1701C}"/>
    <cellStyle name="Header2 8 3 4" xfId="35957" xr:uid="{60E4F983-60A3-4FB0-BB24-36C0AAC58508}"/>
    <cellStyle name="Header2 8 3 5" xfId="35958" xr:uid="{CD86C8A6-AEDD-41FA-8B89-CDF47E87834D}"/>
    <cellStyle name="Header2 8 3 6" xfId="35959" xr:uid="{8A1400C2-287A-4DC9-9C29-DA790BC9E579}"/>
    <cellStyle name="Header2 8 3 7" xfId="35960" xr:uid="{143616F1-DE5D-47B2-B63E-D8F625772747}"/>
    <cellStyle name="Header2 8 3_Commentaires" xfId="35961" xr:uid="{13BC1288-309B-48F5-B66F-F197AD08F755}"/>
    <cellStyle name="Header2 8 4" xfId="35962" xr:uid="{6EF511F9-8394-4E4D-B726-52CA9B5895BF}"/>
    <cellStyle name="Header2 8 4 2" xfId="35963" xr:uid="{6430F42E-39AD-4A88-AD87-78396BCC3B6A}"/>
    <cellStyle name="Header2 8 4 2 2" xfId="35964" xr:uid="{DB2E6E42-0DB9-4BF5-9A95-8CF9AE38F653}"/>
    <cellStyle name="Header2 8 4 2 3" xfId="35965" xr:uid="{5C250D91-FF4A-4C3F-A73D-3ECC75D5AD46}"/>
    <cellStyle name="Header2 8 4 2 4" xfId="35966" xr:uid="{31C1A978-517F-4062-9A21-F944916776EA}"/>
    <cellStyle name="Header2 8 4 2 5" xfId="35967" xr:uid="{73B3975E-EC4E-45B7-92A9-6F8BB15D0E1F}"/>
    <cellStyle name="Header2 8 4 2_Commentaires" xfId="35968" xr:uid="{3DE750D2-1951-4A99-9EC6-C140E6DDFC3F}"/>
    <cellStyle name="Header2 8 4 3" xfId="35969" xr:uid="{16927636-C503-4186-9E80-E9F8345A0B84}"/>
    <cellStyle name="Header2 8 4 3 2" xfId="35970" xr:uid="{B2E31204-6A35-4DDF-8C9B-9CD691FA481D}"/>
    <cellStyle name="Header2 8 4 3 3" xfId="35971" xr:uid="{2C0FFC5C-7E75-4203-AA05-408DA0913B8F}"/>
    <cellStyle name="Header2 8 4 3 4" xfId="35972" xr:uid="{AACEB511-D5EA-4154-992B-96E140244674}"/>
    <cellStyle name="Header2 8 4 3 5" xfId="35973" xr:uid="{92943881-2A27-4193-B6B3-039F4A9351BE}"/>
    <cellStyle name="Header2 8 4 4" xfId="35974" xr:uid="{0EFC5CFF-71B7-4D60-8FE1-36D789382F36}"/>
    <cellStyle name="Header2 8 4 5" xfId="35975" xr:uid="{38CE8C87-4BCA-4309-A8CE-B0658CB69786}"/>
    <cellStyle name="Header2 8 4 6" xfId="35976" xr:uid="{1C938897-F194-4C38-AC22-CC5D48651A44}"/>
    <cellStyle name="Header2 8 4 7" xfId="35977" xr:uid="{192AE760-805C-44B3-AFF8-A1DC22239528}"/>
    <cellStyle name="Header2 8 4_Commentaires" xfId="35978" xr:uid="{B281131F-EF4A-4E61-9AD4-4EADB70139F8}"/>
    <cellStyle name="Header2 8 5" xfId="35979" xr:uid="{920C8020-71BF-411A-9276-BED49BD1BAD9}"/>
    <cellStyle name="Header2 8 5 2" xfId="35980" xr:uid="{62CE4C9A-80EA-47EB-B391-8EE4A62A00E8}"/>
    <cellStyle name="Header2 8 5 2 2" xfId="35981" xr:uid="{F4E59789-2DE7-4032-B25A-4E09DBF0CFDB}"/>
    <cellStyle name="Header2 8 5 2 3" xfId="35982" xr:uid="{DB7F11ED-A184-410B-B149-889D65685594}"/>
    <cellStyle name="Header2 8 5 2 4" xfId="35983" xr:uid="{CDD1ED76-4662-496D-9563-6877258373E6}"/>
    <cellStyle name="Header2 8 5 2 5" xfId="35984" xr:uid="{57163BE3-9D9C-4AD1-9FCA-086CE70836BA}"/>
    <cellStyle name="Header2 8 5 2_Commentaires" xfId="35985" xr:uid="{26E2FD11-C64F-42D4-AA9F-3C170DC72249}"/>
    <cellStyle name="Header2 8 5 3" xfId="35986" xr:uid="{43F38C46-CB2A-46CE-AE97-51DFA0BD7DB0}"/>
    <cellStyle name="Header2 8 5 3 2" xfId="35987" xr:uid="{71E69FA4-7C4A-4908-80C6-D499044CF428}"/>
    <cellStyle name="Header2 8 5 3 3" xfId="35988" xr:uid="{1E31A11C-F017-4044-AFF0-071D42753E88}"/>
    <cellStyle name="Header2 8 5 3 4" xfId="35989" xr:uid="{EE66D9B0-AA14-4298-BA95-DAFFA8D78F6B}"/>
    <cellStyle name="Header2 8 5 3 5" xfId="35990" xr:uid="{D9B8A387-69E6-47ED-A50F-4A295E9E488E}"/>
    <cellStyle name="Header2 8 5 4" xfId="35991" xr:uid="{62994A61-A624-4770-A75E-C4CAD19165D7}"/>
    <cellStyle name="Header2 8 5 5" xfId="35992" xr:uid="{F6A845BF-02D7-4C76-B50C-16306BCD2D6A}"/>
    <cellStyle name="Header2 8 5 6" xfId="35993" xr:uid="{1ED85AE9-F2AE-49D9-9312-AFAF20914BEB}"/>
    <cellStyle name="Header2 8 5 7" xfId="35994" xr:uid="{3F4664BF-CFCD-4438-A1C9-EB94354ED246}"/>
    <cellStyle name="Header2 8 5_Commentaires" xfId="35995" xr:uid="{FD32316C-4441-4C93-B1F3-DE96DCEC5436}"/>
    <cellStyle name="Header2 8 6" xfId="35996" xr:uid="{9C916ACC-D7EE-49A4-8FD1-7DF8FA0D0B45}"/>
    <cellStyle name="Header2 8 6 2" xfId="35997" xr:uid="{EFA0F52E-719C-4B3F-B4B8-7F6345A494AF}"/>
    <cellStyle name="Header2 8 6 2 2" xfId="35998" xr:uid="{7A16F225-6B75-4A16-AD31-50C969BFD166}"/>
    <cellStyle name="Header2 8 6 2 3" xfId="35999" xr:uid="{E8E75BAD-220F-4D59-A70D-04D148A41168}"/>
    <cellStyle name="Header2 8 6 2 4" xfId="36000" xr:uid="{5D906F21-A288-46A2-B950-CB782B8875BE}"/>
    <cellStyle name="Header2 8 6 2 5" xfId="36001" xr:uid="{B53FEB60-178A-42F0-95CE-EB883F2C8EF7}"/>
    <cellStyle name="Header2 8 6 2_Commentaires" xfId="36002" xr:uid="{3A3C9E93-8651-4D95-B9FD-6FAC65D31AFC}"/>
    <cellStyle name="Header2 8 6 3" xfId="36003" xr:uid="{650204DD-76F6-4CAA-B25C-11DB6B8EB35E}"/>
    <cellStyle name="Header2 8 6 3 2" xfId="36004" xr:uid="{3D296C31-B4FF-4FA9-A25C-ABAF66F16CE0}"/>
    <cellStyle name="Header2 8 6 3 3" xfId="36005" xr:uid="{9363E51D-98C8-42CE-8CB7-77CC9445FDFF}"/>
    <cellStyle name="Header2 8 6 3 4" xfId="36006" xr:uid="{12F0C2B4-484C-498A-AC6A-F9227C8D4EFB}"/>
    <cellStyle name="Header2 8 6 3 5" xfId="36007" xr:uid="{FF5B6E39-316F-4246-A3A1-688782688037}"/>
    <cellStyle name="Header2 8 6 4" xfId="36008" xr:uid="{B675211F-997D-427D-B479-5EC966056A01}"/>
    <cellStyle name="Header2 8 6 5" xfId="36009" xr:uid="{4BC5CF17-8702-48E1-BFA6-0659C1CC118C}"/>
    <cellStyle name="Header2 8 6 6" xfId="36010" xr:uid="{D45F4B06-C9EF-439A-B841-5F3CC634361A}"/>
    <cellStyle name="Header2 8 6 7" xfId="36011" xr:uid="{72B19CE7-0F8B-4610-9BAB-ABAC2899E650}"/>
    <cellStyle name="Header2 8 6_Commentaires" xfId="36012" xr:uid="{C8D2E0B1-3830-4981-84ED-B4B74B875FE4}"/>
    <cellStyle name="Header2 8 7" xfId="36013" xr:uid="{80F7F5AD-9EDC-4450-8D54-C9B45F5233BF}"/>
    <cellStyle name="Header2 8 7 2" xfId="36014" xr:uid="{22CC8C0B-B475-466B-B8C6-473C0ACA580B}"/>
    <cellStyle name="Header2 8 7 2 2" xfId="36015" xr:uid="{844642D5-B50F-418A-A536-DFCFF4A51144}"/>
    <cellStyle name="Header2 8 7 2 3" xfId="36016" xr:uid="{0B7EADB6-C42F-4B63-8CB1-D3226E2A0DF7}"/>
    <cellStyle name="Header2 8 7 2 4" xfId="36017" xr:uid="{BC8B90F3-F2C1-43DA-956B-AE61E0988677}"/>
    <cellStyle name="Header2 8 7 2 5" xfId="36018" xr:uid="{121B68D2-AB70-42AE-8038-4D1AD57BCBA8}"/>
    <cellStyle name="Header2 8 7 3" xfId="36019" xr:uid="{CB683F63-FC20-4352-A228-14045017168A}"/>
    <cellStyle name="Header2 8 7 4" xfId="36020" xr:uid="{600C0A21-5D41-4B54-9BAA-559C3BC17143}"/>
    <cellStyle name="Header2 8 7 5" xfId="36021" xr:uid="{E5C13D0F-F6A3-44F9-9715-4E28C9F815F5}"/>
    <cellStyle name="Header2 8 7 6" xfId="36022" xr:uid="{CDC46DEE-1DB2-4171-969D-17E4DD85ED0F}"/>
    <cellStyle name="Header2 8 7_Commentaires" xfId="36023" xr:uid="{A1736ABB-5102-494C-BD6F-7E365E4F2FDD}"/>
    <cellStyle name="Header2 8 8" xfId="36024" xr:uid="{1BAA6259-21DC-4F82-889D-47D39D65BEAA}"/>
    <cellStyle name="Header2 8 8 2" xfId="36025" xr:uid="{522C3DF8-474F-4283-915A-5964E8DB7B20}"/>
    <cellStyle name="Header2 8 8 3" xfId="36026" xr:uid="{AA2ECC5D-5803-4A77-AC74-9002BC364F0F}"/>
    <cellStyle name="Header2 8 8 4" xfId="36027" xr:uid="{E26B5808-30A3-4953-B9C4-37DEEF18EAD5}"/>
    <cellStyle name="Header2 8 8 5" xfId="36028" xr:uid="{2DFE3AD1-5087-468B-93F0-9307210188CA}"/>
    <cellStyle name="Header2 8 8_Commentaires" xfId="36029" xr:uid="{268677AF-2E3D-437A-9983-B92D89933106}"/>
    <cellStyle name="Header2 8 9" xfId="36030" xr:uid="{216B849A-6A5E-446F-81B7-A47277D5A711}"/>
    <cellStyle name="Header2 8_Commentaires" xfId="36031" xr:uid="{73EAEF4E-9E85-4612-BCA9-696DC8CA9945}"/>
    <cellStyle name="Header2 9" xfId="36032" xr:uid="{A088E425-D1A4-4926-98DF-A3C0FBE068B1}"/>
    <cellStyle name="Header2 9 10" xfId="36033" xr:uid="{206E43E8-DA55-4D32-AB36-F74E02673397}"/>
    <cellStyle name="Header2 9 11" xfId="36034" xr:uid="{34582FAF-B5ED-43EE-8C44-85F9675B662A}"/>
    <cellStyle name="Header2 9 12" xfId="36035" xr:uid="{2A400E60-EC39-4FA9-AD7D-E44F5031938B}"/>
    <cellStyle name="Header2 9 2" xfId="36036" xr:uid="{47DA1367-0768-4907-9B91-A27596797851}"/>
    <cellStyle name="Header2 9 2 10" xfId="36037" xr:uid="{558B4489-0B63-4C2C-A8E9-298B37A57757}"/>
    <cellStyle name="Header2 9 2 2" xfId="36038" xr:uid="{1B3C71C2-1354-46E3-8FC6-8E6F2CE06F87}"/>
    <cellStyle name="Header2 9 2 2 2" xfId="36039" xr:uid="{6F5D9CA7-0206-49B5-B3A7-7BACB5353252}"/>
    <cellStyle name="Header2 9 2 2 2 2" xfId="36040" xr:uid="{6636E9EF-F09F-496A-B52B-AD9C335986A7}"/>
    <cellStyle name="Header2 9 2 2 2 3" xfId="36041" xr:uid="{7250394F-921C-4AC4-A69C-A9F535CFE99D}"/>
    <cellStyle name="Header2 9 2 2 2 4" xfId="36042" xr:uid="{22DE2CA3-951C-4646-85DA-AB5E7BAE6C37}"/>
    <cellStyle name="Header2 9 2 2 2 5" xfId="36043" xr:uid="{CB961664-BCFF-41F3-85B7-7B04C4C9DBA8}"/>
    <cellStyle name="Header2 9 2 2 3" xfId="36044" xr:uid="{BE1B3CA6-34F3-4CE0-A51A-03CD3A725962}"/>
    <cellStyle name="Header2 9 2 2 3 2" xfId="36045" xr:uid="{C37628F6-BC82-4A9C-8798-B4B5AC716E30}"/>
    <cellStyle name="Header2 9 2 2 3 3" xfId="36046" xr:uid="{E077C06E-482E-4C8B-93F5-928F892E43C9}"/>
    <cellStyle name="Header2 9 2 2 3 4" xfId="36047" xr:uid="{B39D4CCE-1AF9-4961-9CF4-534FA825D49A}"/>
    <cellStyle name="Header2 9 2 2 3 5" xfId="36048" xr:uid="{FE7695AF-62A6-4302-883B-CAB9F1C1F795}"/>
    <cellStyle name="Header2 9 2 2 4" xfId="36049" xr:uid="{C97A0727-80D1-4789-8B4C-A7D66722744A}"/>
    <cellStyle name="Header2 9 2 2 5" xfId="36050" xr:uid="{E0874154-ACD6-4099-8522-9E344C74A8A9}"/>
    <cellStyle name="Header2 9 2 2 6" xfId="36051" xr:uid="{F438D2B8-7924-42EB-950B-2844EE6DCCAF}"/>
    <cellStyle name="Header2 9 2 2 7" xfId="36052" xr:uid="{28E1C1D3-8657-4E45-88BC-A90040CE147F}"/>
    <cellStyle name="Header2 9 2 2_Commentaires" xfId="36053" xr:uid="{E3B0DC00-388C-4300-A01F-21F8A4C41FD3}"/>
    <cellStyle name="Header2 9 2 3" xfId="36054" xr:uid="{CA992871-FA65-4649-BA5A-2D78A6B8BC3A}"/>
    <cellStyle name="Header2 9 2 3 2" xfId="36055" xr:uid="{8F8CE4B4-21B3-41F9-8B93-D455FC25C00E}"/>
    <cellStyle name="Header2 9 2 3 2 2" xfId="36056" xr:uid="{59C3B3DA-6E46-4E6D-B595-82DD9B512BBC}"/>
    <cellStyle name="Header2 9 2 3 2 3" xfId="36057" xr:uid="{9466D400-A86F-45DA-B7A6-04CF6B355CE0}"/>
    <cellStyle name="Header2 9 2 3 2 4" xfId="36058" xr:uid="{46CAAE7D-0C4D-4478-8837-334D159AD4DD}"/>
    <cellStyle name="Header2 9 2 3 2 5" xfId="36059" xr:uid="{033AB74B-F55A-4F17-8DA0-4A32E8B3DE45}"/>
    <cellStyle name="Header2 9 2 3 3" xfId="36060" xr:uid="{0AE1C6B9-CC73-4CB9-B722-7C75EFC867DF}"/>
    <cellStyle name="Header2 9 2 3 3 2" xfId="36061" xr:uid="{086A5195-D26F-4B0B-ACE2-6FF292B4DC6F}"/>
    <cellStyle name="Header2 9 2 3 3 3" xfId="36062" xr:uid="{F052A152-EA35-49E5-BCA5-96E517FA0D68}"/>
    <cellStyle name="Header2 9 2 3 3 4" xfId="36063" xr:uid="{48CFC530-7816-48BF-AF66-374E02F5BC7F}"/>
    <cellStyle name="Header2 9 2 3 3 5" xfId="36064" xr:uid="{1FD7F421-B1FA-44FD-A0DE-107567E67C08}"/>
    <cellStyle name="Header2 9 2 3 4" xfId="36065" xr:uid="{BB789144-DCBF-4CEF-BA07-ACFB1D72A539}"/>
    <cellStyle name="Header2 9 2 3 5" xfId="36066" xr:uid="{8E9BF918-EA82-4F44-B3E7-77CDD8FBE0A8}"/>
    <cellStyle name="Header2 9 2 3 6" xfId="36067" xr:uid="{A292828C-56B7-46DF-88C6-21E1CB2DAE06}"/>
    <cellStyle name="Header2 9 2 3 7" xfId="36068" xr:uid="{0AB63981-52CE-4A44-A5CD-88282541A1C6}"/>
    <cellStyle name="Header2 9 2 3_Commentaires" xfId="36069" xr:uid="{513D87E3-8802-4511-89C5-E828E1A2DF7C}"/>
    <cellStyle name="Header2 9 2 4" xfId="36070" xr:uid="{B0CDD3D7-2E76-4BBD-819E-16CB762387E6}"/>
    <cellStyle name="Header2 9 2 4 2" xfId="36071" xr:uid="{1E5A7CD5-7302-4185-BB13-B8F30390EF06}"/>
    <cellStyle name="Header2 9 2 4 2 2" xfId="36072" xr:uid="{F461D98A-CD3D-4215-B901-008EB4DF2781}"/>
    <cellStyle name="Header2 9 2 4 2 3" xfId="36073" xr:uid="{5E4005B1-A3C9-45F6-B138-1CB60C6AA400}"/>
    <cellStyle name="Header2 9 2 4 2 4" xfId="36074" xr:uid="{1CDEBB2D-49F9-4C72-AA5F-7AF06EE9324D}"/>
    <cellStyle name="Header2 9 2 4 2 5" xfId="36075" xr:uid="{14A276FC-2AE1-461C-97C9-26DCF73A48BA}"/>
    <cellStyle name="Header2 9 2 4 3" xfId="36076" xr:uid="{908F7E14-EC30-412C-992D-0A8D8226582C}"/>
    <cellStyle name="Header2 9 2 4 3 2" xfId="36077" xr:uid="{5A63F465-107D-45A9-9ED9-42C504891357}"/>
    <cellStyle name="Header2 9 2 4 3 3" xfId="36078" xr:uid="{03F3CD71-BBA8-4160-8FF5-D451BBDE3188}"/>
    <cellStyle name="Header2 9 2 4 3 4" xfId="36079" xr:uid="{46348590-07C0-4F28-A408-2EC14E611B45}"/>
    <cellStyle name="Header2 9 2 4 3 5" xfId="36080" xr:uid="{B71ADEC6-1AF9-4F99-9378-00F3B9297E26}"/>
    <cellStyle name="Header2 9 2 4 4" xfId="36081" xr:uid="{A9AC7482-6D06-4ED6-A1C9-9479DD64A545}"/>
    <cellStyle name="Header2 9 2 4 5" xfId="36082" xr:uid="{A8332DE0-B336-4B75-9534-2E17827A5F68}"/>
    <cellStyle name="Header2 9 2 4 6" xfId="36083" xr:uid="{AEB73E0A-8739-4EF2-8D5D-587613BEACFE}"/>
    <cellStyle name="Header2 9 2 4 7" xfId="36084" xr:uid="{BD6DD872-0698-47B9-9E1F-D948F84AC208}"/>
    <cellStyle name="Header2 9 2 5" xfId="36085" xr:uid="{DE8C9887-C4B9-4B4A-9785-32EA2E7ACDB6}"/>
    <cellStyle name="Header2 9 2 5 2" xfId="36086" xr:uid="{88CC597E-6E7E-4992-806A-ED6EE28AF18F}"/>
    <cellStyle name="Header2 9 2 5 3" xfId="36087" xr:uid="{7B22C71A-6CC4-447E-9C10-389F35228628}"/>
    <cellStyle name="Header2 9 2 5 4" xfId="36088" xr:uid="{819BDB02-AA37-4030-8BC0-4CE2C7562D34}"/>
    <cellStyle name="Header2 9 2 5 5" xfId="36089" xr:uid="{65B84391-AF21-45D8-913E-A89118120BD5}"/>
    <cellStyle name="Header2 9 2 6" xfId="36090" xr:uid="{F06B8FEE-7D80-4ACF-9A97-FB704F500C83}"/>
    <cellStyle name="Header2 9 2 6 2" xfId="36091" xr:uid="{159186DF-94FB-4779-8C1F-5BC61C47F900}"/>
    <cellStyle name="Header2 9 2 6 3" xfId="36092" xr:uid="{0B7881B9-4C7C-4E96-B8B7-B8FB33D98831}"/>
    <cellStyle name="Header2 9 2 6 4" xfId="36093" xr:uid="{6E15FC1A-033B-41DB-B842-437B4D161E77}"/>
    <cellStyle name="Header2 9 2 6 5" xfId="36094" xr:uid="{19F136DB-F1D9-4270-BD25-CF065EE65686}"/>
    <cellStyle name="Header2 9 2 7" xfId="36095" xr:uid="{2E46931B-F258-4ABF-A4EC-70B45599418C}"/>
    <cellStyle name="Header2 9 2 8" xfId="36096" xr:uid="{EEC7F51F-8AE7-4DE8-86D6-F9DE7915FE6E}"/>
    <cellStyle name="Header2 9 2 9" xfId="36097" xr:uid="{0896E1F8-51B9-4225-BE17-EB82866A2A08}"/>
    <cellStyle name="Header2 9 2_Commentaires" xfId="36098" xr:uid="{D465FF22-62C8-45CD-B727-21BFF6F3C970}"/>
    <cellStyle name="Header2 9 3" xfId="36099" xr:uid="{6154A853-C07A-4875-94CC-9E10B92367C7}"/>
    <cellStyle name="Header2 9 3 2" xfId="36100" xr:uid="{E3FDE1A9-A09F-4681-A4A2-9CE39AB8C8D0}"/>
    <cellStyle name="Header2 9 3 2 2" xfId="36101" xr:uid="{EB16A994-2F18-4D33-946D-6CAE81E6BE67}"/>
    <cellStyle name="Header2 9 3 2 3" xfId="36102" xr:uid="{2244F328-593D-424E-A608-4884208F5A3D}"/>
    <cellStyle name="Header2 9 3 2 4" xfId="36103" xr:uid="{080988D0-3970-4812-9CEA-8E14DDF73D41}"/>
    <cellStyle name="Header2 9 3 2 5" xfId="36104" xr:uid="{5B6556E8-5E08-4A77-94A0-18772E3BE845}"/>
    <cellStyle name="Header2 9 3 2_Commentaires" xfId="36105" xr:uid="{03AA3C82-298D-45FE-84E8-BB396926ECE7}"/>
    <cellStyle name="Header2 9 3 3" xfId="36106" xr:uid="{875976BC-0499-4822-BF3E-E2635F481FAB}"/>
    <cellStyle name="Header2 9 3 3 2" xfId="36107" xr:uid="{E994E21F-D961-4F86-8C58-F9D74401869A}"/>
    <cellStyle name="Header2 9 3 3 3" xfId="36108" xr:uid="{EEEA8F11-8866-4B61-9963-2A189ECC6945}"/>
    <cellStyle name="Header2 9 3 3 4" xfId="36109" xr:uid="{23EFB0C1-A1AC-49A5-A425-C4FEF208B9C7}"/>
    <cellStyle name="Header2 9 3 3 5" xfId="36110" xr:uid="{43466210-3693-407C-8865-196FCA3601F0}"/>
    <cellStyle name="Header2 9 3 4" xfId="36111" xr:uid="{C3090415-872C-4A53-9321-4D6AF0AF01A3}"/>
    <cellStyle name="Header2 9 3 5" xfId="36112" xr:uid="{B82645B3-FD28-4619-9423-FE23BDA525D7}"/>
    <cellStyle name="Header2 9 3 6" xfId="36113" xr:uid="{36CAE368-BDFB-46E8-8120-AC19ACDB78D9}"/>
    <cellStyle name="Header2 9 3 7" xfId="36114" xr:uid="{9D9ED8AF-DEF2-4242-B541-CD7F60AB3506}"/>
    <cellStyle name="Header2 9 3_Commentaires" xfId="36115" xr:uid="{0D8EEECE-61F7-4F1C-9A25-9F7C7E63874D}"/>
    <cellStyle name="Header2 9 4" xfId="36116" xr:uid="{F8641DC1-1EBF-4102-A64F-E7389192AA7E}"/>
    <cellStyle name="Header2 9 4 2" xfId="36117" xr:uid="{C0BF6180-33FC-4BBE-BE0B-A7B4CA5981FB}"/>
    <cellStyle name="Header2 9 4 2 2" xfId="36118" xr:uid="{198A0E48-DA33-4A85-9DC5-6C60B3D5F3C2}"/>
    <cellStyle name="Header2 9 4 2 3" xfId="36119" xr:uid="{F84DA7A9-6647-469B-9303-39307A63E5B6}"/>
    <cellStyle name="Header2 9 4 2 4" xfId="36120" xr:uid="{B2586C28-6D64-4880-B430-F436BF907AC5}"/>
    <cellStyle name="Header2 9 4 2 5" xfId="36121" xr:uid="{AAC7752C-77DA-4CAA-A5ED-FB9B10A40A56}"/>
    <cellStyle name="Header2 9 4 2_Commentaires" xfId="36122" xr:uid="{CF67ADF3-938C-4A54-8A5E-FE40655A5972}"/>
    <cellStyle name="Header2 9 4 3" xfId="36123" xr:uid="{3A66FCCE-C555-45B2-83C7-E3325D108B37}"/>
    <cellStyle name="Header2 9 4 3 2" xfId="36124" xr:uid="{FEEEF3F6-EE97-4D84-BE72-C1BBBC684E1C}"/>
    <cellStyle name="Header2 9 4 3 3" xfId="36125" xr:uid="{2E01D98D-A90E-4DE5-8287-C4BA6C7999DC}"/>
    <cellStyle name="Header2 9 4 3 4" xfId="36126" xr:uid="{72CA2D98-2B7D-477A-AB09-9AA1E1382ACC}"/>
    <cellStyle name="Header2 9 4 3 5" xfId="36127" xr:uid="{EEAACED2-C353-4A70-BCBE-40024B63630F}"/>
    <cellStyle name="Header2 9 4 4" xfId="36128" xr:uid="{48780D32-91FD-4BA2-8466-6B6C589F3447}"/>
    <cellStyle name="Header2 9 4 5" xfId="36129" xr:uid="{1662623C-6075-41CA-B912-839C05EDFB73}"/>
    <cellStyle name="Header2 9 4 6" xfId="36130" xr:uid="{5B48DF2A-00F6-47A7-8F2A-5118872529E2}"/>
    <cellStyle name="Header2 9 4 7" xfId="36131" xr:uid="{6153CB9A-BC1A-4884-BFD8-C61132455AA4}"/>
    <cellStyle name="Header2 9 4_Commentaires" xfId="36132" xr:uid="{D2247679-F62F-4090-91AE-E7C0B3FE7CAD}"/>
    <cellStyle name="Header2 9 5" xfId="36133" xr:uid="{7C284C19-AFDC-40BF-BCB4-D04C5437AE13}"/>
    <cellStyle name="Header2 9 5 2" xfId="36134" xr:uid="{88F730E8-D345-4614-8892-341A32B9B8C3}"/>
    <cellStyle name="Header2 9 5 2 2" xfId="36135" xr:uid="{48274BB3-B99C-4ED6-9D82-E9E41D71DB34}"/>
    <cellStyle name="Header2 9 5 2 3" xfId="36136" xr:uid="{71E853AF-5DA0-4F1D-A13F-EC3A8215E91C}"/>
    <cellStyle name="Header2 9 5 2 4" xfId="36137" xr:uid="{E2939A13-85B4-4871-9AC4-BB11BEF245EB}"/>
    <cellStyle name="Header2 9 5 2 5" xfId="36138" xr:uid="{F9CD094B-735F-4122-900A-EADFF3CA9355}"/>
    <cellStyle name="Header2 9 5 2_Commentaires" xfId="36139" xr:uid="{3E075E83-49BE-4F53-8D4D-E413A74C3C3D}"/>
    <cellStyle name="Header2 9 5 3" xfId="36140" xr:uid="{14D67D70-4248-4ECF-84DE-55EB601E5CC4}"/>
    <cellStyle name="Header2 9 5 3 2" xfId="36141" xr:uid="{C5776FE4-06E5-49C8-A7A9-A0F9BE4A73BD}"/>
    <cellStyle name="Header2 9 5 3 3" xfId="36142" xr:uid="{7604D893-015B-4D61-BC97-B76DCDDA2ED5}"/>
    <cellStyle name="Header2 9 5 3 4" xfId="36143" xr:uid="{89D4BDF1-0B9C-4943-A674-5CBCCD38F38D}"/>
    <cellStyle name="Header2 9 5 3 5" xfId="36144" xr:uid="{22E0384E-B78B-4395-9C98-D3D37817E400}"/>
    <cellStyle name="Header2 9 5 4" xfId="36145" xr:uid="{50E8E819-AB23-4FB0-8CAF-15A2D1D79A49}"/>
    <cellStyle name="Header2 9 5 5" xfId="36146" xr:uid="{23268673-C7FF-4123-9CAC-B22E5C7809CE}"/>
    <cellStyle name="Header2 9 5 6" xfId="36147" xr:uid="{148CA37A-E08F-47D0-9386-831C1153709F}"/>
    <cellStyle name="Header2 9 5 7" xfId="36148" xr:uid="{0B8C4354-F542-4029-905C-1E9FC9F837B3}"/>
    <cellStyle name="Header2 9 5_Commentaires" xfId="36149" xr:uid="{DF3BD47C-6750-4BD5-933B-C5EC03E8FDEE}"/>
    <cellStyle name="Header2 9 6" xfId="36150" xr:uid="{4D75049A-999E-488A-9D47-24631A212E4A}"/>
    <cellStyle name="Header2 9 6 2" xfId="36151" xr:uid="{7B821A8B-42EC-4F55-820A-5FBBA244D84B}"/>
    <cellStyle name="Header2 9 6 2 2" xfId="36152" xr:uid="{B8F442B7-5659-4C0B-A128-2465E46587E1}"/>
    <cellStyle name="Header2 9 6 2 3" xfId="36153" xr:uid="{5386A8A9-05B7-4ED3-A0E4-46F79447940E}"/>
    <cellStyle name="Header2 9 6 2 4" xfId="36154" xr:uid="{38E63EDC-6C67-4E72-9020-C4623A8E7FE1}"/>
    <cellStyle name="Header2 9 6 2 5" xfId="36155" xr:uid="{2E8C3400-B4DC-4D07-A78F-C12AF2ABDE23}"/>
    <cellStyle name="Header2 9 6 2_Commentaires" xfId="36156" xr:uid="{706F574D-3086-493F-B03E-814CBBBD5AFD}"/>
    <cellStyle name="Header2 9 6 3" xfId="36157" xr:uid="{0B73FEBA-AA3F-4CB6-937C-B1F03C4988DF}"/>
    <cellStyle name="Header2 9 6 3 2" xfId="36158" xr:uid="{2F4BAC96-0A42-46FB-AA83-86EB7E464FE4}"/>
    <cellStyle name="Header2 9 6 3 3" xfId="36159" xr:uid="{466D043C-DC42-47F0-A222-F834C5A92C90}"/>
    <cellStyle name="Header2 9 6 3 4" xfId="36160" xr:uid="{70B723AB-6D2A-442C-87BD-AFE536A0BF59}"/>
    <cellStyle name="Header2 9 6 3 5" xfId="36161" xr:uid="{6E6B4294-1072-4335-87D5-E17F0CFE3FCB}"/>
    <cellStyle name="Header2 9 6 4" xfId="36162" xr:uid="{001ED790-6430-4B3B-8BFD-094B85CFC4C7}"/>
    <cellStyle name="Header2 9 6 5" xfId="36163" xr:uid="{FD0187BF-7C6A-4F35-A3AD-35B75E7DE2B7}"/>
    <cellStyle name="Header2 9 6 6" xfId="36164" xr:uid="{10E718A1-88A9-4637-B495-4A6D27A99D5A}"/>
    <cellStyle name="Header2 9 6 7" xfId="36165" xr:uid="{A8725F68-AFE2-415A-9F0E-01FDA022F8F6}"/>
    <cellStyle name="Header2 9 6_Commentaires" xfId="36166" xr:uid="{C151BD18-D483-469F-BACE-66DEA8193CF4}"/>
    <cellStyle name="Header2 9 7" xfId="36167" xr:uid="{75F56A56-9E88-42FC-B1C9-492F5F57D488}"/>
    <cellStyle name="Header2 9 7 2" xfId="36168" xr:uid="{E497B14C-8DE8-4424-B019-49E787E28161}"/>
    <cellStyle name="Header2 9 7 2 2" xfId="36169" xr:uid="{1EA62D1B-C996-4A3B-BCC8-261C0CC4691D}"/>
    <cellStyle name="Header2 9 7 2 3" xfId="36170" xr:uid="{45F0EDC0-9B34-4275-955A-A21BA289D2ED}"/>
    <cellStyle name="Header2 9 7 2 4" xfId="36171" xr:uid="{B002E8DC-6551-4617-B7A2-2ADDEAA11F93}"/>
    <cellStyle name="Header2 9 7 2 5" xfId="36172" xr:uid="{DA21A1E8-7CDC-44D9-A13F-4E14CDB98BBA}"/>
    <cellStyle name="Header2 9 7 3" xfId="36173" xr:uid="{BFE3A52C-9773-4D17-8155-AD73E449CAB5}"/>
    <cellStyle name="Header2 9 7 4" xfId="36174" xr:uid="{9A904FC3-680B-4ED4-B02B-11BAFD05CB25}"/>
    <cellStyle name="Header2 9 7 5" xfId="36175" xr:uid="{DF577298-2621-47C9-AB62-9EC652DE5761}"/>
    <cellStyle name="Header2 9 7 6" xfId="36176" xr:uid="{E40418EC-8DC3-4DA0-A0FF-8B387D00B8FF}"/>
    <cellStyle name="Header2 9 7_Commentaires" xfId="36177" xr:uid="{B9A512FD-415E-453D-A051-263037DA2B82}"/>
    <cellStyle name="Header2 9 8" xfId="36178" xr:uid="{8CC170E3-5016-4772-9E95-A4207E1CF304}"/>
    <cellStyle name="Header2 9 8 2" xfId="36179" xr:uid="{8A31A53C-90B8-4126-A629-0F3CAF1A5D45}"/>
    <cellStyle name="Header2 9 8 3" xfId="36180" xr:uid="{F18B3951-EE75-472A-808A-1F8BBF2D5E42}"/>
    <cellStyle name="Header2 9 8 4" xfId="36181" xr:uid="{817D1C5E-11F0-48D6-A2A8-C83CF31D7FF0}"/>
    <cellStyle name="Header2 9 8 5" xfId="36182" xr:uid="{2FE41B2B-27C5-440A-AD0B-424CB338FDDA}"/>
    <cellStyle name="Header2 9 8_Commentaires" xfId="36183" xr:uid="{301EFE0E-DB70-4A63-96E4-596C308239F1}"/>
    <cellStyle name="Header2 9 9" xfId="36184" xr:uid="{1825EE20-DC97-491E-82BF-5A4D3CC1BA50}"/>
    <cellStyle name="Header2 9_Commentaires" xfId="36185" xr:uid="{18DCA2D8-66B3-4F16-AA9A-DDFDD3C5EE1F}"/>
    <cellStyle name="Header2_Commentaires" xfId="36186" xr:uid="{F987A39C-B9DE-49B5-BBCC-6FC33A874CDA}"/>
    <cellStyle name="Heading 1" xfId="36187" xr:uid="{8E1127DC-6180-40E6-B753-4A14749042F7}"/>
    <cellStyle name="Heading 2" xfId="36188" xr:uid="{AAC67287-4FFD-4811-AEA9-22BD68286D68}"/>
    <cellStyle name="Heading 3" xfId="36189" xr:uid="{93F14F45-3EE3-47B1-B531-4090105C20E1}"/>
    <cellStyle name="Heading 3 10" xfId="36190" xr:uid="{E23A4977-2627-424E-B923-731C1D019AF5}"/>
    <cellStyle name="Heading 3 11" xfId="36191" xr:uid="{46925139-2FDC-4C8E-A56A-762CAB03C2C6}"/>
    <cellStyle name="Heading 3 12" xfId="36192" xr:uid="{1B4A856B-062C-4DFC-820A-41B108B9511C}"/>
    <cellStyle name="Heading 3 13" xfId="36193" xr:uid="{877EF89B-9A0A-4E79-8ED2-99E8F6A0150A}"/>
    <cellStyle name="Heading 3 14" xfId="36194" xr:uid="{DFB89A04-6200-4D38-8130-3D4AB602CCA1}"/>
    <cellStyle name="Heading 3 2" xfId="36195" xr:uid="{86204EE1-0B98-448A-9993-4C3D81E36723}"/>
    <cellStyle name="Heading 3 2 10" xfId="36196" xr:uid="{3A413409-4127-40C8-9B1D-831153806286}"/>
    <cellStyle name="Heading 3 2 11" xfId="36197" xr:uid="{3EDCAC73-0CDB-4CB7-A04D-137830A72496}"/>
    <cellStyle name="Heading 3 2 2" xfId="36198" xr:uid="{7A1870B6-90E0-491C-8779-E026BBF26B26}"/>
    <cellStyle name="Heading 3 2 2 10" xfId="36199" xr:uid="{DA00192E-0083-485E-8863-FEABAE587976}"/>
    <cellStyle name="Heading 3 2 2 2" xfId="36200" xr:uid="{10275570-BFFE-4C1B-A53D-9E17609939C6}"/>
    <cellStyle name="Heading 3 2 2 2 2" xfId="36201" xr:uid="{370942A8-2B83-4FA0-9802-DF2A3D796B62}"/>
    <cellStyle name="Heading 3 2 2 2 3" xfId="36202" xr:uid="{0C97BBB2-8138-4D0E-822B-3E1D33116536}"/>
    <cellStyle name="Heading 3 2 2 2 4" xfId="36203" xr:uid="{9C264D29-E7E6-440D-83FF-9D467B0A1FE5}"/>
    <cellStyle name="Heading 3 2 2 2 5" xfId="36204" xr:uid="{A55F81F1-ED49-4291-9975-48CA6D5462B5}"/>
    <cellStyle name="Heading 3 2 2 2 6" xfId="36205" xr:uid="{4DC5DEBF-CD71-48B7-85F0-63616B54B181}"/>
    <cellStyle name="Heading 3 2 2 2 7" xfId="36206" xr:uid="{54D0EAB3-8650-4E8D-8E44-29243CA962E9}"/>
    <cellStyle name="Heading 3 2 2 2 8" xfId="36207" xr:uid="{74B6AEB9-10A9-4D02-A554-7F3E823E9EB0}"/>
    <cellStyle name="Heading 3 2 2 2 9" xfId="36208" xr:uid="{27087294-26CE-480E-802D-788D1534FA2A}"/>
    <cellStyle name="Heading 3 2 2 3" xfId="36209" xr:uid="{04B703DA-7B0E-46A4-8BA6-1C33C47F8A13}"/>
    <cellStyle name="Heading 3 2 2 4" xfId="36210" xr:uid="{5E5949B2-958D-4EFE-B6E8-AA8B84496A77}"/>
    <cellStyle name="Heading 3 2 2 5" xfId="36211" xr:uid="{C9DDB5A0-6F1C-4D1E-B87A-B2ED10CE7272}"/>
    <cellStyle name="Heading 3 2 2 6" xfId="36212" xr:uid="{2F2513D0-2828-46FC-9B79-990B899BA070}"/>
    <cellStyle name="Heading 3 2 2 7" xfId="36213" xr:uid="{27C8D7F1-8073-485C-BCB3-9A4AB651E6B4}"/>
    <cellStyle name="Heading 3 2 2 8" xfId="36214" xr:uid="{61F0D5FB-249A-4C3A-A4F4-45817DC4C932}"/>
    <cellStyle name="Heading 3 2 2 9" xfId="36215" xr:uid="{E9E5FA90-ABE6-4BA7-96D1-8E670D334349}"/>
    <cellStyle name="Heading 3 2 3" xfId="36216" xr:uid="{FED58FBA-DA77-4F0C-8C2D-B4DF96E2AF6F}"/>
    <cellStyle name="Heading 3 2 3 2" xfId="36217" xr:uid="{DCBAC00C-CFE8-4507-9F4D-974FB3ECFC11}"/>
    <cellStyle name="Heading 3 2 3 3" xfId="36218" xr:uid="{114E02D5-B55C-44D4-9FFF-5A9A472DCA10}"/>
    <cellStyle name="Heading 3 2 3 4" xfId="36219" xr:uid="{E8370F46-9032-4461-B33F-EA371D5A7612}"/>
    <cellStyle name="Heading 3 2 3 5" xfId="36220" xr:uid="{1A854FC1-1582-4B01-967A-8936F529AF14}"/>
    <cellStyle name="Heading 3 2 3 6" xfId="36221" xr:uid="{487F4DFA-A86C-4738-93FB-270F2590E98D}"/>
    <cellStyle name="Heading 3 2 3 7" xfId="36222" xr:uid="{EB1412CE-2F39-4291-9D0D-92A2E916E06F}"/>
    <cellStyle name="Heading 3 2 3 8" xfId="36223" xr:uid="{AE1B562C-031E-47CE-8866-FF86A77F6325}"/>
    <cellStyle name="Heading 3 2 3 9" xfId="36224" xr:uid="{19DFE0D3-5BAB-4F68-88E9-4978B06F5C14}"/>
    <cellStyle name="Heading 3 2 4" xfId="36225" xr:uid="{91BFE4FB-61C2-4DB7-AA97-A8AD0FDB1C47}"/>
    <cellStyle name="Heading 3 2 5" xfId="36226" xr:uid="{902410B9-A8DA-4798-ACA4-061E09269973}"/>
    <cellStyle name="Heading 3 2 6" xfId="36227" xr:uid="{2758BC42-0E57-404C-BF96-0154D6BFB207}"/>
    <cellStyle name="Heading 3 2 7" xfId="36228" xr:uid="{BAFFAF5E-8561-49A3-8D75-5485F0670A98}"/>
    <cellStyle name="Heading 3 2 8" xfId="36229" xr:uid="{8DEA7254-6471-41EF-BF91-8C96AFD30871}"/>
    <cellStyle name="Heading 3 2 9" xfId="36230" xr:uid="{A6D6805A-4F8F-4664-BE08-E7E6272BEF89}"/>
    <cellStyle name="Heading 3 2_Commentaires" xfId="36231" xr:uid="{7286B20F-DD03-4DA8-9C8E-65852E561D2C}"/>
    <cellStyle name="Heading 3 3" xfId="36232" xr:uid="{3EDF53F1-38DC-4772-A490-A02E6E2D6102}"/>
    <cellStyle name="Heading 3 3 10" xfId="36233" xr:uid="{5203A5B5-6DB4-489E-9FA7-98833608612F}"/>
    <cellStyle name="Heading 3 3 2" xfId="36234" xr:uid="{DB103388-B66B-497B-BB93-3A8FC6AADC6F}"/>
    <cellStyle name="Heading 3 3 2 2" xfId="36235" xr:uid="{CBD57633-97AB-42D9-AE47-B471B929650A}"/>
    <cellStyle name="Heading 3 3 2 3" xfId="36236" xr:uid="{2C297161-C297-4A45-9FC8-F3EBCE6345B7}"/>
    <cellStyle name="Heading 3 3 2 4" xfId="36237" xr:uid="{8B53AA3F-34E4-452C-8BC7-C6E829BBFB11}"/>
    <cellStyle name="Heading 3 3 2 5" xfId="36238" xr:uid="{22ACB65A-E693-43C6-ACEB-4166883E081F}"/>
    <cellStyle name="Heading 3 3 2 6" xfId="36239" xr:uid="{3447C314-E2F1-4A23-8414-733C0DD2290A}"/>
    <cellStyle name="Heading 3 3 2 7" xfId="36240" xr:uid="{475E16D9-DA2D-4025-A77E-11463D76874F}"/>
    <cellStyle name="Heading 3 3 2 8" xfId="36241" xr:uid="{B7D4C43B-15C7-456E-B943-4B28D73C619D}"/>
    <cellStyle name="Heading 3 3 2 9" xfId="36242" xr:uid="{3FEDAEB7-5420-4F61-9816-D8D183F35696}"/>
    <cellStyle name="Heading 3 3 3" xfId="36243" xr:uid="{203FE242-254F-47D3-AD4B-C0FEA2877BC4}"/>
    <cellStyle name="Heading 3 3 4" xfId="36244" xr:uid="{7190E859-9DC3-4969-8495-0DE5DF21AEE1}"/>
    <cellStyle name="Heading 3 3 5" xfId="36245" xr:uid="{AE9515C3-2781-4DA8-A275-0E4218EEE5E5}"/>
    <cellStyle name="Heading 3 3 6" xfId="36246" xr:uid="{0D93619A-DEFC-4613-A572-4695D7D515E2}"/>
    <cellStyle name="Heading 3 3 7" xfId="36247" xr:uid="{91FC8D65-8C89-4F7B-9BFD-7A14899EE310}"/>
    <cellStyle name="Heading 3 3 8" xfId="36248" xr:uid="{42B64F0A-529B-44AF-B562-42007FBD2976}"/>
    <cellStyle name="Heading 3 3 9" xfId="36249" xr:uid="{418EBC13-9E75-4DF7-9E31-97C7882934FF}"/>
    <cellStyle name="Heading 3 4" xfId="36250" xr:uid="{6238ABA1-97E5-4D46-BF2E-111AF7282B93}"/>
    <cellStyle name="Heading 3 4 10" xfId="36251" xr:uid="{E09A4FF5-BF6B-4287-9EBF-5C8A39A65428}"/>
    <cellStyle name="Heading 3 4 2" xfId="36252" xr:uid="{80BB121E-E4B6-49D9-8243-824A9C7B1F95}"/>
    <cellStyle name="Heading 3 4 2 2" xfId="36253" xr:uid="{7F48B310-DF29-41EE-ACA9-93BEFBA1B779}"/>
    <cellStyle name="Heading 3 4 2 3" xfId="36254" xr:uid="{F450933D-102A-4F81-B139-B785E47E09B5}"/>
    <cellStyle name="Heading 3 4 2 4" xfId="36255" xr:uid="{8511B23D-B466-46D8-8D5C-7F316476260D}"/>
    <cellStyle name="Heading 3 4 2 5" xfId="36256" xr:uid="{38D29FC0-B76F-4EB2-95F6-B596CED718FA}"/>
    <cellStyle name="Heading 3 4 2 6" xfId="36257" xr:uid="{44194419-485F-4C36-96AB-55CFB3529D4F}"/>
    <cellStyle name="Heading 3 4 2 7" xfId="36258" xr:uid="{6A1702C9-546A-42EA-B739-B9D1B227B9A9}"/>
    <cellStyle name="Heading 3 4 2 8" xfId="36259" xr:uid="{57BF2855-3890-476C-BD90-09B8BD51A775}"/>
    <cellStyle name="Heading 3 4 2 9" xfId="36260" xr:uid="{B0BB9DBF-B6E3-4C46-A1A0-AECA0431FF7C}"/>
    <cellStyle name="Heading 3 4 3" xfId="36261" xr:uid="{F8354139-DD42-47DC-9E22-3CAF67C01048}"/>
    <cellStyle name="Heading 3 4 4" xfId="36262" xr:uid="{4595A5AE-B912-42AF-B1A2-E4E077793D0A}"/>
    <cellStyle name="Heading 3 4 5" xfId="36263" xr:uid="{55642526-5797-4881-84EE-6F59BC71EB80}"/>
    <cellStyle name="Heading 3 4 6" xfId="36264" xr:uid="{09EB26E2-1320-4533-A975-F46BEB15309D}"/>
    <cellStyle name="Heading 3 4 7" xfId="36265" xr:uid="{E7BDCB92-6E13-4390-B9A5-CDC40BE64AF3}"/>
    <cellStyle name="Heading 3 4 8" xfId="36266" xr:uid="{FDF949B8-0878-48E2-94D2-0570BD9EEB35}"/>
    <cellStyle name="Heading 3 4 9" xfId="36267" xr:uid="{A160B0D2-DAAD-4D70-8EA7-995756C77002}"/>
    <cellStyle name="Heading 3 5" xfId="36268" xr:uid="{843AAA0E-AC7C-4AC7-9CBB-2D8AEB699238}"/>
    <cellStyle name="Heading 3 5 10" xfId="36269" xr:uid="{0B76FD45-588A-4870-AE82-1F28ABE91D57}"/>
    <cellStyle name="Heading 3 5 11" xfId="36270" xr:uid="{201AEB84-3D10-4182-B9D1-9CCBFB9CBD56}"/>
    <cellStyle name="Heading 3 5 2" xfId="36271" xr:uid="{46A8308C-260B-42B9-8A1F-1D2A658CAFDB}"/>
    <cellStyle name="Heading 3 5 2 2" xfId="36272" xr:uid="{738C6437-955E-4EF2-85D7-CAD72702A01F}"/>
    <cellStyle name="Heading 3 5 2 3" xfId="36273" xr:uid="{520099B4-1F4F-4F2E-A074-EAE4DC0103D3}"/>
    <cellStyle name="Heading 3 5 2 4" xfId="36274" xr:uid="{23793BCA-722F-4F99-AD14-3E770E193D0C}"/>
    <cellStyle name="Heading 3 5 2 5" xfId="36275" xr:uid="{D9121A33-7E4D-4D98-AC61-FFB7871F0562}"/>
    <cellStyle name="Heading 3 5 2 6" xfId="36276" xr:uid="{860EF72E-5472-4325-A369-D45E101A7907}"/>
    <cellStyle name="Heading 3 5 2 7" xfId="36277" xr:uid="{A5C7FE16-3730-4FCE-97BC-CABF7249AB57}"/>
    <cellStyle name="Heading 3 5 2 8" xfId="36278" xr:uid="{E87D08ED-C2CE-48E2-86C2-A957C61FB679}"/>
    <cellStyle name="Heading 3 5 2 9" xfId="36279" xr:uid="{C0876348-6FEE-4388-A0ED-268DAF1847DE}"/>
    <cellStyle name="Heading 3 5 3" xfId="36280" xr:uid="{E5B1BEE6-2219-4712-AA49-AD699A286304}"/>
    <cellStyle name="Heading 3 5 3 2" xfId="36281" xr:uid="{C401BFA6-D1E1-4D57-BA92-5A8D7DCB2AA7}"/>
    <cellStyle name="Heading 3 5 3 3" xfId="36282" xr:uid="{5019A588-125C-4EA4-AB15-8652FB0249F5}"/>
    <cellStyle name="Heading 3 5 3 4" xfId="36283" xr:uid="{74065817-C4BF-4947-A6EC-29F3C336F190}"/>
    <cellStyle name="Heading 3 5 3 5" xfId="36284" xr:uid="{C759905B-6241-4619-A069-128B4632723D}"/>
    <cellStyle name="Heading 3 5 3 6" xfId="36285" xr:uid="{34D14A43-58D8-41AC-A642-81FC7F8E9393}"/>
    <cellStyle name="Heading 3 5 3 7" xfId="36286" xr:uid="{E552B975-6165-498E-973C-347EC8C68CEC}"/>
    <cellStyle name="Heading 3 5 3 8" xfId="36287" xr:uid="{F55DF470-1240-462D-8855-D0A408A78116}"/>
    <cellStyle name="Heading 3 5 3 9" xfId="36288" xr:uid="{A20CBC4E-1319-4158-AED4-84DCD52AC253}"/>
    <cellStyle name="Heading 3 5 4" xfId="36289" xr:uid="{8C792B9A-D388-4595-97C7-96A445E511DC}"/>
    <cellStyle name="Heading 3 5 5" xfId="36290" xr:uid="{E45A59B9-1B4A-4154-9E57-7D615AD2F667}"/>
    <cellStyle name="Heading 3 5 6" xfId="36291" xr:uid="{4AC0A136-2C87-4E60-B725-B08F4C3F9EA3}"/>
    <cellStyle name="Heading 3 5 7" xfId="36292" xr:uid="{23800B93-9701-4AFA-BDC9-B66B4CA18199}"/>
    <cellStyle name="Heading 3 5 8" xfId="36293" xr:uid="{842D9203-C4B4-4F5B-9385-5C3702F34FB3}"/>
    <cellStyle name="Heading 3 5 9" xfId="36294" xr:uid="{25361352-C5D4-4F0F-B64B-01A24FDEADF2}"/>
    <cellStyle name="Heading 3 6" xfId="36295" xr:uid="{598B86BB-ABAD-4BA3-B168-2621A6BD2620}"/>
    <cellStyle name="Heading 3 6 10" xfId="36296" xr:uid="{5FC2D329-C959-4AA6-9E59-BEB6C5CA238C}"/>
    <cellStyle name="Heading 3 6 2" xfId="36297" xr:uid="{D2A799C1-9761-462C-97C2-CFB60A2C7A7F}"/>
    <cellStyle name="Heading 3 6 2 2" xfId="36298" xr:uid="{15A18CF1-1360-4B7C-85DD-5CF33ED0F2BA}"/>
    <cellStyle name="Heading 3 6 2 3" xfId="36299" xr:uid="{33DE72CC-60B2-43BA-A9B1-796CD16D5970}"/>
    <cellStyle name="Heading 3 6 2 4" xfId="36300" xr:uid="{8C3D9970-360E-4828-A6D4-560CE7ECE5D6}"/>
    <cellStyle name="Heading 3 6 2 5" xfId="36301" xr:uid="{F155DC6E-1639-480A-A65E-6A36D102936F}"/>
    <cellStyle name="Heading 3 6 2 6" xfId="36302" xr:uid="{F3BF3188-AB32-4826-8AF6-0E8F214D4F5F}"/>
    <cellStyle name="Heading 3 6 2 7" xfId="36303" xr:uid="{7E3036F6-F396-495C-A7F9-6AD9DA1A449E}"/>
    <cellStyle name="Heading 3 6 2 8" xfId="36304" xr:uid="{3BF0870A-3899-4474-92CF-3649261B8F60}"/>
    <cellStyle name="Heading 3 6 2 9" xfId="36305" xr:uid="{DE6031EE-E642-41AC-B23B-BC4981B6D1B1}"/>
    <cellStyle name="Heading 3 6 3" xfId="36306" xr:uid="{94966C65-631E-40EA-8222-219543CB039E}"/>
    <cellStyle name="Heading 3 6 4" xfId="36307" xr:uid="{FC686F31-8689-407C-916D-6DED81E908F6}"/>
    <cellStyle name="Heading 3 6 5" xfId="36308" xr:uid="{206D13FE-9E19-4A34-A201-361DE71F4ACF}"/>
    <cellStyle name="Heading 3 6 6" xfId="36309" xr:uid="{512FE677-1CD6-439D-B9BD-6A33757FF96D}"/>
    <cellStyle name="Heading 3 6 7" xfId="36310" xr:uid="{82C28B20-C0BC-4228-AF72-175E8F704B0B}"/>
    <cellStyle name="Heading 3 6 8" xfId="36311" xr:uid="{4DB203D1-8D7C-4035-BF02-847B02C13072}"/>
    <cellStyle name="Heading 3 6 9" xfId="36312" xr:uid="{86B90BF7-E929-4980-97BC-FBAC0A7FBF5E}"/>
    <cellStyle name="Heading 3 7" xfId="36313" xr:uid="{DD942F41-E4FB-4166-94F9-7E36874241AE}"/>
    <cellStyle name="Heading 3 8" xfId="36314" xr:uid="{6D0E5D71-0F90-49DE-8236-8A70557D5F2D}"/>
    <cellStyle name="Heading 3 9" xfId="36315" xr:uid="{1992E325-2641-4D4F-8B63-AFB587055C60}"/>
    <cellStyle name="Heading 3_Commentaires" xfId="36316" xr:uid="{F707F2CC-CCDB-467B-A2E7-78265BE6D166}"/>
    <cellStyle name="Heading 4" xfId="36317" xr:uid="{5C30D49E-39BB-4E29-A8E3-0A9CFB6EFD45}"/>
    <cellStyle name="Input" xfId="36318" xr:uid="{8D9962D5-B0C6-47BC-83D7-73D0E274E513}"/>
    <cellStyle name="Input [yellow]" xfId="36319" xr:uid="{287FBA87-CD27-42FE-A797-42EFC9DC5142}"/>
    <cellStyle name="Input [yellow] 10" xfId="36320" xr:uid="{FC0B794B-F837-4738-87D0-EB3D229833D3}"/>
    <cellStyle name="Input [yellow] 10 10" xfId="36321" xr:uid="{19EF2C22-2CB5-45C7-AF78-94843A41A253}"/>
    <cellStyle name="Input [yellow] 10 11" xfId="36322" xr:uid="{1E47C208-E664-4426-881C-CB2ECAD4B060}"/>
    <cellStyle name="Input [yellow] 10 2" xfId="36323" xr:uid="{53E61C85-7B17-4FC2-B3C5-A06853021722}"/>
    <cellStyle name="Input [yellow] 10 2 2" xfId="36324" xr:uid="{D0E3DE92-4BB3-4392-85F8-AAF383E9D31E}"/>
    <cellStyle name="Input [yellow] 10 2 2 2" xfId="36325" xr:uid="{05C7EFAA-3594-4509-83B3-144E5D2150DE}"/>
    <cellStyle name="Input [yellow] 10 2 2 2 2" xfId="36326" xr:uid="{C739F03D-6B1C-4DCC-8296-D4B0879BDBC6}"/>
    <cellStyle name="Input [yellow] 10 2 2 2 3" xfId="36327" xr:uid="{D0F70096-62B0-4A6B-8E2F-221DF7415153}"/>
    <cellStyle name="Input [yellow] 10 2 2 2 4" xfId="36328" xr:uid="{8B76E614-30F5-4F7B-9F89-5635069462C0}"/>
    <cellStyle name="Input [yellow] 10 2 2 2 5" xfId="36329" xr:uid="{F3A7EA5B-D959-4276-927C-E79DA9B30AE4}"/>
    <cellStyle name="Input [yellow] 10 2 2 3" xfId="36330" xr:uid="{64CEB975-9446-4E41-A647-1D0D1BA947B2}"/>
    <cellStyle name="Input [yellow] 10 2 2 3 2" xfId="36331" xr:uid="{D64B6242-06F5-405D-8818-ADF06E6BF6C6}"/>
    <cellStyle name="Input [yellow] 10 2 2 3 3" xfId="36332" xr:uid="{FCC8CCC5-9A2B-4D1A-BC2C-17458A16A3C8}"/>
    <cellStyle name="Input [yellow] 10 2 2 3 4" xfId="36333" xr:uid="{1341069B-437B-461A-96FC-5A8049E2F29F}"/>
    <cellStyle name="Input [yellow] 10 2 2 3 5" xfId="36334" xr:uid="{0A498011-D67E-4C8C-B7D8-8F89697E28EA}"/>
    <cellStyle name="Input [yellow] 10 2 2 4" xfId="36335" xr:uid="{BD9FC83B-E0AA-42A5-A133-CFEE9D5B8ADF}"/>
    <cellStyle name="Input [yellow] 10 2 2 5" xfId="36336" xr:uid="{69E53823-86C9-4CFF-A86A-8856E79E7D96}"/>
    <cellStyle name="Input [yellow] 10 2 2 6" xfId="36337" xr:uid="{3FAEDDD0-BF22-4B60-B4C9-DB66902DC270}"/>
    <cellStyle name="Input [yellow] 10 2 2 7" xfId="36338" xr:uid="{832A87BC-9F26-411B-96A1-0B52DB08DF3C}"/>
    <cellStyle name="Input [yellow] 10 2 3" xfId="36339" xr:uid="{9F36DCB0-4A5D-4332-A9FA-BD9E044561D3}"/>
    <cellStyle name="Input [yellow] 10 2 3 2" xfId="36340" xr:uid="{77CE365C-C5F8-445A-844D-9920A2EE864F}"/>
    <cellStyle name="Input [yellow] 10 2 3 2 2" xfId="36341" xr:uid="{CFDDBC85-6ACE-418D-99EC-80D5EF151102}"/>
    <cellStyle name="Input [yellow] 10 2 3 2 3" xfId="36342" xr:uid="{A5175AAF-F5A5-4B6B-BB23-86FBCAF6A9F1}"/>
    <cellStyle name="Input [yellow] 10 2 3 2 4" xfId="36343" xr:uid="{AFFB112A-C03A-4832-9751-BD5AEA26F23D}"/>
    <cellStyle name="Input [yellow] 10 2 3 2 5" xfId="36344" xr:uid="{2F257404-6425-436B-8779-6539E0F4A24B}"/>
    <cellStyle name="Input [yellow] 10 2 3 3" xfId="36345" xr:uid="{BE0B64C2-5D7F-427B-95D2-028C31DC430B}"/>
    <cellStyle name="Input [yellow] 10 2 3 3 2" xfId="36346" xr:uid="{5C061F3A-9631-4757-99CE-3AC5E95A16B4}"/>
    <cellStyle name="Input [yellow] 10 2 3 3 3" xfId="36347" xr:uid="{C82D8500-66C0-4EBD-8062-4B87D1BF3600}"/>
    <cellStyle name="Input [yellow] 10 2 3 3 4" xfId="36348" xr:uid="{B30C5EDC-41B1-421A-A411-89684346BD47}"/>
    <cellStyle name="Input [yellow] 10 2 3 3 5" xfId="36349" xr:uid="{EB2A60D9-E3EF-427A-8C6D-57154A9292F6}"/>
    <cellStyle name="Input [yellow] 10 2 3 4" xfId="36350" xr:uid="{14A55102-B9D9-4540-806D-8D99E110B6AA}"/>
    <cellStyle name="Input [yellow] 10 2 3 5" xfId="36351" xr:uid="{5806ACFD-1B20-4484-82DB-A29DB72EEC71}"/>
    <cellStyle name="Input [yellow] 10 2 3 6" xfId="36352" xr:uid="{ABBC4B84-A909-4E80-8BD6-F731D039F094}"/>
    <cellStyle name="Input [yellow] 10 2 3 7" xfId="36353" xr:uid="{BCFB89B2-72C6-4680-B318-98C3895F5953}"/>
    <cellStyle name="Input [yellow] 10 2 4" xfId="36354" xr:uid="{9FD6DDEA-9267-46CD-AE85-2FE9303D0DAB}"/>
    <cellStyle name="Input [yellow] 10 2 4 2" xfId="36355" xr:uid="{8450FA42-9DA4-42F9-8512-BE3D6573E0EB}"/>
    <cellStyle name="Input [yellow] 10 2 4 3" xfId="36356" xr:uid="{C889CD19-31E9-4487-963E-75076D575B86}"/>
    <cellStyle name="Input [yellow] 10 2 4 4" xfId="36357" xr:uid="{E7609701-B908-4C92-8F3F-A761ACD59FE8}"/>
    <cellStyle name="Input [yellow] 10 2 4 5" xfId="36358" xr:uid="{5D1EADD0-6B19-47A2-A0EF-3B40362A591C}"/>
    <cellStyle name="Input [yellow] 10 2 5" xfId="36359" xr:uid="{A3985685-0FE4-45F3-98F9-0F5092B2AAB7}"/>
    <cellStyle name="Input [yellow] 10 2 5 2" xfId="36360" xr:uid="{54C78EB4-513E-4AE9-B11F-2A7333FAB366}"/>
    <cellStyle name="Input [yellow] 10 2 5 3" xfId="36361" xr:uid="{D251EE45-E8A8-4963-8A81-ABABC951931B}"/>
    <cellStyle name="Input [yellow] 10 2 5 4" xfId="36362" xr:uid="{DA8C9291-1FD6-453C-A952-CE78856BC5A9}"/>
    <cellStyle name="Input [yellow] 10 2 5 5" xfId="36363" xr:uid="{1DE0890B-35E7-43D9-845A-1A2876F0791B}"/>
    <cellStyle name="Input [yellow] 10 2 6" xfId="36364" xr:uid="{C80472F2-4FBA-4CBD-8EC7-A38D8BAAE134}"/>
    <cellStyle name="Input [yellow] 10 2 7" xfId="36365" xr:uid="{96416059-5D0B-4966-8EBE-7741EB4E0D8B}"/>
    <cellStyle name="Input [yellow] 10 2 8" xfId="36366" xr:uid="{DAB0284C-8001-4C96-8923-443F5B543F7E}"/>
    <cellStyle name="Input [yellow] 10 2 9" xfId="36367" xr:uid="{861F3324-BD3F-4CA7-92E6-48556E543432}"/>
    <cellStyle name="Input [yellow] 10 2_Commentaires" xfId="36368" xr:uid="{539A41FF-AFDE-42FD-BF15-8FDD5E237B93}"/>
    <cellStyle name="Input [yellow] 10 3" xfId="36369" xr:uid="{6CE4067C-D9D8-4C03-A944-326EBCA789F3}"/>
    <cellStyle name="Input [yellow] 10 3 2" xfId="36370" xr:uid="{761043B7-C837-4872-8CD6-C8B3D3EEBB87}"/>
    <cellStyle name="Input [yellow] 10 3 2 2" xfId="36371" xr:uid="{4026AAC0-52B1-4E30-9CB3-BDDAE1950616}"/>
    <cellStyle name="Input [yellow] 10 3 2 3" xfId="36372" xr:uid="{E09649A1-AE94-4C15-AE71-E2B421D61A03}"/>
    <cellStyle name="Input [yellow] 10 3 2 4" xfId="36373" xr:uid="{24177FDC-57B3-4967-9B1C-B6ABDA272846}"/>
    <cellStyle name="Input [yellow] 10 3 2 5" xfId="36374" xr:uid="{E8A7BA62-E046-40FF-BA2A-8EA0CD3C4CC9}"/>
    <cellStyle name="Input [yellow] 10 3 3" xfId="36375" xr:uid="{C608991D-58C1-46E2-9D3C-EA03919D9AA6}"/>
    <cellStyle name="Input [yellow] 10 3 3 2" xfId="36376" xr:uid="{ACC2B970-ADF4-4CB0-BA91-C4E9F4B910C1}"/>
    <cellStyle name="Input [yellow] 10 3 3 3" xfId="36377" xr:uid="{B3EFEDA5-18CE-4D35-BC0C-B8227BA2822D}"/>
    <cellStyle name="Input [yellow] 10 3 3 4" xfId="36378" xr:uid="{B6611E68-6900-42BE-B1B4-1001B2994A8B}"/>
    <cellStyle name="Input [yellow] 10 3 3 5" xfId="36379" xr:uid="{B4DD6796-ABEC-4D14-BA56-6FBEAD78A749}"/>
    <cellStyle name="Input [yellow] 10 3 4" xfId="36380" xr:uid="{0D3BA8CF-820B-435F-8D7E-395ACDB7C6CE}"/>
    <cellStyle name="Input [yellow] 10 3 5" xfId="36381" xr:uid="{0F5BD95A-B70A-49B0-8490-4A0FAEF34828}"/>
    <cellStyle name="Input [yellow] 10 3 6" xfId="36382" xr:uid="{B22CBA9F-C7E0-4D5F-B407-F1306A9FE13A}"/>
    <cellStyle name="Input [yellow] 10 3 7" xfId="36383" xr:uid="{7FD09B45-B524-4CC7-A83D-2A4770EB3955}"/>
    <cellStyle name="Input [yellow] 10 3_Commentaires" xfId="36384" xr:uid="{7AE49C1D-FB8A-4F94-A525-F94F978C0FF1}"/>
    <cellStyle name="Input [yellow] 10 4" xfId="36385" xr:uid="{74D521FF-D326-4B1F-9965-B0C792BE1A68}"/>
    <cellStyle name="Input [yellow] 10 4 2" xfId="36386" xr:uid="{AA4C6B35-1DCC-4FDA-9D5D-523CB6F438BD}"/>
    <cellStyle name="Input [yellow] 10 4 2 2" xfId="36387" xr:uid="{77FA8FAA-F4DD-4D9B-9907-AFD9BB648048}"/>
    <cellStyle name="Input [yellow] 10 4 2 3" xfId="36388" xr:uid="{DC9D6CB5-3856-4EB7-9865-3ADC228505F9}"/>
    <cellStyle name="Input [yellow] 10 4 2 4" xfId="36389" xr:uid="{3FAFE9F9-C5C7-477C-A60F-BDF16CFA7FEF}"/>
    <cellStyle name="Input [yellow] 10 4 2 5" xfId="36390" xr:uid="{62768AA8-310E-4D11-8AA0-DAF214820352}"/>
    <cellStyle name="Input [yellow] 10 4 3" xfId="36391" xr:uid="{68443ABD-2A35-4EE6-861D-A482D7C0D43B}"/>
    <cellStyle name="Input [yellow] 10 4 3 2" xfId="36392" xr:uid="{007D97FE-A163-4B20-9817-375BEE435380}"/>
    <cellStyle name="Input [yellow] 10 4 3 3" xfId="36393" xr:uid="{0EED88D2-4B4D-4280-AC53-F86560839A27}"/>
    <cellStyle name="Input [yellow] 10 4 3 4" xfId="36394" xr:uid="{C60389BA-8CCD-45AB-8ED2-7891F3F82000}"/>
    <cellStyle name="Input [yellow] 10 4 3 5" xfId="36395" xr:uid="{9EFFFC0A-CC32-43F6-911E-A93EBE4FD33A}"/>
    <cellStyle name="Input [yellow] 10 4 4" xfId="36396" xr:uid="{EB265ACA-7234-46F3-AB31-B80AB50CA5BE}"/>
    <cellStyle name="Input [yellow] 10 4 5" xfId="36397" xr:uid="{CAD718EA-D164-415D-8B1D-EB32C5EDC9DD}"/>
    <cellStyle name="Input [yellow] 10 4 6" xfId="36398" xr:uid="{28468290-6F97-4168-A529-FD8AAC5DF2C1}"/>
    <cellStyle name="Input [yellow] 10 4 7" xfId="36399" xr:uid="{A862D6DC-B31E-4D12-9C68-AFD2CEC8F2BC}"/>
    <cellStyle name="Input [yellow] 10 4_Commentaires" xfId="36400" xr:uid="{43E41A14-DA42-4283-96EE-5E24238869B1}"/>
    <cellStyle name="Input [yellow] 10 5" xfId="36401" xr:uid="{E3990364-4F32-41E7-9B23-3DF645D29012}"/>
    <cellStyle name="Input [yellow] 10 5 2" xfId="36402" xr:uid="{4F4AB852-5BEB-4EA3-9211-538AAD0153BC}"/>
    <cellStyle name="Input [yellow] 10 5 2 2" xfId="36403" xr:uid="{275FAF58-2FD5-4F1B-8C08-07E86B4CC7AA}"/>
    <cellStyle name="Input [yellow] 10 5 2 3" xfId="36404" xr:uid="{3E4F701B-616E-4B13-B501-D8777B74FFB5}"/>
    <cellStyle name="Input [yellow] 10 5 2 4" xfId="36405" xr:uid="{B223A930-FCE0-4C0D-B902-7C9204B52A26}"/>
    <cellStyle name="Input [yellow] 10 5 2 5" xfId="36406" xr:uid="{3FE7AB8E-E293-4289-996C-06A6D11AF373}"/>
    <cellStyle name="Input [yellow] 10 5 3" xfId="36407" xr:uid="{76F63719-38A7-4629-A592-4D1AD65470B4}"/>
    <cellStyle name="Input [yellow] 10 5 3 2" xfId="36408" xr:uid="{45E6BA80-BB12-4221-B513-97ABC8ECC3E2}"/>
    <cellStyle name="Input [yellow] 10 5 3 3" xfId="36409" xr:uid="{CC8F9CA3-A70E-4066-BB16-03EC33655CCE}"/>
    <cellStyle name="Input [yellow] 10 5 3 4" xfId="36410" xr:uid="{701126DC-19C5-428C-A1FD-43B88A473154}"/>
    <cellStyle name="Input [yellow] 10 5 3 5" xfId="36411" xr:uid="{E3D21FD8-2920-4F52-8756-41DC235C3A1A}"/>
    <cellStyle name="Input [yellow] 10 5 3_Commentaires" xfId="36412" xr:uid="{64230EAC-93D1-4946-94D3-E58FC5673CBF}"/>
    <cellStyle name="Input [yellow] 10 5 4" xfId="36413" xr:uid="{D8842783-2C37-4B3D-A1E0-40723A942AA1}"/>
    <cellStyle name="Input [yellow] 10 5 5" xfId="36414" xr:uid="{8531A457-1158-414D-A879-BC8F9030AC56}"/>
    <cellStyle name="Input [yellow] 10 5 6" xfId="36415" xr:uid="{55D745C8-7C1C-46B0-ABF6-8AA13E36036D}"/>
    <cellStyle name="Input [yellow] 10 5 7" xfId="36416" xr:uid="{79A4EAD5-6536-41F3-B9B3-CBA321FBD23E}"/>
    <cellStyle name="Input [yellow] 10 5_Commentaires" xfId="36417" xr:uid="{D2891232-E8CD-489F-9C6E-C2A73DB81154}"/>
    <cellStyle name="Input [yellow] 10 6" xfId="36418" xr:uid="{79ECAEDE-2129-4D6E-9650-B3B98E30330F}"/>
    <cellStyle name="Input [yellow] 10 6 2" xfId="36419" xr:uid="{C025C0F4-9DB5-4102-99EE-E22872A0A227}"/>
    <cellStyle name="Input [yellow] 10 6 2 2" xfId="36420" xr:uid="{0ED80C2B-F111-40EF-8600-8CFC0DABEA6F}"/>
    <cellStyle name="Input [yellow] 10 6 2 3" xfId="36421" xr:uid="{84F93B34-2EE7-41D2-9FE9-F8E0FB1D1DBA}"/>
    <cellStyle name="Input [yellow] 10 6 2 4" xfId="36422" xr:uid="{96B15886-089E-4984-B184-D1ED03B15E79}"/>
    <cellStyle name="Input [yellow] 10 6 2 5" xfId="36423" xr:uid="{A839CB7C-52AF-46F9-9B35-2C7268861CCE}"/>
    <cellStyle name="Input [yellow] 10 6 2_Commentaires" xfId="36424" xr:uid="{F9EA8B44-7A73-40BE-B798-A2FF11733FAE}"/>
    <cellStyle name="Input [yellow] 10 6 3" xfId="36425" xr:uid="{76C66DBC-89CA-45AC-80E9-F34D96B61DDA}"/>
    <cellStyle name="Input [yellow] 10 6 4" xfId="36426" xr:uid="{16348926-5D97-4B9D-966F-3A7D10A38A64}"/>
    <cellStyle name="Input [yellow] 10 6 5" xfId="36427" xr:uid="{071CD5A2-42FF-4EA0-9B01-014C87F5ECEA}"/>
    <cellStyle name="Input [yellow] 10 6 6" xfId="36428" xr:uid="{B4F0EE64-5193-4F28-8F2E-2DA1DF432843}"/>
    <cellStyle name="Input [yellow] 10 6_Commentaires" xfId="36429" xr:uid="{8043E6D5-1BA4-4F85-A824-B48833687DD2}"/>
    <cellStyle name="Input [yellow] 10 7" xfId="36430" xr:uid="{E6B48019-4CA7-4170-A45D-E69402991B3F}"/>
    <cellStyle name="Input [yellow] 10 7 2" xfId="36431" xr:uid="{D7898ABC-F84D-456E-884D-79EBF587DBD9}"/>
    <cellStyle name="Input [yellow] 10 7 3" xfId="36432" xr:uid="{E1D564D6-809F-4BEC-9319-3C779559652F}"/>
    <cellStyle name="Input [yellow] 10 7 4" xfId="36433" xr:uid="{E3B64053-32FA-40CD-AA45-8767EFFF3AF2}"/>
    <cellStyle name="Input [yellow] 10 7 5" xfId="36434" xr:uid="{565227D1-F6AF-4506-9E2A-A8A64D5ACB84}"/>
    <cellStyle name="Input [yellow] 10 7_Commentaires" xfId="36435" xr:uid="{09315EF4-243F-4B37-8A6E-480D0BE511D8}"/>
    <cellStyle name="Input [yellow] 10 8" xfId="36436" xr:uid="{7752CBCB-FF6D-49A9-94A5-93CD85F1151C}"/>
    <cellStyle name="Input [yellow] 10 9" xfId="36437" xr:uid="{E00540BB-B89E-4959-B61A-D98D1239DC0A}"/>
    <cellStyle name="Input [yellow] 10_Commentaires" xfId="36438" xr:uid="{371A697A-C261-4471-8282-22F949B8CEC0}"/>
    <cellStyle name="Input [yellow] 11" xfId="36439" xr:uid="{0338E3E4-9DEA-4CDB-80BB-DED758FBFF84}"/>
    <cellStyle name="Input [yellow] 11 10" xfId="36440" xr:uid="{F9A61930-C5BE-4054-8688-E6C5010F9C36}"/>
    <cellStyle name="Input [yellow] 11 11" xfId="36441" xr:uid="{E54382EA-7014-4E3E-B736-844EBDCBB710}"/>
    <cellStyle name="Input [yellow] 11 2" xfId="36442" xr:uid="{8B8960BE-DEC1-4D31-9E7B-CA2A089C4259}"/>
    <cellStyle name="Input [yellow] 11 2 2" xfId="36443" xr:uid="{1CC3EAFD-D428-4538-B67E-BFE3A53122CE}"/>
    <cellStyle name="Input [yellow] 11 2 2 2" xfId="36444" xr:uid="{545B8495-45E1-4099-B624-4C3909EF6BE5}"/>
    <cellStyle name="Input [yellow] 11 2 2 2 2" xfId="36445" xr:uid="{69C38538-58E9-4ED7-8DA4-2237A2669DF1}"/>
    <cellStyle name="Input [yellow] 11 2 2 2 3" xfId="36446" xr:uid="{779B90B4-E7A7-4038-BDD5-EE74B8D7B6A8}"/>
    <cellStyle name="Input [yellow] 11 2 2 2 4" xfId="36447" xr:uid="{A73781EA-135E-4BC0-9813-56DEDC844F2B}"/>
    <cellStyle name="Input [yellow] 11 2 2 2 5" xfId="36448" xr:uid="{7371143B-418D-4219-924D-1428718661D8}"/>
    <cellStyle name="Input [yellow] 11 2 2 3" xfId="36449" xr:uid="{6587B4BF-7EC0-4200-AD78-BE4A97EF2EBC}"/>
    <cellStyle name="Input [yellow] 11 2 2 3 2" xfId="36450" xr:uid="{E87DA488-2E24-46C2-B3C7-D847D992B4CF}"/>
    <cellStyle name="Input [yellow] 11 2 2 3 3" xfId="36451" xr:uid="{29F51B7C-BDCD-4A7E-91C1-EAB0227209EF}"/>
    <cellStyle name="Input [yellow] 11 2 2 3 4" xfId="36452" xr:uid="{FDEE0083-532C-4A53-9742-FB00316F69A7}"/>
    <cellStyle name="Input [yellow] 11 2 2 3 5" xfId="36453" xr:uid="{E86D6F4D-3630-4951-81C2-D33FFFE4B9FE}"/>
    <cellStyle name="Input [yellow] 11 2 2 4" xfId="36454" xr:uid="{D7AC34FD-FF81-4EFF-9EE5-97BFB9792717}"/>
    <cellStyle name="Input [yellow] 11 2 2 5" xfId="36455" xr:uid="{4DAB6522-6D7F-4A71-8E55-B410A332B39C}"/>
    <cellStyle name="Input [yellow] 11 2 2 6" xfId="36456" xr:uid="{791601A5-74C8-4BC6-B72C-9BA553FDBC1F}"/>
    <cellStyle name="Input [yellow] 11 2 2 7" xfId="36457" xr:uid="{C13C40B6-F509-4680-8B24-971F1B77B62A}"/>
    <cellStyle name="Input [yellow] 11 2 3" xfId="36458" xr:uid="{C3B8FABE-B5DE-441B-8C07-5DF25D029248}"/>
    <cellStyle name="Input [yellow] 11 2 3 2" xfId="36459" xr:uid="{1A8612B8-DEC0-4A46-91D3-B5B7F200FC8F}"/>
    <cellStyle name="Input [yellow] 11 2 3 2 2" xfId="36460" xr:uid="{DD2629C6-E1AA-4C9F-8F55-F181465D7BDA}"/>
    <cellStyle name="Input [yellow] 11 2 3 2 3" xfId="36461" xr:uid="{DE5F16B8-A073-4029-AE05-F97004DB5794}"/>
    <cellStyle name="Input [yellow] 11 2 3 2 4" xfId="36462" xr:uid="{5C08BA47-DBC5-43B0-9303-25CF84C16198}"/>
    <cellStyle name="Input [yellow] 11 2 3 2 5" xfId="36463" xr:uid="{9D8C4BE1-009D-4AC6-93DC-44B4A309D922}"/>
    <cellStyle name="Input [yellow] 11 2 3 3" xfId="36464" xr:uid="{CE40AC6E-6FA2-41CB-835E-0281A13663BB}"/>
    <cellStyle name="Input [yellow] 11 2 3 3 2" xfId="36465" xr:uid="{802D5A49-0392-4F8B-AFF8-03DB399581B6}"/>
    <cellStyle name="Input [yellow] 11 2 3 3 3" xfId="36466" xr:uid="{EE8DBCBD-53E3-4B1E-83F1-8F8222BDA5C5}"/>
    <cellStyle name="Input [yellow] 11 2 3 3 4" xfId="36467" xr:uid="{59CBC5A7-39B8-4483-880C-EF6165AB1E3C}"/>
    <cellStyle name="Input [yellow] 11 2 3 3 5" xfId="36468" xr:uid="{7283099F-A0D2-4ED7-8EF1-05A5307AD382}"/>
    <cellStyle name="Input [yellow] 11 2 3 4" xfId="36469" xr:uid="{299262F7-64F8-41E0-8878-1DE42D7B4671}"/>
    <cellStyle name="Input [yellow] 11 2 3 5" xfId="36470" xr:uid="{1FEF7021-A417-46E6-8916-48A6EFEBA5CB}"/>
    <cellStyle name="Input [yellow] 11 2 3 6" xfId="36471" xr:uid="{26257921-5F8D-407B-A8C2-EE3B501615A7}"/>
    <cellStyle name="Input [yellow] 11 2 3 7" xfId="36472" xr:uid="{3F75696D-90AB-4F31-BA5A-3CC5DE385AEB}"/>
    <cellStyle name="Input [yellow] 11 2 4" xfId="36473" xr:uid="{B2580268-C0D4-49F8-B4FE-EC8363868B8D}"/>
    <cellStyle name="Input [yellow] 11 2 4 2" xfId="36474" xr:uid="{6101684A-84A5-4A02-B028-E6D9BD0DA90C}"/>
    <cellStyle name="Input [yellow] 11 2 4 3" xfId="36475" xr:uid="{A76F04F0-FBB4-486B-B399-AAAA173E609E}"/>
    <cellStyle name="Input [yellow] 11 2 4 4" xfId="36476" xr:uid="{3BB77945-FFE3-4BCE-AB91-627130A5227F}"/>
    <cellStyle name="Input [yellow] 11 2 4 5" xfId="36477" xr:uid="{74090930-B3D0-479D-ABB1-82F0458DB9AF}"/>
    <cellStyle name="Input [yellow] 11 2 5" xfId="36478" xr:uid="{0C11FD72-19C6-4DE6-81E5-70E2841EC227}"/>
    <cellStyle name="Input [yellow] 11 2 5 2" xfId="36479" xr:uid="{DA4C29EE-028E-491F-A3EE-704D3B4CA3B8}"/>
    <cellStyle name="Input [yellow] 11 2 5 3" xfId="36480" xr:uid="{14B09DCC-76C9-4297-BA30-E36A40125432}"/>
    <cellStyle name="Input [yellow] 11 2 5 4" xfId="36481" xr:uid="{5353A00C-0A41-478F-8948-877E4B3AB3D3}"/>
    <cellStyle name="Input [yellow] 11 2 5 5" xfId="36482" xr:uid="{1CF886B7-4E0C-470A-8EFD-A602E5726241}"/>
    <cellStyle name="Input [yellow] 11 2 6" xfId="36483" xr:uid="{1A92E4BF-8BA9-4986-BBFC-756532B4C58E}"/>
    <cellStyle name="Input [yellow] 11 2 7" xfId="36484" xr:uid="{38CA9974-7AEE-4A36-A412-B00399D8BAED}"/>
    <cellStyle name="Input [yellow] 11 2 8" xfId="36485" xr:uid="{2E7DCFA9-8C03-4574-9A98-38834109D92E}"/>
    <cellStyle name="Input [yellow] 11 2 9" xfId="36486" xr:uid="{F2F4E982-AD7E-4C89-A50A-9A7904CB0C3B}"/>
    <cellStyle name="Input [yellow] 11 2_Commentaires" xfId="36487" xr:uid="{0B554A7B-9141-4BE6-B635-F4F775867160}"/>
    <cellStyle name="Input [yellow] 11 3" xfId="36488" xr:uid="{235CA6F2-A170-42FB-8D5B-FFA1B3424A9A}"/>
    <cellStyle name="Input [yellow] 11 3 2" xfId="36489" xr:uid="{283D4FBF-3568-4FEB-908A-8027B04B834C}"/>
    <cellStyle name="Input [yellow] 11 3 2 2" xfId="36490" xr:uid="{7758828C-4F7E-48E8-85F0-0A684230C064}"/>
    <cellStyle name="Input [yellow] 11 3 2 3" xfId="36491" xr:uid="{F25C4375-74D8-4C99-99D5-2CAA73029879}"/>
    <cellStyle name="Input [yellow] 11 3 2 4" xfId="36492" xr:uid="{0FB175CC-5805-4DB4-AFCC-55650A631E49}"/>
    <cellStyle name="Input [yellow] 11 3 2 5" xfId="36493" xr:uid="{37508D3B-9E84-4020-87EF-92263DC7C00F}"/>
    <cellStyle name="Input [yellow] 11 3 3" xfId="36494" xr:uid="{AFF90E95-9CCB-4B71-A76B-DD352A43682B}"/>
    <cellStyle name="Input [yellow] 11 3 3 2" xfId="36495" xr:uid="{19C0A168-4CB1-4FBF-8C12-991B1EF1420C}"/>
    <cellStyle name="Input [yellow] 11 3 3 3" xfId="36496" xr:uid="{2DCC5FFE-3932-49A0-BAA9-E4B51FCAFDA4}"/>
    <cellStyle name="Input [yellow] 11 3 3 4" xfId="36497" xr:uid="{B7B6DCA2-5C1C-4428-88E1-37F5C571441D}"/>
    <cellStyle name="Input [yellow] 11 3 3 5" xfId="36498" xr:uid="{5B83FB27-418D-492A-9D04-0100B55DA60E}"/>
    <cellStyle name="Input [yellow] 11 3 4" xfId="36499" xr:uid="{8664FF74-A7DC-4933-9C38-5D4A2A225637}"/>
    <cellStyle name="Input [yellow] 11 3 5" xfId="36500" xr:uid="{3EC3043D-4029-426B-95FC-A4EC093FD4D5}"/>
    <cellStyle name="Input [yellow] 11 3 6" xfId="36501" xr:uid="{C8D7A342-28FC-49B3-8255-7796383270B6}"/>
    <cellStyle name="Input [yellow] 11 3 7" xfId="36502" xr:uid="{89929618-E42A-4BB4-ACE7-F95B67138498}"/>
    <cellStyle name="Input [yellow] 11 3_Commentaires" xfId="36503" xr:uid="{B34D0A85-D465-4002-836C-B5779B1D960D}"/>
    <cellStyle name="Input [yellow] 11 4" xfId="36504" xr:uid="{4DFD3EF6-7FCB-4711-8D3F-0266BF4483BB}"/>
    <cellStyle name="Input [yellow] 11 4 2" xfId="36505" xr:uid="{E0DE3CD4-60D7-46DF-BFED-FF5EC98D3D6E}"/>
    <cellStyle name="Input [yellow] 11 4 2 2" xfId="36506" xr:uid="{94B51AB0-13DA-4FBC-A3F3-49B984EFE4A9}"/>
    <cellStyle name="Input [yellow] 11 4 2 3" xfId="36507" xr:uid="{48D4D096-2F11-45C1-A2D6-FA1383F945E5}"/>
    <cellStyle name="Input [yellow] 11 4 2 4" xfId="36508" xr:uid="{63546EF8-12B4-4ADD-A4D6-CE13A68C7A10}"/>
    <cellStyle name="Input [yellow] 11 4 2 5" xfId="36509" xr:uid="{69DAE334-FF88-49F4-AADC-B3480B9BD03A}"/>
    <cellStyle name="Input [yellow] 11 4 3" xfId="36510" xr:uid="{265DF175-4106-43E6-A2D1-2104B9837700}"/>
    <cellStyle name="Input [yellow] 11 4 3 2" xfId="36511" xr:uid="{8CC40E8A-8FFA-4B14-8FC7-A0C06E05886F}"/>
    <cellStyle name="Input [yellow] 11 4 3 3" xfId="36512" xr:uid="{05599F7D-2263-4829-A9FF-90C0831DB815}"/>
    <cellStyle name="Input [yellow] 11 4 3 4" xfId="36513" xr:uid="{9B45422D-3087-4CF6-9A50-AEA42E94833A}"/>
    <cellStyle name="Input [yellow] 11 4 3 5" xfId="36514" xr:uid="{B756AC5F-C86A-49A6-A5E5-40593D6A85B6}"/>
    <cellStyle name="Input [yellow] 11 4 4" xfId="36515" xr:uid="{7C0EB722-7AAB-4387-83E1-53FFEAA4A2B3}"/>
    <cellStyle name="Input [yellow] 11 4 5" xfId="36516" xr:uid="{802B7D47-C188-4304-883C-DE4DBAF8C947}"/>
    <cellStyle name="Input [yellow] 11 4 6" xfId="36517" xr:uid="{382EC5A4-4564-4731-B68C-04ED49939196}"/>
    <cellStyle name="Input [yellow] 11 4 7" xfId="36518" xr:uid="{6A5860CA-2797-43DF-978D-401919BABDCA}"/>
    <cellStyle name="Input [yellow] 11 4_Commentaires" xfId="36519" xr:uid="{CC8AB4B9-3ECE-4523-AE88-A7CCE3D9F139}"/>
    <cellStyle name="Input [yellow] 11 5" xfId="36520" xr:uid="{43CD0577-8E2B-41AB-8AAA-8F56C96E82E4}"/>
    <cellStyle name="Input [yellow] 11 5 2" xfId="36521" xr:uid="{FD6A1031-108E-4A2A-9AB1-36580A8F74AB}"/>
    <cellStyle name="Input [yellow] 11 5 2 2" xfId="36522" xr:uid="{DDD5EFF1-D031-4C0B-85F9-7CF5C5F30091}"/>
    <cellStyle name="Input [yellow] 11 5 2 3" xfId="36523" xr:uid="{5C67A1E6-2941-4721-8E90-55B92EACF8AD}"/>
    <cellStyle name="Input [yellow] 11 5 2 4" xfId="36524" xr:uid="{4C02F786-89AE-4D4B-817F-7731CE8E555A}"/>
    <cellStyle name="Input [yellow] 11 5 2 5" xfId="36525" xr:uid="{DFA71382-2154-4853-A1F8-8C4444C77132}"/>
    <cellStyle name="Input [yellow] 11 5 3" xfId="36526" xr:uid="{528D5F02-D457-4B8B-B750-A47AA4693359}"/>
    <cellStyle name="Input [yellow] 11 5 3 2" xfId="36527" xr:uid="{36E935A4-312A-45A5-B11B-C8B311756852}"/>
    <cellStyle name="Input [yellow] 11 5 3 3" xfId="36528" xr:uid="{1E3BE939-D7A5-48FE-A2FC-E0D8163584F1}"/>
    <cellStyle name="Input [yellow] 11 5 3 4" xfId="36529" xr:uid="{F12FD2BF-004D-4D06-9223-57FAACECDC2A}"/>
    <cellStyle name="Input [yellow] 11 5 3 5" xfId="36530" xr:uid="{5580CBEC-CCBE-46DF-81DE-F074D52222B5}"/>
    <cellStyle name="Input [yellow] 11 5 3_Commentaires" xfId="36531" xr:uid="{5AA6A847-D113-4057-85F4-BA5229869E20}"/>
    <cellStyle name="Input [yellow] 11 5 4" xfId="36532" xr:uid="{ADC0A0C0-D1E1-4DC6-8DA2-C277F23F1B1A}"/>
    <cellStyle name="Input [yellow] 11 5 5" xfId="36533" xr:uid="{917F7E46-17DF-49D9-BDA1-D0482BA1859C}"/>
    <cellStyle name="Input [yellow] 11 5 6" xfId="36534" xr:uid="{4CD338CD-82E7-4987-83AB-BA665CE801D5}"/>
    <cellStyle name="Input [yellow] 11 5 7" xfId="36535" xr:uid="{F6EFECE7-8456-4E81-A5BE-2A9C069E8CAB}"/>
    <cellStyle name="Input [yellow] 11 5_Commentaires" xfId="36536" xr:uid="{8702BB9B-DDEC-4C60-8746-A9B76D5B285C}"/>
    <cellStyle name="Input [yellow] 11 6" xfId="36537" xr:uid="{99B896B3-C32D-43D3-A218-6390A0110135}"/>
    <cellStyle name="Input [yellow] 11 6 2" xfId="36538" xr:uid="{E0A6B9ED-A3C5-4A96-B181-F616C6BB2F46}"/>
    <cellStyle name="Input [yellow] 11 6 2 2" xfId="36539" xr:uid="{541BD521-EE98-4966-8B2A-41CD9D6067AB}"/>
    <cellStyle name="Input [yellow] 11 6 2 3" xfId="36540" xr:uid="{0C67560E-CE85-4724-8259-E50A57FE4C14}"/>
    <cellStyle name="Input [yellow] 11 6 2 4" xfId="36541" xr:uid="{2CEC7ABE-4BCB-4D42-8104-C87F8C28CE82}"/>
    <cellStyle name="Input [yellow] 11 6 2 5" xfId="36542" xr:uid="{B92D0DE5-817C-4148-AF7D-F647FC484B96}"/>
    <cellStyle name="Input [yellow] 11 6 2_Commentaires" xfId="36543" xr:uid="{9EB77850-81E5-4FA6-B777-02DEF27F4CE1}"/>
    <cellStyle name="Input [yellow] 11 6 3" xfId="36544" xr:uid="{B0085B8A-01CD-4AA7-A5A4-19A399E488F0}"/>
    <cellStyle name="Input [yellow] 11 6 4" xfId="36545" xr:uid="{8C860B8B-CB91-43DF-98C1-48145A2CD186}"/>
    <cellStyle name="Input [yellow] 11 6 5" xfId="36546" xr:uid="{5F84FFB5-83A1-4E13-92C3-FD442DDCD261}"/>
    <cellStyle name="Input [yellow] 11 6 6" xfId="36547" xr:uid="{5BDA8D8F-7708-43B4-8CCD-A98F9D1D2E19}"/>
    <cellStyle name="Input [yellow] 11 6_Commentaires" xfId="36548" xr:uid="{064D14E4-D85B-4CFA-8BAB-69BAD8D384E6}"/>
    <cellStyle name="Input [yellow] 11 7" xfId="36549" xr:uid="{76BFB11E-C1CB-4650-BDA1-B55008FD1C3B}"/>
    <cellStyle name="Input [yellow] 11 7 2" xfId="36550" xr:uid="{EB1E63EE-F254-44E8-9A99-C7523A428562}"/>
    <cellStyle name="Input [yellow] 11 7 3" xfId="36551" xr:uid="{F8F80D52-F40A-4671-9FA2-60E72C7C5C51}"/>
    <cellStyle name="Input [yellow] 11 7 4" xfId="36552" xr:uid="{C0E53BF7-FB86-48A2-8FF7-1F4A4670DBE6}"/>
    <cellStyle name="Input [yellow] 11 7 5" xfId="36553" xr:uid="{CD5C8DD9-51A1-4294-B3E8-1F7166D4F34A}"/>
    <cellStyle name="Input [yellow] 11 7_Commentaires" xfId="36554" xr:uid="{614CCD10-BDDB-430E-84AE-46C5BDDC073C}"/>
    <cellStyle name="Input [yellow] 11 8" xfId="36555" xr:uid="{07E6FD95-2204-4ADC-9F1B-FBF92E80A5B0}"/>
    <cellStyle name="Input [yellow] 11 9" xfId="36556" xr:uid="{7AED29FC-3195-49BD-88D6-2110C7E5FE43}"/>
    <cellStyle name="Input [yellow] 11_Commentaires" xfId="36557" xr:uid="{98CB5642-9635-4C01-A315-03B1A2656A2F}"/>
    <cellStyle name="Input [yellow] 12" xfId="36558" xr:uid="{6AC0C87F-545D-4522-80E2-A6D6C12DB826}"/>
    <cellStyle name="Input [yellow] 12 10" xfId="36559" xr:uid="{8224E53F-CD05-47CA-8A67-EDD86EA2598E}"/>
    <cellStyle name="Input [yellow] 12 2" xfId="36560" xr:uid="{3083F5BA-FD13-4F21-ABA1-BF920952F066}"/>
    <cellStyle name="Input [yellow] 12 2 2" xfId="36561" xr:uid="{410027A8-EEF6-4DD4-8626-43F2D8BF4D78}"/>
    <cellStyle name="Input [yellow] 12 2 2 2" xfId="36562" xr:uid="{EA8D656B-C11E-4418-A117-950AE83A0C11}"/>
    <cellStyle name="Input [yellow] 12 2 2 2 2" xfId="36563" xr:uid="{19075BE8-B2C2-4055-98A1-1AD0B5015DBD}"/>
    <cellStyle name="Input [yellow] 12 2 2 2 3" xfId="36564" xr:uid="{D0C488BF-294A-4331-8A54-22425CD09061}"/>
    <cellStyle name="Input [yellow] 12 2 2 2 4" xfId="36565" xr:uid="{D52AFF7E-8D6E-4CC9-8D12-52A56D82FB32}"/>
    <cellStyle name="Input [yellow] 12 2 2 2 5" xfId="36566" xr:uid="{A3B85EA8-B74F-496D-B0AC-809E00DCE8D4}"/>
    <cellStyle name="Input [yellow] 12 2 2 3" xfId="36567" xr:uid="{6B1D56E1-23A9-4912-92F3-CCC80046E7EA}"/>
    <cellStyle name="Input [yellow] 12 2 2 3 2" xfId="36568" xr:uid="{8E5640D9-8EF7-4239-9645-5FB353BE592A}"/>
    <cellStyle name="Input [yellow] 12 2 2 3 3" xfId="36569" xr:uid="{3A8F5623-9A1F-4756-ACF3-47C7829B5E11}"/>
    <cellStyle name="Input [yellow] 12 2 2 3 4" xfId="36570" xr:uid="{4FA946EC-D1A2-4B81-9E57-16E78CD04937}"/>
    <cellStyle name="Input [yellow] 12 2 2 3 5" xfId="36571" xr:uid="{B7536161-0913-4598-A6C8-69B57163AA10}"/>
    <cellStyle name="Input [yellow] 12 2 2 4" xfId="36572" xr:uid="{B0DA37C2-7F21-4CF4-9D94-B07983386AAC}"/>
    <cellStyle name="Input [yellow] 12 2 2 5" xfId="36573" xr:uid="{E7518000-2965-4172-A8B8-433205BC0B9B}"/>
    <cellStyle name="Input [yellow] 12 2 2 6" xfId="36574" xr:uid="{084B144C-61B0-45A8-9513-BA14313B5961}"/>
    <cellStyle name="Input [yellow] 12 2 2 7" xfId="36575" xr:uid="{335710AA-A672-4B2F-91F5-CE157D612B81}"/>
    <cellStyle name="Input [yellow] 12 2 3" xfId="36576" xr:uid="{1B94E625-2FC8-45D6-B838-049F9FED57FE}"/>
    <cellStyle name="Input [yellow] 12 2 3 2" xfId="36577" xr:uid="{7A5EB9D1-2CDE-4E4E-AFB6-122C6744197D}"/>
    <cellStyle name="Input [yellow] 12 2 3 2 2" xfId="36578" xr:uid="{91556111-4FC1-4F2F-8A01-4B42FE11580E}"/>
    <cellStyle name="Input [yellow] 12 2 3 2 3" xfId="36579" xr:uid="{E908D535-D75A-4C8A-8AF5-F8BD9F2CE64D}"/>
    <cellStyle name="Input [yellow] 12 2 3 2 4" xfId="36580" xr:uid="{E2A66A98-B611-4A04-B8FB-AA270B96FCD8}"/>
    <cellStyle name="Input [yellow] 12 2 3 2 5" xfId="36581" xr:uid="{A6DD00AE-5F04-42F0-AA67-184939D884B4}"/>
    <cellStyle name="Input [yellow] 12 2 3 3" xfId="36582" xr:uid="{BB954D54-2D8F-421C-90C3-7E0B7D00DF49}"/>
    <cellStyle name="Input [yellow] 12 2 3 3 2" xfId="36583" xr:uid="{211BC425-5546-4F28-94C1-3E68D790EB52}"/>
    <cellStyle name="Input [yellow] 12 2 3 3 3" xfId="36584" xr:uid="{BC56B9E3-E5DF-4F65-B846-D21B3636B025}"/>
    <cellStyle name="Input [yellow] 12 2 3 3 4" xfId="36585" xr:uid="{59C16111-D060-4CD6-87D3-F48632508D4A}"/>
    <cellStyle name="Input [yellow] 12 2 3 3 5" xfId="36586" xr:uid="{3922B1E2-A0DA-43F9-85CD-7D718DE35DC1}"/>
    <cellStyle name="Input [yellow] 12 2 3 4" xfId="36587" xr:uid="{4EE85C28-4886-4AEB-BEC0-D7064C76D147}"/>
    <cellStyle name="Input [yellow] 12 2 3 5" xfId="36588" xr:uid="{F9C6D1E0-F45D-45B3-9079-C96D616682EA}"/>
    <cellStyle name="Input [yellow] 12 2 3 6" xfId="36589" xr:uid="{D3E61783-1A36-41CF-A0B4-6A80585DF826}"/>
    <cellStyle name="Input [yellow] 12 2 3 7" xfId="36590" xr:uid="{DB5498BF-905E-4393-B9C3-125199B58B5C}"/>
    <cellStyle name="Input [yellow] 12 2 4" xfId="36591" xr:uid="{F26ED09D-933E-41C7-87C1-50896BC21F09}"/>
    <cellStyle name="Input [yellow] 12 2 4 2" xfId="36592" xr:uid="{F2C6DFA5-DB8E-41C1-A4D7-A9D83F98E864}"/>
    <cellStyle name="Input [yellow] 12 2 4 3" xfId="36593" xr:uid="{8125B77A-2F6E-42CF-B5BD-C8711619332C}"/>
    <cellStyle name="Input [yellow] 12 2 4 4" xfId="36594" xr:uid="{039D36E5-6EB8-4449-BD92-741EF9C97457}"/>
    <cellStyle name="Input [yellow] 12 2 4 5" xfId="36595" xr:uid="{C8DCE63E-219D-4FF6-8DB5-99C5DFD98B96}"/>
    <cellStyle name="Input [yellow] 12 2 5" xfId="36596" xr:uid="{EE1C3772-BF62-463E-B9FB-107F14718D0E}"/>
    <cellStyle name="Input [yellow] 12 2 5 2" xfId="36597" xr:uid="{0F177939-5BF5-4D70-B634-DB96403C1A4E}"/>
    <cellStyle name="Input [yellow] 12 2 5 3" xfId="36598" xr:uid="{94FF3384-CF48-48E6-A4A0-455422B3B6A4}"/>
    <cellStyle name="Input [yellow] 12 2 5 4" xfId="36599" xr:uid="{F684D888-692A-424A-92DC-01FB0900004B}"/>
    <cellStyle name="Input [yellow] 12 2 5 5" xfId="36600" xr:uid="{1ACF85EB-BC37-4C2B-8B11-26FB474A030B}"/>
    <cellStyle name="Input [yellow] 12 2 6" xfId="36601" xr:uid="{3D660DDB-1A08-44E7-9604-17CF9C353AF6}"/>
    <cellStyle name="Input [yellow] 12 2 7" xfId="36602" xr:uid="{FAC6BA2C-8C95-4146-8DEF-B3997E9FA0FE}"/>
    <cellStyle name="Input [yellow] 12 2 8" xfId="36603" xr:uid="{7619CFF3-9217-4C2C-910B-FC530A800516}"/>
    <cellStyle name="Input [yellow] 12 2 9" xfId="36604" xr:uid="{58ADD19B-BBEC-4304-8847-C0AEC1356F92}"/>
    <cellStyle name="Input [yellow] 12 2_Commentaires" xfId="36605" xr:uid="{70189492-5BC3-4E7F-AF1F-A6B0D438BBA8}"/>
    <cellStyle name="Input [yellow] 12 3" xfId="36606" xr:uid="{1A4A16C2-5148-43E5-86DE-CC79FF6A7D80}"/>
    <cellStyle name="Input [yellow] 12 3 2" xfId="36607" xr:uid="{13EAF90E-5456-4124-B079-87531B00EB6A}"/>
    <cellStyle name="Input [yellow] 12 3 2 2" xfId="36608" xr:uid="{2E637D5F-19EC-457B-B331-7209E8070745}"/>
    <cellStyle name="Input [yellow] 12 3 2 3" xfId="36609" xr:uid="{08035B1F-42D9-4BAF-B7E6-2E7884497711}"/>
    <cellStyle name="Input [yellow] 12 3 2 4" xfId="36610" xr:uid="{2639CAC9-5475-4B11-84FA-7700C056DBC6}"/>
    <cellStyle name="Input [yellow] 12 3 2 5" xfId="36611" xr:uid="{1A3EA42B-4227-4DC7-B98F-AA45EFB11E8F}"/>
    <cellStyle name="Input [yellow] 12 3 3" xfId="36612" xr:uid="{F395055F-27A0-44BB-8954-6E1105ACD980}"/>
    <cellStyle name="Input [yellow] 12 3 3 2" xfId="36613" xr:uid="{95977DCD-46AB-469F-8750-B1C1E719AB23}"/>
    <cellStyle name="Input [yellow] 12 3 3 3" xfId="36614" xr:uid="{3CD5614F-9492-4AA2-8855-EF2766DDA5C5}"/>
    <cellStyle name="Input [yellow] 12 3 3 4" xfId="36615" xr:uid="{F26AD527-674E-43CA-993A-21FA784BCDE4}"/>
    <cellStyle name="Input [yellow] 12 3 3 5" xfId="36616" xr:uid="{E8CFD2E7-3278-47B8-A4E6-867F5BB64671}"/>
    <cellStyle name="Input [yellow] 12 3 4" xfId="36617" xr:uid="{3C542B04-3A8E-45D6-A7B7-0607E3C51845}"/>
    <cellStyle name="Input [yellow] 12 3 5" xfId="36618" xr:uid="{EF3E3F76-D309-40A1-BCCE-62DA41783612}"/>
    <cellStyle name="Input [yellow] 12 3 6" xfId="36619" xr:uid="{D35C1CC8-82CD-41EC-AAF3-A837A43D5548}"/>
    <cellStyle name="Input [yellow] 12 3 7" xfId="36620" xr:uid="{AE5B7843-A89C-43B2-9EB3-004A8B102761}"/>
    <cellStyle name="Input [yellow] 12 3_Commentaires" xfId="36621" xr:uid="{28D7C095-8CEA-4796-9A9A-8B3F079E9FED}"/>
    <cellStyle name="Input [yellow] 12 4" xfId="36622" xr:uid="{8FFA355E-9C4C-4E23-91D7-1F89B216E917}"/>
    <cellStyle name="Input [yellow] 12 4 2" xfId="36623" xr:uid="{8CCEFA6E-876E-40FC-AAD6-DEEB5721DA24}"/>
    <cellStyle name="Input [yellow] 12 4 2 2" xfId="36624" xr:uid="{571DCFC1-62A5-495C-82B5-E808DC05C0AD}"/>
    <cellStyle name="Input [yellow] 12 4 2 3" xfId="36625" xr:uid="{9CA6BE2B-DCBE-40B2-A819-91EBB19061E3}"/>
    <cellStyle name="Input [yellow] 12 4 2 4" xfId="36626" xr:uid="{2987B66C-F44D-44D8-876F-A42BF6E78D43}"/>
    <cellStyle name="Input [yellow] 12 4 2 5" xfId="36627" xr:uid="{EF7268F3-D489-46A6-B425-46A49CFC7E1D}"/>
    <cellStyle name="Input [yellow] 12 4 3" xfId="36628" xr:uid="{158BE6AA-A1FC-4BF7-8CA7-9B98B91B30CB}"/>
    <cellStyle name="Input [yellow] 12 4 3 2" xfId="36629" xr:uid="{B0A91F63-8768-438A-A85A-BC12CC28E576}"/>
    <cellStyle name="Input [yellow] 12 4 3 3" xfId="36630" xr:uid="{3EF716A5-C658-4749-A50D-EF28946C0E7E}"/>
    <cellStyle name="Input [yellow] 12 4 3 4" xfId="36631" xr:uid="{073C71C2-4AA5-41E8-8EC3-1838F93E8AA8}"/>
    <cellStyle name="Input [yellow] 12 4 3 5" xfId="36632" xr:uid="{0C3D657A-E3AB-4BA9-89AF-E77E2A893FEC}"/>
    <cellStyle name="Input [yellow] 12 4 4" xfId="36633" xr:uid="{1518D0E0-6F5F-451C-B6B7-94D168F13201}"/>
    <cellStyle name="Input [yellow] 12 4 5" xfId="36634" xr:uid="{AA128A5E-2C09-433E-BB9D-57872C102104}"/>
    <cellStyle name="Input [yellow] 12 4 6" xfId="36635" xr:uid="{F4D09768-B82E-45F6-9F51-AB0A76A1689C}"/>
    <cellStyle name="Input [yellow] 12 4 7" xfId="36636" xr:uid="{E2F12F7C-515F-451C-A721-40ADD299A36B}"/>
    <cellStyle name="Input [yellow] 12 4_Commentaires" xfId="36637" xr:uid="{867BD11C-6612-490D-900F-A48F0C0C702A}"/>
    <cellStyle name="Input [yellow] 12 5" xfId="36638" xr:uid="{B8D83A53-9CE7-42EA-898E-3F7C542A6F3F}"/>
    <cellStyle name="Input [yellow] 12 5 2" xfId="36639" xr:uid="{44BBC52A-01BA-4C76-8462-07C6FB177A8D}"/>
    <cellStyle name="Input [yellow] 12 5 2 2" xfId="36640" xr:uid="{B05FF155-CA35-48D6-8E0B-3DE6D414FF90}"/>
    <cellStyle name="Input [yellow] 12 5 2 3" xfId="36641" xr:uid="{40B2053C-49E2-4643-9EC3-D1403DB3CF78}"/>
    <cellStyle name="Input [yellow] 12 5 2 4" xfId="36642" xr:uid="{4D011282-8ABC-4EEB-879E-073F7077E260}"/>
    <cellStyle name="Input [yellow] 12 5 2 5" xfId="36643" xr:uid="{58332910-B2DC-495B-BB19-8D3B86E17E4B}"/>
    <cellStyle name="Input [yellow] 12 5 3" xfId="36644" xr:uid="{8120FD44-9F43-4BFB-B473-1B3EF650F700}"/>
    <cellStyle name="Input [yellow] 12 5 3 2" xfId="36645" xr:uid="{057E0583-6B50-439F-9657-7C9347DD9F21}"/>
    <cellStyle name="Input [yellow] 12 5 3_Commentaires" xfId="36646" xr:uid="{8E5182C6-A2BD-41A1-90A2-B6599D050FAA}"/>
    <cellStyle name="Input [yellow] 12 5 4" xfId="36647" xr:uid="{DFD532D6-618D-4A9F-8841-8B6A4C0B477C}"/>
    <cellStyle name="Input [yellow] 12 5 5" xfId="36648" xr:uid="{4359C479-4C83-48B4-8E4C-9C15F05FBBA9}"/>
    <cellStyle name="Input [yellow] 12 5 6" xfId="36649" xr:uid="{0B03E054-D01F-431E-B3DB-CF1298B2F24A}"/>
    <cellStyle name="Input [yellow] 12 5_Commentaires" xfId="36650" xr:uid="{8B36BE07-DE7F-4D5B-9C0C-6C1D03BE9DEC}"/>
    <cellStyle name="Input [yellow] 12 6" xfId="36651" xr:uid="{B1C93C86-8C52-478C-BE7C-1E60F0ECF945}"/>
    <cellStyle name="Input [yellow] 12 6 2" xfId="36652" xr:uid="{F02F2E40-F8F1-46DB-9C9A-96C02F258234}"/>
    <cellStyle name="Input [yellow] 12 6 2 2" xfId="36653" xr:uid="{631BF97E-3BFC-4573-A1F5-DE5DB8AF937A}"/>
    <cellStyle name="Input [yellow] 12 6 2_Commentaires" xfId="36654" xr:uid="{E262222F-8907-4451-8A11-E55BC22D2415}"/>
    <cellStyle name="Input [yellow] 12 6 3" xfId="36655" xr:uid="{6678DAE7-B3CB-41D2-8BBE-CE43BE059C58}"/>
    <cellStyle name="Input [yellow] 12 6 4" xfId="36656" xr:uid="{11CA88C1-54BA-4BFB-BCE9-32E1CCA8E42E}"/>
    <cellStyle name="Input [yellow] 12 6 5" xfId="36657" xr:uid="{D72250DD-BBF1-4CED-AA0E-CE99CCCB7F52}"/>
    <cellStyle name="Input [yellow] 12 6_Commentaires" xfId="36658" xr:uid="{79C0C4F2-D5EA-48B7-8066-77D2439785C9}"/>
    <cellStyle name="Input [yellow] 12 7" xfId="36659" xr:uid="{0D2DBD48-DBE0-4148-B666-9415E4CB0E1A}"/>
    <cellStyle name="Input [yellow] 12 7 2" xfId="36660" xr:uid="{7FD57F8D-51ED-46D0-A158-4F394319AB84}"/>
    <cellStyle name="Input [yellow] 12 7_Commentaires" xfId="36661" xr:uid="{9C5C74D1-D453-46A1-9A7F-936093ADDF88}"/>
    <cellStyle name="Input [yellow] 12 8" xfId="36662" xr:uid="{45E05FAA-7227-4E42-9254-F65CEE4FB189}"/>
    <cellStyle name="Input [yellow] 12 9" xfId="36663" xr:uid="{75A01614-29F0-4B20-9484-CB2EC19F9386}"/>
    <cellStyle name="Input [yellow] 12_Commentaires" xfId="36664" xr:uid="{CD1AFF1C-D7D5-4C17-B9AC-54A813FA0FBB}"/>
    <cellStyle name="Input [yellow] 13" xfId="36665" xr:uid="{4D16B4E2-45EB-43D4-9143-85ACE74A2EBF}"/>
    <cellStyle name="Input [yellow] 13 2" xfId="36666" xr:uid="{472471F4-EE20-4F48-A28D-6FF44B4AF53B}"/>
    <cellStyle name="Input [yellow] 13 2 2" xfId="36667" xr:uid="{AF32DD54-302E-4D24-B784-36F21ED26D95}"/>
    <cellStyle name="Input [yellow] 13 2 2 2" xfId="36668" xr:uid="{78C824AC-B015-4AA4-BB28-8DA9DF20C84F}"/>
    <cellStyle name="Input [yellow] 13 2 2 3" xfId="36669" xr:uid="{B177E3ED-C1C0-4F9D-B939-B10EF4CF392A}"/>
    <cellStyle name="Input [yellow] 13 2 2 4" xfId="36670" xr:uid="{1F20B0A0-0E38-42B9-B5D5-406FCE371292}"/>
    <cellStyle name="Input [yellow] 13 2 2 5" xfId="36671" xr:uid="{61404EC6-BBD2-4D99-A0E6-1CD802F91C67}"/>
    <cellStyle name="Input [yellow] 13 2 3" xfId="36672" xr:uid="{A479E581-0DE4-49B0-85FC-97183E50183C}"/>
    <cellStyle name="Input [yellow] 13 2 3 2" xfId="36673" xr:uid="{BA99F751-2572-4A9E-B82A-119D8C02EB78}"/>
    <cellStyle name="Input [yellow] 13 2 3 3" xfId="36674" xr:uid="{1B1F18F6-3CF2-41B0-B7F4-65AC356DB8A0}"/>
    <cellStyle name="Input [yellow] 13 2 3 4" xfId="36675" xr:uid="{14853A8A-9D76-4546-A567-CEEB70936DDD}"/>
    <cellStyle name="Input [yellow] 13 2 3 5" xfId="36676" xr:uid="{FC0DE476-6CB8-4D33-92D7-40BAA4A23B61}"/>
    <cellStyle name="Input [yellow] 13 2 4" xfId="36677" xr:uid="{9A35012D-E5B7-4A6D-8109-6C5FF3DA0157}"/>
    <cellStyle name="Input [yellow] 13 2 5" xfId="36678" xr:uid="{6A467394-BEE6-4C8F-A758-D8F6B71E386A}"/>
    <cellStyle name="Input [yellow] 13 2 6" xfId="36679" xr:uid="{A7DFDCC0-7178-4EC1-B15B-7AC43A13E740}"/>
    <cellStyle name="Input [yellow] 13 2 7" xfId="36680" xr:uid="{DE425AE3-1154-4DEF-987F-86E858CA62DA}"/>
    <cellStyle name="Input [yellow] 13 3" xfId="36681" xr:uid="{D7D16C72-064C-486E-89E6-A3A67F6F30C3}"/>
    <cellStyle name="Input [yellow] 13 3 2" xfId="36682" xr:uid="{4E8AC11B-168D-40CD-9FE4-E74EBAABCB26}"/>
    <cellStyle name="Input [yellow] 13 3 2 2" xfId="36683" xr:uid="{E39DE43A-1414-4560-B43D-92FBAAA51E8B}"/>
    <cellStyle name="Input [yellow] 13 3 2 3" xfId="36684" xr:uid="{2003CAA4-D4BF-4F83-8DA6-580576B5A05A}"/>
    <cellStyle name="Input [yellow] 13 3 2 4" xfId="36685" xr:uid="{CA9BF5BB-9D1D-42BB-BD98-C7A8E5A25D13}"/>
    <cellStyle name="Input [yellow] 13 3 2 5" xfId="36686" xr:uid="{D0A40044-6650-493F-921D-40A68A68A01C}"/>
    <cellStyle name="Input [yellow] 13 3 3" xfId="36687" xr:uid="{88170118-C030-46CF-BBDB-57357E731755}"/>
    <cellStyle name="Input [yellow] 13 3 3 2" xfId="36688" xr:uid="{95803DAB-9433-4D77-8F0A-C240DF79E4BE}"/>
    <cellStyle name="Input [yellow] 13 3 3 3" xfId="36689" xr:uid="{2436B651-90C9-413F-BE66-C5EE75C393EC}"/>
    <cellStyle name="Input [yellow] 13 3 3 4" xfId="36690" xr:uid="{77E84641-52BC-4482-A307-66C21DC4645D}"/>
    <cellStyle name="Input [yellow] 13 3 3 5" xfId="36691" xr:uid="{098766BF-E56C-4748-826A-13D7BE34E9A7}"/>
    <cellStyle name="Input [yellow] 13 3 4" xfId="36692" xr:uid="{2A54A695-A81F-43DE-9F90-72F58AFE583D}"/>
    <cellStyle name="Input [yellow] 13 3 5" xfId="36693" xr:uid="{7EA6E067-232C-4CD0-B8AD-B97DD95388B6}"/>
    <cellStyle name="Input [yellow] 13 3 6" xfId="36694" xr:uid="{19584460-AC73-411A-8E95-FF01D6968BFC}"/>
    <cellStyle name="Input [yellow] 13 3 7" xfId="36695" xr:uid="{AE174214-E618-4C54-B0C2-E350F5CC82A4}"/>
    <cellStyle name="Input [yellow] 13 4" xfId="36696" xr:uid="{750DB023-5F6D-4473-9F7F-52BEEBB89BC9}"/>
    <cellStyle name="Input [yellow] 13 4 2" xfId="36697" xr:uid="{F2F529E2-E016-4498-9756-C3AEEAD5F626}"/>
    <cellStyle name="Input [yellow] 13 4 3" xfId="36698" xr:uid="{FA7F42FA-9517-4F15-9C7A-981880A66428}"/>
    <cellStyle name="Input [yellow] 13 4 4" xfId="36699" xr:uid="{453EC173-BEC7-40F2-A351-134D1B76DFC9}"/>
    <cellStyle name="Input [yellow] 13 4 5" xfId="36700" xr:uid="{38DAF13F-99C5-4DD9-9FC4-75FA1ACDB0D8}"/>
    <cellStyle name="Input [yellow] 13 5" xfId="36701" xr:uid="{E99317F7-04B7-4EBB-B793-FB0AEDB1FB8F}"/>
    <cellStyle name="Input [yellow] 13 5 2" xfId="36702" xr:uid="{15AE1A35-9D7B-4D6D-872F-5606A22DCC0C}"/>
    <cellStyle name="Input [yellow] 13 5 3" xfId="36703" xr:uid="{9F0DC02F-F7D8-4E92-9D31-FB8120DDCCE7}"/>
    <cellStyle name="Input [yellow] 13 5 4" xfId="36704" xr:uid="{8F9A444B-1552-4987-A75A-1DAA41766A87}"/>
    <cellStyle name="Input [yellow] 13 5 5" xfId="36705" xr:uid="{DE0DEF12-5096-4FA6-B710-E4621F279595}"/>
    <cellStyle name="Input [yellow] 13 6" xfId="36706" xr:uid="{BF2BD7D0-5D6A-42F0-9FA2-1D37CBB470B7}"/>
    <cellStyle name="Input [yellow] 13 7" xfId="36707" xr:uid="{4B973F09-BBB0-4988-BBBE-22800C7801E6}"/>
    <cellStyle name="Input [yellow] 13 8" xfId="36708" xr:uid="{843269D5-B9EA-4BF3-A80D-788FC5CF26D8}"/>
    <cellStyle name="Input [yellow] 13 9" xfId="36709" xr:uid="{79DE8FD0-4891-42D4-9A87-F8C9BC107751}"/>
    <cellStyle name="Input [yellow] 13_Commentaires" xfId="36710" xr:uid="{113C5AED-172B-4A97-98AB-7F0957703867}"/>
    <cellStyle name="Input [yellow] 14" xfId="36711" xr:uid="{71DE2EE0-B466-44A9-8665-A175DE9C81D1}"/>
    <cellStyle name="Input [yellow] 14 2" xfId="36712" xr:uid="{8FECB7D1-7E85-4DBA-A525-1A3DE657EA0F}"/>
    <cellStyle name="Input [yellow] 14 2 2" xfId="36713" xr:uid="{D8903933-95AD-4232-80E4-5AB80859D9FD}"/>
    <cellStyle name="Input [yellow] 14 2 3" xfId="36714" xr:uid="{784524B8-B78D-4056-9BE3-A061AC27CD9D}"/>
    <cellStyle name="Input [yellow] 14 2 4" xfId="36715" xr:uid="{F91DDA41-68C0-45D6-93DE-3217610A991F}"/>
    <cellStyle name="Input [yellow] 14 2 5" xfId="36716" xr:uid="{DE15EB91-B92B-404F-B974-68E9470FD153}"/>
    <cellStyle name="Input [yellow] 14 3" xfId="36717" xr:uid="{B1FCF327-7FD2-47EE-AE2B-B59BA87B1668}"/>
    <cellStyle name="Input [yellow] 14 3 2" xfId="36718" xr:uid="{72206823-2612-4274-9FA7-EADA2FFB320C}"/>
    <cellStyle name="Input [yellow] 14 3 3" xfId="36719" xr:uid="{EECD0A32-92DF-4205-824A-373F0E3C3A8D}"/>
    <cellStyle name="Input [yellow] 14 3 4" xfId="36720" xr:uid="{0B8480EF-DBBB-45F9-8B11-844136E89F8F}"/>
    <cellStyle name="Input [yellow] 14 3 5" xfId="36721" xr:uid="{EDDB0BB6-02BE-42C5-A26C-285FB003880A}"/>
    <cellStyle name="Input [yellow] 14 4" xfId="36722" xr:uid="{6CDD4685-6725-4AF4-9C31-3CBD7DF310C5}"/>
    <cellStyle name="Input [yellow] 14 5" xfId="36723" xr:uid="{594C3969-1582-42A6-8DA9-DFF1B926EC09}"/>
    <cellStyle name="Input [yellow] 14 6" xfId="36724" xr:uid="{9E6487C7-87BE-4944-9854-BE61D3957354}"/>
    <cellStyle name="Input [yellow] 14 7" xfId="36725" xr:uid="{54CCEAAC-19CF-4C39-B4CA-BE92130F6CA3}"/>
    <cellStyle name="Input [yellow] 14_Commentaires" xfId="36726" xr:uid="{2960C097-ADF6-4225-818D-6453374B8D30}"/>
    <cellStyle name="Input [yellow] 15" xfId="36727" xr:uid="{D8429439-C4CA-4B2F-A22D-4A62E0809EB4}"/>
    <cellStyle name="Input [yellow] 15 2" xfId="36728" xr:uid="{0484B888-C2FC-43C3-9D67-DA830179AD62}"/>
    <cellStyle name="Input [yellow] 15 2 2" xfId="36729" xr:uid="{A5A53143-FD93-4AA1-B5D0-BAD150F3C37C}"/>
    <cellStyle name="Input [yellow] 15 2 3" xfId="36730" xr:uid="{48CFB98E-3C1B-4511-9791-4FA251467CAA}"/>
    <cellStyle name="Input [yellow] 15 2 4" xfId="36731" xr:uid="{A8EFBFAD-481F-4E21-9753-FFA137504CF8}"/>
    <cellStyle name="Input [yellow] 15 2 5" xfId="36732" xr:uid="{9ADEA0CE-54B0-4CB7-88CB-6D3DF1515FAB}"/>
    <cellStyle name="Input [yellow] 15 3" xfId="36733" xr:uid="{EF5C5985-E93D-400C-AFAC-6D99FC716E66}"/>
    <cellStyle name="Input [yellow] 15 3 2" xfId="36734" xr:uid="{08F95BEE-FCF6-46FA-831F-9364C63A6909}"/>
    <cellStyle name="Input [yellow] 15 3 3" xfId="36735" xr:uid="{B857470D-9C3A-4578-AA8D-E1A449D634D9}"/>
    <cellStyle name="Input [yellow] 15 3 4" xfId="36736" xr:uid="{7FC27C1C-5725-463C-AEEE-3B87EF3A651C}"/>
    <cellStyle name="Input [yellow] 15 3 5" xfId="36737" xr:uid="{1BB16D9C-6EB5-47C0-A0F3-0070819811B7}"/>
    <cellStyle name="Input [yellow] 15 4" xfId="36738" xr:uid="{B3415388-657C-42B2-98A9-254747B0839A}"/>
    <cellStyle name="Input [yellow] 15 5" xfId="36739" xr:uid="{79664C6D-29DB-4A2F-8D52-7BAA5DF37774}"/>
    <cellStyle name="Input [yellow] 15 6" xfId="36740" xr:uid="{AB6B49F3-FEE2-4585-9D40-F405CC80337E}"/>
    <cellStyle name="Input [yellow] 15 7" xfId="36741" xr:uid="{7EDEF8AB-4ED5-4052-AFB8-6D53697A2660}"/>
    <cellStyle name="Input [yellow] 15_Commentaires" xfId="36742" xr:uid="{14F44D0A-3861-4355-8174-9F3A252E845F}"/>
    <cellStyle name="Input [yellow] 16" xfId="36743" xr:uid="{CEFA6968-EB76-4670-A47E-151335DA0AB8}"/>
    <cellStyle name="Input [yellow] 16 2" xfId="36744" xr:uid="{F2287AE1-E99F-4804-B308-9555D40E57D0}"/>
    <cellStyle name="Input [yellow] 16 2 2" xfId="36745" xr:uid="{586BAF84-A23F-4C91-BF62-68373EE13A24}"/>
    <cellStyle name="Input [yellow] 16 2 3" xfId="36746" xr:uid="{FEE2C29A-1813-466E-9F0A-2B3C80495A55}"/>
    <cellStyle name="Input [yellow] 16 2 4" xfId="36747" xr:uid="{E6E2E104-3A20-4312-9EFC-439AB008DD34}"/>
    <cellStyle name="Input [yellow] 16 2 5" xfId="36748" xr:uid="{D349E465-5DA1-4680-9321-64DD028F1247}"/>
    <cellStyle name="Input [yellow] 16 3" xfId="36749" xr:uid="{59A75857-EC1B-407C-B8A2-34FCD2AA3625}"/>
    <cellStyle name="Input [yellow] 16 3 2" xfId="36750" xr:uid="{8C18BE0D-A695-4FF3-89A8-1CACAF67AB5E}"/>
    <cellStyle name="Input [yellow] 16 3 3" xfId="36751" xr:uid="{F7F998E3-56BF-4495-8BCC-5954DC3A6F7C}"/>
    <cellStyle name="Input [yellow] 16 3 4" xfId="36752" xr:uid="{17A50F36-979A-420B-B970-66202DFD1667}"/>
    <cellStyle name="Input [yellow] 16 3 5" xfId="36753" xr:uid="{38CC85B0-9BE3-447D-8248-D05DD2C39D1F}"/>
    <cellStyle name="Input [yellow] 16 4" xfId="36754" xr:uid="{EB137AD6-AEDD-4F1E-B93D-88760A52DB67}"/>
    <cellStyle name="Input [yellow] 16 5" xfId="36755" xr:uid="{DC39DD45-F7B4-43E4-BA76-86183F568DD6}"/>
    <cellStyle name="Input [yellow] 16 6" xfId="36756" xr:uid="{F9EDA4D5-73DA-47AB-989E-FDD77587CBEC}"/>
    <cellStyle name="Input [yellow] 16 7" xfId="36757" xr:uid="{35331881-EA5F-4B91-A65D-FA2552161C1D}"/>
    <cellStyle name="Input [yellow] 16_Commentaires" xfId="36758" xr:uid="{ADD6E584-41DB-44E7-81F7-68067FCF7A6A}"/>
    <cellStyle name="Input [yellow] 17" xfId="36759" xr:uid="{E9EA65F9-D476-47BE-8300-DE1BC571AB0D}"/>
    <cellStyle name="Input [yellow] 17 2" xfId="36760" xr:uid="{89E8AD1E-0D69-4E4C-B1CF-19BEC693000A}"/>
    <cellStyle name="Input [yellow] 17 2 2" xfId="36761" xr:uid="{11E4577A-D936-4DF7-905E-743CE4349D5E}"/>
    <cellStyle name="Input [yellow] 17 2 3" xfId="36762" xr:uid="{1ACB778A-EF25-441E-9A49-53F86EE7813A}"/>
    <cellStyle name="Input [yellow] 17 2 4" xfId="36763" xr:uid="{2E3A2F7F-514C-4108-8DED-6EA71E705531}"/>
    <cellStyle name="Input [yellow] 17 2 5" xfId="36764" xr:uid="{8D70B946-2BC6-4878-BE5E-6EAD34927FEE}"/>
    <cellStyle name="Input [yellow] 17 2_Commentaires" xfId="36765" xr:uid="{499EABD0-70D2-45E8-B29D-CA75A1218650}"/>
    <cellStyle name="Input [yellow] 17 3" xfId="36766" xr:uid="{20F632DD-E0CE-442C-B1E6-CC1420592A0B}"/>
    <cellStyle name="Input [yellow] 17 3 2" xfId="36767" xr:uid="{7013102F-0EEB-427D-AD6D-9A0268D5C0C3}"/>
    <cellStyle name="Input [yellow] 17 3 3" xfId="36768" xr:uid="{7DBE6587-A985-489A-9BB3-3080A0EF1E48}"/>
    <cellStyle name="Input [yellow] 17 3 4" xfId="36769" xr:uid="{A4B80516-7AB8-4372-B95D-88341F1D5353}"/>
    <cellStyle name="Input [yellow] 17 3 5" xfId="36770" xr:uid="{FB463CE7-E002-417A-A6BC-EECBBEB10652}"/>
    <cellStyle name="Input [yellow] 17 4" xfId="36771" xr:uid="{7B59B5C7-5144-4032-A3AE-394664407EF8}"/>
    <cellStyle name="Input [yellow] 17 5" xfId="36772" xr:uid="{B105AA24-6E0A-454B-A8BF-D440C5E1EF33}"/>
    <cellStyle name="Input [yellow] 17 6" xfId="36773" xr:uid="{C4206D6B-9DD4-4D63-940C-50F101B9A4F1}"/>
    <cellStyle name="Input [yellow] 17 7" xfId="36774" xr:uid="{6F2E17BA-F129-4A3C-8FD3-5F0BDAE83387}"/>
    <cellStyle name="Input [yellow] 17_Commentaires" xfId="36775" xr:uid="{B88521EB-F3B6-4F94-92CD-E6B0683B32A5}"/>
    <cellStyle name="Input [yellow] 18" xfId="36776" xr:uid="{1EEF6D05-1A39-4EDC-B3BC-4885D99EFBCE}"/>
    <cellStyle name="Input [yellow] 18 2" xfId="36777" xr:uid="{0A463D5F-9D50-4D67-B489-5AEFD6B60383}"/>
    <cellStyle name="Input [yellow] 18 2 2" xfId="36778" xr:uid="{5B40B64D-AA80-4A86-8F74-39A25151B6C2}"/>
    <cellStyle name="Input [yellow] 18 2 3" xfId="36779" xr:uid="{0BC094BA-A8EA-410A-B3F7-3918FFC3A6BA}"/>
    <cellStyle name="Input [yellow] 18 2 4" xfId="36780" xr:uid="{AE19ECB9-A40F-4F61-B185-215BBE599575}"/>
    <cellStyle name="Input [yellow] 18 2 5" xfId="36781" xr:uid="{248A454C-3AC6-45E6-9FFE-9687790E1600}"/>
    <cellStyle name="Input [yellow] 18 2_Commentaires" xfId="36782" xr:uid="{5EB34410-7657-4824-A8AF-6748982A390C}"/>
    <cellStyle name="Input [yellow] 18 3" xfId="36783" xr:uid="{31D8D0F9-C0C3-463E-B05D-40D0E2D5D795}"/>
    <cellStyle name="Input [yellow] 18 3 2" xfId="36784" xr:uid="{5F1A3306-8D5C-4216-97FD-951923B7342E}"/>
    <cellStyle name="Input [yellow] 18 3 3" xfId="36785" xr:uid="{908EE23B-7090-4B01-8E3A-B4337006489E}"/>
    <cellStyle name="Input [yellow] 18 3 4" xfId="36786" xr:uid="{09D51245-7421-4D58-A5A6-73E4F7C7BC08}"/>
    <cellStyle name="Input [yellow] 18 3 5" xfId="36787" xr:uid="{B6272D6D-A46E-4367-A23A-F41BD427C4EA}"/>
    <cellStyle name="Input [yellow] 18 4" xfId="36788" xr:uid="{AADAB818-296E-460F-850A-488DA5129537}"/>
    <cellStyle name="Input [yellow] 18 5" xfId="36789" xr:uid="{76EF432B-CD7F-4848-BD94-EE4E42996F2D}"/>
    <cellStyle name="Input [yellow] 18 6" xfId="36790" xr:uid="{45C3C368-A5F5-4315-9171-7B0DAA24C320}"/>
    <cellStyle name="Input [yellow] 18 7" xfId="36791" xr:uid="{954FB28B-712C-419A-A66C-74229301A5CF}"/>
    <cellStyle name="Input [yellow] 18_Commentaires" xfId="36792" xr:uid="{231CA584-5471-41EF-9427-9F712DFF3617}"/>
    <cellStyle name="Input [yellow] 19" xfId="36793" xr:uid="{30C383E0-FAFB-4974-AE52-8DC7F8AA4D86}"/>
    <cellStyle name="Input [yellow] 19 2" xfId="36794" xr:uid="{2564A4CA-C6B5-4291-BA5F-B08F273F3D3C}"/>
    <cellStyle name="Input [yellow] 19 2 2" xfId="36795" xr:uid="{0C7981DA-3F0A-4990-80C2-ACEE2F16AC0F}"/>
    <cellStyle name="Input [yellow] 19 2 3" xfId="36796" xr:uid="{DEF35D91-A702-4D99-B622-B326478F3F31}"/>
    <cellStyle name="Input [yellow] 19 2 4" xfId="36797" xr:uid="{8686DB14-B761-474B-8D8D-23CAB4D33C01}"/>
    <cellStyle name="Input [yellow] 19 2 5" xfId="36798" xr:uid="{D02CAD0D-FF01-4AC1-AD76-043293AE6AFF}"/>
    <cellStyle name="Input [yellow] 19 2_Commentaires" xfId="36799" xr:uid="{E960BD48-8B76-45AC-9D88-6E2110EAE212}"/>
    <cellStyle name="Input [yellow] 19 3" xfId="36800" xr:uid="{E50A3EDF-9BBD-42DB-9645-F52A91028D72}"/>
    <cellStyle name="Input [yellow] 19 3 2" xfId="36801" xr:uid="{9BA7246E-F27D-4A2F-9CBE-E1A50D1C7162}"/>
    <cellStyle name="Input [yellow] 19 3 3" xfId="36802" xr:uid="{9A8C9EF9-D6E5-46C6-AA54-336F8EEC3B8C}"/>
    <cellStyle name="Input [yellow] 19 3 4" xfId="36803" xr:uid="{B91D6561-363D-427A-B5DA-BCE9A8E0193C}"/>
    <cellStyle name="Input [yellow] 19 3 5" xfId="36804" xr:uid="{113DA991-F6D8-4EA3-A2DA-89D9AB6E1FD9}"/>
    <cellStyle name="Input [yellow] 19 4" xfId="36805" xr:uid="{C38C1404-D8D7-4C31-9046-E2C26F7A2E7A}"/>
    <cellStyle name="Input [yellow] 19 5" xfId="36806" xr:uid="{E44BAF59-27F9-42B9-A31A-B7E546941F39}"/>
    <cellStyle name="Input [yellow] 19 6" xfId="36807" xr:uid="{5389968F-B746-4732-9FB9-2134F88C2816}"/>
    <cellStyle name="Input [yellow] 19 7" xfId="36808" xr:uid="{9CE5660E-70B4-4887-96B8-5FE0835E9ACC}"/>
    <cellStyle name="Input [yellow] 19_Commentaires" xfId="36809" xr:uid="{31DBD724-CA1C-483F-A0C5-296CAD48ACF1}"/>
    <cellStyle name="Input [yellow] 2" xfId="36810" xr:uid="{B987D8D1-F4FF-47D1-AD25-9709524B3E90}"/>
    <cellStyle name="Input [yellow] 2 10" xfId="36811" xr:uid="{E3CFB90D-F45F-4C36-8D18-74FFA809C7A6}"/>
    <cellStyle name="Input [yellow] 2 11" xfId="36812" xr:uid="{37304590-8510-4E4E-95FB-92035E23C241}"/>
    <cellStyle name="Input [yellow] 2 12" xfId="36813" xr:uid="{2F0E3076-21CC-49E8-98D7-FD5E1427620F}"/>
    <cellStyle name="Input [yellow] 2 2" xfId="36814" xr:uid="{69AABF10-98A5-4EC2-8439-D9DBEC121A9D}"/>
    <cellStyle name="Input [yellow] 2 2 10" xfId="36815" xr:uid="{D3A9ABCA-086C-47F8-B3AB-F95B962345C9}"/>
    <cellStyle name="Input [yellow] 2 2 2" xfId="36816" xr:uid="{8831B816-C9B5-479C-B329-4F4D67BF8B6C}"/>
    <cellStyle name="Input [yellow] 2 2 2 2" xfId="36817" xr:uid="{9D7EDEE1-3B6A-4222-94E0-73EFFD80E549}"/>
    <cellStyle name="Input [yellow] 2 2 2 2 2" xfId="36818" xr:uid="{08BFDE76-3745-42F6-9764-196D8565DD7E}"/>
    <cellStyle name="Input [yellow] 2 2 2 2 3" xfId="36819" xr:uid="{EABC13D5-275B-4AB0-9E7B-5CA8DD3F0900}"/>
    <cellStyle name="Input [yellow] 2 2 2 2 4" xfId="36820" xr:uid="{493D947E-AEC8-45EA-9BE7-B54D789DDFB1}"/>
    <cellStyle name="Input [yellow] 2 2 2 2 5" xfId="36821" xr:uid="{BE336E52-E3BB-4084-BC8D-F093078AC5C0}"/>
    <cellStyle name="Input [yellow] 2 2 2 3" xfId="36822" xr:uid="{F1207EEE-5234-4355-84D9-DAA4BC62577C}"/>
    <cellStyle name="Input [yellow] 2 2 2 3 2" xfId="36823" xr:uid="{B2092888-8F2C-4FC7-BACD-3F44FC71E1CF}"/>
    <cellStyle name="Input [yellow] 2 2 2 3 3" xfId="36824" xr:uid="{6D25966C-ACBD-4A4C-BD5C-EAA5A7F56ADF}"/>
    <cellStyle name="Input [yellow] 2 2 2 3 4" xfId="36825" xr:uid="{474BF12A-BC3B-4367-BC8F-080021CF9B09}"/>
    <cellStyle name="Input [yellow] 2 2 2 3 5" xfId="36826" xr:uid="{358E7564-F1B1-4EB0-BDB6-44589BDA9BE8}"/>
    <cellStyle name="Input [yellow] 2 2 2 4" xfId="36827" xr:uid="{FEF03041-D20C-4B6B-B032-71655396E52E}"/>
    <cellStyle name="Input [yellow] 2 2 2 5" xfId="36828" xr:uid="{DF965191-840E-42E8-8264-DBA0607CADF4}"/>
    <cellStyle name="Input [yellow] 2 2 2 6" xfId="36829" xr:uid="{4D553F98-4CBC-4782-9F9B-3D2DD58EA8DD}"/>
    <cellStyle name="Input [yellow] 2 2 2 7" xfId="36830" xr:uid="{8A2E9B5E-7496-40E5-B7F2-EFA65FFB2592}"/>
    <cellStyle name="Input [yellow] 2 2 3" xfId="36831" xr:uid="{5D44178F-E229-474E-AEC2-C005248BF114}"/>
    <cellStyle name="Input [yellow] 2 2 3 2" xfId="36832" xr:uid="{04AF5C3F-B851-44C6-B9E0-98D467464220}"/>
    <cellStyle name="Input [yellow] 2 2 3 2 2" xfId="36833" xr:uid="{B8AE50AE-441C-4DF0-9994-B8553B01F72A}"/>
    <cellStyle name="Input [yellow] 2 2 3 2 3" xfId="36834" xr:uid="{206307D2-BB18-4EE3-906D-0568A6759788}"/>
    <cellStyle name="Input [yellow] 2 2 3 2 4" xfId="36835" xr:uid="{B989F185-951E-4379-8162-451F7BD2953B}"/>
    <cellStyle name="Input [yellow] 2 2 3 2 5" xfId="36836" xr:uid="{46530C88-64C1-4038-AC2B-BA0D7DFAF8FD}"/>
    <cellStyle name="Input [yellow] 2 2 3 3" xfId="36837" xr:uid="{BFD181AE-86C4-4CDB-BC3D-C31AB221B727}"/>
    <cellStyle name="Input [yellow] 2 2 3 3 2" xfId="36838" xr:uid="{0A298C00-08F3-406B-AAE0-3DB0D334664F}"/>
    <cellStyle name="Input [yellow] 2 2 3 3 3" xfId="36839" xr:uid="{3DFBEFF1-5D94-4AE3-B94E-0526947467B9}"/>
    <cellStyle name="Input [yellow] 2 2 3 3 4" xfId="36840" xr:uid="{D157C4E8-9180-4264-873B-371CF6ABD230}"/>
    <cellStyle name="Input [yellow] 2 2 3 3 5" xfId="36841" xr:uid="{89C6E926-9996-4317-A36E-269471B5E7A7}"/>
    <cellStyle name="Input [yellow] 2 2 3 4" xfId="36842" xr:uid="{85B52C6F-0B48-4062-8D9D-13B6929D46E0}"/>
    <cellStyle name="Input [yellow] 2 2 3 5" xfId="36843" xr:uid="{409AEEFB-96FD-4141-9399-6AE4E9AEB5C5}"/>
    <cellStyle name="Input [yellow] 2 2 3 6" xfId="36844" xr:uid="{65231D53-BCD9-450C-B31D-C74D4B9E6C96}"/>
    <cellStyle name="Input [yellow] 2 2 3 7" xfId="36845" xr:uid="{4A02B119-4A5C-4F9D-A5F5-E144F5849C2D}"/>
    <cellStyle name="Input [yellow] 2 2 4" xfId="36846" xr:uid="{46F88926-B938-47EE-9B11-4CBC658BC89D}"/>
    <cellStyle name="Input [yellow] 2 2 4 2" xfId="36847" xr:uid="{893FC9FB-373C-464F-A207-F8D322081AD2}"/>
    <cellStyle name="Input [yellow] 2 2 4 2 2" xfId="36848" xr:uid="{755FFCCD-9D09-4FAB-AC01-0318739E5844}"/>
    <cellStyle name="Input [yellow] 2 2 4 2 3" xfId="36849" xr:uid="{166A55A9-81F2-43F6-B940-DC873EB99036}"/>
    <cellStyle name="Input [yellow] 2 2 4 2 4" xfId="36850" xr:uid="{9C0EF987-91E9-4497-8B5C-4BD15107ECCA}"/>
    <cellStyle name="Input [yellow] 2 2 4 2 5" xfId="36851" xr:uid="{77FCA6E9-DD36-4966-BB57-FCBD09821401}"/>
    <cellStyle name="Input [yellow] 2 2 4 3" xfId="36852" xr:uid="{F183784B-A32F-4CA1-8A6E-FC293C3FBF26}"/>
    <cellStyle name="Input [yellow] 2 2 4 3 2" xfId="36853" xr:uid="{43151B9B-1E4B-4B10-9CD4-1CA13F27E586}"/>
    <cellStyle name="Input [yellow] 2 2 4 3 3" xfId="36854" xr:uid="{C8F39ED1-DDD4-4C29-B25E-C4AD71E84A8F}"/>
    <cellStyle name="Input [yellow] 2 2 4 3 4" xfId="36855" xr:uid="{A5D10901-6A34-485B-BCF8-5C73FAB7C3E7}"/>
    <cellStyle name="Input [yellow] 2 2 4 3 5" xfId="36856" xr:uid="{97F889EF-CD0C-4718-A5D8-DB0DD21AFC79}"/>
    <cellStyle name="Input [yellow] 2 2 4 4" xfId="36857" xr:uid="{42BDEBA4-2379-4C9F-9CBF-9D85ECE9D999}"/>
    <cellStyle name="Input [yellow] 2 2 4 5" xfId="36858" xr:uid="{CF2FD548-5693-421B-BE03-114442DDC5F3}"/>
    <cellStyle name="Input [yellow] 2 2 4 6" xfId="36859" xr:uid="{CF07B354-95AD-44E5-846D-8C9ECA8046F9}"/>
    <cellStyle name="Input [yellow] 2 2 4 7" xfId="36860" xr:uid="{96E45850-3619-4272-8352-49AB4BF89551}"/>
    <cellStyle name="Input [yellow] 2 2 5" xfId="36861" xr:uid="{B43D3A10-6419-44C2-922A-8BB789F5679D}"/>
    <cellStyle name="Input [yellow] 2 2 5 2" xfId="36862" xr:uid="{7BCD98A1-DED6-46F9-9503-33174827C46F}"/>
    <cellStyle name="Input [yellow] 2 2 5 3" xfId="36863" xr:uid="{0181AB31-7642-4985-AB6F-4573A30D2922}"/>
    <cellStyle name="Input [yellow] 2 2 5 4" xfId="36864" xr:uid="{85DE208C-2D19-4784-B54B-A986FE369A09}"/>
    <cellStyle name="Input [yellow] 2 2 5 5" xfId="36865" xr:uid="{21C0BA63-D496-4ECB-8ECC-8617B454EAC1}"/>
    <cellStyle name="Input [yellow] 2 2 6" xfId="36866" xr:uid="{4169F4AE-4787-4B92-865A-ECA4AA0EBB51}"/>
    <cellStyle name="Input [yellow] 2 2 6 2" xfId="36867" xr:uid="{1DBCD9AC-08EC-42B0-85DB-05CFF88DC0E6}"/>
    <cellStyle name="Input [yellow] 2 2 6 3" xfId="36868" xr:uid="{6404E258-F75D-4051-A049-86870EC21FCE}"/>
    <cellStyle name="Input [yellow] 2 2 6 4" xfId="36869" xr:uid="{43822DBD-FA24-4508-9448-5C4891E49B36}"/>
    <cellStyle name="Input [yellow] 2 2 6 5" xfId="36870" xr:uid="{4660B156-9E57-4295-8F94-7FD3DA75D3E7}"/>
    <cellStyle name="Input [yellow] 2 2 7" xfId="36871" xr:uid="{8773606A-A2B1-4771-9189-22EFA31A4314}"/>
    <cellStyle name="Input [yellow] 2 2 8" xfId="36872" xr:uid="{E0283C98-4028-4E50-B941-7C90F644DD47}"/>
    <cellStyle name="Input [yellow] 2 2 9" xfId="36873" xr:uid="{D8EC5C37-1B44-49B3-9D29-A5E95F575163}"/>
    <cellStyle name="Input [yellow] 2 2_Commentaires" xfId="36874" xr:uid="{3E002D3F-CE5C-4281-B30F-0880DE724105}"/>
    <cellStyle name="Input [yellow] 2 3" xfId="36875" xr:uid="{0FFF466D-4CEF-441A-8F99-FC54F4DA133B}"/>
    <cellStyle name="Input [yellow] 2 3 2" xfId="36876" xr:uid="{699CA928-2E2F-4517-A7BA-96CE76A99356}"/>
    <cellStyle name="Input [yellow] 2 3 2 2" xfId="36877" xr:uid="{09386554-24F8-42EB-93E1-DBA04BC3C2AB}"/>
    <cellStyle name="Input [yellow] 2 3 2 3" xfId="36878" xr:uid="{CE25F60B-E09C-4516-B162-319045F05FA4}"/>
    <cellStyle name="Input [yellow] 2 3 2 4" xfId="36879" xr:uid="{2530C133-0EEE-4A9B-ACC1-DFDB1DB54541}"/>
    <cellStyle name="Input [yellow] 2 3 2 5" xfId="36880" xr:uid="{1B1F5D15-E5C8-48AA-9371-512B25D2ACAA}"/>
    <cellStyle name="Input [yellow] 2 3 3" xfId="36881" xr:uid="{AAB77269-AE10-4784-AECB-06E631C79D53}"/>
    <cellStyle name="Input [yellow] 2 3 3 2" xfId="36882" xr:uid="{3A508321-CBEF-4431-884C-F12BD3F692CC}"/>
    <cellStyle name="Input [yellow] 2 3 3 3" xfId="36883" xr:uid="{F04C03C1-9DA0-4582-82B8-58C2CB98BE3B}"/>
    <cellStyle name="Input [yellow] 2 3 3 4" xfId="36884" xr:uid="{AA79203B-9C6E-4628-B5BB-A76809B533A5}"/>
    <cellStyle name="Input [yellow] 2 3 3 5" xfId="36885" xr:uid="{9E7D2F2D-0844-4D56-8DDF-7EBC608FA4E1}"/>
    <cellStyle name="Input [yellow] 2 3 4" xfId="36886" xr:uid="{F4B2E2A9-BCB1-40BF-9A5B-8D92C4CBA47F}"/>
    <cellStyle name="Input [yellow] 2 3 5" xfId="36887" xr:uid="{B20672E5-71EF-4230-9147-869D936F0A15}"/>
    <cellStyle name="Input [yellow] 2 3 6" xfId="36888" xr:uid="{BC58DF98-C3D1-4575-BB41-E24D2D2F895F}"/>
    <cellStyle name="Input [yellow] 2 3 7" xfId="36889" xr:uid="{245F3383-71DC-4BE9-8CAC-BF64A8EFE5D6}"/>
    <cellStyle name="Input [yellow] 2 3_Commentaires" xfId="36890" xr:uid="{95F8F501-E802-41C0-A489-343B0C11BAE1}"/>
    <cellStyle name="Input [yellow] 2 4" xfId="36891" xr:uid="{2F366A7D-8979-4886-A41A-C5E40B936178}"/>
    <cellStyle name="Input [yellow] 2 4 2" xfId="36892" xr:uid="{696EC29C-DC86-4E47-8B8C-6CAA6C0A6F1E}"/>
    <cellStyle name="Input [yellow] 2 4 2 2" xfId="36893" xr:uid="{14359E2D-3546-4800-9DFF-21D3451CDB3E}"/>
    <cellStyle name="Input [yellow] 2 4 2 3" xfId="36894" xr:uid="{6E4FC5F3-9548-4FBD-AE41-9372792FBBC9}"/>
    <cellStyle name="Input [yellow] 2 4 2 4" xfId="36895" xr:uid="{C0A6D7FF-6859-45D0-BB3C-F0EA740F24F7}"/>
    <cellStyle name="Input [yellow] 2 4 2 5" xfId="36896" xr:uid="{CC834610-6D2A-4221-B383-138372AE569A}"/>
    <cellStyle name="Input [yellow] 2 4 3" xfId="36897" xr:uid="{B0728EA4-8E21-452D-81DB-046066CEE153}"/>
    <cellStyle name="Input [yellow] 2 4 3 2" xfId="36898" xr:uid="{FF0EC91A-1DC8-445B-B0D8-C648B28D4A6C}"/>
    <cellStyle name="Input [yellow] 2 4 3 3" xfId="36899" xr:uid="{10856330-3BC1-410E-B668-52CA8C720BA0}"/>
    <cellStyle name="Input [yellow] 2 4 3 4" xfId="36900" xr:uid="{252C1A79-7FF1-48EE-99AB-B8AD2FD99767}"/>
    <cellStyle name="Input [yellow] 2 4 3 5" xfId="36901" xr:uid="{08AB52E2-749C-4F3D-ABA8-FECD570194EF}"/>
    <cellStyle name="Input [yellow] 2 4 4" xfId="36902" xr:uid="{C2A65EA6-E5CB-48C7-80E0-FEC501BB461B}"/>
    <cellStyle name="Input [yellow] 2 4 5" xfId="36903" xr:uid="{4A0BAEAE-B470-4CD0-A640-9277A75EA43F}"/>
    <cellStyle name="Input [yellow] 2 4 6" xfId="36904" xr:uid="{0FE3BCBF-7902-4AFF-972E-8550296DA9ED}"/>
    <cellStyle name="Input [yellow] 2 4 7" xfId="36905" xr:uid="{DC107887-16A2-443C-8A57-EE7C7A8CECD5}"/>
    <cellStyle name="Input [yellow] 2 4_Commentaires" xfId="36906" xr:uid="{5B5DFA2C-F968-451B-9AB8-BCAE67F3A3DE}"/>
    <cellStyle name="Input [yellow] 2 5" xfId="36907" xr:uid="{746A3647-5D1D-4DBA-A3A4-A32EE54D9A8E}"/>
    <cellStyle name="Input [yellow] 2 5 2" xfId="36908" xr:uid="{40A21328-3918-42FA-A93B-0B947ABCD40C}"/>
    <cellStyle name="Input [yellow] 2 5 2 2" xfId="36909" xr:uid="{4B768D01-4F0F-477C-8485-AA54113494F3}"/>
    <cellStyle name="Input [yellow] 2 5 2 3" xfId="36910" xr:uid="{679915ED-8D82-4F7E-BB16-75097848BE33}"/>
    <cellStyle name="Input [yellow] 2 5 2 4" xfId="36911" xr:uid="{CD97E3BB-B738-4D05-89FA-1EE643FFC52A}"/>
    <cellStyle name="Input [yellow] 2 5 2 5" xfId="36912" xr:uid="{4D189189-3C68-4709-BFE4-33679BE0B03E}"/>
    <cellStyle name="Input [yellow] 2 5 3" xfId="36913" xr:uid="{B1984435-805E-4354-9F03-501812D3B0C9}"/>
    <cellStyle name="Input [yellow] 2 5 3 2" xfId="36914" xr:uid="{16A6EA4E-25B9-42FD-857A-3FA0E4DE56CA}"/>
    <cellStyle name="Input [yellow] 2 5 3 3" xfId="36915" xr:uid="{BE322008-4712-4D0D-8447-E0468BBC1456}"/>
    <cellStyle name="Input [yellow] 2 5 3 4" xfId="36916" xr:uid="{875728AB-542D-47AF-89EC-335E9FF140DA}"/>
    <cellStyle name="Input [yellow] 2 5 3 5" xfId="36917" xr:uid="{43E2E50B-CE1D-49FE-965F-D290E86988FA}"/>
    <cellStyle name="Input [yellow] 2 5 3_Commentaires" xfId="36918" xr:uid="{7F6DCE6A-8FAE-4556-B5E6-131D505EC803}"/>
    <cellStyle name="Input [yellow] 2 5 4" xfId="36919" xr:uid="{47B048C4-6B46-4974-A3B5-6E7049E07961}"/>
    <cellStyle name="Input [yellow] 2 5 5" xfId="36920" xr:uid="{E9870E0B-8F9D-4DF5-846C-400039066B85}"/>
    <cellStyle name="Input [yellow] 2 5 6" xfId="36921" xr:uid="{F24E7A8F-D849-4E60-BD70-8E71BFF1D0DF}"/>
    <cellStyle name="Input [yellow] 2 5 7" xfId="36922" xr:uid="{1C0D1588-7CF0-465A-A23A-354E71D47C6B}"/>
    <cellStyle name="Input [yellow] 2 5_Commentaires" xfId="36923" xr:uid="{3992398C-7622-495E-B97C-E124C023D534}"/>
    <cellStyle name="Input [yellow] 2 6" xfId="36924" xr:uid="{D5666473-7FE7-4482-8265-9405B4ADB067}"/>
    <cellStyle name="Input [yellow] 2 6 2" xfId="36925" xr:uid="{F1AB0136-7D69-41E3-AF83-441430045F04}"/>
    <cellStyle name="Input [yellow] 2 6 2 2" xfId="36926" xr:uid="{D0D2ABA9-4ECD-4372-9544-9C287F160C60}"/>
    <cellStyle name="Input [yellow] 2 6 2 3" xfId="36927" xr:uid="{386176B5-5C53-4A7F-98AD-B676A1506F0C}"/>
    <cellStyle name="Input [yellow] 2 6 2 4" xfId="36928" xr:uid="{D8DF2C5A-ADBE-429C-91D5-C60A9E0F4BDD}"/>
    <cellStyle name="Input [yellow] 2 6 2 5" xfId="36929" xr:uid="{B13CBE78-B028-404D-815E-A7C85EF83D63}"/>
    <cellStyle name="Input [yellow] 2 6 2_Commentaires" xfId="36930" xr:uid="{13077B0C-F53E-4EAF-98ED-BEDD02C4413E}"/>
    <cellStyle name="Input [yellow] 2 6 3" xfId="36931" xr:uid="{26D1FDA8-EE97-4C17-8C93-E7EADA8CF2EB}"/>
    <cellStyle name="Input [yellow] 2 6 3 2" xfId="36932" xr:uid="{4F9BDC28-7327-47FB-97A6-85F43FAB3605}"/>
    <cellStyle name="Input [yellow] 2 6 3 3" xfId="36933" xr:uid="{E5B68D94-9E6F-4E9B-BF71-0A72D663C071}"/>
    <cellStyle name="Input [yellow] 2 6 3 4" xfId="36934" xr:uid="{E8D911A6-9A16-4304-9E34-9F2180817028}"/>
    <cellStyle name="Input [yellow] 2 6 3 5" xfId="36935" xr:uid="{CE1C9711-9ACF-455B-A7DD-AC01868B3332}"/>
    <cellStyle name="Input [yellow] 2 6 4" xfId="36936" xr:uid="{4E30D499-9F56-4D5C-80D2-E3F719A5618F}"/>
    <cellStyle name="Input [yellow] 2 6 5" xfId="36937" xr:uid="{A34C624E-924F-4848-90B4-DA7698D9BEC5}"/>
    <cellStyle name="Input [yellow] 2 6 6" xfId="36938" xr:uid="{C57754D2-B56D-4C38-895D-58CFAEB7AEC3}"/>
    <cellStyle name="Input [yellow] 2 6 7" xfId="36939" xr:uid="{DDC9697C-49BD-4746-89E7-710184A071A5}"/>
    <cellStyle name="Input [yellow] 2 6_Commentaires" xfId="36940" xr:uid="{DA9C6894-F73C-4371-B5AE-C2ED4F004E30}"/>
    <cellStyle name="Input [yellow] 2 7" xfId="36941" xr:uid="{5E47DA78-6379-44DE-AFB4-468C69C659E5}"/>
    <cellStyle name="Input [yellow] 2 7 2" xfId="36942" xr:uid="{040E6F2D-4248-418D-A029-085308E7A58F}"/>
    <cellStyle name="Input [yellow] 2 7 2 2" xfId="36943" xr:uid="{533E403B-030E-4A84-8831-F69678E26E62}"/>
    <cellStyle name="Input [yellow] 2 7 2 3" xfId="36944" xr:uid="{1CF352A7-B0D5-4179-BF0C-20B22AF6B110}"/>
    <cellStyle name="Input [yellow] 2 7 2 4" xfId="36945" xr:uid="{DAFA50A1-A0B0-4227-BFCE-EE10964D8781}"/>
    <cellStyle name="Input [yellow] 2 7 2 5" xfId="36946" xr:uid="{4DC88115-B559-47C9-8D70-23DCEF9FA46A}"/>
    <cellStyle name="Input [yellow] 2 7 3" xfId="36947" xr:uid="{A574391A-2A98-49AA-916F-CD46CF6EE5EB}"/>
    <cellStyle name="Input [yellow] 2 7 4" xfId="36948" xr:uid="{9FF74B34-F04D-40DC-AB75-361A1AD9F142}"/>
    <cellStyle name="Input [yellow] 2 7 5" xfId="36949" xr:uid="{208EF3A7-786E-481F-9DD7-B0331C328669}"/>
    <cellStyle name="Input [yellow] 2 7 6" xfId="36950" xr:uid="{A6EB05F3-0146-4D86-B50D-6B7E3DCABF29}"/>
    <cellStyle name="Input [yellow] 2 7_Commentaires" xfId="36951" xr:uid="{69544282-E1A8-4A28-BC74-9C663A723B5A}"/>
    <cellStyle name="Input [yellow] 2 8" xfId="36952" xr:uid="{B0D360BB-DC8D-4E7C-A0FD-B8A46CE60409}"/>
    <cellStyle name="Input [yellow] 2 8 2" xfId="36953" xr:uid="{CC891595-61EF-4582-8E0C-A3D6EEAD0F5F}"/>
    <cellStyle name="Input [yellow] 2 8 3" xfId="36954" xr:uid="{4D9F367F-3866-4617-90D3-527132210640}"/>
    <cellStyle name="Input [yellow] 2 8 4" xfId="36955" xr:uid="{FE77D710-80EF-4E07-8DB4-BAA3EAAD095C}"/>
    <cellStyle name="Input [yellow] 2 8 5" xfId="36956" xr:uid="{929A0F83-5D41-4C75-B176-F74020FA8D7F}"/>
    <cellStyle name="Input [yellow] 2 9" xfId="36957" xr:uid="{FA765300-9D57-4A49-B59F-4903FCEA2C1E}"/>
    <cellStyle name="Input [yellow] 2_Commentaires" xfId="36958" xr:uid="{38A8E8FA-B494-4A1D-8BFC-CF0200122833}"/>
    <cellStyle name="Input [yellow] 20" xfId="36959" xr:uid="{7660AF78-6CFB-4EE7-9128-BB0DD89F1A33}"/>
    <cellStyle name="Input [yellow] 20 2" xfId="36960" xr:uid="{3155D8B2-0C56-4A3B-BDB9-D3D2A5F65E0A}"/>
    <cellStyle name="Input [yellow] 20 2 2" xfId="36961" xr:uid="{BF1E8617-8A82-45F8-B345-176CBCC68E3C}"/>
    <cellStyle name="Input [yellow] 20 2 3" xfId="36962" xr:uid="{C7B1D904-2989-4654-B1FD-D75749189192}"/>
    <cellStyle name="Input [yellow] 20 2 4" xfId="36963" xr:uid="{8FAF9BCC-8007-42FF-AC30-55C9378350DD}"/>
    <cellStyle name="Input [yellow] 20 2 5" xfId="36964" xr:uid="{AD42AEE0-8686-41E7-8AF7-9DF957BD6961}"/>
    <cellStyle name="Input [yellow] 20 3" xfId="36965" xr:uid="{7D598EEF-7D75-4999-870C-6C53639197B7}"/>
    <cellStyle name="Input [yellow] 20 4" xfId="36966" xr:uid="{923DB829-D6C8-4E36-996A-9FE51B59C16E}"/>
    <cellStyle name="Input [yellow] 20 5" xfId="36967" xr:uid="{DB62E42A-3CCB-4E5E-81BA-DFBE23377ABE}"/>
    <cellStyle name="Input [yellow] 20 6" xfId="36968" xr:uid="{C3FE3D6D-71DE-41DE-B88D-2277A3EA827A}"/>
    <cellStyle name="Input [yellow] 20_Commentaires" xfId="36969" xr:uid="{9B964764-D435-4930-A912-17FA5E0A66C4}"/>
    <cellStyle name="Input [yellow] 21" xfId="36970" xr:uid="{E74BBF49-CB44-4274-A62A-B0B832C88CD3}"/>
    <cellStyle name="Input [yellow] 21 2" xfId="36971" xr:uid="{22FB53B0-2FD7-4713-A72E-9F87BC206507}"/>
    <cellStyle name="Input [yellow] 21 2 2" xfId="36972" xr:uid="{8E4926C9-2058-45A8-8162-422A0D22D13D}"/>
    <cellStyle name="Input [yellow] 21 2_Commentaires" xfId="36973" xr:uid="{C866438A-D2CD-413E-B37C-4206A3A0149D}"/>
    <cellStyle name="Input [yellow] 21 3" xfId="36974" xr:uid="{BE01B102-8195-486A-AF14-ED988274ED50}"/>
    <cellStyle name="Input [yellow] 21 4" xfId="36975" xr:uid="{55283011-0895-46E0-B005-33F25F0DB9D6}"/>
    <cellStyle name="Input [yellow] 21 5" xfId="36976" xr:uid="{BC014F67-4118-450F-8505-5C35E25C97DE}"/>
    <cellStyle name="Input [yellow] 21_Commentaires" xfId="36977" xr:uid="{FECC7E22-5B3B-4490-858B-FF4DBA4EB616}"/>
    <cellStyle name="Input [yellow] 22" xfId="36978" xr:uid="{632EF184-A6F5-492C-BC4C-D3301BB7E9AB}"/>
    <cellStyle name="Input [yellow] 22 2" xfId="36979" xr:uid="{2C0ECF11-0BE9-4A93-A67A-3A69E2C10321}"/>
    <cellStyle name="Input [yellow] 22 2 2" xfId="36980" xr:uid="{EA12768C-D48B-4747-93D4-36E355299137}"/>
    <cellStyle name="Input [yellow] 22 2_Commentaires" xfId="36981" xr:uid="{B7959F7A-6AAF-426E-B386-DB7280C96755}"/>
    <cellStyle name="Input [yellow] 22 3" xfId="36982" xr:uid="{8D70E21E-8881-4B05-9229-37B4431734D1}"/>
    <cellStyle name="Input [yellow] 22_Commentaires" xfId="36983" xr:uid="{5B3D4E98-F0BE-4BDD-8ACE-1F7F4FDB8A50}"/>
    <cellStyle name="Input [yellow] 23" xfId="36984" xr:uid="{EDD3A70D-2182-4C54-8447-FB75B11DB40D}"/>
    <cellStyle name="Input [yellow] 23 2" xfId="36985" xr:uid="{600D3C47-B710-490F-AEAC-E485804F5F12}"/>
    <cellStyle name="Input [yellow] 23 3" xfId="36986" xr:uid="{E34DB68E-78DB-4CAE-BD60-0A44B2F15F71}"/>
    <cellStyle name="Input [yellow] 23_Commentaires" xfId="36987" xr:uid="{80493E79-C449-4EFA-B5E5-5ECF73D97857}"/>
    <cellStyle name="Input [yellow] 24" xfId="36988" xr:uid="{0317835D-724B-4642-9B77-6E6A273E9A18}"/>
    <cellStyle name="Input [yellow] 24 2" xfId="36989" xr:uid="{D44C58D9-2749-4E11-A741-8100586A2C7A}"/>
    <cellStyle name="Input [yellow] 24 2 2" xfId="36990" xr:uid="{5FD03C74-99EE-4A08-9F9D-096497AEF701}"/>
    <cellStyle name="Input [yellow] 24 2_Commentaires" xfId="36991" xr:uid="{0D0C6DDE-5BE5-46B6-9F1C-F7F7791041F9}"/>
    <cellStyle name="Input [yellow] 24 3" xfId="36992" xr:uid="{E173CB34-B302-4B1D-9044-1DDD596D0583}"/>
    <cellStyle name="Input [yellow] 24_Commentaires" xfId="36993" xr:uid="{1BF0CA18-0573-40AF-95E7-2CC358E8CEC1}"/>
    <cellStyle name="Input [yellow] 25" xfId="36994" xr:uid="{16EDDEE7-B870-47DC-BFA1-CDB7BE274647}"/>
    <cellStyle name="Input [yellow] 25 2" xfId="36995" xr:uid="{D616370D-DF22-4D9A-8275-730A595CD6EE}"/>
    <cellStyle name="Input [yellow] 25 3" xfId="36996" xr:uid="{4A665EEF-4CF7-45D7-B850-C95146563D46}"/>
    <cellStyle name="Input [yellow] 25_Commentaires" xfId="36997" xr:uid="{12A7B536-C184-4FA4-B015-E806DC47376B}"/>
    <cellStyle name="Input [yellow] 26" xfId="36998" xr:uid="{0587CCB2-9BDF-4DD5-9EAB-52786A59C7B2}"/>
    <cellStyle name="Input [yellow] 26 2" xfId="36999" xr:uid="{194C863D-DA09-4672-998C-58A4D4CDA826}"/>
    <cellStyle name="Input [yellow] 26_Commentaires" xfId="37000" xr:uid="{FC7362BF-A0A1-4564-BC28-F82E2E379EB0}"/>
    <cellStyle name="Input [yellow] 27" xfId="37001" xr:uid="{8564CD92-DC7D-4F45-B632-28DBC0F64EA0}"/>
    <cellStyle name="Input [yellow] 27 2" xfId="37002" xr:uid="{EBACE924-DBD6-4280-9D88-899108887854}"/>
    <cellStyle name="Input [yellow] 27_Commentaires" xfId="37003" xr:uid="{F59F4F7B-627E-4DD6-9BE1-709D1B7D1236}"/>
    <cellStyle name="Input [yellow] 3" xfId="37004" xr:uid="{80DE7975-344C-4627-9F5D-919058818FBC}"/>
    <cellStyle name="Input [yellow] 3 10" xfId="37005" xr:uid="{4B103BE1-E7EA-4F61-9224-ECD12076FB5F}"/>
    <cellStyle name="Input [yellow] 3 11" xfId="37006" xr:uid="{2DDE57E9-FCA4-4B9E-8460-B69F057F8CF6}"/>
    <cellStyle name="Input [yellow] 3 12" xfId="37007" xr:uid="{B9D0B72F-5335-4C19-B6AC-9CB3BA3196D4}"/>
    <cellStyle name="Input [yellow] 3 2" xfId="37008" xr:uid="{EAA65DB2-621D-4B45-9491-0BD607ABC6B2}"/>
    <cellStyle name="Input [yellow] 3 2 10" xfId="37009" xr:uid="{A72C5B8B-FCC2-41A7-BA53-5FBCF8AC4634}"/>
    <cellStyle name="Input [yellow] 3 2 2" xfId="37010" xr:uid="{C7070261-83CC-46F6-BB46-C86BF9CF3C23}"/>
    <cellStyle name="Input [yellow] 3 2 2 2" xfId="37011" xr:uid="{39D6B281-C076-401D-9765-37D05466B2A2}"/>
    <cellStyle name="Input [yellow] 3 2 2 2 2" xfId="37012" xr:uid="{CD4711B5-BA23-4FFA-A129-A9FE7BABEC4E}"/>
    <cellStyle name="Input [yellow] 3 2 2 2 3" xfId="37013" xr:uid="{C997B868-8825-4556-AB05-EB003C040816}"/>
    <cellStyle name="Input [yellow] 3 2 2 2 4" xfId="37014" xr:uid="{E58A10E9-6538-4E54-96CD-6827BBF8168C}"/>
    <cellStyle name="Input [yellow] 3 2 2 2 5" xfId="37015" xr:uid="{E9D83C9E-DA3D-4AE1-AA39-1CE4B51B209E}"/>
    <cellStyle name="Input [yellow] 3 2 2 3" xfId="37016" xr:uid="{E16D666C-8EBE-46C7-955A-9E0A400F8A7C}"/>
    <cellStyle name="Input [yellow] 3 2 2 3 2" xfId="37017" xr:uid="{3F39A134-4A78-40AB-9096-00DBCFDDB6C0}"/>
    <cellStyle name="Input [yellow] 3 2 2 3 3" xfId="37018" xr:uid="{E8A8560E-84D3-40B1-934B-442FB493881E}"/>
    <cellStyle name="Input [yellow] 3 2 2 3 4" xfId="37019" xr:uid="{878EE6B5-B460-4C74-A9F6-5FB5F5776D0D}"/>
    <cellStyle name="Input [yellow] 3 2 2 3 5" xfId="37020" xr:uid="{80751E80-4136-4A65-A3D5-209CED52C273}"/>
    <cellStyle name="Input [yellow] 3 2 2 4" xfId="37021" xr:uid="{D425FD65-742A-40EC-A4EE-E5A628DDD4FC}"/>
    <cellStyle name="Input [yellow] 3 2 2 5" xfId="37022" xr:uid="{3A161570-43D1-4FE7-9693-9DC228398C56}"/>
    <cellStyle name="Input [yellow] 3 2 2 6" xfId="37023" xr:uid="{0BF69963-F2D0-4365-AE61-12D1168C21FC}"/>
    <cellStyle name="Input [yellow] 3 2 2 7" xfId="37024" xr:uid="{AE8EBD63-2AEB-4C05-8F9D-7701EE85532E}"/>
    <cellStyle name="Input [yellow] 3 2 3" xfId="37025" xr:uid="{9D90AE4A-7ABF-46FF-82B6-CD95F881ED43}"/>
    <cellStyle name="Input [yellow] 3 2 3 2" xfId="37026" xr:uid="{D18DCB40-DBC0-4F64-875A-8C5A7C667448}"/>
    <cellStyle name="Input [yellow] 3 2 3 2 2" xfId="37027" xr:uid="{7D46EFFE-46C0-43A9-901D-1388B2CE155E}"/>
    <cellStyle name="Input [yellow] 3 2 3 2 3" xfId="37028" xr:uid="{AD9DEC22-FF42-4488-A4B8-E959D4415B6C}"/>
    <cellStyle name="Input [yellow] 3 2 3 2 4" xfId="37029" xr:uid="{0FC3319F-A51F-4787-9625-576783978D5B}"/>
    <cellStyle name="Input [yellow] 3 2 3 2 5" xfId="37030" xr:uid="{8D5C7D1B-5CF6-4B3A-87EC-CECE73C89CD9}"/>
    <cellStyle name="Input [yellow] 3 2 3 3" xfId="37031" xr:uid="{F1E81CEB-E1B9-43C4-93F9-BEF311F52898}"/>
    <cellStyle name="Input [yellow] 3 2 3 3 2" xfId="37032" xr:uid="{6308CEBD-D830-46A8-B7C9-E392F309B987}"/>
    <cellStyle name="Input [yellow] 3 2 3 3 3" xfId="37033" xr:uid="{03B232F5-1FB8-45D1-845A-3BFD01B9E5D4}"/>
    <cellStyle name="Input [yellow] 3 2 3 3 4" xfId="37034" xr:uid="{543F1AAC-97C6-47F8-B3CC-AFD7C2EACA3F}"/>
    <cellStyle name="Input [yellow] 3 2 3 3 5" xfId="37035" xr:uid="{1826DB25-0706-4D65-99D6-AF1969BE79FA}"/>
    <cellStyle name="Input [yellow] 3 2 3 4" xfId="37036" xr:uid="{DC70E016-7804-4236-A1B8-118191966B97}"/>
    <cellStyle name="Input [yellow] 3 2 3 5" xfId="37037" xr:uid="{5BD33D89-D323-4184-A51E-5F7274EF8F8C}"/>
    <cellStyle name="Input [yellow] 3 2 3 6" xfId="37038" xr:uid="{C4CB8718-E148-4D53-B3F6-A9910EC5182B}"/>
    <cellStyle name="Input [yellow] 3 2 3 7" xfId="37039" xr:uid="{A335C72C-8E0D-41A6-875D-47FE889915A0}"/>
    <cellStyle name="Input [yellow] 3 2 4" xfId="37040" xr:uid="{0EA75357-FF53-4C60-A990-EE51DB7C3AE6}"/>
    <cellStyle name="Input [yellow] 3 2 4 2" xfId="37041" xr:uid="{6B005432-9100-440E-B92D-99AFBB693DBB}"/>
    <cellStyle name="Input [yellow] 3 2 4 2 2" xfId="37042" xr:uid="{30121D61-3E1C-4CFF-ACD8-ED070ACA6828}"/>
    <cellStyle name="Input [yellow] 3 2 4 2 3" xfId="37043" xr:uid="{6D4AD55D-6305-4539-94BF-411F8F65F767}"/>
    <cellStyle name="Input [yellow] 3 2 4 2 4" xfId="37044" xr:uid="{F7F17DB2-8D5C-4E4C-A756-B54B96895F99}"/>
    <cellStyle name="Input [yellow] 3 2 4 2 5" xfId="37045" xr:uid="{68DA348F-EBA5-4C2E-9AE0-70599F358E65}"/>
    <cellStyle name="Input [yellow] 3 2 4 3" xfId="37046" xr:uid="{C53F974E-C555-4430-B53C-4A150004BF2B}"/>
    <cellStyle name="Input [yellow] 3 2 4 3 2" xfId="37047" xr:uid="{FF3DAB76-D0D0-4765-AC2C-7982FAE3E54D}"/>
    <cellStyle name="Input [yellow] 3 2 4 3 3" xfId="37048" xr:uid="{2BD24BF9-C5C8-43E6-9D85-32897AEAB395}"/>
    <cellStyle name="Input [yellow] 3 2 4 3 4" xfId="37049" xr:uid="{95888C1A-992F-45CA-9B38-3661B930960F}"/>
    <cellStyle name="Input [yellow] 3 2 4 3 5" xfId="37050" xr:uid="{1C9121FD-9E3B-41BB-8596-6AC8A2021455}"/>
    <cellStyle name="Input [yellow] 3 2 4 4" xfId="37051" xr:uid="{B6336797-447F-4341-B908-8117D8BF2E95}"/>
    <cellStyle name="Input [yellow] 3 2 4 5" xfId="37052" xr:uid="{49FB808E-624D-4902-9913-BD096897A545}"/>
    <cellStyle name="Input [yellow] 3 2 4 6" xfId="37053" xr:uid="{9A951583-EBD6-4068-B284-27C3DC752C56}"/>
    <cellStyle name="Input [yellow] 3 2 4 7" xfId="37054" xr:uid="{C45ACA7F-A34D-41A1-8051-0D24F5E73B3E}"/>
    <cellStyle name="Input [yellow] 3 2 5" xfId="37055" xr:uid="{3FC3DDD1-F7D9-46EA-9D8C-F0C7904AF06C}"/>
    <cellStyle name="Input [yellow] 3 2 5 2" xfId="37056" xr:uid="{E62980D1-2978-4074-BF8F-B5D1E728905F}"/>
    <cellStyle name="Input [yellow] 3 2 5 3" xfId="37057" xr:uid="{A4EF3DBB-77EE-4BBA-A4BC-9CB49D434D89}"/>
    <cellStyle name="Input [yellow] 3 2 5 4" xfId="37058" xr:uid="{48717741-CF3A-4DFE-B223-38B41978E924}"/>
    <cellStyle name="Input [yellow] 3 2 5 5" xfId="37059" xr:uid="{8751640F-0F49-46AC-80E7-1AF0BB0F1B49}"/>
    <cellStyle name="Input [yellow] 3 2 6" xfId="37060" xr:uid="{D1F92D94-8E70-4078-9656-D809E987B4FA}"/>
    <cellStyle name="Input [yellow] 3 2 6 2" xfId="37061" xr:uid="{9518EC21-32F5-4E17-BC41-4D4D08761E6C}"/>
    <cellStyle name="Input [yellow] 3 2 6 3" xfId="37062" xr:uid="{7F555F8E-027C-4D75-8A14-D219A6AE6161}"/>
    <cellStyle name="Input [yellow] 3 2 6 4" xfId="37063" xr:uid="{7FAE63C3-7FC6-45A1-B3D2-0AF2337A3B2F}"/>
    <cellStyle name="Input [yellow] 3 2 6 5" xfId="37064" xr:uid="{FB078ABB-34B9-43B5-9224-D3224027E24B}"/>
    <cellStyle name="Input [yellow] 3 2 7" xfId="37065" xr:uid="{DCE7A808-E252-4A99-B8F2-FF0E9A63C56F}"/>
    <cellStyle name="Input [yellow] 3 2 8" xfId="37066" xr:uid="{C0EB25AE-C5C6-4678-804F-ED9710916ECE}"/>
    <cellStyle name="Input [yellow] 3 2 9" xfId="37067" xr:uid="{56F9FB12-8BF6-4A21-B1A5-B13EC7969E77}"/>
    <cellStyle name="Input [yellow] 3 2_Commentaires" xfId="37068" xr:uid="{C21E97DD-346C-4E40-984E-1565FFDD1EC3}"/>
    <cellStyle name="Input [yellow] 3 3" xfId="37069" xr:uid="{04417E2A-44D6-45DB-951C-E8E30D0131C4}"/>
    <cellStyle name="Input [yellow] 3 3 2" xfId="37070" xr:uid="{375EDC42-9D6A-48F8-AAB7-F886EBEB341F}"/>
    <cellStyle name="Input [yellow] 3 3 2 2" xfId="37071" xr:uid="{8CB7A180-DD9C-4A4D-9F16-9A1372BC66BF}"/>
    <cellStyle name="Input [yellow] 3 3 2 3" xfId="37072" xr:uid="{A30E7C8A-79B5-4986-B5DC-D6D82B200C9E}"/>
    <cellStyle name="Input [yellow] 3 3 2 4" xfId="37073" xr:uid="{69CDDFC6-7112-4F53-A33F-234FEB0E6B46}"/>
    <cellStyle name="Input [yellow] 3 3 2 5" xfId="37074" xr:uid="{F1A5B0E9-E898-434E-8CCF-33C40C41454B}"/>
    <cellStyle name="Input [yellow] 3 3 3" xfId="37075" xr:uid="{5848D3B3-3544-4D8C-B88E-01455F327DC9}"/>
    <cellStyle name="Input [yellow] 3 3 3 2" xfId="37076" xr:uid="{C89A42C6-B8BD-422D-9E41-358C10613B2C}"/>
    <cellStyle name="Input [yellow] 3 3 3 3" xfId="37077" xr:uid="{4C092D66-601D-4361-9046-C9C8B93792D8}"/>
    <cellStyle name="Input [yellow] 3 3 3 4" xfId="37078" xr:uid="{D33072A2-B664-4EB0-8D1C-DF39E4B7C604}"/>
    <cellStyle name="Input [yellow] 3 3 3 5" xfId="37079" xr:uid="{29C21D36-8C9A-4BE6-B6AE-D8073D0E2531}"/>
    <cellStyle name="Input [yellow] 3 3 4" xfId="37080" xr:uid="{121DB45D-0FB5-4772-869D-4D4FC59687CE}"/>
    <cellStyle name="Input [yellow] 3 3 5" xfId="37081" xr:uid="{7BC9FD2D-E49D-4391-AC29-B44FCC60DD8B}"/>
    <cellStyle name="Input [yellow] 3 3 6" xfId="37082" xr:uid="{9DC5708C-E152-4F2A-9309-43F1F65DD3AE}"/>
    <cellStyle name="Input [yellow] 3 3 7" xfId="37083" xr:uid="{8B86B56A-5E48-436D-B737-BE9543B21FE2}"/>
    <cellStyle name="Input [yellow] 3 3_Commentaires" xfId="37084" xr:uid="{9D28B934-22E7-4670-A336-FE240E21EFBF}"/>
    <cellStyle name="Input [yellow] 3 4" xfId="37085" xr:uid="{C0DD7DCF-EF6B-42B0-AD75-423481F964AA}"/>
    <cellStyle name="Input [yellow] 3 4 2" xfId="37086" xr:uid="{A68C658F-8FEB-49DC-92E5-CBFC26EC34F5}"/>
    <cellStyle name="Input [yellow] 3 4 2 2" xfId="37087" xr:uid="{C6B87221-DA46-4196-9026-23165B81CBDB}"/>
    <cellStyle name="Input [yellow] 3 4 2 3" xfId="37088" xr:uid="{83972793-E102-442C-8DC6-6463D6792F57}"/>
    <cellStyle name="Input [yellow] 3 4 2 4" xfId="37089" xr:uid="{ED33C100-EAFD-4841-B300-4B2E7229C272}"/>
    <cellStyle name="Input [yellow] 3 4 2 5" xfId="37090" xr:uid="{E934A0D9-677A-4DDE-88A7-F8EAB96A172C}"/>
    <cellStyle name="Input [yellow] 3 4 3" xfId="37091" xr:uid="{1EC0141B-33AD-48E9-B589-24B24A3361DF}"/>
    <cellStyle name="Input [yellow] 3 4 3 2" xfId="37092" xr:uid="{962FA914-28A0-46EA-A7A5-7F9E71568FA4}"/>
    <cellStyle name="Input [yellow] 3 4 3 3" xfId="37093" xr:uid="{E865C81A-4A9D-42ED-B8F2-774A3985E1EB}"/>
    <cellStyle name="Input [yellow] 3 4 3 4" xfId="37094" xr:uid="{67B36C83-5591-4CE3-8832-141C70F07ED8}"/>
    <cellStyle name="Input [yellow] 3 4 3 5" xfId="37095" xr:uid="{589BAF6C-4169-470C-AB4B-2D2D72A4327E}"/>
    <cellStyle name="Input [yellow] 3 4 4" xfId="37096" xr:uid="{65F4B8F2-2A5E-4DBB-AE95-6EF59FE0D7C0}"/>
    <cellStyle name="Input [yellow] 3 4 5" xfId="37097" xr:uid="{044119C2-1F72-4745-A781-8082EC3FD45B}"/>
    <cellStyle name="Input [yellow] 3 4 6" xfId="37098" xr:uid="{186AF005-70E8-4E05-BA5A-44244A4DB8B4}"/>
    <cellStyle name="Input [yellow] 3 4 7" xfId="37099" xr:uid="{2D138FC5-C649-40ED-8866-905E7F86A93A}"/>
    <cellStyle name="Input [yellow] 3 4_Commentaires" xfId="37100" xr:uid="{AE228CA1-C95D-4139-A76D-77AB733B31C5}"/>
    <cellStyle name="Input [yellow] 3 5" xfId="37101" xr:uid="{49374187-EC19-4C3B-BB6B-E68BB18689D6}"/>
    <cellStyle name="Input [yellow] 3 5 2" xfId="37102" xr:uid="{555ED438-2BE7-476B-A276-FC684B491B7B}"/>
    <cellStyle name="Input [yellow] 3 5 2 2" xfId="37103" xr:uid="{35E0193A-2B1D-4EC8-BCFB-07C5D0741CF6}"/>
    <cellStyle name="Input [yellow] 3 5 2 3" xfId="37104" xr:uid="{A2718608-412C-44BD-B932-C1DF45212642}"/>
    <cellStyle name="Input [yellow] 3 5 2 4" xfId="37105" xr:uid="{1D961690-82F3-45AA-AC34-8421094C881D}"/>
    <cellStyle name="Input [yellow] 3 5 2 5" xfId="37106" xr:uid="{C98E2618-39B1-43E6-93B3-00A9D8F6374A}"/>
    <cellStyle name="Input [yellow] 3 5 3" xfId="37107" xr:uid="{351A6743-4C76-49F7-B1DE-7E278E00491D}"/>
    <cellStyle name="Input [yellow] 3 5 3 2" xfId="37108" xr:uid="{F889684F-3685-4D20-92B7-2B955E924B5F}"/>
    <cellStyle name="Input [yellow] 3 5 3 3" xfId="37109" xr:uid="{72F7C554-1C64-4C36-A86A-C750BA9ED839}"/>
    <cellStyle name="Input [yellow] 3 5 3 4" xfId="37110" xr:uid="{ABC659F0-232F-46B1-9397-8B68BC5F6B25}"/>
    <cellStyle name="Input [yellow] 3 5 3 5" xfId="37111" xr:uid="{859E556A-EF1B-4D36-BE8B-C852A22668D9}"/>
    <cellStyle name="Input [yellow] 3 5 4" xfId="37112" xr:uid="{CD0042FE-F35D-4028-A5CC-649083FD0E7E}"/>
    <cellStyle name="Input [yellow] 3 5 5" xfId="37113" xr:uid="{171757F4-2FCD-4CF7-8843-DB626F2A577D}"/>
    <cellStyle name="Input [yellow] 3 5 6" xfId="37114" xr:uid="{69B2273C-80D0-42E6-9461-BE4E0038AE8B}"/>
    <cellStyle name="Input [yellow] 3 5 7" xfId="37115" xr:uid="{C8792800-D125-4923-AE83-6D7372993144}"/>
    <cellStyle name="Input [yellow] 3 5_Commentaires" xfId="37116" xr:uid="{B4469014-328E-4BA0-AF3F-7A864759456C}"/>
    <cellStyle name="Input [yellow] 3 6" xfId="37117" xr:uid="{1905769C-0AA7-4C01-A552-0471B7838255}"/>
    <cellStyle name="Input [yellow] 3 6 2" xfId="37118" xr:uid="{25AD2D35-6A86-4BDC-904F-809E36729CDB}"/>
    <cellStyle name="Input [yellow] 3 6 2 2" xfId="37119" xr:uid="{B1F9D057-CDBC-41C1-A263-1410D66D1AC8}"/>
    <cellStyle name="Input [yellow] 3 6 2 3" xfId="37120" xr:uid="{6BBDB861-7812-40A3-9ABB-90662E6CF751}"/>
    <cellStyle name="Input [yellow] 3 6 2 4" xfId="37121" xr:uid="{68E4E2EE-9F2B-4DB7-A4CF-F6ADBB0F1191}"/>
    <cellStyle name="Input [yellow] 3 6 2 5" xfId="37122" xr:uid="{D253A1F4-B673-44D3-921E-209754820FFB}"/>
    <cellStyle name="Input [yellow] 3 6 2_Commentaires" xfId="37123" xr:uid="{298EB810-9CFB-47A3-926B-79F5E603EF94}"/>
    <cellStyle name="Input [yellow] 3 6 3" xfId="37124" xr:uid="{71868868-F946-42E6-B7FF-EF097211A827}"/>
    <cellStyle name="Input [yellow] 3 6 3 2" xfId="37125" xr:uid="{14B1FC93-A00C-41CE-9449-CAD1F7B4CAB1}"/>
    <cellStyle name="Input [yellow] 3 6 3 3" xfId="37126" xr:uid="{E1F6699E-2433-4F2D-B264-5FA41BE47387}"/>
    <cellStyle name="Input [yellow] 3 6 3 4" xfId="37127" xr:uid="{D442268D-C2A7-418C-8BD6-2117E9D1EA4E}"/>
    <cellStyle name="Input [yellow] 3 6 3 5" xfId="37128" xr:uid="{509C7CDE-683F-4684-9D12-66D8A94DB8F0}"/>
    <cellStyle name="Input [yellow] 3 6 4" xfId="37129" xr:uid="{9E9620EA-1088-4B6E-90A9-663A7C4872B1}"/>
    <cellStyle name="Input [yellow] 3 6 5" xfId="37130" xr:uid="{8D22017F-8BB5-4C44-8F77-99DC33E5830B}"/>
    <cellStyle name="Input [yellow] 3 6 6" xfId="37131" xr:uid="{0FEE7AA0-DA6A-4DB2-A1A5-070BBD2CDB5C}"/>
    <cellStyle name="Input [yellow] 3 6 7" xfId="37132" xr:uid="{A82210A9-E3EF-4559-972A-27478F05C831}"/>
    <cellStyle name="Input [yellow] 3 6_Commentaires" xfId="37133" xr:uid="{272028C6-FFF0-41DA-85BB-CAACF0BE8139}"/>
    <cellStyle name="Input [yellow] 3 7" xfId="37134" xr:uid="{6BD9D321-B165-4A92-91C1-95D9B37F1F1E}"/>
    <cellStyle name="Input [yellow] 3 7 2" xfId="37135" xr:uid="{D1201B2E-EA58-475E-A53B-EC2E57B5C431}"/>
    <cellStyle name="Input [yellow] 3 7 2 2" xfId="37136" xr:uid="{3864B655-5710-4F61-A793-F39FCC915E16}"/>
    <cellStyle name="Input [yellow] 3 7 2 3" xfId="37137" xr:uid="{4D80A8F0-5BA0-4A4E-9AA6-CD0FD7252A21}"/>
    <cellStyle name="Input [yellow] 3 7 2 4" xfId="37138" xr:uid="{C88235B7-4074-46DB-A432-42513F7917FA}"/>
    <cellStyle name="Input [yellow] 3 7 2 5" xfId="37139" xr:uid="{F075D58B-DCBC-482E-A6EE-D02439B5AF39}"/>
    <cellStyle name="Input [yellow] 3 7 3" xfId="37140" xr:uid="{199D7930-A410-4AED-A34F-110197B44383}"/>
    <cellStyle name="Input [yellow] 3 7 4" xfId="37141" xr:uid="{0D8C0B0B-93FF-43B5-BBED-A4033E6E1564}"/>
    <cellStyle name="Input [yellow] 3 7 5" xfId="37142" xr:uid="{4BE29E2E-DB8A-4013-B85C-D4961AD621F8}"/>
    <cellStyle name="Input [yellow] 3 7 6" xfId="37143" xr:uid="{BC7259DD-D5D5-468D-83FE-C857C5FE459C}"/>
    <cellStyle name="Input [yellow] 3 7_Commentaires" xfId="37144" xr:uid="{2C2D422B-9988-4C55-8B54-C3C13E18B698}"/>
    <cellStyle name="Input [yellow] 3 8" xfId="37145" xr:uid="{078BD51A-091B-40EF-9585-3601F7BC8438}"/>
    <cellStyle name="Input [yellow] 3 8 2" xfId="37146" xr:uid="{3084D5C9-A9AE-4EFD-9E21-C825F072CE34}"/>
    <cellStyle name="Input [yellow] 3 8 3" xfId="37147" xr:uid="{3BD7BEDD-AE89-47C0-8C69-D301637F56A2}"/>
    <cellStyle name="Input [yellow] 3 8 4" xfId="37148" xr:uid="{0B266405-F775-4B50-866D-2F81906E34ED}"/>
    <cellStyle name="Input [yellow] 3 8 5" xfId="37149" xr:uid="{C5F6AD5D-EB0B-4232-B79D-E5F6A3B36E9A}"/>
    <cellStyle name="Input [yellow] 3 8_Commentaires" xfId="37150" xr:uid="{34CC2A17-E6CF-41CE-A4B6-8266E2529E97}"/>
    <cellStyle name="Input [yellow] 3 9" xfId="37151" xr:uid="{47F90520-FADF-4142-AF58-5B4BAA54A740}"/>
    <cellStyle name="Input [yellow] 3_Commentaires" xfId="37152" xr:uid="{64F57048-2019-4E84-910C-85F9A092AD0B}"/>
    <cellStyle name="Input [yellow] 4" xfId="37153" xr:uid="{ADAD96B9-7D27-489F-87B1-45CC86F80286}"/>
    <cellStyle name="Input [yellow] 4 10" xfId="37154" xr:uid="{D488C718-EBED-4321-8446-75FAD26217B9}"/>
    <cellStyle name="Input [yellow] 4 11" xfId="37155" xr:uid="{3C2BA46A-5E8F-4C22-AE2D-7F63AA2A92B0}"/>
    <cellStyle name="Input [yellow] 4 12" xfId="37156" xr:uid="{EEE1FB77-DC06-4063-BA9D-2F1C02E91F17}"/>
    <cellStyle name="Input [yellow] 4 2" xfId="37157" xr:uid="{67F23B57-D98B-4FEC-94FC-7BEBE7168780}"/>
    <cellStyle name="Input [yellow] 4 2 10" xfId="37158" xr:uid="{F436E7CE-AC1D-4F3C-885C-4003726B4234}"/>
    <cellStyle name="Input [yellow] 4 2 2" xfId="37159" xr:uid="{9136DD3E-12EF-4FDC-9351-10DD4A4EC27E}"/>
    <cellStyle name="Input [yellow] 4 2 2 2" xfId="37160" xr:uid="{F8169B6C-393F-430A-AC82-3689F90AF799}"/>
    <cellStyle name="Input [yellow] 4 2 2 2 2" xfId="37161" xr:uid="{BE0F6939-B976-40E9-B787-CB805003B6A3}"/>
    <cellStyle name="Input [yellow] 4 2 2 2 3" xfId="37162" xr:uid="{D976CBFB-06EE-404B-BE74-356B81455419}"/>
    <cellStyle name="Input [yellow] 4 2 2 2 4" xfId="37163" xr:uid="{211B1C81-8A7D-4687-A323-E25A465C22C0}"/>
    <cellStyle name="Input [yellow] 4 2 2 2 5" xfId="37164" xr:uid="{5C7FE262-74B3-4B79-99C6-2D3312716E95}"/>
    <cellStyle name="Input [yellow] 4 2 2 3" xfId="37165" xr:uid="{1AD0FBD7-7EE4-4620-9514-41DF5E1D2FA1}"/>
    <cellStyle name="Input [yellow] 4 2 2 3 2" xfId="37166" xr:uid="{61A160E4-A8A9-4192-BC0E-F34E8B93D115}"/>
    <cellStyle name="Input [yellow] 4 2 2 3 3" xfId="37167" xr:uid="{DB956E51-2763-4542-8F12-373DED355D77}"/>
    <cellStyle name="Input [yellow] 4 2 2 3 4" xfId="37168" xr:uid="{4379AB45-0EBA-4863-99C4-2D0884C92E94}"/>
    <cellStyle name="Input [yellow] 4 2 2 3 5" xfId="37169" xr:uid="{BB4F1C42-B794-41AA-AFBC-065641C59A6E}"/>
    <cellStyle name="Input [yellow] 4 2 2 4" xfId="37170" xr:uid="{9E30157C-57AA-4D43-88E5-A117025AC0E5}"/>
    <cellStyle name="Input [yellow] 4 2 2 5" xfId="37171" xr:uid="{DD94C911-7736-4997-A112-3A480A70BB80}"/>
    <cellStyle name="Input [yellow] 4 2 2 6" xfId="37172" xr:uid="{80C277BC-F7E1-4CB7-8086-F74339095C18}"/>
    <cellStyle name="Input [yellow] 4 2 2 7" xfId="37173" xr:uid="{78A0220D-D39E-4C68-AFBF-8DB1C4EF8570}"/>
    <cellStyle name="Input [yellow] 4 2 3" xfId="37174" xr:uid="{BEB5A94B-DB1F-47EB-8F78-5F2A30B5BD7E}"/>
    <cellStyle name="Input [yellow] 4 2 3 2" xfId="37175" xr:uid="{19570FD4-1CE8-4D66-AF4D-AE293185C383}"/>
    <cellStyle name="Input [yellow] 4 2 3 2 2" xfId="37176" xr:uid="{72BFA41F-B0E5-49AE-98E5-6D666C1FCCC2}"/>
    <cellStyle name="Input [yellow] 4 2 3 2 3" xfId="37177" xr:uid="{871D872A-D4FE-4FF6-869A-759761600C35}"/>
    <cellStyle name="Input [yellow] 4 2 3 2 4" xfId="37178" xr:uid="{90D524F3-9396-4B97-B706-80A61AB42F78}"/>
    <cellStyle name="Input [yellow] 4 2 3 2 5" xfId="37179" xr:uid="{179E3EB8-9ACE-4AA1-A15D-83E6A7C84423}"/>
    <cellStyle name="Input [yellow] 4 2 3 3" xfId="37180" xr:uid="{86B3BBF5-5E65-469D-BFD7-3DCD99D16768}"/>
    <cellStyle name="Input [yellow] 4 2 3 3 2" xfId="37181" xr:uid="{1B697864-6FC9-417C-BB5A-60B3FF47E128}"/>
    <cellStyle name="Input [yellow] 4 2 3 3 3" xfId="37182" xr:uid="{370FD0FB-2A83-47CA-A80F-5A03C98F1720}"/>
    <cellStyle name="Input [yellow] 4 2 3 3 4" xfId="37183" xr:uid="{5988E71C-C828-4244-83A3-4A7F2FAB34A3}"/>
    <cellStyle name="Input [yellow] 4 2 3 3 5" xfId="37184" xr:uid="{DF2685F2-88A7-4431-879E-9BD5579E791A}"/>
    <cellStyle name="Input [yellow] 4 2 3 4" xfId="37185" xr:uid="{F93A2874-A3D5-4C81-97C3-37A88F8D7EE3}"/>
    <cellStyle name="Input [yellow] 4 2 3 5" xfId="37186" xr:uid="{38D38AD0-57DC-4EFC-8209-749D592B728D}"/>
    <cellStyle name="Input [yellow] 4 2 3 6" xfId="37187" xr:uid="{E9765617-C5E5-4800-A9ED-FAEEBF2F020E}"/>
    <cellStyle name="Input [yellow] 4 2 3 7" xfId="37188" xr:uid="{7A205393-39B1-47A8-98C1-BC7DAFA53D40}"/>
    <cellStyle name="Input [yellow] 4 2 4" xfId="37189" xr:uid="{3CDA85C7-F491-4BC1-9D73-8F5DF3A19BE4}"/>
    <cellStyle name="Input [yellow] 4 2 4 2" xfId="37190" xr:uid="{152BEF1F-00AF-4189-8439-EB578FB5B774}"/>
    <cellStyle name="Input [yellow] 4 2 4 2 2" xfId="37191" xr:uid="{EA757DAE-2014-46A2-A6BC-24345DB5B088}"/>
    <cellStyle name="Input [yellow] 4 2 4 2 3" xfId="37192" xr:uid="{0EED4365-084D-45FE-8547-00FD68F422D9}"/>
    <cellStyle name="Input [yellow] 4 2 4 2 4" xfId="37193" xr:uid="{5488E016-2700-48CE-9000-85950548BDBB}"/>
    <cellStyle name="Input [yellow] 4 2 4 2 5" xfId="37194" xr:uid="{F50AF382-00F8-4F27-93E5-0AF09E892432}"/>
    <cellStyle name="Input [yellow] 4 2 4 3" xfId="37195" xr:uid="{E7C5AC65-18C6-4B26-AA0F-BAC27FD11E6E}"/>
    <cellStyle name="Input [yellow] 4 2 4 3 2" xfId="37196" xr:uid="{0689846E-3458-41E6-A521-49D9CBC53EBF}"/>
    <cellStyle name="Input [yellow] 4 2 4 3 3" xfId="37197" xr:uid="{77E99B30-3355-40AA-8035-5BE784583790}"/>
    <cellStyle name="Input [yellow] 4 2 4 3 4" xfId="37198" xr:uid="{56BCC369-C660-49D7-ABA7-CA6CE06B3C7D}"/>
    <cellStyle name="Input [yellow] 4 2 4 3 5" xfId="37199" xr:uid="{29C52D2E-C5B7-4402-8CDC-3F852A6A6293}"/>
    <cellStyle name="Input [yellow] 4 2 4 4" xfId="37200" xr:uid="{B0D5264C-02AC-46FB-9B26-A71FE84D67D3}"/>
    <cellStyle name="Input [yellow] 4 2 4 5" xfId="37201" xr:uid="{5ED5BA9F-DC2A-4AE5-B277-DD7F5B298698}"/>
    <cellStyle name="Input [yellow] 4 2 4 6" xfId="37202" xr:uid="{774DCF71-E8E9-4885-9A80-C3721D5F4550}"/>
    <cellStyle name="Input [yellow] 4 2 4 7" xfId="37203" xr:uid="{7A72A03B-08F3-4A5B-B985-C8A6B7CB86F9}"/>
    <cellStyle name="Input [yellow] 4 2 5" xfId="37204" xr:uid="{24E83FFB-ABBC-44B6-A4B7-46687EBBA09F}"/>
    <cellStyle name="Input [yellow] 4 2 5 2" xfId="37205" xr:uid="{B73E65D5-A206-4F45-9336-755BEA1C499B}"/>
    <cellStyle name="Input [yellow] 4 2 5 3" xfId="37206" xr:uid="{7BD1491B-E5BB-4E46-A119-75C8F1CE0C9D}"/>
    <cellStyle name="Input [yellow] 4 2 5 4" xfId="37207" xr:uid="{CAC3ACC4-539B-4204-A5C3-56A296544A82}"/>
    <cellStyle name="Input [yellow] 4 2 5 5" xfId="37208" xr:uid="{E88EF6A2-7C3D-43F3-94CB-7B34F660C62A}"/>
    <cellStyle name="Input [yellow] 4 2 6" xfId="37209" xr:uid="{C82037DD-C43B-4F5B-8B7B-C38811BC9C07}"/>
    <cellStyle name="Input [yellow] 4 2 6 2" xfId="37210" xr:uid="{09BC6F4D-F5FD-4288-913E-53802719A133}"/>
    <cellStyle name="Input [yellow] 4 2 6 3" xfId="37211" xr:uid="{5FDD6758-FE13-4BD3-946F-E3BB3E8228EC}"/>
    <cellStyle name="Input [yellow] 4 2 6 4" xfId="37212" xr:uid="{9A42A14F-2391-4F3E-9A39-6E78B7F7B4E5}"/>
    <cellStyle name="Input [yellow] 4 2 6 5" xfId="37213" xr:uid="{D69D60C4-950E-4FD3-93CB-5F58E493B53F}"/>
    <cellStyle name="Input [yellow] 4 2 7" xfId="37214" xr:uid="{A4409540-1D26-44D2-9E43-240BE8C99EB0}"/>
    <cellStyle name="Input [yellow] 4 2 8" xfId="37215" xr:uid="{5DA14430-3673-4270-A10C-1D97F3DD6028}"/>
    <cellStyle name="Input [yellow] 4 2 9" xfId="37216" xr:uid="{6BC2CD96-D832-4281-80EB-6639327C5948}"/>
    <cellStyle name="Input [yellow] 4 2_Commentaires" xfId="37217" xr:uid="{14C10C7F-5E92-4DF7-8F68-3B57E9CFFEED}"/>
    <cellStyle name="Input [yellow] 4 3" xfId="37218" xr:uid="{5217C4B2-0F17-4190-8407-0CC98F1A7F4A}"/>
    <cellStyle name="Input [yellow] 4 3 2" xfId="37219" xr:uid="{99734355-7D20-46D5-A82B-8042AE51B18E}"/>
    <cellStyle name="Input [yellow] 4 3 2 2" xfId="37220" xr:uid="{3A04D13B-BBE2-4703-A23C-6C410C083DCC}"/>
    <cellStyle name="Input [yellow] 4 3 2 3" xfId="37221" xr:uid="{A25FCAA3-0350-4F00-8B26-41A90F3C9AB9}"/>
    <cellStyle name="Input [yellow] 4 3 2 4" xfId="37222" xr:uid="{4038FFD2-2DBE-44AF-840A-61CC7DABF18F}"/>
    <cellStyle name="Input [yellow] 4 3 2 5" xfId="37223" xr:uid="{7C50AB38-987B-4EAD-85C8-9A61C7B45028}"/>
    <cellStyle name="Input [yellow] 4 3 3" xfId="37224" xr:uid="{221B9419-F5AD-4829-85C0-A7CAE3AA5C6F}"/>
    <cellStyle name="Input [yellow] 4 3 3 2" xfId="37225" xr:uid="{422F5AFF-86B3-43F6-B44A-E450CD9A7667}"/>
    <cellStyle name="Input [yellow] 4 3 3 3" xfId="37226" xr:uid="{1FBD1D8A-53BA-41B3-B2BB-775D944B97A1}"/>
    <cellStyle name="Input [yellow] 4 3 3 4" xfId="37227" xr:uid="{23F09F60-43BF-40EA-BBF1-E9FFC0BA08E3}"/>
    <cellStyle name="Input [yellow] 4 3 3 5" xfId="37228" xr:uid="{DB934021-84B3-42C4-A0AF-D48FFBEB7793}"/>
    <cellStyle name="Input [yellow] 4 3 4" xfId="37229" xr:uid="{4989C8E2-BCAC-40CE-8976-CB3112256CE6}"/>
    <cellStyle name="Input [yellow] 4 3 5" xfId="37230" xr:uid="{13D021DA-3580-4305-898E-10B5467F9398}"/>
    <cellStyle name="Input [yellow] 4 3 6" xfId="37231" xr:uid="{BDF9478A-7C29-4A88-8812-3D42856ADFED}"/>
    <cellStyle name="Input [yellow] 4 3 7" xfId="37232" xr:uid="{F8B7FB6F-EF66-412B-B23B-44ADE2F28DCE}"/>
    <cellStyle name="Input [yellow] 4 3_Commentaires" xfId="37233" xr:uid="{4DC728A7-4024-4038-93A6-A12E60EB3A3C}"/>
    <cellStyle name="Input [yellow] 4 4" xfId="37234" xr:uid="{D0DAEC07-C7DF-4D75-956E-88F9A8CAF6B8}"/>
    <cellStyle name="Input [yellow] 4 4 2" xfId="37235" xr:uid="{662D992C-8931-4752-B73D-61A212063DFA}"/>
    <cellStyle name="Input [yellow] 4 4 2 2" xfId="37236" xr:uid="{876E7A20-4A8A-4B33-8171-9AA1593890C6}"/>
    <cellStyle name="Input [yellow] 4 4 2 3" xfId="37237" xr:uid="{4EE1782C-08D9-4313-BE07-BF3905C7F93C}"/>
    <cellStyle name="Input [yellow] 4 4 2 4" xfId="37238" xr:uid="{DF4E8106-5311-423B-B3F4-64DE210DC6CB}"/>
    <cellStyle name="Input [yellow] 4 4 2 5" xfId="37239" xr:uid="{64518476-6B52-41BE-BA05-F7AE0D2F66B9}"/>
    <cellStyle name="Input [yellow] 4 4 3" xfId="37240" xr:uid="{26ED5950-6284-4408-852B-C8C7697515D1}"/>
    <cellStyle name="Input [yellow] 4 4 3 2" xfId="37241" xr:uid="{1C31CDB0-4150-4EF0-8CA3-71AC4A7A6D53}"/>
    <cellStyle name="Input [yellow] 4 4 3 3" xfId="37242" xr:uid="{91C8C274-E742-4749-912B-F04ABAF9CDE4}"/>
    <cellStyle name="Input [yellow] 4 4 3 4" xfId="37243" xr:uid="{3314F2A4-FE6A-4AF5-9BBC-8D5088682DB3}"/>
    <cellStyle name="Input [yellow] 4 4 3 5" xfId="37244" xr:uid="{F5822BA4-7FF8-423E-9DA1-220E1A9E4037}"/>
    <cellStyle name="Input [yellow] 4 4 4" xfId="37245" xr:uid="{9149D988-A31B-4ADE-96C5-385CE658FD39}"/>
    <cellStyle name="Input [yellow] 4 4 5" xfId="37246" xr:uid="{979079F7-3829-4B11-A1BA-2D5E32DFDA56}"/>
    <cellStyle name="Input [yellow] 4 4 6" xfId="37247" xr:uid="{0C998753-A0E5-4137-88E1-A54C7290007C}"/>
    <cellStyle name="Input [yellow] 4 4 7" xfId="37248" xr:uid="{E92770D1-5B7F-45BB-9E88-1DB3A6DB3CEA}"/>
    <cellStyle name="Input [yellow] 4 4_Commentaires" xfId="37249" xr:uid="{149BB524-1E8C-4ED1-9C65-2A9FC5F4B197}"/>
    <cellStyle name="Input [yellow] 4 5" xfId="37250" xr:uid="{C7F8217A-E706-4412-89CE-3E0324353C80}"/>
    <cellStyle name="Input [yellow] 4 5 2" xfId="37251" xr:uid="{A1B0710C-20B7-448D-ABD8-B0AB6B51D163}"/>
    <cellStyle name="Input [yellow] 4 5 2 2" xfId="37252" xr:uid="{79606812-6518-4E4D-A4C1-61D52769FD82}"/>
    <cellStyle name="Input [yellow] 4 5 2 3" xfId="37253" xr:uid="{92F664EA-55C4-4E52-AC6F-566556F30A12}"/>
    <cellStyle name="Input [yellow] 4 5 2 4" xfId="37254" xr:uid="{32A307D7-6968-4F33-861F-7B06FA976B96}"/>
    <cellStyle name="Input [yellow] 4 5 2 5" xfId="37255" xr:uid="{758A86BC-2C1F-4285-B960-A7CE984B08D7}"/>
    <cellStyle name="Input [yellow] 4 5 3" xfId="37256" xr:uid="{289EA76C-F8F1-4F2C-9AFF-709BBB3BD92F}"/>
    <cellStyle name="Input [yellow] 4 5 3 2" xfId="37257" xr:uid="{D657981F-1B36-4653-B81D-8ACD3085D290}"/>
    <cellStyle name="Input [yellow] 4 5 3 3" xfId="37258" xr:uid="{50DA2D59-C8EA-41FE-BF4E-659052A76AC2}"/>
    <cellStyle name="Input [yellow] 4 5 3 4" xfId="37259" xr:uid="{B8B79F11-CF22-4844-B48C-D26E1A789F10}"/>
    <cellStyle name="Input [yellow] 4 5 3 5" xfId="37260" xr:uid="{B8151048-9AC1-4012-A015-0012F333C3FE}"/>
    <cellStyle name="Input [yellow] 4 5 3_Commentaires" xfId="37261" xr:uid="{A57200D6-072E-4809-90C9-0F05058D1F2A}"/>
    <cellStyle name="Input [yellow] 4 5 4" xfId="37262" xr:uid="{B847F0AE-6BF2-47DC-B905-A423E2DF087D}"/>
    <cellStyle name="Input [yellow] 4 5 5" xfId="37263" xr:uid="{FAE0B60F-B952-4451-B673-1EDD0FD2B88F}"/>
    <cellStyle name="Input [yellow] 4 5 6" xfId="37264" xr:uid="{5C00D3BF-B001-4FD0-AFAD-8DB15CEA96EA}"/>
    <cellStyle name="Input [yellow] 4 5 7" xfId="37265" xr:uid="{B1586515-276D-497B-A035-DE424A6C1F78}"/>
    <cellStyle name="Input [yellow] 4 5_Commentaires" xfId="37266" xr:uid="{1C70BF12-D83B-4863-9A33-13124E0282C2}"/>
    <cellStyle name="Input [yellow] 4 6" xfId="37267" xr:uid="{D434450A-C51A-463C-A603-D42314BA243D}"/>
    <cellStyle name="Input [yellow] 4 6 2" xfId="37268" xr:uid="{DF40C813-492B-4D0A-815B-CC5208D21223}"/>
    <cellStyle name="Input [yellow] 4 6 2 2" xfId="37269" xr:uid="{F0946C5E-5B94-443E-933D-191939A5D66F}"/>
    <cellStyle name="Input [yellow] 4 6 2 3" xfId="37270" xr:uid="{02C87609-7F86-4322-AE1E-9ACA656BD872}"/>
    <cellStyle name="Input [yellow] 4 6 2 4" xfId="37271" xr:uid="{753DC76C-40AB-4355-9EAE-E48B66CEC73F}"/>
    <cellStyle name="Input [yellow] 4 6 2 5" xfId="37272" xr:uid="{0165C011-AD7B-451C-8844-7C0B75745DA4}"/>
    <cellStyle name="Input [yellow] 4 6 2_Commentaires" xfId="37273" xr:uid="{BCA2FF9F-A210-49DB-8E32-2692B37772C7}"/>
    <cellStyle name="Input [yellow] 4 6 3" xfId="37274" xr:uid="{EF30493E-D75E-4FB4-AD41-8CCAB610081D}"/>
    <cellStyle name="Input [yellow] 4 6 3 2" xfId="37275" xr:uid="{AAB31154-2CB5-4C39-8613-2120F412A6D3}"/>
    <cellStyle name="Input [yellow] 4 6 3 3" xfId="37276" xr:uid="{0B42B5D5-78B2-49EF-AF40-E60D0A4EA620}"/>
    <cellStyle name="Input [yellow] 4 6 3 4" xfId="37277" xr:uid="{3E881A05-D89B-4F11-B1AD-242B45CCFAA2}"/>
    <cellStyle name="Input [yellow] 4 6 3 5" xfId="37278" xr:uid="{D835A8E9-41E3-48B9-B747-154EB7F87C45}"/>
    <cellStyle name="Input [yellow] 4 6 4" xfId="37279" xr:uid="{03590CA8-33BF-4300-BD56-21B1EF97D9E9}"/>
    <cellStyle name="Input [yellow] 4 6 5" xfId="37280" xr:uid="{DE5E4381-9BFE-41A3-BFA8-B10A81AFCA25}"/>
    <cellStyle name="Input [yellow] 4 6 6" xfId="37281" xr:uid="{E5F5E3B8-1B98-4C2B-B003-ECE3E395D11A}"/>
    <cellStyle name="Input [yellow] 4 6 7" xfId="37282" xr:uid="{83C3EDE1-07F5-4B03-8A18-0262C8AA4265}"/>
    <cellStyle name="Input [yellow] 4 6_Commentaires" xfId="37283" xr:uid="{F4528211-F18C-420A-A145-A4B15E996ADF}"/>
    <cellStyle name="Input [yellow] 4 7" xfId="37284" xr:uid="{4561FD65-293F-4579-8655-8197FCBC5E28}"/>
    <cellStyle name="Input [yellow] 4 7 2" xfId="37285" xr:uid="{0F23AF48-884C-42D8-853F-CCD2A1BBDAF3}"/>
    <cellStyle name="Input [yellow] 4 7 2 2" xfId="37286" xr:uid="{28600624-A920-4BFA-B36C-FB8AE645AC13}"/>
    <cellStyle name="Input [yellow] 4 7 2 3" xfId="37287" xr:uid="{E86A691E-74A8-4CF3-BF2A-D9297773821B}"/>
    <cellStyle name="Input [yellow] 4 7 2 4" xfId="37288" xr:uid="{E7DD4AED-1D1B-4F95-A918-99F0430D8781}"/>
    <cellStyle name="Input [yellow] 4 7 2 5" xfId="37289" xr:uid="{593A96DF-15E9-4F02-929B-79293EF60203}"/>
    <cellStyle name="Input [yellow] 4 7 3" xfId="37290" xr:uid="{9B250A95-D163-40EF-AE91-804221A19153}"/>
    <cellStyle name="Input [yellow] 4 7 4" xfId="37291" xr:uid="{750EE2E2-5FB4-474E-8788-7B9EF8A262A2}"/>
    <cellStyle name="Input [yellow] 4 7 5" xfId="37292" xr:uid="{A4458EF8-FA28-4674-9D79-C64CA60F4633}"/>
    <cellStyle name="Input [yellow] 4 7 6" xfId="37293" xr:uid="{5012E286-3261-40A9-A2AF-580B0172A0CA}"/>
    <cellStyle name="Input [yellow] 4 7_Commentaires" xfId="37294" xr:uid="{04F8BADF-36A7-4A92-AC65-8579240B5183}"/>
    <cellStyle name="Input [yellow] 4 8" xfId="37295" xr:uid="{4B2FDA35-4343-4FD1-B4DD-DF2BA461D5FD}"/>
    <cellStyle name="Input [yellow] 4 8 2" xfId="37296" xr:uid="{19B21C45-A16B-4C2E-9729-30987FCE3342}"/>
    <cellStyle name="Input [yellow] 4 8 3" xfId="37297" xr:uid="{9D3E6E00-18F4-4DBE-85F5-73A3CBC44657}"/>
    <cellStyle name="Input [yellow] 4 8 4" xfId="37298" xr:uid="{1558B918-BD16-4697-B5D5-A63D8920CC10}"/>
    <cellStyle name="Input [yellow] 4 8 5" xfId="37299" xr:uid="{48B9158F-8EC4-41E9-814F-EC47D00E5E56}"/>
    <cellStyle name="Input [yellow] 4 9" xfId="37300" xr:uid="{548ABD9A-2F7B-4F47-A867-E5707CBED9D8}"/>
    <cellStyle name="Input [yellow] 4_Commentaires" xfId="37301" xr:uid="{2E43B363-4FE0-433E-B2F5-1641C0B65D40}"/>
    <cellStyle name="Input [yellow] 5" xfId="37302" xr:uid="{6569E4A4-1922-4297-BC02-2ACE7731E5D3}"/>
    <cellStyle name="Input [yellow] 5 10" xfId="37303" xr:uid="{9FF1CA92-F295-470F-8D76-1E95531D0BBE}"/>
    <cellStyle name="Input [yellow] 5 11" xfId="37304" xr:uid="{E344F78B-C53A-4A20-8D8A-E26297F150D4}"/>
    <cellStyle name="Input [yellow] 5 12" xfId="37305" xr:uid="{58C6885A-E832-464B-AA38-E25D0492EC2E}"/>
    <cellStyle name="Input [yellow] 5 2" xfId="37306" xr:uid="{7B8143BA-6A15-4FA3-B99D-6075ED0259AC}"/>
    <cellStyle name="Input [yellow] 5 2 10" xfId="37307" xr:uid="{45A19E11-136F-4D95-AC94-95C5AFE803B0}"/>
    <cellStyle name="Input [yellow] 5 2 2" xfId="37308" xr:uid="{D015A357-A9CB-4197-872E-2481CE29138F}"/>
    <cellStyle name="Input [yellow] 5 2 2 2" xfId="37309" xr:uid="{BB9AAD55-0EC7-4D59-8BD7-3184FB3B02D4}"/>
    <cellStyle name="Input [yellow] 5 2 2 2 2" xfId="37310" xr:uid="{BB70CD8C-A168-41FE-B7FA-2C5A3D7CA47E}"/>
    <cellStyle name="Input [yellow] 5 2 2 2 3" xfId="37311" xr:uid="{5BA925C7-341E-4E25-9C9E-82BB263E662A}"/>
    <cellStyle name="Input [yellow] 5 2 2 2 4" xfId="37312" xr:uid="{B8622D2B-8553-4C01-ABEA-B0031BDE8C8D}"/>
    <cellStyle name="Input [yellow] 5 2 2 2 5" xfId="37313" xr:uid="{56C55BFC-BEE4-4DC9-9472-5BAC1CFB1168}"/>
    <cellStyle name="Input [yellow] 5 2 2 3" xfId="37314" xr:uid="{20F74F9C-41E2-45A1-8682-93F01996D174}"/>
    <cellStyle name="Input [yellow] 5 2 2 3 2" xfId="37315" xr:uid="{62E0BB0F-AEB0-4ED3-8BE6-FE2DEEED8FA2}"/>
    <cellStyle name="Input [yellow] 5 2 2 3 3" xfId="37316" xr:uid="{3D04DFDC-F270-4238-83A3-70525DA13612}"/>
    <cellStyle name="Input [yellow] 5 2 2 3 4" xfId="37317" xr:uid="{9194745E-16CA-46F8-B9C4-731A2E707781}"/>
    <cellStyle name="Input [yellow] 5 2 2 3 5" xfId="37318" xr:uid="{9E463395-BD75-4F70-84AF-FC27258DB744}"/>
    <cellStyle name="Input [yellow] 5 2 2 4" xfId="37319" xr:uid="{E3EF4214-2B07-4000-8601-6B58E0C47838}"/>
    <cellStyle name="Input [yellow] 5 2 2 5" xfId="37320" xr:uid="{E2C7B652-21CD-472E-BFFA-9B657D3F8B57}"/>
    <cellStyle name="Input [yellow] 5 2 2 6" xfId="37321" xr:uid="{B901A200-BCF9-4942-9E0A-BDA1ECB54E7F}"/>
    <cellStyle name="Input [yellow] 5 2 2 7" xfId="37322" xr:uid="{AA48D1CE-1B1C-4436-9DD5-6C7E038551C3}"/>
    <cellStyle name="Input [yellow] 5 2 3" xfId="37323" xr:uid="{0B4D0203-F132-4DF4-A124-B34FD76FD7E2}"/>
    <cellStyle name="Input [yellow] 5 2 3 2" xfId="37324" xr:uid="{D1AAE5D6-96E8-4AC4-934E-0435747CEDF5}"/>
    <cellStyle name="Input [yellow] 5 2 3 2 2" xfId="37325" xr:uid="{03D5956E-2BBB-4940-81B4-7C54F55CDA5F}"/>
    <cellStyle name="Input [yellow] 5 2 3 2 3" xfId="37326" xr:uid="{7A9DE9CC-6A05-4C7A-8500-B5992876C3A1}"/>
    <cellStyle name="Input [yellow] 5 2 3 2 4" xfId="37327" xr:uid="{EF39F60C-7F56-4B4C-B85F-F095D533B291}"/>
    <cellStyle name="Input [yellow] 5 2 3 2 5" xfId="37328" xr:uid="{9FFA50C5-B3F1-4DCD-ABF0-496E63197AEC}"/>
    <cellStyle name="Input [yellow] 5 2 3 3" xfId="37329" xr:uid="{B0C494FD-0A77-4BF6-8479-E6816101C73D}"/>
    <cellStyle name="Input [yellow] 5 2 3 3 2" xfId="37330" xr:uid="{C1BF133C-5C8C-485C-9C48-25B2AAE2C294}"/>
    <cellStyle name="Input [yellow] 5 2 3 3 3" xfId="37331" xr:uid="{52E4D91A-8842-45C6-89F6-8885431C907E}"/>
    <cellStyle name="Input [yellow] 5 2 3 3 4" xfId="37332" xr:uid="{34C5C954-B157-46F9-B647-2403A0F7D512}"/>
    <cellStyle name="Input [yellow] 5 2 3 3 5" xfId="37333" xr:uid="{AC79B39F-BDFE-4FED-B634-7A147849E6A8}"/>
    <cellStyle name="Input [yellow] 5 2 3 4" xfId="37334" xr:uid="{708C47B8-C1A6-46CD-ADB8-801B85464014}"/>
    <cellStyle name="Input [yellow] 5 2 3 5" xfId="37335" xr:uid="{146F99FD-8D58-46EB-87A6-4E8D9B408E42}"/>
    <cellStyle name="Input [yellow] 5 2 3 6" xfId="37336" xr:uid="{6DADAAB6-9285-444F-AFB2-CC23D734D657}"/>
    <cellStyle name="Input [yellow] 5 2 3 7" xfId="37337" xr:uid="{9001C3C3-E6B5-4EA3-8F41-F5076E6C2559}"/>
    <cellStyle name="Input [yellow] 5 2 4" xfId="37338" xr:uid="{F55A0BB2-3A2A-4983-9C2F-59D8EFC12BC0}"/>
    <cellStyle name="Input [yellow] 5 2 4 2" xfId="37339" xr:uid="{3F899A08-150A-427A-92CC-FAB61B7FF2C9}"/>
    <cellStyle name="Input [yellow] 5 2 4 2 2" xfId="37340" xr:uid="{EDCE4FAD-A4AD-4C1C-9A97-BD1590321BED}"/>
    <cellStyle name="Input [yellow] 5 2 4 2 3" xfId="37341" xr:uid="{900681DC-2185-4B37-A410-21BBB20FA7CB}"/>
    <cellStyle name="Input [yellow] 5 2 4 2 4" xfId="37342" xr:uid="{B52B151D-82BE-482A-BD0D-2563014B6B4F}"/>
    <cellStyle name="Input [yellow] 5 2 4 2 5" xfId="37343" xr:uid="{DA74FD2A-7420-4A0D-B199-A71188CF92B2}"/>
    <cellStyle name="Input [yellow] 5 2 4 3" xfId="37344" xr:uid="{6D5A888C-F4A4-487F-949F-817C55FF9C9B}"/>
    <cellStyle name="Input [yellow] 5 2 4 3 2" xfId="37345" xr:uid="{EE2430E5-AAD4-4741-B2ED-8666E0562596}"/>
    <cellStyle name="Input [yellow] 5 2 4 3 3" xfId="37346" xr:uid="{FE5C62B7-2CE7-4EF2-BBF2-F07411053D26}"/>
    <cellStyle name="Input [yellow] 5 2 4 3 4" xfId="37347" xr:uid="{E2259219-4722-4DC6-A7EE-01E568D37ACC}"/>
    <cellStyle name="Input [yellow] 5 2 4 3 5" xfId="37348" xr:uid="{74841F90-83D8-4406-AA7C-69751923446F}"/>
    <cellStyle name="Input [yellow] 5 2 4 4" xfId="37349" xr:uid="{32A58BB0-3268-4506-A510-9D4460F45BD5}"/>
    <cellStyle name="Input [yellow] 5 2 4 5" xfId="37350" xr:uid="{C1F88694-DEBA-4626-8D90-F99C8BE8BE08}"/>
    <cellStyle name="Input [yellow] 5 2 4 6" xfId="37351" xr:uid="{7A6BB740-9A4A-457D-9B4F-7EAD7F93001D}"/>
    <cellStyle name="Input [yellow] 5 2 4 7" xfId="37352" xr:uid="{5A393077-3D82-40D8-BDEA-0103146CEA78}"/>
    <cellStyle name="Input [yellow] 5 2 5" xfId="37353" xr:uid="{FBA4AC77-04D0-4F0D-A550-AE705840C4DE}"/>
    <cellStyle name="Input [yellow] 5 2 5 2" xfId="37354" xr:uid="{850A5E94-C64B-4169-81D2-AD80C914974C}"/>
    <cellStyle name="Input [yellow] 5 2 5 3" xfId="37355" xr:uid="{C549579D-20AC-4B73-881D-D1F797C468B3}"/>
    <cellStyle name="Input [yellow] 5 2 5 4" xfId="37356" xr:uid="{E4BB01C2-9931-41E9-A112-8BF0B2BBE4A4}"/>
    <cellStyle name="Input [yellow] 5 2 5 5" xfId="37357" xr:uid="{32248419-E385-44FE-BDF8-92A7706FEDD1}"/>
    <cellStyle name="Input [yellow] 5 2 6" xfId="37358" xr:uid="{7DF75C24-E17B-4A51-AA73-1B16DC6A9BB8}"/>
    <cellStyle name="Input [yellow] 5 2 6 2" xfId="37359" xr:uid="{79AB6C54-14A5-4328-857A-589C056EE2D3}"/>
    <cellStyle name="Input [yellow] 5 2 6 3" xfId="37360" xr:uid="{2016FEDD-2F44-43E0-88FE-09859319F0B1}"/>
    <cellStyle name="Input [yellow] 5 2 6 4" xfId="37361" xr:uid="{CE20FD27-4334-4613-B523-F937DCCC69E7}"/>
    <cellStyle name="Input [yellow] 5 2 6 5" xfId="37362" xr:uid="{91949EF5-A2DD-4AC0-B982-767E7B7E67DD}"/>
    <cellStyle name="Input [yellow] 5 2 7" xfId="37363" xr:uid="{78AD0667-7DF4-4CD3-9FAF-360E6C0F14D3}"/>
    <cellStyle name="Input [yellow] 5 2 8" xfId="37364" xr:uid="{7ACA2960-F243-41E4-B57F-52DDE639437C}"/>
    <cellStyle name="Input [yellow] 5 2 9" xfId="37365" xr:uid="{DFDAF84E-56A8-4BB6-8077-2751C0851265}"/>
    <cellStyle name="Input [yellow] 5 2_Commentaires" xfId="37366" xr:uid="{D6250BB2-CAF9-465F-94EB-5D7243491421}"/>
    <cellStyle name="Input [yellow] 5 3" xfId="37367" xr:uid="{2A5B5359-FA13-4F5C-BC87-F16845FCAE77}"/>
    <cellStyle name="Input [yellow] 5 3 2" xfId="37368" xr:uid="{628A098B-3300-40BA-B207-5E22376E3F92}"/>
    <cellStyle name="Input [yellow] 5 3 2 2" xfId="37369" xr:uid="{9C0DB2C2-EAC4-43BE-9E7D-1A02B6622C4D}"/>
    <cellStyle name="Input [yellow] 5 3 2 3" xfId="37370" xr:uid="{12489262-77B3-42CC-9A36-107D06B81C3B}"/>
    <cellStyle name="Input [yellow] 5 3 2 4" xfId="37371" xr:uid="{57470CFD-C2C8-4BB8-A059-4BAAB50AE2FF}"/>
    <cellStyle name="Input [yellow] 5 3 2 5" xfId="37372" xr:uid="{B3A62C38-7C50-4172-A778-8874F1A8DA15}"/>
    <cellStyle name="Input [yellow] 5 3 3" xfId="37373" xr:uid="{4F09BB16-5CF3-4EDB-97C7-5742F0DDE9AA}"/>
    <cellStyle name="Input [yellow] 5 3 3 2" xfId="37374" xr:uid="{7E6C0569-B3F5-4593-9E6D-C2A8627B05E4}"/>
    <cellStyle name="Input [yellow] 5 3 3 3" xfId="37375" xr:uid="{A9E1F8C7-8262-49BD-AC81-17AD9F8CF5CA}"/>
    <cellStyle name="Input [yellow] 5 3 3 4" xfId="37376" xr:uid="{242989A1-BFB2-4834-B271-BDDDF5AD2ED9}"/>
    <cellStyle name="Input [yellow] 5 3 3 5" xfId="37377" xr:uid="{F3AA39AA-64CF-4E83-8FB1-518B3494C92A}"/>
    <cellStyle name="Input [yellow] 5 3 4" xfId="37378" xr:uid="{9CE5A1AF-8CEF-4F47-8553-4630EDAE23D1}"/>
    <cellStyle name="Input [yellow] 5 3 5" xfId="37379" xr:uid="{8021B8AE-546F-4923-8DB1-587631463964}"/>
    <cellStyle name="Input [yellow] 5 3 6" xfId="37380" xr:uid="{65BD19FF-1263-4714-9698-E22E0FF53078}"/>
    <cellStyle name="Input [yellow] 5 3 7" xfId="37381" xr:uid="{C17CBE32-C839-4639-A1B4-93D5305C0B2B}"/>
    <cellStyle name="Input [yellow] 5 3_Commentaires" xfId="37382" xr:uid="{FB010D09-B30D-4501-8B38-5B7A4696BC19}"/>
    <cellStyle name="Input [yellow] 5 4" xfId="37383" xr:uid="{309C93B8-C0AB-4D36-9F87-DC4E5B45E71B}"/>
    <cellStyle name="Input [yellow] 5 4 2" xfId="37384" xr:uid="{C48AACB9-9482-452E-83CC-18C403BECA70}"/>
    <cellStyle name="Input [yellow] 5 4 2 2" xfId="37385" xr:uid="{DF1F4116-8366-40D0-AF83-F83B7C6D1F29}"/>
    <cellStyle name="Input [yellow] 5 4 2 3" xfId="37386" xr:uid="{88031B96-F92A-4BE2-8A85-370EC136FC90}"/>
    <cellStyle name="Input [yellow] 5 4 2 4" xfId="37387" xr:uid="{8E36F445-A628-402C-AE53-0842F99641E1}"/>
    <cellStyle name="Input [yellow] 5 4 2 5" xfId="37388" xr:uid="{9C097684-9B18-469F-ACCC-21157BAF079D}"/>
    <cellStyle name="Input [yellow] 5 4 3" xfId="37389" xr:uid="{2F7E4A33-A541-4C6C-8644-3FC514ED2F6D}"/>
    <cellStyle name="Input [yellow] 5 4 3 2" xfId="37390" xr:uid="{0ECBE658-5C22-4EDD-97ED-54308DA334FC}"/>
    <cellStyle name="Input [yellow] 5 4 3 3" xfId="37391" xr:uid="{AF69B73C-33FA-41C0-957F-4AE58001BDBA}"/>
    <cellStyle name="Input [yellow] 5 4 3 4" xfId="37392" xr:uid="{5171193F-99FD-4426-82E8-1FDF6443ED88}"/>
    <cellStyle name="Input [yellow] 5 4 3 5" xfId="37393" xr:uid="{B352CF2F-D9CF-4FD9-8D4C-609799290DA0}"/>
    <cellStyle name="Input [yellow] 5 4 4" xfId="37394" xr:uid="{29A31FBE-D624-4AE0-B318-25C2C1DF83CB}"/>
    <cellStyle name="Input [yellow] 5 4 5" xfId="37395" xr:uid="{83536C24-964A-4DA5-A591-B3F4A1F60609}"/>
    <cellStyle name="Input [yellow] 5 4 6" xfId="37396" xr:uid="{EF43CADC-196C-4E80-A307-4B8CFB307635}"/>
    <cellStyle name="Input [yellow] 5 4 7" xfId="37397" xr:uid="{227DEFC1-4856-401A-94E7-ACAFDCFC4F89}"/>
    <cellStyle name="Input [yellow] 5 4_Commentaires" xfId="37398" xr:uid="{F0F7B3E0-3694-4BA5-AC2B-CC72B97A5023}"/>
    <cellStyle name="Input [yellow] 5 5" xfId="37399" xr:uid="{7FD92ED4-9475-4380-B24F-05C7A07D79E2}"/>
    <cellStyle name="Input [yellow] 5 5 2" xfId="37400" xr:uid="{7F285C2C-CEDC-4012-937C-D15DD6B6B811}"/>
    <cellStyle name="Input [yellow] 5 5 2 2" xfId="37401" xr:uid="{BDA4757B-95C7-470E-B44A-83C6FCBFE1FC}"/>
    <cellStyle name="Input [yellow] 5 5 2 3" xfId="37402" xr:uid="{999C45FC-FD1A-40EA-840B-814F0C4441AC}"/>
    <cellStyle name="Input [yellow] 5 5 2 4" xfId="37403" xr:uid="{E816E5D6-65A8-40BD-83E2-05C1D41F5156}"/>
    <cellStyle name="Input [yellow] 5 5 2 5" xfId="37404" xr:uid="{D2D1148D-2CFD-4D4B-AAE9-12876D367283}"/>
    <cellStyle name="Input [yellow] 5 5 3" xfId="37405" xr:uid="{316B2FCD-7A6B-4759-83D4-5E3A0F9DFCAF}"/>
    <cellStyle name="Input [yellow] 5 5 3 2" xfId="37406" xr:uid="{3DCD4063-C1F3-4730-8BE5-0A1A0C3385DB}"/>
    <cellStyle name="Input [yellow] 5 5 3 3" xfId="37407" xr:uid="{F2915807-100E-4965-A60E-8B657348F30E}"/>
    <cellStyle name="Input [yellow] 5 5 3 4" xfId="37408" xr:uid="{96638630-9F55-4469-981B-C6BC46EA1673}"/>
    <cellStyle name="Input [yellow] 5 5 3 5" xfId="37409" xr:uid="{ACF4DEEA-F97E-4374-9D40-9A2DECF7D58F}"/>
    <cellStyle name="Input [yellow] 5 5 3_Commentaires" xfId="37410" xr:uid="{D117481A-3D36-4154-96A3-21123EE6F1E8}"/>
    <cellStyle name="Input [yellow] 5 5 4" xfId="37411" xr:uid="{E53BEE84-5624-4702-8652-9A8264548120}"/>
    <cellStyle name="Input [yellow] 5 5 5" xfId="37412" xr:uid="{D0D079D1-032F-43EB-B881-CEF2533C1B07}"/>
    <cellStyle name="Input [yellow] 5 5 6" xfId="37413" xr:uid="{775836F8-38E0-4DA6-8FEE-5D693A82ADA7}"/>
    <cellStyle name="Input [yellow] 5 5 7" xfId="37414" xr:uid="{2657569C-98EA-4EE6-9A55-8DF903FBFCB7}"/>
    <cellStyle name="Input [yellow] 5 5_Commentaires" xfId="37415" xr:uid="{7324B990-9327-49D4-94E8-4DAB39136447}"/>
    <cellStyle name="Input [yellow] 5 6" xfId="37416" xr:uid="{0245A871-57FC-46FB-83AE-D2559C01B61F}"/>
    <cellStyle name="Input [yellow] 5 6 2" xfId="37417" xr:uid="{13F34860-865A-4379-A9D0-CFDE46AEFE7B}"/>
    <cellStyle name="Input [yellow] 5 6 2 2" xfId="37418" xr:uid="{96BD47A3-4BE6-43C1-B4BE-69C8B17137C2}"/>
    <cellStyle name="Input [yellow] 5 6 2 3" xfId="37419" xr:uid="{4BB33ED1-A0E2-4C37-9D01-B351C5584DB4}"/>
    <cellStyle name="Input [yellow] 5 6 2 4" xfId="37420" xr:uid="{C50890DD-F8E9-47A6-8555-C10BD3AC6D6E}"/>
    <cellStyle name="Input [yellow] 5 6 2 5" xfId="37421" xr:uid="{0D1A9F36-DBAD-4BE0-8F22-D2D3BAAE8568}"/>
    <cellStyle name="Input [yellow] 5 6 2_Commentaires" xfId="37422" xr:uid="{0B1F856A-6EE2-4777-97F1-0955A07C2796}"/>
    <cellStyle name="Input [yellow] 5 6 3" xfId="37423" xr:uid="{2E5E0A41-1077-4EA3-8CCC-31E16A47365E}"/>
    <cellStyle name="Input [yellow] 5 6 3 2" xfId="37424" xr:uid="{66740DC0-B8DC-489A-8B6A-D51797162B1F}"/>
    <cellStyle name="Input [yellow] 5 6 3 3" xfId="37425" xr:uid="{D3A40896-D23D-49B4-A60B-4C30D5704AC3}"/>
    <cellStyle name="Input [yellow] 5 6 3 4" xfId="37426" xr:uid="{0F2F20C9-2D57-408E-9304-43B405761EFE}"/>
    <cellStyle name="Input [yellow] 5 6 3 5" xfId="37427" xr:uid="{A7B7EFE1-0CBA-4F6A-AC1E-49AF5931165F}"/>
    <cellStyle name="Input [yellow] 5 6 4" xfId="37428" xr:uid="{60EB7FE8-F2AB-417F-B4D1-D162D4E42637}"/>
    <cellStyle name="Input [yellow] 5 6 5" xfId="37429" xr:uid="{1442C498-EBF2-46A4-9DD4-039202DBA88A}"/>
    <cellStyle name="Input [yellow] 5 6 6" xfId="37430" xr:uid="{6B3B27E9-8C12-47CA-BED2-A9CEBFDF084D}"/>
    <cellStyle name="Input [yellow] 5 6 7" xfId="37431" xr:uid="{D014224F-36B2-4142-B794-309909C3DDB0}"/>
    <cellStyle name="Input [yellow] 5 6_Commentaires" xfId="37432" xr:uid="{0DA5C149-BA6B-4F22-B624-A75BA080890F}"/>
    <cellStyle name="Input [yellow] 5 7" xfId="37433" xr:uid="{F22ABC19-E751-4B62-825E-1D1E58BFD2FE}"/>
    <cellStyle name="Input [yellow] 5 7 2" xfId="37434" xr:uid="{A88B7B7A-ED8D-4B28-8FF3-C57B54F5F8D9}"/>
    <cellStyle name="Input [yellow] 5 7 2 2" xfId="37435" xr:uid="{AFD6A0AA-FCB0-41D8-A029-C056A4A398FA}"/>
    <cellStyle name="Input [yellow] 5 7 2 3" xfId="37436" xr:uid="{6A3F4C2B-0F8A-4910-9BCA-4106BCC0E19F}"/>
    <cellStyle name="Input [yellow] 5 7 2 4" xfId="37437" xr:uid="{E2D2DD7F-273A-40DD-BA28-13A9745C5F0A}"/>
    <cellStyle name="Input [yellow] 5 7 2 5" xfId="37438" xr:uid="{0F075993-D618-433D-9EB8-ACCB949A2E48}"/>
    <cellStyle name="Input [yellow] 5 7 3" xfId="37439" xr:uid="{D70756B4-BC86-4674-8E5B-09333FD53CF2}"/>
    <cellStyle name="Input [yellow] 5 7 4" xfId="37440" xr:uid="{535F64D3-585D-4AA4-A2E3-E22CC6833D50}"/>
    <cellStyle name="Input [yellow] 5 7 5" xfId="37441" xr:uid="{C7AC305C-F971-4CC1-868B-2FA892DF6E37}"/>
    <cellStyle name="Input [yellow] 5 7 6" xfId="37442" xr:uid="{2A9D26B0-B02F-4F1D-8BDC-451ABFEEA57F}"/>
    <cellStyle name="Input [yellow] 5 7_Commentaires" xfId="37443" xr:uid="{3E4A07AB-0C9D-4BA7-BFC7-1CF3EBB9602B}"/>
    <cellStyle name="Input [yellow] 5 8" xfId="37444" xr:uid="{CE6573ED-84B9-4643-8996-E9FDA1FAC0DD}"/>
    <cellStyle name="Input [yellow] 5 8 2" xfId="37445" xr:uid="{E59F021F-DB4D-44D5-BDF8-532D18C3889C}"/>
    <cellStyle name="Input [yellow] 5 8 3" xfId="37446" xr:uid="{5EA01207-5DF8-4C43-A902-11C8FE432873}"/>
    <cellStyle name="Input [yellow] 5 8 4" xfId="37447" xr:uid="{88D6049A-73E7-4046-B84D-296C339CC846}"/>
    <cellStyle name="Input [yellow] 5 8 5" xfId="37448" xr:uid="{0480CAC2-1EFD-43F6-BFF8-0F9F6DDE9F22}"/>
    <cellStyle name="Input [yellow] 5 9" xfId="37449" xr:uid="{39BAC2F3-2EB0-4A04-8BC9-6864491D00F6}"/>
    <cellStyle name="Input [yellow] 5_Commentaires" xfId="37450" xr:uid="{C9E18579-205F-4618-B83C-40F2FC26141F}"/>
    <cellStyle name="Input [yellow] 6" xfId="37451" xr:uid="{2A2F09EB-D9CD-4273-9090-36E8825902F1}"/>
    <cellStyle name="Input [yellow] 6 10" xfId="37452" xr:uid="{DD7AA4F1-20E6-4606-8A1E-CD30F1C2D9A9}"/>
    <cellStyle name="Input [yellow] 6 11" xfId="37453" xr:uid="{150D5BF3-FF6B-430B-9BD9-1CEA2383E466}"/>
    <cellStyle name="Input [yellow] 6 12" xfId="37454" xr:uid="{443EB55C-1A73-49A3-8E82-01EC2E4D1F88}"/>
    <cellStyle name="Input [yellow] 6 2" xfId="37455" xr:uid="{1B155104-255A-4933-B4CA-4959E5F3188A}"/>
    <cellStyle name="Input [yellow] 6 2 10" xfId="37456" xr:uid="{FAE06E6A-A492-4455-845C-6C07F15954A8}"/>
    <cellStyle name="Input [yellow] 6 2 2" xfId="37457" xr:uid="{E26E61DC-CCD9-4715-A8A1-1CDF020D1E32}"/>
    <cellStyle name="Input [yellow] 6 2 2 2" xfId="37458" xr:uid="{2306C242-644B-4403-B90C-3DBDFCEED3FE}"/>
    <cellStyle name="Input [yellow] 6 2 2 2 2" xfId="37459" xr:uid="{093BF7CF-729E-48B6-BC22-0358B5E9124C}"/>
    <cellStyle name="Input [yellow] 6 2 2 2 3" xfId="37460" xr:uid="{4A4B65E5-2290-44C8-A956-921BFB1C12DE}"/>
    <cellStyle name="Input [yellow] 6 2 2 2 4" xfId="37461" xr:uid="{8826AF2D-8A7B-4978-9CE2-1105976034E9}"/>
    <cellStyle name="Input [yellow] 6 2 2 2 5" xfId="37462" xr:uid="{9A023BBD-721C-4B6E-AEB9-0C83009381F7}"/>
    <cellStyle name="Input [yellow] 6 2 2 3" xfId="37463" xr:uid="{5FAA2A82-669D-4F1D-82E4-B5159A0C9DAC}"/>
    <cellStyle name="Input [yellow] 6 2 2 3 2" xfId="37464" xr:uid="{BE34EF14-ED47-48FF-A530-346AA07C781A}"/>
    <cellStyle name="Input [yellow] 6 2 2 3 3" xfId="37465" xr:uid="{B5D2EA3D-A2F8-42AA-BB79-CF20D8170091}"/>
    <cellStyle name="Input [yellow] 6 2 2 3 4" xfId="37466" xr:uid="{6F4A3A47-469F-4F37-9026-5AB6D9BEF89D}"/>
    <cellStyle name="Input [yellow] 6 2 2 3 5" xfId="37467" xr:uid="{53F8298C-90E7-4820-B82E-5FCA83BF7466}"/>
    <cellStyle name="Input [yellow] 6 2 2 4" xfId="37468" xr:uid="{687904CA-FDC1-495D-ADDD-85789803208B}"/>
    <cellStyle name="Input [yellow] 6 2 2 5" xfId="37469" xr:uid="{8C10DED3-06CE-4423-BA00-9168ABB93B1E}"/>
    <cellStyle name="Input [yellow] 6 2 2 6" xfId="37470" xr:uid="{E505D6E7-CD49-4DBD-A8BC-E28C96D560D3}"/>
    <cellStyle name="Input [yellow] 6 2 2 7" xfId="37471" xr:uid="{5F4359FF-5E66-44CC-AD32-76A99BBA7409}"/>
    <cellStyle name="Input [yellow] 6 2 3" xfId="37472" xr:uid="{B99BA893-F2B7-455D-9CCC-49D9A929C8AF}"/>
    <cellStyle name="Input [yellow] 6 2 3 2" xfId="37473" xr:uid="{14A91E38-184A-4E43-885E-D2F93FC63B07}"/>
    <cellStyle name="Input [yellow] 6 2 3 2 2" xfId="37474" xr:uid="{46EBD461-841C-47D8-97FB-C13ED3B92D15}"/>
    <cellStyle name="Input [yellow] 6 2 3 2 3" xfId="37475" xr:uid="{9B1F389E-B875-4A79-BFB0-7D39F14C5FF2}"/>
    <cellStyle name="Input [yellow] 6 2 3 2 4" xfId="37476" xr:uid="{42CAE149-8809-44A2-9518-05C55862ABFD}"/>
    <cellStyle name="Input [yellow] 6 2 3 2 5" xfId="37477" xr:uid="{D6A48944-4C30-4966-AB01-5E68C0D96DF4}"/>
    <cellStyle name="Input [yellow] 6 2 3 3" xfId="37478" xr:uid="{8823FF4E-7660-45DE-9789-16397EF94C7D}"/>
    <cellStyle name="Input [yellow] 6 2 3 3 2" xfId="37479" xr:uid="{159905D0-F699-4F50-85DF-B570EC510301}"/>
    <cellStyle name="Input [yellow] 6 2 3 3 3" xfId="37480" xr:uid="{3BB54EEB-9DA5-4FD2-A469-CC04AD29A217}"/>
    <cellStyle name="Input [yellow] 6 2 3 3 4" xfId="37481" xr:uid="{84AA2468-A85C-4601-9943-CD9621B29FCE}"/>
    <cellStyle name="Input [yellow] 6 2 3 3 5" xfId="37482" xr:uid="{0E127DBA-0F60-44A0-8D8D-AAD75AB9254A}"/>
    <cellStyle name="Input [yellow] 6 2 3 4" xfId="37483" xr:uid="{CB2878B2-6B2B-4CAC-A192-17D2DF16E4C5}"/>
    <cellStyle name="Input [yellow] 6 2 3 5" xfId="37484" xr:uid="{5197A86D-1A16-4B35-B599-E8F3260CFD54}"/>
    <cellStyle name="Input [yellow] 6 2 3 6" xfId="37485" xr:uid="{BE880137-3890-42D8-BC35-824F6FAD3180}"/>
    <cellStyle name="Input [yellow] 6 2 3 7" xfId="37486" xr:uid="{F89541EB-B23C-4DAC-B0F1-6D2B1BA06573}"/>
    <cellStyle name="Input [yellow] 6 2 4" xfId="37487" xr:uid="{354F4015-41CE-4331-B514-A7F40179BE02}"/>
    <cellStyle name="Input [yellow] 6 2 4 2" xfId="37488" xr:uid="{B133B8EC-DF71-4B44-8FE4-5E6E2C15E045}"/>
    <cellStyle name="Input [yellow] 6 2 4 2 2" xfId="37489" xr:uid="{A14E9980-BD30-4486-B5F8-2320E48049F4}"/>
    <cellStyle name="Input [yellow] 6 2 4 2 3" xfId="37490" xr:uid="{EE361CBF-FE38-4AC9-AD58-834C39414DC9}"/>
    <cellStyle name="Input [yellow] 6 2 4 2 4" xfId="37491" xr:uid="{09B24703-5B02-4174-8414-31CACFBC9E1B}"/>
    <cellStyle name="Input [yellow] 6 2 4 2 5" xfId="37492" xr:uid="{FDB7B2C1-CA0A-4DA5-A081-B31A2059DC1E}"/>
    <cellStyle name="Input [yellow] 6 2 4 3" xfId="37493" xr:uid="{0CB1C65E-1954-47C8-A2A3-3391C0CDEE53}"/>
    <cellStyle name="Input [yellow] 6 2 4 3 2" xfId="37494" xr:uid="{415197B8-2C5E-43C1-AA94-48492019CD5F}"/>
    <cellStyle name="Input [yellow] 6 2 4 3 3" xfId="37495" xr:uid="{7155548B-A5A2-40FF-A579-2A624867BE17}"/>
    <cellStyle name="Input [yellow] 6 2 4 3 4" xfId="37496" xr:uid="{58F8654E-1E3C-4363-8437-66B2282DEB9D}"/>
    <cellStyle name="Input [yellow] 6 2 4 3 5" xfId="37497" xr:uid="{3003D471-3FEE-4A24-8778-71C3C8D6AF67}"/>
    <cellStyle name="Input [yellow] 6 2 4 4" xfId="37498" xr:uid="{6EC6E47C-EB22-43AE-A2E6-985122457688}"/>
    <cellStyle name="Input [yellow] 6 2 4 5" xfId="37499" xr:uid="{D0144903-3028-443D-BB02-9D856EE2A053}"/>
    <cellStyle name="Input [yellow] 6 2 4 6" xfId="37500" xr:uid="{C4F32EC1-A8D8-49BE-AB65-F35028B8D88E}"/>
    <cellStyle name="Input [yellow] 6 2 4 7" xfId="37501" xr:uid="{AB5B6975-8BDB-49A4-9C21-06C2686C3F9C}"/>
    <cellStyle name="Input [yellow] 6 2 5" xfId="37502" xr:uid="{B4C60A26-23E2-4995-99DA-A60442A197BC}"/>
    <cellStyle name="Input [yellow] 6 2 5 2" xfId="37503" xr:uid="{3983D381-89CC-4B7E-A39A-C0EFEB959446}"/>
    <cellStyle name="Input [yellow] 6 2 5 3" xfId="37504" xr:uid="{3D89C73C-1D8F-4EFF-9B4B-53E165E85DB2}"/>
    <cellStyle name="Input [yellow] 6 2 5 4" xfId="37505" xr:uid="{B18760B0-7F32-4AC7-BF16-A3B43D8E979F}"/>
    <cellStyle name="Input [yellow] 6 2 5 5" xfId="37506" xr:uid="{9F64A410-6996-4A3E-9E72-2DDFE0192EB5}"/>
    <cellStyle name="Input [yellow] 6 2 6" xfId="37507" xr:uid="{88D0AA54-C58E-4E5F-B22C-C369287C5A4E}"/>
    <cellStyle name="Input [yellow] 6 2 6 2" xfId="37508" xr:uid="{AF599C65-A146-4B10-A293-6C74E26D8B3D}"/>
    <cellStyle name="Input [yellow] 6 2 6 3" xfId="37509" xr:uid="{8B6F6294-584F-45B8-851D-920EE7DBDD5B}"/>
    <cellStyle name="Input [yellow] 6 2 6 4" xfId="37510" xr:uid="{FCE24C3F-89EF-423B-8B37-6C521BD3048D}"/>
    <cellStyle name="Input [yellow] 6 2 6 5" xfId="37511" xr:uid="{1D4C46C0-9C7A-4824-BB15-727FB2848665}"/>
    <cellStyle name="Input [yellow] 6 2 7" xfId="37512" xr:uid="{A1CA8E96-A1FE-42C2-B646-6D5A4F30461D}"/>
    <cellStyle name="Input [yellow] 6 2 8" xfId="37513" xr:uid="{AC232B26-AC8A-45AA-8301-CA8D72A3914C}"/>
    <cellStyle name="Input [yellow] 6 2 9" xfId="37514" xr:uid="{71052160-7A03-461B-8482-B93255A97C0F}"/>
    <cellStyle name="Input [yellow] 6 2_Commentaires" xfId="37515" xr:uid="{2254A78E-38C2-4403-8FE2-73DAB6C99A44}"/>
    <cellStyle name="Input [yellow] 6 3" xfId="37516" xr:uid="{E8CFD516-F557-438F-90EE-323578FCC788}"/>
    <cellStyle name="Input [yellow] 6 3 2" xfId="37517" xr:uid="{708CCF83-1A7A-48D6-B47F-377820BE63E0}"/>
    <cellStyle name="Input [yellow] 6 3 2 2" xfId="37518" xr:uid="{403B07AB-6FA1-4AB8-AA26-E526B647D2AF}"/>
    <cellStyle name="Input [yellow] 6 3 2 3" xfId="37519" xr:uid="{B9A65B9B-16E8-4BE0-A97C-C6AF463D764F}"/>
    <cellStyle name="Input [yellow] 6 3 2 4" xfId="37520" xr:uid="{8B6BC420-0A2F-4676-83F5-BEFAA2C6AE06}"/>
    <cellStyle name="Input [yellow] 6 3 2 5" xfId="37521" xr:uid="{85A89852-3EF4-46CC-B3B7-808E1BDCC296}"/>
    <cellStyle name="Input [yellow] 6 3 3" xfId="37522" xr:uid="{FF51BA47-A5C7-4574-B17A-F0928A32FF1E}"/>
    <cellStyle name="Input [yellow] 6 3 3 2" xfId="37523" xr:uid="{03968302-D4AF-4BED-B22F-6467529A7CB9}"/>
    <cellStyle name="Input [yellow] 6 3 3 3" xfId="37524" xr:uid="{F514EC50-656A-4075-83B2-C4A6517F927B}"/>
    <cellStyle name="Input [yellow] 6 3 3 4" xfId="37525" xr:uid="{445DC88E-2E1B-4EF6-8CB2-FF7E32485ADB}"/>
    <cellStyle name="Input [yellow] 6 3 3 5" xfId="37526" xr:uid="{124C014A-67D6-4C61-88E9-57B724D7192B}"/>
    <cellStyle name="Input [yellow] 6 3 4" xfId="37527" xr:uid="{01EC3209-AD21-4D39-85B5-F154157988D7}"/>
    <cellStyle name="Input [yellow] 6 3 5" xfId="37528" xr:uid="{E4EC1622-2EF2-4DCD-AA11-A6AB967A4AE9}"/>
    <cellStyle name="Input [yellow] 6 3 6" xfId="37529" xr:uid="{F3177DD0-8946-40C5-B50D-02503669E218}"/>
    <cellStyle name="Input [yellow] 6 3 7" xfId="37530" xr:uid="{6CA9FCDF-0A00-4FFD-935E-D9908F7F7451}"/>
    <cellStyle name="Input [yellow] 6 3_Commentaires" xfId="37531" xr:uid="{FB422FE0-C4B6-4B2A-B63C-C8B7A7AAC537}"/>
    <cellStyle name="Input [yellow] 6 4" xfId="37532" xr:uid="{289CFB8E-2805-4D30-902D-1CF4E9376925}"/>
    <cellStyle name="Input [yellow] 6 4 2" xfId="37533" xr:uid="{49AC3867-569B-4202-B89C-3855DBE8C1CC}"/>
    <cellStyle name="Input [yellow] 6 4 2 2" xfId="37534" xr:uid="{2A19B6D6-6CC6-4C0D-8CD1-C7547A38E7B5}"/>
    <cellStyle name="Input [yellow] 6 4 2 3" xfId="37535" xr:uid="{4A75ED75-CAEB-4BE8-B500-96C5690F544E}"/>
    <cellStyle name="Input [yellow] 6 4 2 4" xfId="37536" xr:uid="{D75B70E7-DE64-4CAF-8ED4-B8EBC603F419}"/>
    <cellStyle name="Input [yellow] 6 4 2 5" xfId="37537" xr:uid="{58F425A9-E17C-44E0-8EBD-DFB9BB5CB509}"/>
    <cellStyle name="Input [yellow] 6 4 3" xfId="37538" xr:uid="{3EEFCCC1-8E91-48C1-9C17-183E6ED460DA}"/>
    <cellStyle name="Input [yellow] 6 4 3 2" xfId="37539" xr:uid="{D051A11C-DC66-4F18-9788-EC039644AC2E}"/>
    <cellStyle name="Input [yellow] 6 4 3 3" xfId="37540" xr:uid="{39436BB1-54AF-4AA7-8AE2-B1E77D0C6CA1}"/>
    <cellStyle name="Input [yellow] 6 4 3 4" xfId="37541" xr:uid="{3B60C272-587F-4D53-98FF-69DFECC424FC}"/>
    <cellStyle name="Input [yellow] 6 4 3 5" xfId="37542" xr:uid="{02F4FCA8-0825-4C70-9F64-87C094E2D377}"/>
    <cellStyle name="Input [yellow] 6 4 4" xfId="37543" xr:uid="{E4669550-1603-43CE-9AF2-C7A5ADC7F401}"/>
    <cellStyle name="Input [yellow] 6 4 5" xfId="37544" xr:uid="{DB8325DA-7C8A-4952-8AA3-BEEA73563D4C}"/>
    <cellStyle name="Input [yellow] 6 4 6" xfId="37545" xr:uid="{74A39244-BE76-4A3A-B0C5-1B6D370032C2}"/>
    <cellStyle name="Input [yellow] 6 4 7" xfId="37546" xr:uid="{CE79FC3C-AEB2-4F87-8C1B-B036F0579671}"/>
    <cellStyle name="Input [yellow] 6 4_Commentaires" xfId="37547" xr:uid="{61C3B302-F54D-4764-A32C-763A5100E2D4}"/>
    <cellStyle name="Input [yellow] 6 5" xfId="37548" xr:uid="{86FB1CE5-D366-4FD9-8447-8C92FD1D8ACF}"/>
    <cellStyle name="Input [yellow] 6 5 2" xfId="37549" xr:uid="{70242631-6E1E-4C47-9CB2-9FFC881C2318}"/>
    <cellStyle name="Input [yellow] 6 5 2 2" xfId="37550" xr:uid="{E67FD6C9-4D47-401D-8D2C-CF10AAFDC0CA}"/>
    <cellStyle name="Input [yellow] 6 5 2 3" xfId="37551" xr:uid="{D7FEDF07-4E72-4DBF-A59B-BF4021D1C998}"/>
    <cellStyle name="Input [yellow] 6 5 2 4" xfId="37552" xr:uid="{4301A6AF-2BC8-4ED3-A6D2-8C752254AA3C}"/>
    <cellStyle name="Input [yellow] 6 5 2 5" xfId="37553" xr:uid="{C6729758-6BB8-4908-BD5C-120C59110288}"/>
    <cellStyle name="Input [yellow] 6 5 3" xfId="37554" xr:uid="{56DB65FE-4CE8-4CD2-BAC6-7E9F15CA8E8E}"/>
    <cellStyle name="Input [yellow] 6 5 3 2" xfId="37555" xr:uid="{CE98DEF9-7427-4273-AA92-3BB13C351AE3}"/>
    <cellStyle name="Input [yellow] 6 5 3 3" xfId="37556" xr:uid="{9D25C78D-6452-494E-B522-11942DCC0AFD}"/>
    <cellStyle name="Input [yellow] 6 5 3 4" xfId="37557" xr:uid="{7DD5E706-B49F-449B-B5A9-96F459C3C240}"/>
    <cellStyle name="Input [yellow] 6 5 3 5" xfId="37558" xr:uid="{08F28EC0-8960-431E-B13F-85C00A724BEB}"/>
    <cellStyle name="Input [yellow] 6 5 3_Commentaires" xfId="37559" xr:uid="{9CED6A45-AAA6-4D85-A5B7-F1F32EF517AB}"/>
    <cellStyle name="Input [yellow] 6 5 4" xfId="37560" xr:uid="{570F85C0-A9B7-4851-8467-7561B6D789A5}"/>
    <cellStyle name="Input [yellow] 6 5 5" xfId="37561" xr:uid="{8DEBD66E-BB96-4C31-9A85-4729BA179FD1}"/>
    <cellStyle name="Input [yellow] 6 5 6" xfId="37562" xr:uid="{7430C1F7-3814-4D9D-B993-DB712E68211F}"/>
    <cellStyle name="Input [yellow] 6 5 7" xfId="37563" xr:uid="{082FB367-C865-4927-B76B-40ECF1E4F733}"/>
    <cellStyle name="Input [yellow] 6 5_Commentaires" xfId="37564" xr:uid="{44F1E448-C914-4D8D-B5CE-F9F1A8718FE2}"/>
    <cellStyle name="Input [yellow] 6 6" xfId="37565" xr:uid="{6C89E226-6E45-4B9B-8154-39EFE214C036}"/>
    <cellStyle name="Input [yellow] 6 6 2" xfId="37566" xr:uid="{507B9EA4-59CE-4D1D-AD1B-C97E2C5DA229}"/>
    <cellStyle name="Input [yellow] 6 6 2 2" xfId="37567" xr:uid="{281F008A-354D-4CB6-AFBB-C221D4F33725}"/>
    <cellStyle name="Input [yellow] 6 6 2 3" xfId="37568" xr:uid="{A5412230-131F-4E30-8D8B-94E5A6A2C647}"/>
    <cellStyle name="Input [yellow] 6 6 2 4" xfId="37569" xr:uid="{0194032F-2A0D-4566-9D48-B2F6CB78031D}"/>
    <cellStyle name="Input [yellow] 6 6 2 5" xfId="37570" xr:uid="{F2C1BEF8-15A9-452A-85AF-F05783DC6CC9}"/>
    <cellStyle name="Input [yellow] 6 6 2_Commentaires" xfId="37571" xr:uid="{FE381A99-5BCF-49DF-8A84-CC6B5B6A8EAD}"/>
    <cellStyle name="Input [yellow] 6 6 3" xfId="37572" xr:uid="{1E1FE75D-5162-48B8-9635-82EE276C2651}"/>
    <cellStyle name="Input [yellow] 6 6 3 2" xfId="37573" xr:uid="{89CCDD84-C8E6-402B-8E6F-07140AE54EE3}"/>
    <cellStyle name="Input [yellow] 6 6 3 3" xfId="37574" xr:uid="{DC379D30-EA56-4901-AC57-50E8C8D12D89}"/>
    <cellStyle name="Input [yellow] 6 6 3 4" xfId="37575" xr:uid="{2C447586-4536-4D46-94B7-22DFFEAE4455}"/>
    <cellStyle name="Input [yellow] 6 6 3 5" xfId="37576" xr:uid="{C930F99B-47D8-4028-B713-5F889B67D591}"/>
    <cellStyle name="Input [yellow] 6 6 4" xfId="37577" xr:uid="{E2499575-0275-4855-A4BA-78E9BBFF5263}"/>
    <cellStyle name="Input [yellow] 6 6 5" xfId="37578" xr:uid="{16DE7D99-26C0-4D88-B22A-BF98080A0651}"/>
    <cellStyle name="Input [yellow] 6 6 6" xfId="37579" xr:uid="{0670E31D-81E2-4A0F-B394-C28FD7733E1B}"/>
    <cellStyle name="Input [yellow] 6 6 7" xfId="37580" xr:uid="{4981B0AD-A38B-46D7-9806-012649CD3B2B}"/>
    <cellStyle name="Input [yellow] 6 6_Commentaires" xfId="37581" xr:uid="{69D38A9A-BC40-420E-AA6D-D9737F0472B6}"/>
    <cellStyle name="Input [yellow] 6 7" xfId="37582" xr:uid="{390DBD7D-8CAE-4ADD-BD1B-17499E646CEB}"/>
    <cellStyle name="Input [yellow] 6 7 2" xfId="37583" xr:uid="{CB88C4E2-A057-42A4-8901-4B582BE65982}"/>
    <cellStyle name="Input [yellow] 6 7 2 2" xfId="37584" xr:uid="{A8E0FD27-21FA-46B9-BB78-8654F1B50C0D}"/>
    <cellStyle name="Input [yellow] 6 7 2 3" xfId="37585" xr:uid="{84EA2EE2-F3AD-477A-A25F-1BA8DA51CB50}"/>
    <cellStyle name="Input [yellow] 6 7 2 4" xfId="37586" xr:uid="{3883DB5B-BE44-465D-A9D7-3CFCD0851CC7}"/>
    <cellStyle name="Input [yellow] 6 7 2 5" xfId="37587" xr:uid="{ECE5205D-F560-48C1-AF2C-12B464F827C5}"/>
    <cellStyle name="Input [yellow] 6 7 3" xfId="37588" xr:uid="{61A87B80-7499-4A14-BD57-2814B3CFC523}"/>
    <cellStyle name="Input [yellow] 6 7 4" xfId="37589" xr:uid="{973C92CD-6915-4846-A7E4-62E4947FE388}"/>
    <cellStyle name="Input [yellow] 6 7 5" xfId="37590" xr:uid="{B68527D4-284B-45E7-9C79-284352C0ECB5}"/>
    <cellStyle name="Input [yellow] 6 7 6" xfId="37591" xr:uid="{78050D2B-FFB1-4381-AAFC-D79D785467D5}"/>
    <cellStyle name="Input [yellow] 6 7_Commentaires" xfId="37592" xr:uid="{9AEC3277-B4C5-44A9-8BAE-FDDC9AA0DD2B}"/>
    <cellStyle name="Input [yellow] 6 8" xfId="37593" xr:uid="{76D8BAA3-EA32-49A9-983B-ADCA3032F3E3}"/>
    <cellStyle name="Input [yellow] 6 8 2" xfId="37594" xr:uid="{97916109-5C3F-4A0E-9DB8-6761B8679758}"/>
    <cellStyle name="Input [yellow] 6 8 3" xfId="37595" xr:uid="{E349071B-830C-4083-9D98-CDC425901209}"/>
    <cellStyle name="Input [yellow] 6 8 4" xfId="37596" xr:uid="{28F91354-42B3-4DFC-86A1-091F1BA009DE}"/>
    <cellStyle name="Input [yellow] 6 8 5" xfId="37597" xr:uid="{95037A42-A4C1-408D-B83D-E04AD9AF532A}"/>
    <cellStyle name="Input [yellow] 6 9" xfId="37598" xr:uid="{DEDB85D9-C6E3-483A-B2D3-188CCDDF1E9E}"/>
    <cellStyle name="Input [yellow] 6_Commentaires" xfId="37599" xr:uid="{A17B6E64-C75A-4DF4-AF50-DECB9C83DE45}"/>
    <cellStyle name="Input [yellow] 7" xfId="37600" xr:uid="{B3118998-72A8-483E-B75A-0B34A2795E96}"/>
    <cellStyle name="Input [yellow] 7 10" xfId="37601" xr:uid="{6DC94D68-CB50-4F32-A6B7-CA7897A85849}"/>
    <cellStyle name="Input [yellow] 7 11" xfId="37602" xr:uid="{1B648EBF-68AB-4D86-B3FE-C798910B7294}"/>
    <cellStyle name="Input [yellow] 7 12" xfId="37603" xr:uid="{7E38F2BE-8680-4673-AA6D-9408EAE2FFF7}"/>
    <cellStyle name="Input [yellow] 7 2" xfId="37604" xr:uid="{159022C1-73D2-4BCB-BAAD-58FFFCEDECD9}"/>
    <cellStyle name="Input [yellow] 7 2 10" xfId="37605" xr:uid="{6225587C-EEA5-4129-8943-73E6649F8182}"/>
    <cellStyle name="Input [yellow] 7 2 2" xfId="37606" xr:uid="{39F9E341-72EE-4A57-9D73-13941A75B288}"/>
    <cellStyle name="Input [yellow] 7 2 2 2" xfId="37607" xr:uid="{ADF583E9-618D-449D-ADC1-F2AA291B2F01}"/>
    <cellStyle name="Input [yellow] 7 2 2 2 2" xfId="37608" xr:uid="{C34CE041-A4A3-45A6-ABD7-31CB39012656}"/>
    <cellStyle name="Input [yellow] 7 2 2 2 3" xfId="37609" xr:uid="{16E31AA8-CE01-4717-8021-978850FE6F26}"/>
    <cellStyle name="Input [yellow] 7 2 2 2 4" xfId="37610" xr:uid="{7D1D0112-4428-45A0-9D2D-922E6B54A977}"/>
    <cellStyle name="Input [yellow] 7 2 2 2 5" xfId="37611" xr:uid="{CBAAAF57-8E80-4BF4-8E5A-006A0B5CB01F}"/>
    <cellStyle name="Input [yellow] 7 2 2 3" xfId="37612" xr:uid="{3CECA770-6F1F-4EE8-A053-C8990026DBA2}"/>
    <cellStyle name="Input [yellow] 7 2 2 3 2" xfId="37613" xr:uid="{141F83BF-3B35-44A1-9C1A-D69846BD3D5C}"/>
    <cellStyle name="Input [yellow] 7 2 2 3 3" xfId="37614" xr:uid="{94036CB0-4C9E-4B38-9111-1D76EFB912D1}"/>
    <cellStyle name="Input [yellow] 7 2 2 3 4" xfId="37615" xr:uid="{EA204E1B-D447-4EB2-BC84-91744249E622}"/>
    <cellStyle name="Input [yellow] 7 2 2 3 5" xfId="37616" xr:uid="{DBD6BF4A-04B3-4937-8884-5CEB94DA4E5C}"/>
    <cellStyle name="Input [yellow] 7 2 2 4" xfId="37617" xr:uid="{969B2108-2367-4C51-AC85-660132051F98}"/>
    <cellStyle name="Input [yellow] 7 2 2 5" xfId="37618" xr:uid="{B990AB7A-F0F1-459B-95C8-04182439C1D3}"/>
    <cellStyle name="Input [yellow] 7 2 2 6" xfId="37619" xr:uid="{EA494D97-7CBE-498C-83C7-78909CE4D883}"/>
    <cellStyle name="Input [yellow] 7 2 2 7" xfId="37620" xr:uid="{0218D68A-61CE-4840-A769-D0D9A9E5844D}"/>
    <cellStyle name="Input [yellow] 7 2 3" xfId="37621" xr:uid="{58AE13C2-A003-4AA7-A787-197377F260D1}"/>
    <cellStyle name="Input [yellow] 7 2 3 2" xfId="37622" xr:uid="{9F974F9D-909D-427A-B1BD-02A1626EA51E}"/>
    <cellStyle name="Input [yellow] 7 2 3 2 2" xfId="37623" xr:uid="{6A19A25A-04E9-4D55-A0B7-A704893C3144}"/>
    <cellStyle name="Input [yellow] 7 2 3 2 3" xfId="37624" xr:uid="{74D9BE48-AC74-499A-ACFF-017C22604E81}"/>
    <cellStyle name="Input [yellow] 7 2 3 2 4" xfId="37625" xr:uid="{EF648F18-554D-4CC1-9B9A-D29379E1FB8F}"/>
    <cellStyle name="Input [yellow] 7 2 3 2 5" xfId="37626" xr:uid="{FD8E7D46-B314-476D-80F2-279E84C24C90}"/>
    <cellStyle name="Input [yellow] 7 2 3 3" xfId="37627" xr:uid="{591DA1FA-AF63-482B-8235-61B2E5DEB07F}"/>
    <cellStyle name="Input [yellow] 7 2 3 3 2" xfId="37628" xr:uid="{2929C5B5-B938-4264-9F9E-3F19FF8378B7}"/>
    <cellStyle name="Input [yellow] 7 2 3 3 3" xfId="37629" xr:uid="{5F7996D6-1A39-4502-9121-E66788937ADB}"/>
    <cellStyle name="Input [yellow] 7 2 3 3 4" xfId="37630" xr:uid="{F2DC6AD5-CCAC-4EF3-88FB-9AEE530387A6}"/>
    <cellStyle name="Input [yellow] 7 2 3 3 5" xfId="37631" xr:uid="{7B21765A-5821-4001-908F-7F477FB47A11}"/>
    <cellStyle name="Input [yellow] 7 2 3 4" xfId="37632" xr:uid="{2129A56F-9D84-4179-A083-F8287D53EA95}"/>
    <cellStyle name="Input [yellow] 7 2 3 5" xfId="37633" xr:uid="{CF0505BA-A181-44B6-BF3C-8A92858708D0}"/>
    <cellStyle name="Input [yellow] 7 2 3 6" xfId="37634" xr:uid="{10AE7173-251F-48A5-88C9-D63F7A50D5FE}"/>
    <cellStyle name="Input [yellow] 7 2 3 7" xfId="37635" xr:uid="{17DAAF18-F547-4099-9063-96423C95FF3C}"/>
    <cellStyle name="Input [yellow] 7 2 4" xfId="37636" xr:uid="{77932F22-D0CF-4238-89CF-F673ED64C786}"/>
    <cellStyle name="Input [yellow] 7 2 4 2" xfId="37637" xr:uid="{5BEFBC47-28ED-403E-83DD-9FB657765021}"/>
    <cellStyle name="Input [yellow] 7 2 4 2 2" xfId="37638" xr:uid="{0E9124A3-8B1D-46DF-8055-B828D4CDCB18}"/>
    <cellStyle name="Input [yellow] 7 2 4 2 3" xfId="37639" xr:uid="{4A1A99F5-A036-408B-B4BC-93DD35D1EA4A}"/>
    <cellStyle name="Input [yellow] 7 2 4 2 4" xfId="37640" xr:uid="{5FAEA707-B7DB-4C57-9725-6831C8F4AF91}"/>
    <cellStyle name="Input [yellow] 7 2 4 2 5" xfId="37641" xr:uid="{62236347-89A3-463E-A14F-1E2F9C5A5010}"/>
    <cellStyle name="Input [yellow] 7 2 4 3" xfId="37642" xr:uid="{ACD85194-8F67-4A08-98E8-379233AC22C2}"/>
    <cellStyle name="Input [yellow] 7 2 4 3 2" xfId="37643" xr:uid="{08BEBCE6-8D79-4672-9A5C-580CBEFE422F}"/>
    <cellStyle name="Input [yellow] 7 2 4 3 3" xfId="37644" xr:uid="{D6FA261C-7611-4041-BF22-10475ED51AAC}"/>
    <cellStyle name="Input [yellow] 7 2 4 3 4" xfId="37645" xr:uid="{7547B5DC-4A10-4748-97D3-E2C04AFDB5A5}"/>
    <cellStyle name="Input [yellow] 7 2 4 3 5" xfId="37646" xr:uid="{356BE52D-A001-4C68-87D8-B95940B5B794}"/>
    <cellStyle name="Input [yellow] 7 2 4 4" xfId="37647" xr:uid="{836D6876-1261-403C-9D13-1B7019BA7B11}"/>
    <cellStyle name="Input [yellow] 7 2 4 5" xfId="37648" xr:uid="{9CB147F1-CF0B-4278-B1EF-1476E3C4053F}"/>
    <cellStyle name="Input [yellow] 7 2 4 6" xfId="37649" xr:uid="{821C39D4-C926-49C5-BA6E-6B1BA4B906D3}"/>
    <cellStyle name="Input [yellow] 7 2 4 7" xfId="37650" xr:uid="{1DF07A91-FC7F-4855-B917-3EE9D0D2184C}"/>
    <cellStyle name="Input [yellow] 7 2 5" xfId="37651" xr:uid="{60029FE9-87E0-49F7-882B-8FC52CD7FF2E}"/>
    <cellStyle name="Input [yellow] 7 2 5 2" xfId="37652" xr:uid="{30E441ED-ED2B-4E27-BB76-DE8D52BCC611}"/>
    <cellStyle name="Input [yellow] 7 2 5 3" xfId="37653" xr:uid="{8B86169C-2D10-4717-B9A2-0B9943E426D2}"/>
    <cellStyle name="Input [yellow] 7 2 5 4" xfId="37654" xr:uid="{387C11CF-1A0E-4FF7-9268-03DC98880A01}"/>
    <cellStyle name="Input [yellow] 7 2 5 5" xfId="37655" xr:uid="{85A6D470-E9E5-458B-A081-02AAEEA22061}"/>
    <cellStyle name="Input [yellow] 7 2 6" xfId="37656" xr:uid="{AAF1C8A5-9839-4D88-AA42-208480725791}"/>
    <cellStyle name="Input [yellow] 7 2 6 2" xfId="37657" xr:uid="{D44DE4E5-8EEA-498E-B067-3B248B564F48}"/>
    <cellStyle name="Input [yellow] 7 2 6 3" xfId="37658" xr:uid="{3FFDB40C-74CE-479D-BD5C-5D07E889FE28}"/>
    <cellStyle name="Input [yellow] 7 2 6 4" xfId="37659" xr:uid="{FB3E4558-66CB-4300-8804-CDE3337A5319}"/>
    <cellStyle name="Input [yellow] 7 2 6 5" xfId="37660" xr:uid="{0726E61B-ACF3-49EA-8379-26A24827D996}"/>
    <cellStyle name="Input [yellow] 7 2 7" xfId="37661" xr:uid="{10FA84B9-E3B9-4AC8-A57C-5408B403C607}"/>
    <cellStyle name="Input [yellow] 7 2 8" xfId="37662" xr:uid="{C468A418-D411-480F-85A5-FF60EA43F1CB}"/>
    <cellStyle name="Input [yellow] 7 2 9" xfId="37663" xr:uid="{3DE6B32D-B79C-4465-BD8E-E43305D5709E}"/>
    <cellStyle name="Input [yellow] 7 2_Commentaires" xfId="37664" xr:uid="{B8FBBE2C-D0D0-4134-A5F9-292478FA7A4B}"/>
    <cellStyle name="Input [yellow] 7 3" xfId="37665" xr:uid="{496636E1-F1CC-48A1-956C-4AFD14CFC502}"/>
    <cellStyle name="Input [yellow] 7 3 2" xfId="37666" xr:uid="{07B9F702-DE3F-4B21-A4D7-9EA0CF4FA2D3}"/>
    <cellStyle name="Input [yellow] 7 3 2 2" xfId="37667" xr:uid="{F814EF1B-42E2-41AE-8C0B-A1BC861C78B5}"/>
    <cellStyle name="Input [yellow] 7 3 2 3" xfId="37668" xr:uid="{7AD910CB-08A5-482F-A4A1-52113F79B4AB}"/>
    <cellStyle name="Input [yellow] 7 3 2 4" xfId="37669" xr:uid="{C302B5BD-11CD-48E8-870D-AB7B5E7F3EE4}"/>
    <cellStyle name="Input [yellow] 7 3 2 5" xfId="37670" xr:uid="{1DAD82C9-A02E-4CAA-8831-F08D39B8D9C5}"/>
    <cellStyle name="Input [yellow] 7 3 3" xfId="37671" xr:uid="{3F7F1D36-59D9-458A-8379-C71F5FAF6BA5}"/>
    <cellStyle name="Input [yellow] 7 3 3 2" xfId="37672" xr:uid="{509E2503-C0FB-4523-8E74-5F589CDE0582}"/>
    <cellStyle name="Input [yellow] 7 3 3 3" xfId="37673" xr:uid="{78086746-C5D3-45A6-BC4F-A0CBCA75371E}"/>
    <cellStyle name="Input [yellow] 7 3 3 4" xfId="37674" xr:uid="{386CB37D-22EE-402C-9B4A-869E265E3DAD}"/>
    <cellStyle name="Input [yellow] 7 3 3 5" xfId="37675" xr:uid="{238FA608-4BFE-4083-BD02-9F70B33BC575}"/>
    <cellStyle name="Input [yellow] 7 3 4" xfId="37676" xr:uid="{61DBC92A-486E-462B-945B-FA019BAE8109}"/>
    <cellStyle name="Input [yellow] 7 3 5" xfId="37677" xr:uid="{172DDE47-B3BF-483A-8B73-835262B9553A}"/>
    <cellStyle name="Input [yellow] 7 3 6" xfId="37678" xr:uid="{E591878E-21BE-416C-998E-2291835CBDDC}"/>
    <cellStyle name="Input [yellow] 7 3 7" xfId="37679" xr:uid="{CB38B50C-A52D-45B1-9546-3FB49F8603B6}"/>
    <cellStyle name="Input [yellow] 7 3_Commentaires" xfId="37680" xr:uid="{545B172D-0DA1-4CF5-9F86-F2560914D02B}"/>
    <cellStyle name="Input [yellow] 7 4" xfId="37681" xr:uid="{E59810CC-C59F-4317-B17E-B717687108F1}"/>
    <cellStyle name="Input [yellow] 7 4 2" xfId="37682" xr:uid="{392E776E-61FD-4EE6-80C0-227FDC55AC99}"/>
    <cellStyle name="Input [yellow] 7 4 2 2" xfId="37683" xr:uid="{798AB3C3-869D-43DC-ACDA-F77E64B780F6}"/>
    <cellStyle name="Input [yellow] 7 4 2 3" xfId="37684" xr:uid="{84DC1E2C-978E-4E11-B8BC-64F49D42F22E}"/>
    <cellStyle name="Input [yellow] 7 4 2 4" xfId="37685" xr:uid="{FAE36427-12FF-49C6-961F-156359676D6C}"/>
    <cellStyle name="Input [yellow] 7 4 2 5" xfId="37686" xr:uid="{4D70005B-214F-41BB-B269-4A4A3844042F}"/>
    <cellStyle name="Input [yellow] 7 4 3" xfId="37687" xr:uid="{A08348CA-1069-41D1-8F49-D71717FCA23D}"/>
    <cellStyle name="Input [yellow] 7 4 3 2" xfId="37688" xr:uid="{A8282B47-9074-49C9-981C-3C9A6573E501}"/>
    <cellStyle name="Input [yellow] 7 4 3 3" xfId="37689" xr:uid="{79E12322-F2E1-46B2-9157-3A7861DC41EB}"/>
    <cellStyle name="Input [yellow] 7 4 3 4" xfId="37690" xr:uid="{D8A1025D-4A0D-4DCF-9D60-90A08B120397}"/>
    <cellStyle name="Input [yellow] 7 4 3 5" xfId="37691" xr:uid="{8DE67CD6-5E9D-4A69-A5D5-10828DF8755D}"/>
    <cellStyle name="Input [yellow] 7 4 4" xfId="37692" xr:uid="{701D6546-AB95-49BA-AEA0-556608E0B877}"/>
    <cellStyle name="Input [yellow] 7 4 5" xfId="37693" xr:uid="{975F2D61-8274-4B2C-8C76-2B6DE0726A79}"/>
    <cellStyle name="Input [yellow] 7 4 6" xfId="37694" xr:uid="{91DAADB1-501F-436A-848F-BBC5420AF8ED}"/>
    <cellStyle name="Input [yellow] 7 4 7" xfId="37695" xr:uid="{16F7EF45-7AB7-4A25-92D6-220A636DB1EF}"/>
    <cellStyle name="Input [yellow] 7 4_Commentaires" xfId="37696" xr:uid="{C4457614-08F2-4364-A67E-912CDEC76628}"/>
    <cellStyle name="Input [yellow] 7 5" xfId="37697" xr:uid="{DBAB7E0B-92ED-4164-993A-738B9CE62E3D}"/>
    <cellStyle name="Input [yellow] 7 5 2" xfId="37698" xr:uid="{4BEE2380-3ABB-4E64-9683-9C8F8A4A30D9}"/>
    <cellStyle name="Input [yellow] 7 5 2 2" xfId="37699" xr:uid="{6FDADA69-8D34-47BC-AB61-6DB09433B817}"/>
    <cellStyle name="Input [yellow] 7 5 2 3" xfId="37700" xr:uid="{9CA372D1-697C-4A33-BDEB-6275700D79D5}"/>
    <cellStyle name="Input [yellow] 7 5 2 4" xfId="37701" xr:uid="{927EF096-7976-4E58-B174-ABDE14ED464B}"/>
    <cellStyle name="Input [yellow] 7 5 2 5" xfId="37702" xr:uid="{C74DA3AA-9400-4505-9712-52A54077B64B}"/>
    <cellStyle name="Input [yellow] 7 5 3" xfId="37703" xr:uid="{B84E380A-8D5B-414A-9061-0F101C828195}"/>
    <cellStyle name="Input [yellow] 7 5 3 2" xfId="37704" xr:uid="{C61D91B4-A418-4F31-8576-FC3936DA8C0C}"/>
    <cellStyle name="Input [yellow] 7 5 3 3" xfId="37705" xr:uid="{5A32354B-3589-4E0E-BF62-A4AD2B253047}"/>
    <cellStyle name="Input [yellow] 7 5 3 4" xfId="37706" xr:uid="{7F603798-A9C1-46A3-B462-4AC409F02720}"/>
    <cellStyle name="Input [yellow] 7 5 3 5" xfId="37707" xr:uid="{9A2CB82A-DCE5-4C3C-A901-C489CB16B405}"/>
    <cellStyle name="Input [yellow] 7 5 3_Commentaires" xfId="37708" xr:uid="{ABBD1E7B-EBC6-4E1B-B030-171C7E33CA0D}"/>
    <cellStyle name="Input [yellow] 7 5 4" xfId="37709" xr:uid="{DAD0A75A-1B15-488A-AE44-57F598322474}"/>
    <cellStyle name="Input [yellow] 7 5 5" xfId="37710" xr:uid="{6CD8C18B-03B0-4786-BD39-03688B858299}"/>
    <cellStyle name="Input [yellow] 7 5 6" xfId="37711" xr:uid="{3D2C3A30-7C85-4868-9F37-0D96BEBB89A7}"/>
    <cellStyle name="Input [yellow] 7 5 7" xfId="37712" xr:uid="{2FEE889F-5AB9-4EAE-9997-F41E6F16D2DA}"/>
    <cellStyle name="Input [yellow] 7 5_Commentaires" xfId="37713" xr:uid="{011452C3-2102-4AE3-8D20-482437430A61}"/>
    <cellStyle name="Input [yellow] 7 6" xfId="37714" xr:uid="{2C99FEDB-396F-4A29-94CE-04B19488CB58}"/>
    <cellStyle name="Input [yellow] 7 6 2" xfId="37715" xr:uid="{7E1BFDA4-F5C5-4192-995C-E18F9E97D319}"/>
    <cellStyle name="Input [yellow] 7 6 2 2" xfId="37716" xr:uid="{AE02BAEF-5A76-483F-BED7-C2FE355BE21D}"/>
    <cellStyle name="Input [yellow] 7 6 2 3" xfId="37717" xr:uid="{58C26E18-930A-4CE3-9065-BA9970DEF619}"/>
    <cellStyle name="Input [yellow] 7 6 2 4" xfId="37718" xr:uid="{2717E095-5B81-433B-AFBA-87CB9EB56CEB}"/>
    <cellStyle name="Input [yellow] 7 6 2 5" xfId="37719" xr:uid="{22BC4B3F-D1FC-4A70-B36E-F6426105FBBA}"/>
    <cellStyle name="Input [yellow] 7 6 2_Commentaires" xfId="37720" xr:uid="{AB37F51B-6793-4246-B115-5117D79C573B}"/>
    <cellStyle name="Input [yellow] 7 6 3" xfId="37721" xr:uid="{EF59F1AD-7BCD-4984-8E03-6BF8C8449667}"/>
    <cellStyle name="Input [yellow] 7 6 3 2" xfId="37722" xr:uid="{9F2B402E-9E75-474B-A596-F945312D59AC}"/>
    <cellStyle name="Input [yellow] 7 6 3 3" xfId="37723" xr:uid="{E97F616E-9C55-4B3E-8C95-891D5E62CF33}"/>
    <cellStyle name="Input [yellow] 7 6 3 4" xfId="37724" xr:uid="{825F117D-219F-4AED-85E8-549FF692CDF4}"/>
    <cellStyle name="Input [yellow] 7 6 3 5" xfId="37725" xr:uid="{8471162C-0C99-4C52-A4AA-5344FC2ED338}"/>
    <cellStyle name="Input [yellow] 7 6 4" xfId="37726" xr:uid="{529C6181-CB0A-47C6-A456-CE64922783B5}"/>
    <cellStyle name="Input [yellow] 7 6 5" xfId="37727" xr:uid="{8B7377FF-0585-4856-93D0-32FF2D3C154E}"/>
    <cellStyle name="Input [yellow] 7 6 6" xfId="37728" xr:uid="{ADA53C84-552D-4F20-98A9-A522DA811FDA}"/>
    <cellStyle name="Input [yellow] 7 6 7" xfId="37729" xr:uid="{E3C28D85-0C24-4309-86A3-52C43D8C3D6A}"/>
    <cellStyle name="Input [yellow] 7 6_Commentaires" xfId="37730" xr:uid="{A29F2F13-34F1-4A03-ADC9-D15505CC6B4D}"/>
    <cellStyle name="Input [yellow] 7 7" xfId="37731" xr:uid="{9BE92299-9E33-47D3-894E-63CF43E9A873}"/>
    <cellStyle name="Input [yellow] 7 7 2" xfId="37732" xr:uid="{C781AC35-468A-40FD-963E-BD9E6E8D9C15}"/>
    <cellStyle name="Input [yellow] 7 7 2 2" xfId="37733" xr:uid="{FFED5FD7-728D-4830-A62D-F57C4E95472C}"/>
    <cellStyle name="Input [yellow] 7 7 2 3" xfId="37734" xr:uid="{18974F5B-286B-4DD6-A514-73CEDC242FCD}"/>
    <cellStyle name="Input [yellow] 7 7 2 4" xfId="37735" xr:uid="{6D40204A-65AC-41E1-8A55-47C1DABF2A73}"/>
    <cellStyle name="Input [yellow] 7 7 2 5" xfId="37736" xr:uid="{DCE9DCEE-31EA-45D0-B54E-DE420B4664C7}"/>
    <cellStyle name="Input [yellow] 7 7 3" xfId="37737" xr:uid="{015D9C23-9232-493B-83A5-3A912415F6A2}"/>
    <cellStyle name="Input [yellow] 7 7 4" xfId="37738" xr:uid="{9387C985-8B5A-48A7-A2DB-9B6D9A898C98}"/>
    <cellStyle name="Input [yellow] 7 7 5" xfId="37739" xr:uid="{8E816B1B-10F1-4E2B-84B1-7611F4523982}"/>
    <cellStyle name="Input [yellow] 7 7 6" xfId="37740" xr:uid="{D805890C-C194-4109-98EC-6A714EEA46F4}"/>
    <cellStyle name="Input [yellow] 7 7_Commentaires" xfId="37741" xr:uid="{31BBA8CB-823E-4D92-9B69-56BE50E0963C}"/>
    <cellStyle name="Input [yellow] 7 8" xfId="37742" xr:uid="{363654BB-1EBA-4043-9B3A-679CE6334D29}"/>
    <cellStyle name="Input [yellow] 7 8 2" xfId="37743" xr:uid="{194ABCCD-0A0D-4258-BF23-721BB97CCD66}"/>
    <cellStyle name="Input [yellow] 7 8 3" xfId="37744" xr:uid="{AFC2856B-77FD-4F33-B1A4-98F9D9B9D7FA}"/>
    <cellStyle name="Input [yellow] 7 8 4" xfId="37745" xr:uid="{78A35655-690C-4AC7-833B-B7D2C063FCA8}"/>
    <cellStyle name="Input [yellow] 7 8 5" xfId="37746" xr:uid="{1E019967-4CA5-4DCE-A162-432A78F8C7A9}"/>
    <cellStyle name="Input [yellow] 7 9" xfId="37747" xr:uid="{F9C04EF0-D049-4F85-8D23-340752AF0D96}"/>
    <cellStyle name="Input [yellow] 7_Commentaires" xfId="37748" xr:uid="{BA10674D-A5FD-4D75-833A-0D38D8C806AD}"/>
    <cellStyle name="Input [yellow] 8" xfId="37749" xr:uid="{31418791-58BB-4F73-B994-E62DD8EEDA5A}"/>
    <cellStyle name="Input [yellow] 8 10" xfId="37750" xr:uid="{EE8B9706-FFCD-4AEA-B4BA-FCB5F4E8FB8B}"/>
    <cellStyle name="Input [yellow] 8 11" xfId="37751" xr:uid="{EA1FD10A-DC7A-41EF-9033-8074524F5D09}"/>
    <cellStyle name="Input [yellow] 8 12" xfId="37752" xr:uid="{DA64DC05-499A-445C-927C-6367BF6C9FD2}"/>
    <cellStyle name="Input [yellow] 8 2" xfId="37753" xr:uid="{C746BD94-3EBF-4BF4-AD01-9CA25DD0B79D}"/>
    <cellStyle name="Input [yellow] 8 2 10" xfId="37754" xr:uid="{B3D5FB30-25B3-491A-A94A-3509F6F93999}"/>
    <cellStyle name="Input [yellow] 8 2 2" xfId="37755" xr:uid="{0FE25999-F3D7-4093-9CCF-927197805C5A}"/>
    <cellStyle name="Input [yellow] 8 2 2 2" xfId="37756" xr:uid="{CA79C113-21F5-4C6F-88FA-AAA5300503A0}"/>
    <cellStyle name="Input [yellow] 8 2 2 2 2" xfId="37757" xr:uid="{1BA298A1-B0C7-40E8-9452-44B9E559990F}"/>
    <cellStyle name="Input [yellow] 8 2 2 2 3" xfId="37758" xr:uid="{2936B53D-3B68-4633-9864-C4E40505561C}"/>
    <cellStyle name="Input [yellow] 8 2 2 2 4" xfId="37759" xr:uid="{9AD18DF0-824E-4304-BB80-593C059F7AEA}"/>
    <cellStyle name="Input [yellow] 8 2 2 2 5" xfId="37760" xr:uid="{EFCE9F05-225E-47E6-845A-32B6F9F1483B}"/>
    <cellStyle name="Input [yellow] 8 2 2 3" xfId="37761" xr:uid="{9889FF95-DFCA-487E-9929-22D65C37FC08}"/>
    <cellStyle name="Input [yellow] 8 2 2 3 2" xfId="37762" xr:uid="{9E07C09E-F877-4B70-8000-FC5E0DA016A2}"/>
    <cellStyle name="Input [yellow] 8 2 2 3 3" xfId="37763" xr:uid="{9B6C0C5B-AFBE-4549-8F03-0CC9434F59DE}"/>
    <cellStyle name="Input [yellow] 8 2 2 3 4" xfId="37764" xr:uid="{6AAAAC00-D729-4DCF-BB75-39A698497255}"/>
    <cellStyle name="Input [yellow] 8 2 2 3 5" xfId="37765" xr:uid="{61AC8519-0D31-4529-938F-AD862F622AC2}"/>
    <cellStyle name="Input [yellow] 8 2 2 4" xfId="37766" xr:uid="{97B8E9FB-608C-4CB9-B269-C43B1BDAE262}"/>
    <cellStyle name="Input [yellow] 8 2 2 5" xfId="37767" xr:uid="{428F6881-71E7-4928-8674-F7788741B27D}"/>
    <cellStyle name="Input [yellow] 8 2 2 6" xfId="37768" xr:uid="{7BCD3DC2-EDA9-4920-8598-15B8EE254824}"/>
    <cellStyle name="Input [yellow] 8 2 2 7" xfId="37769" xr:uid="{5AF872C7-B490-411B-B61A-8F1904193402}"/>
    <cellStyle name="Input [yellow] 8 2 3" xfId="37770" xr:uid="{EF89AF94-D4F1-45D2-8F4A-199E8F2D7893}"/>
    <cellStyle name="Input [yellow] 8 2 3 2" xfId="37771" xr:uid="{5DC83989-FA03-42B1-BC98-6454CAF8D5EA}"/>
    <cellStyle name="Input [yellow] 8 2 3 2 2" xfId="37772" xr:uid="{154662D6-371F-4746-95CD-ADE60AEED9B1}"/>
    <cellStyle name="Input [yellow] 8 2 3 2 3" xfId="37773" xr:uid="{2D76B93D-061C-441C-9950-58A851021387}"/>
    <cellStyle name="Input [yellow] 8 2 3 2 4" xfId="37774" xr:uid="{F48D9568-517B-4574-BD28-5104A25B2C2B}"/>
    <cellStyle name="Input [yellow] 8 2 3 2 5" xfId="37775" xr:uid="{F075E211-B755-4DC3-B6E0-1D2F9193AACA}"/>
    <cellStyle name="Input [yellow] 8 2 3 3" xfId="37776" xr:uid="{C43D8690-4C53-4CEC-9F57-EA23A86A773D}"/>
    <cellStyle name="Input [yellow] 8 2 3 3 2" xfId="37777" xr:uid="{09760F79-F0B6-4554-ABBC-12B6B00AA15E}"/>
    <cellStyle name="Input [yellow] 8 2 3 3 3" xfId="37778" xr:uid="{3CE91CAC-597E-45BB-B74D-C88B072FA1E0}"/>
    <cellStyle name="Input [yellow] 8 2 3 3 4" xfId="37779" xr:uid="{3E0E3978-18EB-4503-B702-C88AB3A1376F}"/>
    <cellStyle name="Input [yellow] 8 2 3 3 5" xfId="37780" xr:uid="{C33C90D1-0FF1-4492-AF29-844B210F3250}"/>
    <cellStyle name="Input [yellow] 8 2 3 4" xfId="37781" xr:uid="{3AABF1F8-2994-4A27-ACE6-8A0CBB7C9AC7}"/>
    <cellStyle name="Input [yellow] 8 2 3 5" xfId="37782" xr:uid="{0A64A431-758A-43D6-9819-3747ECCA8248}"/>
    <cellStyle name="Input [yellow] 8 2 3 6" xfId="37783" xr:uid="{3C000245-A9C2-48EE-974F-05B7E726AC4A}"/>
    <cellStyle name="Input [yellow] 8 2 3 7" xfId="37784" xr:uid="{2DEDF47F-F898-40B0-8B0D-CC07F4DBEEA0}"/>
    <cellStyle name="Input [yellow] 8 2 4" xfId="37785" xr:uid="{3685AE54-B248-4ACD-8BA9-D4C7A68D1054}"/>
    <cellStyle name="Input [yellow] 8 2 4 2" xfId="37786" xr:uid="{AAE5CA5F-070E-45CF-A84A-7E74EC59BB84}"/>
    <cellStyle name="Input [yellow] 8 2 4 2 2" xfId="37787" xr:uid="{F48D6634-A5AE-49E4-8366-31E06E869A4A}"/>
    <cellStyle name="Input [yellow] 8 2 4 2 3" xfId="37788" xr:uid="{0335FBD1-DFE5-4F10-997B-75CBF145B5AD}"/>
    <cellStyle name="Input [yellow] 8 2 4 2 4" xfId="37789" xr:uid="{82FD6F96-AAA5-4EC1-B839-F170E61BB0BE}"/>
    <cellStyle name="Input [yellow] 8 2 4 2 5" xfId="37790" xr:uid="{4DFDFA1C-8FD2-4320-B4CD-CDE14728B35C}"/>
    <cellStyle name="Input [yellow] 8 2 4 3" xfId="37791" xr:uid="{39F28EB6-FB11-4C1B-8AAD-20833A32D21C}"/>
    <cellStyle name="Input [yellow] 8 2 4 3 2" xfId="37792" xr:uid="{45588817-DC9F-4AA0-B9CA-922F120D9AD5}"/>
    <cellStyle name="Input [yellow] 8 2 4 3 3" xfId="37793" xr:uid="{266B05B6-20B2-4331-A13F-21EEE24CF087}"/>
    <cellStyle name="Input [yellow] 8 2 4 3 4" xfId="37794" xr:uid="{9D32E66A-C557-473D-A229-21168165403F}"/>
    <cellStyle name="Input [yellow] 8 2 4 3 5" xfId="37795" xr:uid="{2074CD51-52F0-4D6E-8D2D-A7D382228EEF}"/>
    <cellStyle name="Input [yellow] 8 2 4 4" xfId="37796" xr:uid="{B44B2AA5-2CE2-426A-855F-6BD1DF056EC7}"/>
    <cellStyle name="Input [yellow] 8 2 4 5" xfId="37797" xr:uid="{E686E185-F2C3-443C-B1FA-D94723A6932B}"/>
    <cellStyle name="Input [yellow] 8 2 4 6" xfId="37798" xr:uid="{36CF1FB3-4990-4EB0-849D-BD2F7DF1B6AA}"/>
    <cellStyle name="Input [yellow] 8 2 4 7" xfId="37799" xr:uid="{B1AEE018-B6FB-4CB5-9883-08E69B228E9F}"/>
    <cellStyle name="Input [yellow] 8 2 5" xfId="37800" xr:uid="{1177A468-4761-49EE-87FF-39EB73595BFE}"/>
    <cellStyle name="Input [yellow] 8 2 5 2" xfId="37801" xr:uid="{084A056D-7D01-4344-97C9-D5FE0F3F77C0}"/>
    <cellStyle name="Input [yellow] 8 2 5 3" xfId="37802" xr:uid="{4EC97476-0634-436C-8B66-F713662DAD1F}"/>
    <cellStyle name="Input [yellow] 8 2 5 4" xfId="37803" xr:uid="{AC841D20-173B-4BAC-835F-E48E586D9C58}"/>
    <cellStyle name="Input [yellow] 8 2 5 5" xfId="37804" xr:uid="{A475293E-F021-4C63-93BF-76D2CD0C2E08}"/>
    <cellStyle name="Input [yellow] 8 2 6" xfId="37805" xr:uid="{BD1824A5-24AE-4A03-8C12-69A94170E947}"/>
    <cellStyle name="Input [yellow] 8 2 6 2" xfId="37806" xr:uid="{1D051000-B4DC-4CD1-8F7D-AD41E756F43C}"/>
    <cellStyle name="Input [yellow] 8 2 6 3" xfId="37807" xr:uid="{FF1AD367-F95F-4324-8DA0-8D6A1C132180}"/>
    <cellStyle name="Input [yellow] 8 2 6 4" xfId="37808" xr:uid="{A6C3D7E0-0101-43A1-BDAE-69A41D0BA8F6}"/>
    <cellStyle name="Input [yellow] 8 2 6 5" xfId="37809" xr:uid="{6191DE76-84EA-4E38-8AA5-2BAA7C74D068}"/>
    <cellStyle name="Input [yellow] 8 2 7" xfId="37810" xr:uid="{2E9DAD50-3022-4294-B999-854B09EA8FC7}"/>
    <cellStyle name="Input [yellow] 8 2 8" xfId="37811" xr:uid="{15048241-42B4-4D07-814B-121D9D94050D}"/>
    <cellStyle name="Input [yellow] 8 2 9" xfId="37812" xr:uid="{0515485A-D496-433B-B670-43461428CC28}"/>
    <cellStyle name="Input [yellow] 8 2_Commentaires" xfId="37813" xr:uid="{BA3EB32C-252A-42A0-8650-A5A1E327C216}"/>
    <cellStyle name="Input [yellow] 8 3" xfId="37814" xr:uid="{23D45669-8197-414A-8DEA-D6991212082F}"/>
    <cellStyle name="Input [yellow] 8 3 2" xfId="37815" xr:uid="{FACF23DF-49B3-48B8-8799-85355815CA36}"/>
    <cellStyle name="Input [yellow] 8 3 2 2" xfId="37816" xr:uid="{FB978808-CA01-4549-B670-55EEC3E15597}"/>
    <cellStyle name="Input [yellow] 8 3 2 3" xfId="37817" xr:uid="{86E93C2B-A177-433B-A3D9-8069D6C484DE}"/>
    <cellStyle name="Input [yellow] 8 3 2 4" xfId="37818" xr:uid="{80EBDF1A-F209-4908-8566-F6691C9FCDB6}"/>
    <cellStyle name="Input [yellow] 8 3 2 5" xfId="37819" xr:uid="{F58C34C5-5AF9-41CC-ACF6-810D3ED7C081}"/>
    <cellStyle name="Input [yellow] 8 3 3" xfId="37820" xr:uid="{79C37511-72FF-4DA2-9167-FE9E3E5154DC}"/>
    <cellStyle name="Input [yellow] 8 3 3 2" xfId="37821" xr:uid="{E1CCF1BC-B4A4-4028-91AA-B6BD26E049DE}"/>
    <cellStyle name="Input [yellow] 8 3 3 3" xfId="37822" xr:uid="{08F12AC8-7252-41FF-89E9-57F17E4DD7DD}"/>
    <cellStyle name="Input [yellow] 8 3 3 4" xfId="37823" xr:uid="{43A4BA79-D4C0-4DE4-B63D-02637C38C3FA}"/>
    <cellStyle name="Input [yellow] 8 3 3 5" xfId="37824" xr:uid="{09610647-E7A7-43A8-902B-41D6E174ADF2}"/>
    <cellStyle name="Input [yellow] 8 3 4" xfId="37825" xr:uid="{8B0128E9-9C26-4A84-B385-6743E84F145A}"/>
    <cellStyle name="Input [yellow] 8 3 5" xfId="37826" xr:uid="{396D1589-83DA-4A31-8608-ABF61EC57A1D}"/>
    <cellStyle name="Input [yellow] 8 3 6" xfId="37827" xr:uid="{2E5DCFB5-D8B5-415C-AFCD-089D348A0C5D}"/>
    <cellStyle name="Input [yellow] 8 3 7" xfId="37828" xr:uid="{18BC1DA6-4E42-4F09-9359-708AB4836155}"/>
    <cellStyle name="Input [yellow] 8 3_Commentaires" xfId="37829" xr:uid="{88C56C24-B47D-4306-BD50-F57644D0C893}"/>
    <cellStyle name="Input [yellow] 8 4" xfId="37830" xr:uid="{CB21CB26-AE11-4E85-9C1C-DA41285997A3}"/>
    <cellStyle name="Input [yellow] 8 4 2" xfId="37831" xr:uid="{0BC56F40-4215-4BAA-819B-28807F5AE327}"/>
    <cellStyle name="Input [yellow] 8 4 2 2" xfId="37832" xr:uid="{337C25F0-1260-4CD4-8B06-ECACC2E632CF}"/>
    <cellStyle name="Input [yellow] 8 4 2 3" xfId="37833" xr:uid="{D0304FAD-9D87-423E-BDE5-964723D889A2}"/>
    <cellStyle name="Input [yellow] 8 4 2 4" xfId="37834" xr:uid="{66215335-38D8-4ADF-9CEF-186DDFA25BC8}"/>
    <cellStyle name="Input [yellow] 8 4 2 5" xfId="37835" xr:uid="{CD2B9A29-4D60-45DF-A5F5-1FF9EA5F18AA}"/>
    <cellStyle name="Input [yellow] 8 4 3" xfId="37836" xr:uid="{1FBA8E26-1AC9-45FB-AE3D-496F7DD4BE45}"/>
    <cellStyle name="Input [yellow] 8 4 3 2" xfId="37837" xr:uid="{620D76EC-5AF1-4D74-82C1-88B56E1D4421}"/>
    <cellStyle name="Input [yellow] 8 4 3 3" xfId="37838" xr:uid="{CBF93D87-0FCE-4A80-948F-A57A10BB7702}"/>
    <cellStyle name="Input [yellow] 8 4 3 4" xfId="37839" xr:uid="{DBBB9BB5-E50F-4545-8D5C-C5099EF7A476}"/>
    <cellStyle name="Input [yellow] 8 4 3 5" xfId="37840" xr:uid="{17D96B4F-4D02-4FF2-BC3E-226B8A903BD6}"/>
    <cellStyle name="Input [yellow] 8 4 4" xfId="37841" xr:uid="{1D898FF3-661F-47F2-B289-A950D2F1D5E8}"/>
    <cellStyle name="Input [yellow] 8 4 5" xfId="37842" xr:uid="{A4BE854B-D566-4D2C-B896-30F487FA22D8}"/>
    <cellStyle name="Input [yellow] 8 4 6" xfId="37843" xr:uid="{2856A629-F47F-4AEF-B271-3C49C9AB4403}"/>
    <cellStyle name="Input [yellow] 8 4 7" xfId="37844" xr:uid="{2FDB44E9-FD56-445F-8CA9-23DF027C45FA}"/>
    <cellStyle name="Input [yellow] 8 4_Commentaires" xfId="37845" xr:uid="{13584986-FD13-4B5A-AF2F-10FAF3F5D988}"/>
    <cellStyle name="Input [yellow] 8 5" xfId="37846" xr:uid="{E3CB7774-9CE5-4763-8B1D-8CAB97283B94}"/>
    <cellStyle name="Input [yellow] 8 5 2" xfId="37847" xr:uid="{AE7544E0-9CB8-44F5-BA9D-29EF6133774A}"/>
    <cellStyle name="Input [yellow] 8 5 2 2" xfId="37848" xr:uid="{D8A6F3BB-2905-452E-A6B2-33AE0F1A7DE7}"/>
    <cellStyle name="Input [yellow] 8 5 2 3" xfId="37849" xr:uid="{6117D22B-8BCB-4C4B-8F82-5A09BD5D31B1}"/>
    <cellStyle name="Input [yellow] 8 5 2 4" xfId="37850" xr:uid="{957ACC8B-B982-4666-A220-32C3787929B3}"/>
    <cellStyle name="Input [yellow] 8 5 2 5" xfId="37851" xr:uid="{C4B3B3C8-68F5-4525-8BF8-E276EF160CDE}"/>
    <cellStyle name="Input [yellow] 8 5 3" xfId="37852" xr:uid="{00B24C55-8EC8-4C34-A4F3-1631A30B5644}"/>
    <cellStyle name="Input [yellow] 8 5 3 2" xfId="37853" xr:uid="{8F8F8454-D92D-4693-908D-B24F71CF6EBD}"/>
    <cellStyle name="Input [yellow] 8 5 3 3" xfId="37854" xr:uid="{C0D50BBF-E16C-4870-A844-DB65D2421F99}"/>
    <cellStyle name="Input [yellow] 8 5 3 4" xfId="37855" xr:uid="{C2388975-DF2F-4A2C-9635-8352F888B367}"/>
    <cellStyle name="Input [yellow] 8 5 3 5" xfId="37856" xr:uid="{52392583-5214-4B17-8EF1-4B2442837A93}"/>
    <cellStyle name="Input [yellow] 8 5 3_Commentaires" xfId="37857" xr:uid="{22FEDD1A-EAD8-456C-B865-0F6BB0399714}"/>
    <cellStyle name="Input [yellow] 8 5 4" xfId="37858" xr:uid="{12ADED9D-4738-439B-A0EA-C7C20A26329E}"/>
    <cellStyle name="Input [yellow] 8 5 5" xfId="37859" xr:uid="{C2FFF17F-1F5B-4F54-8E9C-2F1EC6C9F334}"/>
    <cellStyle name="Input [yellow] 8 5 6" xfId="37860" xr:uid="{284BBB71-9929-48F3-9AEF-4216659D6A93}"/>
    <cellStyle name="Input [yellow] 8 5 7" xfId="37861" xr:uid="{CCC3E215-E96E-47A9-8F45-E5C877F1CD1C}"/>
    <cellStyle name="Input [yellow] 8 5_Commentaires" xfId="37862" xr:uid="{CD281138-017E-40B7-ADA9-036D2D8C9D45}"/>
    <cellStyle name="Input [yellow] 8 6" xfId="37863" xr:uid="{083F6262-AD87-4F2B-B804-CE0EB04C13DE}"/>
    <cellStyle name="Input [yellow] 8 6 2" xfId="37864" xr:uid="{7F736DF2-7389-4A3B-AF2F-600AA90CE40D}"/>
    <cellStyle name="Input [yellow] 8 6 2 2" xfId="37865" xr:uid="{D7AB331D-7F24-49C9-A4A3-FB9C4FBD1729}"/>
    <cellStyle name="Input [yellow] 8 6 2 3" xfId="37866" xr:uid="{E7B8D7E4-A7D0-4BB7-98D5-6F3BFF6F43DE}"/>
    <cellStyle name="Input [yellow] 8 6 2 4" xfId="37867" xr:uid="{6075D0E4-C87E-403D-8B47-99BE78D68417}"/>
    <cellStyle name="Input [yellow] 8 6 2 5" xfId="37868" xr:uid="{521AAFD2-C894-48A0-9048-53F86191BB9B}"/>
    <cellStyle name="Input [yellow] 8 6 2_Commentaires" xfId="37869" xr:uid="{DE2E132C-751F-46C3-9986-A95117D6455E}"/>
    <cellStyle name="Input [yellow] 8 6 3" xfId="37870" xr:uid="{18A00001-6C7F-4DE8-95D4-7E58E7B54CE7}"/>
    <cellStyle name="Input [yellow] 8 6 3 2" xfId="37871" xr:uid="{A19FE5E1-548E-44CA-98F0-C7731BB56698}"/>
    <cellStyle name="Input [yellow] 8 6 3 3" xfId="37872" xr:uid="{6E3F4111-D132-4CBA-B9A4-5FA4C6E0A8F1}"/>
    <cellStyle name="Input [yellow] 8 6 3 4" xfId="37873" xr:uid="{68F5381A-7147-4E36-9A51-BE6429D40005}"/>
    <cellStyle name="Input [yellow] 8 6 3 5" xfId="37874" xr:uid="{6DCF7CC6-B0F0-4F4F-9101-BE99EC41A63A}"/>
    <cellStyle name="Input [yellow] 8 6 4" xfId="37875" xr:uid="{2B8892C0-867C-4574-B868-4A7E2BB6BB03}"/>
    <cellStyle name="Input [yellow] 8 6 5" xfId="37876" xr:uid="{4B9684D2-3155-42E2-A8FC-7729DD644E11}"/>
    <cellStyle name="Input [yellow] 8 6 6" xfId="37877" xr:uid="{F4299D6F-8C11-41FB-8855-0D7C481C9BE9}"/>
    <cellStyle name="Input [yellow] 8 6 7" xfId="37878" xr:uid="{F8BD94B1-B147-4858-B98C-5382529B7A79}"/>
    <cellStyle name="Input [yellow] 8 6_Commentaires" xfId="37879" xr:uid="{2D415E7E-9592-4E55-A403-A5AFC8A0C12C}"/>
    <cellStyle name="Input [yellow] 8 7" xfId="37880" xr:uid="{A7D82DC3-D720-4FB1-97F7-1AC3DE293251}"/>
    <cellStyle name="Input [yellow] 8 7 2" xfId="37881" xr:uid="{6A640303-573F-4C8F-8463-EB295B13C116}"/>
    <cellStyle name="Input [yellow] 8 7 2 2" xfId="37882" xr:uid="{6BF9BDDE-9A4A-43A7-B8AA-6FD9EFE3AF98}"/>
    <cellStyle name="Input [yellow] 8 7 2 3" xfId="37883" xr:uid="{8327584C-E1EA-4681-8B36-436DE2AF2B02}"/>
    <cellStyle name="Input [yellow] 8 7 2 4" xfId="37884" xr:uid="{1E2C6B23-F643-4790-8305-092128C79348}"/>
    <cellStyle name="Input [yellow] 8 7 2 5" xfId="37885" xr:uid="{65725275-C0FE-4D97-B6B2-F3A8E808F73E}"/>
    <cellStyle name="Input [yellow] 8 7 3" xfId="37886" xr:uid="{957CE81B-C1A9-47A6-AEAD-1916FD3FBDE7}"/>
    <cellStyle name="Input [yellow] 8 7 4" xfId="37887" xr:uid="{83CAC9DF-A134-4DCB-92B3-90E740456186}"/>
    <cellStyle name="Input [yellow] 8 7 5" xfId="37888" xr:uid="{4FBEA1D1-2D01-4539-A946-0C341F6A2979}"/>
    <cellStyle name="Input [yellow] 8 7 6" xfId="37889" xr:uid="{A83BAFF0-F5DE-4FDB-80A9-A316C7357FC8}"/>
    <cellStyle name="Input [yellow] 8 7_Commentaires" xfId="37890" xr:uid="{9E96D56D-5125-4B9B-87A0-B425A8208A6D}"/>
    <cellStyle name="Input [yellow] 8 8" xfId="37891" xr:uid="{EBF71981-4A31-4F23-8E30-948A2D4577BB}"/>
    <cellStyle name="Input [yellow] 8 8 2" xfId="37892" xr:uid="{0545445A-E534-4A11-A544-AB3C6B778ED3}"/>
    <cellStyle name="Input [yellow] 8 8 3" xfId="37893" xr:uid="{472104E7-702B-493B-88DE-94574EFBDE38}"/>
    <cellStyle name="Input [yellow] 8 8 4" xfId="37894" xr:uid="{80519712-F1C8-4C11-9D71-94F92D285362}"/>
    <cellStyle name="Input [yellow] 8 8 5" xfId="37895" xr:uid="{BD234D9B-E153-4726-8C05-A7711BDC6B70}"/>
    <cellStyle name="Input [yellow] 8 9" xfId="37896" xr:uid="{17594A38-A07A-46F3-AD8B-A666898DC1C1}"/>
    <cellStyle name="Input [yellow] 8_Commentaires" xfId="37897" xr:uid="{DD156FE0-4022-4819-AA64-866D8F8AAA87}"/>
    <cellStyle name="Input [yellow] 9" xfId="37898" xr:uid="{DFC57FCA-10DD-4E05-A2FF-ED1753574E18}"/>
    <cellStyle name="Input [yellow] 9 10" xfId="37899" xr:uid="{CF466C80-435E-4113-A592-9B4DDD89F6B7}"/>
    <cellStyle name="Input [yellow] 9 11" xfId="37900" xr:uid="{9A34FD3F-9AA0-43AD-BDF4-A62A5E45295C}"/>
    <cellStyle name="Input [yellow] 9 12" xfId="37901" xr:uid="{CEA9FFB0-F18A-420D-A649-4F0734D4B0AB}"/>
    <cellStyle name="Input [yellow] 9 2" xfId="37902" xr:uid="{73E7446A-C871-4494-AF35-415A1C393736}"/>
    <cellStyle name="Input [yellow] 9 2 10" xfId="37903" xr:uid="{BC4BF722-CFD3-4FD1-9A42-2AC725E848E7}"/>
    <cellStyle name="Input [yellow] 9 2 2" xfId="37904" xr:uid="{F654C926-359F-44EE-A101-18727E860DD4}"/>
    <cellStyle name="Input [yellow] 9 2 2 2" xfId="37905" xr:uid="{23F955FE-3609-4DD4-93DC-0D2AD5F7E851}"/>
    <cellStyle name="Input [yellow] 9 2 2 2 2" xfId="37906" xr:uid="{AA192B73-0C3A-42C5-B5E7-F82D5A04A0C7}"/>
    <cellStyle name="Input [yellow] 9 2 2 2 3" xfId="37907" xr:uid="{23389C84-15C4-4E44-B2CD-DFDDC26EAAC2}"/>
    <cellStyle name="Input [yellow] 9 2 2 2 4" xfId="37908" xr:uid="{3A845EFF-7CEC-4B5E-9C75-195AA738E4BF}"/>
    <cellStyle name="Input [yellow] 9 2 2 2 5" xfId="37909" xr:uid="{CC7046A3-50AD-4E59-B78C-28A5FA6A76C0}"/>
    <cellStyle name="Input [yellow] 9 2 2 3" xfId="37910" xr:uid="{61118EA1-390E-4EAB-8EEA-546C0C52F337}"/>
    <cellStyle name="Input [yellow] 9 2 2 3 2" xfId="37911" xr:uid="{E5AAB26C-64F5-4264-BC5C-CD8D181C0883}"/>
    <cellStyle name="Input [yellow] 9 2 2 3 3" xfId="37912" xr:uid="{93757042-B915-41AF-9FA2-1AEF3E859B47}"/>
    <cellStyle name="Input [yellow] 9 2 2 3 4" xfId="37913" xr:uid="{FF3E2DE2-24AA-4D2F-BF44-87BB630E353C}"/>
    <cellStyle name="Input [yellow] 9 2 2 3 5" xfId="37914" xr:uid="{5BCF48BD-4E3B-4C50-827C-CAF01D15BD0D}"/>
    <cellStyle name="Input [yellow] 9 2 2 4" xfId="37915" xr:uid="{DB50EB7E-9C4A-4FBA-814B-C11D764AE88B}"/>
    <cellStyle name="Input [yellow] 9 2 2 5" xfId="37916" xr:uid="{C8BB9C15-74A2-47B9-A383-9CB9E4BC39F1}"/>
    <cellStyle name="Input [yellow] 9 2 2 6" xfId="37917" xr:uid="{5E067645-4C93-4717-A64E-F308FC3C7007}"/>
    <cellStyle name="Input [yellow] 9 2 2 7" xfId="37918" xr:uid="{EB38D3D1-F1FA-422D-B2E6-A35021F75602}"/>
    <cellStyle name="Input [yellow] 9 2 3" xfId="37919" xr:uid="{B0F94545-5A38-40D8-BC87-A35640644097}"/>
    <cellStyle name="Input [yellow] 9 2 3 2" xfId="37920" xr:uid="{5F715DBB-44D9-42CD-88EE-1E4B224B9844}"/>
    <cellStyle name="Input [yellow] 9 2 3 2 2" xfId="37921" xr:uid="{3458D84F-5BB2-4757-BF87-738FEA938720}"/>
    <cellStyle name="Input [yellow] 9 2 3 2 3" xfId="37922" xr:uid="{35AAAF19-08EE-4157-8A4C-19F1FFAD601B}"/>
    <cellStyle name="Input [yellow] 9 2 3 2 4" xfId="37923" xr:uid="{C7E9FD50-7C27-4870-A223-97E0C1ED0F3F}"/>
    <cellStyle name="Input [yellow] 9 2 3 2 5" xfId="37924" xr:uid="{08760FD2-0088-45EF-B490-BB3CB2441F4E}"/>
    <cellStyle name="Input [yellow] 9 2 3 3" xfId="37925" xr:uid="{27603AF3-8AB0-4ACF-B5F4-97FEC011A1DC}"/>
    <cellStyle name="Input [yellow] 9 2 3 3 2" xfId="37926" xr:uid="{1A59639F-A3E5-47FB-974C-5ED171A7961A}"/>
    <cellStyle name="Input [yellow] 9 2 3 3 3" xfId="37927" xr:uid="{72ECCAF8-EBAB-4484-84A9-EC1CF5B3B1D4}"/>
    <cellStyle name="Input [yellow] 9 2 3 3 4" xfId="37928" xr:uid="{079D352D-9385-4CAC-998D-FDE615340069}"/>
    <cellStyle name="Input [yellow] 9 2 3 3 5" xfId="37929" xr:uid="{062D91A2-5EF0-4D11-811C-CEC21016062F}"/>
    <cellStyle name="Input [yellow] 9 2 3 4" xfId="37930" xr:uid="{91C9AA39-2FFD-485D-8A4A-E7E5D44EEDFD}"/>
    <cellStyle name="Input [yellow] 9 2 3 5" xfId="37931" xr:uid="{4B904C29-F4BC-430F-9298-7A8A2C42F28C}"/>
    <cellStyle name="Input [yellow] 9 2 3 6" xfId="37932" xr:uid="{64EDEECF-3642-4F9E-A61B-C23A8C05C033}"/>
    <cellStyle name="Input [yellow] 9 2 3 7" xfId="37933" xr:uid="{E2D3BDAF-5818-4C0B-A601-B1FDC6623CB5}"/>
    <cellStyle name="Input [yellow] 9 2 4" xfId="37934" xr:uid="{DF43E23B-66F1-4A19-8018-399DC96AB664}"/>
    <cellStyle name="Input [yellow] 9 2 4 2" xfId="37935" xr:uid="{9882975B-16C9-4039-B2AB-FAC2DB747173}"/>
    <cellStyle name="Input [yellow] 9 2 4 2 2" xfId="37936" xr:uid="{2A0D5C76-A10C-405D-B93E-FC44512D5C06}"/>
    <cellStyle name="Input [yellow] 9 2 4 2 3" xfId="37937" xr:uid="{25548A64-EEE3-458D-9602-8CB1B0302CF7}"/>
    <cellStyle name="Input [yellow] 9 2 4 2 4" xfId="37938" xr:uid="{C2F0CC4C-CA44-454F-A41A-A09EC874FDC6}"/>
    <cellStyle name="Input [yellow] 9 2 4 2 5" xfId="37939" xr:uid="{9487227D-E533-4DCA-855B-F266E69EA0D2}"/>
    <cellStyle name="Input [yellow] 9 2 4 3" xfId="37940" xr:uid="{606E53DA-DD99-427C-8499-C8760DA7084A}"/>
    <cellStyle name="Input [yellow] 9 2 4 3 2" xfId="37941" xr:uid="{8C29F5DD-47A1-4603-9F42-2A710423DD58}"/>
    <cellStyle name="Input [yellow] 9 2 4 3 3" xfId="37942" xr:uid="{5B2DE579-0EFF-4DC4-83A6-8806CD035AD8}"/>
    <cellStyle name="Input [yellow] 9 2 4 3 4" xfId="37943" xr:uid="{364E63CD-2F9D-4FC9-A7C1-A56A91747D71}"/>
    <cellStyle name="Input [yellow] 9 2 4 3 5" xfId="37944" xr:uid="{C4F67444-0D6F-498C-AC03-686A07F0B21D}"/>
    <cellStyle name="Input [yellow] 9 2 4 4" xfId="37945" xr:uid="{AB3B6DCF-005C-48B6-8689-787738774456}"/>
    <cellStyle name="Input [yellow] 9 2 4 5" xfId="37946" xr:uid="{8472588B-23E5-477E-BACB-F28B11E23877}"/>
    <cellStyle name="Input [yellow] 9 2 4 6" xfId="37947" xr:uid="{942A7CC5-151C-4CEF-8C65-79CE0C644762}"/>
    <cellStyle name="Input [yellow] 9 2 4 7" xfId="37948" xr:uid="{292C273A-99C5-4C6E-82F7-95AAD6504919}"/>
    <cellStyle name="Input [yellow] 9 2 5" xfId="37949" xr:uid="{D00EBDA7-2511-4D0B-80C2-AAF2ACCD69C9}"/>
    <cellStyle name="Input [yellow] 9 2 5 2" xfId="37950" xr:uid="{AB80B93F-0DEC-494B-A3EB-C9957447B15F}"/>
    <cellStyle name="Input [yellow] 9 2 5 3" xfId="37951" xr:uid="{9ACE18E6-6F0B-41CC-B27C-2166E3220BFB}"/>
    <cellStyle name="Input [yellow] 9 2 5 4" xfId="37952" xr:uid="{F385EF10-36C3-4BFA-83DF-7337F171715A}"/>
    <cellStyle name="Input [yellow] 9 2 5 5" xfId="37953" xr:uid="{2EAE9452-9B1D-47A0-8E3E-14DF56564504}"/>
    <cellStyle name="Input [yellow] 9 2 6" xfId="37954" xr:uid="{B8E6BF87-C9C7-4B79-A961-12A248E1DD6D}"/>
    <cellStyle name="Input [yellow] 9 2 6 2" xfId="37955" xr:uid="{CF89BCF9-720A-49A0-87BD-C52D868C42CC}"/>
    <cellStyle name="Input [yellow] 9 2 6 3" xfId="37956" xr:uid="{11C1F640-5427-48E4-9DE3-AF22C26E3BB7}"/>
    <cellStyle name="Input [yellow] 9 2 6 4" xfId="37957" xr:uid="{80D01F45-2DBF-4FA7-87DE-865DB493C5BE}"/>
    <cellStyle name="Input [yellow] 9 2 6 5" xfId="37958" xr:uid="{12920A7D-76FD-4EC3-8FED-BFFD4990D53B}"/>
    <cellStyle name="Input [yellow] 9 2 7" xfId="37959" xr:uid="{6CECA4CB-A461-4657-93FE-D8F075AE77F5}"/>
    <cellStyle name="Input [yellow] 9 2 8" xfId="37960" xr:uid="{94473146-05A3-4EA8-9345-D01343C2D524}"/>
    <cellStyle name="Input [yellow] 9 2 9" xfId="37961" xr:uid="{B822B217-45E1-4B8C-8591-8379C36B7C0A}"/>
    <cellStyle name="Input [yellow] 9 2_Commentaires" xfId="37962" xr:uid="{F6899887-9CAE-446B-A82C-E8FF08F16B0F}"/>
    <cellStyle name="Input [yellow] 9 3" xfId="37963" xr:uid="{251E7979-119B-46E6-9082-45C92CE090C2}"/>
    <cellStyle name="Input [yellow] 9 3 2" xfId="37964" xr:uid="{9ACA55B5-B559-4A15-BEED-E286A1A26285}"/>
    <cellStyle name="Input [yellow] 9 3 2 2" xfId="37965" xr:uid="{5B36F81C-EBC8-4721-9206-38E83E113482}"/>
    <cellStyle name="Input [yellow] 9 3 2 3" xfId="37966" xr:uid="{49D3E1BE-49CC-4D8E-9D10-CC1079DB6AD1}"/>
    <cellStyle name="Input [yellow] 9 3 2 4" xfId="37967" xr:uid="{9C37FEBA-830F-4D63-969A-292EFB161ABE}"/>
    <cellStyle name="Input [yellow] 9 3 2 5" xfId="37968" xr:uid="{36578FAE-C75A-4C3B-901C-CA02FB8B29D3}"/>
    <cellStyle name="Input [yellow] 9 3 3" xfId="37969" xr:uid="{49645EDA-13B3-4530-9BE9-A68E1658373F}"/>
    <cellStyle name="Input [yellow] 9 3 3 2" xfId="37970" xr:uid="{629F97AC-1A79-4573-82F9-27BABE6CBD36}"/>
    <cellStyle name="Input [yellow] 9 3 3 3" xfId="37971" xr:uid="{7D134421-D097-45F8-8C7B-B37E0239366B}"/>
    <cellStyle name="Input [yellow] 9 3 3 4" xfId="37972" xr:uid="{E799DAF5-838C-4BAD-81BC-DB729D87D961}"/>
    <cellStyle name="Input [yellow] 9 3 3 5" xfId="37973" xr:uid="{78089812-5BB9-4CE7-B850-4FE2570157A7}"/>
    <cellStyle name="Input [yellow] 9 3 4" xfId="37974" xr:uid="{F769A12D-44FD-449C-9788-82AC0F75C3FA}"/>
    <cellStyle name="Input [yellow] 9 3 5" xfId="37975" xr:uid="{8A8DD244-6CF9-43B8-9A8D-277BF81737DD}"/>
    <cellStyle name="Input [yellow] 9 3 6" xfId="37976" xr:uid="{2476E871-C683-4044-9944-7C5E4F15CDDD}"/>
    <cellStyle name="Input [yellow] 9 3 7" xfId="37977" xr:uid="{4E02D6F2-7FAE-42E6-B2F0-5C78EEEC6B21}"/>
    <cellStyle name="Input [yellow] 9 3_Commentaires" xfId="37978" xr:uid="{6B18792F-469E-461D-A555-B32A67356F83}"/>
    <cellStyle name="Input [yellow] 9 4" xfId="37979" xr:uid="{CFF107AE-F430-466D-80AA-89922F03EC68}"/>
    <cellStyle name="Input [yellow] 9 4 2" xfId="37980" xr:uid="{C2B82F5F-97B1-439D-967A-3AAE4D830EDD}"/>
    <cellStyle name="Input [yellow] 9 4 2 2" xfId="37981" xr:uid="{F95B08E1-8203-4545-A65A-50E0D953AA5F}"/>
    <cellStyle name="Input [yellow] 9 4 2 3" xfId="37982" xr:uid="{9ED5C9DB-C185-4CE9-AF37-5D5699429A6E}"/>
    <cellStyle name="Input [yellow] 9 4 2 4" xfId="37983" xr:uid="{6CF3315C-57E9-453A-8385-135EC772D71E}"/>
    <cellStyle name="Input [yellow] 9 4 2 5" xfId="37984" xr:uid="{6C784238-1647-492A-A5A5-2F0617D4BB7E}"/>
    <cellStyle name="Input [yellow] 9 4 3" xfId="37985" xr:uid="{E618FA45-2EEF-44BE-85CB-BA88C66CB068}"/>
    <cellStyle name="Input [yellow] 9 4 3 2" xfId="37986" xr:uid="{796FEBDB-B9A6-4D19-AA2C-3DB39FEFE0D4}"/>
    <cellStyle name="Input [yellow] 9 4 3 3" xfId="37987" xr:uid="{C21407A5-12BC-4513-9AAD-D518A7429FAF}"/>
    <cellStyle name="Input [yellow] 9 4 3 4" xfId="37988" xr:uid="{BD4B246B-1818-43E4-B936-335C2B602F3C}"/>
    <cellStyle name="Input [yellow] 9 4 3 5" xfId="37989" xr:uid="{603CD9B7-F53B-4C18-BBF9-3E5F5BFD72A4}"/>
    <cellStyle name="Input [yellow] 9 4 4" xfId="37990" xr:uid="{CB0AFBD8-244E-4A45-96BD-C517EDCDBF63}"/>
    <cellStyle name="Input [yellow] 9 4 5" xfId="37991" xr:uid="{CA8A6E01-94E1-4EA3-BDAD-988FA25B953A}"/>
    <cellStyle name="Input [yellow] 9 4 6" xfId="37992" xr:uid="{2B5DEE41-5BE9-4507-B63C-259BD74F9BEE}"/>
    <cellStyle name="Input [yellow] 9 4 7" xfId="37993" xr:uid="{EB0FAD3E-7E81-47EE-92AB-83A79D4A4031}"/>
    <cellStyle name="Input [yellow] 9 4_Commentaires" xfId="37994" xr:uid="{52BAE89F-24A5-437E-A70A-7C7AA488F1EF}"/>
    <cellStyle name="Input [yellow] 9 5" xfId="37995" xr:uid="{590B413F-F24A-42CA-ABB2-50375594613C}"/>
    <cellStyle name="Input [yellow] 9 5 2" xfId="37996" xr:uid="{8E09AD6A-0E1A-4ED9-B5C5-0F71DE03B0C3}"/>
    <cellStyle name="Input [yellow] 9 5 2 2" xfId="37997" xr:uid="{1F39F131-8935-4EC7-AE17-3D0AA1136A73}"/>
    <cellStyle name="Input [yellow] 9 5 2 3" xfId="37998" xr:uid="{D174DE32-9E4A-458A-A2E7-1F6EBFCA77BE}"/>
    <cellStyle name="Input [yellow] 9 5 2 4" xfId="37999" xr:uid="{4B28F131-DFA2-4321-A234-D09998E5142E}"/>
    <cellStyle name="Input [yellow] 9 5 2 5" xfId="38000" xr:uid="{B16F6CF9-3DA5-475B-A624-ADC14243D8E4}"/>
    <cellStyle name="Input [yellow] 9 5 3" xfId="38001" xr:uid="{35FF8B40-BD93-4605-9B75-C139202E6B15}"/>
    <cellStyle name="Input [yellow] 9 5 3 2" xfId="38002" xr:uid="{1FE6491B-1C8A-4F50-BCF3-B07047D84036}"/>
    <cellStyle name="Input [yellow] 9 5 3 3" xfId="38003" xr:uid="{024BCAA9-74E5-4053-9679-4C34ACED7E9D}"/>
    <cellStyle name="Input [yellow] 9 5 3 4" xfId="38004" xr:uid="{9AD1F1D3-CC75-4400-B246-189EE7D5F5AA}"/>
    <cellStyle name="Input [yellow] 9 5 3 5" xfId="38005" xr:uid="{FFCD47AC-4738-49DE-9A81-1315795C53BC}"/>
    <cellStyle name="Input [yellow] 9 5 3_Commentaires" xfId="38006" xr:uid="{A9261D1E-D678-434A-96B1-5AF2A5ABF2E0}"/>
    <cellStyle name="Input [yellow] 9 5 4" xfId="38007" xr:uid="{E2DCDD61-FF7D-4640-AEB4-487F260625BB}"/>
    <cellStyle name="Input [yellow] 9 5 5" xfId="38008" xr:uid="{65B7A005-E13C-4F4B-831E-F1F0B2616B54}"/>
    <cellStyle name="Input [yellow] 9 5 6" xfId="38009" xr:uid="{7C1080C8-AC8C-41EF-A90B-AC691D192D36}"/>
    <cellStyle name="Input [yellow] 9 5 7" xfId="38010" xr:uid="{899A698A-7008-4990-B1BF-2AF3F0FE8D25}"/>
    <cellStyle name="Input [yellow] 9 5_Commentaires" xfId="38011" xr:uid="{3918F250-5B01-4C9B-AC8C-E479B532F210}"/>
    <cellStyle name="Input [yellow] 9 6" xfId="38012" xr:uid="{E5545C5E-00BC-4671-80C7-CF07902D672D}"/>
    <cellStyle name="Input [yellow] 9 6 2" xfId="38013" xr:uid="{DEA5E720-FB04-453E-8A05-9252039E56EC}"/>
    <cellStyle name="Input [yellow] 9 6 2 2" xfId="38014" xr:uid="{E3F76ACD-6BCC-4AB0-B7A4-A02E883A9F57}"/>
    <cellStyle name="Input [yellow] 9 6 2 3" xfId="38015" xr:uid="{C95A8700-97D3-4EDF-9FBF-510BE869E118}"/>
    <cellStyle name="Input [yellow] 9 6 2 4" xfId="38016" xr:uid="{76DF8532-7B8C-4FBF-AB97-EBB964B1DF53}"/>
    <cellStyle name="Input [yellow] 9 6 2 5" xfId="38017" xr:uid="{C3239AC2-2FE0-4B7C-BEF9-149CFA2FA083}"/>
    <cellStyle name="Input [yellow] 9 6 2_Commentaires" xfId="38018" xr:uid="{8C3A0CDF-CF7E-453E-ACE8-53F52C176FA2}"/>
    <cellStyle name="Input [yellow] 9 6 3" xfId="38019" xr:uid="{FABCD7DD-D1D1-4CDB-83AB-4E8DE278B845}"/>
    <cellStyle name="Input [yellow] 9 6 3 2" xfId="38020" xr:uid="{BCA77B99-B767-46B6-A3DF-201DDE512EB3}"/>
    <cellStyle name="Input [yellow] 9 6 3 3" xfId="38021" xr:uid="{F2DCC8D7-9995-4C95-862B-A09CA4200A27}"/>
    <cellStyle name="Input [yellow] 9 6 3 4" xfId="38022" xr:uid="{9ADDA2BA-4D6D-4DC5-A01E-34F19C1144D3}"/>
    <cellStyle name="Input [yellow] 9 6 3 5" xfId="38023" xr:uid="{110D953B-FFF8-42DE-9C2F-D11005DE693C}"/>
    <cellStyle name="Input [yellow] 9 6 4" xfId="38024" xr:uid="{99F6B62C-FDAE-4023-BB98-DCF7D6C6A053}"/>
    <cellStyle name="Input [yellow] 9 6 5" xfId="38025" xr:uid="{06073894-C9F7-4737-82E0-F6B87CDC8247}"/>
    <cellStyle name="Input [yellow] 9 6 6" xfId="38026" xr:uid="{D6026AE2-55E9-458B-A5D8-3B07434A4A03}"/>
    <cellStyle name="Input [yellow] 9 6 7" xfId="38027" xr:uid="{78151807-9F07-45A6-BC14-856C2D496E4F}"/>
    <cellStyle name="Input [yellow] 9 6_Commentaires" xfId="38028" xr:uid="{8CF6D174-61F2-4247-BEB9-59600A64BF88}"/>
    <cellStyle name="Input [yellow] 9 7" xfId="38029" xr:uid="{E23FEB0D-310A-446C-904A-AB7E11677F3E}"/>
    <cellStyle name="Input [yellow] 9 7 2" xfId="38030" xr:uid="{8F6BBF75-9971-4148-B768-060D56261A67}"/>
    <cellStyle name="Input [yellow] 9 7 2 2" xfId="38031" xr:uid="{692D0CB3-2C80-4069-8636-933E39DF3E10}"/>
    <cellStyle name="Input [yellow] 9 7 2 3" xfId="38032" xr:uid="{22E2A886-8EB2-4F69-BF4C-090607A693B1}"/>
    <cellStyle name="Input [yellow] 9 7 2 4" xfId="38033" xr:uid="{1E204986-1462-49AB-A21E-9D25EF1A2E61}"/>
    <cellStyle name="Input [yellow] 9 7 2 5" xfId="38034" xr:uid="{2A90D49E-4633-432A-8844-4AAFD1B5A44B}"/>
    <cellStyle name="Input [yellow] 9 7 3" xfId="38035" xr:uid="{13B55E59-EDB0-4691-BC93-6F56F82C6552}"/>
    <cellStyle name="Input [yellow] 9 7 4" xfId="38036" xr:uid="{AA66AC31-CEBF-4B30-BFB5-5CC7DC6A5CC9}"/>
    <cellStyle name="Input [yellow] 9 7 5" xfId="38037" xr:uid="{0DBF2EBB-CEEA-4A2C-A4F2-B62DF433BCF1}"/>
    <cellStyle name="Input [yellow] 9 7 6" xfId="38038" xr:uid="{2965DCBC-F4B5-4DF4-B989-37C729001FE3}"/>
    <cellStyle name="Input [yellow] 9 7_Commentaires" xfId="38039" xr:uid="{D8736139-95FF-4D7D-B78E-0622D5E2D748}"/>
    <cellStyle name="Input [yellow] 9 8" xfId="38040" xr:uid="{A06432DA-E28A-4B44-A3A7-585E4D3678C8}"/>
    <cellStyle name="Input [yellow] 9 8 2" xfId="38041" xr:uid="{0B3C1841-A38F-485A-BDDB-B81E73B24F13}"/>
    <cellStyle name="Input [yellow] 9 8 3" xfId="38042" xr:uid="{82ACFEC7-0CBC-4831-9AF7-3AA39428F035}"/>
    <cellStyle name="Input [yellow] 9 8 4" xfId="38043" xr:uid="{92BE2063-22D0-4C07-A912-A1C98BF908C6}"/>
    <cellStyle name="Input [yellow] 9 8 5" xfId="38044" xr:uid="{7BD08175-B9B1-410B-ADCC-465715ACB90A}"/>
    <cellStyle name="Input [yellow] 9 9" xfId="38045" xr:uid="{6A6C073D-9E98-4133-883A-7CAA98F34310}"/>
    <cellStyle name="Input [yellow] 9_Commentaires" xfId="38046" xr:uid="{6242957C-1379-4D4F-AB9F-119FD54C97D0}"/>
    <cellStyle name="Input [yellow]_Commentaires" xfId="38047" xr:uid="{03DE04F8-05BE-41C5-81D2-EFECB44012FF}"/>
    <cellStyle name="Input 10" xfId="38048" xr:uid="{52B6C523-38DD-4872-848F-27D92E0DEF2C}"/>
    <cellStyle name="Input 10 10" xfId="38049" xr:uid="{4B268F43-D316-4097-A4E2-CC4B9044E77E}"/>
    <cellStyle name="Input 10 11" xfId="38050" xr:uid="{82A01C5B-53EF-4FDF-A18C-F5F764357BFF}"/>
    <cellStyle name="Input 10 12" xfId="38051" xr:uid="{A294378F-9DCF-421B-AF29-6326D91B02D7}"/>
    <cellStyle name="Input 10 2" xfId="38052" xr:uid="{09B6B295-74D3-4CBE-9474-BEF848FA843D}"/>
    <cellStyle name="Input 10 2 10" xfId="38053" xr:uid="{6039A968-6847-4D6D-973C-615F414506EE}"/>
    <cellStyle name="Input 10 2 2" xfId="38054" xr:uid="{28C40899-908B-4329-B480-60B804520F72}"/>
    <cellStyle name="Input 10 2 2 2" xfId="38055" xr:uid="{C936D5AE-1D9B-4EFD-B4F2-21645B8BBB09}"/>
    <cellStyle name="Input 10 2 2 2 2" xfId="38056" xr:uid="{FD7E7369-D3F5-42E3-8001-58D31DC72051}"/>
    <cellStyle name="Input 10 2 2 2 3" xfId="38057" xr:uid="{AE4DC0A6-1752-4A6B-B247-75063CE6E6BC}"/>
    <cellStyle name="Input 10 2 2 2 4" xfId="38058" xr:uid="{763A02DC-A4BC-4BB9-84D5-616BAF05C82B}"/>
    <cellStyle name="Input 10 2 2 2 5" xfId="38059" xr:uid="{95C48245-8F90-45DA-8719-5B7C05FADCA2}"/>
    <cellStyle name="Input 10 2 2 3" xfId="38060" xr:uid="{054AF486-B463-4C6E-80D8-4A1C9FD36A99}"/>
    <cellStyle name="Input 10 2 2 3 2" xfId="38061" xr:uid="{E3205444-4FF2-4F13-BED9-3A3DBF647182}"/>
    <cellStyle name="Input 10 2 2 3 3" xfId="38062" xr:uid="{881A213D-6B62-4113-9D4B-CFDF4A36D494}"/>
    <cellStyle name="Input 10 2 2 3 4" xfId="38063" xr:uid="{422196EA-165A-40FF-A345-59AC256B28DC}"/>
    <cellStyle name="Input 10 2 2 3 5" xfId="38064" xr:uid="{63604CDE-8B9E-41DE-B340-A5222EFE971D}"/>
    <cellStyle name="Input 10 2 2 4" xfId="38065" xr:uid="{FB7E95B4-A434-4169-844C-1C79DCBECA7D}"/>
    <cellStyle name="Input 10 2 2 5" xfId="38066" xr:uid="{154DFAA7-1CF4-416D-8743-0BE1B48C5F64}"/>
    <cellStyle name="Input 10 2 2 6" xfId="38067" xr:uid="{416A2E60-6EFC-4AFB-A8E2-D0C0EE82CC2F}"/>
    <cellStyle name="Input 10 2 2 7" xfId="38068" xr:uid="{5F6F171B-2FFF-4C7E-82D4-722566DCB502}"/>
    <cellStyle name="Input 10 2 2_Commentaires" xfId="38069" xr:uid="{8760E11D-8F0B-4275-A574-DE042A906EDC}"/>
    <cellStyle name="Input 10 2 3" xfId="38070" xr:uid="{7D2EF5AD-E701-4F76-954C-CC0C2EC6B361}"/>
    <cellStyle name="Input 10 2 3 2" xfId="38071" xr:uid="{6A3A33D7-64B1-4CE2-B820-E6EB88A0C068}"/>
    <cellStyle name="Input 10 2 3 2 2" xfId="38072" xr:uid="{2DC08134-C832-40C3-AA8A-484203741907}"/>
    <cellStyle name="Input 10 2 3 2 3" xfId="38073" xr:uid="{F3AA3D67-6A17-44EE-A3F3-178AE02F8A01}"/>
    <cellStyle name="Input 10 2 3 2 4" xfId="38074" xr:uid="{6BD02190-9326-459E-9EF9-4315D2188AD7}"/>
    <cellStyle name="Input 10 2 3 2 5" xfId="38075" xr:uid="{BABA04E5-CC0C-4421-BC3D-B53794F4182A}"/>
    <cellStyle name="Input 10 2 3 3" xfId="38076" xr:uid="{ABE41CE5-527B-4D59-B130-B8745BDDBC77}"/>
    <cellStyle name="Input 10 2 3 3 2" xfId="38077" xr:uid="{D512DAA7-25A8-42F7-A0C4-A20E1DE66A45}"/>
    <cellStyle name="Input 10 2 3 3 3" xfId="38078" xr:uid="{15D90BFD-4279-44F7-99C4-160DF130F242}"/>
    <cellStyle name="Input 10 2 3 3 4" xfId="38079" xr:uid="{64B8C999-30A5-4405-B059-DCC003B23A07}"/>
    <cellStyle name="Input 10 2 3 3 5" xfId="38080" xr:uid="{91174A40-2D7D-4382-887F-52CC6075ED35}"/>
    <cellStyle name="Input 10 2 3 4" xfId="38081" xr:uid="{63A4CE90-141B-4A0A-B354-F8BEA898D799}"/>
    <cellStyle name="Input 10 2 3 5" xfId="38082" xr:uid="{82605200-D376-4818-B83D-368FD334740D}"/>
    <cellStyle name="Input 10 2 3 6" xfId="38083" xr:uid="{6215FACC-1F2C-42D8-9A8B-8E5E63D6831A}"/>
    <cellStyle name="Input 10 2 3 7" xfId="38084" xr:uid="{EFD91B64-B4C1-4141-866E-F023B757A5E0}"/>
    <cellStyle name="Input 10 2 3_Commentaires" xfId="38085" xr:uid="{4B19B2F1-0ACE-4786-B37C-06C006B4CB1C}"/>
    <cellStyle name="Input 10 2 4" xfId="38086" xr:uid="{7DB73A78-A2AB-43A9-A5FC-63B36DE7839F}"/>
    <cellStyle name="Input 10 2 4 2" xfId="38087" xr:uid="{683CC749-EDCC-4991-8515-75F7D0D63A0C}"/>
    <cellStyle name="Input 10 2 4 2 2" xfId="38088" xr:uid="{9AA67FA8-20DE-4610-99A5-447C9A75AA15}"/>
    <cellStyle name="Input 10 2 4 2 3" xfId="38089" xr:uid="{3019F22A-E8CD-4861-810C-EB2C7FAD002A}"/>
    <cellStyle name="Input 10 2 4 2 4" xfId="38090" xr:uid="{6A7A4624-6851-4510-A5C9-5B9629F0DC32}"/>
    <cellStyle name="Input 10 2 4 2 5" xfId="38091" xr:uid="{C1E25572-6563-43D4-BB66-4525A515A7AE}"/>
    <cellStyle name="Input 10 2 4 3" xfId="38092" xr:uid="{A12B01DD-92AB-4B19-A937-57FB065AAE0B}"/>
    <cellStyle name="Input 10 2 4 3 2" xfId="38093" xr:uid="{13E8D673-4E84-43B9-BB8D-D8DC0CA01531}"/>
    <cellStyle name="Input 10 2 4 3 3" xfId="38094" xr:uid="{70359936-BE0D-4E51-A292-C04B057AF4BD}"/>
    <cellStyle name="Input 10 2 4 3 4" xfId="38095" xr:uid="{5C44D513-C9EC-4C45-AF16-E89083305F5D}"/>
    <cellStyle name="Input 10 2 4 3 5" xfId="38096" xr:uid="{60AFF7F2-6760-4E65-9104-D5CD907AC028}"/>
    <cellStyle name="Input 10 2 4 4" xfId="38097" xr:uid="{7A47A58F-D3C9-4730-8BF9-455DB30FF9AD}"/>
    <cellStyle name="Input 10 2 4 5" xfId="38098" xr:uid="{2DFA8CF9-54DB-406A-B878-FC3431D9CDA6}"/>
    <cellStyle name="Input 10 2 4 6" xfId="38099" xr:uid="{6944602D-1509-4414-8F51-9E6CB42CF160}"/>
    <cellStyle name="Input 10 2 4 7" xfId="38100" xr:uid="{CBDA91AA-5D76-40AB-981D-A2C78415A2B4}"/>
    <cellStyle name="Input 10 2 5" xfId="38101" xr:uid="{2B163354-3FE9-43E1-8725-30456CC330D5}"/>
    <cellStyle name="Input 10 2 5 2" xfId="38102" xr:uid="{43BEE746-5EC6-4FCD-B0B2-1DB1C9256CEF}"/>
    <cellStyle name="Input 10 2 5 3" xfId="38103" xr:uid="{E11483D4-AA75-4F13-84F6-4019E7D03942}"/>
    <cellStyle name="Input 10 2 5 4" xfId="38104" xr:uid="{140EC3BD-972A-42CB-BC3C-C241DD255DEC}"/>
    <cellStyle name="Input 10 2 5 5" xfId="38105" xr:uid="{82DF94B2-3957-43D9-9533-10ECC3CDA709}"/>
    <cellStyle name="Input 10 2 6" xfId="38106" xr:uid="{CEE65130-697C-4061-9E8D-0B1139007B98}"/>
    <cellStyle name="Input 10 2 6 2" xfId="38107" xr:uid="{D4426736-B8C2-4ECC-9AB7-062761E5C44E}"/>
    <cellStyle name="Input 10 2 6 3" xfId="38108" xr:uid="{0F080B9B-4C82-4E0A-A2C4-E16EB3973462}"/>
    <cellStyle name="Input 10 2 6 4" xfId="38109" xr:uid="{0EE0FE8F-AC56-4EAA-A63A-9FBC1FDDAFF2}"/>
    <cellStyle name="Input 10 2 6 5" xfId="38110" xr:uid="{72308D1C-9DED-4340-8477-F7B3F32FF83E}"/>
    <cellStyle name="Input 10 2 7" xfId="38111" xr:uid="{1ED4DD90-A423-4014-AB0A-9EFA1932351E}"/>
    <cellStyle name="Input 10 2 8" xfId="38112" xr:uid="{F3E72CAD-DF32-410E-A1CE-D078ECAEA5C9}"/>
    <cellStyle name="Input 10 2 9" xfId="38113" xr:uid="{4D7F2FB5-FAB3-46BA-8EED-B5561B5F8AEF}"/>
    <cellStyle name="Input 10 2_Commentaires" xfId="38114" xr:uid="{3E8113ED-D6F2-47D1-9BB6-3B2DAF5AFC1D}"/>
    <cellStyle name="Input 10 3" xfId="38115" xr:uid="{C655A35A-6682-4353-8EC0-F701B847385C}"/>
    <cellStyle name="Input 10 3 2" xfId="38116" xr:uid="{6038C452-53CC-4A06-A595-4CF929DDFBB5}"/>
    <cellStyle name="Input 10 3 2 2" xfId="38117" xr:uid="{2E9B6ACE-F2C7-45E2-AAE0-57A3303BBCF7}"/>
    <cellStyle name="Input 10 3 2 3" xfId="38118" xr:uid="{BBF7B2B0-83A3-4366-AFBA-41AB0DBEFA36}"/>
    <cellStyle name="Input 10 3 2 4" xfId="38119" xr:uid="{A8ABD01B-968B-4273-A493-A2EF3AA5DA47}"/>
    <cellStyle name="Input 10 3 2 5" xfId="38120" xr:uid="{2D19F1B7-C7F4-404B-A55C-ECF750F820B9}"/>
    <cellStyle name="Input 10 3 2_Commentaires" xfId="38121" xr:uid="{858FE2C2-18FE-490B-8810-B6ECC86A2BAB}"/>
    <cellStyle name="Input 10 3 3" xfId="38122" xr:uid="{A070B771-A362-4BE0-87F6-FCD524DDE21E}"/>
    <cellStyle name="Input 10 3 3 2" xfId="38123" xr:uid="{A9EDD407-0F90-42ED-A68D-7001D6B04F4D}"/>
    <cellStyle name="Input 10 3 3 3" xfId="38124" xr:uid="{83D10B44-B8D9-492C-8BB8-F506CEE49B13}"/>
    <cellStyle name="Input 10 3 3 4" xfId="38125" xr:uid="{DE8BA516-FC74-44D0-8114-BC60CC3B9874}"/>
    <cellStyle name="Input 10 3 3 5" xfId="38126" xr:uid="{39C816D3-499F-4D6E-A0BB-7772B2C52072}"/>
    <cellStyle name="Input 10 3 4" xfId="38127" xr:uid="{F59E2BB5-2031-474D-9F79-B67020398C28}"/>
    <cellStyle name="Input 10 3 5" xfId="38128" xr:uid="{7B945E32-8442-4693-968C-2D0337A564CE}"/>
    <cellStyle name="Input 10 3 6" xfId="38129" xr:uid="{2695515B-6EF9-42A8-B5CF-0DCA58EB5502}"/>
    <cellStyle name="Input 10 3 7" xfId="38130" xr:uid="{A8DA507D-D2B5-4F46-831A-C2BE41FFFB43}"/>
    <cellStyle name="Input 10 3_Commentaires" xfId="38131" xr:uid="{7FBF3289-1B3D-4D6A-8046-92C3A190AD22}"/>
    <cellStyle name="Input 10 4" xfId="38132" xr:uid="{78339258-53C4-4803-8329-D9858D49A348}"/>
    <cellStyle name="Input 10 4 2" xfId="38133" xr:uid="{E08D292E-C2A8-4C27-8D1F-398A0D5468F3}"/>
    <cellStyle name="Input 10 4 2 2" xfId="38134" xr:uid="{AFB9F15C-6D8A-4064-B3A5-C865E3C30ADB}"/>
    <cellStyle name="Input 10 4 2 3" xfId="38135" xr:uid="{417F0748-2B2B-4741-B663-EC9CD1503A64}"/>
    <cellStyle name="Input 10 4 2 4" xfId="38136" xr:uid="{E7FEB5E2-C3FD-41A7-BCCD-029E9665E80F}"/>
    <cellStyle name="Input 10 4 2 5" xfId="38137" xr:uid="{9ED86879-8838-47AB-9E88-290B015A0DDB}"/>
    <cellStyle name="Input 10 4 2_Commentaires" xfId="38138" xr:uid="{F2459E1F-A5EC-417C-8103-AAAD0F340654}"/>
    <cellStyle name="Input 10 4 3" xfId="38139" xr:uid="{4FDD2510-43B9-4A46-915D-90C617C9F2B2}"/>
    <cellStyle name="Input 10 4 3 2" xfId="38140" xr:uid="{8A0969C2-1E77-4950-B4ED-63E6702EBB49}"/>
    <cellStyle name="Input 10 4 3 3" xfId="38141" xr:uid="{B4B704F4-C644-46B9-B0F3-DF16F8AA630D}"/>
    <cellStyle name="Input 10 4 3 4" xfId="38142" xr:uid="{0568B5AE-A9FB-447C-9A70-4EF122F40315}"/>
    <cellStyle name="Input 10 4 3 5" xfId="38143" xr:uid="{3DE480EB-3932-4DEE-B0F6-335343A04D8A}"/>
    <cellStyle name="Input 10 4 4" xfId="38144" xr:uid="{50293230-ADBA-4F33-8A9D-848F3BBA3597}"/>
    <cellStyle name="Input 10 4 5" xfId="38145" xr:uid="{59E12380-3E58-428F-8134-936053D8ED1E}"/>
    <cellStyle name="Input 10 4 6" xfId="38146" xr:uid="{717E414F-A2D5-4A7C-84DD-265315814874}"/>
    <cellStyle name="Input 10 4 7" xfId="38147" xr:uid="{8E3581E5-AC17-4468-9E27-E0B4BDC34391}"/>
    <cellStyle name="Input 10 4_Commentaires" xfId="38148" xr:uid="{96B2F0CB-1BCD-4E06-AD30-18457CAF52E2}"/>
    <cellStyle name="Input 10 5" xfId="38149" xr:uid="{45B5375F-2602-4CC3-8392-5798C3C2783B}"/>
    <cellStyle name="Input 10 5 2" xfId="38150" xr:uid="{6245DD82-A41E-448F-BC15-86BF0EF4DDEC}"/>
    <cellStyle name="Input 10 5 2 2" xfId="38151" xr:uid="{0D71FABF-C27C-4F60-84F7-62317EA15B74}"/>
    <cellStyle name="Input 10 5 2 3" xfId="38152" xr:uid="{EACA38BA-93A8-4DEB-9CF6-AADFE4611080}"/>
    <cellStyle name="Input 10 5 2 4" xfId="38153" xr:uid="{56DD649E-4C09-48C5-BA27-25637668E6E7}"/>
    <cellStyle name="Input 10 5 2 5" xfId="38154" xr:uid="{139F35D6-5E2B-4945-A4F1-13EE1D549A01}"/>
    <cellStyle name="Input 10 5 2_Commentaires" xfId="38155" xr:uid="{0F395472-BE8A-419D-ABA4-49E388FF9DF7}"/>
    <cellStyle name="Input 10 5 3" xfId="38156" xr:uid="{55E4A8B7-D9C8-4F12-9AED-25619303AAB8}"/>
    <cellStyle name="Input 10 5 3 2" xfId="38157" xr:uid="{8D99595C-36D8-4CE0-895A-BF410A5ED4FD}"/>
    <cellStyle name="Input 10 5 3 3" xfId="38158" xr:uid="{948A6C00-F15B-4668-9AB8-5684C3A4E1E9}"/>
    <cellStyle name="Input 10 5 3 4" xfId="38159" xr:uid="{1314EDBE-8ED8-49A7-9296-E9853575B305}"/>
    <cellStyle name="Input 10 5 3 5" xfId="38160" xr:uid="{D9B66ED3-8E38-46EA-80B6-7576087A12E0}"/>
    <cellStyle name="Input 10 5 4" xfId="38161" xr:uid="{96C1147C-4A26-4044-B3D0-7CC67A266194}"/>
    <cellStyle name="Input 10 5 5" xfId="38162" xr:uid="{92D170FF-3145-44F6-95C8-35CE8026C4AE}"/>
    <cellStyle name="Input 10 5 6" xfId="38163" xr:uid="{90C989A3-FC7F-4E49-BE42-0D8851397DE8}"/>
    <cellStyle name="Input 10 5 7" xfId="38164" xr:uid="{C948A8C9-EBD2-4D2D-9B8E-D15DE2ADCCCD}"/>
    <cellStyle name="Input 10 5_Commentaires" xfId="38165" xr:uid="{D5549A0F-B8DA-4B31-8D6C-727C7555F68D}"/>
    <cellStyle name="Input 10 6" xfId="38166" xr:uid="{F48446DA-2AA4-4850-B334-DE8203F65C80}"/>
    <cellStyle name="Input 10 6 2" xfId="38167" xr:uid="{2D9C5D7D-3E09-4A5B-9E8A-FD767B0CBC42}"/>
    <cellStyle name="Input 10 6 2 2" xfId="38168" xr:uid="{518FAB6A-A8BF-4675-8AC2-912649D77ECF}"/>
    <cellStyle name="Input 10 6 2 3" xfId="38169" xr:uid="{CFDB875F-179E-4DB9-A15F-06AAC2506A8D}"/>
    <cellStyle name="Input 10 6 2 4" xfId="38170" xr:uid="{C47B3537-3DA0-41B8-947B-374911C44C05}"/>
    <cellStyle name="Input 10 6 2 5" xfId="38171" xr:uid="{1780CF3B-A9A0-4D5E-BB22-789F9C4E46DC}"/>
    <cellStyle name="Input 10 6 2_Commentaires" xfId="38172" xr:uid="{45EEA3F3-FA79-47A7-8193-141FA5A9AD63}"/>
    <cellStyle name="Input 10 6 3" xfId="38173" xr:uid="{794081BF-9744-4D5B-9B47-5AD9C06FBB2E}"/>
    <cellStyle name="Input 10 6 3 2" xfId="38174" xr:uid="{62FDD96F-512E-4B1E-B61B-B5B098986897}"/>
    <cellStyle name="Input 10 6 3 3" xfId="38175" xr:uid="{A262B57E-8915-4A37-BB58-A91422A251DB}"/>
    <cellStyle name="Input 10 6 3 4" xfId="38176" xr:uid="{558B7423-7C5E-40CB-A583-5429E7BC4888}"/>
    <cellStyle name="Input 10 6 3 5" xfId="38177" xr:uid="{6A1EB283-F5D0-41E3-BB3F-F7E792BA9FCD}"/>
    <cellStyle name="Input 10 6 4" xfId="38178" xr:uid="{AE02223A-C4BB-47AB-B145-3AA38A372074}"/>
    <cellStyle name="Input 10 6 5" xfId="38179" xr:uid="{DC49EE31-32C4-457B-B72E-950C2F4A738F}"/>
    <cellStyle name="Input 10 6 6" xfId="38180" xr:uid="{E2B3AB8B-2205-440F-AD29-A4618840C88A}"/>
    <cellStyle name="Input 10 6 7" xfId="38181" xr:uid="{EBE0B04B-D475-419F-98DF-BC4A8544AB00}"/>
    <cellStyle name="Input 10 6_Commentaires" xfId="38182" xr:uid="{EEA1E0CD-929F-4E71-BB98-797700B2F565}"/>
    <cellStyle name="Input 10 7" xfId="38183" xr:uid="{A4537CC1-978F-464A-BCE1-84A299C1782C}"/>
    <cellStyle name="Input 10 7 2" xfId="38184" xr:uid="{B080E4F9-F8AF-444F-A9C7-A48AA38CD3B6}"/>
    <cellStyle name="Input 10 7 2 2" xfId="38185" xr:uid="{EB553F16-3463-4405-90E5-C11076A4ACF7}"/>
    <cellStyle name="Input 10 7 2 3" xfId="38186" xr:uid="{D56C6865-0F28-47F2-A2C0-DA7799561041}"/>
    <cellStyle name="Input 10 7 2 4" xfId="38187" xr:uid="{DCF5C138-691B-4C5D-A365-834D5EF910EA}"/>
    <cellStyle name="Input 10 7 2 5" xfId="38188" xr:uid="{11EB2954-7258-4C07-A8B4-591382E5CFFC}"/>
    <cellStyle name="Input 10 7 3" xfId="38189" xr:uid="{A573BD42-761B-4C39-ADA5-7DDD65036D5B}"/>
    <cellStyle name="Input 10 7 4" xfId="38190" xr:uid="{17F3504F-4328-42A1-A446-604E78EDF782}"/>
    <cellStyle name="Input 10 7 5" xfId="38191" xr:uid="{ECB9475E-BF38-4E1A-9E0C-03688CB590D1}"/>
    <cellStyle name="Input 10 7 6" xfId="38192" xr:uid="{85104CCF-0858-4B0A-A157-C7603BAE5D1C}"/>
    <cellStyle name="Input 10 7_Commentaires" xfId="38193" xr:uid="{6157627A-A22A-4B51-84EC-15EA10AEAD37}"/>
    <cellStyle name="Input 10 8" xfId="38194" xr:uid="{743F9B88-CC14-4BFC-B4F0-0ADF71D68723}"/>
    <cellStyle name="Input 10 8 2" xfId="38195" xr:uid="{744AF5B5-F836-439F-BE3A-8D762875BCA7}"/>
    <cellStyle name="Input 10 8 3" xfId="38196" xr:uid="{D5F15ECD-B337-4F02-8FA3-BB060FE4AC73}"/>
    <cellStyle name="Input 10 8 4" xfId="38197" xr:uid="{7F4E5B5F-C356-42B2-A004-0A8CB2FEED2B}"/>
    <cellStyle name="Input 10 8 5" xfId="38198" xr:uid="{111670F1-4634-4B84-9F9A-65581B542205}"/>
    <cellStyle name="Input 10 8_Commentaires" xfId="38199" xr:uid="{6D46B21F-62EC-45B0-A9A4-5137C0579C50}"/>
    <cellStyle name="Input 10 9" xfId="38200" xr:uid="{D52801FE-956A-40A7-90E0-5AED20CA0152}"/>
    <cellStyle name="Input 10_Commentaires" xfId="38201" xr:uid="{6FFDA03C-E6A4-4CDF-87F1-C80DA1A884B4}"/>
    <cellStyle name="Input 100" xfId="38202" xr:uid="{8D4BEDAD-C4A6-456B-A9D8-872E8D517E38}"/>
    <cellStyle name="Input 100 2" xfId="38203" xr:uid="{DDFECD5A-805F-41AC-A876-6EE996622CA9}"/>
    <cellStyle name="Input 100 2 2" xfId="38204" xr:uid="{4D91C06F-0707-4BDD-BCC3-FCC3880F2283}"/>
    <cellStyle name="Input 100 2_Commentaires" xfId="38205" xr:uid="{5C6F71E0-2EDA-4FB9-8BFE-1FEAE5BCC076}"/>
    <cellStyle name="Input 100 3" xfId="38206" xr:uid="{CB212A8F-77E0-4662-98F0-81593CAE37B9}"/>
    <cellStyle name="Input 100_Commentaires" xfId="38207" xr:uid="{715626A1-A8D3-44F9-A4FF-40DF7E043E51}"/>
    <cellStyle name="Input 101" xfId="38208" xr:uid="{92897C83-90C1-4F69-BED0-F4B151EF2E3C}"/>
    <cellStyle name="Input 101 2" xfId="38209" xr:uid="{FA3DB923-EE59-4F87-AFFC-0330AFF00A08}"/>
    <cellStyle name="Input 101 2 2" xfId="38210" xr:uid="{115A589C-ED5C-4FE6-AB5A-B27BDAA9F378}"/>
    <cellStyle name="Input 101 2_Commentaires" xfId="38211" xr:uid="{599FBCAC-7EE2-494E-81F9-B33140485746}"/>
    <cellStyle name="Input 101 3" xfId="38212" xr:uid="{7360C477-376F-485D-9EE3-51DAE7CAEBA4}"/>
    <cellStyle name="Input 101_Commentaires" xfId="38213" xr:uid="{7354D8D1-F8B3-44FE-9D42-C7E01B6166C4}"/>
    <cellStyle name="Input 102" xfId="38214" xr:uid="{6AB67A0C-2546-473C-8B5C-E6B54579A2B2}"/>
    <cellStyle name="Input 102 2" xfId="38215" xr:uid="{6047F0C0-BA84-4552-BB69-8BCB8514418F}"/>
    <cellStyle name="Input 102 2 2" xfId="38216" xr:uid="{5000F1D8-4B78-44C3-BDCB-C62C417F60C1}"/>
    <cellStyle name="Input 102 2_Commentaires" xfId="38217" xr:uid="{445FBD6A-622E-40F6-8761-499A8D167987}"/>
    <cellStyle name="Input 102 3" xfId="38218" xr:uid="{FAC8D389-D3D0-48FE-982E-3E9EAA91F062}"/>
    <cellStyle name="Input 102_Commentaires" xfId="38219" xr:uid="{C0C16E69-074F-4B41-A08A-AEE0021EC2C9}"/>
    <cellStyle name="Input 103" xfId="38220" xr:uid="{9470E133-BED5-4021-988B-38588FB3F07D}"/>
    <cellStyle name="Input 103 2" xfId="38221" xr:uid="{34B95CB6-C7E3-4494-9FC5-3BB54586A1A2}"/>
    <cellStyle name="Input 103 2 2" xfId="38222" xr:uid="{8F78DC66-FAEB-4764-AB51-5F56E1CC1A80}"/>
    <cellStyle name="Input 103 2_Commentaires" xfId="38223" xr:uid="{59BF924B-9EE1-4FA9-AA59-3E5837479691}"/>
    <cellStyle name="Input 103 3" xfId="38224" xr:uid="{ABEEABE2-C71C-40A5-AF00-C0A4E3657AC2}"/>
    <cellStyle name="Input 103_Commentaires" xfId="38225" xr:uid="{EA1949DE-C41E-4110-AF63-AB65D28E6573}"/>
    <cellStyle name="Input 104" xfId="38226" xr:uid="{929ED272-8540-41E2-A0D0-F1A2BC890C1A}"/>
    <cellStyle name="Input 104 2" xfId="38227" xr:uid="{8E4E85C9-7110-4885-8C5B-9E3DC7B47F50}"/>
    <cellStyle name="Input 104 2 2" xfId="38228" xr:uid="{50CCE724-6268-4B73-A6BC-DFB0D67477CC}"/>
    <cellStyle name="Input 104 2_Commentaires" xfId="38229" xr:uid="{A76E2D48-5E00-42BA-B7FE-7E97A5BF515C}"/>
    <cellStyle name="Input 104 3" xfId="38230" xr:uid="{A53BF50D-6379-4262-B696-ED86EE0FBB33}"/>
    <cellStyle name="Input 104_Commentaires" xfId="38231" xr:uid="{14E5F659-5640-4B84-9A41-5E3AD93BF71E}"/>
    <cellStyle name="Input 105" xfId="38232" xr:uid="{55D58EBE-019A-4A50-84E5-D443FCFE21C4}"/>
    <cellStyle name="Input 105 2" xfId="38233" xr:uid="{81EB1B5C-C384-4C5E-A816-86DA4CFF6D62}"/>
    <cellStyle name="Input 105 2 2" xfId="38234" xr:uid="{0892B592-A14B-4992-A72C-64D9BE32DCC3}"/>
    <cellStyle name="Input 105 2_Commentaires" xfId="38235" xr:uid="{55EDDF87-771C-4004-8D7A-2DC964300374}"/>
    <cellStyle name="Input 105 3" xfId="38236" xr:uid="{C775EC06-BB2A-4452-8C5F-157C03731CB1}"/>
    <cellStyle name="Input 105_Commentaires" xfId="38237" xr:uid="{C345C3DE-88BB-42AE-879E-CBB2F677631C}"/>
    <cellStyle name="Input 106" xfId="38238" xr:uid="{B22EA0C6-5FEE-48C8-9749-8B374CAC6EF5}"/>
    <cellStyle name="Input 106 2" xfId="38239" xr:uid="{6A057AA6-75AF-4233-9B3A-7452D63D0FAF}"/>
    <cellStyle name="Input 106 2 2" xfId="38240" xr:uid="{EB7D791B-3A23-4F64-A045-FD49748E62D1}"/>
    <cellStyle name="Input 106 2_Commentaires" xfId="38241" xr:uid="{5AF4CF03-8AB2-4236-8368-47060CA1822C}"/>
    <cellStyle name="Input 106 3" xfId="38242" xr:uid="{98F98396-89DD-48E9-877E-75FA6DF0CB47}"/>
    <cellStyle name="Input 106_Commentaires" xfId="38243" xr:uid="{D67C3698-08D2-463C-B574-50798F5E0544}"/>
    <cellStyle name="Input 107" xfId="38244" xr:uid="{915AC31D-1F64-40C6-B40E-349A2F226219}"/>
    <cellStyle name="Input 107 2" xfId="38245" xr:uid="{D041A64F-F05B-470E-8412-96D2C315A717}"/>
    <cellStyle name="Input 107 2 2" xfId="38246" xr:uid="{F9C85EB4-C39D-41F9-8A7E-D51F313FE19F}"/>
    <cellStyle name="Input 107 2_Commentaires" xfId="38247" xr:uid="{D65B20A2-04C9-4BF0-A5B7-E9FA02263A03}"/>
    <cellStyle name="Input 107 3" xfId="38248" xr:uid="{78DD37C7-732D-42A2-A60E-02AB48F44328}"/>
    <cellStyle name="Input 107_Commentaires" xfId="38249" xr:uid="{30B761FD-EB39-40FF-B6C3-A560777F16A9}"/>
    <cellStyle name="Input 108" xfId="38250" xr:uid="{F8145E41-147D-4592-915E-76EAA4C60AC9}"/>
    <cellStyle name="Input 108 2" xfId="38251" xr:uid="{C6233D45-A7AD-4DA8-B3E9-FF8310EEBF41}"/>
    <cellStyle name="Input 108 2 2" xfId="38252" xr:uid="{9FD0B33B-C6A9-495E-8405-1650FB603B82}"/>
    <cellStyle name="Input 108 2_Commentaires" xfId="38253" xr:uid="{D4EBFC3F-8313-4778-9E77-7A607BB6E090}"/>
    <cellStyle name="Input 108 3" xfId="38254" xr:uid="{EF63B504-35F7-4300-8F6A-8AE0697D0766}"/>
    <cellStyle name="Input 108_Commentaires" xfId="38255" xr:uid="{01113554-CC6F-4179-952F-30FF15259144}"/>
    <cellStyle name="Input 109" xfId="38256" xr:uid="{BFFE042C-4746-4A55-BAA8-4FE69E456126}"/>
    <cellStyle name="Input 109 2" xfId="38257" xr:uid="{6EA3E800-14DD-4CE2-902B-6CB9F7D7F51E}"/>
    <cellStyle name="Input 109 2 2" xfId="38258" xr:uid="{411DC913-DA65-416E-8A62-EA40911A3FF5}"/>
    <cellStyle name="Input 109 2_Commentaires" xfId="38259" xr:uid="{A8F4B720-EA24-48E3-9255-0103B86EDB01}"/>
    <cellStyle name="Input 109 3" xfId="38260" xr:uid="{96DC641D-9788-4FDA-94EF-25A8AF3F45F2}"/>
    <cellStyle name="Input 109_Commentaires" xfId="38261" xr:uid="{79F0220F-83C4-4FB6-A9A7-C78598F43540}"/>
    <cellStyle name="Input 11" xfId="38262" xr:uid="{74983A1E-1A8C-4981-8080-002672F1BACE}"/>
    <cellStyle name="Input 11 10" xfId="38263" xr:uid="{E6C4F1CC-4467-4203-B6E4-7BE20250BD41}"/>
    <cellStyle name="Input 11 11" xfId="38264" xr:uid="{C2D1A078-FF1B-4440-AB2C-EBC9AAF43C69}"/>
    <cellStyle name="Input 11 2" xfId="38265" xr:uid="{C25E6AAD-8F3D-465E-928C-C9D9341CB1A5}"/>
    <cellStyle name="Input 11 2 2" xfId="38266" xr:uid="{4A4C2C55-7CE4-41C0-926F-C40ED2CB4B10}"/>
    <cellStyle name="Input 11 2 2 2" xfId="38267" xr:uid="{B1125DF1-24AB-4107-BDD4-DDE909F3F835}"/>
    <cellStyle name="Input 11 2 2 2 2" xfId="38268" xr:uid="{996B0C78-58D5-4C29-A64D-A52E5BC90816}"/>
    <cellStyle name="Input 11 2 2 2 3" xfId="38269" xr:uid="{A6DA36F5-8135-4FB3-9DE1-204C3C3DBF89}"/>
    <cellStyle name="Input 11 2 2 2 4" xfId="38270" xr:uid="{79533C35-0ACA-43B8-A071-F30E7B4CF7BB}"/>
    <cellStyle name="Input 11 2 2 2 5" xfId="38271" xr:uid="{F5A28D8F-C410-46A1-AE52-8A04F74A3927}"/>
    <cellStyle name="Input 11 2 2 3" xfId="38272" xr:uid="{485C174B-F39A-42AF-9B3A-4347B3B5B1F3}"/>
    <cellStyle name="Input 11 2 2 3 2" xfId="38273" xr:uid="{1B397FF8-D70F-4FE2-837D-AD1E9141AB59}"/>
    <cellStyle name="Input 11 2 2 3 3" xfId="38274" xr:uid="{E797CDFB-96AD-414E-8D51-62E0F489F820}"/>
    <cellStyle name="Input 11 2 2 3 4" xfId="38275" xr:uid="{20446CCF-69AD-4154-AA04-57F0B24A0873}"/>
    <cellStyle name="Input 11 2 2 3 5" xfId="38276" xr:uid="{D20E3B1D-E7E3-4A2E-9914-E44D16B17F67}"/>
    <cellStyle name="Input 11 2 2 4" xfId="38277" xr:uid="{6C72546A-9272-4EF7-9F37-E1F35159399E}"/>
    <cellStyle name="Input 11 2 2 5" xfId="38278" xr:uid="{2F2AFD0F-2778-4D4C-AAA7-C064970AFD49}"/>
    <cellStyle name="Input 11 2 2 6" xfId="38279" xr:uid="{E396DC46-F11A-442F-B6BC-619492EA6F42}"/>
    <cellStyle name="Input 11 2 2 7" xfId="38280" xr:uid="{78DA6B5F-4906-41A4-BD55-8C7D98C94A02}"/>
    <cellStyle name="Input 11 2 2_Commentaires" xfId="38281" xr:uid="{AAD2F02F-675C-4866-B7A6-2447748EAB9E}"/>
    <cellStyle name="Input 11 2 3" xfId="38282" xr:uid="{EED20717-5226-4DF3-BE58-E42CA0DAB406}"/>
    <cellStyle name="Input 11 2 3 2" xfId="38283" xr:uid="{1403A0A5-0C74-486B-9B40-CE7F27D58DD7}"/>
    <cellStyle name="Input 11 2 3 2 2" xfId="38284" xr:uid="{02641434-3B4B-4340-926F-889E88B68F3E}"/>
    <cellStyle name="Input 11 2 3 2 3" xfId="38285" xr:uid="{6CC4C61F-208A-4E91-9863-700FDFC821D8}"/>
    <cellStyle name="Input 11 2 3 2 4" xfId="38286" xr:uid="{03470171-C7D2-434A-9DDA-3F34AC4B2698}"/>
    <cellStyle name="Input 11 2 3 2 5" xfId="38287" xr:uid="{C0D37C84-5DCD-4086-B9F7-631589D4B60C}"/>
    <cellStyle name="Input 11 2 3 3" xfId="38288" xr:uid="{DB92BFF0-712C-492C-987D-F4A3C1C3AF24}"/>
    <cellStyle name="Input 11 2 3 3 2" xfId="38289" xr:uid="{14DFDAE0-B730-4B4E-A2A5-F375C8D0C851}"/>
    <cellStyle name="Input 11 2 3 3 3" xfId="38290" xr:uid="{2BC5D689-C198-4ADD-8F55-FEB98130127B}"/>
    <cellStyle name="Input 11 2 3 3 4" xfId="38291" xr:uid="{AC4432B0-6A12-4E39-A23C-3EDBBB202069}"/>
    <cellStyle name="Input 11 2 3 3 5" xfId="38292" xr:uid="{05227365-AE8D-47AB-99C7-FAB45AAB0907}"/>
    <cellStyle name="Input 11 2 3 4" xfId="38293" xr:uid="{39BFD531-87AC-490A-804C-BE7E917B3D9C}"/>
    <cellStyle name="Input 11 2 3 5" xfId="38294" xr:uid="{F4131479-61C6-4ADA-9161-87BB0DCB1744}"/>
    <cellStyle name="Input 11 2 3 6" xfId="38295" xr:uid="{65A10257-8313-4EA9-8D19-793B73A08EAD}"/>
    <cellStyle name="Input 11 2 3 7" xfId="38296" xr:uid="{2F552E99-B329-45C6-826A-964A5B238C51}"/>
    <cellStyle name="Input 11 2 4" xfId="38297" xr:uid="{7764E5D2-87A8-4481-B66C-F9DF4FB64B66}"/>
    <cellStyle name="Input 11 2 4 2" xfId="38298" xr:uid="{FA5E6A2F-A826-4DC2-B1D0-F98F6C497AFC}"/>
    <cellStyle name="Input 11 2 4 3" xfId="38299" xr:uid="{19098F3F-8907-42BB-880D-1CE94F3B849D}"/>
    <cellStyle name="Input 11 2 4 4" xfId="38300" xr:uid="{DB0770A3-6E40-4E92-B695-1D64AD9E8B1A}"/>
    <cellStyle name="Input 11 2 4 5" xfId="38301" xr:uid="{1C8807D7-F101-405F-AEC3-61D80EACCE1F}"/>
    <cellStyle name="Input 11 2 5" xfId="38302" xr:uid="{FA9C3A82-997D-4B2B-BBDC-4F24BF1878FA}"/>
    <cellStyle name="Input 11 2 5 2" xfId="38303" xr:uid="{55CFD791-F67D-4BCE-8C42-F43AB631995C}"/>
    <cellStyle name="Input 11 2 5 3" xfId="38304" xr:uid="{7017C1E9-97A4-42D6-954A-A492A0DA5846}"/>
    <cellStyle name="Input 11 2 5 4" xfId="38305" xr:uid="{9652CDFA-85D6-4871-8925-D47E9011DB93}"/>
    <cellStyle name="Input 11 2 5 5" xfId="38306" xr:uid="{104E52C6-95CE-4A7C-9397-96C7366200B9}"/>
    <cellStyle name="Input 11 2 6" xfId="38307" xr:uid="{F453FA85-0927-44DA-94FB-7566992BC435}"/>
    <cellStyle name="Input 11 2 7" xfId="38308" xr:uid="{59811983-D288-4151-BADF-67A918E38C22}"/>
    <cellStyle name="Input 11 2 8" xfId="38309" xr:uid="{1EC84FA2-5A56-458B-8620-87A7389FC1B7}"/>
    <cellStyle name="Input 11 2 9" xfId="38310" xr:uid="{0E168749-D293-48B8-B61C-DD27A7F2F4BE}"/>
    <cellStyle name="Input 11 2_Commentaires" xfId="38311" xr:uid="{BED02BAA-C175-4695-9945-509ABCF67056}"/>
    <cellStyle name="Input 11 3" xfId="38312" xr:uid="{C53F3CEE-E51B-41EE-9033-133688116852}"/>
    <cellStyle name="Input 11 3 2" xfId="38313" xr:uid="{15E65E15-E759-4DC5-AA66-A0B13EE1D3D8}"/>
    <cellStyle name="Input 11 3 2 2" xfId="38314" xr:uid="{C872FD3A-F420-41AD-AF13-9CAFC751A4FA}"/>
    <cellStyle name="Input 11 3 2 3" xfId="38315" xr:uid="{940E6ABF-07C3-42B6-A049-3376F80B466F}"/>
    <cellStyle name="Input 11 3 2 4" xfId="38316" xr:uid="{A4709E59-0DFC-4764-83DF-4F88068654D4}"/>
    <cellStyle name="Input 11 3 2 5" xfId="38317" xr:uid="{1FC03FB8-96AD-48E0-BE93-9E17996CCB05}"/>
    <cellStyle name="Input 11 3 2_Commentaires" xfId="38318" xr:uid="{EC1171D1-BE68-4EF6-981C-B736814AFF74}"/>
    <cellStyle name="Input 11 3 3" xfId="38319" xr:uid="{4321B4D7-622C-4622-957D-521979E0ECDA}"/>
    <cellStyle name="Input 11 3 3 2" xfId="38320" xr:uid="{AD0F0304-ED3D-4669-B03C-8CE1B3E24C10}"/>
    <cellStyle name="Input 11 3 3 3" xfId="38321" xr:uid="{1F213EEE-B560-439C-8C0F-F2B04E8C5630}"/>
    <cellStyle name="Input 11 3 3 4" xfId="38322" xr:uid="{56B3D519-B5DF-47F1-9297-5C6753DF723A}"/>
    <cellStyle name="Input 11 3 3 5" xfId="38323" xr:uid="{9D84D236-52E3-49CD-8B33-48E9D1F869DB}"/>
    <cellStyle name="Input 11 3 4" xfId="38324" xr:uid="{5F78B8D2-C529-40B0-9A64-227F66E971FD}"/>
    <cellStyle name="Input 11 3 5" xfId="38325" xr:uid="{D3FD83F0-E9D3-4C1F-934C-D4ABD1D5BDB8}"/>
    <cellStyle name="Input 11 3 6" xfId="38326" xr:uid="{04DCEB8C-E71E-45E6-B9C0-D02208D37AEF}"/>
    <cellStyle name="Input 11 3 7" xfId="38327" xr:uid="{8FE0631C-4C99-437F-AB8B-9620861285D7}"/>
    <cellStyle name="Input 11 3_Commentaires" xfId="38328" xr:uid="{CF6DAE48-519C-4190-836A-28EF01081B64}"/>
    <cellStyle name="Input 11 4" xfId="38329" xr:uid="{DED0DB32-E843-4AA7-855B-4C3B500CCD3E}"/>
    <cellStyle name="Input 11 4 2" xfId="38330" xr:uid="{DE8CFC66-5DFD-464C-B002-E3DEDBE59067}"/>
    <cellStyle name="Input 11 4 2 2" xfId="38331" xr:uid="{377433EB-5C7D-4634-9225-3410585E1D8F}"/>
    <cellStyle name="Input 11 4 2 3" xfId="38332" xr:uid="{98C19DC0-7C07-4380-A791-09542BCF1641}"/>
    <cellStyle name="Input 11 4 2 4" xfId="38333" xr:uid="{6429F007-6B68-49FB-A183-B8339F486709}"/>
    <cellStyle name="Input 11 4 2 5" xfId="38334" xr:uid="{76309666-1705-4FFF-AF15-70A3BAFF005C}"/>
    <cellStyle name="Input 11 4 2_Commentaires" xfId="38335" xr:uid="{EB9E3F91-C416-4489-BBF5-C8C972488BEA}"/>
    <cellStyle name="Input 11 4 3" xfId="38336" xr:uid="{594C5320-FB5A-406A-9AB5-35A960E55561}"/>
    <cellStyle name="Input 11 4 3 2" xfId="38337" xr:uid="{DC7C5AD1-93E9-4E5E-8DFE-A8C09C70BA3B}"/>
    <cellStyle name="Input 11 4 3 3" xfId="38338" xr:uid="{D01D97C5-BAF0-42FE-AEBE-22C4E226A982}"/>
    <cellStyle name="Input 11 4 3 4" xfId="38339" xr:uid="{5DABC691-15BD-436B-828E-F50CB2028669}"/>
    <cellStyle name="Input 11 4 3 5" xfId="38340" xr:uid="{4B618DAA-C0A2-43F3-960E-969D8D116C75}"/>
    <cellStyle name="Input 11 4 4" xfId="38341" xr:uid="{77369DB3-CFDE-4EF9-8D7A-DC8CB646F001}"/>
    <cellStyle name="Input 11 4 5" xfId="38342" xr:uid="{AE93F666-ADB6-49B4-93F1-AE1C8C9E0D25}"/>
    <cellStyle name="Input 11 4 6" xfId="38343" xr:uid="{965356C3-897F-4D94-9ABE-AA241C0CE1DB}"/>
    <cellStyle name="Input 11 4 7" xfId="38344" xr:uid="{735D792F-18B7-4D21-8B0A-3B1658835223}"/>
    <cellStyle name="Input 11 4_Commentaires" xfId="38345" xr:uid="{64A4ACCD-7476-4E2B-BE2A-32A6FF281A4F}"/>
    <cellStyle name="Input 11 5" xfId="38346" xr:uid="{BF8312B8-4BB4-47D2-8317-D3396E7F83D5}"/>
    <cellStyle name="Input 11 5 2" xfId="38347" xr:uid="{F9E08D44-4E89-4342-AEF3-B7F15BBA1444}"/>
    <cellStyle name="Input 11 5 2 2" xfId="38348" xr:uid="{5DD63B33-CA0F-406A-93D3-3ACDCEC06B90}"/>
    <cellStyle name="Input 11 5 2 3" xfId="38349" xr:uid="{1C6246DA-EDAF-425B-9E63-46B76FEAFE18}"/>
    <cellStyle name="Input 11 5 2 4" xfId="38350" xr:uid="{BAB319BE-F0D9-4CB8-ACD0-77F0B037CFD5}"/>
    <cellStyle name="Input 11 5 2 5" xfId="38351" xr:uid="{8520A177-5EA8-4E99-9B45-F46118B791FA}"/>
    <cellStyle name="Input 11 5 2_Commentaires" xfId="38352" xr:uid="{174CF1C9-6CEE-47E8-AE3E-09B81DE4B08C}"/>
    <cellStyle name="Input 11 5 3" xfId="38353" xr:uid="{6F14B066-66C0-4DCC-9889-675348AD18AC}"/>
    <cellStyle name="Input 11 5 3 2" xfId="38354" xr:uid="{87B15AE5-216B-4145-A90B-504EAD142BFE}"/>
    <cellStyle name="Input 11 5 3 3" xfId="38355" xr:uid="{F53E57CF-2637-4349-BADF-E1ADCC779818}"/>
    <cellStyle name="Input 11 5 3 4" xfId="38356" xr:uid="{A7B0A9CD-5978-4F73-901A-BEBD2F431812}"/>
    <cellStyle name="Input 11 5 3 5" xfId="38357" xr:uid="{2D6A9883-2D6E-4227-A594-4B67EBE22B96}"/>
    <cellStyle name="Input 11 5 4" xfId="38358" xr:uid="{3ADBE2B5-D6E2-476D-BCCE-FFD685874CF1}"/>
    <cellStyle name="Input 11 5 5" xfId="38359" xr:uid="{54AD43ED-C8AE-412A-BB7E-5DD57C5C747E}"/>
    <cellStyle name="Input 11 5 6" xfId="38360" xr:uid="{236FE673-F3A1-46FB-9C39-B055C57E9FE8}"/>
    <cellStyle name="Input 11 5 7" xfId="38361" xr:uid="{0EC70419-04BF-46F8-BD37-BFF826ECF28D}"/>
    <cellStyle name="Input 11 5_Commentaires" xfId="38362" xr:uid="{CE2F1521-1F5C-4254-B3D9-F42AFB956B3B}"/>
    <cellStyle name="Input 11 6" xfId="38363" xr:uid="{04BFB9A7-4127-4DC7-BEBB-8239DE2D0A84}"/>
    <cellStyle name="Input 11 6 2" xfId="38364" xr:uid="{5DA89153-3369-48E0-9A73-D5372CB95DF6}"/>
    <cellStyle name="Input 11 6 2 2" xfId="38365" xr:uid="{10392EC3-DFAB-4918-8A60-B94729F06FF4}"/>
    <cellStyle name="Input 11 6 2 3" xfId="38366" xr:uid="{5FFCE9B2-F7D4-42EE-B67D-CD49A11C27FC}"/>
    <cellStyle name="Input 11 6 2 4" xfId="38367" xr:uid="{7F51BAB1-97B2-4041-BA99-36B6A05A4E14}"/>
    <cellStyle name="Input 11 6 2 5" xfId="38368" xr:uid="{7E4E7B41-BAAC-4031-B17F-A1440BDDFB87}"/>
    <cellStyle name="Input 11 6 2_Commentaires" xfId="38369" xr:uid="{A584AADC-C92A-4F75-AEAC-8341FF0BBBCE}"/>
    <cellStyle name="Input 11 6 3" xfId="38370" xr:uid="{4705EB0C-1E47-44FA-81E8-996D4F1A5C85}"/>
    <cellStyle name="Input 11 6 4" xfId="38371" xr:uid="{2030B013-677D-4CDB-8D87-2634407DC3AA}"/>
    <cellStyle name="Input 11 6 5" xfId="38372" xr:uid="{FCBF12ED-1D2F-4E65-9D77-18FEBFEFBE37}"/>
    <cellStyle name="Input 11 6 6" xfId="38373" xr:uid="{7D499FDD-CF41-4D94-9A56-19C592593C42}"/>
    <cellStyle name="Input 11 6_Commentaires" xfId="38374" xr:uid="{4A48A01C-5BDC-432F-A3AE-0609FEDA084A}"/>
    <cellStyle name="Input 11 7" xfId="38375" xr:uid="{9352CFA4-F760-4374-894C-06A5D3A1CB34}"/>
    <cellStyle name="Input 11 7 2" xfId="38376" xr:uid="{6B91957F-F182-4B3E-B84D-3A7771032125}"/>
    <cellStyle name="Input 11 7 3" xfId="38377" xr:uid="{71CF56DB-C66A-4E52-A724-76794DF5C1A7}"/>
    <cellStyle name="Input 11 7 4" xfId="38378" xr:uid="{8F43BF5D-968A-4326-A96F-B8E739482278}"/>
    <cellStyle name="Input 11 7 5" xfId="38379" xr:uid="{A3E27E5F-B0F9-47A0-9012-BCFDB882FD41}"/>
    <cellStyle name="Input 11 7_Commentaires" xfId="38380" xr:uid="{EC9C3723-2332-4062-B914-F6616E190BD3}"/>
    <cellStyle name="Input 11 8" xfId="38381" xr:uid="{6F3DC26F-C093-4C83-9BBD-19FCF3810747}"/>
    <cellStyle name="Input 11 8 2" xfId="38382" xr:uid="{FD91AAD3-E845-4ABB-A27A-2E42D71FE064}"/>
    <cellStyle name="Input 11 8_Commentaires" xfId="38383" xr:uid="{8702BCB0-6B53-4E01-9C3D-E83DB221BA01}"/>
    <cellStyle name="Input 11 9" xfId="38384" xr:uid="{0DD34ED9-378E-401F-ACCD-51805C56CE79}"/>
    <cellStyle name="Input 11 9 2" xfId="38385" xr:uid="{CDAE367C-53ED-43F5-B28E-724B2B963FEA}"/>
    <cellStyle name="Input 11 9_Commentaires" xfId="38386" xr:uid="{17E24BFE-C556-4E77-BB89-92C753C39B01}"/>
    <cellStyle name="Input 11_Commentaires" xfId="38387" xr:uid="{5EEA8169-D2A7-447B-B899-5FB1BC3EC4EE}"/>
    <cellStyle name="Input 110" xfId="38388" xr:uid="{B6CF0CD5-C092-4C94-8DD1-C1348A55F41C}"/>
    <cellStyle name="Input 110 2" xfId="38389" xr:uid="{0FE895D0-894E-4D0C-A119-9609AFC04F10}"/>
    <cellStyle name="Input 110 2 2" xfId="38390" xr:uid="{AB53B1AE-0E08-473A-9E58-F2177EBF82E7}"/>
    <cellStyle name="Input 110 2_Commentaires" xfId="38391" xr:uid="{A975C814-6EFC-4A6F-8B09-7E1912F306B4}"/>
    <cellStyle name="Input 110 3" xfId="38392" xr:uid="{1F9CD987-463D-4CEB-930D-2910B13A2976}"/>
    <cellStyle name="Input 110_Commentaires" xfId="38393" xr:uid="{FC607F7B-F7D8-4F12-B9F8-BCEFEBC89E91}"/>
    <cellStyle name="Input 111" xfId="38394" xr:uid="{F73B2511-AD24-47C4-BB95-7B6F9CF6BE24}"/>
    <cellStyle name="Input 111 2" xfId="38395" xr:uid="{2F1BA717-FDBD-410F-872E-A65E5E026481}"/>
    <cellStyle name="Input 111 2 2" xfId="38396" xr:uid="{C5BB6DC2-1F3A-4F98-AA35-793D08394FC4}"/>
    <cellStyle name="Input 111 2_Commentaires" xfId="38397" xr:uid="{ADD38FE4-E2F3-4965-85F5-13058F90439C}"/>
    <cellStyle name="Input 111 3" xfId="38398" xr:uid="{AD256FC2-8E16-4091-855F-435BD9F5D6ED}"/>
    <cellStyle name="Input 111_Commentaires" xfId="38399" xr:uid="{B538B26B-CCC8-47EC-A72D-9497EAD0B379}"/>
    <cellStyle name="Input 112" xfId="38400" xr:uid="{DC2912BA-494C-442E-89BB-065243BC6CEE}"/>
    <cellStyle name="Input 112 2" xfId="38401" xr:uid="{FD33ACA1-FCE3-4862-8769-BF8F0468326A}"/>
    <cellStyle name="Input 112 2 2" xfId="38402" xr:uid="{D6684FD8-AC42-4E44-9E81-DDEDC5FEF7AF}"/>
    <cellStyle name="Input 112 2_Commentaires" xfId="38403" xr:uid="{84A99488-5BFB-42D0-AD72-2A4995D8CC12}"/>
    <cellStyle name="Input 112 3" xfId="38404" xr:uid="{BFF69209-3EB1-4F38-B806-8F8A0363668C}"/>
    <cellStyle name="Input 112_Commentaires" xfId="38405" xr:uid="{31468CF1-F20D-4A90-9729-7E4E8389A9B2}"/>
    <cellStyle name="Input 113" xfId="38406" xr:uid="{1823597C-03B8-4ED9-8F4D-7F17B3FD5D27}"/>
    <cellStyle name="Input 113 2" xfId="38407" xr:uid="{2DD7842A-2EFB-4508-BC0E-1697CE76B10F}"/>
    <cellStyle name="Input 113 2 2" xfId="38408" xr:uid="{B536D464-8F61-4EB8-8D8C-FD2FB79CDED3}"/>
    <cellStyle name="Input 113 2_Commentaires" xfId="38409" xr:uid="{3DAAF2EE-7E4F-4261-9020-A3A5CE8A7273}"/>
    <cellStyle name="Input 113 3" xfId="38410" xr:uid="{F658F783-76F1-4D92-B2BD-DFABDBC95463}"/>
    <cellStyle name="Input 113_Commentaires" xfId="38411" xr:uid="{6AB5E1E5-6E73-4078-9B73-858600F69EE4}"/>
    <cellStyle name="Input 114" xfId="38412" xr:uid="{BD91EDBC-A33A-407D-A505-92BBDEDB4170}"/>
    <cellStyle name="Input 114 2" xfId="38413" xr:uid="{4035F183-6DE7-4982-BDD2-558ABAFDC799}"/>
    <cellStyle name="Input 114 2 2" xfId="38414" xr:uid="{0385CCA4-C92C-4C61-80C3-0C56D8C5F3A7}"/>
    <cellStyle name="Input 114 2_Commentaires" xfId="38415" xr:uid="{2C14A228-A825-40B3-AB96-264FAC8F2A69}"/>
    <cellStyle name="Input 114 3" xfId="38416" xr:uid="{7EA13E89-D66A-4D31-8B60-E4B9E09EC92C}"/>
    <cellStyle name="Input 114_Commentaires" xfId="38417" xr:uid="{492362BF-88D5-4171-860E-EACBEC64EA7B}"/>
    <cellStyle name="Input 115" xfId="38418" xr:uid="{9A2088B3-4FC5-4C0E-A798-36E632BACE68}"/>
    <cellStyle name="Input 115 2" xfId="38419" xr:uid="{8FA60ACE-0695-4060-BF3C-832771A6EA38}"/>
    <cellStyle name="Input 115 2 2" xfId="38420" xr:uid="{8F6CD418-7E4A-49D6-B533-2200E5C7375A}"/>
    <cellStyle name="Input 115 2_Commentaires" xfId="38421" xr:uid="{A0FF4B31-FE79-4801-9D71-FB42CFCBFA25}"/>
    <cellStyle name="Input 115 3" xfId="38422" xr:uid="{EC6655FC-A971-4155-8677-11F958483173}"/>
    <cellStyle name="Input 115_Commentaires" xfId="38423" xr:uid="{6C21A5F5-543F-4BEC-B996-2647A029602A}"/>
    <cellStyle name="Input 116" xfId="38424" xr:uid="{44513098-DB23-456F-A098-C5A06CD04750}"/>
    <cellStyle name="Input 116 2" xfId="38425" xr:uid="{40E29E7D-2A58-46C1-8EC1-8C116D1F528F}"/>
    <cellStyle name="Input 116 2 2" xfId="38426" xr:uid="{D0E1529D-7B3D-4F12-AF31-C5FEC7FEE3F8}"/>
    <cellStyle name="Input 116 2_Commentaires" xfId="38427" xr:uid="{71AA7731-A3EC-4E69-91F8-825546AF53CB}"/>
    <cellStyle name="Input 116 3" xfId="38428" xr:uid="{AF994E55-45DD-4C14-93C6-11B923438B35}"/>
    <cellStyle name="Input 116_Commentaires" xfId="38429" xr:uid="{F6C07D27-2304-452B-ACFF-4E350933FB6B}"/>
    <cellStyle name="Input 117" xfId="38430" xr:uid="{E753D338-1BB5-437E-8AE6-DBAD8FAA29B5}"/>
    <cellStyle name="Input 117 2" xfId="38431" xr:uid="{F84A709D-CC1F-4339-A5DE-9B51585D5A8B}"/>
    <cellStyle name="Input 117 2 2" xfId="38432" xr:uid="{4A78F10A-EC24-40BE-B8DB-EE3DC9369DC8}"/>
    <cellStyle name="Input 117 2_Commentaires" xfId="38433" xr:uid="{6ED029A1-263F-47E5-94AC-7FD734EB4F35}"/>
    <cellStyle name="Input 117 3" xfId="38434" xr:uid="{FCA29A7A-37A7-40EA-9C7A-2CEFFFC71327}"/>
    <cellStyle name="Input 117_Commentaires" xfId="38435" xr:uid="{2F46608B-15F4-4A99-B948-EB2E52D79D1F}"/>
    <cellStyle name="Input 118" xfId="38436" xr:uid="{42CEBB44-BFDB-4381-A33C-4B5519F325C2}"/>
    <cellStyle name="Input 118 2" xfId="38437" xr:uid="{BDC3B703-DE32-4F6D-9174-30D4562B1700}"/>
    <cellStyle name="Input 118 2 2" xfId="38438" xr:uid="{13237F51-F4DD-49C6-A954-F762A86A4D45}"/>
    <cellStyle name="Input 118 2_Commentaires" xfId="38439" xr:uid="{E1C541A1-8E00-4D78-B752-D73D6481CD71}"/>
    <cellStyle name="Input 118 3" xfId="38440" xr:uid="{F72C49A0-D89A-4137-9B8F-AF605A18CD9D}"/>
    <cellStyle name="Input 118_Commentaires" xfId="38441" xr:uid="{0844D2F6-ECA2-4034-AEE7-BA120B561A16}"/>
    <cellStyle name="Input 119" xfId="38442" xr:uid="{E727FC13-4C8D-4AD5-9A76-E11DE39EDA89}"/>
    <cellStyle name="Input 119 2" xfId="38443" xr:uid="{80AEBA04-AE58-48B1-B220-42FE6FCA0D3F}"/>
    <cellStyle name="Input 119 2 2" xfId="38444" xr:uid="{4BE5DEA6-5CA6-4A1B-A687-C2118C8F0AC9}"/>
    <cellStyle name="Input 119 2_Commentaires" xfId="38445" xr:uid="{8C32C53B-9C60-4B87-97F6-CE803E49489C}"/>
    <cellStyle name="Input 119 3" xfId="38446" xr:uid="{323A8CF4-A8B9-43F0-9E02-34F1471CFC24}"/>
    <cellStyle name="Input 119_Commentaires" xfId="38447" xr:uid="{C5DF5C39-013C-42BE-B261-383EE77D2EF2}"/>
    <cellStyle name="Input 12" xfId="38448" xr:uid="{3DEBDD79-A50A-4715-89E2-3E750F427CBF}"/>
    <cellStyle name="Input 12 10" xfId="38449" xr:uid="{98594547-6C18-49FB-B6C8-92ECB4A490FF}"/>
    <cellStyle name="Input 12 11" xfId="38450" xr:uid="{55C67A10-8EB8-49EA-83AB-E05AB418314E}"/>
    <cellStyle name="Input 12 2" xfId="38451" xr:uid="{C9C6F0CB-914E-43AD-BBFD-3D0348B5198F}"/>
    <cellStyle name="Input 12 2 2" xfId="38452" xr:uid="{057DCE70-51A3-4DD3-85E9-5FF8443D000E}"/>
    <cellStyle name="Input 12 2 2 2" xfId="38453" xr:uid="{CEBED0E5-4B66-4DE8-BDFD-9447A1D8EC15}"/>
    <cellStyle name="Input 12 2 2 2 2" xfId="38454" xr:uid="{CD4808F6-5C8C-483D-8F93-144CF174E4E5}"/>
    <cellStyle name="Input 12 2 2 2 3" xfId="38455" xr:uid="{73D4F643-7FB8-4E10-A772-0B8651E7602B}"/>
    <cellStyle name="Input 12 2 2 2 4" xfId="38456" xr:uid="{8F7D3AEC-DDD1-476B-9D70-E0E8AF1A16ED}"/>
    <cellStyle name="Input 12 2 2 2 5" xfId="38457" xr:uid="{12041FAE-4423-4013-B8D2-997B1001CA95}"/>
    <cellStyle name="Input 12 2 2 3" xfId="38458" xr:uid="{BA6C5907-ADB8-4434-9D1A-F5EA88DCC1AA}"/>
    <cellStyle name="Input 12 2 2 3 2" xfId="38459" xr:uid="{12195B5F-0F5E-4A0D-A533-B461B06E972F}"/>
    <cellStyle name="Input 12 2 2 3 3" xfId="38460" xr:uid="{D6C68670-333D-4CF9-B8F5-B6B85FEFCA69}"/>
    <cellStyle name="Input 12 2 2 3 4" xfId="38461" xr:uid="{82BA6D44-D486-4196-831B-3E47FE62F358}"/>
    <cellStyle name="Input 12 2 2 3 5" xfId="38462" xr:uid="{3076B5AA-4DD7-4321-A3B1-E70B2EFF8519}"/>
    <cellStyle name="Input 12 2 2 4" xfId="38463" xr:uid="{B7AB2F1E-8095-4A73-A826-F16D8E941D6A}"/>
    <cellStyle name="Input 12 2 2 5" xfId="38464" xr:uid="{8B4FD6A2-A819-473B-BF7D-53358ADCD40F}"/>
    <cellStyle name="Input 12 2 2 6" xfId="38465" xr:uid="{C0756EC5-89A5-4DAC-83CA-85324B95B98C}"/>
    <cellStyle name="Input 12 2 2 7" xfId="38466" xr:uid="{060B36BD-D0BB-427D-987E-FCFD5CB4B3A9}"/>
    <cellStyle name="Input 12 2 2_Commentaires" xfId="38467" xr:uid="{A43F4867-2A55-43EE-B15C-19B6A53E70B3}"/>
    <cellStyle name="Input 12 2 3" xfId="38468" xr:uid="{D6ED419B-BB2E-4AC5-8D0B-4A84A0EBA0A3}"/>
    <cellStyle name="Input 12 2 3 2" xfId="38469" xr:uid="{F01CD41D-B0AE-429D-B984-E0244D347F00}"/>
    <cellStyle name="Input 12 2 3 2 2" xfId="38470" xr:uid="{1CB61F69-A0F0-4B2D-8E72-B766BFBC79E4}"/>
    <cellStyle name="Input 12 2 3 2 3" xfId="38471" xr:uid="{51583A2A-C576-44FF-A055-3CA6F26B21D0}"/>
    <cellStyle name="Input 12 2 3 2 4" xfId="38472" xr:uid="{B4101C0A-6E61-4CE3-9402-8AC00F40DCF5}"/>
    <cellStyle name="Input 12 2 3 2 5" xfId="38473" xr:uid="{2CF27D74-385D-4890-931B-EAB6FE148F36}"/>
    <cellStyle name="Input 12 2 3 3" xfId="38474" xr:uid="{E9645F35-0942-4670-98CF-0137B30F3EAE}"/>
    <cellStyle name="Input 12 2 3 3 2" xfId="38475" xr:uid="{D962ECF5-661F-49A3-B7B7-5FF0239C960F}"/>
    <cellStyle name="Input 12 2 3 3 3" xfId="38476" xr:uid="{50A0A65E-4A65-4616-97F9-B254EBAA90E3}"/>
    <cellStyle name="Input 12 2 3 3 4" xfId="38477" xr:uid="{A4F50487-BB69-4671-B9EE-F2C2508B577C}"/>
    <cellStyle name="Input 12 2 3 3 5" xfId="38478" xr:uid="{409B078B-9183-4B73-B165-A8AE39213F25}"/>
    <cellStyle name="Input 12 2 3 4" xfId="38479" xr:uid="{3321C0EE-E273-4D5C-B5CB-587AEDC89F7C}"/>
    <cellStyle name="Input 12 2 3 5" xfId="38480" xr:uid="{997BEC83-D93A-435E-AD5B-03E7D8CAA76C}"/>
    <cellStyle name="Input 12 2 3 6" xfId="38481" xr:uid="{A55CDB77-9209-48C2-A828-6599309E4C18}"/>
    <cellStyle name="Input 12 2 3 7" xfId="38482" xr:uid="{86EF947D-5C28-4E5E-BA4B-02C0173D5A2D}"/>
    <cellStyle name="Input 12 2 4" xfId="38483" xr:uid="{3C406AFA-92B9-451F-B9B6-3C6EC0F6D365}"/>
    <cellStyle name="Input 12 2 4 2" xfId="38484" xr:uid="{0E43CC98-D27C-4D8B-BE46-71FD18793DA9}"/>
    <cellStyle name="Input 12 2 4 3" xfId="38485" xr:uid="{079FD8C1-FD41-40F4-9F3D-5DE805AF9C7E}"/>
    <cellStyle name="Input 12 2 4 4" xfId="38486" xr:uid="{50ACC0CB-672D-413A-8A17-094FC90879D8}"/>
    <cellStyle name="Input 12 2 4 5" xfId="38487" xr:uid="{64F77253-5160-4477-B918-3FC14E858FED}"/>
    <cellStyle name="Input 12 2 5" xfId="38488" xr:uid="{A0760F16-1D07-43C5-B837-CBA100067B21}"/>
    <cellStyle name="Input 12 2 5 2" xfId="38489" xr:uid="{17EC6B6F-8A94-4623-B6F1-1D648120323E}"/>
    <cellStyle name="Input 12 2 5 3" xfId="38490" xr:uid="{4BE8FE1B-9226-4025-85C2-395E22D64019}"/>
    <cellStyle name="Input 12 2 5 4" xfId="38491" xr:uid="{C397E884-44D7-4B07-869F-1BB96D449B45}"/>
    <cellStyle name="Input 12 2 5 5" xfId="38492" xr:uid="{96345FD8-7108-46FD-9B6F-7F3EBC2A0AD5}"/>
    <cellStyle name="Input 12 2 6" xfId="38493" xr:uid="{EC5767F3-22C1-452C-A054-7B2C4E4EC880}"/>
    <cellStyle name="Input 12 2 7" xfId="38494" xr:uid="{A75160E5-649A-4CED-BE00-21BE79D03CE1}"/>
    <cellStyle name="Input 12 2 8" xfId="38495" xr:uid="{9F28AF55-D67D-44DF-BF48-C19E3954D0BF}"/>
    <cellStyle name="Input 12 2 9" xfId="38496" xr:uid="{F5CA9B76-6436-43AD-BB84-F149763BF05D}"/>
    <cellStyle name="Input 12 2_Commentaires" xfId="38497" xr:uid="{D6EAB080-1358-42F7-8932-8452E23AFEB0}"/>
    <cellStyle name="Input 12 3" xfId="38498" xr:uid="{6D252F98-123F-45BF-BF0E-72E08A947CC3}"/>
    <cellStyle name="Input 12 3 2" xfId="38499" xr:uid="{B93BF22B-92E8-4494-9817-CE94238EA728}"/>
    <cellStyle name="Input 12 3 2 2" xfId="38500" xr:uid="{72480E03-935B-4327-B0B6-F9532497977C}"/>
    <cellStyle name="Input 12 3 2 3" xfId="38501" xr:uid="{D41ABA09-2CE2-426D-9ABB-2E37025060EE}"/>
    <cellStyle name="Input 12 3 2 4" xfId="38502" xr:uid="{E7B0A9FC-AB8B-4747-9CD3-9063D34C6066}"/>
    <cellStyle name="Input 12 3 2 5" xfId="38503" xr:uid="{96D3C0CE-F5B6-452E-957E-856F091000E0}"/>
    <cellStyle name="Input 12 3 2_Commentaires" xfId="38504" xr:uid="{36094DDF-7BC3-4CE0-ADE4-9E9C57D3D510}"/>
    <cellStyle name="Input 12 3 3" xfId="38505" xr:uid="{380079F8-1EC9-4A21-AD2E-DFA693D39795}"/>
    <cellStyle name="Input 12 3 3 2" xfId="38506" xr:uid="{F6218EF4-55C9-43A1-8038-0FAF2CEE5BD8}"/>
    <cellStyle name="Input 12 3 3 3" xfId="38507" xr:uid="{D89142F0-CAA6-40C8-B35D-458D31EF1AC3}"/>
    <cellStyle name="Input 12 3 3 4" xfId="38508" xr:uid="{4D55F113-7267-46B8-9F42-972F40CAC173}"/>
    <cellStyle name="Input 12 3 3 5" xfId="38509" xr:uid="{42F1438B-D6DB-48D5-B8DD-36A244EFD377}"/>
    <cellStyle name="Input 12 3 4" xfId="38510" xr:uid="{7D854E97-EA3E-43E5-A841-D63C78D6516B}"/>
    <cellStyle name="Input 12 3 5" xfId="38511" xr:uid="{2336BE26-76BF-435B-A268-A057603DDB65}"/>
    <cellStyle name="Input 12 3 6" xfId="38512" xr:uid="{C66D599C-1455-4B04-9F30-F870FE76FA17}"/>
    <cellStyle name="Input 12 3 7" xfId="38513" xr:uid="{B0DA8B71-8302-4AB5-9C9F-60BF96B57066}"/>
    <cellStyle name="Input 12 3_Commentaires" xfId="38514" xr:uid="{2A944B6D-7E54-4A34-9B7F-0ED216CF8292}"/>
    <cellStyle name="Input 12 4" xfId="38515" xr:uid="{0B82A586-E762-4A3E-8385-05276EA11983}"/>
    <cellStyle name="Input 12 4 2" xfId="38516" xr:uid="{9AF01C7B-18E5-49B6-A107-00FC117662EC}"/>
    <cellStyle name="Input 12 4 2 2" xfId="38517" xr:uid="{4F9AC212-F772-456D-8CB8-0603F93A72F2}"/>
    <cellStyle name="Input 12 4 2 3" xfId="38518" xr:uid="{93F64A13-709A-41CB-A819-0E17B5B4A84C}"/>
    <cellStyle name="Input 12 4 2 4" xfId="38519" xr:uid="{96FEC0D1-1CFE-4565-9FD7-6202E6D5E394}"/>
    <cellStyle name="Input 12 4 2 5" xfId="38520" xr:uid="{4E86AF42-8548-4929-B75C-091F5EAC1866}"/>
    <cellStyle name="Input 12 4 2_Commentaires" xfId="38521" xr:uid="{DAFD86C7-7E49-47CE-B1A1-883155FAA039}"/>
    <cellStyle name="Input 12 4 3" xfId="38522" xr:uid="{731BAFC9-C4C1-4554-BC97-207750072B53}"/>
    <cellStyle name="Input 12 4 3 2" xfId="38523" xr:uid="{250D930A-0ACE-4797-A2C1-354A634B91EB}"/>
    <cellStyle name="Input 12 4 3 3" xfId="38524" xr:uid="{9E046D92-D980-4B51-B2E6-E5D4381298E8}"/>
    <cellStyle name="Input 12 4 3 4" xfId="38525" xr:uid="{6B2B113E-CB34-4C0D-A18C-9529A32EA10F}"/>
    <cellStyle name="Input 12 4 3 5" xfId="38526" xr:uid="{1EC2EE3E-327E-4BF4-8CEB-134A7C60FFAD}"/>
    <cellStyle name="Input 12 4 4" xfId="38527" xr:uid="{54A46648-745B-4D93-B132-29A9C00CD297}"/>
    <cellStyle name="Input 12 4 5" xfId="38528" xr:uid="{BC254A40-1E4F-480E-961C-6909CAA57805}"/>
    <cellStyle name="Input 12 4 6" xfId="38529" xr:uid="{4C65B0BA-8679-4E73-B23E-582D5C9747F7}"/>
    <cellStyle name="Input 12 4 7" xfId="38530" xr:uid="{6580EEAF-3EDF-468C-A2A3-DE9E7DD68D43}"/>
    <cellStyle name="Input 12 4_Commentaires" xfId="38531" xr:uid="{A28B24DE-B773-4A75-9AC5-654FDEE21ECB}"/>
    <cellStyle name="Input 12 5" xfId="38532" xr:uid="{190152C5-5CAE-41A0-B2CB-315921A0036A}"/>
    <cellStyle name="Input 12 5 2" xfId="38533" xr:uid="{AEB70F4B-17A2-4231-B9D6-E53A367FD60B}"/>
    <cellStyle name="Input 12 5 2 2" xfId="38534" xr:uid="{8349F18A-4636-4418-AF34-492F1AF03D65}"/>
    <cellStyle name="Input 12 5 2 3" xfId="38535" xr:uid="{D5B38B25-DBD6-458C-B011-B89C699DA905}"/>
    <cellStyle name="Input 12 5 2 4" xfId="38536" xr:uid="{8BE17A7C-C844-4AAD-A825-CC0FCCC6F7C3}"/>
    <cellStyle name="Input 12 5 2 5" xfId="38537" xr:uid="{3585147A-6AC3-41C8-AD6F-6922D176F5F6}"/>
    <cellStyle name="Input 12 5 2_Commentaires" xfId="38538" xr:uid="{5CB608E1-A2D7-4446-85AD-1E6C12666371}"/>
    <cellStyle name="Input 12 5 3" xfId="38539" xr:uid="{22D8CE75-BBBD-4648-8B29-646AB43754C8}"/>
    <cellStyle name="Input 12 5 3 2" xfId="38540" xr:uid="{BAB8001A-6E54-4DAE-99AF-F467B9876BD4}"/>
    <cellStyle name="Input 12 5 3 3" xfId="38541" xr:uid="{4A683414-7036-464B-93EF-3C3059A25504}"/>
    <cellStyle name="Input 12 5 3 4" xfId="38542" xr:uid="{1D4F1903-3393-472F-BE1F-F5C3E489255E}"/>
    <cellStyle name="Input 12 5 3 5" xfId="38543" xr:uid="{3B24A8AF-71B2-47DF-8D02-FC3A40787BC6}"/>
    <cellStyle name="Input 12 5 4" xfId="38544" xr:uid="{31EF25B0-58DD-47D9-888C-AB562F58C67B}"/>
    <cellStyle name="Input 12 5 5" xfId="38545" xr:uid="{5DBA4C4E-4CDD-49A7-BB83-9DADFD0C4343}"/>
    <cellStyle name="Input 12 5 6" xfId="38546" xr:uid="{355C94F3-1999-49B3-9746-A6DFA3293A3C}"/>
    <cellStyle name="Input 12 5 7" xfId="38547" xr:uid="{35CB9C27-0D80-46C3-AE8D-04DC91B4DE94}"/>
    <cellStyle name="Input 12 5_Commentaires" xfId="38548" xr:uid="{08CA5207-1761-4C5C-9BAB-899ADA08EACA}"/>
    <cellStyle name="Input 12 6" xfId="38549" xr:uid="{E3639C77-DB01-40F6-B0FC-EE75CA3DB08E}"/>
    <cellStyle name="Input 12 6 2" xfId="38550" xr:uid="{23F7E095-CC59-4967-9876-9B7BE89C6A10}"/>
    <cellStyle name="Input 12 6 2 2" xfId="38551" xr:uid="{D91EA527-CDE9-40A0-9FE7-E829F1F6A3AD}"/>
    <cellStyle name="Input 12 6 2 3" xfId="38552" xr:uid="{58859D58-DAEB-4F43-ACE8-3679CDF8D27F}"/>
    <cellStyle name="Input 12 6 2 4" xfId="38553" xr:uid="{1EF18722-2344-4F68-BA33-565963A87CBF}"/>
    <cellStyle name="Input 12 6 2 5" xfId="38554" xr:uid="{2876D97C-3BA0-4CFE-A57B-1B9D87BAF6B8}"/>
    <cellStyle name="Input 12 6 2_Commentaires" xfId="38555" xr:uid="{2495EE71-7271-417D-8058-69DA18689679}"/>
    <cellStyle name="Input 12 6 3" xfId="38556" xr:uid="{0A75E959-7C6F-43AA-BF1D-1675958D7144}"/>
    <cellStyle name="Input 12 6 4" xfId="38557" xr:uid="{25DAC6FC-4181-4EC0-8CD1-77F1ABECD7B5}"/>
    <cellStyle name="Input 12 6 5" xfId="38558" xr:uid="{5B13D1A5-874D-4209-BFE9-41D771D405A0}"/>
    <cellStyle name="Input 12 6 6" xfId="38559" xr:uid="{81402222-5DB3-44A9-8D88-CEEFF05EF810}"/>
    <cellStyle name="Input 12 6_Commentaires" xfId="38560" xr:uid="{F7CF3F69-D4E1-44A1-93D3-6B45F0B58EE9}"/>
    <cellStyle name="Input 12 7" xfId="38561" xr:uid="{D9D5B15A-0CEC-41E1-9114-C108A35B2EDD}"/>
    <cellStyle name="Input 12 7 2" xfId="38562" xr:uid="{825E00C6-DF8B-4A4A-BC85-810BE72B57CC}"/>
    <cellStyle name="Input 12 7 3" xfId="38563" xr:uid="{FDFD2304-4E4C-4A16-A39D-FD92CAABD326}"/>
    <cellStyle name="Input 12 7 4" xfId="38564" xr:uid="{D06318D4-1BF1-4FB0-8879-912127BC0935}"/>
    <cellStyle name="Input 12 7 5" xfId="38565" xr:uid="{F35EC272-471F-4FDE-A926-DC0A7F0DBA81}"/>
    <cellStyle name="Input 12 7_Commentaires" xfId="38566" xr:uid="{DCA85E43-A7E1-4D53-8815-C3856FCCB493}"/>
    <cellStyle name="Input 12 8" xfId="38567" xr:uid="{49877AA9-111C-47DE-AFDA-B0446084C05C}"/>
    <cellStyle name="Input 12 8 2" xfId="38568" xr:uid="{51C99F02-04FC-4642-BFCB-225B158F0415}"/>
    <cellStyle name="Input 12 8_Commentaires" xfId="38569" xr:uid="{AA08AF5E-D1D9-4D79-A77E-1FC13C1504A9}"/>
    <cellStyle name="Input 12 9" xfId="38570" xr:uid="{3D847A15-4B84-4CB6-BF95-61D8F3BCB48A}"/>
    <cellStyle name="Input 12_Commentaires" xfId="38571" xr:uid="{4F5E2324-6D36-4434-900D-AD3DBAB9E915}"/>
    <cellStyle name="Input 120" xfId="38572" xr:uid="{ABDAB6A6-B553-4D9D-953E-F2C126996D7E}"/>
    <cellStyle name="Input 120 2" xfId="38573" xr:uid="{B6CB9287-7B82-41CB-911B-6832640C0A2D}"/>
    <cellStyle name="Input 120 2 2" xfId="38574" xr:uid="{F95B2D72-E7EE-405A-B968-CA53EB0DE4A5}"/>
    <cellStyle name="Input 120 2_Commentaires" xfId="38575" xr:uid="{41AEE178-926C-49F1-B9D8-1694FD8FFE4E}"/>
    <cellStyle name="Input 120 3" xfId="38576" xr:uid="{785BC010-7B04-4447-87DF-1DBEAADAD600}"/>
    <cellStyle name="Input 120_Commentaires" xfId="38577" xr:uid="{7F9004AA-6079-4BDF-8364-77AF2C6A4B17}"/>
    <cellStyle name="Input 121" xfId="38578" xr:uid="{598FF58B-5A16-40D2-A055-5AC907522836}"/>
    <cellStyle name="Input 121 2" xfId="38579" xr:uid="{5D048DB7-31EF-40AF-9369-9EDDD355C1CA}"/>
    <cellStyle name="Input 121 2 2" xfId="38580" xr:uid="{CFAC1AB0-9FBF-4948-BE03-641922D3A743}"/>
    <cellStyle name="Input 121 2_Commentaires" xfId="38581" xr:uid="{81D30FD2-FCBB-4CD7-94E4-21906951B7C2}"/>
    <cellStyle name="Input 121 3" xfId="38582" xr:uid="{9C922515-9FB6-4A3C-8693-92CA763B34E9}"/>
    <cellStyle name="Input 121_Commentaires" xfId="38583" xr:uid="{28345EAE-FA92-4DF6-9A66-813DECDB4AE2}"/>
    <cellStyle name="Input 122" xfId="38584" xr:uid="{EB1E0F54-E717-49F7-AFBB-098CA0B5ABB2}"/>
    <cellStyle name="Input 122 2" xfId="38585" xr:uid="{93D81566-0C77-4DE1-B9E1-CD04C040BD59}"/>
    <cellStyle name="Input 122 2 2" xfId="38586" xr:uid="{C6C1377C-8F73-4040-AF9A-857A5B010065}"/>
    <cellStyle name="Input 122 2_Commentaires" xfId="38587" xr:uid="{EE80A8CA-5E53-4045-8B89-A67DD799ED11}"/>
    <cellStyle name="Input 122 3" xfId="38588" xr:uid="{6E2B46BC-F06B-4BEF-9314-B26BECB1686C}"/>
    <cellStyle name="Input 122_Commentaires" xfId="38589" xr:uid="{27622855-31A2-4A96-90E6-182B83412406}"/>
    <cellStyle name="Input 123" xfId="38590" xr:uid="{9FDAA98B-9921-4F25-A60A-470A224A424C}"/>
    <cellStyle name="Input 123 2" xfId="38591" xr:uid="{8A7A4F10-B297-4423-8CEA-2503E6BA75D6}"/>
    <cellStyle name="Input 123 2 2" xfId="38592" xr:uid="{A198EFF0-FFAF-4554-98E3-CEA802AD6525}"/>
    <cellStyle name="Input 123 2_Commentaires" xfId="38593" xr:uid="{B57A8F38-0399-4344-98B4-606F1D47BBC2}"/>
    <cellStyle name="Input 123 3" xfId="38594" xr:uid="{E1DF651D-E6AD-4611-A7A3-CD82F6E57EB7}"/>
    <cellStyle name="Input 123_Commentaires" xfId="38595" xr:uid="{52015C5D-F403-4051-ACF6-51A0640936D2}"/>
    <cellStyle name="Input 124" xfId="38596" xr:uid="{2AA6052B-1330-4FF6-8DA1-E80CCA62430A}"/>
    <cellStyle name="Input 124 2" xfId="38597" xr:uid="{670A665A-6C45-4F7B-BBA7-649F506A60B2}"/>
    <cellStyle name="Input 124 2 2" xfId="38598" xr:uid="{767601BF-EA44-47F5-B93A-E33E48B4F5A5}"/>
    <cellStyle name="Input 124 2_Commentaires" xfId="38599" xr:uid="{4A35C959-BA19-4152-AA45-DB2FC2047E75}"/>
    <cellStyle name="Input 124 3" xfId="38600" xr:uid="{FC9E6930-77DB-4CBA-A086-405165DD3663}"/>
    <cellStyle name="Input 124_Commentaires" xfId="38601" xr:uid="{ACC95C6A-81A1-4994-99DD-1A6266AE7203}"/>
    <cellStyle name="Input 125" xfId="38602" xr:uid="{B1682316-830B-4BA1-8EF5-A5452143A9C9}"/>
    <cellStyle name="Input 125 2" xfId="38603" xr:uid="{75DD213A-6B34-4D9F-B60F-B1D80C3107C2}"/>
    <cellStyle name="Input 125 2 2" xfId="38604" xr:uid="{5B66902A-9F69-4CE2-ABCD-51242330FA20}"/>
    <cellStyle name="Input 125 2_Commentaires" xfId="38605" xr:uid="{93722FB4-33BA-4DDA-B248-656E500CC867}"/>
    <cellStyle name="Input 125 3" xfId="38606" xr:uid="{48A0069E-A8FE-42AB-A792-7AC0D98EFD62}"/>
    <cellStyle name="Input 125_Commentaires" xfId="38607" xr:uid="{10138D8C-7F48-455E-823A-BF37947EEC9D}"/>
    <cellStyle name="Input 126" xfId="38608" xr:uid="{BA32E17B-998A-4A82-B3CD-F80E8178D6CE}"/>
    <cellStyle name="Input 126 2" xfId="38609" xr:uid="{4549C6A5-BDFF-45D4-AF65-4C0D3C89148C}"/>
    <cellStyle name="Input 126 2 2" xfId="38610" xr:uid="{5A0E8848-9B11-4504-8602-7921E97C146D}"/>
    <cellStyle name="Input 126 2_Commentaires" xfId="38611" xr:uid="{64EBC192-DB31-47A8-8F9A-C6DB8EDD2018}"/>
    <cellStyle name="Input 126 3" xfId="38612" xr:uid="{7531A6D9-127D-4B2B-ADAD-206DC4C5B47F}"/>
    <cellStyle name="Input 126_Commentaires" xfId="38613" xr:uid="{310687E7-E546-495E-87C3-22D0C7BABA5F}"/>
    <cellStyle name="Input 127" xfId="38614" xr:uid="{C837B394-798B-4B27-9DBC-D808E5A1881F}"/>
    <cellStyle name="Input 127 2" xfId="38615" xr:uid="{E4F6F263-4188-422E-AE3A-2E906BA2D5D7}"/>
    <cellStyle name="Input 127 2 2" xfId="38616" xr:uid="{15E4434A-64FD-444B-8D5D-BC82661E9C24}"/>
    <cellStyle name="Input 127 2_Commentaires" xfId="38617" xr:uid="{D1D0F2B2-2F4C-429E-9D3F-8D1C23ED36DE}"/>
    <cellStyle name="Input 127 3" xfId="38618" xr:uid="{3B213101-7AEC-45BE-A42B-9FAB38D25FE5}"/>
    <cellStyle name="Input 127_Commentaires" xfId="38619" xr:uid="{0C5865C7-11A4-42AF-822F-67338884AE4A}"/>
    <cellStyle name="Input 128" xfId="38620" xr:uid="{6CB67D74-C7FE-4A0B-A244-50F10D142BB4}"/>
    <cellStyle name="Input 128 2" xfId="38621" xr:uid="{85CEA467-4AE6-41C8-96C5-0BF2F4E3052F}"/>
    <cellStyle name="Input 128 2 2" xfId="38622" xr:uid="{E7C6D07C-C1A5-4578-B499-CDC0A03E4FB7}"/>
    <cellStyle name="Input 128 2_Commentaires" xfId="38623" xr:uid="{AA6614BB-1E08-4C16-A3B4-6DBE15DE6230}"/>
    <cellStyle name="Input 128 3" xfId="38624" xr:uid="{81F52960-4AC2-415C-BDDD-8252F5E86161}"/>
    <cellStyle name="Input 128_Commentaires" xfId="38625" xr:uid="{25B23EF8-62F4-4786-81F7-F2C84215289B}"/>
    <cellStyle name="Input 129" xfId="38626" xr:uid="{5EF25EA6-3424-4ECF-BF17-D851ECD4B711}"/>
    <cellStyle name="Input 129 2" xfId="38627" xr:uid="{80E2E5BC-FAE4-4E3B-929B-7CABB58F4640}"/>
    <cellStyle name="Input 129 2 2" xfId="38628" xr:uid="{A3D8B678-B2C9-45B1-8934-0D4950EFD627}"/>
    <cellStyle name="Input 129 2_Commentaires" xfId="38629" xr:uid="{A93DEC70-AD7D-4459-B213-B3E9E90D2D61}"/>
    <cellStyle name="Input 129 3" xfId="38630" xr:uid="{033046DD-1A86-4248-928C-073A085A9461}"/>
    <cellStyle name="Input 129_Commentaires" xfId="38631" xr:uid="{DFDA58A1-78B7-4680-A24D-20DB108C6A7A}"/>
    <cellStyle name="Input 13" xfId="38632" xr:uid="{52DD5127-E9C8-4207-AD22-CA3D65243792}"/>
    <cellStyle name="Input 13 10" xfId="38633" xr:uid="{59B2A97F-5983-41BE-B188-428C40FFB057}"/>
    <cellStyle name="Input 13 2" xfId="38634" xr:uid="{61CA9E53-A5DD-44B7-B1F0-66A6B8CADF9A}"/>
    <cellStyle name="Input 13 2 2" xfId="38635" xr:uid="{5AD6681C-602D-4E3C-95F7-ADD29598BCD4}"/>
    <cellStyle name="Input 13 2 2 2" xfId="38636" xr:uid="{74FAADAE-686B-4431-9670-E0E53CBED774}"/>
    <cellStyle name="Input 13 2 2 2 2" xfId="38637" xr:uid="{4A74C888-71D7-4F9A-A6CC-03747243EFD8}"/>
    <cellStyle name="Input 13 2 2 2 3" xfId="38638" xr:uid="{9173B505-1DD3-41CD-B45F-EAE3BFE95319}"/>
    <cellStyle name="Input 13 2 2 2 4" xfId="38639" xr:uid="{5C99C0FD-1E70-41C3-AC84-DE2FD12599FF}"/>
    <cellStyle name="Input 13 2 2 2 5" xfId="38640" xr:uid="{0CBE49ED-2BFC-408D-8693-46F6AE16673F}"/>
    <cellStyle name="Input 13 2 2 3" xfId="38641" xr:uid="{EBD06340-7F1D-494A-9086-D2A404BC0D3D}"/>
    <cellStyle name="Input 13 2 2 3 2" xfId="38642" xr:uid="{C9514B05-D86B-40E2-8BD1-C0FF5B13DB70}"/>
    <cellStyle name="Input 13 2 2 3 3" xfId="38643" xr:uid="{B9EF201A-90BB-4957-9A9C-F2F84F879DCB}"/>
    <cellStyle name="Input 13 2 2 3 4" xfId="38644" xr:uid="{1D93A53D-00FE-4DA0-93AE-1AA5FFA99D37}"/>
    <cellStyle name="Input 13 2 2 3 5" xfId="38645" xr:uid="{63304D68-7E7F-467C-8082-C3092FD667C7}"/>
    <cellStyle name="Input 13 2 2 4" xfId="38646" xr:uid="{F46C09B6-1BED-44AA-91AE-693B3F19CD2E}"/>
    <cellStyle name="Input 13 2 2 5" xfId="38647" xr:uid="{B1208A92-3B7B-4739-8F9B-FC752A7F88F3}"/>
    <cellStyle name="Input 13 2 2 6" xfId="38648" xr:uid="{B96AE947-F7F9-4036-8F89-90E58CBF883B}"/>
    <cellStyle name="Input 13 2 2 7" xfId="38649" xr:uid="{92157818-6472-45A5-8AB0-0FBBD1D92181}"/>
    <cellStyle name="Input 13 2 2_Commentaires" xfId="38650" xr:uid="{9089C992-ED59-491A-BD3E-F2A166C38B46}"/>
    <cellStyle name="Input 13 2 3" xfId="38651" xr:uid="{4EB105DD-BBFE-4D6C-97F9-18C6C55F8544}"/>
    <cellStyle name="Input 13 2 3 2" xfId="38652" xr:uid="{8FA285AE-B56C-4F28-B0A0-82D806320C0C}"/>
    <cellStyle name="Input 13 2 3 2 2" xfId="38653" xr:uid="{1B8B8CDF-7AB6-4359-A1BB-86527E62416C}"/>
    <cellStyle name="Input 13 2 3 2 3" xfId="38654" xr:uid="{BE5036EC-A20F-4A27-93CA-B5AF895A14CA}"/>
    <cellStyle name="Input 13 2 3 2 4" xfId="38655" xr:uid="{1037B55F-FC2A-4457-93C0-472B693D5373}"/>
    <cellStyle name="Input 13 2 3 2 5" xfId="38656" xr:uid="{CBC61291-71CA-4D2D-9A3B-01C2E3887C51}"/>
    <cellStyle name="Input 13 2 3 3" xfId="38657" xr:uid="{AE7C3C50-3373-4E81-A65F-335A4B00F225}"/>
    <cellStyle name="Input 13 2 3 3 2" xfId="38658" xr:uid="{6B558187-F836-48B9-AD51-550725417AD6}"/>
    <cellStyle name="Input 13 2 3 3 3" xfId="38659" xr:uid="{C77E0615-3F5E-4D32-98A9-CA746B0ADB3A}"/>
    <cellStyle name="Input 13 2 3 3 4" xfId="38660" xr:uid="{430C0238-925C-41BD-A287-7F961596B2E6}"/>
    <cellStyle name="Input 13 2 3 3 5" xfId="38661" xr:uid="{C8D466AC-3E9E-4B26-8599-878246918929}"/>
    <cellStyle name="Input 13 2 3 4" xfId="38662" xr:uid="{11CA282B-7D6B-489B-AE1B-2919CE7AF626}"/>
    <cellStyle name="Input 13 2 3 5" xfId="38663" xr:uid="{7341713C-BCED-4B23-9C68-DFE24F384A6E}"/>
    <cellStyle name="Input 13 2 3 6" xfId="38664" xr:uid="{801CD5AB-EF56-4B5F-9385-873117BADB39}"/>
    <cellStyle name="Input 13 2 3 7" xfId="38665" xr:uid="{428BB048-7192-4ACA-A203-BEDCA08FFAEC}"/>
    <cellStyle name="Input 13 2 4" xfId="38666" xr:uid="{CAC41939-4856-4787-99FC-ADA455A093B4}"/>
    <cellStyle name="Input 13 2 4 2" xfId="38667" xr:uid="{67CB2EBF-EAD9-4A02-899F-0D7311417A89}"/>
    <cellStyle name="Input 13 2 4 3" xfId="38668" xr:uid="{50CFBD89-BCE9-447B-8A9A-70E0F775BF4F}"/>
    <cellStyle name="Input 13 2 4 4" xfId="38669" xr:uid="{0381DF2F-1D8A-4D42-95C7-8C13E31FD32D}"/>
    <cellStyle name="Input 13 2 4 5" xfId="38670" xr:uid="{B75F15DE-7EF2-49DB-AF1F-AEF0F5696A7B}"/>
    <cellStyle name="Input 13 2 5" xfId="38671" xr:uid="{500A5283-8D9A-4ED9-91FC-28CB9144FAE6}"/>
    <cellStyle name="Input 13 2 5 2" xfId="38672" xr:uid="{7E95135A-5C42-41C0-9AC5-545769D08972}"/>
    <cellStyle name="Input 13 2 5 3" xfId="38673" xr:uid="{BA2D7D4F-5809-4309-B850-89B9A830E7EB}"/>
    <cellStyle name="Input 13 2 5 4" xfId="38674" xr:uid="{78ECA466-85FE-451C-AB7C-A66A4877348A}"/>
    <cellStyle name="Input 13 2 5 5" xfId="38675" xr:uid="{34A32380-FD60-48E0-8493-885F13B922BD}"/>
    <cellStyle name="Input 13 2 6" xfId="38676" xr:uid="{8538F59E-B5DC-46DC-82CF-0573EF6F4A66}"/>
    <cellStyle name="Input 13 2 7" xfId="38677" xr:uid="{29D0BF11-EB61-4FE6-8147-8B8E00211888}"/>
    <cellStyle name="Input 13 2 8" xfId="38678" xr:uid="{B1510C46-FBC6-4DF1-80A2-35E226C69F26}"/>
    <cellStyle name="Input 13 2 9" xfId="38679" xr:uid="{812489D5-8B6B-4BD1-BA14-8D8953F3D9EC}"/>
    <cellStyle name="Input 13 2_Commentaires" xfId="38680" xr:uid="{75799812-11DD-4B5E-A789-EE214EADD9F5}"/>
    <cellStyle name="Input 13 3" xfId="38681" xr:uid="{1BA6E107-F638-427B-8033-9674CA760296}"/>
    <cellStyle name="Input 13 3 2" xfId="38682" xr:uid="{86C16F97-543C-41F9-8BC5-C3989F9628BF}"/>
    <cellStyle name="Input 13 3 2 2" xfId="38683" xr:uid="{136ED02F-F3E2-4278-A6A7-2F08B631FF1F}"/>
    <cellStyle name="Input 13 3 2 3" xfId="38684" xr:uid="{98D9F23B-CA3C-4DFB-90FF-3BF501C87867}"/>
    <cellStyle name="Input 13 3 2 4" xfId="38685" xr:uid="{81E69E0D-14BD-419D-98A0-0BBDAD75285D}"/>
    <cellStyle name="Input 13 3 2 5" xfId="38686" xr:uid="{9EAC6A1F-A9F0-447C-AD76-FDDC67A2FBE5}"/>
    <cellStyle name="Input 13 3 2_Commentaires" xfId="38687" xr:uid="{AEE505E6-BB40-4C73-B348-D63A7545FB31}"/>
    <cellStyle name="Input 13 3 3" xfId="38688" xr:uid="{160176B5-5E22-4723-B229-41B1FE43A9DB}"/>
    <cellStyle name="Input 13 3 3 2" xfId="38689" xr:uid="{CF828EB2-CA53-4840-8509-3F6BD21DE63F}"/>
    <cellStyle name="Input 13 3 3 3" xfId="38690" xr:uid="{80B71BC0-E3A7-467B-8D2A-7991B3D11DF8}"/>
    <cellStyle name="Input 13 3 3 4" xfId="38691" xr:uid="{844FB85B-1675-4BD2-BCFB-B8CD8D2C8F53}"/>
    <cellStyle name="Input 13 3 3 5" xfId="38692" xr:uid="{1111DEF4-F7C9-4762-A140-6B77E5CEBC0D}"/>
    <cellStyle name="Input 13 3 4" xfId="38693" xr:uid="{391E7F83-B244-47BE-A897-B0F8ABA732ED}"/>
    <cellStyle name="Input 13 3 5" xfId="38694" xr:uid="{DC5570A8-7223-4A2A-B3BE-86293375A5FF}"/>
    <cellStyle name="Input 13 3 6" xfId="38695" xr:uid="{EC5D5C61-296E-4D9A-9004-0A2FDCA340D3}"/>
    <cellStyle name="Input 13 3 7" xfId="38696" xr:uid="{69E556AE-7D31-4066-8E17-01F71146650E}"/>
    <cellStyle name="Input 13 3_Commentaires" xfId="38697" xr:uid="{481A8780-FC22-4284-A89D-A4CC1621F4BC}"/>
    <cellStyle name="Input 13 4" xfId="38698" xr:uid="{CB1AB3D1-B2A6-4C5A-9B9B-1EA04D04776A}"/>
    <cellStyle name="Input 13 4 2" xfId="38699" xr:uid="{36A6AE96-B78B-4BD0-911C-94E03B213B96}"/>
    <cellStyle name="Input 13 4 2 2" xfId="38700" xr:uid="{90022AC1-A172-4E64-97C4-B3EAA33F8F03}"/>
    <cellStyle name="Input 13 4 2 3" xfId="38701" xr:uid="{90CCF09F-9907-48B9-A304-B1ABBADF45DE}"/>
    <cellStyle name="Input 13 4 2 4" xfId="38702" xr:uid="{55A6DB06-7AA1-4E75-9396-C262C197ABD4}"/>
    <cellStyle name="Input 13 4 2 5" xfId="38703" xr:uid="{BAB39AC7-D8C2-402A-AF97-9D24065F8D9C}"/>
    <cellStyle name="Input 13 4 2_Commentaires" xfId="38704" xr:uid="{7EA5BB18-30B6-47C8-8780-A7EFDD222D25}"/>
    <cellStyle name="Input 13 4 3" xfId="38705" xr:uid="{FAEA5AA4-BBCD-4D54-BFD9-CF95BC38B7FF}"/>
    <cellStyle name="Input 13 4 3 2" xfId="38706" xr:uid="{4621B3DC-A2A9-4646-8D9C-ADC0D62AE571}"/>
    <cellStyle name="Input 13 4 3 3" xfId="38707" xr:uid="{A5AA0BCC-D659-44E9-BD43-85F766CF0AE6}"/>
    <cellStyle name="Input 13 4 3 4" xfId="38708" xr:uid="{0786871D-ADA8-4239-9DED-FAAC7A485B2F}"/>
    <cellStyle name="Input 13 4 3 5" xfId="38709" xr:uid="{709626DB-E5CD-44B3-AA93-0639EA952746}"/>
    <cellStyle name="Input 13 4 4" xfId="38710" xr:uid="{64F2126A-E34F-4509-A7C3-923281D95C4E}"/>
    <cellStyle name="Input 13 4 5" xfId="38711" xr:uid="{6426888E-8295-438A-8B99-FAEFB5A7D047}"/>
    <cellStyle name="Input 13 4 6" xfId="38712" xr:uid="{4E805828-CE5E-4640-B54D-BBFD9CAC8501}"/>
    <cellStyle name="Input 13 4 7" xfId="38713" xr:uid="{6BB12106-ECA6-4456-B9DE-F98FB49D6B28}"/>
    <cellStyle name="Input 13 4_Commentaires" xfId="38714" xr:uid="{CF0B1F3A-9234-46F8-B179-ACA356FDBC0E}"/>
    <cellStyle name="Input 13 5" xfId="38715" xr:uid="{75B899E7-9021-43A0-A2FC-CBAACBF8ABCB}"/>
    <cellStyle name="Input 13 5 2" xfId="38716" xr:uid="{E202CE71-571C-47C1-8469-0253C9DB3AAC}"/>
    <cellStyle name="Input 13 5 2 2" xfId="38717" xr:uid="{85BD8B9E-D22D-4964-A307-F1CB5DB956F5}"/>
    <cellStyle name="Input 13 5 2 3" xfId="38718" xr:uid="{67145559-EDD0-4C0C-83CA-990CA017EB63}"/>
    <cellStyle name="Input 13 5 2 4" xfId="38719" xr:uid="{63E90C72-DA8A-4C92-83B8-7935DCFD8CA1}"/>
    <cellStyle name="Input 13 5 2 5" xfId="38720" xr:uid="{92179F88-E3A3-4D0B-9AFF-7FA868612F63}"/>
    <cellStyle name="Input 13 5 2_Commentaires" xfId="38721" xr:uid="{7E01A6A2-4C1B-4AAD-94E9-D0F926C07769}"/>
    <cellStyle name="Input 13 5 3" xfId="38722" xr:uid="{C9B4E6AA-5EC0-4053-9AE1-73DBADB5761F}"/>
    <cellStyle name="Input 13 5 4" xfId="38723" xr:uid="{9F58589F-A7C2-4F26-8496-E10B91D90D53}"/>
    <cellStyle name="Input 13 5 5" xfId="38724" xr:uid="{F5359FD4-4167-4646-A711-FD43E0235E20}"/>
    <cellStyle name="Input 13 5 6" xfId="38725" xr:uid="{9DE9C2C1-52DC-489C-958F-6DE858BE05B8}"/>
    <cellStyle name="Input 13 5_Commentaires" xfId="38726" xr:uid="{DFE2C338-463C-4203-AF33-AE891C09C505}"/>
    <cellStyle name="Input 13 6" xfId="38727" xr:uid="{007006E1-BFA0-4CDA-A567-A801B5E27CF8}"/>
    <cellStyle name="Input 13 6 2" xfId="38728" xr:uid="{7687233F-2703-4347-A850-C75BC389466E}"/>
    <cellStyle name="Input 13 6 2 2" xfId="38729" xr:uid="{E63A2ED6-C976-4334-8B4F-0CCF20EB49EA}"/>
    <cellStyle name="Input 13 6 2_Commentaires" xfId="38730" xr:uid="{6AFF6A49-47D3-422C-AA72-D802D016A61F}"/>
    <cellStyle name="Input 13 6 3" xfId="38731" xr:uid="{0F8623B0-B9E7-4AAB-9357-48081A2AB713}"/>
    <cellStyle name="Input 13 6 4" xfId="38732" xr:uid="{89E5AA25-E947-4E4F-98E9-3F7AFCFC9AC7}"/>
    <cellStyle name="Input 13 6 5" xfId="38733" xr:uid="{0728B335-524B-44E9-B2F6-7DE37C944587}"/>
    <cellStyle name="Input 13 6_Commentaires" xfId="38734" xr:uid="{37342488-3CFC-4388-9313-CE1BAD97B070}"/>
    <cellStyle name="Input 13 7" xfId="38735" xr:uid="{BC07C57E-EAC5-4EDE-8DBE-F1945D850160}"/>
    <cellStyle name="Input 13 7 2" xfId="38736" xr:uid="{C8AB3BFC-BBF3-48D4-AABA-24D79920C661}"/>
    <cellStyle name="Input 13 7_Commentaires" xfId="38737" xr:uid="{76DEC720-F226-43F8-A27F-FD909977DDAD}"/>
    <cellStyle name="Input 13 8" xfId="38738" xr:uid="{0902D3CD-2D26-4C62-A8A0-A608556ECE59}"/>
    <cellStyle name="Input 13 8 2" xfId="38739" xr:uid="{1AE543C6-8690-418A-9CC0-DCE41DD47801}"/>
    <cellStyle name="Input 13 8_Commentaires" xfId="38740" xr:uid="{B6F152E5-B2D7-40BA-B9CD-23C67A4AC153}"/>
    <cellStyle name="Input 13 9" xfId="38741" xr:uid="{37E59EB2-CD48-4A19-B99E-8C6454255E15}"/>
    <cellStyle name="Input 13_Commentaires" xfId="38742" xr:uid="{808F0DFC-ED01-45F5-83F8-FFDB658843F1}"/>
    <cellStyle name="Input 130" xfId="38743" xr:uid="{4BF1F696-1CDD-421E-BDAC-D35EA2F9E3C9}"/>
    <cellStyle name="Input 130 2" xfId="38744" xr:uid="{10DEFCE1-93C6-4B64-8D48-6B27F563062A}"/>
    <cellStyle name="Input 130 2 2" xfId="38745" xr:uid="{57ABA0D7-6206-4032-BAB3-7FE8FE5918A8}"/>
    <cellStyle name="Input 130 2_Commentaires" xfId="38746" xr:uid="{D3A52493-936F-4581-BD30-20CB43FE3738}"/>
    <cellStyle name="Input 130 3" xfId="38747" xr:uid="{9857645F-58D7-4720-B6DC-46C022971CD1}"/>
    <cellStyle name="Input 130_Commentaires" xfId="38748" xr:uid="{8D38D750-11FA-4BDA-86A5-45488AAEF9B2}"/>
    <cellStyle name="Input 131" xfId="38749" xr:uid="{6F5AA5C7-64DA-4EE6-96C0-BB641FB5B278}"/>
    <cellStyle name="Input 131 2" xfId="38750" xr:uid="{5754607F-BED5-4EC5-B930-60BD2F310F5D}"/>
    <cellStyle name="Input 131 2 2" xfId="38751" xr:uid="{E7DA67A8-5FCB-463E-8C96-490BFC62C50B}"/>
    <cellStyle name="Input 131 2_Commentaires" xfId="38752" xr:uid="{58CA416A-701E-4A09-8777-4CC6E727A6F5}"/>
    <cellStyle name="Input 131 3" xfId="38753" xr:uid="{32093661-2927-4B8E-9B09-99361F0A02C3}"/>
    <cellStyle name="Input 131_Commentaires" xfId="38754" xr:uid="{9A80FF3F-8E81-4E89-959A-58B97B15B0EE}"/>
    <cellStyle name="Input 132" xfId="38755" xr:uid="{0A7ABD0D-9B7A-41AC-9D86-D9ACF68383F3}"/>
    <cellStyle name="Input 132 2" xfId="38756" xr:uid="{C5609BDD-ECE4-4F9D-A532-EE29B59018ED}"/>
    <cellStyle name="Input 132 2 2" xfId="38757" xr:uid="{B88A3F8B-417F-4EEC-A8AE-83EC534442E0}"/>
    <cellStyle name="Input 132 2_Commentaires" xfId="38758" xr:uid="{9DFDC06E-7ED0-4411-AA27-5323B3C985E3}"/>
    <cellStyle name="Input 132 3" xfId="38759" xr:uid="{55A3CA33-9814-481A-80D4-C041B6DC6706}"/>
    <cellStyle name="Input 132_Commentaires" xfId="38760" xr:uid="{68A77041-DD80-430C-B223-1E34FF26990A}"/>
    <cellStyle name="Input 133" xfId="38761" xr:uid="{6B5544E9-3007-4429-9510-71BC0F4E27B3}"/>
    <cellStyle name="Input 133 2" xfId="38762" xr:uid="{64D6049B-0DE5-4F16-822B-0B5796C11363}"/>
    <cellStyle name="Input 133 2 2" xfId="38763" xr:uid="{D1ABB82D-C789-4F3C-B173-7E54B037540A}"/>
    <cellStyle name="Input 133 2_Commentaires" xfId="38764" xr:uid="{C00232FF-0073-4732-9179-35FB0E3692A2}"/>
    <cellStyle name="Input 133 3" xfId="38765" xr:uid="{CEBCF91D-9416-4203-AC61-CE95629F23AF}"/>
    <cellStyle name="Input 133_Commentaires" xfId="38766" xr:uid="{62F551AF-54FF-48F7-9BAE-D69F95EF0C95}"/>
    <cellStyle name="Input 134" xfId="38767" xr:uid="{B87BB24E-2E9A-4764-A53C-5C7F2B7A0C9B}"/>
    <cellStyle name="Input 134 2" xfId="38768" xr:uid="{FA7E148C-8248-4A3B-BBAA-B66DD209A3F4}"/>
    <cellStyle name="Input 134 2 2" xfId="38769" xr:uid="{4FD8CA2E-3D1D-494D-9C8B-61D29CD947E8}"/>
    <cellStyle name="Input 134 2_Commentaires" xfId="38770" xr:uid="{696836B9-903F-4DC7-B337-978CBF1600AE}"/>
    <cellStyle name="Input 134 3" xfId="38771" xr:uid="{7F874D33-02FD-43E7-8C03-781ABA3CDD39}"/>
    <cellStyle name="Input 134_Commentaires" xfId="38772" xr:uid="{86B62C24-D5D7-445D-92A4-F8F157D24198}"/>
    <cellStyle name="Input 135" xfId="38773" xr:uid="{4DF50BBD-95F6-4F85-B27A-32B99D4068D7}"/>
    <cellStyle name="Input 135 2" xfId="38774" xr:uid="{63901BC6-D544-4F2F-8F83-0CDB9E0285EC}"/>
    <cellStyle name="Input 135 2 2" xfId="38775" xr:uid="{1072B1B7-6512-4FA9-BCEC-9A5E17DDB01D}"/>
    <cellStyle name="Input 135 2_Commentaires" xfId="38776" xr:uid="{9E47B806-333F-45E9-B048-88ADF087EE1C}"/>
    <cellStyle name="Input 135 3" xfId="38777" xr:uid="{FBA38D83-FF19-4840-9EB6-FC4432AA8AE5}"/>
    <cellStyle name="Input 135_Commentaires" xfId="38778" xr:uid="{84CDD625-6176-44AF-9B07-A77AF6CEF012}"/>
    <cellStyle name="Input 136" xfId="38779" xr:uid="{C7B63275-837A-4855-BD07-7B08F8D77736}"/>
    <cellStyle name="Input 136 2" xfId="38780" xr:uid="{380880D8-4482-4716-925F-88E2C04D8434}"/>
    <cellStyle name="Input 136 2 2" xfId="38781" xr:uid="{F993D8C3-464E-4B00-87A3-1E60FC4DE192}"/>
    <cellStyle name="Input 136 2_Commentaires" xfId="38782" xr:uid="{A40BB1D7-21BE-47F2-9DFB-494D4CCB64FB}"/>
    <cellStyle name="Input 136 3" xfId="38783" xr:uid="{3827B455-E4F5-4356-B517-D89E26733573}"/>
    <cellStyle name="Input 136_Commentaires" xfId="38784" xr:uid="{CDC9618B-F53C-4059-A012-2F2424A628EC}"/>
    <cellStyle name="Input 137" xfId="38785" xr:uid="{8ED908EB-67EE-4FC3-AABE-F72551029240}"/>
    <cellStyle name="Input 137 2" xfId="38786" xr:uid="{8457597C-BBE7-425F-B048-CE7B2DF4CF45}"/>
    <cellStyle name="Input 137 2 2" xfId="38787" xr:uid="{641BA2E2-9940-4368-B7C6-8561F9DEE751}"/>
    <cellStyle name="Input 137 2_Commentaires" xfId="38788" xr:uid="{7AE090CE-F8A2-4A33-B724-ADA954A7374A}"/>
    <cellStyle name="Input 137 3" xfId="38789" xr:uid="{6AD340B4-D9EF-47BB-8E87-2B3274DE86B4}"/>
    <cellStyle name="Input 137_Commentaires" xfId="38790" xr:uid="{763DD54D-E021-433E-97D2-7F163617664D}"/>
    <cellStyle name="Input 138" xfId="38791" xr:uid="{D4ACCB4E-B6A4-4EB5-A3BA-248D3B8B7A4B}"/>
    <cellStyle name="Input 138 2" xfId="38792" xr:uid="{96408A50-BEB5-483B-8EB4-A15BDD725E21}"/>
    <cellStyle name="Input 138 2 2" xfId="38793" xr:uid="{B240E862-C591-4534-AA27-F297E0C5A9B2}"/>
    <cellStyle name="Input 138 2_Commentaires" xfId="38794" xr:uid="{2D5DF345-1A2E-47CC-9C7A-ED5DBE651444}"/>
    <cellStyle name="Input 138 3" xfId="38795" xr:uid="{05ACAC20-C359-4AE4-A869-6C596CAC0A8D}"/>
    <cellStyle name="Input 138_Commentaires" xfId="38796" xr:uid="{F3BE73E4-601C-452E-81E0-E62EF41E0FA8}"/>
    <cellStyle name="Input 139" xfId="38797" xr:uid="{580E3227-1072-4D87-9D77-A56A9A17D842}"/>
    <cellStyle name="Input 139 2" xfId="38798" xr:uid="{DB3B540D-8AD7-48F0-B4F3-DF97F9D60012}"/>
    <cellStyle name="Input 139 2 2" xfId="38799" xr:uid="{190F657F-A389-46BD-9BDD-2C8678B68363}"/>
    <cellStyle name="Input 139 2_Commentaires" xfId="38800" xr:uid="{6D5089BB-F6ED-45E8-B311-34A83523BD0E}"/>
    <cellStyle name="Input 139 3" xfId="38801" xr:uid="{869598C2-64A6-4088-A119-41D6E584F117}"/>
    <cellStyle name="Input 139_Commentaires" xfId="38802" xr:uid="{7CA805F7-5F71-4C55-AE2F-717DB16D2BBB}"/>
    <cellStyle name="Input 14" xfId="38803" xr:uid="{312B0F98-FA4C-4CA5-B02D-A762E6AA7C75}"/>
    <cellStyle name="Input 14 10" xfId="38804" xr:uid="{9920BB1C-5B5F-4C10-A8DD-C7E12B6E0940}"/>
    <cellStyle name="Input 14 2" xfId="38805" xr:uid="{C6B7A57B-CA86-4CA8-A840-A333D99C3466}"/>
    <cellStyle name="Input 14 2 2" xfId="38806" xr:uid="{235D0E6F-8FBA-4F6F-8041-01B722606F79}"/>
    <cellStyle name="Input 14 2 2 2" xfId="38807" xr:uid="{3A407B04-6A74-4753-B29F-928BFC754325}"/>
    <cellStyle name="Input 14 2 2 2 2" xfId="38808" xr:uid="{61BC05F5-D857-4CAB-9F4D-9B25B99C676E}"/>
    <cellStyle name="Input 14 2 2 2 3" xfId="38809" xr:uid="{794BE9F9-5E77-45E8-9B63-A856C6F9839C}"/>
    <cellStyle name="Input 14 2 2 2 4" xfId="38810" xr:uid="{400E3459-B2CE-438E-A43D-F57658329A12}"/>
    <cellStyle name="Input 14 2 2 2 5" xfId="38811" xr:uid="{0CD3F9A8-6CE8-4D81-95C8-57BC787A3EA8}"/>
    <cellStyle name="Input 14 2 2 3" xfId="38812" xr:uid="{9688A8F6-7FA5-42BE-83EF-4472627E9CD9}"/>
    <cellStyle name="Input 14 2 2 3 2" xfId="38813" xr:uid="{81EC84C8-35E2-4D26-9A33-E8DAA535D5CD}"/>
    <cellStyle name="Input 14 2 2 3 3" xfId="38814" xr:uid="{5AFDB0F3-24A5-4BD9-899D-95EDFBB28A38}"/>
    <cellStyle name="Input 14 2 2 3 4" xfId="38815" xr:uid="{3894F320-DD34-48C2-89F5-2F316B64F21C}"/>
    <cellStyle name="Input 14 2 2 3 5" xfId="38816" xr:uid="{4789BAD9-678D-4387-B7A6-0D28EF408264}"/>
    <cellStyle name="Input 14 2 2 4" xfId="38817" xr:uid="{056F6273-9F3A-44A3-9C3E-AB444626FABF}"/>
    <cellStyle name="Input 14 2 2 5" xfId="38818" xr:uid="{C61B0292-CCCE-4CD3-99F5-7B94DB6C1B62}"/>
    <cellStyle name="Input 14 2 2 6" xfId="38819" xr:uid="{8902D740-87D3-4A89-8C22-EC6BFA52C69D}"/>
    <cellStyle name="Input 14 2 2 7" xfId="38820" xr:uid="{78E1560B-DEE2-4CD6-B05C-5BF6B4F256FB}"/>
    <cellStyle name="Input 14 2 2_Commentaires" xfId="38821" xr:uid="{78A7DA92-C895-4F08-A8F5-FDF3826521C6}"/>
    <cellStyle name="Input 14 2 3" xfId="38822" xr:uid="{84C3C88D-EF6B-4427-91E4-E7675E2976BA}"/>
    <cellStyle name="Input 14 2 3 2" xfId="38823" xr:uid="{7C68E1A4-6338-47B5-B674-790EB502D39B}"/>
    <cellStyle name="Input 14 2 3 2 2" xfId="38824" xr:uid="{2B1BFD7F-C6A8-405D-87EE-89D4ACEB0C4D}"/>
    <cellStyle name="Input 14 2 3 2 3" xfId="38825" xr:uid="{05E90681-2109-4F75-8E8B-CB58A9C5A222}"/>
    <cellStyle name="Input 14 2 3 2 4" xfId="38826" xr:uid="{0E31F5C4-F346-4FFD-8783-D862532D1B55}"/>
    <cellStyle name="Input 14 2 3 2 5" xfId="38827" xr:uid="{B9685A69-076A-48EF-877B-346D3F21B8ED}"/>
    <cellStyle name="Input 14 2 3 3" xfId="38828" xr:uid="{9D4AB9A3-7911-47C9-9D8A-8C1B40474406}"/>
    <cellStyle name="Input 14 2 3 3 2" xfId="38829" xr:uid="{CF85E846-F4E1-465F-A822-384F647BD454}"/>
    <cellStyle name="Input 14 2 3 3 3" xfId="38830" xr:uid="{1A7D70D0-0E34-4E7F-9AA0-58EA507B7725}"/>
    <cellStyle name="Input 14 2 3 3 4" xfId="38831" xr:uid="{69F8F354-D4FF-4ADD-A822-113A3E1FFBA8}"/>
    <cellStyle name="Input 14 2 3 3 5" xfId="38832" xr:uid="{914207CA-F788-44D6-8BB3-DDCF334E6F19}"/>
    <cellStyle name="Input 14 2 3 4" xfId="38833" xr:uid="{AC3B921D-ED5E-47E2-9C9D-E9AF20EFEC64}"/>
    <cellStyle name="Input 14 2 3 5" xfId="38834" xr:uid="{3DAA1C48-14D5-4A7F-B584-BDF7A35010DC}"/>
    <cellStyle name="Input 14 2 3 6" xfId="38835" xr:uid="{98FA8715-8F09-465F-B7BD-812ABFF4FBC5}"/>
    <cellStyle name="Input 14 2 3 7" xfId="38836" xr:uid="{0AF3B222-422A-4645-ACCB-1ED8C7584468}"/>
    <cellStyle name="Input 14 2 4" xfId="38837" xr:uid="{4301D638-024A-497E-A26D-85939BE1D7C9}"/>
    <cellStyle name="Input 14 2 4 2" xfId="38838" xr:uid="{0216856B-C843-41E0-9EAD-38F003F9FE3B}"/>
    <cellStyle name="Input 14 2 4 3" xfId="38839" xr:uid="{CBF54514-F34E-4106-85B2-B65EC931A118}"/>
    <cellStyle name="Input 14 2 4 4" xfId="38840" xr:uid="{AE225128-6559-41DB-9CCE-F3A7BCDF9361}"/>
    <cellStyle name="Input 14 2 4 5" xfId="38841" xr:uid="{271CB347-14DD-45C2-BD9D-9070491EADA5}"/>
    <cellStyle name="Input 14 2 5" xfId="38842" xr:uid="{61C9E04A-0EBB-4531-A20A-55940ED7033F}"/>
    <cellStyle name="Input 14 2 5 2" xfId="38843" xr:uid="{7EBDA4F1-E04D-41FF-8D44-CE8AB04C6628}"/>
    <cellStyle name="Input 14 2 5 3" xfId="38844" xr:uid="{41EE8C92-4BF1-43C6-BD1C-96D3CE5553D5}"/>
    <cellStyle name="Input 14 2 5 4" xfId="38845" xr:uid="{4BA63AFD-2584-463C-9A60-57EB6B301279}"/>
    <cellStyle name="Input 14 2 5 5" xfId="38846" xr:uid="{8737DF5B-4859-4008-983E-3491A4EB87BA}"/>
    <cellStyle name="Input 14 2 6" xfId="38847" xr:uid="{D4865D15-E847-41BB-88AE-F55E6372EA7A}"/>
    <cellStyle name="Input 14 2 7" xfId="38848" xr:uid="{5943E7FB-733E-4EBB-AC64-62404601317E}"/>
    <cellStyle name="Input 14 2 8" xfId="38849" xr:uid="{71378EC9-7C3D-40F7-BDAE-993658FDDA95}"/>
    <cellStyle name="Input 14 2 9" xfId="38850" xr:uid="{01AA947E-ABD3-4E56-805E-F3E5EA6F81DA}"/>
    <cellStyle name="Input 14 2_Commentaires" xfId="38851" xr:uid="{D98169BB-FBAF-44D3-AB49-3BB42EF040AC}"/>
    <cellStyle name="Input 14 3" xfId="38852" xr:uid="{389E78F2-4FD4-418A-8201-9E927419FBF4}"/>
    <cellStyle name="Input 14 3 2" xfId="38853" xr:uid="{D1CF4E1B-751D-4CA8-840F-FD270FEE5EE1}"/>
    <cellStyle name="Input 14 3 2 2" xfId="38854" xr:uid="{EE38208B-A7D1-4790-B28D-34F354A7ACDE}"/>
    <cellStyle name="Input 14 3 2 3" xfId="38855" xr:uid="{9DDD6874-B8D7-4254-A362-1BC090050F89}"/>
    <cellStyle name="Input 14 3 2 4" xfId="38856" xr:uid="{6B80919D-0767-42D7-BE79-89FC3A02F587}"/>
    <cellStyle name="Input 14 3 2 5" xfId="38857" xr:uid="{819A5B9B-86B2-4131-BD14-198165C5A249}"/>
    <cellStyle name="Input 14 3 2_Commentaires" xfId="38858" xr:uid="{4FF7CA20-E665-462E-BA07-DC1BBE5C8DC4}"/>
    <cellStyle name="Input 14 3 3" xfId="38859" xr:uid="{8A0B3905-39BC-4412-9450-2D9C98A3414D}"/>
    <cellStyle name="Input 14 3 3 2" xfId="38860" xr:uid="{A2226119-ECEE-4784-910D-566551525C8C}"/>
    <cellStyle name="Input 14 3 3 3" xfId="38861" xr:uid="{FDBA9F9B-16EE-4A06-994A-2536AA56660C}"/>
    <cellStyle name="Input 14 3 3 4" xfId="38862" xr:uid="{E176D2B3-C196-4167-BCF9-252467F43935}"/>
    <cellStyle name="Input 14 3 3 5" xfId="38863" xr:uid="{3BD6D45B-E7D2-4E64-8A8F-C02BE3AD5347}"/>
    <cellStyle name="Input 14 3 4" xfId="38864" xr:uid="{677A57D6-30FF-4DAB-B1BA-06FC3AB9E2C4}"/>
    <cellStyle name="Input 14 3 5" xfId="38865" xr:uid="{A43EB9CD-AFFC-467D-BFB6-90E969A8E06A}"/>
    <cellStyle name="Input 14 3 6" xfId="38866" xr:uid="{7661B2A4-AEAF-4741-B834-FE104565AE9E}"/>
    <cellStyle name="Input 14 3 7" xfId="38867" xr:uid="{CB97C923-D82E-4B55-9205-F893EBF1B40B}"/>
    <cellStyle name="Input 14 3_Commentaires" xfId="38868" xr:uid="{CD782E1E-8493-410F-882A-43333431ADCE}"/>
    <cellStyle name="Input 14 4" xfId="38869" xr:uid="{01C7A5C3-5C87-4AAD-A827-C2DE997B9456}"/>
    <cellStyle name="Input 14 4 2" xfId="38870" xr:uid="{A5D6616F-556F-4C53-A0C1-07EBB0AE0B02}"/>
    <cellStyle name="Input 14 4 2 2" xfId="38871" xr:uid="{F5EA1058-C7FD-48F9-98F5-CEDAF6A80C51}"/>
    <cellStyle name="Input 14 4 2 3" xfId="38872" xr:uid="{099C506A-1AE5-4B36-A447-9E5B5DF53B6B}"/>
    <cellStyle name="Input 14 4 2 4" xfId="38873" xr:uid="{6C465B43-8EF5-4276-857A-30F4EE0129D5}"/>
    <cellStyle name="Input 14 4 2 5" xfId="38874" xr:uid="{90E14EED-FB91-4CE5-BE4A-40A7BBA746B2}"/>
    <cellStyle name="Input 14 4 2_Commentaires" xfId="38875" xr:uid="{CD292D10-34E3-4ED9-8280-671D8D4D9763}"/>
    <cellStyle name="Input 14 4 3" xfId="38876" xr:uid="{49EFB108-591B-457F-9E11-0457B1DF3F38}"/>
    <cellStyle name="Input 14 4 3 2" xfId="38877" xr:uid="{57C92462-B26D-4DA2-AF45-DA7B314043DE}"/>
    <cellStyle name="Input 14 4 3 3" xfId="38878" xr:uid="{6B40BBAD-91D1-4023-9933-73D75B803434}"/>
    <cellStyle name="Input 14 4 3 4" xfId="38879" xr:uid="{AB315823-304F-458A-AE29-4D87330E5BD7}"/>
    <cellStyle name="Input 14 4 3 5" xfId="38880" xr:uid="{A6CFDAE4-EBEB-44DF-BA61-3F447B165358}"/>
    <cellStyle name="Input 14 4 4" xfId="38881" xr:uid="{9CC2FF82-AA17-49C3-823C-6901458EFF4A}"/>
    <cellStyle name="Input 14 4 5" xfId="38882" xr:uid="{1102A6DD-D78E-40A4-BE0B-F54F3BC5ED3C}"/>
    <cellStyle name="Input 14 4 6" xfId="38883" xr:uid="{4D12F8DD-E1B5-43E4-9ECB-349CC17120EC}"/>
    <cellStyle name="Input 14 4 7" xfId="38884" xr:uid="{09D5139B-329B-47A2-B10B-C50AC2874402}"/>
    <cellStyle name="Input 14 4_Commentaires" xfId="38885" xr:uid="{150BF0CE-E14C-40DC-A628-2A1BCA63CA33}"/>
    <cellStyle name="Input 14 5" xfId="38886" xr:uid="{A1370FB6-635B-44F2-B460-88927C9EEB0F}"/>
    <cellStyle name="Input 14 5 2" xfId="38887" xr:uid="{E13AD66C-94DD-4748-9A6E-4D6A525C995B}"/>
    <cellStyle name="Input 14 5 2 2" xfId="38888" xr:uid="{3D009C51-5EF9-4EAC-B49D-EB04739B80CC}"/>
    <cellStyle name="Input 14 5 2 3" xfId="38889" xr:uid="{8F4E23CE-30F6-4581-9383-09C0498EB7DD}"/>
    <cellStyle name="Input 14 5 2 4" xfId="38890" xr:uid="{83C97116-ED4A-41FF-A02A-6B957ED3C349}"/>
    <cellStyle name="Input 14 5 2 5" xfId="38891" xr:uid="{4171279F-0724-4C5B-AAD7-E5DDD243D26B}"/>
    <cellStyle name="Input 14 5 2_Commentaires" xfId="38892" xr:uid="{72067812-5CF2-4909-A13C-1CC7CABC36EE}"/>
    <cellStyle name="Input 14 5 3" xfId="38893" xr:uid="{40A8E541-0B9B-46E7-BD32-5C5E9BEB18EE}"/>
    <cellStyle name="Input 14 5 4" xfId="38894" xr:uid="{2B4D61AA-F2F8-485B-AB62-5E27CD4E80C7}"/>
    <cellStyle name="Input 14 5 5" xfId="38895" xr:uid="{E881BCC9-46F4-4BD7-91BF-F5F23742C00C}"/>
    <cellStyle name="Input 14 5 6" xfId="38896" xr:uid="{8666464A-B370-476C-9440-C3307ADD297C}"/>
    <cellStyle name="Input 14 5_Commentaires" xfId="38897" xr:uid="{F55FF600-8E03-48E4-A7E2-665D117AF0EE}"/>
    <cellStyle name="Input 14 6" xfId="38898" xr:uid="{663C0F30-3F61-4A4A-ACF2-67B894430B61}"/>
    <cellStyle name="Input 14 6 2" xfId="38899" xr:uid="{4FB41872-4FEE-43E7-B6E6-600C37F9A9E3}"/>
    <cellStyle name="Input 14 6 2 2" xfId="38900" xr:uid="{A1BE5A3A-1F4A-4677-B147-925E058F0F0F}"/>
    <cellStyle name="Input 14 6 2_Commentaires" xfId="38901" xr:uid="{6D52CBAA-E817-4BD5-9202-9FDDB616B4B0}"/>
    <cellStyle name="Input 14 6 3" xfId="38902" xr:uid="{76876027-6972-493E-977A-5EB3D515493C}"/>
    <cellStyle name="Input 14 6 4" xfId="38903" xr:uid="{4558124C-B736-4477-AB6B-1548009C36FE}"/>
    <cellStyle name="Input 14 6 5" xfId="38904" xr:uid="{F1B24D02-748E-40FF-AA5E-D276E43B7D1A}"/>
    <cellStyle name="Input 14 6_Commentaires" xfId="38905" xr:uid="{D6171910-5915-4D5F-9734-87C73B20ECC2}"/>
    <cellStyle name="Input 14 7" xfId="38906" xr:uid="{9EC954DF-2416-4876-B2C0-4EAEE798B65A}"/>
    <cellStyle name="Input 14 7 2" xfId="38907" xr:uid="{1F240C8D-D582-4393-8F6A-A5BF7306667C}"/>
    <cellStyle name="Input 14 7_Commentaires" xfId="38908" xr:uid="{26BD14C2-00E0-4059-B250-A44191FB77DA}"/>
    <cellStyle name="Input 14 8" xfId="38909" xr:uid="{F4B53BF4-0F9A-4C0E-9C63-4891A8819313}"/>
    <cellStyle name="Input 14 8 2" xfId="38910" xr:uid="{D6E31D55-30C4-41E0-A1C6-5787331244F4}"/>
    <cellStyle name="Input 14 8_Commentaires" xfId="38911" xr:uid="{E6A85F88-63A1-4B69-AC63-413B44A8E715}"/>
    <cellStyle name="Input 14 9" xfId="38912" xr:uid="{BA51D3CC-AF8C-4D0E-A242-9A26004520D5}"/>
    <cellStyle name="Input 14_Commentaires" xfId="38913" xr:uid="{AE88D607-80AC-441F-9F51-268A2F9FEBFF}"/>
    <cellStyle name="Input 140" xfId="38914" xr:uid="{7B42A717-AFC3-4561-BAF1-4209A9BE74C4}"/>
    <cellStyle name="Input 140 2" xfId="38915" xr:uid="{28D80658-973C-4863-AB5C-ED1DFBD5C36E}"/>
    <cellStyle name="Input 140 2 2" xfId="38916" xr:uid="{04DBC3FA-5A1F-4A80-833E-31FAA45EF1E4}"/>
    <cellStyle name="Input 140 2_Commentaires" xfId="38917" xr:uid="{3208A3A1-A054-49D9-973A-06046FE954E3}"/>
    <cellStyle name="Input 140 3" xfId="38918" xr:uid="{F10B37C6-0903-46E2-83BF-D6C9964C11B4}"/>
    <cellStyle name="Input 140_Commentaires" xfId="38919" xr:uid="{AA6538BC-1119-48D7-8C4C-E0670921D83F}"/>
    <cellStyle name="Input 141" xfId="38920" xr:uid="{D6D96F31-A0E1-449E-AC59-0ACCB9BA0766}"/>
    <cellStyle name="Input 141 2" xfId="38921" xr:uid="{A8BA2900-47E4-44C8-A541-65B5FDACA58A}"/>
    <cellStyle name="Input 141 2 2" xfId="38922" xr:uid="{418380C3-9981-4EA1-A1A1-243B1DB89F61}"/>
    <cellStyle name="Input 141 2_Commentaires" xfId="38923" xr:uid="{87D6D564-02BF-442A-A934-AB2B2AE30036}"/>
    <cellStyle name="Input 141 3" xfId="38924" xr:uid="{14ED26BD-4FFF-4B08-9A16-30D20A66A868}"/>
    <cellStyle name="Input 141_Commentaires" xfId="38925" xr:uid="{C5A41499-F654-4675-8AA5-11E93279BCF8}"/>
    <cellStyle name="Input 142" xfId="38926" xr:uid="{8CDCD760-0CD4-4837-9399-CD0BE567DB4D}"/>
    <cellStyle name="Input 142 2" xfId="38927" xr:uid="{19E2C840-B7FF-4207-ACCB-40133BF108D0}"/>
    <cellStyle name="Input 142 2 2" xfId="38928" xr:uid="{D9739EFA-7513-4C30-8301-4A2EA879F208}"/>
    <cellStyle name="Input 142 2_Commentaires" xfId="38929" xr:uid="{F17246CF-280D-46E1-9AAD-A64A5ECFF2A8}"/>
    <cellStyle name="Input 142 3" xfId="38930" xr:uid="{656E49C9-63F4-495C-BB6B-99B02C63DCA3}"/>
    <cellStyle name="Input 142_Commentaires" xfId="38931" xr:uid="{E700558A-E41D-4FBB-B4D7-654E0ACDFD30}"/>
    <cellStyle name="Input 143" xfId="38932" xr:uid="{F7CFCF24-FB99-4432-8FCA-689114DEE768}"/>
    <cellStyle name="Input 143 2" xfId="38933" xr:uid="{8A68C0A9-47C0-4148-A8F6-D70C1AF1BEB6}"/>
    <cellStyle name="Input 143 2 2" xfId="38934" xr:uid="{F54F10D3-2E2F-4F7F-BEF0-8D2B31BE9314}"/>
    <cellStyle name="Input 143 2_Commentaires" xfId="38935" xr:uid="{D3A72004-A787-48F6-A58C-D8C70B77CC24}"/>
    <cellStyle name="Input 143 3" xfId="38936" xr:uid="{FD4E6F8B-07AC-4401-B1DC-53A42ED7CF43}"/>
    <cellStyle name="Input 143_Commentaires" xfId="38937" xr:uid="{C94099FC-331E-4C8C-A586-61C08DEC840D}"/>
    <cellStyle name="Input 144" xfId="38938" xr:uid="{FEFE4F9B-F03B-45C2-AC1F-E14C93FFA6EB}"/>
    <cellStyle name="Input 144 2" xfId="38939" xr:uid="{E4C0D70D-5CA9-4CFC-B66E-4ABD6E93DC7E}"/>
    <cellStyle name="Input 144 2 2" xfId="38940" xr:uid="{5D0B879F-6779-4623-B31E-350B3416BD46}"/>
    <cellStyle name="Input 144 2_Commentaires" xfId="38941" xr:uid="{AEF86D6E-E004-46FA-9FD8-7CB20CFF2E2E}"/>
    <cellStyle name="Input 144 3" xfId="38942" xr:uid="{4CE084BA-B3BD-4C56-BCD0-ED10DDFD15FB}"/>
    <cellStyle name="Input 144_Commentaires" xfId="38943" xr:uid="{E01F1DA4-EF03-455C-8E81-D3CF48DCF6D6}"/>
    <cellStyle name="Input 145" xfId="38944" xr:uid="{C32717D7-721F-4E88-93A9-728022544791}"/>
    <cellStyle name="Input 145 2" xfId="38945" xr:uid="{E757437E-FA2B-44F4-B6B6-4C14B15D013F}"/>
    <cellStyle name="Input 145 2 2" xfId="38946" xr:uid="{197291C4-6545-48F6-A495-3C8CA6B4A229}"/>
    <cellStyle name="Input 145 2_Commentaires" xfId="38947" xr:uid="{F3AEB410-4261-4991-9A2E-79AD72CC2861}"/>
    <cellStyle name="Input 145 3" xfId="38948" xr:uid="{D8945034-E254-45A4-B123-CC11D1F33E3C}"/>
    <cellStyle name="Input 145_Commentaires" xfId="38949" xr:uid="{4C862199-70E4-4535-99CC-5E2147768A65}"/>
    <cellStyle name="Input 146" xfId="38950" xr:uid="{21309A0B-E84B-4B4E-A099-56CA08ED3E3D}"/>
    <cellStyle name="Input 146 2" xfId="38951" xr:uid="{761F313E-38E1-4AB8-961E-E5F8383024C6}"/>
    <cellStyle name="Input 146 2 2" xfId="38952" xr:uid="{D31FA865-C02A-4301-8683-3674E09F9789}"/>
    <cellStyle name="Input 146 2_Commentaires" xfId="38953" xr:uid="{96D30DBA-4F65-494D-AC02-A64518C4CCFA}"/>
    <cellStyle name="Input 146 3" xfId="38954" xr:uid="{C0ED7D66-B4A7-4C8B-A8E5-68DAB8FF2184}"/>
    <cellStyle name="Input 146_Commentaires" xfId="38955" xr:uid="{AE522C71-8CFD-4015-9190-BDEBFEB90ACB}"/>
    <cellStyle name="Input 147" xfId="38956" xr:uid="{D9CE9406-3B2E-43FF-9BA5-EA96F613D360}"/>
    <cellStyle name="Input 147 2" xfId="38957" xr:uid="{B08A4B80-0D96-4119-A1D3-C828118DA663}"/>
    <cellStyle name="Input 147 2 2" xfId="38958" xr:uid="{3212DFA5-80E7-486A-B719-58C69431BC9F}"/>
    <cellStyle name="Input 147 2_Commentaires" xfId="38959" xr:uid="{FE008D51-D550-422B-B672-6C97D7181E35}"/>
    <cellStyle name="Input 147 3" xfId="38960" xr:uid="{79FCE177-47A4-4BE5-A8B0-2B54F9799A6F}"/>
    <cellStyle name="Input 147_Commentaires" xfId="38961" xr:uid="{15757379-EAAA-4F8F-BA53-E7B76370945E}"/>
    <cellStyle name="Input 148" xfId="38962" xr:uid="{83DAF5FE-BB7B-4171-B36E-3AE05313F8E2}"/>
    <cellStyle name="Input 148 2" xfId="38963" xr:uid="{3B1E5C66-49B4-4289-AD9F-EDCB4281EB01}"/>
    <cellStyle name="Input 148_Commentaires" xfId="38964" xr:uid="{A4EC0135-E162-4FC6-A869-7B961DF2A3F9}"/>
    <cellStyle name="Input 149" xfId="38965" xr:uid="{F6566805-D301-4118-8918-2044362A2173}"/>
    <cellStyle name="Input 149 2" xfId="38966" xr:uid="{E1E1DD5E-8DF2-4BAA-BB6C-16AA0905B954}"/>
    <cellStyle name="Input 149_Commentaires" xfId="38967" xr:uid="{C0AC3E9A-575F-4101-B84D-C8A8A84D7FC1}"/>
    <cellStyle name="Input 15" xfId="38968" xr:uid="{6E5167F2-F7DF-404E-921F-3548280A7057}"/>
    <cellStyle name="Input 15 10" xfId="38969" xr:uid="{8FA72A02-E301-4B42-88FC-3D93A99F59A6}"/>
    <cellStyle name="Input 15 2" xfId="38970" xr:uid="{8C7B569B-531F-4553-954A-5F42651D62D6}"/>
    <cellStyle name="Input 15 2 2" xfId="38971" xr:uid="{30455196-1D3C-41E2-B22E-09481560D455}"/>
    <cellStyle name="Input 15 2 2 2" xfId="38972" xr:uid="{6DC16B28-B0BA-4E55-8C99-C473C3416930}"/>
    <cellStyle name="Input 15 2 2 2 2" xfId="38973" xr:uid="{92E3D9AA-7F49-49C4-8BC8-8BE4341E4700}"/>
    <cellStyle name="Input 15 2 2 2 3" xfId="38974" xr:uid="{1816ECB8-6E83-4F47-96FD-DF765E82208A}"/>
    <cellStyle name="Input 15 2 2 2 4" xfId="38975" xr:uid="{F3A24E9E-58F8-4036-BF37-7A5D9CE81210}"/>
    <cellStyle name="Input 15 2 2 2 5" xfId="38976" xr:uid="{0C7E1B21-3438-4963-855B-38A58A632BA6}"/>
    <cellStyle name="Input 15 2 2 3" xfId="38977" xr:uid="{FDD08E3A-24AB-4593-956E-D9B9D7CD7A55}"/>
    <cellStyle name="Input 15 2 2 3 2" xfId="38978" xr:uid="{19CBB2E5-A4DF-4FCF-86E1-9DDE74560504}"/>
    <cellStyle name="Input 15 2 2 3 3" xfId="38979" xr:uid="{28E8DD5E-FCBE-4D4E-B730-357F2C2D23F2}"/>
    <cellStyle name="Input 15 2 2 3 4" xfId="38980" xr:uid="{6DC550C0-5026-4F56-97ED-C9F3A3D7F707}"/>
    <cellStyle name="Input 15 2 2 3 5" xfId="38981" xr:uid="{6CFBD3D0-EA41-41DE-869E-09EFDFBBF302}"/>
    <cellStyle name="Input 15 2 2 4" xfId="38982" xr:uid="{745CD633-BD70-4CD9-A6A6-26C29658A153}"/>
    <cellStyle name="Input 15 2 2 5" xfId="38983" xr:uid="{76E22336-9666-4335-88A5-0F1233AFF36F}"/>
    <cellStyle name="Input 15 2 2 6" xfId="38984" xr:uid="{092AC6F1-CB8F-4DD2-802B-26433CE37D61}"/>
    <cellStyle name="Input 15 2 2 7" xfId="38985" xr:uid="{6E323A1C-B5C7-4E56-B0CB-C1257F2174AB}"/>
    <cellStyle name="Input 15 2 2_Commentaires" xfId="38986" xr:uid="{E9A06333-06E4-41B8-917E-95F7E46C24F2}"/>
    <cellStyle name="Input 15 2 3" xfId="38987" xr:uid="{94D654EC-0AFE-4B1F-88E2-D5DA60B04F88}"/>
    <cellStyle name="Input 15 2 3 2" xfId="38988" xr:uid="{D9318315-5718-4024-BED6-0CD57FB621D0}"/>
    <cellStyle name="Input 15 2 3 2 2" xfId="38989" xr:uid="{E0BD796B-0B88-4F3A-B62E-7E99E0AEA781}"/>
    <cellStyle name="Input 15 2 3 2 3" xfId="38990" xr:uid="{FAB6577F-2F1E-407D-B19E-9836D68FF58B}"/>
    <cellStyle name="Input 15 2 3 2 4" xfId="38991" xr:uid="{9D05FF94-4904-4102-90CB-BAA1589BB29E}"/>
    <cellStyle name="Input 15 2 3 2 5" xfId="38992" xr:uid="{6AA7F19F-997F-4816-82E0-D35E3394101B}"/>
    <cellStyle name="Input 15 2 3 3" xfId="38993" xr:uid="{C73D658D-8528-437F-9662-25A9C0E2FDB4}"/>
    <cellStyle name="Input 15 2 3 3 2" xfId="38994" xr:uid="{0ADF502D-E1A7-4ED5-B677-7125452450EF}"/>
    <cellStyle name="Input 15 2 3 3 3" xfId="38995" xr:uid="{AB18DE7F-8F45-44B0-ABF2-CC9E31D0E5C1}"/>
    <cellStyle name="Input 15 2 3 3 4" xfId="38996" xr:uid="{75F63D32-9D2F-4BD6-968E-57669E03E1B4}"/>
    <cellStyle name="Input 15 2 3 3 5" xfId="38997" xr:uid="{FE92B125-83DD-4B35-8ABA-5D6B318D31BD}"/>
    <cellStyle name="Input 15 2 3 4" xfId="38998" xr:uid="{6016E1E7-F574-4F79-9C03-58F2F2B1A2CD}"/>
    <cellStyle name="Input 15 2 3 5" xfId="38999" xr:uid="{9E909DFF-6311-4246-A9FD-55D23239DC57}"/>
    <cellStyle name="Input 15 2 3 6" xfId="39000" xr:uid="{DC38549D-43EE-41C0-B534-CA13242A86FF}"/>
    <cellStyle name="Input 15 2 3 7" xfId="39001" xr:uid="{78CC5F6D-9095-4D4A-8F9A-4E828CFB15DC}"/>
    <cellStyle name="Input 15 2 4" xfId="39002" xr:uid="{4C651FFC-EF6D-4354-96FE-DB6BFBC785DF}"/>
    <cellStyle name="Input 15 2 4 2" xfId="39003" xr:uid="{DD6D6F91-6FED-40C0-9D4F-ECC08742572E}"/>
    <cellStyle name="Input 15 2 4 3" xfId="39004" xr:uid="{938859EE-ED98-4C50-85B3-F03FA439FFD6}"/>
    <cellStyle name="Input 15 2 4 4" xfId="39005" xr:uid="{050ACF95-2A4C-40FD-8FC5-6550B649656D}"/>
    <cellStyle name="Input 15 2 4 5" xfId="39006" xr:uid="{09415C7B-8C49-46DB-9111-E322ABEDEDEA}"/>
    <cellStyle name="Input 15 2 5" xfId="39007" xr:uid="{BB1DB7DA-AE63-4AB2-AA34-A7F721D7C66A}"/>
    <cellStyle name="Input 15 2 5 2" xfId="39008" xr:uid="{7593407E-E1E2-4E8B-A632-C8418099A07F}"/>
    <cellStyle name="Input 15 2 5 3" xfId="39009" xr:uid="{529B84C0-5332-4941-8732-5E0CA31445FE}"/>
    <cellStyle name="Input 15 2 5 4" xfId="39010" xr:uid="{1005F8CA-F3A0-42C1-98C7-DF52404081CF}"/>
    <cellStyle name="Input 15 2 5 5" xfId="39011" xr:uid="{E0B734BA-AC3A-4816-A8C9-018A09C7DFEF}"/>
    <cellStyle name="Input 15 2 6" xfId="39012" xr:uid="{5C69B327-809A-4466-9F26-7D1BB0462EFF}"/>
    <cellStyle name="Input 15 2 7" xfId="39013" xr:uid="{7D2F2B77-79CD-46D7-9575-E1F0E91F34DB}"/>
    <cellStyle name="Input 15 2 8" xfId="39014" xr:uid="{F7B85EB2-04EB-425F-970C-B4925962EA0F}"/>
    <cellStyle name="Input 15 2 9" xfId="39015" xr:uid="{BC33538A-F42C-4DF2-B7FC-A52FD72974C6}"/>
    <cellStyle name="Input 15 2_Commentaires" xfId="39016" xr:uid="{295D52F9-64C5-4871-8FE8-7A1EE1FCBF62}"/>
    <cellStyle name="Input 15 3" xfId="39017" xr:uid="{A2F16184-9EAC-4DC9-850E-BFD26A710147}"/>
    <cellStyle name="Input 15 3 2" xfId="39018" xr:uid="{6AF84F47-0829-4E1F-91E6-4576B7AF9AEF}"/>
    <cellStyle name="Input 15 3 2 2" xfId="39019" xr:uid="{C6CA1447-AAA0-40CB-9279-FFBA4A78B0E6}"/>
    <cellStyle name="Input 15 3 2 3" xfId="39020" xr:uid="{482D2F2D-9424-4585-847F-479FF803CEE4}"/>
    <cellStyle name="Input 15 3 2 4" xfId="39021" xr:uid="{BB3AA563-6BF5-4E6A-A5CD-E2FB3771F334}"/>
    <cellStyle name="Input 15 3 2 5" xfId="39022" xr:uid="{3C7F5463-4CDE-4298-AC60-56C2B2478C18}"/>
    <cellStyle name="Input 15 3 2_Commentaires" xfId="39023" xr:uid="{451D0453-34DD-47C3-940B-542841B2B1C6}"/>
    <cellStyle name="Input 15 3 3" xfId="39024" xr:uid="{C89D93AA-F73F-4E5A-BE32-A932372D05D8}"/>
    <cellStyle name="Input 15 3 3 2" xfId="39025" xr:uid="{30358B8B-4D5E-48C6-B5A0-B55B8B3D9242}"/>
    <cellStyle name="Input 15 3 3 3" xfId="39026" xr:uid="{99023E19-047A-4530-9920-B9B892E727FD}"/>
    <cellStyle name="Input 15 3 3 4" xfId="39027" xr:uid="{206B9568-F90C-40CF-9178-FA49D71E0BF5}"/>
    <cellStyle name="Input 15 3 3 5" xfId="39028" xr:uid="{0DB58524-62A6-49A9-988E-75615BEC1F76}"/>
    <cellStyle name="Input 15 3 4" xfId="39029" xr:uid="{3667529D-D840-42BA-8BF7-EEAA668FCB72}"/>
    <cellStyle name="Input 15 3 5" xfId="39030" xr:uid="{581C8621-A9E9-4192-8C42-AE909C686978}"/>
    <cellStyle name="Input 15 3 6" xfId="39031" xr:uid="{149D0F89-9C5B-4277-9A4E-4D1624ED2D14}"/>
    <cellStyle name="Input 15 3 7" xfId="39032" xr:uid="{3395266F-34DF-44BE-A326-9B916E1F7F03}"/>
    <cellStyle name="Input 15 3_Commentaires" xfId="39033" xr:uid="{D6934481-621A-4521-A6AB-057BC1184906}"/>
    <cellStyle name="Input 15 4" xfId="39034" xr:uid="{5A9A502F-B080-47FA-9A99-F0D881BD559E}"/>
    <cellStyle name="Input 15 4 2" xfId="39035" xr:uid="{89F75228-DDA9-40A1-80B4-8D7210A1992D}"/>
    <cellStyle name="Input 15 4 2 2" xfId="39036" xr:uid="{62A75CC2-026A-447F-B1A2-954FAF85FB0B}"/>
    <cellStyle name="Input 15 4 2 3" xfId="39037" xr:uid="{1801C264-890C-471E-AEF5-AF183942E933}"/>
    <cellStyle name="Input 15 4 2 4" xfId="39038" xr:uid="{3D0861F2-2092-4E1C-8803-288033015805}"/>
    <cellStyle name="Input 15 4 2 5" xfId="39039" xr:uid="{53710F86-3B90-42DC-B201-3F9133B33894}"/>
    <cellStyle name="Input 15 4 2_Commentaires" xfId="39040" xr:uid="{9926107D-32A4-4C19-AD6F-822BF609F37F}"/>
    <cellStyle name="Input 15 4 3" xfId="39041" xr:uid="{0C12A237-47EB-4985-AD48-0CAAAA8674A2}"/>
    <cellStyle name="Input 15 4 3 2" xfId="39042" xr:uid="{CC680A0A-7E67-4FAC-92D2-57DF27B79BFF}"/>
    <cellStyle name="Input 15 4 3 3" xfId="39043" xr:uid="{4BA2AE03-799A-4312-BF23-F6879C6CAB5A}"/>
    <cellStyle name="Input 15 4 3 4" xfId="39044" xr:uid="{F8897496-3A50-45B3-9442-09AE50408558}"/>
    <cellStyle name="Input 15 4 3 5" xfId="39045" xr:uid="{1FB92E45-600C-408F-9ADC-D3D2EE3EBD25}"/>
    <cellStyle name="Input 15 4 4" xfId="39046" xr:uid="{6437F2B3-3B01-44CE-A99C-DF81D1CFA5C3}"/>
    <cellStyle name="Input 15 4 5" xfId="39047" xr:uid="{E7729FCB-B03A-43BE-B2E6-71E79671307F}"/>
    <cellStyle name="Input 15 4 6" xfId="39048" xr:uid="{4EAD6825-2A87-4952-8FFD-639C75F3781F}"/>
    <cellStyle name="Input 15 4 7" xfId="39049" xr:uid="{55BBC0A9-6273-4C33-ADF1-0FB7411066F2}"/>
    <cellStyle name="Input 15 4_Commentaires" xfId="39050" xr:uid="{B21A83FA-E64E-4655-B1B2-BB7BFC0E0F5C}"/>
    <cellStyle name="Input 15 5" xfId="39051" xr:uid="{90E7F983-B590-43A3-B5FD-BF35E96AA337}"/>
    <cellStyle name="Input 15 5 2" xfId="39052" xr:uid="{8D2F5731-1650-4664-92EF-8F0783079844}"/>
    <cellStyle name="Input 15 5 2 2" xfId="39053" xr:uid="{72AC1610-F4A6-4ACF-A71B-5522C93E82C5}"/>
    <cellStyle name="Input 15 5 2 3" xfId="39054" xr:uid="{D7E2ED52-0EB5-4F87-BEE5-9947E78CAB7A}"/>
    <cellStyle name="Input 15 5 2 4" xfId="39055" xr:uid="{17BEE07E-AE71-4D77-B2B0-B9C4534B0234}"/>
    <cellStyle name="Input 15 5 2 5" xfId="39056" xr:uid="{BA4DA248-370A-4445-90FD-8314D99CA638}"/>
    <cellStyle name="Input 15 5 2_Commentaires" xfId="39057" xr:uid="{B8B03EF0-D01D-4AED-AA45-7F9FF257ADE6}"/>
    <cellStyle name="Input 15 5 3" xfId="39058" xr:uid="{10F38F5D-3AA6-4B6E-B366-030C236E138E}"/>
    <cellStyle name="Input 15 5 4" xfId="39059" xr:uid="{705497D1-80D7-470A-9796-06DB7DA573D5}"/>
    <cellStyle name="Input 15 5 5" xfId="39060" xr:uid="{6B5F45BA-6568-4293-B0B6-1C56FE786753}"/>
    <cellStyle name="Input 15 5 6" xfId="39061" xr:uid="{48588166-64AB-4380-851D-2A639A6275FD}"/>
    <cellStyle name="Input 15 5_Commentaires" xfId="39062" xr:uid="{39F423AA-A096-4030-BD02-ABBC2CC2B1CE}"/>
    <cellStyle name="Input 15 6" xfId="39063" xr:uid="{09E1A6A8-1597-4CB4-BE9D-D7C28B9A8991}"/>
    <cellStyle name="Input 15 6 2" xfId="39064" xr:uid="{BABF45BB-8930-4344-9E56-44E72FFF242B}"/>
    <cellStyle name="Input 15 6 2 2" xfId="39065" xr:uid="{CABAAC59-8D97-4909-92BF-F0431CF23A29}"/>
    <cellStyle name="Input 15 6 2_Commentaires" xfId="39066" xr:uid="{8535B529-A290-4B8A-A692-30DFDE929146}"/>
    <cellStyle name="Input 15 6 3" xfId="39067" xr:uid="{2B614F2F-A6A8-4B27-9022-16326E4D78D4}"/>
    <cellStyle name="Input 15 6 4" xfId="39068" xr:uid="{493E2C2E-A656-4610-9060-2FF883435B40}"/>
    <cellStyle name="Input 15 6 5" xfId="39069" xr:uid="{48865156-5E4C-4A03-A17E-C49B2E78FA01}"/>
    <cellStyle name="Input 15 6_Commentaires" xfId="39070" xr:uid="{D3803235-9622-4D6C-89DE-457CA7B459B2}"/>
    <cellStyle name="Input 15 7" xfId="39071" xr:uid="{D6B211EE-6C95-494D-B332-8241B3DBE04E}"/>
    <cellStyle name="Input 15 7 2" xfId="39072" xr:uid="{D6DA2086-1FD0-490C-8E45-66AEEC1BDBF3}"/>
    <cellStyle name="Input 15 7_Commentaires" xfId="39073" xr:uid="{6C07B8F3-076F-4CD6-BB3B-A769FDC71F4E}"/>
    <cellStyle name="Input 15 8" xfId="39074" xr:uid="{63A22F20-C245-4511-90F4-5DAC8A9896D5}"/>
    <cellStyle name="Input 15 8 2" xfId="39075" xr:uid="{58C462EC-76F5-40FF-99A4-15595E613F98}"/>
    <cellStyle name="Input 15 8_Commentaires" xfId="39076" xr:uid="{6A8532C0-337D-40CC-BD3D-9D05302E952F}"/>
    <cellStyle name="Input 15 9" xfId="39077" xr:uid="{19BA9115-90F0-419C-938B-E61FDE5F175D}"/>
    <cellStyle name="Input 15_Commentaires" xfId="39078" xr:uid="{BD31FE8E-6F90-40EB-8764-35DB9772A356}"/>
    <cellStyle name="Input 150" xfId="39079" xr:uid="{3ED40184-51F9-49D6-A5F6-A398EF8A4B8C}"/>
    <cellStyle name="Input 150 2" xfId="39080" xr:uid="{DBF815B5-0B8D-4A06-BD63-8E53B05FC204}"/>
    <cellStyle name="Input 150_Commentaires" xfId="39081" xr:uid="{F54725BE-1063-40A7-AD4E-77860C302590}"/>
    <cellStyle name="Input 151" xfId="39082" xr:uid="{826813DB-E7B4-40B1-82E5-E7EA3832824E}"/>
    <cellStyle name="Input 151 2" xfId="39083" xr:uid="{BC594FB9-2381-4313-A85A-8128384175C7}"/>
    <cellStyle name="Input 151_Commentaires" xfId="39084" xr:uid="{24949329-84FC-4670-AB7C-56AE821565A8}"/>
    <cellStyle name="Input 152" xfId="39085" xr:uid="{5BA15639-D7F3-4EF7-845A-B81993B2CEED}"/>
    <cellStyle name="Input 152 2" xfId="39086" xr:uid="{E70F6E70-6744-41A7-97D6-044B61E18D48}"/>
    <cellStyle name="Input 152_Commentaires" xfId="39087" xr:uid="{4271C9F2-F048-43E9-B09F-72BC6AFDFD8E}"/>
    <cellStyle name="Input 153" xfId="39088" xr:uid="{44E9E80B-35DF-4FCD-ACF0-30417AB08717}"/>
    <cellStyle name="Input 153 2" xfId="39089" xr:uid="{A3FE26F4-50D2-4294-B8D4-E014DB353D41}"/>
    <cellStyle name="Input 153_Commentaires" xfId="39090" xr:uid="{1E509F81-7EC4-44F6-837C-4147B1337069}"/>
    <cellStyle name="Input 154" xfId="39091" xr:uid="{F3D01BF7-B1D2-4D8B-ADCF-8E77F705307A}"/>
    <cellStyle name="Input 154 2" xfId="39092" xr:uid="{CF0399B5-2304-47F5-B48A-FB4DC5B2A3E6}"/>
    <cellStyle name="Input 154_Commentaires" xfId="39093" xr:uid="{83B9EE6A-36A4-448A-B527-4DFFC831FB30}"/>
    <cellStyle name="Input 155" xfId="39094" xr:uid="{0CB88654-9D08-467D-8E86-A2BEAA4A7230}"/>
    <cellStyle name="Input 155 2" xfId="39095" xr:uid="{9D6239CE-0A6E-40DF-9D27-4D34A3938D80}"/>
    <cellStyle name="Input 155_Commentaires" xfId="39096" xr:uid="{AEC20188-6075-425D-8314-8EBE108A82CD}"/>
    <cellStyle name="Input 156" xfId="39097" xr:uid="{3B20CED8-8655-4DF3-9587-1A9F1EA158E2}"/>
    <cellStyle name="Input 156 2" xfId="39098" xr:uid="{1E544578-1313-4033-B4C3-6E0619185B47}"/>
    <cellStyle name="Input 156_Commentaires" xfId="39099" xr:uid="{8192F916-DB4C-49BC-AA68-6DCA2F395EE7}"/>
    <cellStyle name="Input 157" xfId="39100" xr:uid="{54498BFD-46ED-498D-97EC-581855E76FBD}"/>
    <cellStyle name="Input 157 2" xfId="39101" xr:uid="{B3FDC316-D497-41BD-9EB9-A1CED186EC1A}"/>
    <cellStyle name="Input 157_Commentaires" xfId="39102" xr:uid="{78AB51D9-5AD5-40E2-869C-87744BD3A420}"/>
    <cellStyle name="Input 158" xfId="39103" xr:uid="{A4D45636-1594-4817-9D3A-B1FEB2A8E68E}"/>
    <cellStyle name="Input 158 2" xfId="39104" xr:uid="{3420794D-2FF7-4013-864D-405B76CF3749}"/>
    <cellStyle name="Input 158_Commentaires" xfId="39105" xr:uid="{C3ACAB57-38E1-41EB-8529-0EC0933A91A1}"/>
    <cellStyle name="Input 159" xfId="39106" xr:uid="{BABD20A4-DD7E-4EFF-9489-394C399007FF}"/>
    <cellStyle name="Input 159 2" xfId="39107" xr:uid="{E0FE3C22-F421-4D34-BD96-D7E9E8A4D668}"/>
    <cellStyle name="Input 159_Commentaires" xfId="39108" xr:uid="{34D49443-48E4-4559-9200-F8D46B60C967}"/>
    <cellStyle name="Input 16" xfId="39109" xr:uid="{E77F4A96-17AC-41A2-8B34-6A282230EDAB}"/>
    <cellStyle name="Input 16 2" xfId="39110" xr:uid="{8B4C9A7C-E251-4E28-BDA1-15471250F010}"/>
    <cellStyle name="Input 16 2 2" xfId="39111" xr:uid="{E63878F1-214E-48D0-A637-4CE1834F8603}"/>
    <cellStyle name="Input 16 2 2 2" xfId="39112" xr:uid="{723C2FB6-92C8-4292-998F-5BC186825939}"/>
    <cellStyle name="Input 16 2 2 3" xfId="39113" xr:uid="{9361F0F0-5B75-43F4-BE02-2C41EC845300}"/>
    <cellStyle name="Input 16 2 2 4" xfId="39114" xr:uid="{FE3E0457-E083-4FBC-B1EF-85DF6AFBA708}"/>
    <cellStyle name="Input 16 2 2 5" xfId="39115" xr:uid="{A6F48217-E9AC-4519-AA01-23995EBB4226}"/>
    <cellStyle name="Input 16 2 2_Commentaires" xfId="39116" xr:uid="{39DFA836-2A28-4EEB-8ED6-3A9C09C69852}"/>
    <cellStyle name="Input 16 2 3" xfId="39117" xr:uid="{760A2654-0AC5-4A10-A980-0FCB63164538}"/>
    <cellStyle name="Input 16 2 3 2" xfId="39118" xr:uid="{2130929D-9944-47D0-85B6-5D56B376A53F}"/>
    <cellStyle name="Input 16 2 3 3" xfId="39119" xr:uid="{8882CAE4-4D20-429B-A6AC-E8652751BB13}"/>
    <cellStyle name="Input 16 2 3 4" xfId="39120" xr:uid="{BD08C375-0C97-4AB0-A5E8-9A494B7BC083}"/>
    <cellStyle name="Input 16 2 3 5" xfId="39121" xr:uid="{B017964B-8BCB-4391-900A-6D1125517AD0}"/>
    <cellStyle name="Input 16 2 4" xfId="39122" xr:uid="{A1758E56-A4DE-4E7F-8391-127355EA1429}"/>
    <cellStyle name="Input 16 2 5" xfId="39123" xr:uid="{7D1B72F3-573B-4D3C-9C1F-9592AADE1336}"/>
    <cellStyle name="Input 16 2 6" xfId="39124" xr:uid="{EAA10506-0611-4E53-B060-108B109FDE8E}"/>
    <cellStyle name="Input 16 2 7" xfId="39125" xr:uid="{BC103DCA-4903-43D1-8862-9679828C0D78}"/>
    <cellStyle name="Input 16 2_Commentaires" xfId="39126" xr:uid="{48474C55-95DA-45D6-8065-61FC11270957}"/>
    <cellStyle name="Input 16 3" xfId="39127" xr:uid="{1D87A6B8-850B-4B86-B6D3-4C6B30EE306A}"/>
    <cellStyle name="Input 16 3 2" xfId="39128" xr:uid="{C45C1A60-5BE2-45C3-9D1D-238D576B1254}"/>
    <cellStyle name="Input 16 3 2 2" xfId="39129" xr:uid="{357390E9-1199-4BB2-BBA5-B05D14648B26}"/>
    <cellStyle name="Input 16 3 2 3" xfId="39130" xr:uid="{AA5DDE37-CAD6-4ED7-9C80-87B17532CA9F}"/>
    <cellStyle name="Input 16 3 2 4" xfId="39131" xr:uid="{E0358706-C676-49A8-99B1-80802CDD9DFE}"/>
    <cellStyle name="Input 16 3 2 5" xfId="39132" xr:uid="{AFEA9AF1-0C53-41DD-BE03-EBEAD19C102F}"/>
    <cellStyle name="Input 16 3 2_Commentaires" xfId="39133" xr:uid="{6BB749CC-2A2F-4E41-BAAD-332AA203A25A}"/>
    <cellStyle name="Input 16 3 3" xfId="39134" xr:uid="{9F3E776F-3416-4A62-9DED-D018C6D4B263}"/>
    <cellStyle name="Input 16 3 3 2" xfId="39135" xr:uid="{72743F03-824C-40BB-AA7A-DB1EA9B3F115}"/>
    <cellStyle name="Input 16 3 3 3" xfId="39136" xr:uid="{27A2D4D8-5842-47A9-9142-EC070B51EDF7}"/>
    <cellStyle name="Input 16 3 3 4" xfId="39137" xr:uid="{DAA435AE-6D9A-43D0-A8FF-7F7E17875D50}"/>
    <cellStyle name="Input 16 3 3 5" xfId="39138" xr:uid="{BF3A6AF4-406C-4872-9E5D-80F24C8C0C15}"/>
    <cellStyle name="Input 16 3 4" xfId="39139" xr:uid="{4E6132AB-E06C-41C5-A872-26FB7434305C}"/>
    <cellStyle name="Input 16 3 5" xfId="39140" xr:uid="{921633B6-5946-4E0C-9C83-C9616940D70F}"/>
    <cellStyle name="Input 16 3 6" xfId="39141" xr:uid="{FFEE1436-721E-4D49-BA16-076264AA77C5}"/>
    <cellStyle name="Input 16 3 7" xfId="39142" xr:uid="{1D3BE603-943D-4261-9D02-BAF252FFA55A}"/>
    <cellStyle name="Input 16 3_Commentaires" xfId="39143" xr:uid="{68131B8E-BF02-4D43-A267-1E43E40D3D25}"/>
    <cellStyle name="Input 16 4" xfId="39144" xr:uid="{D308E57F-8565-4225-9B6E-711A6E5F0D14}"/>
    <cellStyle name="Input 16 4 2" xfId="39145" xr:uid="{FDEFD0E3-401E-47B2-9B5B-D8B78E6528BB}"/>
    <cellStyle name="Input 16 4 2 2" xfId="39146" xr:uid="{4D910012-C5CE-48C8-8F15-7DA87DAEB042}"/>
    <cellStyle name="Input 16 4 2_Commentaires" xfId="39147" xr:uid="{12052471-7641-463C-B980-592A454C2DDD}"/>
    <cellStyle name="Input 16 4 3" xfId="39148" xr:uid="{89AA2084-FD1D-4EF0-9AA7-442CD7388D38}"/>
    <cellStyle name="Input 16 4 4" xfId="39149" xr:uid="{0235C711-CAD2-43DB-A446-9BB1D5A36236}"/>
    <cellStyle name="Input 16 4 5" xfId="39150" xr:uid="{1EB43FFC-99F2-494B-932A-B5730C64FACD}"/>
    <cellStyle name="Input 16 4_Commentaires" xfId="39151" xr:uid="{9F609645-7163-4D31-BEA9-70442160FD24}"/>
    <cellStyle name="Input 16 5" xfId="39152" xr:uid="{3B65212C-E168-4A39-B30B-D5026FDD2FF2}"/>
    <cellStyle name="Input 16 5 2" xfId="39153" xr:uid="{54755206-E0B6-47A6-94FC-731F6E0BD974}"/>
    <cellStyle name="Input 16 5 2 2" xfId="39154" xr:uid="{4226B3A1-5E26-4C9D-BDC8-206F71049257}"/>
    <cellStyle name="Input 16 5 2_Commentaires" xfId="39155" xr:uid="{0F3234D3-B2D5-4601-B3FD-0D39B3A07282}"/>
    <cellStyle name="Input 16 5 3" xfId="39156" xr:uid="{98874369-A83C-4DD5-99C1-84B38D0FD1A8}"/>
    <cellStyle name="Input 16 5 4" xfId="39157" xr:uid="{C8D08E5F-A568-4687-8E51-0167A445B55A}"/>
    <cellStyle name="Input 16 5 5" xfId="39158" xr:uid="{3ACA5A12-5E8F-4F5F-B8A0-8CDF5C48ED0A}"/>
    <cellStyle name="Input 16 5_Commentaires" xfId="39159" xr:uid="{00D6E58D-5ACA-458B-A6E1-28F9B2DAD59D}"/>
    <cellStyle name="Input 16 6" xfId="39160" xr:uid="{B8A9AA58-E7D8-47C8-ABC1-1AA2FE99BFD3}"/>
    <cellStyle name="Input 16 6 2" xfId="39161" xr:uid="{72BAC581-9D39-4D33-9AC8-66C5456403F7}"/>
    <cellStyle name="Input 16 6 2 2" xfId="39162" xr:uid="{4634986C-EB49-492E-B463-EAF245155FC7}"/>
    <cellStyle name="Input 16 6 2_Commentaires" xfId="39163" xr:uid="{D00955E1-B3F1-4889-9C6F-1E15712C4EB0}"/>
    <cellStyle name="Input 16 6 3" xfId="39164" xr:uid="{C3061B17-EB8F-4B05-ABDB-05801D5E0576}"/>
    <cellStyle name="Input 16 6_Commentaires" xfId="39165" xr:uid="{67FB4AF9-9496-4B5E-94F8-C27B4B69CC71}"/>
    <cellStyle name="Input 16 7" xfId="39166" xr:uid="{C4FCC6B5-93C8-4D0A-8AAB-2FEC837FCB6C}"/>
    <cellStyle name="Input 16 7 2" xfId="39167" xr:uid="{4C769148-27A9-47B2-A0B0-B34885DFA03B}"/>
    <cellStyle name="Input 16 7_Commentaires" xfId="39168" xr:uid="{C5C82818-CC15-4084-9C52-32DBD16DADC4}"/>
    <cellStyle name="Input 16 8" xfId="39169" xr:uid="{EF5F0FA8-B8B3-4998-888E-95100EDB3197}"/>
    <cellStyle name="Input 16 8 2" xfId="39170" xr:uid="{39164F14-D15B-4BA6-9FE4-803F50DE0784}"/>
    <cellStyle name="Input 16 8_Commentaires" xfId="39171" xr:uid="{3CC6E67E-E547-4AFB-AED3-F89CA49CF2BB}"/>
    <cellStyle name="Input 16 9" xfId="39172" xr:uid="{DB4C7F87-CF63-4FA9-9443-F9485971A121}"/>
    <cellStyle name="Input 16_Commentaires" xfId="39173" xr:uid="{E51D76B1-4EF9-40F5-8E54-D9E0643433C5}"/>
    <cellStyle name="Input 160" xfId="39174" xr:uid="{4F505EFE-7BB1-4083-B940-AA1271A113CD}"/>
    <cellStyle name="Input 160 2" xfId="39175" xr:uid="{682AE840-65EC-4D3B-B03A-E94245EBDBD6}"/>
    <cellStyle name="Input 160_Commentaires" xfId="39176" xr:uid="{F13F8833-33F1-45AE-886C-703195D29D42}"/>
    <cellStyle name="Input 161" xfId="39177" xr:uid="{A642647A-AB4C-4068-AC94-7BE7E9C6ACF7}"/>
    <cellStyle name="Input 161 2" xfId="39178" xr:uid="{BD74727F-1C1E-47A3-9538-5F1B87CE0A70}"/>
    <cellStyle name="Input 161_Commentaires" xfId="39179" xr:uid="{E4FEFB2E-E575-4176-9926-EA7200FCE41C}"/>
    <cellStyle name="Input 162" xfId="39180" xr:uid="{08089231-0B95-4931-A2D8-681D5C3F6A9E}"/>
    <cellStyle name="Input 162 2" xfId="39181" xr:uid="{2A4386F9-14AF-45B9-80F9-A5697ECD37C0}"/>
    <cellStyle name="Input 162_Commentaires" xfId="39182" xr:uid="{84566A30-3757-49B4-9C0D-BA1EDDEFA608}"/>
    <cellStyle name="Input 163" xfId="39183" xr:uid="{5FC88640-44E8-4C87-B78F-4969A0AEC1F1}"/>
    <cellStyle name="Input 163 2" xfId="39184" xr:uid="{384EDAF2-CB04-4AEA-BF80-525B17461F09}"/>
    <cellStyle name="Input 163_Commentaires" xfId="39185" xr:uid="{69C720AB-6752-411A-9645-E1569BE8FD8D}"/>
    <cellStyle name="Input 164" xfId="39186" xr:uid="{3C83946B-3F06-496A-A4F1-224E093CF1D6}"/>
    <cellStyle name="Input 165" xfId="39187" xr:uid="{CD34691D-17B2-4813-92B5-4035C5A60B5E}"/>
    <cellStyle name="Input 166" xfId="39188" xr:uid="{97A96CB0-3DAE-46D9-8495-AA7FD6EE6959}"/>
    <cellStyle name="Input 167" xfId="39189" xr:uid="{7282BE7D-567C-4305-9D15-37646AD47F88}"/>
    <cellStyle name="Input 168" xfId="39190" xr:uid="{C2D02668-88E5-4FD0-9915-EFBD5BCFC9E0}"/>
    <cellStyle name="Input 169" xfId="39191" xr:uid="{F57EE983-DB9C-4B1B-8DFA-6390305B1BDC}"/>
    <cellStyle name="Input 17" xfId="39192" xr:uid="{57AF05B5-8678-4EDD-99EE-583DF3C3A189}"/>
    <cellStyle name="Input 17 2" xfId="39193" xr:uid="{4BB87D3C-1FE0-4D24-922C-7EE1AC45F57D}"/>
    <cellStyle name="Input 17 2 2" xfId="39194" xr:uid="{10BD0F87-6A95-4661-B183-4C86DF9FB65A}"/>
    <cellStyle name="Input 17 2 2 2" xfId="39195" xr:uid="{37A7BE36-5DAE-4E7E-829E-68378E6BCE1C}"/>
    <cellStyle name="Input 17 2 2 3" xfId="39196" xr:uid="{FA1D8488-E2C7-49CA-963B-C1D8C2D839BB}"/>
    <cellStyle name="Input 17 2 2 4" xfId="39197" xr:uid="{6BD3CBA8-DE1D-46D4-B716-2F4DA6320C85}"/>
    <cellStyle name="Input 17 2 2 5" xfId="39198" xr:uid="{F787243D-7D6E-438F-9020-791A95D5C0D6}"/>
    <cellStyle name="Input 17 2 2_Commentaires" xfId="39199" xr:uid="{1DA1837F-0CC6-40AC-8C40-94DAB0ACBB4F}"/>
    <cellStyle name="Input 17 2 3" xfId="39200" xr:uid="{638E8AD2-6DD1-4CAE-BB3F-89E50864969C}"/>
    <cellStyle name="Input 17 2 3 2" xfId="39201" xr:uid="{E20ABA8F-5F62-45F7-834C-B64E3C9F43C1}"/>
    <cellStyle name="Input 17 2 3 3" xfId="39202" xr:uid="{991F1500-6268-45F2-81BD-8AA67E329655}"/>
    <cellStyle name="Input 17 2 3 4" xfId="39203" xr:uid="{4A62C88C-FBD2-45BA-B0F9-AEA9AD74A12D}"/>
    <cellStyle name="Input 17 2 3 5" xfId="39204" xr:uid="{FF8FFE8E-EAA5-4934-BB2C-1A68F5CCA01F}"/>
    <cellStyle name="Input 17 2 4" xfId="39205" xr:uid="{2E2CEA1C-55C2-4BE3-BF17-6CAD0D09004C}"/>
    <cellStyle name="Input 17 2 5" xfId="39206" xr:uid="{9DEE8F84-E673-4F2C-BE69-A83634A38AF0}"/>
    <cellStyle name="Input 17 2 6" xfId="39207" xr:uid="{AE06A9B3-0055-471D-98E0-5AA104B97A01}"/>
    <cellStyle name="Input 17 2 7" xfId="39208" xr:uid="{47E29D7B-73E2-4545-AF9A-5DF80129A8A0}"/>
    <cellStyle name="Input 17 2_Commentaires" xfId="39209" xr:uid="{9CBD1C74-F0DE-4BB5-8F4E-646FC196973E}"/>
    <cellStyle name="Input 17 3" xfId="39210" xr:uid="{DC74A04A-A1CB-420A-8905-131E8C97F0CA}"/>
    <cellStyle name="Input 17 3 2" xfId="39211" xr:uid="{9681773A-E209-4078-9289-1BAB637CB300}"/>
    <cellStyle name="Input 17 3 2 2" xfId="39212" xr:uid="{4015B208-35E3-4F5C-A9BD-5BF927697E50}"/>
    <cellStyle name="Input 17 3 2 3" xfId="39213" xr:uid="{0C8D6485-35C1-489E-B2ED-06BFD6F7A92F}"/>
    <cellStyle name="Input 17 3 2 4" xfId="39214" xr:uid="{365FEC70-E9A2-4791-A5CE-07B37D61A2F7}"/>
    <cellStyle name="Input 17 3 2 5" xfId="39215" xr:uid="{5E420118-3722-4954-9DC4-6D464FB59A61}"/>
    <cellStyle name="Input 17 3 2_Commentaires" xfId="39216" xr:uid="{432ED877-4A53-490D-8015-5E00367270BB}"/>
    <cellStyle name="Input 17 3 3" xfId="39217" xr:uid="{8336A797-5548-4E94-A3C2-BC7D7E5B05F8}"/>
    <cellStyle name="Input 17 3 3 2" xfId="39218" xr:uid="{0DA0E2D6-DF94-4ED3-B1A0-321957E56263}"/>
    <cellStyle name="Input 17 3 3 3" xfId="39219" xr:uid="{FD79A89B-ED6A-4A76-8734-C82F9C85BA1D}"/>
    <cellStyle name="Input 17 3 3 4" xfId="39220" xr:uid="{56B2C0D6-7657-4472-A34C-C9EE4C1B6694}"/>
    <cellStyle name="Input 17 3 3 5" xfId="39221" xr:uid="{324BFDFC-499F-4F80-B0DE-3A4FEF4AACF7}"/>
    <cellStyle name="Input 17 3 4" xfId="39222" xr:uid="{86525BBB-91DB-44E8-B313-CB4E335FBAB4}"/>
    <cellStyle name="Input 17 3 5" xfId="39223" xr:uid="{C5E69111-F419-4180-B98F-0B89FB97E629}"/>
    <cellStyle name="Input 17 3 6" xfId="39224" xr:uid="{1E1B0FEE-12A8-4781-B527-2205C0355F83}"/>
    <cellStyle name="Input 17 3 7" xfId="39225" xr:uid="{4DFFB7E1-6186-4DDA-8A11-5FD433279B43}"/>
    <cellStyle name="Input 17 3_Commentaires" xfId="39226" xr:uid="{EF961D7F-BAD5-48C9-AAD9-86EF87197809}"/>
    <cellStyle name="Input 17 4" xfId="39227" xr:uid="{0C79B6FB-A65D-4E12-8D37-7C0A7EFA04EA}"/>
    <cellStyle name="Input 17 4 2" xfId="39228" xr:uid="{7EA3BEAE-97E2-40BA-A869-0DF26BB48DFE}"/>
    <cellStyle name="Input 17 4 2 2" xfId="39229" xr:uid="{8D98218E-92B6-4111-AF30-C9925DAF7A45}"/>
    <cellStyle name="Input 17 4 2_Commentaires" xfId="39230" xr:uid="{1B83C937-2323-48CB-9DC5-8BF363705145}"/>
    <cellStyle name="Input 17 4 3" xfId="39231" xr:uid="{6155661A-2669-4A42-BEFF-F8DC218B0DA8}"/>
    <cellStyle name="Input 17 4 4" xfId="39232" xr:uid="{ADD64978-ED4C-44DB-9CE4-DFB19D4AC690}"/>
    <cellStyle name="Input 17 4 5" xfId="39233" xr:uid="{E0C48D24-2D83-482E-9C0F-6EF890AD8243}"/>
    <cellStyle name="Input 17 4_Commentaires" xfId="39234" xr:uid="{AF30EE6A-B76D-48B9-90FB-3E10041CF80D}"/>
    <cellStyle name="Input 17 5" xfId="39235" xr:uid="{7BA75644-1B9E-48BC-A0FF-14E7F4815C43}"/>
    <cellStyle name="Input 17 5 2" xfId="39236" xr:uid="{93F4D89F-4123-487F-8227-6C266D76FEA6}"/>
    <cellStyle name="Input 17 5 2 2" xfId="39237" xr:uid="{821DF023-34B8-4103-AC9D-1BF92F167C88}"/>
    <cellStyle name="Input 17 5 2_Commentaires" xfId="39238" xr:uid="{7721D22E-D951-40AF-8FF5-D4A4591F2C51}"/>
    <cellStyle name="Input 17 5 3" xfId="39239" xr:uid="{8E368E5F-1100-4B7D-AB79-B0F01A2D5DCD}"/>
    <cellStyle name="Input 17 5 4" xfId="39240" xr:uid="{91C3A743-8096-4FBE-A82F-E63412B6262A}"/>
    <cellStyle name="Input 17 5 5" xfId="39241" xr:uid="{55F3A1B7-DC64-4A12-B5E1-1E5FC8986162}"/>
    <cellStyle name="Input 17 5_Commentaires" xfId="39242" xr:uid="{BD27AF0B-923F-477A-BF8F-ECE3B538F883}"/>
    <cellStyle name="Input 17 6" xfId="39243" xr:uid="{E4A158D4-EC93-4965-BBE0-ECD5261D7C41}"/>
    <cellStyle name="Input 17 6 2" xfId="39244" xr:uid="{C4A45A39-460F-4EFC-BE07-87F516B832D5}"/>
    <cellStyle name="Input 17 6 2 2" xfId="39245" xr:uid="{4629C3AF-894F-48D0-81D6-CC5817943B18}"/>
    <cellStyle name="Input 17 6 2_Commentaires" xfId="39246" xr:uid="{C411532A-E663-45B9-AA15-0AECB3859B8C}"/>
    <cellStyle name="Input 17 6 3" xfId="39247" xr:uid="{0D2726EE-B2F0-4013-A5F8-FF30E8F7ED17}"/>
    <cellStyle name="Input 17 6_Commentaires" xfId="39248" xr:uid="{FE388414-1087-4AC1-A38A-D63B7888A7AB}"/>
    <cellStyle name="Input 17 7" xfId="39249" xr:uid="{A1DB2652-C179-4678-83D1-E36CDA5BA776}"/>
    <cellStyle name="Input 17 7 2" xfId="39250" xr:uid="{BB1724C6-4D9C-4EBE-AFA0-AD350A42ACD4}"/>
    <cellStyle name="Input 17 7_Commentaires" xfId="39251" xr:uid="{C4323CF6-1F22-4DDC-ACD2-DBFD066B3D72}"/>
    <cellStyle name="Input 17 8" xfId="39252" xr:uid="{2C95DBB9-33C1-4F96-B33A-12EAB8C3BA5C}"/>
    <cellStyle name="Input 17 8 2" xfId="39253" xr:uid="{B2045760-11BF-4C25-B521-945FAE0F84E7}"/>
    <cellStyle name="Input 17 8_Commentaires" xfId="39254" xr:uid="{11CA2E28-D677-4F1F-A66F-D91C72427BDB}"/>
    <cellStyle name="Input 17 9" xfId="39255" xr:uid="{03C006DE-C8CB-42CC-8657-1F84FE80EC35}"/>
    <cellStyle name="Input 17_Commentaires" xfId="39256" xr:uid="{5AF55324-F878-442D-9287-45564E96AEE2}"/>
    <cellStyle name="Input 170" xfId="39257" xr:uid="{544BE2E5-FE31-4C25-BBE8-48CEB5A0EDDD}"/>
    <cellStyle name="Input 18" xfId="39258" xr:uid="{E457637E-7A3D-42D4-BC09-DD1E6F8B43A2}"/>
    <cellStyle name="Input 18 2" xfId="39259" xr:uid="{1036C9E5-9729-4AA9-8885-315A6B6B3958}"/>
    <cellStyle name="Input 18 2 2" xfId="39260" xr:uid="{20A1C63F-C647-44E7-A215-27F4FDC0690A}"/>
    <cellStyle name="Input 18 2 2 2" xfId="39261" xr:uid="{85F7F7EE-EF64-4294-A391-C6C32D7CB0B9}"/>
    <cellStyle name="Input 18 2 2_Commentaires" xfId="39262" xr:uid="{8B3348D4-B7ED-48AF-81FE-BD90CAF4D6B4}"/>
    <cellStyle name="Input 18 2 3" xfId="39263" xr:uid="{E92861AD-62D7-4CA7-83CB-05F53159215E}"/>
    <cellStyle name="Input 18 2 4" xfId="39264" xr:uid="{1D3A5B8B-5BF0-41E3-8099-315954324C65}"/>
    <cellStyle name="Input 18 2 5" xfId="39265" xr:uid="{CBB36121-4359-4A4D-881A-53189A9FAB79}"/>
    <cellStyle name="Input 18 2_Commentaires" xfId="39266" xr:uid="{1858FB2B-4135-46F7-AF13-2F9160D2A85B}"/>
    <cellStyle name="Input 18 3" xfId="39267" xr:uid="{8F3570AE-B577-425E-9C91-3E894DDF5287}"/>
    <cellStyle name="Input 18 3 2" xfId="39268" xr:uid="{134426F7-FFD4-45B3-A091-F757DD09E5A4}"/>
    <cellStyle name="Input 18 3 2 2" xfId="39269" xr:uid="{FDD7C0C7-8C3C-45B8-8A33-13D97A6CB3F3}"/>
    <cellStyle name="Input 18 3 2_Commentaires" xfId="39270" xr:uid="{B01BBA09-8E12-49AB-9C47-943B4C2B31E8}"/>
    <cellStyle name="Input 18 3 3" xfId="39271" xr:uid="{646DFC79-8EC8-4F53-9D81-B49FDAD28F9D}"/>
    <cellStyle name="Input 18 3 4" xfId="39272" xr:uid="{689B5CFD-7756-430C-9968-43FD8BE82E26}"/>
    <cellStyle name="Input 18 3 5" xfId="39273" xr:uid="{C826E954-686A-4F9B-BD2C-17FBD738C777}"/>
    <cellStyle name="Input 18 3_Commentaires" xfId="39274" xr:uid="{FA66DAC0-C428-4012-B678-9381C7674F51}"/>
    <cellStyle name="Input 18 4" xfId="39275" xr:uid="{76B99F03-300A-4279-98B9-4DB0F299F8CB}"/>
    <cellStyle name="Input 18 4 2" xfId="39276" xr:uid="{D0BE7284-7E1A-4838-AD75-8FDA37DF8D45}"/>
    <cellStyle name="Input 18 4 2 2" xfId="39277" xr:uid="{1C88D278-A125-469E-A557-E00407BDF71C}"/>
    <cellStyle name="Input 18 4 2_Commentaires" xfId="39278" xr:uid="{B0F31B42-5D4C-42E7-B34B-F124A4140931}"/>
    <cellStyle name="Input 18 4 3" xfId="39279" xr:uid="{9D9D9506-109F-42A7-B880-B02EE698413B}"/>
    <cellStyle name="Input 18 4_Commentaires" xfId="39280" xr:uid="{7969264C-0CC6-409B-9697-BF5781DC58FC}"/>
    <cellStyle name="Input 18 5" xfId="39281" xr:uid="{0FD6F050-4BEC-4164-8EF8-1A09A9C8A0B4}"/>
    <cellStyle name="Input 18 5 2" xfId="39282" xr:uid="{48A05034-31DD-40BE-BE50-67AD6DDE351C}"/>
    <cellStyle name="Input 18 5 2 2" xfId="39283" xr:uid="{5FBC4A27-A5D8-4E7B-AC17-C3AB7A2F811D}"/>
    <cellStyle name="Input 18 5 2_Commentaires" xfId="39284" xr:uid="{46696926-16BE-48FA-A5EC-E9467697A84C}"/>
    <cellStyle name="Input 18 5 3" xfId="39285" xr:uid="{545732C6-32E4-4711-A52A-FB1990297E7D}"/>
    <cellStyle name="Input 18 5_Commentaires" xfId="39286" xr:uid="{F8EFCAA2-8965-4183-8E2D-EF9F52252894}"/>
    <cellStyle name="Input 18 6" xfId="39287" xr:uid="{F1AB062E-6582-40BB-B4A3-45903F5669E6}"/>
    <cellStyle name="Input 18 6 2" xfId="39288" xr:uid="{11A6820D-781F-4042-AE6C-0B96C3FEF77E}"/>
    <cellStyle name="Input 18 6 2 2" xfId="39289" xr:uid="{C31E6B17-9327-4BAA-A0B8-3E728C6BAB19}"/>
    <cellStyle name="Input 18 6 2_Commentaires" xfId="39290" xr:uid="{CEBAAF25-E249-4CCB-ACF6-5B64B05E0A1D}"/>
    <cellStyle name="Input 18 6 3" xfId="39291" xr:uid="{97C302C5-7DDC-4C80-8428-71435569609C}"/>
    <cellStyle name="Input 18 6_Commentaires" xfId="39292" xr:uid="{D7E175C0-EAAA-4E80-95CE-10BF9C97F96B}"/>
    <cellStyle name="Input 18 7" xfId="39293" xr:uid="{CBCA6F30-2D3B-4973-8E07-3BE9271AE69F}"/>
    <cellStyle name="Input 18 7 2" xfId="39294" xr:uid="{204E0E7C-07AB-4B67-9B04-38948C67C1CE}"/>
    <cellStyle name="Input 18 7_Commentaires" xfId="39295" xr:uid="{F0AF5656-3382-472E-8571-A54A0957700B}"/>
    <cellStyle name="Input 18 8" xfId="39296" xr:uid="{B5B1BED2-C251-46BE-A3BF-CAA424C7CE92}"/>
    <cellStyle name="Input 18 8 2" xfId="39297" xr:uid="{DC441278-0D91-4E44-8B3D-6A0A37F417D4}"/>
    <cellStyle name="Input 18 8_Commentaires" xfId="39298" xr:uid="{80CEA05E-C357-410D-81D2-57CE82F95D24}"/>
    <cellStyle name="Input 18 9" xfId="39299" xr:uid="{B8F58D0A-F455-45DC-A68F-3A273EB1B60D}"/>
    <cellStyle name="Input 18_Commentaires" xfId="39300" xr:uid="{9FCAA533-9166-4CB8-88C7-D8158952771C}"/>
    <cellStyle name="Input 19" xfId="39301" xr:uid="{6C6B3289-9EAD-4236-841A-BF1AAAE62E9E}"/>
    <cellStyle name="Input 19 2" xfId="39302" xr:uid="{D499B29F-2A65-4BCC-B3F8-744C92473906}"/>
    <cellStyle name="Input 19 2 2" xfId="39303" xr:uid="{2B5428F6-AA84-4701-A2BF-14ABF32D7000}"/>
    <cellStyle name="Input 19 2 2 2" xfId="39304" xr:uid="{F2FAC35F-8572-4FC1-BF33-A064EB0A48A0}"/>
    <cellStyle name="Input 19 2 2_Commentaires" xfId="39305" xr:uid="{4B90CB21-41B0-44C9-9FAE-BC4248242BE8}"/>
    <cellStyle name="Input 19 2 3" xfId="39306" xr:uid="{36499ABE-F3D5-43E4-A117-70E51B501AC4}"/>
    <cellStyle name="Input 19 2 4" xfId="39307" xr:uid="{5B0C4C8A-BCD3-4DA0-AEED-29139B1D5820}"/>
    <cellStyle name="Input 19 2 5" xfId="39308" xr:uid="{EF1D1B88-C4A1-4A90-A29A-30E940A6CDD9}"/>
    <cellStyle name="Input 19 2_Commentaires" xfId="39309" xr:uid="{BE43D0C4-E3B0-4203-871C-BBACB182F779}"/>
    <cellStyle name="Input 19 3" xfId="39310" xr:uid="{B84C1FE5-3361-4510-B117-8279306B9043}"/>
    <cellStyle name="Input 19 3 2" xfId="39311" xr:uid="{D414463D-72F6-4613-90F8-3506966CC850}"/>
    <cellStyle name="Input 19 3 2 2" xfId="39312" xr:uid="{410F680C-C436-4D0A-A937-3CEEAAD5CB57}"/>
    <cellStyle name="Input 19 3 2_Commentaires" xfId="39313" xr:uid="{0966EE54-B239-460A-8C01-54FAA265F7FB}"/>
    <cellStyle name="Input 19 3 3" xfId="39314" xr:uid="{F56FB78F-1A4B-4909-A925-75C1F7C5FB1C}"/>
    <cellStyle name="Input 19 3 4" xfId="39315" xr:uid="{7E89EB1B-9C13-4DE1-B434-AC19D7443E7C}"/>
    <cellStyle name="Input 19 3 5" xfId="39316" xr:uid="{9A57CE0F-C256-4811-8613-EFF66F642FC3}"/>
    <cellStyle name="Input 19 3_Commentaires" xfId="39317" xr:uid="{65EC54F7-CA0E-4AC6-B0E2-6FB9B1756F6F}"/>
    <cellStyle name="Input 19 4" xfId="39318" xr:uid="{5EB560A0-B0BF-4A45-8F0E-07D0D797C1E4}"/>
    <cellStyle name="Input 19 4 2" xfId="39319" xr:uid="{740F84A5-4309-42BD-AAD0-F981D980304B}"/>
    <cellStyle name="Input 19 4 2 2" xfId="39320" xr:uid="{D930AB5F-2D7F-426C-BF6B-5C96082BBAD5}"/>
    <cellStyle name="Input 19 4 2_Commentaires" xfId="39321" xr:uid="{DA2A2CF3-ACDF-4BFB-B058-C1A79EA0C6E2}"/>
    <cellStyle name="Input 19 4 3" xfId="39322" xr:uid="{533ADDEF-9A58-4034-B584-4FE74B7BDA36}"/>
    <cellStyle name="Input 19 4_Commentaires" xfId="39323" xr:uid="{24E11441-32D8-4162-92F3-52154616D5AA}"/>
    <cellStyle name="Input 19 5" xfId="39324" xr:uid="{9B3E34F0-6632-4CFB-927B-33F3B5ABA3CD}"/>
    <cellStyle name="Input 19 5 2" xfId="39325" xr:uid="{99F02CA2-29DC-407A-9190-8F8932BA3BAD}"/>
    <cellStyle name="Input 19 5 2 2" xfId="39326" xr:uid="{45A7143B-3BBC-4CBC-9531-5F668DCE447B}"/>
    <cellStyle name="Input 19 5 2_Commentaires" xfId="39327" xr:uid="{21A6FE75-BB15-4E92-BA31-9DD53B42FE07}"/>
    <cellStyle name="Input 19 5 3" xfId="39328" xr:uid="{ABEDAF64-065B-4AA0-AC9F-6A064744B65C}"/>
    <cellStyle name="Input 19 5_Commentaires" xfId="39329" xr:uid="{DB1E776F-101B-45BD-A2C6-AA880C2C1ED8}"/>
    <cellStyle name="Input 19 6" xfId="39330" xr:uid="{9A3792F5-6C60-4BEA-82A2-4D5DBB375B01}"/>
    <cellStyle name="Input 19 6 2" xfId="39331" xr:uid="{61DFA1A5-B786-4AED-A53C-06B74A765093}"/>
    <cellStyle name="Input 19 6 2 2" xfId="39332" xr:uid="{A34AF0DA-F6FC-4000-A175-B6AEA8F467E2}"/>
    <cellStyle name="Input 19 6 2_Commentaires" xfId="39333" xr:uid="{AA70DC0D-3BE5-4BA9-8144-68F9C5B4658A}"/>
    <cellStyle name="Input 19 6 3" xfId="39334" xr:uid="{9C6CC938-986E-4ED5-A8FA-84D77A16806E}"/>
    <cellStyle name="Input 19 6_Commentaires" xfId="39335" xr:uid="{03D721B7-9D84-4E2D-930B-9F187500DA14}"/>
    <cellStyle name="Input 19 7" xfId="39336" xr:uid="{FEF9D400-87B0-4843-8ED1-BA036F88073A}"/>
    <cellStyle name="Input 19 7 2" xfId="39337" xr:uid="{094E2029-4E54-4B66-AF37-1BC617446928}"/>
    <cellStyle name="Input 19 7_Commentaires" xfId="39338" xr:uid="{BAC3A314-4718-442D-ADA4-29ED70A13EAC}"/>
    <cellStyle name="Input 19 8" xfId="39339" xr:uid="{551D2614-C632-4C49-A0BF-D9AFB757FB8B}"/>
    <cellStyle name="Input 19 8 2" xfId="39340" xr:uid="{6F193F81-D90D-4C18-917B-7908F8A4C138}"/>
    <cellStyle name="Input 19 8_Commentaires" xfId="39341" xr:uid="{366CDAAD-85D7-4A0E-A5C1-1593E28BAA37}"/>
    <cellStyle name="Input 19 9" xfId="39342" xr:uid="{F1833A8B-EE59-4381-B94E-E81C8AB4A118}"/>
    <cellStyle name="Input 19_Commentaires" xfId="39343" xr:uid="{5D20D44C-EF17-4C0D-8C92-CD4E1880A381}"/>
    <cellStyle name="Input 2" xfId="39344" xr:uid="{CBA5B837-4809-4810-9D62-794E3B72F1B9}"/>
    <cellStyle name="Input 2 10" xfId="39345" xr:uid="{9A18D8A4-E836-4B27-A08F-31040BD3340D}"/>
    <cellStyle name="Input 2 11" xfId="39346" xr:uid="{15FA8FBF-AB53-401B-95AC-7E83A35000DE}"/>
    <cellStyle name="Input 2 12" xfId="39347" xr:uid="{ED566230-D301-4586-8E5D-87DE8D9A2CB3}"/>
    <cellStyle name="Input 2 13" xfId="39348" xr:uid="{AFB26370-1C32-4F26-B7A0-491372EA32A7}"/>
    <cellStyle name="Input 2 2" xfId="39349" xr:uid="{453CD913-5B66-480A-BB8C-CFD3E05CFF90}"/>
    <cellStyle name="Input 2 2 10" xfId="39350" xr:uid="{0C823CF6-A280-4E5F-A824-178E06C1FE06}"/>
    <cellStyle name="Input 2 2 11" xfId="39351" xr:uid="{5AD443F5-AB1F-4B6C-9ED8-7E1F6FDD9EDB}"/>
    <cellStyle name="Input 2 2 12" xfId="39352" xr:uid="{5F549446-6372-425D-B0D5-B89148173623}"/>
    <cellStyle name="Input 2 2 2" xfId="39353" xr:uid="{E7E02168-30F8-49C8-A74A-57747FD531A7}"/>
    <cellStyle name="Input 2 2 2 10" xfId="39354" xr:uid="{CE7ECBB8-EF8C-438C-B026-73646FF6C12F}"/>
    <cellStyle name="Input 2 2 2 2" xfId="39355" xr:uid="{173C869E-31E1-4979-B05C-EF42D1FB48DB}"/>
    <cellStyle name="Input 2 2 2 2 2" xfId="39356" xr:uid="{C2A171B3-5E09-4F76-98B3-188EDB582A18}"/>
    <cellStyle name="Input 2 2 2 2 2 2" xfId="39357" xr:uid="{A9CE9541-1D07-4212-9A72-059355CFA4D8}"/>
    <cellStyle name="Input 2 2 2 2 2 3" xfId="39358" xr:uid="{058E8B8B-0ED1-4545-8AFD-ABC106384AA4}"/>
    <cellStyle name="Input 2 2 2 2 2 4" xfId="39359" xr:uid="{9C1F8A83-2C3D-4885-8ABC-6CE7C66B044A}"/>
    <cellStyle name="Input 2 2 2 2 2 5" xfId="39360" xr:uid="{B237EF3A-24F6-42AD-94C9-6A36A72699D4}"/>
    <cellStyle name="Input 2 2 2 2 3" xfId="39361" xr:uid="{AD50E7B6-009D-4837-9DC5-01A147DCA602}"/>
    <cellStyle name="Input 2 2 2 2 3 2" xfId="39362" xr:uid="{0AE5614B-90B3-4942-8845-6C725BCB7DD7}"/>
    <cellStyle name="Input 2 2 2 2 3 3" xfId="39363" xr:uid="{C0C748E1-3550-47A1-9676-3A4598F83345}"/>
    <cellStyle name="Input 2 2 2 2 3 4" xfId="39364" xr:uid="{51D7FCF3-66AC-46EE-91B6-AFBFFA9080E8}"/>
    <cellStyle name="Input 2 2 2 2 3 5" xfId="39365" xr:uid="{5E6D1BBF-2B2A-45EB-9E42-0C556773418F}"/>
    <cellStyle name="Input 2 2 2 2 4" xfId="39366" xr:uid="{A18243D8-6562-47D5-AC13-893B8AF63DEA}"/>
    <cellStyle name="Input 2 2 2 2 5" xfId="39367" xr:uid="{A09C4E2E-BFE0-4607-A26C-32EA89243FCF}"/>
    <cellStyle name="Input 2 2 2 2 6" xfId="39368" xr:uid="{E66D498E-C1BA-4AD8-A49A-366116C93F13}"/>
    <cellStyle name="Input 2 2 2 2 7" xfId="39369" xr:uid="{ECEB52D8-04FC-4DEC-9DFB-BB7149E6F512}"/>
    <cellStyle name="Input 2 2 2 2_Commentaires" xfId="39370" xr:uid="{B95B21C3-F4E6-4EF8-905E-2A089DE8B473}"/>
    <cellStyle name="Input 2 2 2 3" xfId="39371" xr:uid="{25539040-4802-4C6A-AA5F-9E26126FD1BA}"/>
    <cellStyle name="Input 2 2 2 3 2" xfId="39372" xr:uid="{CDCFB5E8-2DC3-4467-B0D2-F427663D630F}"/>
    <cellStyle name="Input 2 2 2 3 2 2" xfId="39373" xr:uid="{D0C6DA3E-E1DA-42B4-96A3-177996FCA240}"/>
    <cellStyle name="Input 2 2 2 3 2 3" xfId="39374" xr:uid="{0C07C42E-46A0-43F4-AC36-7555995969CC}"/>
    <cellStyle name="Input 2 2 2 3 2 4" xfId="39375" xr:uid="{9743683C-4F40-45DC-95AA-78A216E48C8F}"/>
    <cellStyle name="Input 2 2 2 3 2 5" xfId="39376" xr:uid="{A4BB9888-0D55-4926-9EA4-B45192CF4AA6}"/>
    <cellStyle name="Input 2 2 2 3 3" xfId="39377" xr:uid="{EF62E387-7EFC-4795-944F-C10783EA0CA1}"/>
    <cellStyle name="Input 2 2 2 3 3 2" xfId="39378" xr:uid="{B052CDA6-BCB7-4FF3-9026-522F7325012E}"/>
    <cellStyle name="Input 2 2 2 3 3 3" xfId="39379" xr:uid="{5D4B0366-D568-4AC8-892D-98647571D9D7}"/>
    <cellStyle name="Input 2 2 2 3 3 4" xfId="39380" xr:uid="{6EF89E9B-8CEE-4BD9-9380-485FF97851DA}"/>
    <cellStyle name="Input 2 2 2 3 3 5" xfId="39381" xr:uid="{4530A377-A6CD-4A0B-9E79-9847E43BC0B9}"/>
    <cellStyle name="Input 2 2 2 3 4" xfId="39382" xr:uid="{C393E1DA-BD5D-4B78-ADD1-358C774B160B}"/>
    <cellStyle name="Input 2 2 2 3 5" xfId="39383" xr:uid="{C8660AEB-29B2-4342-89BF-6CEFFA8A63B4}"/>
    <cellStyle name="Input 2 2 2 3 6" xfId="39384" xr:uid="{3926AA0A-7C12-445A-9CDB-2EC11776267E}"/>
    <cellStyle name="Input 2 2 2 3 7" xfId="39385" xr:uid="{D6D49FD3-0040-4067-8B2A-5BDDAA95364B}"/>
    <cellStyle name="Input 2 2 2 4" xfId="39386" xr:uid="{D5A73EAF-908D-4A93-95B8-45C808CDED0C}"/>
    <cellStyle name="Input 2 2 2 4 2" xfId="39387" xr:uid="{949D7AB1-8F6E-4B8D-A6A4-76ECB2D79A55}"/>
    <cellStyle name="Input 2 2 2 4 2 2" xfId="39388" xr:uid="{56DDE7BB-CEA0-4E1D-86A6-9B5ACA261EA2}"/>
    <cellStyle name="Input 2 2 2 4 2 3" xfId="39389" xr:uid="{4B4048AD-B29E-4FA1-891F-CAF6EEDD8A1B}"/>
    <cellStyle name="Input 2 2 2 4 2 4" xfId="39390" xr:uid="{92F2FB7E-D276-49FA-A78C-2A1E698C8336}"/>
    <cellStyle name="Input 2 2 2 4 2 5" xfId="39391" xr:uid="{B0D3E9DF-871F-4EA3-8C08-BE41FED822C4}"/>
    <cellStyle name="Input 2 2 2 4 3" xfId="39392" xr:uid="{36AED8AF-F195-41E8-823D-DACCE307B033}"/>
    <cellStyle name="Input 2 2 2 4 3 2" xfId="39393" xr:uid="{9B9E3757-773A-4F4D-B0F5-1A7B9CC90490}"/>
    <cellStyle name="Input 2 2 2 4 3 3" xfId="39394" xr:uid="{526FF4C6-6D57-4572-899A-A5575EA36995}"/>
    <cellStyle name="Input 2 2 2 4 3 4" xfId="39395" xr:uid="{DAC368BE-6326-4EA3-B0AF-B5B56E5AE90F}"/>
    <cellStyle name="Input 2 2 2 4 3 5" xfId="39396" xr:uid="{174083B4-6B75-4215-8E1F-E55F4F9E9275}"/>
    <cellStyle name="Input 2 2 2 4 4" xfId="39397" xr:uid="{C29B84D9-BD21-4D86-B3FA-C862310C6F4F}"/>
    <cellStyle name="Input 2 2 2 4 5" xfId="39398" xr:uid="{569B4D59-A005-4E06-9787-2B3DDF16553C}"/>
    <cellStyle name="Input 2 2 2 4 6" xfId="39399" xr:uid="{E91AD9BD-538D-43EA-A07B-3CA8721F0323}"/>
    <cellStyle name="Input 2 2 2 4 7" xfId="39400" xr:uid="{F4B9BDAF-980D-4675-A24B-0619138630ED}"/>
    <cellStyle name="Input 2 2 2 5" xfId="39401" xr:uid="{0738D50F-AF66-48E5-9E62-D110CDAE012C}"/>
    <cellStyle name="Input 2 2 2 5 2" xfId="39402" xr:uid="{0D6B7266-FD50-4E38-91AF-AFD4A530FBDE}"/>
    <cellStyle name="Input 2 2 2 5 3" xfId="39403" xr:uid="{09A98CFE-28D0-4449-938D-67C2ABE58909}"/>
    <cellStyle name="Input 2 2 2 5 4" xfId="39404" xr:uid="{A36A04E2-F6FF-40D2-BEF2-EB73B3491494}"/>
    <cellStyle name="Input 2 2 2 5 5" xfId="39405" xr:uid="{31EE4212-EF84-49E3-9939-4FAD4914A77C}"/>
    <cellStyle name="Input 2 2 2 6" xfId="39406" xr:uid="{597B84C3-1355-48A0-826F-E64C10ECE70C}"/>
    <cellStyle name="Input 2 2 2 6 2" xfId="39407" xr:uid="{0C82E818-1CAF-469A-BA96-56A5CEC9C2F1}"/>
    <cellStyle name="Input 2 2 2 6 3" xfId="39408" xr:uid="{A86FB342-4BD7-49D8-AF26-0B92948CB7FB}"/>
    <cellStyle name="Input 2 2 2 6 4" xfId="39409" xr:uid="{B099FDC1-3828-42F2-8B68-76D691F0446A}"/>
    <cellStyle name="Input 2 2 2 6 5" xfId="39410" xr:uid="{F10E748B-66D0-46EA-9B59-15C7591B26A5}"/>
    <cellStyle name="Input 2 2 2 7" xfId="39411" xr:uid="{B51013DB-C951-4763-B815-9FA74310F703}"/>
    <cellStyle name="Input 2 2 2 8" xfId="39412" xr:uid="{44AF092F-3D0D-42F6-A0C4-A40EA55D53FF}"/>
    <cellStyle name="Input 2 2 2 9" xfId="39413" xr:uid="{46131F87-54DC-4358-9EFB-C0A033309BD7}"/>
    <cellStyle name="Input 2 2 2_Commentaires" xfId="39414" xr:uid="{B604C3CC-5362-4B8B-8C03-194B745CDD96}"/>
    <cellStyle name="Input 2 2 3" xfId="39415" xr:uid="{D99BD143-7ECB-4BD5-814C-88D989AAA3FD}"/>
    <cellStyle name="Input 2 2 3 2" xfId="39416" xr:uid="{899A453A-4717-49F5-BB26-6FBA8ED9B146}"/>
    <cellStyle name="Input 2 2 3 2 2" xfId="39417" xr:uid="{940CAF9F-9AE6-4141-8435-4D7725893DE2}"/>
    <cellStyle name="Input 2 2 3 2 3" xfId="39418" xr:uid="{4A982939-274A-473A-88D9-9D771446CAD3}"/>
    <cellStyle name="Input 2 2 3 2 4" xfId="39419" xr:uid="{D3A67B64-E51A-4B55-92E1-5E45B8A7ED2D}"/>
    <cellStyle name="Input 2 2 3 2 5" xfId="39420" xr:uid="{692A6B60-5875-483F-8DAF-F52762E392B0}"/>
    <cellStyle name="Input 2 2 3 3" xfId="39421" xr:uid="{8D4F2799-26FD-4509-BB35-0AFBD9557C85}"/>
    <cellStyle name="Input 2 2 3 3 2" xfId="39422" xr:uid="{A6AD23A8-F030-48A8-B33D-FFFD636A8772}"/>
    <cellStyle name="Input 2 2 3 3 3" xfId="39423" xr:uid="{A700C57E-D7EE-4C32-B9FD-A74088F57D9E}"/>
    <cellStyle name="Input 2 2 3 3 4" xfId="39424" xr:uid="{166F23AC-6D4B-4726-A0C9-9A9A05A38E49}"/>
    <cellStyle name="Input 2 2 3 3 5" xfId="39425" xr:uid="{FBCA2992-0F18-43AA-8C23-7DB0EB4CDF35}"/>
    <cellStyle name="Input 2 2 3 4" xfId="39426" xr:uid="{6081043C-072C-4FA1-9401-8897F8580A8B}"/>
    <cellStyle name="Input 2 2 3 5" xfId="39427" xr:uid="{96D7EE79-32C3-4288-B13D-3161B592CC2C}"/>
    <cellStyle name="Input 2 2 3 6" xfId="39428" xr:uid="{4FD0D3B5-1399-4DFB-AACF-AB39C00295A7}"/>
    <cellStyle name="Input 2 2 3 7" xfId="39429" xr:uid="{9865A51A-F436-4DF7-9D67-61031F69E465}"/>
    <cellStyle name="Input 2 2 3_Commentaires" xfId="39430" xr:uid="{0788557D-18BF-4157-92D9-71C2CFDF0A7F}"/>
    <cellStyle name="Input 2 2 4" xfId="39431" xr:uid="{EECD404E-FDA1-4F35-841D-2D959BBC62F2}"/>
    <cellStyle name="Input 2 2 4 2" xfId="39432" xr:uid="{3607B4B9-5D6C-4C5D-9195-8BE806D9A5EC}"/>
    <cellStyle name="Input 2 2 4 2 2" xfId="39433" xr:uid="{48DDD274-D206-40D2-9CA2-7773108413AC}"/>
    <cellStyle name="Input 2 2 4 2 3" xfId="39434" xr:uid="{B98654D9-A982-48F3-9874-36AF734AEC57}"/>
    <cellStyle name="Input 2 2 4 2 4" xfId="39435" xr:uid="{61BD78DE-FC2D-4012-A88C-44D315F5DB4F}"/>
    <cellStyle name="Input 2 2 4 2 5" xfId="39436" xr:uid="{B1CA68B2-6143-4F88-BCA6-78D3851936D3}"/>
    <cellStyle name="Input 2 2 4 3" xfId="39437" xr:uid="{51461A5F-ECD4-4B9F-9957-0C9D2CF60A06}"/>
    <cellStyle name="Input 2 2 4 3 2" xfId="39438" xr:uid="{223A70B1-4278-432D-993B-EF52B8AA27C1}"/>
    <cellStyle name="Input 2 2 4 3 3" xfId="39439" xr:uid="{39CAA01F-4677-471C-B378-84A86D21749A}"/>
    <cellStyle name="Input 2 2 4 3 4" xfId="39440" xr:uid="{8A97245B-9583-48D4-8F2C-D1A302A4F66B}"/>
    <cellStyle name="Input 2 2 4 3 5" xfId="39441" xr:uid="{A55E40F7-6375-45A8-B287-80C7F109EEA6}"/>
    <cellStyle name="Input 2 2 4 4" xfId="39442" xr:uid="{36E8992C-EC29-44D8-888F-D2401327B8B3}"/>
    <cellStyle name="Input 2 2 4 5" xfId="39443" xr:uid="{3E56CEBB-5C35-4AE7-9AD4-004B588E5B9F}"/>
    <cellStyle name="Input 2 2 4 6" xfId="39444" xr:uid="{CE1C7FD5-AA79-4F09-A1C5-96B04FD2B789}"/>
    <cellStyle name="Input 2 2 4 7" xfId="39445" xr:uid="{5FB56534-0AB1-419F-8EE7-43356637C2FF}"/>
    <cellStyle name="Input 2 2 5" xfId="39446" xr:uid="{BB06194C-7AB2-4934-91D8-AE7FA9DBEEEE}"/>
    <cellStyle name="Input 2 2 5 2" xfId="39447" xr:uid="{454366CB-4574-4CCF-A95C-584DB4D4D6A8}"/>
    <cellStyle name="Input 2 2 5 2 2" xfId="39448" xr:uid="{92F0C359-CFB1-4FFF-B257-64835297B860}"/>
    <cellStyle name="Input 2 2 5 2 3" xfId="39449" xr:uid="{6F334FCA-84CD-48A2-AB10-45CB849C86A3}"/>
    <cellStyle name="Input 2 2 5 2 4" xfId="39450" xr:uid="{9CBE419D-0BF6-416C-8AA3-82851972643E}"/>
    <cellStyle name="Input 2 2 5 2 5" xfId="39451" xr:uid="{9B224C80-9F5C-4595-BD11-0F14BB049D72}"/>
    <cellStyle name="Input 2 2 5 3" xfId="39452" xr:uid="{0B24571C-97AE-4DBE-8C8F-CC1695FEBF09}"/>
    <cellStyle name="Input 2 2 5 3 2" xfId="39453" xr:uid="{98465432-2E40-4B35-A036-D19DB76320BE}"/>
    <cellStyle name="Input 2 2 5 3 3" xfId="39454" xr:uid="{19550080-04F8-4E4C-8AA8-B7E5CAB387A5}"/>
    <cellStyle name="Input 2 2 5 3 4" xfId="39455" xr:uid="{EB9D4604-9F91-4314-A13C-2B5D6B60F4E9}"/>
    <cellStyle name="Input 2 2 5 3 5" xfId="39456" xr:uid="{3185225A-68E3-4317-8010-F97EA3B11C27}"/>
    <cellStyle name="Input 2 2 5 4" xfId="39457" xr:uid="{94BC2CED-83AB-489F-AF07-E8F8C17F1207}"/>
    <cellStyle name="Input 2 2 5 5" xfId="39458" xr:uid="{35AF49FA-3ED2-4854-A4C0-F67D193386AD}"/>
    <cellStyle name="Input 2 2 5 6" xfId="39459" xr:uid="{7F8C3DCD-6817-4586-B688-F46FB41F1019}"/>
    <cellStyle name="Input 2 2 5 7" xfId="39460" xr:uid="{65CC6BF8-AF56-42DF-B906-B554EA73E8EC}"/>
    <cellStyle name="Input 2 2 6" xfId="39461" xr:uid="{FB09B96D-EB7E-4892-A3B2-79FDBE8A76C6}"/>
    <cellStyle name="Input 2 2 6 2" xfId="39462" xr:uid="{07BC25BC-484D-44C2-AEFC-48547AEDFC8A}"/>
    <cellStyle name="Input 2 2 6 2 2" xfId="39463" xr:uid="{255F08C8-A878-489F-9DA9-05A69FA8FF46}"/>
    <cellStyle name="Input 2 2 6 2 3" xfId="39464" xr:uid="{E951E924-ABAB-4FAD-9032-A7688754CC7F}"/>
    <cellStyle name="Input 2 2 6 2 4" xfId="39465" xr:uid="{CF4DB82C-AA19-469D-A1A6-AF416BD6188B}"/>
    <cellStyle name="Input 2 2 6 2 5" xfId="39466" xr:uid="{115671A7-7292-4425-8AB5-F94AE7736A18}"/>
    <cellStyle name="Input 2 2 6 3" xfId="39467" xr:uid="{3A8891F8-8E75-4218-9FE3-DFBA9FB8638E}"/>
    <cellStyle name="Input 2 2 6 3 2" xfId="39468" xr:uid="{515F1334-CAE4-4AC0-8B66-26626089D8EF}"/>
    <cellStyle name="Input 2 2 6 3 3" xfId="39469" xr:uid="{DAC28B5D-9233-45FC-AA56-CF7809E8680E}"/>
    <cellStyle name="Input 2 2 6 3 4" xfId="39470" xr:uid="{C8BC088B-77E4-40D1-BDA1-823FAFE751FA}"/>
    <cellStyle name="Input 2 2 6 3 5" xfId="39471" xr:uid="{CE5288C2-D0AB-4304-857B-91F466975485}"/>
    <cellStyle name="Input 2 2 6 4" xfId="39472" xr:uid="{A4B72697-5EF0-48B5-961C-B0AB98BCE228}"/>
    <cellStyle name="Input 2 2 6 5" xfId="39473" xr:uid="{ECAB1DB7-E40B-4705-BE50-AFF645800310}"/>
    <cellStyle name="Input 2 2 6 6" xfId="39474" xr:uid="{A0151DE3-BBF9-4E59-B51E-1D5284A19246}"/>
    <cellStyle name="Input 2 2 6 7" xfId="39475" xr:uid="{7BF0BE5A-BBE3-44C9-BE2B-545896F60ACC}"/>
    <cellStyle name="Input 2 2 7" xfId="39476" xr:uid="{02B6E1E1-84F9-4AD1-BE7C-9313F99C90A0}"/>
    <cellStyle name="Input 2 2 7 2" xfId="39477" xr:uid="{49AC50E8-7330-4931-B635-E35B9DDCD51B}"/>
    <cellStyle name="Input 2 2 7 3" xfId="39478" xr:uid="{776E6360-1369-400C-B94C-85DBB810DCDB}"/>
    <cellStyle name="Input 2 2 7 4" xfId="39479" xr:uid="{641A26D9-B8AA-4C04-A8ED-0A48DAED6A1E}"/>
    <cellStyle name="Input 2 2 7 5" xfId="39480" xr:uid="{101D91B2-8944-44BA-A86A-D21657CC338B}"/>
    <cellStyle name="Input 2 2 8" xfId="39481" xr:uid="{AB7C7141-F7DF-48CC-B140-7E5481424BD8}"/>
    <cellStyle name="Input 2 2 8 2" xfId="39482" xr:uid="{FDCCD29E-5B24-4342-A0E3-76F99F4D7C71}"/>
    <cellStyle name="Input 2 2 8 3" xfId="39483" xr:uid="{93B05997-2DD9-44CC-8B52-4A5C962E2AFC}"/>
    <cellStyle name="Input 2 2 8 4" xfId="39484" xr:uid="{831DFB0D-59AB-4883-A036-CD01333BD9E8}"/>
    <cellStyle name="Input 2 2 8 5" xfId="39485" xr:uid="{1FC08A10-73A1-4586-B1FB-3B9D9CBE77BF}"/>
    <cellStyle name="Input 2 2 9" xfId="39486" xr:uid="{4D71D066-9E37-4867-95B9-6E46324B1F64}"/>
    <cellStyle name="Input 2 2_Commentaires" xfId="39487" xr:uid="{9207B76B-DA24-45B5-8612-6A65035F05D8}"/>
    <cellStyle name="Input 2 3" xfId="39488" xr:uid="{4D457330-0ECE-4C95-9971-32C97CEA75F2}"/>
    <cellStyle name="Input 2 3 10" xfId="39489" xr:uid="{D897CF0B-1834-4B5D-A9AC-EA8728B52856}"/>
    <cellStyle name="Input 2 3 2" xfId="39490" xr:uid="{40F1012E-BA34-4AE0-B125-CD8FDBF84A6B}"/>
    <cellStyle name="Input 2 3 2 2" xfId="39491" xr:uid="{8F856F0A-E3D3-49F9-8CD0-D1F5DAC86CC3}"/>
    <cellStyle name="Input 2 3 2 2 2" xfId="39492" xr:uid="{AE8BAFFF-47ED-4488-97B8-D73BDE9ECEBC}"/>
    <cellStyle name="Input 2 3 2 2 3" xfId="39493" xr:uid="{CDB0FAF9-1621-45F3-BBA8-128366E7077B}"/>
    <cellStyle name="Input 2 3 2 2 4" xfId="39494" xr:uid="{DA4EDF7C-2136-4F3D-840F-EA1A7966CED5}"/>
    <cellStyle name="Input 2 3 2 2 5" xfId="39495" xr:uid="{7872F8E9-40FC-422E-A63A-3F1AF4C3AFD7}"/>
    <cellStyle name="Input 2 3 2 3" xfId="39496" xr:uid="{FCB57B3D-48EB-4261-BEEA-4520CBF15E81}"/>
    <cellStyle name="Input 2 3 2 3 2" xfId="39497" xr:uid="{3F44E183-D2F2-40FF-8CF3-6F6BFC5195E1}"/>
    <cellStyle name="Input 2 3 2 3 3" xfId="39498" xr:uid="{06203BB0-B110-48A0-A5E9-9DE417BF22CA}"/>
    <cellStyle name="Input 2 3 2 3 4" xfId="39499" xr:uid="{FD4CB64E-7F9E-421F-85C2-A21FBEDFFF0A}"/>
    <cellStyle name="Input 2 3 2 3 5" xfId="39500" xr:uid="{F1BF7E0E-F651-4A15-A42C-0C43ED1C1CA7}"/>
    <cellStyle name="Input 2 3 2 4" xfId="39501" xr:uid="{7222ABB3-196C-492E-8CD7-9F172DBA4CFF}"/>
    <cellStyle name="Input 2 3 2 5" xfId="39502" xr:uid="{07D505D2-BD17-4B48-95DB-A58D78CE13DE}"/>
    <cellStyle name="Input 2 3 2 6" xfId="39503" xr:uid="{E2949A7B-A718-4805-AB1B-8B9F05DDE976}"/>
    <cellStyle name="Input 2 3 2 7" xfId="39504" xr:uid="{71321B79-B425-42AD-811C-49CDCA54D842}"/>
    <cellStyle name="Input 2 3 2_Commentaires" xfId="39505" xr:uid="{86098BFA-9751-4218-9FAD-9FA416668E1D}"/>
    <cellStyle name="Input 2 3 3" xfId="39506" xr:uid="{1205F8F2-C7A8-4614-937D-5CBF89714BBC}"/>
    <cellStyle name="Input 2 3 3 2" xfId="39507" xr:uid="{E78C5E23-93F9-4515-ADFD-6B329E1F15A8}"/>
    <cellStyle name="Input 2 3 3 2 2" xfId="39508" xr:uid="{59A6C4FA-BFA1-4511-8167-FF660DA079AA}"/>
    <cellStyle name="Input 2 3 3 2 3" xfId="39509" xr:uid="{542161C2-FACE-42BA-BA6F-B81ADF171456}"/>
    <cellStyle name="Input 2 3 3 2 4" xfId="39510" xr:uid="{94FDC24D-A7E1-4010-81DF-EF879A664D1F}"/>
    <cellStyle name="Input 2 3 3 2 5" xfId="39511" xr:uid="{BFE140A9-37FB-4702-B9C4-A4BF41C61775}"/>
    <cellStyle name="Input 2 3 3 3" xfId="39512" xr:uid="{6EF1E874-0F98-4083-B34C-D18BDEFE3945}"/>
    <cellStyle name="Input 2 3 3 3 2" xfId="39513" xr:uid="{C4E3BAA4-2BF8-4E30-9A1A-0DDFA3C7FB63}"/>
    <cellStyle name="Input 2 3 3 3 3" xfId="39514" xr:uid="{F6166A61-4427-43BE-8605-A28CF10461A1}"/>
    <cellStyle name="Input 2 3 3 3 4" xfId="39515" xr:uid="{8802F23F-3BF7-4439-B4EC-D9038D4DDCA4}"/>
    <cellStyle name="Input 2 3 3 3 5" xfId="39516" xr:uid="{1060BD67-D0F4-4DC1-8726-17DE07454F51}"/>
    <cellStyle name="Input 2 3 3 4" xfId="39517" xr:uid="{54651793-AF5E-482D-AA33-3E4AB4D5F146}"/>
    <cellStyle name="Input 2 3 3 5" xfId="39518" xr:uid="{F3EC1C88-5AD9-4776-A6BB-911B2175C4D7}"/>
    <cellStyle name="Input 2 3 3 6" xfId="39519" xr:uid="{E2E1D2F7-6D8B-423B-AD40-FAA728105CEF}"/>
    <cellStyle name="Input 2 3 3 7" xfId="39520" xr:uid="{DB72DAEA-C426-4940-9E8C-48C2977F0FA5}"/>
    <cellStyle name="Input 2 3 3_Commentaires" xfId="39521" xr:uid="{976F11E8-6C76-45E8-9B70-FAFA02E1E753}"/>
    <cellStyle name="Input 2 3 4" xfId="39522" xr:uid="{0B4E1838-8812-4E2B-B17F-0E532E7AE17A}"/>
    <cellStyle name="Input 2 3 4 2" xfId="39523" xr:uid="{6559E4B3-7B45-45BE-B015-8457F992D22D}"/>
    <cellStyle name="Input 2 3 4 2 2" xfId="39524" xr:uid="{1084C224-1424-4CCC-91ED-23F71B33833B}"/>
    <cellStyle name="Input 2 3 4 2 3" xfId="39525" xr:uid="{AE49A972-BF5B-4EE0-BDE8-8D6442C1D330}"/>
    <cellStyle name="Input 2 3 4 2 4" xfId="39526" xr:uid="{6DCF64DC-4631-47CD-BF73-35E1B2367F2B}"/>
    <cellStyle name="Input 2 3 4 2 5" xfId="39527" xr:uid="{F517CAD2-BEEF-4871-9B3C-134A93FD9790}"/>
    <cellStyle name="Input 2 3 4 3" xfId="39528" xr:uid="{11D62EA4-BE11-471A-951E-875E0F073111}"/>
    <cellStyle name="Input 2 3 4 3 2" xfId="39529" xr:uid="{FC4C3281-15FF-40EE-B432-04A9BF7F18BB}"/>
    <cellStyle name="Input 2 3 4 3 3" xfId="39530" xr:uid="{FFE42065-D3DB-42C7-AA5C-780761CA8F55}"/>
    <cellStyle name="Input 2 3 4 3 4" xfId="39531" xr:uid="{AB9FA33C-2548-4172-AD56-8EB5CD51DCD7}"/>
    <cellStyle name="Input 2 3 4 3 5" xfId="39532" xr:uid="{6C7D562B-33F9-4035-8518-4FF426472152}"/>
    <cellStyle name="Input 2 3 4 4" xfId="39533" xr:uid="{B95BF580-1880-4135-A846-89035F9E0F59}"/>
    <cellStyle name="Input 2 3 4 5" xfId="39534" xr:uid="{52F87219-73DF-414A-A05E-587211BDC4D6}"/>
    <cellStyle name="Input 2 3 4 6" xfId="39535" xr:uid="{12381AA6-7F89-40A6-A1AA-6EF5B7ADE4F0}"/>
    <cellStyle name="Input 2 3 4 7" xfId="39536" xr:uid="{A2E4F9B6-5796-4885-B01A-6832E52266EE}"/>
    <cellStyle name="Input 2 3 5" xfId="39537" xr:uid="{AAF484FC-79D1-4BB5-927E-6A639A0E386A}"/>
    <cellStyle name="Input 2 3 5 2" xfId="39538" xr:uid="{3165259D-F529-4A86-AB23-61A531AB2FD8}"/>
    <cellStyle name="Input 2 3 5 3" xfId="39539" xr:uid="{FEDA1DA9-980F-4575-86E1-86425FC48199}"/>
    <cellStyle name="Input 2 3 5 4" xfId="39540" xr:uid="{144F213C-F651-4F19-8C8F-D51FEB750EBA}"/>
    <cellStyle name="Input 2 3 5 5" xfId="39541" xr:uid="{21CABB76-9190-461A-BA09-6369D5CA57D9}"/>
    <cellStyle name="Input 2 3 6" xfId="39542" xr:uid="{86B719CA-BE20-4FB8-8FF3-3D6E7B510B02}"/>
    <cellStyle name="Input 2 3 6 2" xfId="39543" xr:uid="{3D53F9CF-107E-4319-BC08-56287B2C8655}"/>
    <cellStyle name="Input 2 3 6 3" xfId="39544" xr:uid="{158FEB4B-EB04-4618-A433-7A9A1BF11ECD}"/>
    <cellStyle name="Input 2 3 6 4" xfId="39545" xr:uid="{10D87A46-351D-4C5E-B9D2-198A78A432EB}"/>
    <cellStyle name="Input 2 3 6 5" xfId="39546" xr:uid="{80306EEE-F62D-4E0B-B2C2-C6959680EE07}"/>
    <cellStyle name="Input 2 3 7" xfId="39547" xr:uid="{53FEC1FA-7CDF-40AE-B4B0-AC2C38E09687}"/>
    <cellStyle name="Input 2 3 8" xfId="39548" xr:uid="{7E62AADF-7F85-4CEB-8452-CA3254A3F284}"/>
    <cellStyle name="Input 2 3 9" xfId="39549" xr:uid="{6ACB7A2E-CC16-412C-B737-8EB43ACD3C4E}"/>
    <cellStyle name="Input 2 3_Commentaires" xfId="39550" xr:uid="{BF95ECB5-9441-40F9-8D49-56F840293C5E}"/>
    <cellStyle name="Input 2 4" xfId="39551" xr:uid="{CBB8DE8A-7F86-497F-AAAA-67528A9404AB}"/>
    <cellStyle name="Input 2 4 2" xfId="39552" xr:uid="{ADF14817-022D-406C-897E-BAA5C7841467}"/>
    <cellStyle name="Input 2 4 2 2" xfId="39553" xr:uid="{4927122D-E2A9-4997-BF36-BD8D947B7DD6}"/>
    <cellStyle name="Input 2 4 2 3" xfId="39554" xr:uid="{CB76BDDB-11D5-4C25-8069-8E2352A40E2E}"/>
    <cellStyle name="Input 2 4 2 4" xfId="39555" xr:uid="{B97AB007-C8C2-4898-ACF9-FD1418F19CF9}"/>
    <cellStyle name="Input 2 4 2 5" xfId="39556" xr:uid="{AC361F60-7433-4A29-8E6C-968B19436971}"/>
    <cellStyle name="Input 2 4 2_Commentaires" xfId="39557" xr:uid="{75459D7F-2702-410B-902F-A28A34319CA3}"/>
    <cellStyle name="Input 2 4 3" xfId="39558" xr:uid="{CB8F5A54-C1C4-4B54-A43B-6502E849272D}"/>
    <cellStyle name="Input 2 4 3 2" xfId="39559" xr:uid="{C3AF8B41-4F01-42B7-9AEB-E40A5E438F08}"/>
    <cellStyle name="Input 2 4 3 3" xfId="39560" xr:uid="{85469A24-32B3-44A3-9EFE-279FA0B615B6}"/>
    <cellStyle name="Input 2 4 3 4" xfId="39561" xr:uid="{65A20541-61EE-4160-9556-E19C177D7D79}"/>
    <cellStyle name="Input 2 4 3 5" xfId="39562" xr:uid="{B0CE9B98-C0A6-4813-8B55-AD71BF63D6B9}"/>
    <cellStyle name="Input 2 4 4" xfId="39563" xr:uid="{BCDFD440-E490-4D13-A38C-E2FE1D5C5B35}"/>
    <cellStyle name="Input 2 4 5" xfId="39564" xr:uid="{1241928B-9DE0-4E91-B2C8-A7E571122A7A}"/>
    <cellStyle name="Input 2 4 6" xfId="39565" xr:uid="{5772A527-93EB-46FA-8A5B-274B703A272A}"/>
    <cellStyle name="Input 2 4 7" xfId="39566" xr:uid="{84A710D5-2CA1-4147-8946-41C84F813126}"/>
    <cellStyle name="Input 2 4_Commentaires" xfId="39567" xr:uid="{C6C7A607-B1C8-4AB8-AE1F-794C8AD98EB0}"/>
    <cellStyle name="Input 2 5" xfId="39568" xr:uid="{864125FA-57E2-4559-AE24-49D9606A45EC}"/>
    <cellStyle name="Input 2 5 2" xfId="39569" xr:uid="{C668F4CC-4AAF-433B-8819-6799B847E72F}"/>
    <cellStyle name="Input 2 5 2 2" xfId="39570" xr:uid="{A32B656B-202D-48F5-81AF-629C6899B165}"/>
    <cellStyle name="Input 2 5 2 3" xfId="39571" xr:uid="{8FDB7F72-10A1-41C0-A3A4-A31D83FA4DDF}"/>
    <cellStyle name="Input 2 5 2 4" xfId="39572" xr:uid="{EF7E9F14-BC93-4FDA-8275-4C3BEAE9657F}"/>
    <cellStyle name="Input 2 5 2 5" xfId="39573" xr:uid="{A7EDA6FF-A104-48E7-997E-2CEFD2BDD499}"/>
    <cellStyle name="Input 2 5 2_Commentaires" xfId="39574" xr:uid="{CAF0B785-EEC6-4E72-9138-6252E3F907ED}"/>
    <cellStyle name="Input 2 5 3" xfId="39575" xr:uid="{1A5A4352-FB91-487C-AFAB-BD3655101194}"/>
    <cellStyle name="Input 2 5 3 2" xfId="39576" xr:uid="{2E6A3025-51B6-4487-A798-6FE07260DCBC}"/>
    <cellStyle name="Input 2 5 3 3" xfId="39577" xr:uid="{8550AB5C-6EE8-47F5-B888-CE4CA555D626}"/>
    <cellStyle name="Input 2 5 3 4" xfId="39578" xr:uid="{D1D66959-7350-43B1-A1B4-E791114280DA}"/>
    <cellStyle name="Input 2 5 3 5" xfId="39579" xr:uid="{23A0CEB2-A8F3-4EE0-8E29-BBC5812A4793}"/>
    <cellStyle name="Input 2 5 4" xfId="39580" xr:uid="{72FCA8B6-FAC6-44FA-A791-152587ADE1E8}"/>
    <cellStyle name="Input 2 5 5" xfId="39581" xr:uid="{4C3CFA97-FB85-497B-8EAE-3C5C238241F7}"/>
    <cellStyle name="Input 2 5 6" xfId="39582" xr:uid="{EBCE5864-06D1-4A7E-8D64-EE4021200B89}"/>
    <cellStyle name="Input 2 5 7" xfId="39583" xr:uid="{21DAA34C-FE96-48C9-B936-D9AC271B8FE2}"/>
    <cellStyle name="Input 2 5_Commentaires" xfId="39584" xr:uid="{28DFEAA4-FC10-4835-B1B0-E079FBC4F177}"/>
    <cellStyle name="Input 2 6" xfId="39585" xr:uid="{381B51D0-14B4-4C9D-8688-479FF34C78A5}"/>
    <cellStyle name="Input 2 6 2" xfId="39586" xr:uid="{A72F6CF2-0384-4DD2-9C31-95D645A50915}"/>
    <cellStyle name="Input 2 6 2 2" xfId="39587" xr:uid="{ED38A86C-EA12-4F3B-B1D7-FBBB749C0B90}"/>
    <cellStyle name="Input 2 6 2 3" xfId="39588" xr:uid="{160ADF15-6292-47F7-9C71-39552E2AFF1B}"/>
    <cellStyle name="Input 2 6 2 4" xfId="39589" xr:uid="{09C2D4EB-4014-4EFB-94DB-AACA0FE0C980}"/>
    <cellStyle name="Input 2 6 2 5" xfId="39590" xr:uid="{97DF352E-C7CC-44C6-9FE9-11CD5FDFF476}"/>
    <cellStyle name="Input 2 6 2_Commentaires" xfId="39591" xr:uid="{F6B016DD-C626-4883-BB22-5D9BF4B49163}"/>
    <cellStyle name="Input 2 6 3" xfId="39592" xr:uid="{3C815FA4-0006-40A6-896C-F5DF08C61702}"/>
    <cellStyle name="Input 2 6 3 2" xfId="39593" xr:uid="{2ED22EA4-D9C0-417F-BAA0-ED4BD3C3A52A}"/>
    <cellStyle name="Input 2 6 3 3" xfId="39594" xr:uid="{6EF87E72-CDB3-4769-AC1D-A42BD42994BB}"/>
    <cellStyle name="Input 2 6 3 4" xfId="39595" xr:uid="{CB0B3EAF-0E3E-4CFE-824F-17DB929D51E0}"/>
    <cellStyle name="Input 2 6 3 5" xfId="39596" xr:uid="{3681B5CC-E21A-41B2-B5A4-B26DB4F48894}"/>
    <cellStyle name="Input 2 6 4" xfId="39597" xr:uid="{43F55387-991B-4618-919A-4F0945905747}"/>
    <cellStyle name="Input 2 6 5" xfId="39598" xr:uid="{8B36AB62-69A9-4C88-ADEE-319603869F74}"/>
    <cellStyle name="Input 2 6 6" xfId="39599" xr:uid="{5319B40F-2829-483F-AA9E-51F1DAEA26C9}"/>
    <cellStyle name="Input 2 6 7" xfId="39600" xr:uid="{B97C194B-EE70-4860-AC3E-FD9D2ABBF809}"/>
    <cellStyle name="Input 2 6_Commentaires" xfId="39601" xr:uid="{469DD870-8B27-4C5F-9F78-1CA308FD7CE1}"/>
    <cellStyle name="Input 2 7" xfId="39602" xr:uid="{3AB6A65E-A96A-4A50-8E0E-4378BF3DCA73}"/>
    <cellStyle name="Input 2 7 2" xfId="39603" xr:uid="{066C0FA6-A859-4476-A2C2-FC635E642475}"/>
    <cellStyle name="Input 2 7 2 2" xfId="39604" xr:uid="{FBBCE837-383C-4ABD-A02E-AD6CDB6F261A}"/>
    <cellStyle name="Input 2 7 2 3" xfId="39605" xr:uid="{8E991E30-5B5D-4CB8-85F2-D1342233B186}"/>
    <cellStyle name="Input 2 7 2 4" xfId="39606" xr:uid="{2B05B6B8-5D8A-4EB3-80C2-04C8E90E6426}"/>
    <cellStyle name="Input 2 7 2 5" xfId="39607" xr:uid="{6C04E60F-7870-4FDE-A981-452FFD9B3B6B}"/>
    <cellStyle name="Input 2 7 3" xfId="39608" xr:uid="{03894944-32D3-4D91-8BF2-27A959DFF493}"/>
    <cellStyle name="Input 2 7 3 2" xfId="39609" xr:uid="{8EFCC6B6-B5B0-4670-801B-187B65E339ED}"/>
    <cellStyle name="Input 2 7 3 3" xfId="39610" xr:uid="{35F837BD-1E0E-48DA-83E2-8945894FF2C2}"/>
    <cellStyle name="Input 2 7 3 4" xfId="39611" xr:uid="{59EEC620-82EE-44FE-987B-BE4BD154E11A}"/>
    <cellStyle name="Input 2 7 3 5" xfId="39612" xr:uid="{B13EE7F9-31A9-4C93-B719-5B0DE0F65EEE}"/>
    <cellStyle name="Input 2 7 4" xfId="39613" xr:uid="{20B7E0A6-0DD4-46C2-9E1E-6A3C0EE27A9A}"/>
    <cellStyle name="Input 2 7 5" xfId="39614" xr:uid="{A626A4D1-08B9-4DED-B58D-0A59EF6746E9}"/>
    <cellStyle name="Input 2 7 6" xfId="39615" xr:uid="{31E904E6-66B2-45F9-8948-77938FF02001}"/>
    <cellStyle name="Input 2 7 7" xfId="39616" xr:uid="{AFD738E3-C3D3-44B1-A94D-A7E32A66B23F}"/>
    <cellStyle name="Input 2 7_Commentaires" xfId="39617" xr:uid="{312D23B1-8782-4628-87FC-B5E64FC2B932}"/>
    <cellStyle name="Input 2 8" xfId="39618" xr:uid="{9C7D0FF5-69F0-44A8-AD24-08F3502843BF}"/>
    <cellStyle name="Input 2 8 2" xfId="39619" xr:uid="{AC11BEFC-B22E-45E7-836C-BA09B7175233}"/>
    <cellStyle name="Input 2 8 2 2" xfId="39620" xr:uid="{E6F9F405-E49A-4E04-B544-C34AFDEB0D4E}"/>
    <cellStyle name="Input 2 8 2 3" xfId="39621" xr:uid="{53E2672D-C5A3-4C79-8BCC-FD8C232B504C}"/>
    <cellStyle name="Input 2 8 2 4" xfId="39622" xr:uid="{2BFDD770-1D4D-490E-9958-DEE87BA8A43A}"/>
    <cellStyle name="Input 2 8 2 5" xfId="39623" xr:uid="{BFB940C4-3362-4745-801D-F2EAB523E4F3}"/>
    <cellStyle name="Input 2 8 3" xfId="39624" xr:uid="{5FEC3E6B-732D-435F-9B33-3484B8444416}"/>
    <cellStyle name="Input 2 8 4" xfId="39625" xr:uid="{B11AD028-F91D-4550-8397-57AA444C9B82}"/>
    <cellStyle name="Input 2 8 5" xfId="39626" xr:uid="{A58AEDE3-06AC-4441-B62D-1867D7192651}"/>
    <cellStyle name="Input 2 8 6" xfId="39627" xr:uid="{07F364AE-15E8-4C82-B51C-A3FA895E4BDB}"/>
    <cellStyle name="Input 2 8_Commentaires" xfId="39628" xr:uid="{1A506AE2-1205-4C1B-8E91-19DF13C42CF7}"/>
    <cellStyle name="Input 2 9" xfId="39629" xr:uid="{9541D0D3-DBEE-455C-93CE-F34374E7294E}"/>
    <cellStyle name="Input 2 9 2" xfId="39630" xr:uid="{347F80A6-C1D7-41A3-BA43-28BA4AEF1959}"/>
    <cellStyle name="Input 2 9 3" xfId="39631" xr:uid="{F0A1E980-513C-4C5D-A4DF-08A4D742EEA7}"/>
    <cellStyle name="Input 2 9 4" xfId="39632" xr:uid="{3E34EBDA-C134-48D2-95E7-C315769B1D7B}"/>
    <cellStyle name="Input 2 9 5" xfId="39633" xr:uid="{E2A3CB15-B738-4B3E-BB08-B049A01FDCB8}"/>
    <cellStyle name="Input 2_Commentaires" xfId="39634" xr:uid="{1A82EDFA-6513-4E6F-B402-434829AB22C5}"/>
    <cellStyle name="Input 20" xfId="39635" xr:uid="{6547543E-CD42-4029-A370-6473B5CDA1BF}"/>
    <cellStyle name="Input 20 2" xfId="39636" xr:uid="{949DC6A2-6294-4B75-A3D9-A7D1FFD095AB}"/>
    <cellStyle name="Input 20 2 2" xfId="39637" xr:uid="{68339E8A-C732-4A2F-90FB-EE100E59C0BE}"/>
    <cellStyle name="Input 20 2 2 2" xfId="39638" xr:uid="{4C44AEB0-4815-4ED8-ABB3-0A7B22FFD95F}"/>
    <cellStyle name="Input 20 2 2_Commentaires" xfId="39639" xr:uid="{03DE0BF3-2EFC-4497-9D8F-9D962563B6CF}"/>
    <cellStyle name="Input 20 2 3" xfId="39640" xr:uid="{5C9643D0-81C9-4928-8335-3C2656221EC2}"/>
    <cellStyle name="Input 20 2 4" xfId="39641" xr:uid="{E3982CD9-71FF-4777-8A3B-7A33B9DCEE00}"/>
    <cellStyle name="Input 20 2 5" xfId="39642" xr:uid="{83A54187-8A01-40B7-A273-32F92867E691}"/>
    <cellStyle name="Input 20 2_Commentaires" xfId="39643" xr:uid="{D2996BC5-7079-4FD3-BDE2-954613439A32}"/>
    <cellStyle name="Input 20 3" xfId="39644" xr:uid="{59C085F1-A8C6-4178-BDD2-D76C8802CA10}"/>
    <cellStyle name="Input 20 3 2" xfId="39645" xr:uid="{71816D4C-B199-4651-A650-6730DE5313CE}"/>
    <cellStyle name="Input 20 3 2 2" xfId="39646" xr:uid="{E966E76A-78B9-44E0-93E1-4361E25F162B}"/>
    <cellStyle name="Input 20 3 2_Commentaires" xfId="39647" xr:uid="{59C054C7-74AB-461B-A9F8-505FDCFD6AC2}"/>
    <cellStyle name="Input 20 3 3" xfId="39648" xr:uid="{2138B672-E2DA-4026-ABFB-8A8134777BF9}"/>
    <cellStyle name="Input 20 3 4" xfId="39649" xr:uid="{9B4D5AFA-03C9-4AD7-86E6-C93C7014BF64}"/>
    <cellStyle name="Input 20 3 5" xfId="39650" xr:uid="{3DAF954A-F986-40E8-A337-B5A0B9C52301}"/>
    <cellStyle name="Input 20 3_Commentaires" xfId="39651" xr:uid="{7FDCF6F1-A138-4E8B-805D-ADA29C101FF2}"/>
    <cellStyle name="Input 20 4" xfId="39652" xr:uid="{7A692EE3-F19A-4840-B393-99DCF33240B8}"/>
    <cellStyle name="Input 20 4 2" xfId="39653" xr:uid="{971E6CA5-B2D8-4988-B3B3-0C944437CA7D}"/>
    <cellStyle name="Input 20 4 2 2" xfId="39654" xr:uid="{BAF801A7-2D1E-4372-B468-88BD68102789}"/>
    <cellStyle name="Input 20 4 2_Commentaires" xfId="39655" xr:uid="{1B1598DD-9FC3-4A23-A909-82865C70F93B}"/>
    <cellStyle name="Input 20 4 3" xfId="39656" xr:uid="{39EC5888-4F91-45BB-BCE6-82393693430B}"/>
    <cellStyle name="Input 20 4_Commentaires" xfId="39657" xr:uid="{EC1CC2BB-E62D-4EE8-89FA-9CD020D04A9C}"/>
    <cellStyle name="Input 20 5" xfId="39658" xr:uid="{45A309B8-6680-43AA-98E7-DEDC49D5ADCA}"/>
    <cellStyle name="Input 20 5 2" xfId="39659" xr:uid="{CC2E3C06-62EF-43CD-94B9-7D21171D9363}"/>
    <cellStyle name="Input 20 5 2 2" xfId="39660" xr:uid="{CEE8065C-663C-468B-99BF-2CD55F0866BC}"/>
    <cellStyle name="Input 20 5 2_Commentaires" xfId="39661" xr:uid="{034F7B01-0010-4D96-9155-5B054EF62460}"/>
    <cellStyle name="Input 20 5 3" xfId="39662" xr:uid="{8E142AC3-6441-43D4-93E7-3027EA1FB6CF}"/>
    <cellStyle name="Input 20 5_Commentaires" xfId="39663" xr:uid="{E37A0B97-3A21-431D-9476-98C04F37718D}"/>
    <cellStyle name="Input 20 6" xfId="39664" xr:uid="{80664394-337D-4A0F-85F1-DD1948194379}"/>
    <cellStyle name="Input 20 6 2" xfId="39665" xr:uid="{9C56C4FD-1B82-4162-8920-A4F0BC64AE39}"/>
    <cellStyle name="Input 20 6 2 2" xfId="39666" xr:uid="{D38AC4C9-E694-41AE-8757-140DF3D9B14A}"/>
    <cellStyle name="Input 20 6 2_Commentaires" xfId="39667" xr:uid="{9356944E-6413-4FC5-AB32-B4C4E89EA604}"/>
    <cellStyle name="Input 20 6 3" xfId="39668" xr:uid="{432B9F05-BE34-4CC4-8867-DDA30E4FDDE9}"/>
    <cellStyle name="Input 20 6_Commentaires" xfId="39669" xr:uid="{1FE10004-15CE-4FAA-A569-920B97F1C300}"/>
    <cellStyle name="Input 20 7" xfId="39670" xr:uid="{C132910B-8FAC-4580-B271-D26136DD81A0}"/>
    <cellStyle name="Input 20 7 2" xfId="39671" xr:uid="{A5733696-838E-4C5E-8E48-6932328895AF}"/>
    <cellStyle name="Input 20 7_Commentaires" xfId="39672" xr:uid="{C773EFF3-843A-4C14-AC09-A7A98D69960B}"/>
    <cellStyle name="Input 20 8" xfId="39673" xr:uid="{00FC00B2-1F51-4E9C-B992-93582B062973}"/>
    <cellStyle name="Input 20 8 2" xfId="39674" xr:uid="{26B5C08C-0DDE-44D4-91E8-F2AF13677F3A}"/>
    <cellStyle name="Input 20 8_Commentaires" xfId="39675" xr:uid="{56C9AB0A-F88E-439A-841A-D81D485DFFD2}"/>
    <cellStyle name="Input 20 9" xfId="39676" xr:uid="{4F506638-0D90-4F4F-80BF-1A8D2D38432B}"/>
    <cellStyle name="Input 20_Commentaires" xfId="39677" xr:uid="{C88516C4-5CBD-4E98-AEDE-2A335A9EA2DA}"/>
    <cellStyle name="Input 21" xfId="39678" xr:uid="{BA28EC74-9009-4BAE-9DDC-CFD0E1C16B08}"/>
    <cellStyle name="Input 21 2" xfId="39679" xr:uid="{C4EB5340-0966-48C1-A4D4-1FFED8CB68FF}"/>
    <cellStyle name="Input 21 2 2" xfId="39680" xr:uid="{C59F8C99-3F64-4214-B68E-44AF38374FF3}"/>
    <cellStyle name="Input 21 2 2 2" xfId="39681" xr:uid="{ACC42D72-0222-440B-B556-4508A9179AD0}"/>
    <cellStyle name="Input 21 2 2_Commentaires" xfId="39682" xr:uid="{D8BA2578-A403-41FF-97F3-99F709A97E87}"/>
    <cellStyle name="Input 21 2 3" xfId="39683" xr:uid="{4FE17A25-F07A-467B-85A1-315B59824B2C}"/>
    <cellStyle name="Input 21 2 4" xfId="39684" xr:uid="{1563B5CE-8B10-42F3-A117-C2D3AE7A8778}"/>
    <cellStyle name="Input 21 2 5" xfId="39685" xr:uid="{E81F51A7-10D0-4F44-A9C6-741B9A081D38}"/>
    <cellStyle name="Input 21 2_Commentaires" xfId="39686" xr:uid="{7E2B13D1-3015-48E8-876D-4721A76FB4D8}"/>
    <cellStyle name="Input 21 3" xfId="39687" xr:uid="{2CD188BB-7E54-4D11-A3B1-EC57C81A5D97}"/>
    <cellStyle name="Input 21 3 2" xfId="39688" xr:uid="{69D67C28-47EE-405E-A4CB-5A9D60C8D0A3}"/>
    <cellStyle name="Input 21 3 2 2" xfId="39689" xr:uid="{4020DB12-4866-4BB0-A72E-3FA6EF4897A1}"/>
    <cellStyle name="Input 21 3 2_Commentaires" xfId="39690" xr:uid="{E142476C-1B34-40AF-86CE-AEFC8F68E28D}"/>
    <cellStyle name="Input 21 3 3" xfId="39691" xr:uid="{CD461922-C9E7-4D0B-B374-1E4B100C3862}"/>
    <cellStyle name="Input 21 3 4" xfId="39692" xr:uid="{0992B884-485D-4411-9BFF-F941D05C68C0}"/>
    <cellStyle name="Input 21 3 5" xfId="39693" xr:uid="{B019068E-48DE-4552-8859-A5ED44FD62BB}"/>
    <cellStyle name="Input 21 3_Commentaires" xfId="39694" xr:uid="{05382358-2728-4C7D-8DA4-0BDF41F3E1A7}"/>
    <cellStyle name="Input 21 4" xfId="39695" xr:uid="{C1F1FEE2-3D29-4381-826C-806105FBC809}"/>
    <cellStyle name="Input 21 4 2" xfId="39696" xr:uid="{A7489A48-353B-4087-A1A3-8C175CAA9CE6}"/>
    <cellStyle name="Input 21 4 2 2" xfId="39697" xr:uid="{C6C3C6B6-2CC6-4BEA-BB33-BA668C9502F0}"/>
    <cellStyle name="Input 21 4 2_Commentaires" xfId="39698" xr:uid="{DAD409D5-5033-4409-91AF-908146E5957D}"/>
    <cellStyle name="Input 21 4 3" xfId="39699" xr:uid="{4E6E0FA2-D4A4-4E4E-AEE1-F1DF576B2813}"/>
    <cellStyle name="Input 21 4_Commentaires" xfId="39700" xr:uid="{FC54E9DE-5ACC-4B6A-857D-3B2C49A42113}"/>
    <cellStyle name="Input 21 5" xfId="39701" xr:uid="{8104DC03-C1A7-4478-97F8-912933612E72}"/>
    <cellStyle name="Input 21 5 2" xfId="39702" xr:uid="{A385D906-79DC-4F73-B332-65AAEDC37D98}"/>
    <cellStyle name="Input 21 5 2 2" xfId="39703" xr:uid="{1DD426A7-C0A7-45CD-AAED-CDCDA5069B9C}"/>
    <cellStyle name="Input 21 5 2_Commentaires" xfId="39704" xr:uid="{46C8D123-5F67-423C-BDC1-0BAEB1063ECB}"/>
    <cellStyle name="Input 21 5 3" xfId="39705" xr:uid="{C43D6954-356B-4D37-8917-E4E8E259DEEF}"/>
    <cellStyle name="Input 21 5_Commentaires" xfId="39706" xr:uid="{2A83166D-8AA6-46F2-B08D-76C8D0CA294A}"/>
    <cellStyle name="Input 21 6" xfId="39707" xr:uid="{2BB33440-DC33-4C77-A232-F6ABD763794A}"/>
    <cellStyle name="Input 21 6 2" xfId="39708" xr:uid="{54E07A9D-D20F-4DF5-B828-FE32A262D430}"/>
    <cellStyle name="Input 21 6 2 2" xfId="39709" xr:uid="{E83A85AD-1D8E-4876-81FD-8F7FDD808787}"/>
    <cellStyle name="Input 21 6 2_Commentaires" xfId="39710" xr:uid="{7A38AE73-5EAB-4F69-A00A-652A865FC24C}"/>
    <cellStyle name="Input 21 6 3" xfId="39711" xr:uid="{9FC70C69-AC4E-4692-9906-BA089B64DB89}"/>
    <cellStyle name="Input 21 6_Commentaires" xfId="39712" xr:uid="{3B173166-1199-42A8-98C4-C837058AF098}"/>
    <cellStyle name="Input 21 7" xfId="39713" xr:uid="{9B45721B-23A8-4A02-8273-5E92C6731470}"/>
    <cellStyle name="Input 21 7 2" xfId="39714" xr:uid="{8676FF6D-BD10-4298-A64B-9CA83F885F3E}"/>
    <cellStyle name="Input 21 7_Commentaires" xfId="39715" xr:uid="{E244B340-634D-4BA2-8C33-26FD0C8EFFDF}"/>
    <cellStyle name="Input 21 8" xfId="39716" xr:uid="{1D78E5FF-7F1D-483B-9B7B-E37B959F64ED}"/>
    <cellStyle name="Input 21 8 2" xfId="39717" xr:uid="{51D3E110-52C3-463D-8F2A-9DF5C174DB2F}"/>
    <cellStyle name="Input 21 8_Commentaires" xfId="39718" xr:uid="{307AA5C8-AA9F-4F8C-9FFA-BBB9B68606AC}"/>
    <cellStyle name="Input 21 9" xfId="39719" xr:uid="{D2D510AC-0B03-435C-A2AF-07797DD49743}"/>
    <cellStyle name="Input 21_Commentaires" xfId="39720" xr:uid="{49930BFF-196A-4A9F-9829-F554C203FA72}"/>
    <cellStyle name="Input 22" xfId="39721" xr:uid="{ACEA62FA-B5F7-4741-B326-6EBEB266E12E}"/>
    <cellStyle name="Input 22 2" xfId="39722" xr:uid="{641705E4-31A6-41F7-AF41-5386CB0AB0A9}"/>
    <cellStyle name="Input 22 2 2" xfId="39723" xr:uid="{93A1E642-B07B-4DC3-B37D-FCAB6113FCCD}"/>
    <cellStyle name="Input 22 2 2 2" xfId="39724" xr:uid="{308622F7-1263-4B03-AC8E-A45FB3501F75}"/>
    <cellStyle name="Input 22 2 2_Commentaires" xfId="39725" xr:uid="{E9275653-DD06-43FE-B099-FC39B79C57F6}"/>
    <cellStyle name="Input 22 2 3" xfId="39726" xr:uid="{77243305-CAA9-4C6D-A766-15F8AF7F475C}"/>
    <cellStyle name="Input 22 2 4" xfId="39727" xr:uid="{029717F5-6879-42E1-BA19-3B16A8BB0792}"/>
    <cellStyle name="Input 22 2 5" xfId="39728" xr:uid="{FF492673-E77F-4946-BA16-79D6CDF515D9}"/>
    <cellStyle name="Input 22 2_Commentaires" xfId="39729" xr:uid="{A0C3E0CB-B9F6-4D2A-8D52-D5ED85C7A6CE}"/>
    <cellStyle name="Input 22 3" xfId="39730" xr:uid="{198538D1-64A3-4666-BD68-0A6B91ABFF4C}"/>
    <cellStyle name="Input 22 3 2" xfId="39731" xr:uid="{D71B0CD7-0F28-499F-A28E-04FA7F36E898}"/>
    <cellStyle name="Input 22 3 2 2" xfId="39732" xr:uid="{8681098D-1E29-4D12-BCE9-13A141DF72AF}"/>
    <cellStyle name="Input 22 3 2_Commentaires" xfId="39733" xr:uid="{7F6D15E3-57A8-4B1A-B95C-91024E3698BA}"/>
    <cellStyle name="Input 22 3 3" xfId="39734" xr:uid="{CCA6C682-6DA4-40DE-BF57-53AB178401C4}"/>
    <cellStyle name="Input 22 3 4" xfId="39735" xr:uid="{112BD029-A214-465A-A4C7-4D36612A3AEB}"/>
    <cellStyle name="Input 22 3 5" xfId="39736" xr:uid="{5E76A8D5-9959-4D11-B988-049089DAEBC8}"/>
    <cellStyle name="Input 22 3_Commentaires" xfId="39737" xr:uid="{85A12845-6D21-4CB0-8BDF-5A3183A65F28}"/>
    <cellStyle name="Input 22 4" xfId="39738" xr:uid="{6EFCE18C-ED57-45E5-A1F1-682B49AC288A}"/>
    <cellStyle name="Input 22 4 2" xfId="39739" xr:uid="{C34F6E4A-3519-4B25-987F-5C427E71A9E2}"/>
    <cellStyle name="Input 22 4 2 2" xfId="39740" xr:uid="{05CA9957-6F27-4B7E-BE7F-A70445F84282}"/>
    <cellStyle name="Input 22 4 2_Commentaires" xfId="39741" xr:uid="{AC84C9A8-4D9E-4968-8554-D97DAA21E9E0}"/>
    <cellStyle name="Input 22 4 3" xfId="39742" xr:uid="{3F9F4815-E320-4EEC-886A-E349A3EBA804}"/>
    <cellStyle name="Input 22 4_Commentaires" xfId="39743" xr:uid="{858E4F39-9CBC-4F47-A606-719EEF0D563D}"/>
    <cellStyle name="Input 22 5" xfId="39744" xr:uid="{2D522922-D2EC-4F42-AFB8-9863FEB81AAD}"/>
    <cellStyle name="Input 22 5 2" xfId="39745" xr:uid="{0E7679BC-DF9B-421F-B0A7-68AF73680E9B}"/>
    <cellStyle name="Input 22 5 2 2" xfId="39746" xr:uid="{632EB754-3763-4A7F-BD87-1D584E8F5089}"/>
    <cellStyle name="Input 22 5 2_Commentaires" xfId="39747" xr:uid="{056888C3-C5C3-485E-A84A-4958163DBF84}"/>
    <cellStyle name="Input 22 5 3" xfId="39748" xr:uid="{E89E8642-A817-4D19-BB23-398E54E84BEA}"/>
    <cellStyle name="Input 22 5_Commentaires" xfId="39749" xr:uid="{5DDA3D0F-17ED-4CCE-A865-809C48C18654}"/>
    <cellStyle name="Input 22 6" xfId="39750" xr:uid="{BF3C9281-73A4-4334-ADC4-EED69B9F35D3}"/>
    <cellStyle name="Input 22 6 2" xfId="39751" xr:uid="{AC2FBBAD-2C56-4651-A607-63CC758686CD}"/>
    <cellStyle name="Input 22 6 2 2" xfId="39752" xr:uid="{27973246-CAB7-49C3-8395-9095ADC966F8}"/>
    <cellStyle name="Input 22 6 2_Commentaires" xfId="39753" xr:uid="{663081AC-84E4-493A-ADFC-B702884E0EB9}"/>
    <cellStyle name="Input 22 6 3" xfId="39754" xr:uid="{E1C8D47B-0D08-4501-B3AD-DCC257708B85}"/>
    <cellStyle name="Input 22 6_Commentaires" xfId="39755" xr:uid="{B92A8DE1-82D5-406D-B9A5-01D3A5370514}"/>
    <cellStyle name="Input 22 7" xfId="39756" xr:uid="{415C8B03-538C-4E65-8828-14396AF1670E}"/>
    <cellStyle name="Input 22 7 2" xfId="39757" xr:uid="{2DEEFCD3-D066-4526-81B4-7C0AB021860F}"/>
    <cellStyle name="Input 22 7_Commentaires" xfId="39758" xr:uid="{CE74A4A3-DA86-49B7-BB9E-E53048BB77AF}"/>
    <cellStyle name="Input 22 8" xfId="39759" xr:uid="{EAAD7E21-5DF6-49EB-83C5-FB74766A6E37}"/>
    <cellStyle name="Input 22 8 2" xfId="39760" xr:uid="{681F80B3-9CC0-4ED6-AD8D-C6F8E1F8F4DA}"/>
    <cellStyle name="Input 22 8_Commentaires" xfId="39761" xr:uid="{75341907-A642-4CF5-84A0-89DE3A866D6D}"/>
    <cellStyle name="Input 22 9" xfId="39762" xr:uid="{57AF4350-4EB1-4B0B-8F53-5B833575B70B}"/>
    <cellStyle name="Input 22_Commentaires" xfId="39763" xr:uid="{B4F95268-BD7C-4557-B9A8-A383D855E1CA}"/>
    <cellStyle name="Input 23" xfId="39764" xr:uid="{8AFF7415-001E-449B-87E2-F674FD713845}"/>
    <cellStyle name="Input 23 2" xfId="39765" xr:uid="{7B92885A-67B9-487D-83BF-AECFFEA423BA}"/>
    <cellStyle name="Input 23 2 2" xfId="39766" xr:uid="{C2C09C01-D5EF-4C7A-884B-B8171D7A2B4E}"/>
    <cellStyle name="Input 23 2 2 2" xfId="39767" xr:uid="{A619FA8B-A652-4FDB-89F7-3D7B9E0515E6}"/>
    <cellStyle name="Input 23 2 2_Commentaires" xfId="39768" xr:uid="{75C08AA2-6A72-40C0-AD92-64BADD5AAC80}"/>
    <cellStyle name="Input 23 2 3" xfId="39769" xr:uid="{7377BE1B-531D-49E2-A899-10FA49F77AB0}"/>
    <cellStyle name="Input 23 2 4" xfId="39770" xr:uid="{54F21D46-F531-4691-92E0-EC08AC0D993D}"/>
    <cellStyle name="Input 23 2 5" xfId="39771" xr:uid="{5737EC57-0A38-441A-ABC5-00EA90220009}"/>
    <cellStyle name="Input 23 2_Commentaires" xfId="39772" xr:uid="{831FD565-F830-4DB3-9986-34278B09A322}"/>
    <cellStyle name="Input 23 3" xfId="39773" xr:uid="{74601627-FB47-4BBC-888C-B98FD14E441F}"/>
    <cellStyle name="Input 23 3 2" xfId="39774" xr:uid="{1E426E59-9B55-48B6-8643-C544BA57B70B}"/>
    <cellStyle name="Input 23 3 2 2" xfId="39775" xr:uid="{E7AC4D8A-55FE-40D6-8370-7BBEE7D03CAC}"/>
    <cellStyle name="Input 23 3 2_Commentaires" xfId="39776" xr:uid="{C8C7EFD6-FAFA-480C-8AD8-A6445AD0C989}"/>
    <cellStyle name="Input 23 3 3" xfId="39777" xr:uid="{F2FFD2E4-E2EF-4608-BFF4-1337EBA64B44}"/>
    <cellStyle name="Input 23 3 4" xfId="39778" xr:uid="{4C364F7A-F808-4F32-B5AB-886CC93FF520}"/>
    <cellStyle name="Input 23 3 5" xfId="39779" xr:uid="{64C99E51-5121-485E-8C4B-13045B7A5689}"/>
    <cellStyle name="Input 23 3_Commentaires" xfId="39780" xr:uid="{0A628106-CBA9-4133-9484-9C3EBABA5467}"/>
    <cellStyle name="Input 23 4" xfId="39781" xr:uid="{DD79223E-F69E-46C4-8351-DFF9766B83F4}"/>
    <cellStyle name="Input 23 4 2" xfId="39782" xr:uid="{148F3C32-0761-4050-BD10-85F431F6BC13}"/>
    <cellStyle name="Input 23 4 2 2" xfId="39783" xr:uid="{8BB17385-E17C-4D03-B5AC-AE4AF03B85DC}"/>
    <cellStyle name="Input 23 4 2_Commentaires" xfId="39784" xr:uid="{283069AE-EAFE-46AD-A44A-87AB676688BB}"/>
    <cellStyle name="Input 23 4 3" xfId="39785" xr:uid="{2CD06DC0-6608-4882-AD23-69F5B166F3D4}"/>
    <cellStyle name="Input 23 4_Commentaires" xfId="39786" xr:uid="{D23892D7-899C-42D8-B353-2CDE2B68E34F}"/>
    <cellStyle name="Input 23 5" xfId="39787" xr:uid="{1D9AA054-C3BF-4F85-AC84-3607ED25DCAF}"/>
    <cellStyle name="Input 23 5 2" xfId="39788" xr:uid="{CE2218D0-AD58-4563-9039-1D8DED8D8060}"/>
    <cellStyle name="Input 23 5 2 2" xfId="39789" xr:uid="{03174C3C-C8E1-4706-A7D7-6B89A0EAEE6F}"/>
    <cellStyle name="Input 23 5 2_Commentaires" xfId="39790" xr:uid="{78C47D50-6562-4E4F-93C1-6BD85F3BEC71}"/>
    <cellStyle name="Input 23 5 3" xfId="39791" xr:uid="{EE2B6AAE-095A-4209-9C30-03A43031C986}"/>
    <cellStyle name="Input 23 5_Commentaires" xfId="39792" xr:uid="{545BBB67-462E-40C6-8D21-9DA062314C7E}"/>
    <cellStyle name="Input 23 6" xfId="39793" xr:uid="{5C499C83-EAED-46D1-8F94-97009F43F759}"/>
    <cellStyle name="Input 23 6 2" xfId="39794" xr:uid="{DA65A98F-553B-43C0-A388-52B7F2734CD2}"/>
    <cellStyle name="Input 23 6 2 2" xfId="39795" xr:uid="{239646FF-63E7-4EFF-89F9-D184F3BFDA0A}"/>
    <cellStyle name="Input 23 6 2_Commentaires" xfId="39796" xr:uid="{25C19B8B-218D-4271-B43D-1998676EACAF}"/>
    <cellStyle name="Input 23 6 3" xfId="39797" xr:uid="{C772DF7A-E077-4DA6-94C4-0685BF0E307C}"/>
    <cellStyle name="Input 23 6_Commentaires" xfId="39798" xr:uid="{5FAB606A-F113-4542-84C1-7CA69DE977AF}"/>
    <cellStyle name="Input 23 7" xfId="39799" xr:uid="{E45CCA97-1805-499E-902D-8B7701287BDD}"/>
    <cellStyle name="Input 23 7 2" xfId="39800" xr:uid="{97C81982-CFFB-4798-9614-E4C4DCE33231}"/>
    <cellStyle name="Input 23 7_Commentaires" xfId="39801" xr:uid="{DF801B58-965A-44A3-A1D0-9A1F89FAFC01}"/>
    <cellStyle name="Input 23 8" xfId="39802" xr:uid="{DCC46D82-0D47-4B1D-BC2E-AF8B84AA5032}"/>
    <cellStyle name="Input 23 8 2" xfId="39803" xr:uid="{C8C4558C-E76E-4F61-BF55-36B31F48F0BD}"/>
    <cellStyle name="Input 23 8_Commentaires" xfId="39804" xr:uid="{2C371A33-7D54-4F9D-9A8E-7938289A6CCA}"/>
    <cellStyle name="Input 23 9" xfId="39805" xr:uid="{2DDAFAA6-B0C8-4172-B56A-F9577BC69DDA}"/>
    <cellStyle name="Input 23_Commentaires" xfId="39806" xr:uid="{7414B70E-7800-4529-801C-AC18DC5D92B9}"/>
    <cellStyle name="Input 24" xfId="39807" xr:uid="{FAA9996C-6D1F-4906-8CB5-982914583B60}"/>
    <cellStyle name="Input 24 2" xfId="39808" xr:uid="{9DF0A447-08BC-494A-8719-53D489737714}"/>
    <cellStyle name="Input 24 2 2" xfId="39809" xr:uid="{C82D27A9-5E4F-404E-94D2-6331401B91F7}"/>
    <cellStyle name="Input 24 2 2 2" xfId="39810" xr:uid="{84222C4A-1F46-41DA-AE14-A74FD2FDBC5B}"/>
    <cellStyle name="Input 24 2 2_Commentaires" xfId="39811" xr:uid="{C87833FE-7B98-451B-8368-7D98F546B5D5}"/>
    <cellStyle name="Input 24 2 3" xfId="39812" xr:uid="{B0500671-628E-49D4-ADFF-CB7A18B7A00C}"/>
    <cellStyle name="Input 24 2 4" xfId="39813" xr:uid="{19C36397-A6E0-47BA-A3FA-913FBAE20ED3}"/>
    <cellStyle name="Input 24 2 5" xfId="39814" xr:uid="{D547CAEB-47E7-4B8F-915C-F93C11A1085D}"/>
    <cellStyle name="Input 24 2_Commentaires" xfId="39815" xr:uid="{7D1DD1F6-2D0E-4F5B-BE18-AF8069F870F6}"/>
    <cellStyle name="Input 24 3" xfId="39816" xr:uid="{2A374B4E-CDC4-4C08-BEFC-CE5953973407}"/>
    <cellStyle name="Input 24 3 2" xfId="39817" xr:uid="{7470565D-D47D-4745-8833-452D5C118467}"/>
    <cellStyle name="Input 24 3 2 2" xfId="39818" xr:uid="{985F666D-103F-4EF3-ADFC-F83B2B61C1EB}"/>
    <cellStyle name="Input 24 3 2_Commentaires" xfId="39819" xr:uid="{84BB9EF0-CE7A-4E4C-8033-CD801416A0A5}"/>
    <cellStyle name="Input 24 3 3" xfId="39820" xr:uid="{CCC486F1-89E4-4F62-AE93-C685C4697848}"/>
    <cellStyle name="Input 24 3 4" xfId="39821" xr:uid="{D26F2F01-5049-4536-ABDA-8493EB8EEF31}"/>
    <cellStyle name="Input 24 3 5" xfId="39822" xr:uid="{6DE0BB2E-7401-4366-8CB7-F0FF698E6AED}"/>
    <cellStyle name="Input 24 3_Commentaires" xfId="39823" xr:uid="{DB771E2F-E4C4-45CD-9F59-08B58B3F2685}"/>
    <cellStyle name="Input 24 4" xfId="39824" xr:uid="{954533F2-CA0A-4633-BD5D-502169328533}"/>
    <cellStyle name="Input 24 4 2" xfId="39825" xr:uid="{863BAF53-BE78-49EA-BB6A-D665EEBA0D04}"/>
    <cellStyle name="Input 24 4 2 2" xfId="39826" xr:uid="{37B77DBA-8B81-4219-8617-4AA4B85C7382}"/>
    <cellStyle name="Input 24 4 2_Commentaires" xfId="39827" xr:uid="{A66A842D-E86A-4EAD-9B55-D9C522C60F8A}"/>
    <cellStyle name="Input 24 4 3" xfId="39828" xr:uid="{19541154-2B85-4FD7-9232-8F1F5AA1FD52}"/>
    <cellStyle name="Input 24 4_Commentaires" xfId="39829" xr:uid="{F87BA61D-57E2-4FEB-BF0E-EE50AE080176}"/>
    <cellStyle name="Input 24 5" xfId="39830" xr:uid="{DEDD2C79-B5FA-4EB7-B80D-7E31D9719ABD}"/>
    <cellStyle name="Input 24 5 2" xfId="39831" xr:uid="{45514B44-0552-4D85-A98A-216BD708383D}"/>
    <cellStyle name="Input 24 5 2 2" xfId="39832" xr:uid="{B719796B-6292-437C-8FB7-CCD7E715E995}"/>
    <cellStyle name="Input 24 5 2_Commentaires" xfId="39833" xr:uid="{D1A94940-11B0-4FCA-9B16-B33B4FBBAF45}"/>
    <cellStyle name="Input 24 5 3" xfId="39834" xr:uid="{A7794E59-32EB-48C1-83EB-F07419F2BB1F}"/>
    <cellStyle name="Input 24 5_Commentaires" xfId="39835" xr:uid="{92B3897D-B873-4B96-B018-14BCCB05E14C}"/>
    <cellStyle name="Input 24 6" xfId="39836" xr:uid="{5A642972-1711-4452-80A4-85D70CDA602A}"/>
    <cellStyle name="Input 24 6 2" xfId="39837" xr:uid="{111C6DA1-4028-4D01-AD56-2E61EE566306}"/>
    <cellStyle name="Input 24 6 2 2" xfId="39838" xr:uid="{5FDC30E6-409B-4A3F-B3BF-9B851D063C26}"/>
    <cellStyle name="Input 24 6 2_Commentaires" xfId="39839" xr:uid="{48BD0F91-6041-406E-B970-FB30497F5F27}"/>
    <cellStyle name="Input 24 6 3" xfId="39840" xr:uid="{B9569515-6184-425E-8872-EFB651122EB0}"/>
    <cellStyle name="Input 24 6_Commentaires" xfId="39841" xr:uid="{88D8E205-CEC7-491E-9E24-E95DB5A32933}"/>
    <cellStyle name="Input 24 7" xfId="39842" xr:uid="{4FCA12F5-6FB4-4F8E-B646-B90F8FA62AF7}"/>
    <cellStyle name="Input 24 7 2" xfId="39843" xr:uid="{0E81E496-86AC-4E54-A59E-71F1D99E6934}"/>
    <cellStyle name="Input 24 7_Commentaires" xfId="39844" xr:uid="{E5A9C1CB-3A95-4D6E-849C-3BF44F8649DE}"/>
    <cellStyle name="Input 24 8" xfId="39845" xr:uid="{27894053-532E-4E87-BE07-023080B0A5B0}"/>
    <cellStyle name="Input 24 8 2" xfId="39846" xr:uid="{B298B43D-0048-4484-9957-BA514C109490}"/>
    <cellStyle name="Input 24 8_Commentaires" xfId="39847" xr:uid="{1775CAC7-2CEC-497D-AA52-4D4C51436653}"/>
    <cellStyle name="Input 24 9" xfId="39848" xr:uid="{E7B3A3E1-2F1A-446A-A292-74F88313D613}"/>
    <cellStyle name="Input 24_Commentaires" xfId="39849" xr:uid="{6F28C325-EC17-4170-997A-6CC74F20936F}"/>
    <cellStyle name="Input 25" xfId="39850" xr:uid="{101BDD0D-F3B2-4635-8236-126605A63272}"/>
    <cellStyle name="Input 25 2" xfId="39851" xr:uid="{C112E8FD-312A-476F-AA45-D1F2B6A30247}"/>
    <cellStyle name="Input 25 2 2" xfId="39852" xr:uid="{E29D42DF-31E8-4EAF-B7D8-F01EF54FBB20}"/>
    <cellStyle name="Input 25 2 2 2" xfId="39853" xr:uid="{5C57CD36-C4F6-4D4A-8B97-4586D582DB44}"/>
    <cellStyle name="Input 25 2 2_Commentaires" xfId="39854" xr:uid="{BD302366-F905-4FF0-8353-6E59FCA85651}"/>
    <cellStyle name="Input 25 2 3" xfId="39855" xr:uid="{8E8C96B4-F9E5-4A68-8AF8-9CA91FAF3DA7}"/>
    <cellStyle name="Input 25 2 4" xfId="39856" xr:uid="{A2E55C2C-0B5C-43D2-884D-8B9B5FA1C104}"/>
    <cellStyle name="Input 25 2 5" xfId="39857" xr:uid="{48492AAF-54C5-499A-922E-52F31F17D16B}"/>
    <cellStyle name="Input 25 2_Commentaires" xfId="39858" xr:uid="{1430EE70-60E6-435D-9652-2C413092A5E8}"/>
    <cellStyle name="Input 25 3" xfId="39859" xr:uid="{A0E7E5D4-8F8E-4338-B313-6A1C95BAE196}"/>
    <cellStyle name="Input 25 3 2" xfId="39860" xr:uid="{5DAE7ECA-FFDB-44D9-B32B-5CC29DE56749}"/>
    <cellStyle name="Input 25 3 2 2" xfId="39861" xr:uid="{CA9FC099-F983-4B22-B354-04E2EDE72742}"/>
    <cellStyle name="Input 25 3 2_Commentaires" xfId="39862" xr:uid="{BD103301-8604-4295-856D-8E7BC1C99963}"/>
    <cellStyle name="Input 25 3 3" xfId="39863" xr:uid="{F43A5232-87F5-4667-B19D-04E7D6FCC1BB}"/>
    <cellStyle name="Input 25 3 4" xfId="39864" xr:uid="{690987C3-E4C0-4432-ADE6-0236C22C410D}"/>
    <cellStyle name="Input 25 3 5" xfId="39865" xr:uid="{11C649C8-B318-489B-BB66-773D64673732}"/>
    <cellStyle name="Input 25 3_Commentaires" xfId="39866" xr:uid="{756A697A-1D12-4B81-A9AA-4E45CB691515}"/>
    <cellStyle name="Input 25 4" xfId="39867" xr:uid="{6E65FAEA-9B9C-4CE8-821A-EFC6657CB89D}"/>
    <cellStyle name="Input 25 4 2" xfId="39868" xr:uid="{B898D34D-6076-4D4A-87D4-0BA692BB94BD}"/>
    <cellStyle name="Input 25 4 2 2" xfId="39869" xr:uid="{6A6F770C-581D-4A4B-95E0-094C73E4641E}"/>
    <cellStyle name="Input 25 4 2_Commentaires" xfId="39870" xr:uid="{7C4A7667-3585-4139-B7D4-F2DCFC9FFFE9}"/>
    <cellStyle name="Input 25 4 3" xfId="39871" xr:uid="{15A7F278-899A-43BB-81A9-E9CB32815AF5}"/>
    <cellStyle name="Input 25 4_Commentaires" xfId="39872" xr:uid="{414E7021-1ED0-463A-8863-F27514F4D247}"/>
    <cellStyle name="Input 25 5" xfId="39873" xr:uid="{1574176A-D180-4BD1-BB1F-31876C7C4562}"/>
    <cellStyle name="Input 25 5 2" xfId="39874" xr:uid="{93EAB61C-D0F6-430B-B6E0-8BD729CBE80B}"/>
    <cellStyle name="Input 25 5 2 2" xfId="39875" xr:uid="{93721999-CED8-402E-B270-B495975C55F5}"/>
    <cellStyle name="Input 25 5 2_Commentaires" xfId="39876" xr:uid="{CE855136-BF78-47E9-8A9E-44238BA21BFE}"/>
    <cellStyle name="Input 25 5 3" xfId="39877" xr:uid="{B489A6B6-B1EB-4D5C-BD5D-0B27F482DAD1}"/>
    <cellStyle name="Input 25 5_Commentaires" xfId="39878" xr:uid="{465C1F1C-42A1-40E5-A5BC-80E1B0EFE820}"/>
    <cellStyle name="Input 25 6" xfId="39879" xr:uid="{5043EB61-DDEA-433B-80A6-178B0B0E134B}"/>
    <cellStyle name="Input 25 6 2" xfId="39880" xr:uid="{7609BA24-D552-4E03-BB7F-1E12C97051B2}"/>
    <cellStyle name="Input 25 6 2 2" xfId="39881" xr:uid="{B34C4D5D-44D8-4AA7-8DFA-FF12ACC9931C}"/>
    <cellStyle name="Input 25 6 2_Commentaires" xfId="39882" xr:uid="{4931AE6C-46F3-4A92-853D-4193DF7E5B9B}"/>
    <cellStyle name="Input 25 6 3" xfId="39883" xr:uid="{BBEC3388-BAEF-4093-8288-651A631AE8B8}"/>
    <cellStyle name="Input 25 6_Commentaires" xfId="39884" xr:uid="{1F597FD6-3DCA-48ED-87EB-52807EE54017}"/>
    <cellStyle name="Input 25 7" xfId="39885" xr:uid="{B81C6FB2-6912-445E-A27F-A8C772D074B2}"/>
    <cellStyle name="Input 25 7 2" xfId="39886" xr:uid="{D09D1DF9-1596-40F6-859B-EF8C18B97375}"/>
    <cellStyle name="Input 25 7_Commentaires" xfId="39887" xr:uid="{95D84B04-4447-4003-B4D6-91C4715D6DFC}"/>
    <cellStyle name="Input 25 8" xfId="39888" xr:uid="{3AD9B3B3-F535-4E14-B4F9-72364DCA368C}"/>
    <cellStyle name="Input 25 8 2" xfId="39889" xr:uid="{D24700D9-8B0F-4E06-A8D4-C422CCF55072}"/>
    <cellStyle name="Input 25 8_Commentaires" xfId="39890" xr:uid="{323487E2-939B-4C81-A8DA-94AA66B07E42}"/>
    <cellStyle name="Input 25 9" xfId="39891" xr:uid="{09946941-2016-429C-8CB1-7583A9E43949}"/>
    <cellStyle name="Input 25_Commentaires" xfId="39892" xr:uid="{1FEAF095-B5A0-4229-8B52-93999DFDD4AA}"/>
    <cellStyle name="Input 26" xfId="39893" xr:uid="{4696FD4D-F2CF-4E1F-8149-3EC03F6A145C}"/>
    <cellStyle name="Input 26 2" xfId="39894" xr:uid="{C80AD08B-591A-4901-8FAC-EEE0F327C1F2}"/>
    <cellStyle name="Input 26 2 2" xfId="39895" xr:uid="{46C2379B-C4B1-4F75-A64D-312EDDDCD49A}"/>
    <cellStyle name="Input 26 2 2 2" xfId="39896" xr:uid="{BF4BE339-24DC-4F82-B15F-A0DC6F887183}"/>
    <cellStyle name="Input 26 2 2_Commentaires" xfId="39897" xr:uid="{5105680C-AD1C-436F-A595-EB25EF9CE44B}"/>
    <cellStyle name="Input 26 2 3" xfId="39898" xr:uid="{45E43FB9-D29B-4B0F-BD28-D4C2D2BBB857}"/>
    <cellStyle name="Input 26 2 4" xfId="39899" xr:uid="{5DA0356B-87E9-496E-A429-9E5A17A5B8DC}"/>
    <cellStyle name="Input 26 2 5" xfId="39900" xr:uid="{9C1CE209-B440-4AD7-9958-A3B96E2BF2FB}"/>
    <cellStyle name="Input 26 2_Commentaires" xfId="39901" xr:uid="{3808E579-E5A3-4799-B1A3-A977F6E1F6F7}"/>
    <cellStyle name="Input 26 3" xfId="39902" xr:uid="{970F2123-1583-42DB-815A-2BB401535036}"/>
    <cellStyle name="Input 26 3 2" xfId="39903" xr:uid="{BF2D1FB8-4A1E-484E-AEFC-29991C118D3D}"/>
    <cellStyle name="Input 26 3 2 2" xfId="39904" xr:uid="{F821E64B-1136-4143-BC8C-F680D47DC220}"/>
    <cellStyle name="Input 26 3 2_Commentaires" xfId="39905" xr:uid="{C295F1DE-535B-4680-9B26-D6287C5D0490}"/>
    <cellStyle name="Input 26 3 3" xfId="39906" xr:uid="{1F70BD9B-9B1C-4639-B540-F544B1B71EA4}"/>
    <cellStyle name="Input 26 3_Commentaires" xfId="39907" xr:uid="{125034B2-AB72-436A-A868-8D06A6A46432}"/>
    <cellStyle name="Input 26 4" xfId="39908" xr:uid="{3D2BE9E1-3104-4DEC-945A-D1A2879BA839}"/>
    <cellStyle name="Input 26 4 2" xfId="39909" xr:uid="{21D8BF71-9206-404C-9C2E-2A963109D374}"/>
    <cellStyle name="Input 26 4 2 2" xfId="39910" xr:uid="{B517143D-00B9-413B-A769-82E8785650E0}"/>
    <cellStyle name="Input 26 4 2_Commentaires" xfId="39911" xr:uid="{645AE980-B813-4782-8BA2-258DCE825654}"/>
    <cellStyle name="Input 26 4 3" xfId="39912" xr:uid="{54850D96-ED5F-4965-A1A8-5B493A8C67E9}"/>
    <cellStyle name="Input 26 4_Commentaires" xfId="39913" xr:uid="{80A3FAE6-4228-4B94-909B-C88D7BFF0C0B}"/>
    <cellStyle name="Input 26 5" xfId="39914" xr:uid="{C51B2B45-BCEC-4412-A355-E639B20E4996}"/>
    <cellStyle name="Input 26 5 2" xfId="39915" xr:uid="{D36E1708-EFAD-42DC-B2C1-FAB14E445F88}"/>
    <cellStyle name="Input 26 5 2 2" xfId="39916" xr:uid="{342212BB-FB19-4AFF-86A7-7C8F9CE426E7}"/>
    <cellStyle name="Input 26 5 2_Commentaires" xfId="39917" xr:uid="{D51FBF43-730B-4B17-97BB-C3E0B8079976}"/>
    <cellStyle name="Input 26 5 3" xfId="39918" xr:uid="{7C3DA683-79C1-4F59-8335-1960143486C8}"/>
    <cellStyle name="Input 26 5_Commentaires" xfId="39919" xr:uid="{06043472-DE0F-470C-9288-08B6649F825E}"/>
    <cellStyle name="Input 26 6" xfId="39920" xr:uid="{E91DFD30-1AE5-448E-9AF9-CF869507D220}"/>
    <cellStyle name="Input 26 6 2" xfId="39921" xr:uid="{D02D2D56-92AE-4CFA-8F76-54F040CA4E0E}"/>
    <cellStyle name="Input 26 6 2 2" xfId="39922" xr:uid="{4F11F3F8-0935-4E00-AABE-B6B381AA76FC}"/>
    <cellStyle name="Input 26 6 2_Commentaires" xfId="39923" xr:uid="{6D701F88-FF83-48E9-8FFC-C54C556A6243}"/>
    <cellStyle name="Input 26 6 3" xfId="39924" xr:uid="{E260B33D-C8EE-49AD-B621-FCD1BE8B42B7}"/>
    <cellStyle name="Input 26 6_Commentaires" xfId="39925" xr:uid="{EE4C4315-301A-4FD2-85D4-CF6CE0BF13A2}"/>
    <cellStyle name="Input 26 7" xfId="39926" xr:uid="{761024CD-D041-4257-92F9-3C50F17087D8}"/>
    <cellStyle name="Input 26 7 2" xfId="39927" xr:uid="{6350265B-772E-4B2A-8E49-00956B4E7A9D}"/>
    <cellStyle name="Input 26 7_Commentaires" xfId="39928" xr:uid="{D87785D7-D590-4CDF-A1ED-5DAB5C2CBF91}"/>
    <cellStyle name="Input 26 8" xfId="39929" xr:uid="{46D69F94-B839-4DB3-9B62-8EA6836197BF}"/>
    <cellStyle name="Input 26 8 2" xfId="39930" xr:uid="{93B31F18-AF58-4252-AF21-47186EE1EE81}"/>
    <cellStyle name="Input 26 8_Commentaires" xfId="39931" xr:uid="{0EB202FD-F769-4696-8A4A-B9D87FF61FA2}"/>
    <cellStyle name="Input 26 9" xfId="39932" xr:uid="{5AACF176-3817-4F24-A23F-3BFC07FA5421}"/>
    <cellStyle name="Input 26_Commentaires" xfId="39933" xr:uid="{8A8B67E4-98FA-408C-A396-E703E4A8CE58}"/>
    <cellStyle name="Input 27" xfId="39934" xr:uid="{204725A7-5C36-43A5-8235-A3AB4C6063A7}"/>
    <cellStyle name="Input 27 2" xfId="39935" xr:uid="{74EB051F-CF64-486B-8EE3-305D743CC82D}"/>
    <cellStyle name="Input 27 2 2" xfId="39936" xr:uid="{7CA995CD-4B7C-4DBC-9615-7AA442E9D4E7}"/>
    <cellStyle name="Input 27 2 2 2" xfId="39937" xr:uid="{27AB93D5-5CFB-4D5F-ACCD-B8B849CE63F4}"/>
    <cellStyle name="Input 27 2 2_Commentaires" xfId="39938" xr:uid="{0F18BED0-67E0-49BD-A1C2-4ACD4A471AB2}"/>
    <cellStyle name="Input 27 2 3" xfId="39939" xr:uid="{7C896125-370F-473C-A7D0-3F0E23C449A7}"/>
    <cellStyle name="Input 27 2 4" xfId="39940" xr:uid="{72592F1E-7C87-4018-B70F-1203A60E3C65}"/>
    <cellStyle name="Input 27 2 5" xfId="39941" xr:uid="{2ED3FBB7-2CB6-41EB-8AC4-0112F9F62090}"/>
    <cellStyle name="Input 27 2_Commentaires" xfId="39942" xr:uid="{91B66CAF-5C3A-471D-9FC2-0229FF3764BF}"/>
    <cellStyle name="Input 27 3" xfId="39943" xr:uid="{3142B3A4-0C8D-49D2-9AD4-D88030894F9C}"/>
    <cellStyle name="Input 27 3 2" xfId="39944" xr:uid="{C6CC385D-2B40-451C-B21B-B386D3495212}"/>
    <cellStyle name="Input 27 3 2 2" xfId="39945" xr:uid="{AE0C4556-CE63-4B75-A7B2-C6DDCAA603E7}"/>
    <cellStyle name="Input 27 3 2_Commentaires" xfId="39946" xr:uid="{5BD6C70C-854E-492F-9150-9D3B5356F2CE}"/>
    <cellStyle name="Input 27 3 3" xfId="39947" xr:uid="{D20D94A7-4A80-49F5-9B17-90F07C2455D8}"/>
    <cellStyle name="Input 27 3 4" xfId="39948" xr:uid="{C0BA1FA5-6015-4662-B7B0-13819CB3B191}"/>
    <cellStyle name="Input 27 3 5" xfId="39949" xr:uid="{CF7F14E9-A7D7-40FE-9FCE-5C97934B542B}"/>
    <cellStyle name="Input 27 3_Commentaires" xfId="39950" xr:uid="{09E99A90-4EF7-4A9F-B356-81D02C8AB25E}"/>
    <cellStyle name="Input 27 4" xfId="39951" xr:uid="{4068549F-1EAE-493B-A0C3-694743E031C0}"/>
    <cellStyle name="Input 27 4 2" xfId="39952" xr:uid="{A6D92F1B-2979-450E-A1FF-1AF07F4B3514}"/>
    <cellStyle name="Input 27 4 2 2" xfId="39953" xr:uid="{72693620-35BA-4A41-9B2F-D62DBDFCAAD3}"/>
    <cellStyle name="Input 27 4 2_Commentaires" xfId="39954" xr:uid="{681EF089-C789-435D-B4A4-269163AB90D3}"/>
    <cellStyle name="Input 27 4 3" xfId="39955" xr:uid="{F211EF64-063E-4AC5-A143-8CA28B72D6D8}"/>
    <cellStyle name="Input 27 4_Commentaires" xfId="39956" xr:uid="{64850B79-B7DF-4D9A-9C5D-741A54F92E9A}"/>
    <cellStyle name="Input 27 5" xfId="39957" xr:uid="{A8F40DFA-C9DF-4479-9A81-45D297ECA876}"/>
    <cellStyle name="Input 27 5 2" xfId="39958" xr:uid="{5AF6E665-0A36-41D4-901C-F0BA8924DA59}"/>
    <cellStyle name="Input 27 5 2 2" xfId="39959" xr:uid="{849A90A2-5AAB-402C-B5B3-498A3FE11DDC}"/>
    <cellStyle name="Input 27 5 2_Commentaires" xfId="39960" xr:uid="{F66FC2C1-D67C-471E-A5F0-66E990BE6425}"/>
    <cellStyle name="Input 27 5 3" xfId="39961" xr:uid="{0E473E5D-3D94-45A8-A53E-2E5AAC00C298}"/>
    <cellStyle name="Input 27 5_Commentaires" xfId="39962" xr:uid="{4A229024-392E-4A02-859C-4EF5022FE4EC}"/>
    <cellStyle name="Input 27 6" xfId="39963" xr:uid="{F6BA685C-4F80-47F8-BDAE-0FDD71CC2AE6}"/>
    <cellStyle name="Input 27 6 2" xfId="39964" xr:uid="{DE0A45DF-FF96-468A-BB5A-15F625105A83}"/>
    <cellStyle name="Input 27 6 2 2" xfId="39965" xr:uid="{DDE84EE2-B003-425F-A34A-C16E28B05961}"/>
    <cellStyle name="Input 27 6 2_Commentaires" xfId="39966" xr:uid="{D83B81D3-1DED-4676-B403-B1ED527A2323}"/>
    <cellStyle name="Input 27 6 3" xfId="39967" xr:uid="{038893B9-B6FE-4E51-9278-01445BC8E30A}"/>
    <cellStyle name="Input 27 6_Commentaires" xfId="39968" xr:uid="{20DFCE56-0E1B-4C20-A3CB-C87269A1F2F3}"/>
    <cellStyle name="Input 27 7" xfId="39969" xr:uid="{093A494F-E5DF-42A7-B268-FCB284E60A22}"/>
    <cellStyle name="Input 27 7 2" xfId="39970" xr:uid="{3BDE9013-905C-4FE6-86A5-B7B8114BE8A8}"/>
    <cellStyle name="Input 27 7_Commentaires" xfId="39971" xr:uid="{8679306D-4F36-40F9-A567-FD8E570FCC2E}"/>
    <cellStyle name="Input 27 8" xfId="39972" xr:uid="{F910F087-2A39-4DF2-A1F0-261F7F692B02}"/>
    <cellStyle name="Input 27 8 2" xfId="39973" xr:uid="{2863038B-7FD5-415D-BDB6-7A7EB55CD0E8}"/>
    <cellStyle name="Input 27 8_Commentaires" xfId="39974" xr:uid="{5E90F4C5-8B17-41ED-A719-4290C552BFEB}"/>
    <cellStyle name="Input 27 9" xfId="39975" xr:uid="{FEB86C9F-2316-4DB7-88C3-5147B19EE677}"/>
    <cellStyle name="Input 27_Commentaires" xfId="39976" xr:uid="{44013AE8-AA13-4DD9-9109-EE7A74A2B6FE}"/>
    <cellStyle name="Input 28" xfId="39977" xr:uid="{8701968F-9379-4F60-BA68-17057C01AC1A}"/>
    <cellStyle name="Input 28 2" xfId="39978" xr:uid="{D0C6815A-45DB-4DE9-9545-F2EA0092FFDF}"/>
    <cellStyle name="Input 28 2 2" xfId="39979" xr:uid="{3DDEB005-8A3E-486E-B5D6-6B652085C160}"/>
    <cellStyle name="Input 28 2 2 2" xfId="39980" xr:uid="{BF594DC5-E869-4EE9-A805-2CBC8DD15570}"/>
    <cellStyle name="Input 28 2 2_Commentaires" xfId="39981" xr:uid="{AF8274E0-7743-4659-A374-F06E645E872A}"/>
    <cellStyle name="Input 28 2 3" xfId="39982" xr:uid="{090A3DF1-F001-4CD7-9D9C-841CC8B0A7B6}"/>
    <cellStyle name="Input 28 2 4" xfId="39983" xr:uid="{FDE3FD28-BF57-4A41-8AA9-11DACD4185FB}"/>
    <cellStyle name="Input 28 2 5" xfId="39984" xr:uid="{987918A3-C8B7-46EB-9B31-A6F1A4998DEE}"/>
    <cellStyle name="Input 28 2_Commentaires" xfId="39985" xr:uid="{5F45F33A-F2F6-4F74-9DE1-477326B2BD13}"/>
    <cellStyle name="Input 28 3" xfId="39986" xr:uid="{12805E54-60EE-4E22-A30B-0882175C181E}"/>
    <cellStyle name="Input 28 3 2" xfId="39987" xr:uid="{EEB0E197-AE76-48CD-B0CC-976F46EB2245}"/>
    <cellStyle name="Input 28 3 2 2" xfId="39988" xr:uid="{610DDFC4-8B1D-4496-9CE1-590BCF6D0652}"/>
    <cellStyle name="Input 28 3 2_Commentaires" xfId="39989" xr:uid="{4A0AB102-1154-4DB1-96FA-14C4C59763D4}"/>
    <cellStyle name="Input 28 3 3" xfId="39990" xr:uid="{8FFD584A-7720-4A78-884C-3BFE0151B55B}"/>
    <cellStyle name="Input 28 3_Commentaires" xfId="39991" xr:uid="{D9121AF9-8834-4199-897E-8313B9360CF6}"/>
    <cellStyle name="Input 28 4" xfId="39992" xr:uid="{DF9C97D0-169E-4E21-B748-FE6687E3E6A5}"/>
    <cellStyle name="Input 28 4 2" xfId="39993" xr:uid="{7213DA9E-CFBE-40F1-AD19-B7267FECD794}"/>
    <cellStyle name="Input 28 4 2 2" xfId="39994" xr:uid="{E526BCB7-4031-42F3-B758-04AA33AE65C3}"/>
    <cellStyle name="Input 28 4 2_Commentaires" xfId="39995" xr:uid="{08A253EF-5D0B-470C-B941-67129EA15A49}"/>
    <cellStyle name="Input 28 4 3" xfId="39996" xr:uid="{9DB35C53-02E3-4F38-9461-1B623EB5A2A4}"/>
    <cellStyle name="Input 28 4_Commentaires" xfId="39997" xr:uid="{F01CC043-1E7D-487A-9704-1952A57C970D}"/>
    <cellStyle name="Input 28 5" xfId="39998" xr:uid="{D289B7F8-D60C-4BF1-9CBD-0F02612736DB}"/>
    <cellStyle name="Input 28 5 2" xfId="39999" xr:uid="{921863D7-8F0B-4EB4-ACD6-6F80D713B63B}"/>
    <cellStyle name="Input 28 5 2 2" xfId="40000" xr:uid="{7C2EE044-9763-42B5-B7BC-E983F7115343}"/>
    <cellStyle name="Input 28 5 2_Commentaires" xfId="40001" xr:uid="{6F89DDC0-3A59-4600-AD1A-042A31DFD663}"/>
    <cellStyle name="Input 28 5 3" xfId="40002" xr:uid="{2E5A7AA7-8B87-4D9A-85C0-5600A43CF546}"/>
    <cellStyle name="Input 28 5_Commentaires" xfId="40003" xr:uid="{A7C48A17-DA2B-4AA5-B125-54B6C2F436B8}"/>
    <cellStyle name="Input 28 6" xfId="40004" xr:uid="{87ECA17F-408A-479C-8CB1-5AFEBBA5DDBA}"/>
    <cellStyle name="Input 28 6 2" xfId="40005" xr:uid="{D44B2591-CFBE-4291-950D-AA06DFB07D98}"/>
    <cellStyle name="Input 28 6 2 2" xfId="40006" xr:uid="{71783F9D-AC05-4646-BFBB-CA82A4E7F38B}"/>
    <cellStyle name="Input 28 6 2_Commentaires" xfId="40007" xr:uid="{C621F393-5C27-47BF-B40A-D02A7EF4D3B7}"/>
    <cellStyle name="Input 28 6 3" xfId="40008" xr:uid="{41BA6AA4-1E78-4804-8F69-7F2F7079462A}"/>
    <cellStyle name="Input 28 6_Commentaires" xfId="40009" xr:uid="{D7BE06D3-41E1-4726-A5EF-BFDA85451E75}"/>
    <cellStyle name="Input 28 7" xfId="40010" xr:uid="{22D639E1-9419-4B5F-ABA4-90A43F67E787}"/>
    <cellStyle name="Input 28 7 2" xfId="40011" xr:uid="{6A146F29-F3FA-4170-AB26-46FAC01F1E8D}"/>
    <cellStyle name="Input 28 7_Commentaires" xfId="40012" xr:uid="{58C54BA2-A116-4F9D-A7DE-A16EA4B7E441}"/>
    <cellStyle name="Input 28 8" xfId="40013" xr:uid="{5068FD0F-B1B4-428C-AD49-D41D275B775A}"/>
    <cellStyle name="Input 28 8 2" xfId="40014" xr:uid="{EBFFC0C6-2DDF-4805-B761-8F94003D6560}"/>
    <cellStyle name="Input 28 8_Commentaires" xfId="40015" xr:uid="{9D267AF2-5F78-41E8-A34E-57103E9D8B04}"/>
    <cellStyle name="Input 28 9" xfId="40016" xr:uid="{AF1D347B-035C-46C2-922F-D01A8792F5DA}"/>
    <cellStyle name="Input 28_Commentaires" xfId="40017" xr:uid="{50097629-F6E9-4AB5-AC8C-DDE43F141C7B}"/>
    <cellStyle name="Input 29" xfId="40018" xr:uid="{CB0621D8-2958-4A61-AE3F-DAA1BC11D441}"/>
    <cellStyle name="Input 29 2" xfId="40019" xr:uid="{28304FCF-A8D6-4908-A712-6A30C4F685D9}"/>
    <cellStyle name="Input 29 2 2" xfId="40020" xr:uid="{CCDD72CD-753E-4EAC-9C2D-EE755ECB92F1}"/>
    <cellStyle name="Input 29 2 2 2" xfId="40021" xr:uid="{D1106564-7216-45D4-9CCE-1284F6E99974}"/>
    <cellStyle name="Input 29 2 2_Commentaires" xfId="40022" xr:uid="{53A157C1-962A-4DE0-A2F1-DB72DAE1F7E1}"/>
    <cellStyle name="Input 29 2 3" xfId="40023" xr:uid="{44D944F8-505A-4B65-B643-0E4C567D2155}"/>
    <cellStyle name="Input 29 2 4" xfId="40024" xr:uid="{2196D1A3-0A15-4440-97D7-CC20BF980943}"/>
    <cellStyle name="Input 29 2 5" xfId="40025" xr:uid="{0900CDCC-56DE-41FF-868F-D305911B95E5}"/>
    <cellStyle name="Input 29 2_Commentaires" xfId="40026" xr:uid="{2E6A9F9F-F2A5-4C4A-8473-D04694A7F7B5}"/>
    <cellStyle name="Input 29 3" xfId="40027" xr:uid="{CFB4B489-7320-4648-BF5D-E48C668E8370}"/>
    <cellStyle name="Input 29 3 2" xfId="40028" xr:uid="{8B5E95AB-D29A-4000-82E8-FE4807D67BBC}"/>
    <cellStyle name="Input 29 3 2 2" xfId="40029" xr:uid="{10D6B86B-C66F-4CB6-B1BF-E8F5625DCC05}"/>
    <cellStyle name="Input 29 3 2_Commentaires" xfId="40030" xr:uid="{E34A334F-2A5A-4F04-87CC-7C9C2A56FE54}"/>
    <cellStyle name="Input 29 3 3" xfId="40031" xr:uid="{75DB7765-80D6-4707-8725-A1D443BA0DA3}"/>
    <cellStyle name="Input 29 3_Commentaires" xfId="40032" xr:uid="{64AF80FE-0151-48AA-A8A6-E62BB3E145CC}"/>
    <cellStyle name="Input 29 4" xfId="40033" xr:uid="{05901159-E98B-466F-9D00-EA57D988792D}"/>
    <cellStyle name="Input 29 4 2" xfId="40034" xr:uid="{75D950B8-9D65-4E25-8488-E502370D68DB}"/>
    <cellStyle name="Input 29 4 2 2" xfId="40035" xr:uid="{0EA83469-9827-4955-9E48-B6157D071C56}"/>
    <cellStyle name="Input 29 4 2_Commentaires" xfId="40036" xr:uid="{6E9FF618-CB71-4EC4-AD22-1ECD9CFCA0F8}"/>
    <cellStyle name="Input 29 4 3" xfId="40037" xr:uid="{995D93EE-B876-49AF-B63E-410D2FBDE876}"/>
    <cellStyle name="Input 29 4_Commentaires" xfId="40038" xr:uid="{6E668054-3E20-4D00-9ECB-9FBCF4A41E39}"/>
    <cellStyle name="Input 29 5" xfId="40039" xr:uid="{5E0080A7-BC94-4334-A792-060E36FFD3CD}"/>
    <cellStyle name="Input 29 5 2" xfId="40040" xr:uid="{C5C0B12F-6B8E-4AF3-8E2E-595BE072FFFB}"/>
    <cellStyle name="Input 29 5 2 2" xfId="40041" xr:uid="{77D8C5BE-5AB2-4BC3-82FF-5586AD322745}"/>
    <cellStyle name="Input 29 5 2_Commentaires" xfId="40042" xr:uid="{AF3F8749-A333-4354-B461-2C3EE23BF5B5}"/>
    <cellStyle name="Input 29 5 3" xfId="40043" xr:uid="{EEC3D111-332C-4BBD-9253-5087752697EC}"/>
    <cellStyle name="Input 29 5_Commentaires" xfId="40044" xr:uid="{4B29AC33-9970-473E-B27A-35875B1586E7}"/>
    <cellStyle name="Input 29 6" xfId="40045" xr:uid="{78674324-3626-43B3-A1CE-28E5F524FCB4}"/>
    <cellStyle name="Input 29 6 2" xfId="40046" xr:uid="{803ED29C-C509-4FF3-9A8A-A53D1AEB4408}"/>
    <cellStyle name="Input 29 6 2 2" xfId="40047" xr:uid="{E425A469-681A-4F11-A334-06F101A78091}"/>
    <cellStyle name="Input 29 6 2_Commentaires" xfId="40048" xr:uid="{BB6A4410-DFA7-492E-8438-1D1BA5A2F104}"/>
    <cellStyle name="Input 29 6 3" xfId="40049" xr:uid="{EAFC1980-B6CA-4AFD-9752-7955B687000B}"/>
    <cellStyle name="Input 29 6_Commentaires" xfId="40050" xr:uid="{B76A2BB3-0776-4CEA-ACF1-F53C93E8074E}"/>
    <cellStyle name="Input 29 7" xfId="40051" xr:uid="{E45156FA-0D3E-4A13-A9EB-6EED6D5D6BA6}"/>
    <cellStyle name="Input 29 7 2" xfId="40052" xr:uid="{5EF9DA80-2F4C-4DC7-A8AC-342FB394A13B}"/>
    <cellStyle name="Input 29 7_Commentaires" xfId="40053" xr:uid="{DA2A3F04-F996-4106-9BC6-A7A929119265}"/>
    <cellStyle name="Input 29 8" xfId="40054" xr:uid="{0FDD63C6-39CA-4514-872B-5B98C61062A8}"/>
    <cellStyle name="Input 29 8 2" xfId="40055" xr:uid="{F3F95422-D450-4586-9580-6ABCF0501FEF}"/>
    <cellStyle name="Input 29 8_Commentaires" xfId="40056" xr:uid="{23258AFE-CEA1-4948-BAE0-6201077D47DF}"/>
    <cellStyle name="Input 29 9" xfId="40057" xr:uid="{5359CFB4-F70C-4C88-A0D5-1C32AD599A0D}"/>
    <cellStyle name="Input 29_Commentaires" xfId="40058" xr:uid="{B1B96DDB-23B2-4C8F-B923-CD8062D165A9}"/>
    <cellStyle name="Input 3" xfId="40059" xr:uid="{8F79CF59-72AF-4813-BD96-1B931C7A42DA}"/>
    <cellStyle name="Input 3 10" xfId="40060" xr:uid="{187A75FD-FB63-43AB-9ECF-C2B11815690B}"/>
    <cellStyle name="Input 3 11" xfId="40061" xr:uid="{CF6C0DDF-46AA-40B6-AF3A-B8B8A3E12367}"/>
    <cellStyle name="Input 3 12" xfId="40062" xr:uid="{3ACCC5B0-0B66-4474-9CAE-DB59EE64009B}"/>
    <cellStyle name="Input 3 2" xfId="40063" xr:uid="{082F8CD6-6CA6-4B7D-9E79-EFD6B97EF754}"/>
    <cellStyle name="Input 3 2 10" xfId="40064" xr:uid="{402E7CF7-AF0F-4B7F-81EE-4B947CB0556A}"/>
    <cellStyle name="Input 3 2 2" xfId="40065" xr:uid="{6A8D11A6-003B-42D1-A5AE-E8E4C745FA43}"/>
    <cellStyle name="Input 3 2 2 2" xfId="40066" xr:uid="{3FFC2718-9160-43AC-9063-E7988B7C24A2}"/>
    <cellStyle name="Input 3 2 2 2 2" xfId="40067" xr:uid="{3D7782E8-BDF8-43EE-8030-F206753BC994}"/>
    <cellStyle name="Input 3 2 2 2 3" xfId="40068" xr:uid="{B57D3583-9050-4BBC-8C68-5C5F45812B8A}"/>
    <cellStyle name="Input 3 2 2 2 4" xfId="40069" xr:uid="{9251300E-E107-4A23-9196-54C1ACE9BBAB}"/>
    <cellStyle name="Input 3 2 2 2 5" xfId="40070" xr:uid="{24B882A8-E482-4EC7-B9B3-607EA72DD5DA}"/>
    <cellStyle name="Input 3 2 2 3" xfId="40071" xr:uid="{AD096D10-D2C0-43A2-9570-AF1FC3C5C620}"/>
    <cellStyle name="Input 3 2 2 3 2" xfId="40072" xr:uid="{985F7D80-D240-475A-82DC-185BC6021AE0}"/>
    <cellStyle name="Input 3 2 2 3 3" xfId="40073" xr:uid="{00B04965-EB15-4251-815A-74D2657B55A6}"/>
    <cellStyle name="Input 3 2 2 3 4" xfId="40074" xr:uid="{70DAD2BE-C55A-4526-9FF5-05B74CDA96BC}"/>
    <cellStyle name="Input 3 2 2 3 5" xfId="40075" xr:uid="{EEA189D5-E063-4CBE-B925-9318A101D194}"/>
    <cellStyle name="Input 3 2 2 4" xfId="40076" xr:uid="{5BD41020-3A41-4716-BC0E-CA5D41421D37}"/>
    <cellStyle name="Input 3 2 2 5" xfId="40077" xr:uid="{B81555FD-808D-4F10-95ED-75850603D312}"/>
    <cellStyle name="Input 3 2 2 6" xfId="40078" xr:uid="{8F23EAFB-584B-4260-8D0A-07286FA956A9}"/>
    <cellStyle name="Input 3 2 2 7" xfId="40079" xr:uid="{B313572F-64C5-4DF6-B73C-F13275085DA5}"/>
    <cellStyle name="Input 3 2 2_Commentaires" xfId="40080" xr:uid="{A5E56D26-94F9-4D26-967E-36FE7C18E2A6}"/>
    <cellStyle name="Input 3 2 3" xfId="40081" xr:uid="{49B4A7E7-1CB3-48BD-A6CE-9C8C0F902370}"/>
    <cellStyle name="Input 3 2 3 2" xfId="40082" xr:uid="{3CBF7369-C776-4642-B4A2-0E78130AE0B8}"/>
    <cellStyle name="Input 3 2 3 2 2" xfId="40083" xr:uid="{DDDBEF6C-32A5-436E-A806-E8CD221E59BD}"/>
    <cellStyle name="Input 3 2 3 2 3" xfId="40084" xr:uid="{1BDB8A48-F34A-417D-9F9E-D8CA2A9D2117}"/>
    <cellStyle name="Input 3 2 3 2 4" xfId="40085" xr:uid="{04A9F450-C83E-42A7-8F7E-7B07563350C5}"/>
    <cellStyle name="Input 3 2 3 2 5" xfId="40086" xr:uid="{0061AE3F-41E5-4DBB-A3BD-7498E684A166}"/>
    <cellStyle name="Input 3 2 3 3" xfId="40087" xr:uid="{9CC3CE29-CEE4-4515-8AAD-809423C5854D}"/>
    <cellStyle name="Input 3 2 3 3 2" xfId="40088" xr:uid="{6DCC648F-13C9-4D1C-BB07-52FB8E46252C}"/>
    <cellStyle name="Input 3 2 3 3 3" xfId="40089" xr:uid="{B89C7A39-9490-4D43-BBE9-D6EA396062F5}"/>
    <cellStyle name="Input 3 2 3 3 4" xfId="40090" xr:uid="{F8B127CC-AA89-447C-9A10-877071362BCC}"/>
    <cellStyle name="Input 3 2 3 3 5" xfId="40091" xr:uid="{A7617270-106F-48A8-BA45-CA4B6EE5D6CC}"/>
    <cellStyle name="Input 3 2 3 4" xfId="40092" xr:uid="{0356CE61-3EDE-4A51-AF71-00E2F2959374}"/>
    <cellStyle name="Input 3 2 3 5" xfId="40093" xr:uid="{DBE5EE49-9FFB-46BF-AD9E-ADD1B1F3B898}"/>
    <cellStyle name="Input 3 2 3 6" xfId="40094" xr:uid="{C4598268-03D8-42A9-863D-82EA095B5439}"/>
    <cellStyle name="Input 3 2 3 7" xfId="40095" xr:uid="{A270C2CA-1B97-4D19-9830-4193F8CC1AD2}"/>
    <cellStyle name="Input 3 2 3_Commentaires" xfId="40096" xr:uid="{29BCE66D-9B91-4C4A-B45B-BCDAB7A7A81F}"/>
    <cellStyle name="Input 3 2 4" xfId="40097" xr:uid="{F318684F-8C90-4168-8DEC-DE92E2D48761}"/>
    <cellStyle name="Input 3 2 4 2" xfId="40098" xr:uid="{37D346D9-1FD9-4674-ACB0-CC8CBBAF96BE}"/>
    <cellStyle name="Input 3 2 4 2 2" xfId="40099" xr:uid="{1723BC9B-A583-4D90-8A14-768E10641241}"/>
    <cellStyle name="Input 3 2 4 2 3" xfId="40100" xr:uid="{BEA540B7-0D2D-40C2-B113-4233CAF24E59}"/>
    <cellStyle name="Input 3 2 4 2 4" xfId="40101" xr:uid="{5BE4713C-2B90-4A72-9CD9-74E1637035CF}"/>
    <cellStyle name="Input 3 2 4 2 5" xfId="40102" xr:uid="{68D1C122-2F4C-4F72-8753-C647DA73991C}"/>
    <cellStyle name="Input 3 2 4 3" xfId="40103" xr:uid="{9430D102-30D0-4C06-AD06-32447C428E2A}"/>
    <cellStyle name="Input 3 2 4 3 2" xfId="40104" xr:uid="{9925CB2B-5ABF-403B-8D42-B855468CC010}"/>
    <cellStyle name="Input 3 2 4 3 3" xfId="40105" xr:uid="{3B344082-0B46-4A84-9275-C18537824E5A}"/>
    <cellStyle name="Input 3 2 4 3 4" xfId="40106" xr:uid="{8AA7909A-9580-43CF-A619-6BA09B212ED1}"/>
    <cellStyle name="Input 3 2 4 3 5" xfId="40107" xr:uid="{2F3AF63D-C46F-4EC8-B504-AD3ADF8388A4}"/>
    <cellStyle name="Input 3 2 4 4" xfId="40108" xr:uid="{48310DC3-3FC4-4BC0-8F41-EC0178259E07}"/>
    <cellStyle name="Input 3 2 4 5" xfId="40109" xr:uid="{5BEFE851-2A9C-48E2-B1A6-9F566AEBA80A}"/>
    <cellStyle name="Input 3 2 4 6" xfId="40110" xr:uid="{943FF9F3-6757-44F6-83E0-87BE2BD16741}"/>
    <cellStyle name="Input 3 2 4 7" xfId="40111" xr:uid="{D432B523-5F33-480F-BEB8-E82013465594}"/>
    <cellStyle name="Input 3 2 5" xfId="40112" xr:uid="{ED4BDBA8-3C9F-4DEF-A095-9682DD20C209}"/>
    <cellStyle name="Input 3 2 5 2" xfId="40113" xr:uid="{DB732EF6-4813-4B6B-893F-1A633EB9FFA9}"/>
    <cellStyle name="Input 3 2 5 3" xfId="40114" xr:uid="{231B3ECF-6908-4966-89E7-EC1485C73695}"/>
    <cellStyle name="Input 3 2 5 4" xfId="40115" xr:uid="{CC1CA00F-0962-4ECA-B7C9-5CE76211A6D8}"/>
    <cellStyle name="Input 3 2 5 5" xfId="40116" xr:uid="{0C228D57-551D-4B76-97BE-C7CD7DE7FCA6}"/>
    <cellStyle name="Input 3 2 6" xfId="40117" xr:uid="{7755B042-9C43-4E1F-86E0-5DDC505F5BC1}"/>
    <cellStyle name="Input 3 2 6 2" xfId="40118" xr:uid="{213D1974-7681-464A-8F86-C04EC07111F5}"/>
    <cellStyle name="Input 3 2 6 3" xfId="40119" xr:uid="{53250622-BD53-4066-AF77-AE4391B27C01}"/>
    <cellStyle name="Input 3 2 6 4" xfId="40120" xr:uid="{7F2C711D-B96D-4CD2-8B47-796E60B447D9}"/>
    <cellStyle name="Input 3 2 6 5" xfId="40121" xr:uid="{CB0D2076-19FA-4235-8C83-655386916FF5}"/>
    <cellStyle name="Input 3 2 7" xfId="40122" xr:uid="{7AC42CB2-1F7D-4776-ACFF-A35F7683E512}"/>
    <cellStyle name="Input 3 2 8" xfId="40123" xr:uid="{71AD6166-39E1-4A2A-9A62-24A89FD0257E}"/>
    <cellStyle name="Input 3 2 9" xfId="40124" xr:uid="{E0AEE227-71D4-47FF-9217-EA3D2927A266}"/>
    <cellStyle name="Input 3 2_Commentaires" xfId="40125" xr:uid="{6DEF4901-5CF8-47BD-8349-78778FF7BD6A}"/>
    <cellStyle name="Input 3 3" xfId="40126" xr:uid="{2A04994E-F620-4CA3-A58A-9C233992FE59}"/>
    <cellStyle name="Input 3 3 2" xfId="40127" xr:uid="{117D7BA9-8D0F-4949-8646-1237739F3788}"/>
    <cellStyle name="Input 3 3 2 2" xfId="40128" xr:uid="{062596B5-EEA1-41E7-B781-A2F8E91C1A51}"/>
    <cellStyle name="Input 3 3 2 3" xfId="40129" xr:uid="{EE4B19F6-869D-4FE6-B91E-0E8F94E114E1}"/>
    <cellStyle name="Input 3 3 2 4" xfId="40130" xr:uid="{C9EE03BF-C0E2-422E-936F-F953252DEDFF}"/>
    <cellStyle name="Input 3 3 2 5" xfId="40131" xr:uid="{289D08C1-F081-43D2-B3C5-3038689C793F}"/>
    <cellStyle name="Input 3 3 2_Commentaires" xfId="40132" xr:uid="{4F6DE1ED-6F9F-438A-83A3-78DDBA5396C7}"/>
    <cellStyle name="Input 3 3 3" xfId="40133" xr:uid="{FFCC56FE-AFAA-419E-95E5-16300174189B}"/>
    <cellStyle name="Input 3 3 3 2" xfId="40134" xr:uid="{603507B7-E5F5-480F-B830-0BFFDC7ADB66}"/>
    <cellStyle name="Input 3 3 3 3" xfId="40135" xr:uid="{4E1B758F-B077-441F-A5C3-302BC45AC9A9}"/>
    <cellStyle name="Input 3 3 3 4" xfId="40136" xr:uid="{8DD9EEF3-6EA2-4510-87FF-135984220D58}"/>
    <cellStyle name="Input 3 3 3 5" xfId="40137" xr:uid="{DD0DC02E-7299-4A5E-AAA2-495AF3BE47B7}"/>
    <cellStyle name="Input 3 3 4" xfId="40138" xr:uid="{EC1F888F-2803-4557-B884-6E62E3C5880D}"/>
    <cellStyle name="Input 3 3 5" xfId="40139" xr:uid="{DD373CE3-4E38-4B7B-985F-A86C82F95244}"/>
    <cellStyle name="Input 3 3 6" xfId="40140" xr:uid="{7EA8E397-04C9-46DC-B252-63E104C34881}"/>
    <cellStyle name="Input 3 3 7" xfId="40141" xr:uid="{799839F6-6EB7-4613-BADE-D00899712AF8}"/>
    <cellStyle name="Input 3 3_Commentaires" xfId="40142" xr:uid="{D49C1D89-ED42-4DD3-A215-E5F00300A978}"/>
    <cellStyle name="Input 3 4" xfId="40143" xr:uid="{A10AE3CC-D82D-4728-9F7C-FBBE71911C23}"/>
    <cellStyle name="Input 3 4 2" xfId="40144" xr:uid="{43B40BF4-6BD2-4218-B569-BD5DFB610921}"/>
    <cellStyle name="Input 3 4 2 2" xfId="40145" xr:uid="{49F6A83F-69D8-454D-932E-BE086E7CB08F}"/>
    <cellStyle name="Input 3 4 2 3" xfId="40146" xr:uid="{A63441E7-26DC-48FC-860B-B0DA9862E185}"/>
    <cellStyle name="Input 3 4 2 4" xfId="40147" xr:uid="{2B981E04-9DBB-415A-9B25-FD6E8AC06F24}"/>
    <cellStyle name="Input 3 4 2 5" xfId="40148" xr:uid="{E8996F13-0AEE-445C-A277-61C13274371F}"/>
    <cellStyle name="Input 3 4 2_Commentaires" xfId="40149" xr:uid="{8B7AE606-4BAB-4BDE-B846-FE1A792F0993}"/>
    <cellStyle name="Input 3 4 3" xfId="40150" xr:uid="{CBB11A44-2FB9-4ED9-B01B-9075A342753E}"/>
    <cellStyle name="Input 3 4 3 2" xfId="40151" xr:uid="{6D56DBFF-EF7F-4594-A745-51EC34A1D673}"/>
    <cellStyle name="Input 3 4 3 3" xfId="40152" xr:uid="{D83265CF-542B-487F-88E4-B659E3AE26D7}"/>
    <cellStyle name="Input 3 4 3 4" xfId="40153" xr:uid="{37E24D9F-C366-4F0F-BD8F-0A51CC68C526}"/>
    <cellStyle name="Input 3 4 3 5" xfId="40154" xr:uid="{6204387B-FE62-440E-8A69-7EE610DADFFB}"/>
    <cellStyle name="Input 3 4 4" xfId="40155" xr:uid="{8AF689FA-2FAD-4757-B1C7-A6E3E48D7374}"/>
    <cellStyle name="Input 3 4 5" xfId="40156" xr:uid="{44BEAC86-A632-476C-8F23-671C28CBE5B4}"/>
    <cellStyle name="Input 3 4 6" xfId="40157" xr:uid="{42626AC0-8833-4A03-BC74-F57B1536AC36}"/>
    <cellStyle name="Input 3 4 7" xfId="40158" xr:uid="{6687D0A8-94D0-4DB1-A5EE-113E2F90B5E9}"/>
    <cellStyle name="Input 3 4_Commentaires" xfId="40159" xr:uid="{EECF9E23-81DF-4707-8E2E-91BF423D7DC1}"/>
    <cellStyle name="Input 3 5" xfId="40160" xr:uid="{C2FBF16F-DDF5-4A0D-B4D8-C36AB94ED85D}"/>
    <cellStyle name="Input 3 5 2" xfId="40161" xr:uid="{F60DB152-9B3F-4ED3-BDD5-0DDEB6BAF06F}"/>
    <cellStyle name="Input 3 5 2 2" xfId="40162" xr:uid="{E00461E6-0A15-4CE0-A003-76DDFB5F2594}"/>
    <cellStyle name="Input 3 5 2 3" xfId="40163" xr:uid="{5A237B01-2978-4CC9-BA35-5D987C04F540}"/>
    <cellStyle name="Input 3 5 2 4" xfId="40164" xr:uid="{B96EB966-F875-450C-A979-D07D60C4BA29}"/>
    <cellStyle name="Input 3 5 2 5" xfId="40165" xr:uid="{86B8482E-B41B-4174-8B1C-6B40B478E729}"/>
    <cellStyle name="Input 3 5 2_Commentaires" xfId="40166" xr:uid="{9F9E2A95-803E-436D-9A9F-CB3D3B14BBB6}"/>
    <cellStyle name="Input 3 5 3" xfId="40167" xr:uid="{5E7C8C1F-8B83-4F40-9D5C-CB0741B223E9}"/>
    <cellStyle name="Input 3 5 3 2" xfId="40168" xr:uid="{7B13FEB4-A437-4AA9-9F26-47CBB03BE369}"/>
    <cellStyle name="Input 3 5 3 3" xfId="40169" xr:uid="{E7B7AC66-6222-4A29-8999-8B5FDBBD2528}"/>
    <cellStyle name="Input 3 5 3 4" xfId="40170" xr:uid="{E612F6E3-5885-4ABD-AEA0-B2167728240F}"/>
    <cellStyle name="Input 3 5 3 5" xfId="40171" xr:uid="{C62F48C1-DF23-4DE0-BECE-0890D6E67D40}"/>
    <cellStyle name="Input 3 5 4" xfId="40172" xr:uid="{256379C1-3709-47BB-9692-6008A6310029}"/>
    <cellStyle name="Input 3 5 5" xfId="40173" xr:uid="{14216AD0-075C-4BDA-8AFF-7E0E526A4A16}"/>
    <cellStyle name="Input 3 5 6" xfId="40174" xr:uid="{87B87A77-7A46-49E9-8A80-97350D11ED22}"/>
    <cellStyle name="Input 3 5 7" xfId="40175" xr:uid="{66439626-4001-4848-9BE6-2A04555DE25E}"/>
    <cellStyle name="Input 3 5_Commentaires" xfId="40176" xr:uid="{3A3170BC-CA71-47CD-ABEE-CE7727219A8F}"/>
    <cellStyle name="Input 3 6" xfId="40177" xr:uid="{723F480A-260A-45EE-9F7F-82B4D8BC5AD3}"/>
    <cellStyle name="Input 3 6 2" xfId="40178" xr:uid="{4F94EE0B-89EC-4A49-B58A-BDFE8AA2FBA2}"/>
    <cellStyle name="Input 3 6 2 2" xfId="40179" xr:uid="{B85A765C-8D8B-4110-B3BE-A326E3963F0C}"/>
    <cellStyle name="Input 3 6 2 3" xfId="40180" xr:uid="{7A94FCA3-5A85-4572-9E25-21D3F43E63C4}"/>
    <cellStyle name="Input 3 6 2 4" xfId="40181" xr:uid="{E37B14DE-B599-4D7D-BCA5-5560B38CCE5B}"/>
    <cellStyle name="Input 3 6 2 5" xfId="40182" xr:uid="{E969B48C-4FC8-4A53-8997-C7C298EF6541}"/>
    <cellStyle name="Input 3 6 2_Commentaires" xfId="40183" xr:uid="{71692C35-DD45-4399-8CBA-9C335ADE52C1}"/>
    <cellStyle name="Input 3 6 3" xfId="40184" xr:uid="{A8D8C92F-0BC8-4D46-9FCC-24836ACDAAE2}"/>
    <cellStyle name="Input 3 6 3 2" xfId="40185" xr:uid="{4C57D3F7-7BBB-484C-8DB7-5F1C2F29B6BC}"/>
    <cellStyle name="Input 3 6 3 3" xfId="40186" xr:uid="{8E2EE164-ABC6-46F4-A105-F16AFE2B38FB}"/>
    <cellStyle name="Input 3 6 3 4" xfId="40187" xr:uid="{19AEA627-F100-40D8-ACEB-214FC00BCD29}"/>
    <cellStyle name="Input 3 6 3 5" xfId="40188" xr:uid="{58652B4C-66A6-4A08-89E8-C5D2AC4CD76D}"/>
    <cellStyle name="Input 3 6 4" xfId="40189" xr:uid="{BA1EDE3E-3208-489B-A826-44C8CEC3C2E3}"/>
    <cellStyle name="Input 3 6 5" xfId="40190" xr:uid="{CF71B697-B30E-4CBA-B9F5-6F471F364BA6}"/>
    <cellStyle name="Input 3 6 6" xfId="40191" xr:uid="{A61783EB-89E7-42E4-B33E-49D2FF9F1767}"/>
    <cellStyle name="Input 3 6 7" xfId="40192" xr:uid="{E0AD811F-6050-4A20-B1F7-D8F83A37DDA5}"/>
    <cellStyle name="Input 3 6_Commentaires" xfId="40193" xr:uid="{F259B3E9-CA8E-4D25-A1E8-3FEFB12CEC56}"/>
    <cellStyle name="Input 3 7" xfId="40194" xr:uid="{4A7A0C1B-3343-45E2-BEEF-8538EF0EE969}"/>
    <cellStyle name="Input 3 7 2" xfId="40195" xr:uid="{881A0DDE-9C8D-48AF-9E4F-ABBCFA6298F3}"/>
    <cellStyle name="Input 3 7 2 2" xfId="40196" xr:uid="{BC626DB5-C3BF-43D0-B823-300D283F2721}"/>
    <cellStyle name="Input 3 7 2 3" xfId="40197" xr:uid="{74AD5406-9F7F-4BB8-A170-44601534CC03}"/>
    <cellStyle name="Input 3 7 2 4" xfId="40198" xr:uid="{0E2D3BE7-2141-4259-BA9E-376E1D73C380}"/>
    <cellStyle name="Input 3 7 2 5" xfId="40199" xr:uid="{0E7231BF-8382-4DBF-900E-7C6CA63DB3A7}"/>
    <cellStyle name="Input 3 7 3" xfId="40200" xr:uid="{A0149634-3EDC-406C-A6BD-1962BFF75672}"/>
    <cellStyle name="Input 3 7 4" xfId="40201" xr:uid="{A16D5986-9848-4357-9959-D1D5CF64C5AB}"/>
    <cellStyle name="Input 3 7 5" xfId="40202" xr:uid="{8D065ED3-286A-4E41-AE63-3EF566EC4D77}"/>
    <cellStyle name="Input 3 7 6" xfId="40203" xr:uid="{ADF3ED67-F0BC-43B7-A61A-7F24BBBBCB80}"/>
    <cellStyle name="Input 3 7_Commentaires" xfId="40204" xr:uid="{AE0C206C-6069-41C6-9BAA-19259DA815C7}"/>
    <cellStyle name="Input 3 8" xfId="40205" xr:uid="{B48006B2-6807-4F78-AFB3-2E2ED22CEFDE}"/>
    <cellStyle name="Input 3 8 2" xfId="40206" xr:uid="{7A0FA537-E380-455B-8A54-FF316C5AF792}"/>
    <cellStyle name="Input 3 8 3" xfId="40207" xr:uid="{4001C7B2-607B-413B-8CE8-2F1C51AEFA9C}"/>
    <cellStyle name="Input 3 8 4" xfId="40208" xr:uid="{7748B140-786F-429A-81E0-92FDA8D42040}"/>
    <cellStyle name="Input 3 8 5" xfId="40209" xr:uid="{85269CBD-7C8A-4237-B3D4-C804A607B0EB}"/>
    <cellStyle name="Input 3 8_Commentaires" xfId="40210" xr:uid="{C719B852-B7DD-4406-AC99-8D9E5CF77ADA}"/>
    <cellStyle name="Input 3 9" xfId="40211" xr:uid="{19D01413-4E82-4BB6-905E-6703BA39F7A3}"/>
    <cellStyle name="Input 3_Commentaires" xfId="40212" xr:uid="{ABC47E91-4C6D-4C5C-929A-EC806FDADF08}"/>
    <cellStyle name="Input 30" xfId="40213" xr:uid="{E72F10D8-B3CF-4781-B3B7-9441254D861C}"/>
    <cellStyle name="Input 30 2" xfId="40214" xr:uid="{2C046812-948A-41F3-8258-BE7590AF73D8}"/>
    <cellStyle name="Input 30 2 2" xfId="40215" xr:uid="{68FBE004-A203-4ADD-BCE6-7D26AD8C510D}"/>
    <cellStyle name="Input 30 2 2 2" xfId="40216" xr:uid="{87441D14-87D5-4BF9-8660-96E8EEDB7ABD}"/>
    <cellStyle name="Input 30 2 2_Commentaires" xfId="40217" xr:uid="{A160347E-6FD8-4725-8A13-7C6742777B07}"/>
    <cellStyle name="Input 30 2 3" xfId="40218" xr:uid="{171376D1-3DEF-42CA-AAAD-8EA9C25E877B}"/>
    <cellStyle name="Input 30 2_Commentaires" xfId="40219" xr:uid="{942A3F75-D807-459C-A548-731417E60698}"/>
    <cellStyle name="Input 30 3" xfId="40220" xr:uid="{1E90A27D-FB6D-4C86-8407-504FF6157FA7}"/>
    <cellStyle name="Input 30 3 2" xfId="40221" xr:uid="{B8EE5145-799B-4466-9D6C-92E69B8C88D4}"/>
    <cellStyle name="Input 30 3 2 2" xfId="40222" xr:uid="{1B5841F8-2935-4A3A-AB2C-0E43371F562E}"/>
    <cellStyle name="Input 30 3 2_Commentaires" xfId="40223" xr:uid="{37E8A72E-BAFC-444A-B4BE-06DC27BDD235}"/>
    <cellStyle name="Input 30 3 3" xfId="40224" xr:uid="{93827D91-DF66-41D9-B803-D48214995444}"/>
    <cellStyle name="Input 30 3_Commentaires" xfId="40225" xr:uid="{DFAB32F5-F990-4541-8EC2-A181EE77B1FF}"/>
    <cellStyle name="Input 30 4" xfId="40226" xr:uid="{C8215AEB-9118-4299-887C-05F3CBD8A63D}"/>
    <cellStyle name="Input 30 4 2" xfId="40227" xr:uid="{E766974B-8F56-4FC7-A91C-B594AED96772}"/>
    <cellStyle name="Input 30 4 2 2" xfId="40228" xr:uid="{26AD5FDC-AEEC-4E79-8228-73E67CEB1C9C}"/>
    <cellStyle name="Input 30 4 2_Commentaires" xfId="40229" xr:uid="{F9B739FD-BB2D-475A-A75B-D807A5D22171}"/>
    <cellStyle name="Input 30 4 3" xfId="40230" xr:uid="{1D6AAEEF-2EDD-462D-A057-B8965B5A536B}"/>
    <cellStyle name="Input 30 4_Commentaires" xfId="40231" xr:uid="{B1528D11-D211-4258-BEA9-988C529777B3}"/>
    <cellStyle name="Input 30 5" xfId="40232" xr:uid="{99AA5A3A-F855-4EA3-A2B1-DC1046EA5750}"/>
    <cellStyle name="Input 30 5 2" xfId="40233" xr:uid="{F4F8D7BC-5364-4110-B9C0-7DDFF988998D}"/>
    <cellStyle name="Input 30 5 2 2" xfId="40234" xr:uid="{703C6438-2CA7-457E-BB27-12DA9840EB1C}"/>
    <cellStyle name="Input 30 5 2_Commentaires" xfId="40235" xr:uid="{42723DB2-9A94-4C8D-B01F-DBBF61D892EC}"/>
    <cellStyle name="Input 30 5 3" xfId="40236" xr:uid="{65323029-DAA0-407C-A256-63EFA5E28918}"/>
    <cellStyle name="Input 30 5_Commentaires" xfId="40237" xr:uid="{1C72E267-9675-4575-9982-479610D76541}"/>
    <cellStyle name="Input 30 6" xfId="40238" xr:uid="{4E329A0A-3D73-4F88-BEF1-37759506FC63}"/>
    <cellStyle name="Input 30 6 2" xfId="40239" xr:uid="{65B655D8-C08B-4E75-974C-0D953A7E068F}"/>
    <cellStyle name="Input 30 6 2 2" xfId="40240" xr:uid="{F0E31468-6B8F-462F-916C-1B9CA0B036F1}"/>
    <cellStyle name="Input 30 6 2_Commentaires" xfId="40241" xr:uid="{760D917D-5235-4276-865C-2E4E6BC8AE52}"/>
    <cellStyle name="Input 30 6 3" xfId="40242" xr:uid="{06EE1653-BF71-419A-94B1-9CEEA3BE7B82}"/>
    <cellStyle name="Input 30 6_Commentaires" xfId="40243" xr:uid="{9EFFAB68-89F3-42A7-A82A-EBCB33694710}"/>
    <cellStyle name="Input 30 7" xfId="40244" xr:uid="{05210539-4E82-4E1C-8C8C-A9F26F4C49BD}"/>
    <cellStyle name="Input 30 7 2" xfId="40245" xr:uid="{0DB8C67C-2945-47E4-BD63-27EADA29923A}"/>
    <cellStyle name="Input 30 7_Commentaires" xfId="40246" xr:uid="{5F8EBB90-E95C-4200-AC18-B208CD0FB4A1}"/>
    <cellStyle name="Input 30 8" xfId="40247" xr:uid="{92844715-F77C-4F5E-8944-DD90378001D7}"/>
    <cellStyle name="Input 30 8 2" xfId="40248" xr:uid="{FE7DB5D4-F3DE-4DF9-B989-BB2DA7FEA993}"/>
    <cellStyle name="Input 30 8_Commentaires" xfId="40249" xr:uid="{E000C2A3-E5DE-4CF8-9D75-DD47DFB3FF1D}"/>
    <cellStyle name="Input 30 9" xfId="40250" xr:uid="{23871249-3D31-4A0C-9937-0AAF27AFEB29}"/>
    <cellStyle name="Input 30_Commentaires" xfId="40251" xr:uid="{463F769A-EB8A-47EE-91B3-FF75E4C4B0B2}"/>
    <cellStyle name="Input 31" xfId="40252" xr:uid="{01E6F60D-2C1A-43FB-B1E0-0612C9D31B92}"/>
    <cellStyle name="Input 31 2" xfId="40253" xr:uid="{F36F7DB7-9441-499A-84F0-990917EF5BB5}"/>
    <cellStyle name="Input 31 2 2" xfId="40254" xr:uid="{474CD3BF-1562-4603-8FF1-A8FC06CFE9E2}"/>
    <cellStyle name="Input 31 2 2 2" xfId="40255" xr:uid="{4AE354FE-9107-4FD2-8286-77BB0F8AE7BB}"/>
    <cellStyle name="Input 31 2 2_Commentaires" xfId="40256" xr:uid="{F9AE53E4-2680-45FB-9D18-35A70CCCC114}"/>
    <cellStyle name="Input 31 2 3" xfId="40257" xr:uid="{2E2B32D3-F524-4B95-9FD6-9EBEA4812D1B}"/>
    <cellStyle name="Input 31 2_Commentaires" xfId="40258" xr:uid="{C6514515-2BF0-48A2-A70A-CB988E783B70}"/>
    <cellStyle name="Input 31 3" xfId="40259" xr:uid="{BB13E1A0-01EB-4646-8D25-FD7603B9EC0E}"/>
    <cellStyle name="Input 31 3 2" xfId="40260" xr:uid="{5FB59EEA-4B66-40C3-8D99-6089D5ABA27D}"/>
    <cellStyle name="Input 31 3 2 2" xfId="40261" xr:uid="{AC464BA1-89CC-43B1-AC8A-8FACA66F80CC}"/>
    <cellStyle name="Input 31 3 2_Commentaires" xfId="40262" xr:uid="{768C46F3-3CF9-4887-9B73-708FDB217CC5}"/>
    <cellStyle name="Input 31 3 3" xfId="40263" xr:uid="{80943102-5F4C-4056-BCCC-33FEB6B8B7C8}"/>
    <cellStyle name="Input 31 3_Commentaires" xfId="40264" xr:uid="{84BA500E-829B-458A-BF2D-D60A54AAF4F3}"/>
    <cellStyle name="Input 31 4" xfId="40265" xr:uid="{F09160A5-65E6-4DE9-80E1-190FA0FC459A}"/>
    <cellStyle name="Input 31 4 2" xfId="40266" xr:uid="{44E2228F-5811-4F06-AB52-E1E6CF068CBE}"/>
    <cellStyle name="Input 31 4 2 2" xfId="40267" xr:uid="{9AD029E7-3E01-4A3C-B280-A42A463195DA}"/>
    <cellStyle name="Input 31 4 2_Commentaires" xfId="40268" xr:uid="{5316B475-64DA-4430-82F4-32F41D147E75}"/>
    <cellStyle name="Input 31 4 3" xfId="40269" xr:uid="{D4C7D6C3-4E1F-46F1-8255-D82927F930DC}"/>
    <cellStyle name="Input 31 4_Commentaires" xfId="40270" xr:uid="{2BF3E52B-EBAC-47EB-97B5-BDF0B6E49C00}"/>
    <cellStyle name="Input 31 5" xfId="40271" xr:uid="{37CE11C8-32BD-4527-A21F-0D2B66157626}"/>
    <cellStyle name="Input 31 5 2" xfId="40272" xr:uid="{7641A1A6-CC9C-4A08-B970-D605FD49FF7F}"/>
    <cellStyle name="Input 31 5 2 2" xfId="40273" xr:uid="{407FD09F-E340-45E0-9C88-10A095AA5FEB}"/>
    <cellStyle name="Input 31 5 2_Commentaires" xfId="40274" xr:uid="{CDDE62F3-87FD-44D7-8296-D0E10E663E42}"/>
    <cellStyle name="Input 31 5 3" xfId="40275" xr:uid="{F666E4E8-C273-4646-850C-720F33EC4D2D}"/>
    <cellStyle name="Input 31 5_Commentaires" xfId="40276" xr:uid="{FE5F4E35-D17A-4073-A4BF-8F54BB5ECDEE}"/>
    <cellStyle name="Input 31 6" xfId="40277" xr:uid="{429E0E73-2D66-4E1D-85E0-DEA00A4A1134}"/>
    <cellStyle name="Input 31 6 2" xfId="40278" xr:uid="{942FB3FA-48EF-44CE-BDAF-EDF6E507A7C3}"/>
    <cellStyle name="Input 31 6 2 2" xfId="40279" xr:uid="{69DD12C9-C466-4CD0-B6C6-4638D3949AEB}"/>
    <cellStyle name="Input 31 6 2_Commentaires" xfId="40280" xr:uid="{BBA3E550-FACB-47E6-827B-67A93EE6BEC5}"/>
    <cellStyle name="Input 31 6 3" xfId="40281" xr:uid="{68BFF533-52D2-4924-B1F6-CA74894C4927}"/>
    <cellStyle name="Input 31 6_Commentaires" xfId="40282" xr:uid="{A402D114-C771-497F-A8F9-1C62A87F7854}"/>
    <cellStyle name="Input 31 7" xfId="40283" xr:uid="{628B8323-66D0-4711-96C2-37313354A8BD}"/>
    <cellStyle name="Input 31 7 2" xfId="40284" xr:uid="{3A443FE2-BD1A-4B1F-993F-37056E14B211}"/>
    <cellStyle name="Input 31 7_Commentaires" xfId="40285" xr:uid="{AB4B3FE3-00AA-4245-B640-9AE7AD72D306}"/>
    <cellStyle name="Input 31 8" xfId="40286" xr:uid="{09972839-5D58-4C65-ADE0-E51592C0E1FE}"/>
    <cellStyle name="Input 31 8 2" xfId="40287" xr:uid="{98A5AB51-19A0-4C86-8ADC-4140D26BB1F8}"/>
    <cellStyle name="Input 31 8_Commentaires" xfId="40288" xr:uid="{D8B8EFA4-8A23-42A6-89DC-5B473318282D}"/>
    <cellStyle name="Input 31 9" xfId="40289" xr:uid="{F780069F-884E-48AA-876B-F01AA140AE76}"/>
    <cellStyle name="Input 31_Commentaires" xfId="40290" xr:uid="{ED57D53B-53BA-4173-A814-6FC229AA3A3E}"/>
    <cellStyle name="Input 32" xfId="40291" xr:uid="{4B99F474-4FC0-4A5B-AC64-9289D67F362D}"/>
    <cellStyle name="Input 32 2" xfId="40292" xr:uid="{3CE8E92B-0DA7-481F-ABED-739A0C7057CD}"/>
    <cellStyle name="Input 32 2 2" xfId="40293" xr:uid="{56ED16E7-BA36-4885-875F-C4F02F07ED10}"/>
    <cellStyle name="Input 32 2 2 2" xfId="40294" xr:uid="{1B09A190-6478-4436-ABE7-6D0525157A2A}"/>
    <cellStyle name="Input 32 2 2_Commentaires" xfId="40295" xr:uid="{1E65ED05-F9D8-48C0-9AC3-3650C3E35DEB}"/>
    <cellStyle name="Input 32 2 3" xfId="40296" xr:uid="{0212A869-B3D5-4274-87FD-4BDA6959E5AE}"/>
    <cellStyle name="Input 32 2_Commentaires" xfId="40297" xr:uid="{D17E96D7-B30E-4B1D-9D70-C01DACD0F4A7}"/>
    <cellStyle name="Input 32 3" xfId="40298" xr:uid="{876C616C-D13E-4F98-AD4A-7428B7B02BDD}"/>
    <cellStyle name="Input 32 3 2" xfId="40299" xr:uid="{506C70DE-D61C-4CE8-AB25-354A0ABA95FC}"/>
    <cellStyle name="Input 32 3 2 2" xfId="40300" xr:uid="{14DD8C34-6656-4B93-8AB5-F26C0AB3373F}"/>
    <cellStyle name="Input 32 3 2_Commentaires" xfId="40301" xr:uid="{ADBEFB64-9FF4-4988-9F43-F0B040346694}"/>
    <cellStyle name="Input 32 3 3" xfId="40302" xr:uid="{104006FD-72A6-4E7D-AD5A-85F0BE7C2052}"/>
    <cellStyle name="Input 32 3_Commentaires" xfId="40303" xr:uid="{D5661212-6AF7-4CBC-8ACC-F76E30D8CDA5}"/>
    <cellStyle name="Input 32 4" xfId="40304" xr:uid="{E680DEFF-17A3-4FE6-9318-6A7E20F3C454}"/>
    <cellStyle name="Input 32 4 2" xfId="40305" xr:uid="{D3EA8058-E12F-459B-8BC3-E97A77344088}"/>
    <cellStyle name="Input 32 4 2 2" xfId="40306" xr:uid="{7F604243-099A-4F8F-B9D3-C96EA645789A}"/>
    <cellStyle name="Input 32 4 2_Commentaires" xfId="40307" xr:uid="{F9612E5B-E413-4807-9D17-ECD9EE2BB4D6}"/>
    <cellStyle name="Input 32 4 3" xfId="40308" xr:uid="{6460FA4C-E459-46FD-9F6D-803AF41356B6}"/>
    <cellStyle name="Input 32 4_Commentaires" xfId="40309" xr:uid="{65F7B9FE-ADD8-4E0F-8194-9BFC6940CB07}"/>
    <cellStyle name="Input 32 5" xfId="40310" xr:uid="{EDE2578B-F1CF-495E-9C67-CB1981102D02}"/>
    <cellStyle name="Input 32 5 2" xfId="40311" xr:uid="{4947CA75-BA5D-4524-98F3-D8D67E807829}"/>
    <cellStyle name="Input 32 5 2 2" xfId="40312" xr:uid="{D9AD315F-0845-4D55-871C-44B5970FCF5D}"/>
    <cellStyle name="Input 32 5 2_Commentaires" xfId="40313" xr:uid="{3E448BAB-7096-4992-A8E1-DBC6521FA561}"/>
    <cellStyle name="Input 32 5 3" xfId="40314" xr:uid="{EE06BFDD-3C66-4EE0-B6E5-D4FC2754A869}"/>
    <cellStyle name="Input 32 5_Commentaires" xfId="40315" xr:uid="{66DF3475-A78A-4CEA-BD50-C1D959E0DF91}"/>
    <cellStyle name="Input 32 6" xfId="40316" xr:uid="{E967700B-288D-4408-B7C1-000ADBF747C8}"/>
    <cellStyle name="Input 32 6 2" xfId="40317" xr:uid="{1F5FC548-FFD8-4901-BC79-4FE20FC2E068}"/>
    <cellStyle name="Input 32 6 2 2" xfId="40318" xr:uid="{F45D0405-3B8F-432F-8284-C5C155950617}"/>
    <cellStyle name="Input 32 6 2_Commentaires" xfId="40319" xr:uid="{D56DCEFD-E432-4EEB-BB2B-E7F45190A0F3}"/>
    <cellStyle name="Input 32 6 3" xfId="40320" xr:uid="{4F97206C-6219-4D40-8C5F-90B6B25BE53A}"/>
    <cellStyle name="Input 32 6_Commentaires" xfId="40321" xr:uid="{479C2E0D-099B-45CE-8D6F-9AFF53472806}"/>
    <cellStyle name="Input 32 7" xfId="40322" xr:uid="{FDEA12BF-DD66-4BD2-9BCD-13E0C6937DE6}"/>
    <cellStyle name="Input 32 7 2" xfId="40323" xr:uid="{505D0D73-3F0B-4801-B69B-B4D2B48F8313}"/>
    <cellStyle name="Input 32 7_Commentaires" xfId="40324" xr:uid="{842CF9F3-0507-4D41-9711-212919D7FEDD}"/>
    <cellStyle name="Input 32 8" xfId="40325" xr:uid="{3DF580EE-C442-45A2-AC12-E9F7A4538C15}"/>
    <cellStyle name="Input 32 8 2" xfId="40326" xr:uid="{3DACA3F2-DCAA-4317-AA91-76B5AB217689}"/>
    <cellStyle name="Input 32 8_Commentaires" xfId="40327" xr:uid="{2E825277-C5C1-4801-8F52-C558D36A4EE4}"/>
    <cellStyle name="Input 32 9" xfId="40328" xr:uid="{D168FD62-7DAC-4AA7-879C-203F23340BC3}"/>
    <cellStyle name="Input 32_Commentaires" xfId="40329" xr:uid="{68DB2284-F937-4355-9275-6C7323A2B3A8}"/>
    <cellStyle name="Input 33" xfId="40330" xr:uid="{C15E4EE8-9C93-4778-9A80-292FF3DA910E}"/>
    <cellStyle name="Input 33 2" xfId="40331" xr:uid="{D94D6F3C-4A9A-479D-BE7D-16E1F0D86270}"/>
    <cellStyle name="Input 33 2 2" xfId="40332" xr:uid="{8362D88D-0A92-48FD-AB8D-54A972842D99}"/>
    <cellStyle name="Input 33 2 2 2" xfId="40333" xr:uid="{C5B21297-392A-4166-997F-085DEB90B456}"/>
    <cellStyle name="Input 33 2 2_Commentaires" xfId="40334" xr:uid="{356E2C75-A775-40E8-BAC7-8A7303E9BE72}"/>
    <cellStyle name="Input 33 2 3" xfId="40335" xr:uid="{980A9656-F15C-408F-A88E-586C565DD31D}"/>
    <cellStyle name="Input 33 2_Commentaires" xfId="40336" xr:uid="{EC44BE39-685A-4F84-B907-775A75AED05C}"/>
    <cellStyle name="Input 33 3" xfId="40337" xr:uid="{1B23C310-354A-48FC-B81F-0900B2FC0FBE}"/>
    <cellStyle name="Input 33 3 2" xfId="40338" xr:uid="{13A8A424-1D60-4C15-9DD3-82DCFE7DE9B2}"/>
    <cellStyle name="Input 33 3 2 2" xfId="40339" xr:uid="{955B2C3E-84DE-4513-BE47-8DB67222324A}"/>
    <cellStyle name="Input 33 3 2_Commentaires" xfId="40340" xr:uid="{D230751E-FC3E-4F9F-B342-3D0F5C0EBD4D}"/>
    <cellStyle name="Input 33 3 3" xfId="40341" xr:uid="{ADDBBDDD-D7DA-4582-9F7B-E7459ACF4460}"/>
    <cellStyle name="Input 33 3_Commentaires" xfId="40342" xr:uid="{24D0D241-036F-4C89-95AD-6879013F32BA}"/>
    <cellStyle name="Input 33 4" xfId="40343" xr:uid="{D39ED922-53E7-459D-954A-91078566899E}"/>
    <cellStyle name="Input 33 4 2" xfId="40344" xr:uid="{1CC3324B-4E55-4D2F-A6FF-C50CCFB5BFEC}"/>
    <cellStyle name="Input 33 4 2 2" xfId="40345" xr:uid="{4EB1E7F3-7796-453C-8B0B-260DCCCECAD5}"/>
    <cellStyle name="Input 33 4 2_Commentaires" xfId="40346" xr:uid="{24DDAFFC-4A13-481B-A518-A13A0ACFE73C}"/>
    <cellStyle name="Input 33 4 3" xfId="40347" xr:uid="{B14A3A1C-2CA7-4DA3-8352-0ECB1C677B3A}"/>
    <cellStyle name="Input 33 4_Commentaires" xfId="40348" xr:uid="{3681202C-4197-458D-856D-2564DA45D4DF}"/>
    <cellStyle name="Input 33 5" xfId="40349" xr:uid="{AD5F1F28-B104-47FB-BE88-D7FA32A74249}"/>
    <cellStyle name="Input 33 5 2" xfId="40350" xr:uid="{04343ACC-8B48-4CB8-860C-02348FF88FE3}"/>
    <cellStyle name="Input 33 5 2 2" xfId="40351" xr:uid="{6B0FB7C1-2220-4D9C-965F-575590B865AF}"/>
    <cellStyle name="Input 33 5 2_Commentaires" xfId="40352" xr:uid="{29B4666C-88FA-4319-B1C2-384EDA19C249}"/>
    <cellStyle name="Input 33 5 3" xfId="40353" xr:uid="{467C413E-72AB-4D12-A32C-B9FF03C38E49}"/>
    <cellStyle name="Input 33 5_Commentaires" xfId="40354" xr:uid="{F0C2214E-15FC-4571-8EFF-4F94F296C9DD}"/>
    <cellStyle name="Input 33 6" xfId="40355" xr:uid="{BE5F8E04-FC5A-4492-9B3D-A08C7C159829}"/>
    <cellStyle name="Input 33 6 2" xfId="40356" xr:uid="{0767FBFA-D699-49E1-A667-91F666EFA588}"/>
    <cellStyle name="Input 33 6 2 2" xfId="40357" xr:uid="{F8BA3E30-250E-4B30-9194-BD757F8723BE}"/>
    <cellStyle name="Input 33 6 2_Commentaires" xfId="40358" xr:uid="{CB00E5E9-791E-4F7D-85C9-34130E9F84B5}"/>
    <cellStyle name="Input 33 6 3" xfId="40359" xr:uid="{FB851CF6-25E8-4636-8729-7E300E47AD07}"/>
    <cellStyle name="Input 33 6_Commentaires" xfId="40360" xr:uid="{47880ADE-F369-44F0-8DD5-436F6B5E5C72}"/>
    <cellStyle name="Input 33 7" xfId="40361" xr:uid="{CE442BF1-25BC-4983-B06E-95AD8330167B}"/>
    <cellStyle name="Input 33 7 2" xfId="40362" xr:uid="{77B94747-A18C-4CA1-A4A1-5F4FD2F88B6C}"/>
    <cellStyle name="Input 33 7_Commentaires" xfId="40363" xr:uid="{51A77AF4-8E02-4ACF-A530-F9577EF02533}"/>
    <cellStyle name="Input 33 8" xfId="40364" xr:uid="{F8A5F047-24E1-4901-BAED-CB587453DBFE}"/>
    <cellStyle name="Input 33 8 2" xfId="40365" xr:uid="{A0617707-B0BA-432C-8C68-5CD8945D0255}"/>
    <cellStyle name="Input 33 8_Commentaires" xfId="40366" xr:uid="{399B3F2C-3B47-4E65-A11A-CCAEF34AC4EF}"/>
    <cellStyle name="Input 33 9" xfId="40367" xr:uid="{0D5D567C-6E14-4784-AEDA-E431F2DD8481}"/>
    <cellStyle name="Input 33_Commentaires" xfId="40368" xr:uid="{3B73E2F3-8CA7-4FC0-BF62-A01D0A77D0EA}"/>
    <cellStyle name="Input 34" xfId="40369" xr:uid="{8BA57C2D-0436-48DE-A8B0-740DE1719AA2}"/>
    <cellStyle name="Input 34 2" xfId="40370" xr:uid="{CF022AA9-1A25-45EA-A7DE-0832FC03A8D6}"/>
    <cellStyle name="Input 34 2 2" xfId="40371" xr:uid="{320B2078-C821-423E-9289-E29A341CB42E}"/>
    <cellStyle name="Input 34 2 2 2" xfId="40372" xr:uid="{1DD6B152-A6F9-497D-AB77-7AD504BCD67A}"/>
    <cellStyle name="Input 34 2 2_Commentaires" xfId="40373" xr:uid="{0E5948C2-BA7F-4769-B3E7-679BD8B1A370}"/>
    <cellStyle name="Input 34 2 3" xfId="40374" xr:uid="{9CFA51AE-193A-4798-B747-F0D05CE871BA}"/>
    <cellStyle name="Input 34 2_Commentaires" xfId="40375" xr:uid="{DE9395E8-36AD-4427-91B5-A50CDA75E6B5}"/>
    <cellStyle name="Input 34 3" xfId="40376" xr:uid="{FA00897D-944D-49C0-9F8A-412C8888B3D8}"/>
    <cellStyle name="Input 34 3 2" xfId="40377" xr:uid="{99C9F628-1F6C-4982-AD68-1D6A4943D01B}"/>
    <cellStyle name="Input 34 3 2 2" xfId="40378" xr:uid="{A5920D9A-4E83-4B96-B1D6-84F5FDC4B868}"/>
    <cellStyle name="Input 34 3 2_Commentaires" xfId="40379" xr:uid="{0817872C-AA54-4680-AD75-7CBFE5329EF2}"/>
    <cellStyle name="Input 34 3 3" xfId="40380" xr:uid="{D72E5784-1948-40AD-ADB2-B04689776B97}"/>
    <cellStyle name="Input 34 3_Commentaires" xfId="40381" xr:uid="{7A62DCAE-1BB8-4367-B9AC-F35DB1356136}"/>
    <cellStyle name="Input 34 4" xfId="40382" xr:uid="{0D63C803-B167-4F3E-9F28-6AB0ADB24F5C}"/>
    <cellStyle name="Input 34 4 2" xfId="40383" xr:uid="{2C4C347E-08AA-41BA-89C2-37222447C170}"/>
    <cellStyle name="Input 34 4 2 2" xfId="40384" xr:uid="{EEEEFEEA-C04D-4EA7-B0D7-F83F0F0B053D}"/>
    <cellStyle name="Input 34 4 2_Commentaires" xfId="40385" xr:uid="{5E48A504-D771-455F-B944-A9688A4CD0A2}"/>
    <cellStyle name="Input 34 4 3" xfId="40386" xr:uid="{BD45A024-3F97-438A-8C56-DAD515214AB4}"/>
    <cellStyle name="Input 34 4_Commentaires" xfId="40387" xr:uid="{BBDEBD7C-28FD-43B5-93F1-C2075D3901AD}"/>
    <cellStyle name="Input 34 5" xfId="40388" xr:uid="{A72C2FDE-9CAA-4B25-AFE2-9EEAA842444E}"/>
    <cellStyle name="Input 34 5 2" xfId="40389" xr:uid="{F26BC318-31C6-4F4B-A7E6-49547339EB44}"/>
    <cellStyle name="Input 34 5 2 2" xfId="40390" xr:uid="{1F86DFAD-4B8F-44B0-BCBA-A930BDE82F76}"/>
    <cellStyle name="Input 34 5 2_Commentaires" xfId="40391" xr:uid="{CB3E68D9-6EAD-4949-8E71-392CAEBE01A7}"/>
    <cellStyle name="Input 34 5 3" xfId="40392" xr:uid="{AD5D9E86-56E8-4D43-BAE4-B910455191C9}"/>
    <cellStyle name="Input 34 5_Commentaires" xfId="40393" xr:uid="{BC80CBDF-A6F3-49FF-9ED8-413B6EBFE4A1}"/>
    <cellStyle name="Input 34 6" xfId="40394" xr:uid="{9B30F875-5D89-4F13-9808-92413F3E2CFC}"/>
    <cellStyle name="Input 34 6 2" xfId="40395" xr:uid="{ED20E720-8903-4949-93F0-B33C8227ACA7}"/>
    <cellStyle name="Input 34 6 2 2" xfId="40396" xr:uid="{55AEDCDA-3F68-4BF7-8930-DDD8378B720F}"/>
    <cellStyle name="Input 34 6 2_Commentaires" xfId="40397" xr:uid="{E8D54030-8CD9-4C7C-B3B5-0A17DC140328}"/>
    <cellStyle name="Input 34 6 3" xfId="40398" xr:uid="{7A0F3C51-95DB-4BE6-B2BA-FB2CFEFE5CD0}"/>
    <cellStyle name="Input 34 6_Commentaires" xfId="40399" xr:uid="{58EE3BB3-978B-4268-B410-92192B65C626}"/>
    <cellStyle name="Input 34 7" xfId="40400" xr:uid="{AF3C8010-F1DB-4E25-820A-5FD735C952E5}"/>
    <cellStyle name="Input 34 7 2" xfId="40401" xr:uid="{AAB4AC11-076F-4C2A-8CC2-5FE8CE5DABEA}"/>
    <cellStyle name="Input 34 7_Commentaires" xfId="40402" xr:uid="{5D8D0A37-FD22-42D8-B0CA-DE5C0C85BD8E}"/>
    <cellStyle name="Input 34 8" xfId="40403" xr:uid="{E440C5A8-EF6A-4A9C-B0A1-1689C49E1BB5}"/>
    <cellStyle name="Input 34 8 2" xfId="40404" xr:uid="{56A254E5-E1EA-4095-A9C3-4AFB49225AEE}"/>
    <cellStyle name="Input 34 8_Commentaires" xfId="40405" xr:uid="{5CE2ABD4-E6E1-4DBB-98A8-525108D0C23F}"/>
    <cellStyle name="Input 34 9" xfId="40406" xr:uid="{32604528-0A77-4201-A298-45A3F5C61FAA}"/>
    <cellStyle name="Input 34_Commentaires" xfId="40407" xr:uid="{1F0C2F4F-409A-46A6-BBA8-B207344E17DA}"/>
    <cellStyle name="Input 35" xfId="40408" xr:uid="{468C5E7F-3772-4345-9CAB-DB2F6B9AB255}"/>
    <cellStyle name="Input 35 2" xfId="40409" xr:uid="{E6D3076B-DEA1-45D4-BC03-B7C2A7944977}"/>
    <cellStyle name="Input 35 2 2" xfId="40410" xr:uid="{D870F6E8-CE7E-4386-98CE-71372A8C122A}"/>
    <cellStyle name="Input 35 2 2 2" xfId="40411" xr:uid="{7599B13D-E513-4183-8C2F-D06870135473}"/>
    <cellStyle name="Input 35 2 2_Commentaires" xfId="40412" xr:uid="{6629FDDC-2D63-410B-B386-8F44B948296B}"/>
    <cellStyle name="Input 35 2 3" xfId="40413" xr:uid="{083EDF7C-AF2B-4147-9472-59D1C0A297FA}"/>
    <cellStyle name="Input 35 2_Commentaires" xfId="40414" xr:uid="{12BB6E0C-90C5-4BDC-BEA9-50895D9FCADD}"/>
    <cellStyle name="Input 35 3" xfId="40415" xr:uid="{CB0C3740-9F3F-481D-B9D2-C29EF6FC839B}"/>
    <cellStyle name="Input 35 3 2" xfId="40416" xr:uid="{48B9D5FC-06EC-4F15-B2A4-30AB57620122}"/>
    <cellStyle name="Input 35 3 2 2" xfId="40417" xr:uid="{558DCD4D-9728-49DE-B2B7-6C7E813C7492}"/>
    <cellStyle name="Input 35 3 2_Commentaires" xfId="40418" xr:uid="{323F32AC-9AD4-4787-ABC3-C3442C837644}"/>
    <cellStyle name="Input 35 3 3" xfId="40419" xr:uid="{EC4E2EF1-59E2-4AF5-BA5F-646814A86485}"/>
    <cellStyle name="Input 35 3_Commentaires" xfId="40420" xr:uid="{5269E7C9-5453-4010-9D8C-D9246A67DBD4}"/>
    <cellStyle name="Input 35 4" xfId="40421" xr:uid="{67BA3369-1E0B-45E3-BBDA-EF507A0A7679}"/>
    <cellStyle name="Input 35 4 2" xfId="40422" xr:uid="{929605FC-71DE-4C90-9D7F-108FBBB2853C}"/>
    <cellStyle name="Input 35 4 2 2" xfId="40423" xr:uid="{89F6D530-F7CF-4600-91F5-DCCCE1DF1FEC}"/>
    <cellStyle name="Input 35 4 2_Commentaires" xfId="40424" xr:uid="{098DA2FB-EF08-415A-A709-D7539CBD6F5E}"/>
    <cellStyle name="Input 35 4 3" xfId="40425" xr:uid="{EE4197F5-9311-49F2-9821-65C460F87C37}"/>
    <cellStyle name="Input 35 4_Commentaires" xfId="40426" xr:uid="{7D37B2C2-BF4E-4B30-B4F0-DB075DE4D833}"/>
    <cellStyle name="Input 35 5" xfId="40427" xr:uid="{A9637B05-F954-4672-A55D-78DB2557A92D}"/>
    <cellStyle name="Input 35 5 2" xfId="40428" xr:uid="{264C6631-A6DB-401E-91F5-85FB11092AC1}"/>
    <cellStyle name="Input 35 5 2 2" xfId="40429" xr:uid="{8AFD489E-9760-4409-AA06-9CAC189F5803}"/>
    <cellStyle name="Input 35 5 2_Commentaires" xfId="40430" xr:uid="{5A73D4C8-70BD-494E-8193-7C3A79BB3654}"/>
    <cellStyle name="Input 35 5 3" xfId="40431" xr:uid="{0AED5C89-88B4-4022-A48F-FB5237DB377C}"/>
    <cellStyle name="Input 35 5_Commentaires" xfId="40432" xr:uid="{6DF77243-6E76-4768-B9F0-3DF9B684C3C5}"/>
    <cellStyle name="Input 35 6" xfId="40433" xr:uid="{63C4D387-80AB-464F-8F56-CEEB8F029CC8}"/>
    <cellStyle name="Input 35 6 2" xfId="40434" xr:uid="{AF77F035-D3BA-4C57-9FE5-15CF80BABE76}"/>
    <cellStyle name="Input 35 6 2 2" xfId="40435" xr:uid="{29F02682-F0F1-4F81-B7C8-6964A1B4111F}"/>
    <cellStyle name="Input 35 6 2_Commentaires" xfId="40436" xr:uid="{75760A4B-29A1-42FE-AAC0-55345A21EB3A}"/>
    <cellStyle name="Input 35 6 3" xfId="40437" xr:uid="{782C84B6-4B27-48CB-A009-DB874D4D3647}"/>
    <cellStyle name="Input 35 6_Commentaires" xfId="40438" xr:uid="{2862F052-4D5D-482B-B0AB-75EC940A84A9}"/>
    <cellStyle name="Input 35 7" xfId="40439" xr:uid="{676FCF3C-0A34-4D23-872E-A8D7577936D4}"/>
    <cellStyle name="Input 35 7 2" xfId="40440" xr:uid="{888FD8DC-9415-472F-92C4-C18F1164B295}"/>
    <cellStyle name="Input 35 7_Commentaires" xfId="40441" xr:uid="{A9527E81-0488-4ACA-8886-2E6B98CE783B}"/>
    <cellStyle name="Input 35 8" xfId="40442" xr:uid="{2C2CE75C-35B0-46A0-B78F-62BF587BCD32}"/>
    <cellStyle name="Input 35 8 2" xfId="40443" xr:uid="{CDD1ECC3-9EC0-48EB-9E04-80372E1F701A}"/>
    <cellStyle name="Input 35 8_Commentaires" xfId="40444" xr:uid="{2E601401-DB6B-41BE-9E7C-B0105540CFF6}"/>
    <cellStyle name="Input 35 9" xfId="40445" xr:uid="{F388FF85-F286-4E08-916B-A7F7ECC29943}"/>
    <cellStyle name="Input 35_Commentaires" xfId="40446" xr:uid="{26D3C5CC-9351-41E2-B7A6-8674498B10B7}"/>
    <cellStyle name="Input 36" xfId="40447" xr:uid="{E1D69C2E-DEAC-49C9-BB04-56E8B88B6321}"/>
    <cellStyle name="Input 36 2" xfId="40448" xr:uid="{C706AE46-AE52-4E6F-ADAB-C5641F3BE7FC}"/>
    <cellStyle name="Input 36 2 2" xfId="40449" xr:uid="{7ECB3B46-4928-4AAA-AF6A-57F1782F1082}"/>
    <cellStyle name="Input 36 2 2 2" xfId="40450" xr:uid="{43A3F369-3CB6-40F6-8A5B-FAACB2D43C55}"/>
    <cellStyle name="Input 36 2 2_Commentaires" xfId="40451" xr:uid="{71EB5CBA-BF27-4215-BAD3-D633E0382605}"/>
    <cellStyle name="Input 36 2 3" xfId="40452" xr:uid="{90CC75B8-F9B1-4114-ACDC-9C9C4D06363B}"/>
    <cellStyle name="Input 36 2_Commentaires" xfId="40453" xr:uid="{CEABD38D-AB70-4699-A3E0-48A33537DE46}"/>
    <cellStyle name="Input 36 3" xfId="40454" xr:uid="{5A73FCFB-BE1C-4FE1-986B-F93336703891}"/>
    <cellStyle name="Input 36 3 2" xfId="40455" xr:uid="{08C2D811-067A-468C-AC5E-AAAEDA8F2C49}"/>
    <cellStyle name="Input 36 3 2 2" xfId="40456" xr:uid="{D797602D-D0F5-48BD-8A13-63576FCF8DF1}"/>
    <cellStyle name="Input 36 3 2_Commentaires" xfId="40457" xr:uid="{8E5F316A-7C94-4F0C-8B3C-382C7860CF60}"/>
    <cellStyle name="Input 36 3 3" xfId="40458" xr:uid="{3FD972E3-476C-46C3-B4A2-A91319E78715}"/>
    <cellStyle name="Input 36 3_Commentaires" xfId="40459" xr:uid="{580A3941-31F9-4E65-A064-A3BFCAE8882F}"/>
    <cellStyle name="Input 36 4" xfId="40460" xr:uid="{CF696B51-1661-4D17-9E09-ADD8916BF096}"/>
    <cellStyle name="Input 36 4 2" xfId="40461" xr:uid="{BB15B5CB-AC18-4F5B-AFB3-FD45FE1DF46E}"/>
    <cellStyle name="Input 36 4 2 2" xfId="40462" xr:uid="{D2D7019C-37E6-4635-8FD2-B6A36AEEEBFA}"/>
    <cellStyle name="Input 36 4 2_Commentaires" xfId="40463" xr:uid="{CDD4A22A-F815-4A27-A241-8457640AE69D}"/>
    <cellStyle name="Input 36 4 3" xfId="40464" xr:uid="{316E3D5E-B07F-4B43-8E67-92F8898EA77C}"/>
    <cellStyle name="Input 36 4_Commentaires" xfId="40465" xr:uid="{D21ACCE1-B2F3-4331-A9D6-EC534022DB24}"/>
    <cellStyle name="Input 36 5" xfId="40466" xr:uid="{F57D4758-7875-43DD-BCDE-A1DF073CA376}"/>
    <cellStyle name="Input 36 5 2" xfId="40467" xr:uid="{B940FB49-FD20-4D90-80D5-7CB83479F8F5}"/>
    <cellStyle name="Input 36 5 2 2" xfId="40468" xr:uid="{E6499CB0-5CB9-4A69-AA0A-004262B3F92E}"/>
    <cellStyle name="Input 36 5 2_Commentaires" xfId="40469" xr:uid="{6CA3611B-12A8-4AFC-B114-92020280E7AA}"/>
    <cellStyle name="Input 36 5 3" xfId="40470" xr:uid="{3B611E53-23AB-439E-82D7-E2D8D7AABF44}"/>
    <cellStyle name="Input 36 5_Commentaires" xfId="40471" xr:uid="{3B5DF521-5738-40F4-81C3-BBDA7110D37F}"/>
    <cellStyle name="Input 36 6" xfId="40472" xr:uid="{EA138DF7-9F9B-46BE-A877-59ABD9ED941B}"/>
    <cellStyle name="Input 36 6 2" xfId="40473" xr:uid="{1C702274-B9FA-47C9-9F07-8BD84A148743}"/>
    <cellStyle name="Input 36 6 2 2" xfId="40474" xr:uid="{930AB074-E4D0-4F47-AA07-AB8013A5ADD7}"/>
    <cellStyle name="Input 36 6 2_Commentaires" xfId="40475" xr:uid="{B93B2F85-FD8A-4FB8-99CB-9A06C7D74E4A}"/>
    <cellStyle name="Input 36 6 3" xfId="40476" xr:uid="{D52044B0-C56A-476C-9819-022094FCE04B}"/>
    <cellStyle name="Input 36 6_Commentaires" xfId="40477" xr:uid="{84CA5033-AF38-4556-AFC0-87EC9448BE1D}"/>
    <cellStyle name="Input 36 7" xfId="40478" xr:uid="{D8805A39-9FFF-49E2-A6AB-4AEFB6B211F8}"/>
    <cellStyle name="Input 36 7 2" xfId="40479" xr:uid="{9F76914E-E5D0-4934-B61E-77501290E86F}"/>
    <cellStyle name="Input 36 7_Commentaires" xfId="40480" xr:uid="{BCCB6958-452F-4EB9-8C93-E1F2D1B0953B}"/>
    <cellStyle name="Input 36 8" xfId="40481" xr:uid="{6510FAD7-4AC4-4B5E-BEA5-92DDFA959E71}"/>
    <cellStyle name="Input 36 8 2" xfId="40482" xr:uid="{14736939-698F-4DD5-9A40-3FAAFF2436AF}"/>
    <cellStyle name="Input 36 8_Commentaires" xfId="40483" xr:uid="{FBE565B1-4E3B-49E3-AAE1-2B6045035A4D}"/>
    <cellStyle name="Input 36 9" xfId="40484" xr:uid="{85ABFE27-FFE7-4734-B51A-3EE3F260FF6E}"/>
    <cellStyle name="Input 36_Commentaires" xfId="40485" xr:uid="{209F7EC5-0D71-4081-A4C0-4AE1963FF866}"/>
    <cellStyle name="Input 37" xfId="40486" xr:uid="{13FE0A37-90FA-4FE3-A99D-8A6C6ADAEA24}"/>
    <cellStyle name="Input 37 2" xfId="40487" xr:uid="{0B0EBE86-DFB5-481A-8A65-C6ADC25DCAFD}"/>
    <cellStyle name="Input 37 2 2" xfId="40488" xr:uid="{715479E8-985A-4966-B53E-3522C4FF321D}"/>
    <cellStyle name="Input 37 2 2 2" xfId="40489" xr:uid="{9E20B44A-8375-4954-B9CA-DE749B8A80CD}"/>
    <cellStyle name="Input 37 2 2_Commentaires" xfId="40490" xr:uid="{7F7745DA-CA57-4988-A188-3F53C9183AD9}"/>
    <cellStyle name="Input 37 2 3" xfId="40491" xr:uid="{BD5608D5-2521-4365-A292-1E13D9A622AE}"/>
    <cellStyle name="Input 37 2_Commentaires" xfId="40492" xr:uid="{404C85D8-EB19-476D-93A5-1A568141B55D}"/>
    <cellStyle name="Input 37 3" xfId="40493" xr:uid="{87D0FA4A-5CB0-4036-B27A-211B5DDA9501}"/>
    <cellStyle name="Input 37 3 2" xfId="40494" xr:uid="{9521F836-A5A0-42E0-839A-12B2B1A7B0E3}"/>
    <cellStyle name="Input 37 3 2 2" xfId="40495" xr:uid="{0CA93DCC-FCFC-4975-A651-1ED08FF40C63}"/>
    <cellStyle name="Input 37 3 2_Commentaires" xfId="40496" xr:uid="{3419160D-5B19-41F8-BD52-0266478259A5}"/>
    <cellStyle name="Input 37 3 3" xfId="40497" xr:uid="{EF1BEDEA-40B4-444D-948B-19E345565107}"/>
    <cellStyle name="Input 37 3_Commentaires" xfId="40498" xr:uid="{F8CD8020-D34C-4CB5-9AB6-980BCAB44D97}"/>
    <cellStyle name="Input 37 4" xfId="40499" xr:uid="{20D6FD0C-6425-4D2A-B671-290757F1B19B}"/>
    <cellStyle name="Input 37 4 2" xfId="40500" xr:uid="{1B15AC0D-38EF-44F8-9A72-3DA3A50B81E7}"/>
    <cellStyle name="Input 37 4 2 2" xfId="40501" xr:uid="{A0E45B68-3AA3-4371-B081-6BFCC97CD442}"/>
    <cellStyle name="Input 37 4 2_Commentaires" xfId="40502" xr:uid="{C941760B-AD9B-4968-B116-CB251D561428}"/>
    <cellStyle name="Input 37 4 3" xfId="40503" xr:uid="{71652A93-3018-42EE-982D-13C26E9BA6EF}"/>
    <cellStyle name="Input 37 4_Commentaires" xfId="40504" xr:uid="{AB468F8B-4C20-45CC-95E9-C2E23281DFC3}"/>
    <cellStyle name="Input 37 5" xfId="40505" xr:uid="{94D6BD24-10FA-4042-874B-42DCB95C06AF}"/>
    <cellStyle name="Input 37 5 2" xfId="40506" xr:uid="{0FDDC6FC-1ED8-41F4-9D07-DAD063C0EEC2}"/>
    <cellStyle name="Input 37 5 2 2" xfId="40507" xr:uid="{5E032F25-C974-4178-A9C3-CCFDC2844317}"/>
    <cellStyle name="Input 37 5 2_Commentaires" xfId="40508" xr:uid="{C32533A1-D361-4BBB-842A-A26C11A78C5B}"/>
    <cellStyle name="Input 37 5 3" xfId="40509" xr:uid="{DEBE7736-784D-4625-B473-D2D21C53ED7B}"/>
    <cellStyle name="Input 37 5_Commentaires" xfId="40510" xr:uid="{85A249A5-6D89-4E76-A913-F9F7865CA7B5}"/>
    <cellStyle name="Input 37 6" xfId="40511" xr:uid="{67F5E832-8033-459B-AC4B-F36C3106A00E}"/>
    <cellStyle name="Input 37 6 2" xfId="40512" xr:uid="{95D6102A-BDFC-426C-813C-8407C479B876}"/>
    <cellStyle name="Input 37 6 2 2" xfId="40513" xr:uid="{94CF046B-813A-4196-8FB9-D480A75C105E}"/>
    <cellStyle name="Input 37 6 2_Commentaires" xfId="40514" xr:uid="{83CEECE5-29C5-48A1-B434-050C5887080E}"/>
    <cellStyle name="Input 37 6 3" xfId="40515" xr:uid="{59BDEA90-BB7E-4100-AD38-0404F9CC1910}"/>
    <cellStyle name="Input 37 6_Commentaires" xfId="40516" xr:uid="{C5D94B74-4EDA-4FFA-BC4C-568303A2CF60}"/>
    <cellStyle name="Input 37 7" xfId="40517" xr:uid="{C7FDA27C-D27F-43F3-B0E9-C7D310F1A7A9}"/>
    <cellStyle name="Input 37 7 2" xfId="40518" xr:uid="{A7A34524-90B1-459B-927E-83755B9AF7E3}"/>
    <cellStyle name="Input 37 7_Commentaires" xfId="40519" xr:uid="{FEF618B9-81E3-4B24-8441-523C9F16580D}"/>
    <cellStyle name="Input 37 8" xfId="40520" xr:uid="{E8CA0E0B-C86D-4044-A925-3892D3BF95B7}"/>
    <cellStyle name="Input 37 8 2" xfId="40521" xr:uid="{DDE38E7E-F50D-41BE-BA50-2201B94DB19F}"/>
    <cellStyle name="Input 37 8_Commentaires" xfId="40522" xr:uid="{15BBB583-E15D-4A1F-B09B-6BF4A8B4A220}"/>
    <cellStyle name="Input 37 9" xfId="40523" xr:uid="{676D0B95-9473-4A45-98C8-047F9BD756DB}"/>
    <cellStyle name="Input 37_Commentaires" xfId="40524" xr:uid="{EE4163F9-E856-4A2A-B648-77431F63980C}"/>
    <cellStyle name="Input 38" xfId="40525" xr:uid="{78C9CA93-5857-4759-8530-8AE0CBCF5325}"/>
    <cellStyle name="Input 38 2" xfId="40526" xr:uid="{483E73A9-C215-4033-ABCC-7C870D9BC49F}"/>
    <cellStyle name="Input 38 2 2" xfId="40527" xr:uid="{A11AC1A8-E5AA-41EA-A629-49FA1CC4AA9F}"/>
    <cellStyle name="Input 38 2 2 2" xfId="40528" xr:uid="{12DF1390-190F-438A-8F1B-F2C9AD4D4E50}"/>
    <cellStyle name="Input 38 2 2_Commentaires" xfId="40529" xr:uid="{1555DFA7-E21E-415A-9CCC-28C8D8094947}"/>
    <cellStyle name="Input 38 2 3" xfId="40530" xr:uid="{A8EB3041-4D9A-471C-98FB-DF8A240161C6}"/>
    <cellStyle name="Input 38 2_Commentaires" xfId="40531" xr:uid="{471ACEB5-56B0-4B2E-B8A3-CB1D0AF90465}"/>
    <cellStyle name="Input 38 3" xfId="40532" xr:uid="{4166DCEE-7315-431B-8B84-40CFF8AC192D}"/>
    <cellStyle name="Input 38 3 2" xfId="40533" xr:uid="{2F1CE714-6267-4F2C-82E9-C5E9BDE73939}"/>
    <cellStyle name="Input 38 3 2 2" xfId="40534" xr:uid="{CFC851F7-2C96-43DB-8EEE-5A858448FCB5}"/>
    <cellStyle name="Input 38 3 2_Commentaires" xfId="40535" xr:uid="{B4E07A12-722D-4D69-9EBF-EE7D343E6E9A}"/>
    <cellStyle name="Input 38 3 3" xfId="40536" xr:uid="{BF7922F7-CE8D-49BE-8856-C0194498EBBA}"/>
    <cellStyle name="Input 38 3_Commentaires" xfId="40537" xr:uid="{F2A04390-9583-43CF-8C38-4B0C93F0F9AE}"/>
    <cellStyle name="Input 38 4" xfId="40538" xr:uid="{1D400E9C-1C6F-4FB8-A528-D92682EBB463}"/>
    <cellStyle name="Input 38 4 2" xfId="40539" xr:uid="{B3BFD0BC-1210-4C2E-8A4D-E6C3889F00A0}"/>
    <cellStyle name="Input 38 4 2 2" xfId="40540" xr:uid="{DBC7A04E-C617-47A1-B818-9728E975A2FF}"/>
    <cellStyle name="Input 38 4 2_Commentaires" xfId="40541" xr:uid="{8A4A7554-4DBD-4659-B81A-6EF1C055AA1E}"/>
    <cellStyle name="Input 38 4 3" xfId="40542" xr:uid="{94C66113-1AF6-4AA6-B76E-B7493BFFE732}"/>
    <cellStyle name="Input 38 4_Commentaires" xfId="40543" xr:uid="{06C762F5-AF50-4189-A1E6-768D9C20D408}"/>
    <cellStyle name="Input 38 5" xfId="40544" xr:uid="{8F47EBC9-49F5-40B6-BC00-2A984855911E}"/>
    <cellStyle name="Input 38 5 2" xfId="40545" xr:uid="{375BD67C-9B9B-4300-A82F-6D73CCB2BFB7}"/>
    <cellStyle name="Input 38 5 2 2" xfId="40546" xr:uid="{9E8AA286-A2CB-442D-93B0-DD3BB0CA0954}"/>
    <cellStyle name="Input 38 5 2_Commentaires" xfId="40547" xr:uid="{EF123AED-6106-47D2-BC12-9CEF7461B4EA}"/>
    <cellStyle name="Input 38 5 3" xfId="40548" xr:uid="{6A5C5927-DBE1-4776-AF10-1676435D208D}"/>
    <cellStyle name="Input 38 5_Commentaires" xfId="40549" xr:uid="{BE86437F-A538-439B-BD76-8D9F1812104E}"/>
    <cellStyle name="Input 38 6" xfId="40550" xr:uid="{50009DFD-B2E8-41CA-BC07-23DF159D6309}"/>
    <cellStyle name="Input 38 6 2" xfId="40551" xr:uid="{E4FC46FF-8D5A-4378-9647-C26D6D3800BF}"/>
    <cellStyle name="Input 38 6 2 2" xfId="40552" xr:uid="{E428C0DA-A0D3-455A-B2D2-C1D770D02637}"/>
    <cellStyle name="Input 38 6 2_Commentaires" xfId="40553" xr:uid="{7630D3AA-1DC4-4612-BF25-529179C56417}"/>
    <cellStyle name="Input 38 6 3" xfId="40554" xr:uid="{C4757B2E-909B-417C-A75D-D39E0C8515CA}"/>
    <cellStyle name="Input 38 6_Commentaires" xfId="40555" xr:uid="{6CD7B00A-3FC9-441D-A540-3BD44B546AB2}"/>
    <cellStyle name="Input 38 7" xfId="40556" xr:uid="{B937661E-9AE2-4A0A-B817-CACECCD3785C}"/>
    <cellStyle name="Input 38 7 2" xfId="40557" xr:uid="{DC20646C-98C8-46B2-86C7-AD429673B952}"/>
    <cellStyle name="Input 38 7_Commentaires" xfId="40558" xr:uid="{2A049731-FAD4-4D16-84C6-954316D180B7}"/>
    <cellStyle name="Input 38 8" xfId="40559" xr:uid="{D9CD0971-277E-4A8A-99D9-573946FD649A}"/>
    <cellStyle name="Input 38 8 2" xfId="40560" xr:uid="{C1547FAC-6493-494F-B5C8-03F26F049B3C}"/>
    <cellStyle name="Input 38 8_Commentaires" xfId="40561" xr:uid="{058F3387-3EC1-4EE2-9CE1-D4685D977612}"/>
    <cellStyle name="Input 38 9" xfId="40562" xr:uid="{10CB834A-5BA7-4C61-A989-6CA64C8DAE07}"/>
    <cellStyle name="Input 38_Commentaires" xfId="40563" xr:uid="{1CF8E207-94EA-4DC3-8E35-BCCA0106BBD2}"/>
    <cellStyle name="Input 39" xfId="40564" xr:uid="{51D036EF-DD9A-490C-A66B-5631D9650761}"/>
    <cellStyle name="Input 39 2" xfId="40565" xr:uid="{4DD6B7EA-745D-4343-8326-7BA969543321}"/>
    <cellStyle name="Input 39 2 2" xfId="40566" xr:uid="{A4660EDB-FF07-4DA4-BCE8-4892C2BF4FF8}"/>
    <cellStyle name="Input 39 2 2 2" xfId="40567" xr:uid="{42E1A81E-9ABF-4E7B-9451-8EEE97C468E5}"/>
    <cellStyle name="Input 39 2 2_Commentaires" xfId="40568" xr:uid="{24CBEA84-68C4-4645-9F92-3FB6C3286014}"/>
    <cellStyle name="Input 39 2 3" xfId="40569" xr:uid="{271DAF36-D14A-4200-8325-E3D49A67B2CB}"/>
    <cellStyle name="Input 39 2_Commentaires" xfId="40570" xr:uid="{B8F10D9C-DE3E-4D7B-BA2A-0779605FA765}"/>
    <cellStyle name="Input 39 3" xfId="40571" xr:uid="{A2EA8BC4-290B-4A2E-A31B-3BAB016C9B0B}"/>
    <cellStyle name="Input 39 3 2" xfId="40572" xr:uid="{0DB1A719-6C5F-4C24-9586-9C7DAB095230}"/>
    <cellStyle name="Input 39 3 2 2" xfId="40573" xr:uid="{2FBC073E-1F3B-414B-AEF1-16FFB9338414}"/>
    <cellStyle name="Input 39 3 2_Commentaires" xfId="40574" xr:uid="{7EE784D2-24A4-49A6-81F3-DA10581C7E9C}"/>
    <cellStyle name="Input 39 3 3" xfId="40575" xr:uid="{D5CFAAA1-A239-4926-A3AF-8B1B26666EFF}"/>
    <cellStyle name="Input 39 3_Commentaires" xfId="40576" xr:uid="{ACD353D4-9842-4284-8BCF-7162ECD2899E}"/>
    <cellStyle name="Input 39 4" xfId="40577" xr:uid="{F28BF40D-21A1-45D1-8E1F-B0FF6A0D08A0}"/>
    <cellStyle name="Input 39 4 2" xfId="40578" xr:uid="{D780DF60-E728-46D2-82E0-A38EF69CB0E5}"/>
    <cellStyle name="Input 39 4 2 2" xfId="40579" xr:uid="{DD949E12-4023-44F5-8474-E4C6343CB9B1}"/>
    <cellStyle name="Input 39 4 2_Commentaires" xfId="40580" xr:uid="{6BBE3157-311F-4809-9EC8-5308C06C3894}"/>
    <cellStyle name="Input 39 4 3" xfId="40581" xr:uid="{166354AB-7189-4B4D-BC6A-C902A23E46E7}"/>
    <cellStyle name="Input 39 4_Commentaires" xfId="40582" xr:uid="{8C7C8D28-792B-4CFB-8687-0D22A45A234B}"/>
    <cellStyle name="Input 39 5" xfId="40583" xr:uid="{BE0BF396-5664-455E-8EEE-C48F0C5A4F33}"/>
    <cellStyle name="Input 39 5 2" xfId="40584" xr:uid="{238FA830-92F5-42C5-AB71-07E47FAA349F}"/>
    <cellStyle name="Input 39 5 2 2" xfId="40585" xr:uid="{981D8BA8-933A-46B5-9FAE-A14F96ECE472}"/>
    <cellStyle name="Input 39 5 2_Commentaires" xfId="40586" xr:uid="{6ED2A547-3C54-41C1-A81A-262E44030118}"/>
    <cellStyle name="Input 39 5 3" xfId="40587" xr:uid="{F992506A-1B13-4069-8C36-F2D0E715A439}"/>
    <cellStyle name="Input 39 5_Commentaires" xfId="40588" xr:uid="{CCC626C9-B2FE-4779-BCED-3907C29B310D}"/>
    <cellStyle name="Input 39 6" xfId="40589" xr:uid="{3B8F67B0-9F05-4592-95A3-5842E64AD93B}"/>
    <cellStyle name="Input 39 6 2" xfId="40590" xr:uid="{246A9B3D-509E-47F9-B8CC-D88A3D5DEC23}"/>
    <cellStyle name="Input 39 6 2 2" xfId="40591" xr:uid="{9D96FBAF-7B55-4E48-9DB5-BBCCB1DA25BE}"/>
    <cellStyle name="Input 39 6 2_Commentaires" xfId="40592" xr:uid="{730ACB48-2E57-4459-9C4F-614BBDEEFBA8}"/>
    <cellStyle name="Input 39 6 3" xfId="40593" xr:uid="{033234D5-8299-4063-9038-38DEC0182507}"/>
    <cellStyle name="Input 39 6_Commentaires" xfId="40594" xr:uid="{8B67FCC8-D14B-4D46-9A15-83C94629112A}"/>
    <cellStyle name="Input 39 7" xfId="40595" xr:uid="{9808D91F-A24A-498F-B4A6-0EB691E68759}"/>
    <cellStyle name="Input 39 7 2" xfId="40596" xr:uid="{2FA76B4A-027F-489D-9D65-55879DC50F87}"/>
    <cellStyle name="Input 39 7_Commentaires" xfId="40597" xr:uid="{C2CCF5F8-4600-4887-BDB9-10CC00181B28}"/>
    <cellStyle name="Input 39 8" xfId="40598" xr:uid="{AC7FA18F-D0B9-46D1-BC1A-3E5CB9B15421}"/>
    <cellStyle name="Input 39 8 2" xfId="40599" xr:uid="{10F78BF4-A731-4458-B01F-03897BF1DA2E}"/>
    <cellStyle name="Input 39 8_Commentaires" xfId="40600" xr:uid="{F589CC95-1CFE-4E67-A734-099E4DB8DF46}"/>
    <cellStyle name="Input 39 9" xfId="40601" xr:uid="{DDADBF77-2EDF-4C46-8B6F-D06DB96AFDA4}"/>
    <cellStyle name="Input 39_Commentaires" xfId="40602" xr:uid="{110FDCA3-B9EF-49E7-80FA-08011BA9D5B0}"/>
    <cellStyle name="Input 4" xfId="40603" xr:uid="{4FEEBE09-DC05-476B-AC69-E47782B53963}"/>
    <cellStyle name="Input 4 10" xfId="40604" xr:uid="{E81524B5-9C7A-460E-903F-383A250717EC}"/>
    <cellStyle name="Input 4 11" xfId="40605" xr:uid="{589FFC11-60D2-402F-9B9D-7A672D648D78}"/>
    <cellStyle name="Input 4 12" xfId="40606" xr:uid="{702C8218-BECD-420A-BEE1-E5DF28066886}"/>
    <cellStyle name="Input 4 2" xfId="40607" xr:uid="{AB32088A-02EE-4C65-96CF-AECDF81DF394}"/>
    <cellStyle name="Input 4 2 10" xfId="40608" xr:uid="{56639E9B-A28E-4D01-9FB1-30F5D5D6787E}"/>
    <cellStyle name="Input 4 2 2" xfId="40609" xr:uid="{9D78708A-F985-4DAC-95B3-F467B9E6E7EB}"/>
    <cellStyle name="Input 4 2 2 2" xfId="40610" xr:uid="{5D53F391-EA1A-4879-9B75-2819C58E5170}"/>
    <cellStyle name="Input 4 2 2 2 2" xfId="40611" xr:uid="{3EA00455-E7DE-490B-BFC2-5E9DD1B592F8}"/>
    <cellStyle name="Input 4 2 2 2 3" xfId="40612" xr:uid="{6FCB708A-8596-4167-98D8-1BD28CF05573}"/>
    <cellStyle name="Input 4 2 2 2 4" xfId="40613" xr:uid="{1BA0961F-0492-4435-95F8-87C068EE949B}"/>
    <cellStyle name="Input 4 2 2 2 5" xfId="40614" xr:uid="{56DF5FFC-1E48-4BEE-9E41-8F89729AAAEE}"/>
    <cellStyle name="Input 4 2 2 3" xfId="40615" xr:uid="{808FAEF3-7F9E-47DF-A5AF-7EFA73B2D30A}"/>
    <cellStyle name="Input 4 2 2 3 2" xfId="40616" xr:uid="{63B35413-EE21-4D50-BEC1-A9F35059C908}"/>
    <cellStyle name="Input 4 2 2 3 3" xfId="40617" xr:uid="{576AB4C6-F9C0-4ECA-A54A-1DF902AAD9DB}"/>
    <cellStyle name="Input 4 2 2 3 4" xfId="40618" xr:uid="{87F098DF-EABE-48BF-9690-1F77A0416FCC}"/>
    <cellStyle name="Input 4 2 2 3 5" xfId="40619" xr:uid="{BF95AC45-ECA5-4EE2-B0B8-56B250738BC2}"/>
    <cellStyle name="Input 4 2 2 4" xfId="40620" xr:uid="{26B90A01-4843-42F3-95BE-57DCF00F1C3D}"/>
    <cellStyle name="Input 4 2 2 5" xfId="40621" xr:uid="{8961F296-6045-4D3A-8C8C-93598397AF2C}"/>
    <cellStyle name="Input 4 2 2 6" xfId="40622" xr:uid="{4F3F5D6E-39EC-4F0C-A7A4-F8C9A590AB0A}"/>
    <cellStyle name="Input 4 2 2 7" xfId="40623" xr:uid="{E3ECB131-3777-4653-B3E6-4221564FA27F}"/>
    <cellStyle name="Input 4 2 2_Commentaires" xfId="40624" xr:uid="{7011B13C-CA5D-4D65-ACB5-16DA6CD15737}"/>
    <cellStyle name="Input 4 2 3" xfId="40625" xr:uid="{085C2D46-66DF-4EAA-9D3E-6BE01C71DCFF}"/>
    <cellStyle name="Input 4 2 3 2" xfId="40626" xr:uid="{11D71045-706C-4357-AB2F-17A46C665690}"/>
    <cellStyle name="Input 4 2 3 2 2" xfId="40627" xr:uid="{BF30CD43-D54B-475D-9373-31BBF2FD93E1}"/>
    <cellStyle name="Input 4 2 3 2 3" xfId="40628" xr:uid="{C8F0D13E-51CF-4D06-BC74-8325968CD68A}"/>
    <cellStyle name="Input 4 2 3 2 4" xfId="40629" xr:uid="{6006D2F3-F2BB-45D7-B030-85F6A2A340EE}"/>
    <cellStyle name="Input 4 2 3 2 5" xfId="40630" xr:uid="{B989DE69-0AA2-4D30-B4D1-076EC57C0114}"/>
    <cellStyle name="Input 4 2 3 3" xfId="40631" xr:uid="{9F8ADBD4-0825-45E5-8159-DCC8A05F3990}"/>
    <cellStyle name="Input 4 2 3 3 2" xfId="40632" xr:uid="{E4823BAB-E7CC-4D98-892F-62AAB8B28E3C}"/>
    <cellStyle name="Input 4 2 3 3 3" xfId="40633" xr:uid="{CDDA53BD-D642-440A-B04A-4B87C111BBB9}"/>
    <cellStyle name="Input 4 2 3 3 4" xfId="40634" xr:uid="{91BA6AF6-11C3-4FF5-80EF-90CA97CE0E80}"/>
    <cellStyle name="Input 4 2 3 3 5" xfId="40635" xr:uid="{33C25468-B982-40D7-A136-ECF64F10F316}"/>
    <cellStyle name="Input 4 2 3 4" xfId="40636" xr:uid="{B2E19AB3-8269-46E8-95D1-28D99D1831C0}"/>
    <cellStyle name="Input 4 2 3 5" xfId="40637" xr:uid="{67DB02C0-692D-4A26-BD9D-C1D593EA6C95}"/>
    <cellStyle name="Input 4 2 3 6" xfId="40638" xr:uid="{71EA63BE-36AA-4602-807C-4DB169CEA71C}"/>
    <cellStyle name="Input 4 2 3 7" xfId="40639" xr:uid="{E6298BC8-2582-4299-A130-AEBC52A00F06}"/>
    <cellStyle name="Input 4 2 3_Commentaires" xfId="40640" xr:uid="{3A21A645-F5EE-4185-806C-76D94B62108E}"/>
    <cellStyle name="Input 4 2 4" xfId="40641" xr:uid="{7CE84F5F-9DAD-4A10-94F8-C465D32CCF77}"/>
    <cellStyle name="Input 4 2 4 2" xfId="40642" xr:uid="{9912187F-5794-48CB-8329-7FB0539095C9}"/>
    <cellStyle name="Input 4 2 4 2 2" xfId="40643" xr:uid="{4110D74C-3FB3-439F-A59D-19CB50DDA778}"/>
    <cellStyle name="Input 4 2 4 2 3" xfId="40644" xr:uid="{C658685C-D81F-4212-97FC-70F683A349B8}"/>
    <cellStyle name="Input 4 2 4 2 4" xfId="40645" xr:uid="{EF846F6A-30FB-423F-BF4F-44335629AFDF}"/>
    <cellStyle name="Input 4 2 4 2 5" xfId="40646" xr:uid="{58B893C7-CEAF-40FD-83A7-38836B438AF0}"/>
    <cellStyle name="Input 4 2 4 3" xfId="40647" xr:uid="{AB29CE88-E5B7-4825-BAB0-9C06E1D656BA}"/>
    <cellStyle name="Input 4 2 4 3 2" xfId="40648" xr:uid="{03F530D0-A63E-4C29-87B7-779350639F65}"/>
    <cellStyle name="Input 4 2 4 3 3" xfId="40649" xr:uid="{D28E2753-ABAD-4365-A1CA-AD681C719A4B}"/>
    <cellStyle name="Input 4 2 4 3 4" xfId="40650" xr:uid="{D58D5588-560F-4C7F-9178-19081F63099E}"/>
    <cellStyle name="Input 4 2 4 3 5" xfId="40651" xr:uid="{02A53C0A-9B63-41BC-B67E-64EB3F0D9547}"/>
    <cellStyle name="Input 4 2 4 4" xfId="40652" xr:uid="{6FF2BE28-6EAC-4F5E-9F30-F9BEE276049A}"/>
    <cellStyle name="Input 4 2 4 5" xfId="40653" xr:uid="{C796EA1F-532A-48A8-BA03-2EA7A88F12D5}"/>
    <cellStyle name="Input 4 2 4 6" xfId="40654" xr:uid="{1186AD5A-5667-43A8-80DC-A39D9A4E2644}"/>
    <cellStyle name="Input 4 2 4 7" xfId="40655" xr:uid="{54297733-904C-440C-9907-374DCA2EECCB}"/>
    <cellStyle name="Input 4 2 5" xfId="40656" xr:uid="{DC6C01FF-CD31-44F5-BB1D-DABBF14DA4ED}"/>
    <cellStyle name="Input 4 2 5 2" xfId="40657" xr:uid="{5D8DD9B6-AEB1-41D1-9AB6-90106CAC873B}"/>
    <cellStyle name="Input 4 2 5 3" xfId="40658" xr:uid="{B73D7D00-7CD2-447A-AD05-43A99BF6EA03}"/>
    <cellStyle name="Input 4 2 5 4" xfId="40659" xr:uid="{BEC2DBF2-D6B9-428F-985F-21FF91A10975}"/>
    <cellStyle name="Input 4 2 5 5" xfId="40660" xr:uid="{F8037A8F-93A6-4B43-B253-ADCD038ED9C5}"/>
    <cellStyle name="Input 4 2 6" xfId="40661" xr:uid="{F80CA881-9342-424E-8061-4F0C537CD403}"/>
    <cellStyle name="Input 4 2 6 2" xfId="40662" xr:uid="{05EA5989-2FC4-4048-8621-AE4BB6999E43}"/>
    <cellStyle name="Input 4 2 6 3" xfId="40663" xr:uid="{F288082C-CDED-4818-8D61-C1E9B5DD63A4}"/>
    <cellStyle name="Input 4 2 6 4" xfId="40664" xr:uid="{7CB6E895-12CB-4FEC-B907-5D31B4607090}"/>
    <cellStyle name="Input 4 2 6 5" xfId="40665" xr:uid="{0A684E02-CC02-420B-8B89-6B3B5C32051E}"/>
    <cellStyle name="Input 4 2 7" xfId="40666" xr:uid="{6F4AE637-987E-421B-B470-1DF66FA3CA8E}"/>
    <cellStyle name="Input 4 2 8" xfId="40667" xr:uid="{C444871B-DEB7-4C97-9B2E-8E9704EA0110}"/>
    <cellStyle name="Input 4 2 9" xfId="40668" xr:uid="{812548C7-422C-44A2-B6D3-FA4954DE1A06}"/>
    <cellStyle name="Input 4 2_Commentaires" xfId="40669" xr:uid="{917BCCA4-F480-410A-A5D0-64BF454D5DC2}"/>
    <cellStyle name="Input 4 3" xfId="40670" xr:uid="{AC55FA2F-1C9E-4906-9CC9-92182DD0331F}"/>
    <cellStyle name="Input 4 3 2" xfId="40671" xr:uid="{C48429B5-617E-47B7-9DFA-E4B2EF41C0EA}"/>
    <cellStyle name="Input 4 3 2 2" xfId="40672" xr:uid="{6A1EB141-3436-4990-8B71-139B8AC72FD0}"/>
    <cellStyle name="Input 4 3 2 3" xfId="40673" xr:uid="{B569367C-18B5-4CED-B0BD-4DE6F982B2FF}"/>
    <cellStyle name="Input 4 3 2 4" xfId="40674" xr:uid="{190FD97D-9D37-404C-961A-957DE2646D81}"/>
    <cellStyle name="Input 4 3 2 5" xfId="40675" xr:uid="{0E69BC05-EFB3-40AD-9D25-F48A46BE678C}"/>
    <cellStyle name="Input 4 3 2_Commentaires" xfId="40676" xr:uid="{EC710C4B-8A6B-43E5-ADBB-0CF58801D952}"/>
    <cellStyle name="Input 4 3 3" xfId="40677" xr:uid="{CF3232BC-770B-4097-9C9B-D175EC4EF1C5}"/>
    <cellStyle name="Input 4 3 3 2" xfId="40678" xr:uid="{748E5F4E-0D52-4963-A2A6-1EE625EC4F9D}"/>
    <cellStyle name="Input 4 3 3 3" xfId="40679" xr:uid="{87ACA051-6223-4D64-96CA-0D7FB6CEB38E}"/>
    <cellStyle name="Input 4 3 3 4" xfId="40680" xr:uid="{669849B4-5973-4500-B4D8-2B6D71FD6E28}"/>
    <cellStyle name="Input 4 3 3 5" xfId="40681" xr:uid="{BAAC6362-4FA6-4C6F-9F41-A13E91E611DD}"/>
    <cellStyle name="Input 4 3 4" xfId="40682" xr:uid="{358C5DB7-329C-4825-9531-E9799B7666E3}"/>
    <cellStyle name="Input 4 3 5" xfId="40683" xr:uid="{F5FAA571-A06F-4DA2-AB2A-11D889B1F238}"/>
    <cellStyle name="Input 4 3 6" xfId="40684" xr:uid="{A18AE487-CF52-4D64-B50C-6052AD500A31}"/>
    <cellStyle name="Input 4 3 7" xfId="40685" xr:uid="{4C2553EA-A02D-4EBD-8475-76E30982E551}"/>
    <cellStyle name="Input 4 3_Commentaires" xfId="40686" xr:uid="{FCABBEE1-3F03-40BF-A9AF-D26E02F56CD5}"/>
    <cellStyle name="Input 4 4" xfId="40687" xr:uid="{4B65F6F6-6951-4A92-87E7-778824AD6B4B}"/>
    <cellStyle name="Input 4 4 2" xfId="40688" xr:uid="{CA90206C-519F-42C1-BCA0-2C7DEC74333C}"/>
    <cellStyle name="Input 4 4 2 2" xfId="40689" xr:uid="{38D6BA2D-537D-4EF2-A906-39D9CEDFB989}"/>
    <cellStyle name="Input 4 4 2 3" xfId="40690" xr:uid="{C3ACEB08-28A3-4AC7-BDED-F44EC25E9CA0}"/>
    <cellStyle name="Input 4 4 2 4" xfId="40691" xr:uid="{E7A4990F-10FA-430A-AFCF-8B3F1BB1765E}"/>
    <cellStyle name="Input 4 4 2 5" xfId="40692" xr:uid="{3B37715F-1696-4610-85BF-FEADD368F456}"/>
    <cellStyle name="Input 4 4 2_Commentaires" xfId="40693" xr:uid="{388E3DDD-81AF-4362-84D0-ECD79A1FA105}"/>
    <cellStyle name="Input 4 4 3" xfId="40694" xr:uid="{B9CA36CB-89D6-48E4-B089-A3D134C727C2}"/>
    <cellStyle name="Input 4 4 3 2" xfId="40695" xr:uid="{044DE8AA-8345-48C4-85D5-6BE57B8E9205}"/>
    <cellStyle name="Input 4 4 3 3" xfId="40696" xr:uid="{40D80A60-D7FD-47D8-B96B-40373F52B5F6}"/>
    <cellStyle name="Input 4 4 3 4" xfId="40697" xr:uid="{410CF747-165A-43B1-A450-BD39A02F38A4}"/>
    <cellStyle name="Input 4 4 3 5" xfId="40698" xr:uid="{3AE73671-DDE8-421F-8246-4231EB0E5F41}"/>
    <cellStyle name="Input 4 4 4" xfId="40699" xr:uid="{E9964A84-76DB-428C-B1FD-A64ADB068531}"/>
    <cellStyle name="Input 4 4 5" xfId="40700" xr:uid="{A0285E53-ACAE-4493-ACFE-7F4C121EEC4E}"/>
    <cellStyle name="Input 4 4 6" xfId="40701" xr:uid="{22C28B7A-3B92-4AC9-A227-F3003669A5A2}"/>
    <cellStyle name="Input 4 4 7" xfId="40702" xr:uid="{1475EF61-C86B-41B3-8784-0B2AD88A86A8}"/>
    <cellStyle name="Input 4 4_Commentaires" xfId="40703" xr:uid="{04CDC83E-7861-4BFD-A3DF-012CB48D686B}"/>
    <cellStyle name="Input 4 5" xfId="40704" xr:uid="{9CE9526B-DEDA-43BA-91DF-A3CE2EA11F32}"/>
    <cellStyle name="Input 4 5 2" xfId="40705" xr:uid="{30367F75-0598-4CE5-AD35-968FDA60E98C}"/>
    <cellStyle name="Input 4 5 2 2" xfId="40706" xr:uid="{DCAF1392-8C47-40B7-AEC5-AF8F8990F869}"/>
    <cellStyle name="Input 4 5 2 3" xfId="40707" xr:uid="{620A222C-A789-4998-8384-613A5D7C6966}"/>
    <cellStyle name="Input 4 5 2 4" xfId="40708" xr:uid="{412205AB-127A-426C-974C-9406936E4B77}"/>
    <cellStyle name="Input 4 5 2 5" xfId="40709" xr:uid="{2F967451-16A4-481D-B31E-31BF19EAEC3C}"/>
    <cellStyle name="Input 4 5 2_Commentaires" xfId="40710" xr:uid="{F9A508A7-65C4-450F-99D0-45D0BF0FE027}"/>
    <cellStyle name="Input 4 5 3" xfId="40711" xr:uid="{159146D4-975B-484C-85D0-852E0B543995}"/>
    <cellStyle name="Input 4 5 3 2" xfId="40712" xr:uid="{BDB1A7EE-6166-4C17-AB17-B714740CDA0C}"/>
    <cellStyle name="Input 4 5 3 3" xfId="40713" xr:uid="{58E0104F-2C9C-4AB0-85A9-4DF71BF9B2CC}"/>
    <cellStyle name="Input 4 5 3 4" xfId="40714" xr:uid="{B41FCAD8-1433-4C49-962C-A00CB57D1145}"/>
    <cellStyle name="Input 4 5 3 5" xfId="40715" xr:uid="{50AB5BB0-1042-4985-A53D-FAFABEF53670}"/>
    <cellStyle name="Input 4 5 4" xfId="40716" xr:uid="{91C5EE17-BD36-47C9-AB62-98177FE78C6A}"/>
    <cellStyle name="Input 4 5 5" xfId="40717" xr:uid="{7EC2DB93-1256-489B-906A-3767842E041A}"/>
    <cellStyle name="Input 4 5 6" xfId="40718" xr:uid="{60C2F822-FC77-4AFB-9FC0-7B73456F43D2}"/>
    <cellStyle name="Input 4 5 7" xfId="40719" xr:uid="{F98926AA-A3EC-403A-95AB-9F0A38626DB6}"/>
    <cellStyle name="Input 4 5_Commentaires" xfId="40720" xr:uid="{FF701398-F05E-4A61-B24D-5AFBB8EA593B}"/>
    <cellStyle name="Input 4 6" xfId="40721" xr:uid="{8CDD8366-9D88-44DE-A96D-88F20204CAE0}"/>
    <cellStyle name="Input 4 6 2" xfId="40722" xr:uid="{CB725765-6A8E-4F9B-A913-68DCEDCC239F}"/>
    <cellStyle name="Input 4 6 2 2" xfId="40723" xr:uid="{741B9600-55AE-435C-9EF6-F65C0B130BD9}"/>
    <cellStyle name="Input 4 6 2 3" xfId="40724" xr:uid="{93B9C81D-4214-4CDB-88F6-16C81BE22521}"/>
    <cellStyle name="Input 4 6 2 4" xfId="40725" xr:uid="{E6B205CF-DBCC-497D-AB78-679AD022578C}"/>
    <cellStyle name="Input 4 6 2 5" xfId="40726" xr:uid="{B0895B61-30B3-45A8-A32E-DBD6C68730C8}"/>
    <cellStyle name="Input 4 6 2_Commentaires" xfId="40727" xr:uid="{6B4A94E1-B2E5-47D6-AC78-E01AD7EB29BA}"/>
    <cellStyle name="Input 4 6 3" xfId="40728" xr:uid="{E0FA472E-274C-4B46-BE5F-1A304C387E81}"/>
    <cellStyle name="Input 4 6 3 2" xfId="40729" xr:uid="{CB5C8859-D449-4447-8928-B1F1ACF2EAE3}"/>
    <cellStyle name="Input 4 6 3 3" xfId="40730" xr:uid="{78F42F1B-BC56-4DDE-BB31-5973F0A97AC7}"/>
    <cellStyle name="Input 4 6 3 4" xfId="40731" xr:uid="{CC17C887-2BEA-4C49-8017-D52A5A25F15D}"/>
    <cellStyle name="Input 4 6 3 5" xfId="40732" xr:uid="{8CA5937F-066E-43E2-9C18-938798A4D5E2}"/>
    <cellStyle name="Input 4 6 4" xfId="40733" xr:uid="{E9AB4DAE-B42D-48D9-BA0A-F308F2DAF2B5}"/>
    <cellStyle name="Input 4 6 5" xfId="40734" xr:uid="{005AB113-7F79-4EB8-8E01-B223EE2BB804}"/>
    <cellStyle name="Input 4 6 6" xfId="40735" xr:uid="{B529CCB4-2762-46E2-80A3-C8D4B8BB9431}"/>
    <cellStyle name="Input 4 6 7" xfId="40736" xr:uid="{D2BA148D-B441-4E1D-A74E-223160E4DA98}"/>
    <cellStyle name="Input 4 6_Commentaires" xfId="40737" xr:uid="{AF891E7A-B695-4F19-B3C7-85004047DCC3}"/>
    <cellStyle name="Input 4 7" xfId="40738" xr:uid="{E1DE5591-F6BE-4DF1-A7EF-2B786A44EE5A}"/>
    <cellStyle name="Input 4 7 2" xfId="40739" xr:uid="{0DE551CA-3744-41E4-9F84-16AA27D3D10C}"/>
    <cellStyle name="Input 4 7 2 2" xfId="40740" xr:uid="{D9975371-5F42-419F-A8B9-0BF089D72710}"/>
    <cellStyle name="Input 4 7 2 3" xfId="40741" xr:uid="{8575BFD2-2959-4739-BE6D-1EFCE70B104A}"/>
    <cellStyle name="Input 4 7 2 4" xfId="40742" xr:uid="{29CFA47A-B8B8-4298-9451-56EC3B22E60B}"/>
    <cellStyle name="Input 4 7 2 5" xfId="40743" xr:uid="{9C557E43-5083-4420-A28C-397194FB00F7}"/>
    <cellStyle name="Input 4 7 3" xfId="40744" xr:uid="{AE4DD839-5BB3-46CC-8B93-0BCCF7FD891A}"/>
    <cellStyle name="Input 4 7 4" xfId="40745" xr:uid="{63083CFD-118D-49FC-BBBC-73F7B812C29D}"/>
    <cellStyle name="Input 4 7 5" xfId="40746" xr:uid="{A1DC648C-7E70-44AD-89F5-5698CBBE33A3}"/>
    <cellStyle name="Input 4 7 6" xfId="40747" xr:uid="{324DDAF9-E289-43C1-8C0C-1C52008B69DF}"/>
    <cellStyle name="Input 4 7_Commentaires" xfId="40748" xr:uid="{9294E4A2-B876-4668-BE6C-35304476DC4C}"/>
    <cellStyle name="Input 4 8" xfId="40749" xr:uid="{3B028923-33B7-45F9-AE98-FAEDF4132F25}"/>
    <cellStyle name="Input 4 8 2" xfId="40750" xr:uid="{18E3F3B1-7DEB-4857-9A28-6ED2ED5AB9B3}"/>
    <cellStyle name="Input 4 8 3" xfId="40751" xr:uid="{4AE7F0CC-46BE-4B1F-BFA6-D2729BE85350}"/>
    <cellStyle name="Input 4 8 4" xfId="40752" xr:uid="{7582ED9B-B811-4D91-9154-FD49BB16C5C3}"/>
    <cellStyle name="Input 4 8 5" xfId="40753" xr:uid="{882D44AC-1033-4A94-9F58-3ECE6CC98CB9}"/>
    <cellStyle name="Input 4 8_Commentaires" xfId="40754" xr:uid="{7B65345D-3DEA-4170-9658-833E6DC815CC}"/>
    <cellStyle name="Input 4 9" xfId="40755" xr:uid="{845FEA54-FD6F-4AF9-8E19-8B0ADBCBE1A7}"/>
    <cellStyle name="Input 4_Commentaires" xfId="40756" xr:uid="{CA152639-B56C-4F11-84CC-E5261215FD3E}"/>
    <cellStyle name="Input 40" xfId="40757" xr:uid="{4702829D-AAA5-4EA3-9991-75ED521B3F69}"/>
    <cellStyle name="Input 40 2" xfId="40758" xr:uid="{7C555D11-1691-4FFB-8385-0F454E4DC9C7}"/>
    <cellStyle name="Input 40 2 2" xfId="40759" xr:uid="{E1D64E59-652A-43B3-9A7C-8AA650C97993}"/>
    <cellStyle name="Input 40 2 2 2" xfId="40760" xr:uid="{934BFE51-D7B7-44F0-B1C3-D4517280F130}"/>
    <cellStyle name="Input 40 2 2_Commentaires" xfId="40761" xr:uid="{6D9C3A56-DEFF-4714-B19E-913C1B4EF37E}"/>
    <cellStyle name="Input 40 2 3" xfId="40762" xr:uid="{FC0AF2A7-AC5A-4767-9856-89389666325D}"/>
    <cellStyle name="Input 40 2_Commentaires" xfId="40763" xr:uid="{218D5426-9F20-4D42-B87E-33ED55F9C44C}"/>
    <cellStyle name="Input 40 3" xfId="40764" xr:uid="{C11FA043-45FD-48A3-B84B-48349D162241}"/>
    <cellStyle name="Input 40 3 2" xfId="40765" xr:uid="{CCEA68DE-CBD6-4A3E-902D-018A5ED257C8}"/>
    <cellStyle name="Input 40 3 2 2" xfId="40766" xr:uid="{AF444EC5-C794-49AF-B74D-177B057C8CD0}"/>
    <cellStyle name="Input 40 3 2_Commentaires" xfId="40767" xr:uid="{7D52EFA2-9014-4AD5-94CA-92C2B31025F9}"/>
    <cellStyle name="Input 40 3 3" xfId="40768" xr:uid="{99ADFE77-7263-4C7C-8F47-D26848F038BF}"/>
    <cellStyle name="Input 40 3_Commentaires" xfId="40769" xr:uid="{D056EB3B-3030-4378-BFE6-C394BF2165AF}"/>
    <cellStyle name="Input 40 4" xfId="40770" xr:uid="{D4934562-E570-428D-B7B4-3D5E9AD93D2B}"/>
    <cellStyle name="Input 40 4 2" xfId="40771" xr:uid="{0EC79CC3-7E5A-489F-8868-DC8BF5357FCA}"/>
    <cellStyle name="Input 40 4 2 2" xfId="40772" xr:uid="{0F6F6023-B8C1-429F-B9B9-58ACD8833237}"/>
    <cellStyle name="Input 40 4 2_Commentaires" xfId="40773" xr:uid="{BA49D0E9-A136-45BE-80D0-904BCE84DAD0}"/>
    <cellStyle name="Input 40 4 3" xfId="40774" xr:uid="{6C0B5351-BF85-4F3B-9112-C8943E5C41AE}"/>
    <cellStyle name="Input 40 4_Commentaires" xfId="40775" xr:uid="{164A8300-F9DC-4C6C-B859-BFA4A3BB5683}"/>
    <cellStyle name="Input 40 5" xfId="40776" xr:uid="{EC4C033C-A6BB-4FC0-BDC4-9D01BA62F501}"/>
    <cellStyle name="Input 40 5 2" xfId="40777" xr:uid="{4107EFEF-11CD-45B5-9CE1-93531A7F915F}"/>
    <cellStyle name="Input 40 5 2 2" xfId="40778" xr:uid="{4D6BD437-80C7-480A-9046-2FFC9689EE03}"/>
    <cellStyle name="Input 40 5 2_Commentaires" xfId="40779" xr:uid="{85B03CE1-54A7-44C1-B64E-0BCEFE3968FF}"/>
    <cellStyle name="Input 40 5 3" xfId="40780" xr:uid="{0517CB93-41F5-40B4-9CE6-B2853F184877}"/>
    <cellStyle name="Input 40 5_Commentaires" xfId="40781" xr:uid="{D0F2A190-1AD5-4120-A9FD-6B1AE84C81C3}"/>
    <cellStyle name="Input 40 6" xfId="40782" xr:uid="{583ECA10-C5EA-4D2C-83EF-09405C2C174C}"/>
    <cellStyle name="Input 40 6 2" xfId="40783" xr:uid="{568F60DA-7FA2-4EE3-BA72-510A5F111E70}"/>
    <cellStyle name="Input 40 6 2 2" xfId="40784" xr:uid="{C0ACAB05-E7C1-4665-8169-D02EF366B444}"/>
    <cellStyle name="Input 40 6 2_Commentaires" xfId="40785" xr:uid="{264E8B45-F259-43D7-ABB2-1C2923BCD191}"/>
    <cellStyle name="Input 40 6 3" xfId="40786" xr:uid="{F1996EBD-1D12-4BEF-987F-9303CC4F6432}"/>
    <cellStyle name="Input 40 6_Commentaires" xfId="40787" xr:uid="{A5102D8F-471F-4558-89FF-9248F4A8B1E0}"/>
    <cellStyle name="Input 40 7" xfId="40788" xr:uid="{8250C15D-3974-4443-ACC2-6F271EE4EC8C}"/>
    <cellStyle name="Input 40 7 2" xfId="40789" xr:uid="{87968018-A3BF-4902-93DC-A727A9B7937C}"/>
    <cellStyle name="Input 40 7_Commentaires" xfId="40790" xr:uid="{D34CBAD2-2D51-4883-9F1D-4C182C86D702}"/>
    <cellStyle name="Input 40 8" xfId="40791" xr:uid="{6EC91A7F-182D-4916-BE33-1239176AC127}"/>
    <cellStyle name="Input 40 8 2" xfId="40792" xr:uid="{D829882A-D0B5-43FC-82F1-0BAD40D90440}"/>
    <cellStyle name="Input 40 8_Commentaires" xfId="40793" xr:uid="{2FBE55AB-79E6-4848-8467-7054D9125074}"/>
    <cellStyle name="Input 40 9" xfId="40794" xr:uid="{CE1EDECE-21DE-4711-B1F7-5A48E1D5CD3E}"/>
    <cellStyle name="Input 40_Commentaires" xfId="40795" xr:uid="{176E7359-1012-4884-BAD9-5A968A145212}"/>
    <cellStyle name="Input 41" xfId="40796" xr:uid="{54A9F673-6D3C-434F-8C55-6721A831532F}"/>
    <cellStyle name="Input 41 2" xfId="40797" xr:uid="{000353BC-1A17-41EA-9DB6-6E6939C177C4}"/>
    <cellStyle name="Input 41 2 2" xfId="40798" xr:uid="{33032D14-BC8F-4374-A3D1-9E8BF857FBA8}"/>
    <cellStyle name="Input 41 2 2 2" xfId="40799" xr:uid="{8A107F6F-E794-4B7C-BD49-4B7E1A6FE4FE}"/>
    <cellStyle name="Input 41 2 2_Commentaires" xfId="40800" xr:uid="{75FE3F21-0078-4292-A2DB-C29DE1E50D7B}"/>
    <cellStyle name="Input 41 2 3" xfId="40801" xr:uid="{A46E2FEC-9DAF-4EDA-AA11-B4579001652D}"/>
    <cellStyle name="Input 41 2_Commentaires" xfId="40802" xr:uid="{7085F2A3-ED9D-4CC8-B52A-CEB11A49D4CC}"/>
    <cellStyle name="Input 41 3" xfId="40803" xr:uid="{DD74F994-3594-4F02-922B-5FE38628547F}"/>
    <cellStyle name="Input 41 3 2" xfId="40804" xr:uid="{DC5B8A8C-3DB4-4176-9B7D-D4C918972C3B}"/>
    <cellStyle name="Input 41 3 2 2" xfId="40805" xr:uid="{E8500BB2-9227-42EA-B5F8-17B4C6003EEE}"/>
    <cellStyle name="Input 41 3 2_Commentaires" xfId="40806" xr:uid="{AF1AD15A-2B4B-4BF4-97BF-EC770C1B3460}"/>
    <cellStyle name="Input 41 3 3" xfId="40807" xr:uid="{230F8F87-2DA7-4DD3-BFAE-0EA270F11BCE}"/>
    <cellStyle name="Input 41 3_Commentaires" xfId="40808" xr:uid="{C38FAEC9-83D9-46F6-AFCC-BFDE9E111090}"/>
    <cellStyle name="Input 41 4" xfId="40809" xr:uid="{E07467D2-14CD-485F-BC12-8085FA961E77}"/>
    <cellStyle name="Input 41 4 2" xfId="40810" xr:uid="{900A4A01-58BF-4D00-AFF2-44C3E7C98DC6}"/>
    <cellStyle name="Input 41 4 2 2" xfId="40811" xr:uid="{2E7DCF99-9624-4D36-955B-6E0E82333A13}"/>
    <cellStyle name="Input 41 4 2_Commentaires" xfId="40812" xr:uid="{8C351622-B280-41DA-9EAE-E8794ECF1D5D}"/>
    <cellStyle name="Input 41 4 3" xfId="40813" xr:uid="{8329B1D8-5D7B-4A51-B0DE-D5362ABF17BE}"/>
    <cellStyle name="Input 41 4_Commentaires" xfId="40814" xr:uid="{3D2D1938-3A3C-4125-8895-D0A0AA5BC370}"/>
    <cellStyle name="Input 41 5" xfId="40815" xr:uid="{9121A094-B0C4-4ED5-A1F0-B1C96ECCC4B8}"/>
    <cellStyle name="Input 41 5 2" xfId="40816" xr:uid="{B7C5C1BC-9E08-4E25-B4F6-E5E9E0DD70A6}"/>
    <cellStyle name="Input 41 5 2 2" xfId="40817" xr:uid="{197703E1-C7CF-4AD6-A3D5-32910158FAA9}"/>
    <cellStyle name="Input 41 5 2_Commentaires" xfId="40818" xr:uid="{4DBE98DF-06DD-43B2-84BE-B784465E17A3}"/>
    <cellStyle name="Input 41 5 3" xfId="40819" xr:uid="{59783D61-E345-44EF-97CA-AC749A3CE211}"/>
    <cellStyle name="Input 41 5_Commentaires" xfId="40820" xr:uid="{11AB45AA-DC1B-4B04-9BC4-A52998810810}"/>
    <cellStyle name="Input 41 6" xfId="40821" xr:uid="{81D3B577-B88D-4E5E-A499-EB98E7145669}"/>
    <cellStyle name="Input 41 6 2" xfId="40822" xr:uid="{858EA6D0-6B2B-4EBC-9DE6-DBB71A844B8E}"/>
    <cellStyle name="Input 41 6 2 2" xfId="40823" xr:uid="{6793C75F-3CC0-4ED8-96A4-BF0C7394FE90}"/>
    <cellStyle name="Input 41 6 2_Commentaires" xfId="40824" xr:uid="{AC08E3A0-6FB1-4703-997C-D62C7B8F8543}"/>
    <cellStyle name="Input 41 6 3" xfId="40825" xr:uid="{1690FDA3-5B6D-43F9-8C70-078B69931D46}"/>
    <cellStyle name="Input 41 6_Commentaires" xfId="40826" xr:uid="{DC2A031E-E0EA-45BE-899A-894C25792D79}"/>
    <cellStyle name="Input 41 7" xfId="40827" xr:uid="{70037F78-E51A-477B-AF18-2B202018FE80}"/>
    <cellStyle name="Input 41 7 2" xfId="40828" xr:uid="{DE964A37-B51E-4F52-91B7-C66F315C5BC6}"/>
    <cellStyle name="Input 41 7_Commentaires" xfId="40829" xr:uid="{9434174A-5A17-4D97-9C1C-29EDD61D0AAD}"/>
    <cellStyle name="Input 41 8" xfId="40830" xr:uid="{D418F58A-E45C-49BB-AB91-AA4409849C57}"/>
    <cellStyle name="Input 41 8 2" xfId="40831" xr:uid="{15473BFB-6DC2-4732-A61B-C8BA12BC0F23}"/>
    <cellStyle name="Input 41 8_Commentaires" xfId="40832" xr:uid="{541FB24E-C01D-4F61-B6AB-791A1CC78756}"/>
    <cellStyle name="Input 41 9" xfId="40833" xr:uid="{E28A8BE0-628C-4D52-A694-CD87A191F26D}"/>
    <cellStyle name="Input 41_Commentaires" xfId="40834" xr:uid="{0A5951C1-F771-46CD-B2FE-666AF9983C35}"/>
    <cellStyle name="Input 42" xfId="40835" xr:uid="{1807762E-B16D-443E-8EF6-3853221884EA}"/>
    <cellStyle name="Input 42 2" xfId="40836" xr:uid="{ADDA9854-BDFF-4F2B-8657-1238A260EDA5}"/>
    <cellStyle name="Input 42 2 2" xfId="40837" xr:uid="{1E22F697-2B48-4E9A-8F28-C2CF5D9F7F77}"/>
    <cellStyle name="Input 42 2 2 2" xfId="40838" xr:uid="{D652CF89-24CE-4BAF-A7A9-FB58D586C3A5}"/>
    <cellStyle name="Input 42 2 2_Commentaires" xfId="40839" xr:uid="{FF1669A1-48CD-4177-ABA6-B9136B1D03E9}"/>
    <cellStyle name="Input 42 2 3" xfId="40840" xr:uid="{D463A5C8-866B-43BE-BC63-A89FBC98C836}"/>
    <cellStyle name="Input 42 2_Commentaires" xfId="40841" xr:uid="{018F0CD8-DB3E-4206-8182-631B580C6A09}"/>
    <cellStyle name="Input 42 3" xfId="40842" xr:uid="{30185342-D219-4314-8D97-FBED44B66A4D}"/>
    <cellStyle name="Input 42 3 2" xfId="40843" xr:uid="{ED6C8966-462E-4E77-A825-5551C91D2DC4}"/>
    <cellStyle name="Input 42 3 2 2" xfId="40844" xr:uid="{233E960A-9B3E-4345-8FD5-27B78FC03F07}"/>
    <cellStyle name="Input 42 3 2_Commentaires" xfId="40845" xr:uid="{E145F711-6359-47B7-853A-4493E50577B9}"/>
    <cellStyle name="Input 42 3 3" xfId="40846" xr:uid="{1E5E7189-1B0B-4742-A38D-A02C57AD956A}"/>
    <cellStyle name="Input 42 3_Commentaires" xfId="40847" xr:uid="{65ED3D46-F714-41FB-A5BE-77B409FE8C9A}"/>
    <cellStyle name="Input 42 4" xfId="40848" xr:uid="{A1E2DE7D-2D1D-42F5-A173-BC6471F9F435}"/>
    <cellStyle name="Input 42 4 2" xfId="40849" xr:uid="{437AC442-86FB-4E8B-851E-56BB15D165AF}"/>
    <cellStyle name="Input 42 4 2 2" xfId="40850" xr:uid="{197B4398-478E-4264-B521-B5D67B2F7201}"/>
    <cellStyle name="Input 42 4 2_Commentaires" xfId="40851" xr:uid="{91992AFA-D3A8-4BE7-B6D8-73C82E04CB38}"/>
    <cellStyle name="Input 42 4 3" xfId="40852" xr:uid="{20DFDEFF-5110-4401-91EB-68492EF212BD}"/>
    <cellStyle name="Input 42 4_Commentaires" xfId="40853" xr:uid="{C0946E3B-86B4-48A4-90E6-17700D8A4898}"/>
    <cellStyle name="Input 42 5" xfId="40854" xr:uid="{570E50DC-4E8D-452C-B053-0E56C82DA754}"/>
    <cellStyle name="Input 42 5 2" xfId="40855" xr:uid="{9E6804EA-0821-4F09-AA48-D032C1538FF4}"/>
    <cellStyle name="Input 42 5 2 2" xfId="40856" xr:uid="{8D08CAA7-423A-4A4D-8E9B-02496F874A4F}"/>
    <cellStyle name="Input 42 5 2_Commentaires" xfId="40857" xr:uid="{335D9E10-894E-4E81-B858-FD806560D445}"/>
    <cellStyle name="Input 42 5 3" xfId="40858" xr:uid="{64EE11CC-F1B7-47AD-A0A4-299C521596A8}"/>
    <cellStyle name="Input 42 5_Commentaires" xfId="40859" xr:uid="{DD655C40-8479-43F0-AA5B-C713670E2CFC}"/>
    <cellStyle name="Input 42 6" xfId="40860" xr:uid="{F6FEE2E1-F38B-4D78-9E1D-A13B5B1639FA}"/>
    <cellStyle name="Input 42 6 2" xfId="40861" xr:uid="{293E25BE-DC2B-46A5-A29D-1F54892DFC0C}"/>
    <cellStyle name="Input 42 6 2 2" xfId="40862" xr:uid="{0E65B17A-28EF-46C5-8DF7-7F059243DBB0}"/>
    <cellStyle name="Input 42 6 2_Commentaires" xfId="40863" xr:uid="{2299B21F-03C9-4BF5-83C7-0EE2D9A22438}"/>
    <cellStyle name="Input 42 6 3" xfId="40864" xr:uid="{8B445345-F2DF-43F8-A455-10DF4D430BCB}"/>
    <cellStyle name="Input 42 6_Commentaires" xfId="40865" xr:uid="{783B275A-7E73-4946-B556-09C2A4E60940}"/>
    <cellStyle name="Input 42 7" xfId="40866" xr:uid="{4957FEC0-5C27-4859-AFC9-C4EE094A398D}"/>
    <cellStyle name="Input 42 7 2" xfId="40867" xr:uid="{6CA9D048-983F-49B5-94D8-5DAA7CA98954}"/>
    <cellStyle name="Input 42 7_Commentaires" xfId="40868" xr:uid="{F8679615-F6F9-4338-9348-4563274E49FB}"/>
    <cellStyle name="Input 42 8" xfId="40869" xr:uid="{D799D94F-3318-4747-8F91-0478C6B2853F}"/>
    <cellStyle name="Input 42 8 2" xfId="40870" xr:uid="{79C364A6-E39F-4F66-8206-1659FCA0AF91}"/>
    <cellStyle name="Input 42 8_Commentaires" xfId="40871" xr:uid="{84C3C325-4DCE-41F8-8AD9-594E0868CF70}"/>
    <cellStyle name="Input 42 9" xfId="40872" xr:uid="{C5266449-5716-4D18-9F32-633B80292D99}"/>
    <cellStyle name="Input 42_Commentaires" xfId="40873" xr:uid="{C8512919-7821-4F97-BDCD-7B7565C46F64}"/>
    <cellStyle name="Input 43" xfId="40874" xr:uid="{317EF0BC-B4C2-4A84-977D-2943B5F0D419}"/>
    <cellStyle name="Input 43 2" xfId="40875" xr:uid="{DCC22EDB-8A3C-4AA4-AAB7-25EC517414F3}"/>
    <cellStyle name="Input 43 2 2" xfId="40876" xr:uid="{C036DDF9-A235-48A8-8B70-8F81261E8842}"/>
    <cellStyle name="Input 43 2 2 2" xfId="40877" xr:uid="{80E59DEB-2103-4F79-A63C-556DC1C6A4D1}"/>
    <cellStyle name="Input 43 2 2_Commentaires" xfId="40878" xr:uid="{7F7778AD-0D0D-4954-AF2C-B181A0FBEE6B}"/>
    <cellStyle name="Input 43 2 3" xfId="40879" xr:uid="{83FA07F1-EA2B-45F0-9D03-8B8BD42261E4}"/>
    <cellStyle name="Input 43 2_Commentaires" xfId="40880" xr:uid="{2D481BBB-23B2-4BF8-9625-2F4A752EC2E2}"/>
    <cellStyle name="Input 43 3" xfId="40881" xr:uid="{0070322A-87ED-4DF4-9836-215E44A597C4}"/>
    <cellStyle name="Input 43 3 2" xfId="40882" xr:uid="{3116B54C-C94F-4E1F-A502-114DC413132A}"/>
    <cellStyle name="Input 43 3 2 2" xfId="40883" xr:uid="{A2F0EC24-18E2-4050-95B0-26ACA365A8F7}"/>
    <cellStyle name="Input 43 3 2_Commentaires" xfId="40884" xr:uid="{AE52DEF0-6693-4413-8092-FA2230940298}"/>
    <cellStyle name="Input 43 3 3" xfId="40885" xr:uid="{979579A5-EF62-45D8-AB73-A8673D492899}"/>
    <cellStyle name="Input 43 3_Commentaires" xfId="40886" xr:uid="{79DB5920-A13E-4BDF-A598-20EAB1FFB6D8}"/>
    <cellStyle name="Input 43 4" xfId="40887" xr:uid="{1171381C-E17C-4D24-8006-16AAAECB001D}"/>
    <cellStyle name="Input 43 4 2" xfId="40888" xr:uid="{8B81F10A-2162-480B-8586-F1795142F762}"/>
    <cellStyle name="Input 43 4 2 2" xfId="40889" xr:uid="{5763F341-6E3A-4C52-A0DE-07A6CB408036}"/>
    <cellStyle name="Input 43 4 2_Commentaires" xfId="40890" xr:uid="{9B063D57-CCEC-497E-B425-7D74B1FA67C0}"/>
    <cellStyle name="Input 43 4 3" xfId="40891" xr:uid="{F3966CEA-0A2C-4D74-824A-9FE09DFCC93B}"/>
    <cellStyle name="Input 43 4_Commentaires" xfId="40892" xr:uid="{DE871150-7466-462A-9BD2-AA5B2E2F3107}"/>
    <cellStyle name="Input 43 5" xfId="40893" xr:uid="{15144E9B-595B-4AE8-A7FE-F3D7A3AADF80}"/>
    <cellStyle name="Input 43 5 2" xfId="40894" xr:uid="{72D5041F-B8C8-4B47-B958-4DF6905BC7C8}"/>
    <cellStyle name="Input 43 5 2 2" xfId="40895" xr:uid="{96D4AC80-33B2-4070-AD39-1A9619AC9E40}"/>
    <cellStyle name="Input 43 5 2_Commentaires" xfId="40896" xr:uid="{93CE7770-1E12-45C8-8199-DDD3A4FF573B}"/>
    <cellStyle name="Input 43 5 3" xfId="40897" xr:uid="{88E9C3C1-EF7E-4A46-8D18-7663F191110F}"/>
    <cellStyle name="Input 43 5_Commentaires" xfId="40898" xr:uid="{74160823-89F9-4DB1-86E2-9F2F46B824AD}"/>
    <cellStyle name="Input 43 6" xfId="40899" xr:uid="{60DF229B-C2A6-4241-A057-F2FB3106EC3F}"/>
    <cellStyle name="Input 43 6 2" xfId="40900" xr:uid="{B563C42B-E7C6-4E29-A774-3EE52E58470F}"/>
    <cellStyle name="Input 43 6 2 2" xfId="40901" xr:uid="{D79867B0-CBDC-4A40-83B1-9D8A93EB4CE9}"/>
    <cellStyle name="Input 43 6 2_Commentaires" xfId="40902" xr:uid="{1EE34449-FCBE-4BCC-93BD-42C78BB12B1E}"/>
    <cellStyle name="Input 43 6 3" xfId="40903" xr:uid="{AEF3950B-141B-4021-BBC4-05FD70D8756E}"/>
    <cellStyle name="Input 43 6_Commentaires" xfId="40904" xr:uid="{9D9DAA18-23A0-4F55-8F1D-99A2ED7DB7C9}"/>
    <cellStyle name="Input 43 7" xfId="40905" xr:uid="{08A4A0D6-CD7E-4190-B5C6-0500BECAE92C}"/>
    <cellStyle name="Input 43 7 2" xfId="40906" xr:uid="{DFDAE36B-0E4A-40FE-81F7-369E802030F8}"/>
    <cellStyle name="Input 43 7_Commentaires" xfId="40907" xr:uid="{69639D61-E456-4739-BF66-D535BA86CAC4}"/>
    <cellStyle name="Input 43 8" xfId="40908" xr:uid="{6184433E-7232-4B37-B11B-A629DE02FB1E}"/>
    <cellStyle name="Input 43 8 2" xfId="40909" xr:uid="{65C393D4-6CD5-441F-8388-AE1E293D9491}"/>
    <cellStyle name="Input 43 8_Commentaires" xfId="40910" xr:uid="{69A90507-0146-436F-A594-5108E85CF047}"/>
    <cellStyle name="Input 43 9" xfId="40911" xr:uid="{2CDD924D-4609-4439-926B-AA9EAF4D914F}"/>
    <cellStyle name="Input 43_Commentaires" xfId="40912" xr:uid="{7A97644A-8022-4ABD-9C2B-66064F7847F1}"/>
    <cellStyle name="Input 44" xfId="40913" xr:uid="{DF58CF8D-3277-4326-85D8-B0D482E691A3}"/>
    <cellStyle name="Input 44 2" xfId="40914" xr:uid="{167DFB0E-A725-4B91-A952-1A930BC17E99}"/>
    <cellStyle name="Input 44 2 2" xfId="40915" xr:uid="{42541862-E319-4182-A0BE-88ADF582244F}"/>
    <cellStyle name="Input 44 2 2 2" xfId="40916" xr:uid="{8C593DC1-2D8D-4000-92EC-9AB2BB95FA83}"/>
    <cellStyle name="Input 44 2 2_Commentaires" xfId="40917" xr:uid="{924C27A6-D030-43F3-8025-95B40DC63889}"/>
    <cellStyle name="Input 44 2 3" xfId="40918" xr:uid="{CE1533B6-5FBD-4F8F-B46F-C31452AFCB99}"/>
    <cellStyle name="Input 44 2_Commentaires" xfId="40919" xr:uid="{03F2F7A0-7A5D-4489-89E2-5D744FA98749}"/>
    <cellStyle name="Input 44 3" xfId="40920" xr:uid="{ACEBD858-4FA6-4A3E-A868-DE8D9172F3BF}"/>
    <cellStyle name="Input 44 3 2" xfId="40921" xr:uid="{479C3599-944F-4FB2-89F6-3D9893CD0813}"/>
    <cellStyle name="Input 44 3 2 2" xfId="40922" xr:uid="{FD898EEA-D5CB-44D6-B4A2-A6E5C89584BD}"/>
    <cellStyle name="Input 44 3 2_Commentaires" xfId="40923" xr:uid="{9DC7CECD-635D-4220-BFED-EE95B876DB8E}"/>
    <cellStyle name="Input 44 3 3" xfId="40924" xr:uid="{574140A7-4832-4149-967C-356CCB30BD7D}"/>
    <cellStyle name="Input 44 3_Commentaires" xfId="40925" xr:uid="{BA1054A2-5030-428C-8414-5F597065BCAB}"/>
    <cellStyle name="Input 44 4" xfId="40926" xr:uid="{7208FB94-716B-467A-AF1D-A14E254C6365}"/>
    <cellStyle name="Input 44 4 2" xfId="40927" xr:uid="{A0F42015-C7B9-4944-BAA5-569B31893941}"/>
    <cellStyle name="Input 44 4 2 2" xfId="40928" xr:uid="{B6ADA6F1-3C69-474B-AEA3-D24D8A3CEB64}"/>
    <cellStyle name="Input 44 4 2_Commentaires" xfId="40929" xr:uid="{FF190CB1-0CC8-4718-859B-696634FEC446}"/>
    <cellStyle name="Input 44 4 3" xfId="40930" xr:uid="{9E7313B3-5E92-43ED-ADDB-81F7807D858E}"/>
    <cellStyle name="Input 44 4_Commentaires" xfId="40931" xr:uid="{4EB31A54-0B2C-487B-83C2-640C18D33F23}"/>
    <cellStyle name="Input 44 5" xfId="40932" xr:uid="{9980D56B-815F-439B-BF9D-1F0D42679285}"/>
    <cellStyle name="Input 44 5 2" xfId="40933" xr:uid="{95344350-A0DD-4FC8-B905-099BD2B05974}"/>
    <cellStyle name="Input 44 5 2 2" xfId="40934" xr:uid="{478E7A77-47B4-43F6-8938-434D3CB5798F}"/>
    <cellStyle name="Input 44 5 2_Commentaires" xfId="40935" xr:uid="{26AA8D67-61E3-4B7F-B821-740FCA474845}"/>
    <cellStyle name="Input 44 5 3" xfId="40936" xr:uid="{50C2B8DA-3990-4552-8BA4-B9382E3772FC}"/>
    <cellStyle name="Input 44 5_Commentaires" xfId="40937" xr:uid="{8F151C27-6072-44E8-BFDF-F9F39C924D1A}"/>
    <cellStyle name="Input 44 6" xfId="40938" xr:uid="{E2DACF1D-E4EB-4FEC-99B5-47AD05FA946A}"/>
    <cellStyle name="Input 44 6 2" xfId="40939" xr:uid="{3B6FA495-44C0-429D-B13D-793706BEEE1B}"/>
    <cellStyle name="Input 44 6 2 2" xfId="40940" xr:uid="{A2254327-1C30-4EC2-9A17-D92240839B8B}"/>
    <cellStyle name="Input 44 6 2_Commentaires" xfId="40941" xr:uid="{D21C1475-A4CC-4E03-8C74-9AF19997793A}"/>
    <cellStyle name="Input 44 6 3" xfId="40942" xr:uid="{58380EDB-EA3E-4E20-9E55-C2AFF0C0088D}"/>
    <cellStyle name="Input 44 6_Commentaires" xfId="40943" xr:uid="{F3C50402-9914-4352-8241-CF08C9E1D95A}"/>
    <cellStyle name="Input 44 7" xfId="40944" xr:uid="{85FF4662-AE67-414A-BC22-56EBC412B9BB}"/>
    <cellStyle name="Input 44 7 2" xfId="40945" xr:uid="{A0E18140-2063-46C9-9377-B020EC537B7A}"/>
    <cellStyle name="Input 44 7_Commentaires" xfId="40946" xr:uid="{2E2C2A1C-A961-40AB-9F1C-047674B5FE5C}"/>
    <cellStyle name="Input 44 8" xfId="40947" xr:uid="{E052CAD6-958D-43EE-8420-9E9B2961AE30}"/>
    <cellStyle name="Input 44 8 2" xfId="40948" xr:uid="{179ADB49-8DA4-41C1-BEBA-DE1597CAD830}"/>
    <cellStyle name="Input 44 8_Commentaires" xfId="40949" xr:uid="{45E43F3E-88E7-4D7F-974A-9413EC4C019A}"/>
    <cellStyle name="Input 44 9" xfId="40950" xr:uid="{2019041E-64C9-4A92-85BC-464151919F38}"/>
    <cellStyle name="Input 44_Commentaires" xfId="40951" xr:uid="{30DA6F59-0278-49C8-AC1C-6C54A63B38BD}"/>
    <cellStyle name="Input 45" xfId="40952" xr:uid="{CAED4FC8-FD55-4C57-8037-A39BCBB5198D}"/>
    <cellStyle name="Input 45 2" xfId="40953" xr:uid="{8E751300-2698-4622-847B-2AFD3068A4B1}"/>
    <cellStyle name="Input 45 2 2" xfId="40954" xr:uid="{8E863A1B-A9DD-4014-A77E-8E7311196EDC}"/>
    <cellStyle name="Input 45 2 2 2" xfId="40955" xr:uid="{AECCD826-7A3D-4820-9D8E-35391D8B9FC5}"/>
    <cellStyle name="Input 45 2 2_Commentaires" xfId="40956" xr:uid="{C340CB15-E898-4599-A2BE-BA75B840F661}"/>
    <cellStyle name="Input 45 2 3" xfId="40957" xr:uid="{7C0223E1-ED66-4C2D-8D5F-8FB804954D1A}"/>
    <cellStyle name="Input 45 2_Commentaires" xfId="40958" xr:uid="{05969B9A-88F9-46E8-B0C4-E6771B63DAEB}"/>
    <cellStyle name="Input 45 3" xfId="40959" xr:uid="{0B521955-6C51-4D3D-868C-E4C0C5D451F2}"/>
    <cellStyle name="Input 45 3 2" xfId="40960" xr:uid="{9AE0CB26-887D-4F17-B27A-5227D933EF0B}"/>
    <cellStyle name="Input 45 3 2 2" xfId="40961" xr:uid="{56AE90BA-381E-44E1-95B5-8887889E769C}"/>
    <cellStyle name="Input 45 3 2_Commentaires" xfId="40962" xr:uid="{FD38C7E7-4B40-486A-B5C0-115BBC8145A6}"/>
    <cellStyle name="Input 45 3 3" xfId="40963" xr:uid="{A57C4452-345C-4E65-BFF5-A6366AD69D92}"/>
    <cellStyle name="Input 45 3_Commentaires" xfId="40964" xr:uid="{857823F5-A28A-44CA-9530-BE29585E009B}"/>
    <cellStyle name="Input 45 4" xfId="40965" xr:uid="{8DF3301F-E1DE-41EB-8B01-D9E9C3A4B46F}"/>
    <cellStyle name="Input 45 4 2" xfId="40966" xr:uid="{C6021C35-082B-40F3-B0BD-382BC8955E86}"/>
    <cellStyle name="Input 45 4 2 2" xfId="40967" xr:uid="{93D9C981-7BBD-402D-8920-D4EB7852173A}"/>
    <cellStyle name="Input 45 4 2_Commentaires" xfId="40968" xr:uid="{551FD866-EB2A-4FC5-80DD-7D8A4D80BA64}"/>
    <cellStyle name="Input 45 4 3" xfId="40969" xr:uid="{614E2308-FD56-4A98-BCFE-56166784B16A}"/>
    <cellStyle name="Input 45 4_Commentaires" xfId="40970" xr:uid="{064AFC73-D99B-49B5-B9D1-7F6B84DEAC2F}"/>
    <cellStyle name="Input 45 5" xfId="40971" xr:uid="{C2A4A9D6-1782-4EAD-94A9-83D1D9B172A1}"/>
    <cellStyle name="Input 45 5 2" xfId="40972" xr:uid="{89FB19F5-0D07-43AB-B52D-F13ADA846220}"/>
    <cellStyle name="Input 45 5 2 2" xfId="40973" xr:uid="{78D2FDB0-3006-4797-973B-3E1BF9D57D37}"/>
    <cellStyle name="Input 45 5 2_Commentaires" xfId="40974" xr:uid="{B16FABC7-20A9-42B6-BF0D-16191BFBA9ED}"/>
    <cellStyle name="Input 45 5 3" xfId="40975" xr:uid="{06F52497-DF2B-4AF1-B6A9-DC629F3C9D21}"/>
    <cellStyle name="Input 45 5_Commentaires" xfId="40976" xr:uid="{E9425F49-00B7-4582-AA19-240907D723B6}"/>
    <cellStyle name="Input 45 6" xfId="40977" xr:uid="{CEDE1D91-24D8-47BB-B025-AF45ED727610}"/>
    <cellStyle name="Input 45 6 2" xfId="40978" xr:uid="{D4F118F9-6BF8-4718-AE40-97211450F96B}"/>
    <cellStyle name="Input 45 6 2 2" xfId="40979" xr:uid="{B3894C66-30AB-4537-B6FC-25ADF5811EF7}"/>
    <cellStyle name="Input 45 6 2_Commentaires" xfId="40980" xr:uid="{7D510410-4725-4763-A493-D5EC866990DA}"/>
    <cellStyle name="Input 45 6 3" xfId="40981" xr:uid="{B03C579D-D445-48B6-A2F6-4B888805EE06}"/>
    <cellStyle name="Input 45 6_Commentaires" xfId="40982" xr:uid="{532FD928-4309-4EE4-A298-AA5E085D0129}"/>
    <cellStyle name="Input 45 7" xfId="40983" xr:uid="{5D0370DE-4DA0-4CD1-AE9C-074EC745F55A}"/>
    <cellStyle name="Input 45 7 2" xfId="40984" xr:uid="{71D1B2E2-9E5B-41E7-BEDF-22678321DA02}"/>
    <cellStyle name="Input 45 7_Commentaires" xfId="40985" xr:uid="{B2DB426D-4955-4F9B-8195-E6475DCDDEB8}"/>
    <cellStyle name="Input 45 8" xfId="40986" xr:uid="{1A873499-E6FE-4D16-894C-A1C3F90B6612}"/>
    <cellStyle name="Input 45 8 2" xfId="40987" xr:uid="{4B220623-91DD-477A-91CD-17093FCD5E83}"/>
    <cellStyle name="Input 45 8_Commentaires" xfId="40988" xr:uid="{2773034E-16D4-4C75-94F7-91699AAAC91A}"/>
    <cellStyle name="Input 45 9" xfId="40989" xr:uid="{55722965-038C-4D3A-8045-D21E3CEAD608}"/>
    <cellStyle name="Input 45_Commentaires" xfId="40990" xr:uid="{9429D4C6-551A-4248-B589-40FA86A23BA7}"/>
    <cellStyle name="Input 46" xfId="40991" xr:uid="{BA4F78C8-F188-45FD-A3C1-A9ED22EC814A}"/>
    <cellStyle name="Input 46 2" xfId="40992" xr:uid="{B5881F59-46EB-4EEE-887C-4C6FBF52EE36}"/>
    <cellStyle name="Input 46 2 2" xfId="40993" xr:uid="{2D082C89-CC6C-44BA-B6C4-D753D24EAD25}"/>
    <cellStyle name="Input 46 2 2 2" xfId="40994" xr:uid="{DD1A04BA-9872-4419-8A18-3169CD385AB8}"/>
    <cellStyle name="Input 46 2 2_Commentaires" xfId="40995" xr:uid="{22D6EC33-0822-43F4-951E-37B6363B30E8}"/>
    <cellStyle name="Input 46 2 3" xfId="40996" xr:uid="{57774B0B-E7AD-4986-BE93-BEC8479E957D}"/>
    <cellStyle name="Input 46 2_Commentaires" xfId="40997" xr:uid="{4B05A74D-78DB-4376-BC81-AF9695871A2B}"/>
    <cellStyle name="Input 46 3" xfId="40998" xr:uid="{FFB9C65B-3F3E-49C7-AB58-1865D52701BC}"/>
    <cellStyle name="Input 46 3 2" xfId="40999" xr:uid="{3019A9B8-0B4C-4317-A7C9-77EC804F8572}"/>
    <cellStyle name="Input 46 3 2 2" xfId="41000" xr:uid="{081EB462-7920-41CB-BBD5-E48AC08544C2}"/>
    <cellStyle name="Input 46 3 2_Commentaires" xfId="41001" xr:uid="{D8A66F97-F1BB-43B5-967A-34724071C413}"/>
    <cellStyle name="Input 46 3 3" xfId="41002" xr:uid="{197AC9D2-9C46-42C4-AAD0-84E70351E6DE}"/>
    <cellStyle name="Input 46 3_Commentaires" xfId="41003" xr:uid="{6250D530-8410-41B7-AFA0-A29A974374EC}"/>
    <cellStyle name="Input 46 4" xfId="41004" xr:uid="{83C1817F-C15F-4772-9C92-8C85E073A375}"/>
    <cellStyle name="Input 46 4 2" xfId="41005" xr:uid="{E8F7A99A-F4B0-40A0-87C4-D4149A5C5F93}"/>
    <cellStyle name="Input 46 4 2 2" xfId="41006" xr:uid="{D0613DA7-7D64-418E-A2CB-C074344E8998}"/>
    <cellStyle name="Input 46 4 2_Commentaires" xfId="41007" xr:uid="{FF7EF4EB-1D3C-48E7-B494-7958EE878CE1}"/>
    <cellStyle name="Input 46 4 3" xfId="41008" xr:uid="{2C767CAB-34F4-4A9C-8304-7404B877934E}"/>
    <cellStyle name="Input 46 4_Commentaires" xfId="41009" xr:uid="{D2CCB880-4E13-47A7-A3D3-06B6A33577ED}"/>
    <cellStyle name="Input 46 5" xfId="41010" xr:uid="{4E45A901-6305-420E-B7E5-A661DE905E01}"/>
    <cellStyle name="Input 46 5 2" xfId="41011" xr:uid="{BB3A796B-BC0A-468D-84D1-AA176A572EF2}"/>
    <cellStyle name="Input 46 5 2 2" xfId="41012" xr:uid="{7DAB1D71-B3BE-4810-BA3A-C8D7A35B463D}"/>
    <cellStyle name="Input 46 5 2_Commentaires" xfId="41013" xr:uid="{EB0671BE-C171-47EB-85F0-6CBD2C69E526}"/>
    <cellStyle name="Input 46 5 3" xfId="41014" xr:uid="{DB1AB604-5604-4B3F-AE90-A9EBBBC81982}"/>
    <cellStyle name="Input 46 5_Commentaires" xfId="41015" xr:uid="{783A11F3-AD4F-4C1F-869E-461D0953D081}"/>
    <cellStyle name="Input 46 6" xfId="41016" xr:uid="{B7529477-5467-4ECE-8963-1BD651074118}"/>
    <cellStyle name="Input 46 6 2" xfId="41017" xr:uid="{C5218B32-1C30-4A40-B1F9-19902FA0433D}"/>
    <cellStyle name="Input 46 6 2 2" xfId="41018" xr:uid="{07F9755C-2DD7-46B8-B7DF-2A7B6AA9A257}"/>
    <cellStyle name="Input 46 6 2_Commentaires" xfId="41019" xr:uid="{7EA538A2-F930-44EE-A7A1-946172B0F2DD}"/>
    <cellStyle name="Input 46 6 3" xfId="41020" xr:uid="{ECBD10CD-D620-4045-80BF-75860BAA436E}"/>
    <cellStyle name="Input 46 6_Commentaires" xfId="41021" xr:uid="{0BE1D0F0-0C08-4527-A928-C0ACF0C89D27}"/>
    <cellStyle name="Input 46 7" xfId="41022" xr:uid="{1187CD81-3AE8-4C71-94E1-D6C7C938C3D6}"/>
    <cellStyle name="Input 46 7 2" xfId="41023" xr:uid="{88E3ED50-1E6D-4B08-925B-ECC958827083}"/>
    <cellStyle name="Input 46 7_Commentaires" xfId="41024" xr:uid="{470A80D7-EFE4-4D0B-A6C6-83673F8B1F6B}"/>
    <cellStyle name="Input 46 8" xfId="41025" xr:uid="{B032859C-8F9A-4986-8FFA-507D87EBD849}"/>
    <cellStyle name="Input 46 8 2" xfId="41026" xr:uid="{F8F85900-57EE-4D65-BDC2-A9AE1786B175}"/>
    <cellStyle name="Input 46 8_Commentaires" xfId="41027" xr:uid="{2818191C-F04B-42B5-B18B-5D4C9828DA9F}"/>
    <cellStyle name="Input 46 9" xfId="41028" xr:uid="{1CD1E359-AB15-445D-A866-D879A58743AA}"/>
    <cellStyle name="Input 46_Commentaires" xfId="41029" xr:uid="{6F3770C7-3544-4A7B-8C19-3AFF3402EA66}"/>
    <cellStyle name="Input 47" xfId="41030" xr:uid="{0E531225-4282-433B-9BFE-EEA764362111}"/>
    <cellStyle name="Input 47 2" xfId="41031" xr:uid="{40AB00BC-5BB2-4B57-92EF-F9C9DA3FF4D5}"/>
    <cellStyle name="Input 47 2 2" xfId="41032" xr:uid="{8EDA90F7-B571-47ED-BFAB-FE4542524240}"/>
    <cellStyle name="Input 47 2 2 2" xfId="41033" xr:uid="{A75684EF-884E-4BC6-883B-79FAF20C926E}"/>
    <cellStyle name="Input 47 2 2_Commentaires" xfId="41034" xr:uid="{80B1A9D2-724C-40FC-868C-449B0AC081D6}"/>
    <cellStyle name="Input 47 2 3" xfId="41035" xr:uid="{9BA493FA-4CD3-4B5C-AD75-D1CF90771937}"/>
    <cellStyle name="Input 47 2_Commentaires" xfId="41036" xr:uid="{6570FFA7-7A67-4A55-A4B1-28313583A9A3}"/>
    <cellStyle name="Input 47 3" xfId="41037" xr:uid="{146B73C7-179F-49F3-A87C-099CF08700C4}"/>
    <cellStyle name="Input 47 3 2" xfId="41038" xr:uid="{DA6AF4EA-DA3F-4BB7-A16B-6B155AFFC5C8}"/>
    <cellStyle name="Input 47 3 2 2" xfId="41039" xr:uid="{340BD15E-F5FD-4F0E-A89D-0D2CC3C1C232}"/>
    <cellStyle name="Input 47 3 2_Commentaires" xfId="41040" xr:uid="{65990B3D-4B90-48BC-8332-2D3C5AAC1A66}"/>
    <cellStyle name="Input 47 3 3" xfId="41041" xr:uid="{5EDB750F-4F1B-487F-A221-40FE51256BA2}"/>
    <cellStyle name="Input 47 3_Commentaires" xfId="41042" xr:uid="{BC8E8485-46EB-44F5-B4E6-BF10E44DAE3C}"/>
    <cellStyle name="Input 47 4" xfId="41043" xr:uid="{6C7CB780-FB51-4B6F-8A84-9155F33D00B0}"/>
    <cellStyle name="Input 47 4 2" xfId="41044" xr:uid="{0482D895-912F-45B5-A885-098991427166}"/>
    <cellStyle name="Input 47 4 2 2" xfId="41045" xr:uid="{15D94931-FE01-455B-B83A-33A8785CF1B5}"/>
    <cellStyle name="Input 47 4 2_Commentaires" xfId="41046" xr:uid="{DFB8DA78-83FB-433E-8B1D-AC0E73A19F9D}"/>
    <cellStyle name="Input 47 4 3" xfId="41047" xr:uid="{D1CFCD00-11E0-4A20-99A5-D7B4E513BEDE}"/>
    <cellStyle name="Input 47 4_Commentaires" xfId="41048" xr:uid="{BF7D4D02-F4A1-466D-BD26-83CA96A8214E}"/>
    <cellStyle name="Input 47 5" xfId="41049" xr:uid="{A0AE06F1-AAD6-43C2-955E-EA320EE99815}"/>
    <cellStyle name="Input 47 5 2" xfId="41050" xr:uid="{2DB453F2-AE65-4FF1-93B2-D2657EFEB07F}"/>
    <cellStyle name="Input 47 5 2 2" xfId="41051" xr:uid="{83891287-4E9F-42C1-B448-ED9DBC48A83A}"/>
    <cellStyle name="Input 47 5 2_Commentaires" xfId="41052" xr:uid="{EF143F96-3D61-4BF0-BFBA-4C639F4D0A7A}"/>
    <cellStyle name="Input 47 5 3" xfId="41053" xr:uid="{F400E534-28A9-4E4D-97B5-16678D7B46DC}"/>
    <cellStyle name="Input 47 5_Commentaires" xfId="41054" xr:uid="{867B1021-02E0-4209-A469-13B04286473B}"/>
    <cellStyle name="Input 47 6" xfId="41055" xr:uid="{D75D74BB-5036-4029-A236-03D04B3DAFF3}"/>
    <cellStyle name="Input 47 6 2" xfId="41056" xr:uid="{A6836019-1FFB-40E5-BC04-18C6D7452626}"/>
    <cellStyle name="Input 47 6 2 2" xfId="41057" xr:uid="{10336797-983E-4540-A2E7-077021C3AFF5}"/>
    <cellStyle name="Input 47 6 2_Commentaires" xfId="41058" xr:uid="{B2A4A23A-2C9C-4075-B613-F3F91723035B}"/>
    <cellStyle name="Input 47 6 3" xfId="41059" xr:uid="{931A878D-634B-4F2B-B141-2B88FD5645B5}"/>
    <cellStyle name="Input 47 6_Commentaires" xfId="41060" xr:uid="{B9B1D040-B19C-42E1-AA21-4C94C76D8B07}"/>
    <cellStyle name="Input 47 7" xfId="41061" xr:uid="{3B634766-E3AD-44C0-9329-49FF1228A2D2}"/>
    <cellStyle name="Input 47 7 2" xfId="41062" xr:uid="{73EDFF26-491B-425F-8463-15E01C91391F}"/>
    <cellStyle name="Input 47 7_Commentaires" xfId="41063" xr:uid="{C79753D1-8AE6-4EBA-95D5-0153D86A853B}"/>
    <cellStyle name="Input 47 8" xfId="41064" xr:uid="{B8493351-538D-418A-AAC4-2B15F52E7792}"/>
    <cellStyle name="Input 47 8 2" xfId="41065" xr:uid="{E54C33FC-54C1-45F8-B819-CF6DB92763EF}"/>
    <cellStyle name="Input 47 8_Commentaires" xfId="41066" xr:uid="{8BC94242-4679-4E97-8A0D-9AF3CC51C159}"/>
    <cellStyle name="Input 47 9" xfId="41067" xr:uid="{BB4861A6-2553-43F8-AC0C-92A989A1DA1A}"/>
    <cellStyle name="Input 47_Commentaires" xfId="41068" xr:uid="{06ED9484-1EBB-4040-A08B-F12BAD646A46}"/>
    <cellStyle name="Input 48" xfId="41069" xr:uid="{25B6ADB5-71C4-43DF-AB9A-8D5FC00D5849}"/>
    <cellStyle name="Input 48 2" xfId="41070" xr:uid="{DE1A64AB-4370-4A04-8FC7-89133AFA8465}"/>
    <cellStyle name="Input 48 2 2" xfId="41071" xr:uid="{663E9D50-A753-49B6-812D-A13CC603CFF4}"/>
    <cellStyle name="Input 48 2 2 2" xfId="41072" xr:uid="{DCA66D8E-0536-4C3A-BD7B-F4A3E5431CF5}"/>
    <cellStyle name="Input 48 2 2_Commentaires" xfId="41073" xr:uid="{79E4F8DC-C360-4308-ABBD-0AB197D4888B}"/>
    <cellStyle name="Input 48 2 3" xfId="41074" xr:uid="{3B8B9E9A-CED0-49C1-8944-EA169B65C638}"/>
    <cellStyle name="Input 48 2_Commentaires" xfId="41075" xr:uid="{3BDD3BFA-2BFF-401E-8F38-17373C78CE79}"/>
    <cellStyle name="Input 48 3" xfId="41076" xr:uid="{1CB5BD0E-43E7-482C-96C2-1EE41629AD87}"/>
    <cellStyle name="Input 48 3 2" xfId="41077" xr:uid="{94AE57EB-9797-48F7-8EC0-4FC671BCBEFD}"/>
    <cellStyle name="Input 48 3 2 2" xfId="41078" xr:uid="{8DAFB219-FC9C-40A8-929A-B4B94C5F86A2}"/>
    <cellStyle name="Input 48 3 2_Commentaires" xfId="41079" xr:uid="{2A5506D9-79E2-458B-B87A-9F8A478A4177}"/>
    <cellStyle name="Input 48 3 3" xfId="41080" xr:uid="{CB4595F9-F4A8-499B-8334-76BC85852E72}"/>
    <cellStyle name="Input 48 3_Commentaires" xfId="41081" xr:uid="{0ACDFA84-B7FE-4D8A-8DA2-4E7E294584CA}"/>
    <cellStyle name="Input 48 4" xfId="41082" xr:uid="{73D4E77C-DC81-4113-8A06-9C776B3E1640}"/>
    <cellStyle name="Input 48 4 2" xfId="41083" xr:uid="{1B541EBD-0AEA-419D-9C83-2269C1AEDBC1}"/>
    <cellStyle name="Input 48 4 2 2" xfId="41084" xr:uid="{D1D9B3D4-9542-4041-B41F-0E38D69D2CFF}"/>
    <cellStyle name="Input 48 4 2_Commentaires" xfId="41085" xr:uid="{D76638E7-0D95-4ACB-B6A8-0F5051B2C0AE}"/>
    <cellStyle name="Input 48 4 3" xfId="41086" xr:uid="{1D6F5F94-03A5-4C6E-A32E-CBC508109FFE}"/>
    <cellStyle name="Input 48 4_Commentaires" xfId="41087" xr:uid="{404C8F9B-628B-4BF6-B3C1-5B8E10424405}"/>
    <cellStyle name="Input 48 5" xfId="41088" xr:uid="{7F491C1D-A87F-4BAC-9861-4F169D6F3DC3}"/>
    <cellStyle name="Input 48 5 2" xfId="41089" xr:uid="{77AB8225-BC5D-4884-9661-EA29E8B34CD4}"/>
    <cellStyle name="Input 48 5 2 2" xfId="41090" xr:uid="{A62DAEF3-A2A5-4DE1-AF1D-D14DB57E1D98}"/>
    <cellStyle name="Input 48 5 2_Commentaires" xfId="41091" xr:uid="{24EC88E8-AFFF-4CB5-AD65-E8F01638A1CD}"/>
    <cellStyle name="Input 48 5 3" xfId="41092" xr:uid="{36FAEC7F-88D5-4EC2-BC21-988A40E3D2E9}"/>
    <cellStyle name="Input 48 5_Commentaires" xfId="41093" xr:uid="{B54225C8-0245-4370-B33D-678366B0AF63}"/>
    <cellStyle name="Input 48 6" xfId="41094" xr:uid="{C467F124-EBF0-4CCA-ADAE-77BC66DEC86E}"/>
    <cellStyle name="Input 48 6 2" xfId="41095" xr:uid="{6097F82C-860F-4DBE-9739-3E7F98A03C9C}"/>
    <cellStyle name="Input 48 6 2 2" xfId="41096" xr:uid="{2DC74062-89D4-49E5-A5B7-CEBF8162420C}"/>
    <cellStyle name="Input 48 6 2_Commentaires" xfId="41097" xr:uid="{10A8268C-8E65-443D-AEB3-B2C55C0800AA}"/>
    <cellStyle name="Input 48 6 3" xfId="41098" xr:uid="{F06B0C4C-B347-4C50-B757-A572237A4C31}"/>
    <cellStyle name="Input 48 6_Commentaires" xfId="41099" xr:uid="{33A6AF80-0A26-4CC9-AF92-6FF7B09B772C}"/>
    <cellStyle name="Input 48 7" xfId="41100" xr:uid="{01E13E0F-0807-400E-B2F2-840F84B48580}"/>
    <cellStyle name="Input 48 7 2" xfId="41101" xr:uid="{BDD6BD96-4694-4DE8-99FB-6117A80C1EFD}"/>
    <cellStyle name="Input 48 7_Commentaires" xfId="41102" xr:uid="{6AA1E4C3-7CDB-412C-B740-42789C847218}"/>
    <cellStyle name="Input 48 8" xfId="41103" xr:uid="{94A22CEC-92D0-49E6-B4E0-3C375BD7C58A}"/>
    <cellStyle name="Input 48 8 2" xfId="41104" xr:uid="{347FCACD-BB54-42EC-96FF-9633F8C373C7}"/>
    <cellStyle name="Input 48 8_Commentaires" xfId="41105" xr:uid="{7E6A34E7-5CC0-4DE3-B965-DD13075CDB25}"/>
    <cellStyle name="Input 48 9" xfId="41106" xr:uid="{3E88AF39-FF4B-40C5-A1F4-B246DE079FBF}"/>
    <cellStyle name="Input 48_Commentaires" xfId="41107" xr:uid="{2405D4EC-F6FD-4AF8-AACA-AC1CE0179055}"/>
    <cellStyle name="Input 49" xfId="41108" xr:uid="{BBEF6501-1B43-453B-8939-054FE1323357}"/>
    <cellStyle name="Input 49 2" xfId="41109" xr:uid="{D1818501-1CE0-43CD-8899-125C5AFEEDB1}"/>
    <cellStyle name="Input 49 2 2" xfId="41110" xr:uid="{D7BAD008-20E8-439C-92FB-D55B6D307C24}"/>
    <cellStyle name="Input 49 2 2 2" xfId="41111" xr:uid="{AD008B2F-B146-4DF6-B7CC-6B0D7AD240E4}"/>
    <cellStyle name="Input 49 2 2_Commentaires" xfId="41112" xr:uid="{B67AEBBD-A1D3-4AF6-9F3B-194D8E451676}"/>
    <cellStyle name="Input 49 2 3" xfId="41113" xr:uid="{E7AD6535-9BB3-4B3D-A524-8000DE39724B}"/>
    <cellStyle name="Input 49 2_Commentaires" xfId="41114" xr:uid="{58211333-6140-41AE-9FA5-AE3949245358}"/>
    <cellStyle name="Input 49 3" xfId="41115" xr:uid="{76203508-B486-436C-A794-0C7CE5D1A28F}"/>
    <cellStyle name="Input 49 3 2" xfId="41116" xr:uid="{1CBFFE6C-C9E2-48B6-95B2-80144B3057DC}"/>
    <cellStyle name="Input 49 3 2 2" xfId="41117" xr:uid="{0F4ACC9D-27C2-4051-A167-78CBC6234B34}"/>
    <cellStyle name="Input 49 3 2_Commentaires" xfId="41118" xr:uid="{62221D65-7A7C-43D6-AD29-89C537C16330}"/>
    <cellStyle name="Input 49 3 3" xfId="41119" xr:uid="{9288F044-C1EB-4FA1-865D-C8BF7E66DA60}"/>
    <cellStyle name="Input 49 3_Commentaires" xfId="41120" xr:uid="{597F87E1-8BD1-482F-B5A7-B2F70D6F9A76}"/>
    <cellStyle name="Input 49 4" xfId="41121" xr:uid="{B159E9E1-B86B-462A-B8AB-6E89242AF56D}"/>
    <cellStyle name="Input 49 4 2" xfId="41122" xr:uid="{5007E208-7014-4B04-8A74-6676FF4D1C53}"/>
    <cellStyle name="Input 49 4 2 2" xfId="41123" xr:uid="{A396FAFC-D0E9-4F4E-8D3C-907624E19314}"/>
    <cellStyle name="Input 49 4 2_Commentaires" xfId="41124" xr:uid="{C467E1DB-FB1D-409B-85D2-C78BC98F6ACF}"/>
    <cellStyle name="Input 49 4 3" xfId="41125" xr:uid="{101C0468-BF9B-4574-AECB-9EBD873FA598}"/>
    <cellStyle name="Input 49 4_Commentaires" xfId="41126" xr:uid="{18CB234C-2EAA-4234-9FFE-CA0D878D2973}"/>
    <cellStyle name="Input 49 5" xfId="41127" xr:uid="{376BD25C-4F47-4326-BD94-44852AE9EB24}"/>
    <cellStyle name="Input 49 5 2" xfId="41128" xr:uid="{F180F041-9CD9-4BC0-8916-FBF5B70E6529}"/>
    <cellStyle name="Input 49 5 2 2" xfId="41129" xr:uid="{2B1E51F6-DC3E-45C4-9F52-24903A978D35}"/>
    <cellStyle name="Input 49 5 2_Commentaires" xfId="41130" xr:uid="{07331DA6-1928-4704-999A-375E5C060263}"/>
    <cellStyle name="Input 49 5 3" xfId="41131" xr:uid="{598C93B8-A32C-4354-8287-9140DBA25B36}"/>
    <cellStyle name="Input 49 5_Commentaires" xfId="41132" xr:uid="{81565827-86B9-4E53-9C9F-BF001DF3DEF0}"/>
    <cellStyle name="Input 49 6" xfId="41133" xr:uid="{CA11603B-0B28-4855-B3C4-1E4F7592972A}"/>
    <cellStyle name="Input 49 6 2" xfId="41134" xr:uid="{A0A915A0-31AA-45A3-9C05-687560A8372A}"/>
    <cellStyle name="Input 49 6 2 2" xfId="41135" xr:uid="{BC4574FB-C52E-4B52-86EE-B4F2C0D7226B}"/>
    <cellStyle name="Input 49 6 2_Commentaires" xfId="41136" xr:uid="{E576A094-0ECC-4F24-B6C4-23FDE401775D}"/>
    <cellStyle name="Input 49 6 3" xfId="41137" xr:uid="{0B5DA48D-57C1-44F2-AFA3-7396764751A1}"/>
    <cellStyle name="Input 49 6_Commentaires" xfId="41138" xr:uid="{E71930ED-715A-4128-8722-D080D7F9BE96}"/>
    <cellStyle name="Input 49 7" xfId="41139" xr:uid="{F62BB5EA-6BCB-4036-9AAC-89A42957F645}"/>
    <cellStyle name="Input 49 7 2" xfId="41140" xr:uid="{2C4C24BC-06D1-43F9-A966-3257994A45F8}"/>
    <cellStyle name="Input 49 7_Commentaires" xfId="41141" xr:uid="{2B4C723B-5371-4A7F-B53E-B8B2EF22E9D8}"/>
    <cellStyle name="Input 49 8" xfId="41142" xr:uid="{F46FD95F-E851-47D3-A95E-428F278B90C3}"/>
    <cellStyle name="Input 49 8 2" xfId="41143" xr:uid="{8FA2A1BD-E4C6-4D12-86B2-B1548B5CCFD9}"/>
    <cellStyle name="Input 49 8_Commentaires" xfId="41144" xr:uid="{B3876833-FE79-476E-BFEB-8E3314BADFB1}"/>
    <cellStyle name="Input 49 9" xfId="41145" xr:uid="{C4D6B19E-48DE-4EDD-8C17-F2A2F866A697}"/>
    <cellStyle name="Input 49_Commentaires" xfId="41146" xr:uid="{364CD552-0745-4EC4-90D5-23242A0DAA83}"/>
    <cellStyle name="Input 5" xfId="41147" xr:uid="{BD52DEF0-11B3-43F6-9F89-B68E92EABD9F}"/>
    <cellStyle name="Input 5 10" xfId="41148" xr:uid="{B8A4C541-AB5F-4423-AEF3-A12513D3796B}"/>
    <cellStyle name="Input 5 11" xfId="41149" xr:uid="{394AB692-9929-4696-8F5C-5E3AB8A4A6B1}"/>
    <cellStyle name="Input 5 12" xfId="41150" xr:uid="{47C1A13B-63BF-4536-9A41-22F412BC7C87}"/>
    <cellStyle name="Input 5 2" xfId="41151" xr:uid="{AD4E7FA8-0C36-4134-B2F1-307485899545}"/>
    <cellStyle name="Input 5 2 10" xfId="41152" xr:uid="{760DC658-4BCF-4C97-9B61-21F5D9D5BACB}"/>
    <cellStyle name="Input 5 2 2" xfId="41153" xr:uid="{7004FF89-3BA9-469C-9CDC-18207DE9FDA0}"/>
    <cellStyle name="Input 5 2 2 2" xfId="41154" xr:uid="{95BACF8F-94FA-4578-B916-D3E3E36DB45E}"/>
    <cellStyle name="Input 5 2 2 2 2" xfId="41155" xr:uid="{52EC8D71-1A8F-40C2-ADB3-1C7C1B645670}"/>
    <cellStyle name="Input 5 2 2 2 3" xfId="41156" xr:uid="{895CA9C2-CF80-47DD-BE76-6C8249283FEB}"/>
    <cellStyle name="Input 5 2 2 2 4" xfId="41157" xr:uid="{7F2872CE-96B6-465A-83AA-0C69A79EE576}"/>
    <cellStyle name="Input 5 2 2 2 5" xfId="41158" xr:uid="{4B94CACA-E1AE-44D5-A661-E016FB8A2BC5}"/>
    <cellStyle name="Input 5 2 2 3" xfId="41159" xr:uid="{ED69D55E-6F6D-4E6D-AF29-376ED1C2B34B}"/>
    <cellStyle name="Input 5 2 2 3 2" xfId="41160" xr:uid="{DF66C714-EB4E-43FB-BF9B-F44E2533E092}"/>
    <cellStyle name="Input 5 2 2 3 3" xfId="41161" xr:uid="{E148F738-B7AE-49DC-AC4B-51398A62797C}"/>
    <cellStyle name="Input 5 2 2 3 4" xfId="41162" xr:uid="{DF9734BE-8AB4-4046-97FA-3C94BBF6A6E5}"/>
    <cellStyle name="Input 5 2 2 3 5" xfId="41163" xr:uid="{322FD41E-E3EC-407E-810B-F2976286ACB1}"/>
    <cellStyle name="Input 5 2 2 4" xfId="41164" xr:uid="{ACD9E812-A464-4CC4-87B5-4328D25029B9}"/>
    <cellStyle name="Input 5 2 2 5" xfId="41165" xr:uid="{16F74D7E-FC20-4A55-BDEB-DDEAC27B8793}"/>
    <cellStyle name="Input 5 2 2 6" xfId="41166" xr:uid="{3F855175-D099-4B0E-BB1B-2882F4FB792A}"/>
    <cellStyle name="Input 5 2 2 7" xfId="41167" xr:uid="{16071674-EBA1-48E1-A690-DB53148A2615}"/>
    <cellStyle name="Input 5 2 2_Commentaires" xfId="41168" xr:uid="{BAD55209-F886-4C30-8BF1-145C31FED42F}"/>
    <cellStyle name="Input 5 2 3" xfId="41169" xr:uid="{19A338B7-A691-45FC-AE29-8972C6B89B09}"/>
    <cellStyle name="Input 5 2 3 2" xfId="41170" xr:uid="{3FA163AE-6E92-409F-944A-7CDA1461C2C2}"/>
    <cellStyle name="Input 5 2 3 2 2" xfId="41171" xr:uid="{02866A0E-AA01-44F3-AC9D-0969CF6E3F69}"/>
    <cellStyle name="Input 5 2 3 2 3" xfId="41172" xr:uid="{BACE617B-CE00-4DAD-9E3A-EFF038A6BA6E}"/>
    <cellStyle name="Input 5 2 3 2 4" xfId="41173" xr:uid="{94E8A53C-DC8F-42F5-9831-64765A80F1CA}"/>
    <cellStyle name="Input 5 2 3 2 5" xfId="41174" xr:uid="{E35FB60C-1729-4CBD-BAAA-139FE4FF85EB}"/>
    <cellStyle name="Input 5 2 3 3" xfId="41175" xr:uid="{28EC4BDF-6F87-421D-8EDE-4ED9060BB88F}"/>
    <cellStyle name="Input 5 2 3 3 2" xfId="41176" xr:uid="{CFB43819-B356-4E5F-B529-FAA70B1C15C4}"/>
    <cellStyle name="Input 5 2 3 3 3" xfId="41177" xr:uid="{FD81A9BB-5D99-4D05-951D-3AAF1EB2D002}"/>
    <cellStyle name="Input 5 2 3 3 4" xfId="41178" xr:uid="{9ED2E1D3-152A-4624-8B49-2484FD5225C4}"/>
    <cellStyle name="Input 5 2 3 3 5" xfId="41179" xr:uid="{E675A78D-F09E-47F3-86DB-D45FC4781BD1}"/>
    <cellStyle name="Input 5 2 3 4" xfId="41180" xr:uid="{78DB016D-1085-4585-8A34-35D0DA9AD4E7}"/>
    <cellStyle name="Input 5 2 3 5" xfId="41181" xr:uid="{8ACEEA5C-C3CA-4D30-BD19-2EE0AA4C392C}"/>
    <cellStyle name="Input 5 2 3 6" xfId="41182" xr:uid="{212BBC7A-55AE-4AF9-8D42-BCDB0E4A96AE}"/>
    <cellStyle name="Input 5 2 3 7" xfId="41183" xr:uid="{6B2E7BB7-D0E2-4CD8-B5DA-6D3FA03DB592}"/>
    <cellStyle name="Input 5 2 3_Commentaires" xfId="41184" xr:uid="{8209E61C-DB73-4317-BEFE-97E18FC6E8EE}"/>
    <cellStyle name="Input 5 2 4" xfId="41185" xr:uid="{8AB03837-A2A1-471E-AEED-85FABFBDABD9}"/>
    <cellStyle name="Input 5 2 4 2" xfId="41186" xr:uid="{FE68B151-C26C-4E6A-8183-FAFDCCFD2465}"/>
    <cellStyle name="Input 5 2 4 2 2" xfId="41187" xr:uid="{2A66F9DF-11CB-4B38-A80F-5B62B8AFFCB4}"/>
    <cellStyle name="Input 5 2 4 2 3" xfId="41188" xr:uid="{58277FAF-B606-4EC0-B6C6-998792B227FA}"/>
    <cellStyle name="Input 5 2 4 2 4" xfId="41189" xr:uid="{EE67A861-C0F1-4605-B282-F8758F04D580}"/>
    <cellStyle name="Input 5 2 4 2 5" xfId="41190" xr:uid="{6331930F-892E-4905-9A62-D2C6C80F51AC}"/>
    <cellStyle name="Input 5 2 4 3" xfId="41191" xr:uid="{AED4F86C-F6C7-4EED-8D71-5C23B35CCA57}"/>
    <cellStyle name="Input 5 2 4 3 2" xfId="41192" xr:uid="{6DB1FEA1-40F3-4F0A-BF26-B0646739C598}"/>
    <cellStyle name="Input 5 2 4 3 3" xfId="41193" xr:uid="{AA28C6E7-52CD-4B9C-988B-8DD164940157}"/>
    <cellStyle name="Input 5 2 4 3 4" xfId="41194" xr:uid="{9C507B1B-600B-4389-A014-F22D4A9AE7A6}"/>
    <cellStyle name="Input 5 2 4 3 5" xfId="41195" xr:uid="{05E424DB-B43E-4294-809A-6CA808DB6CCB}"/>
    <cellStyle name="Input 5 2 4 4" xfId="41196" xr:uid="{64664EB0-2F7A-4CB6-9F5B-0EF7BBD967FC}"/>
    <cellStyle name="Input 5 2 4 5" xfId="41197" xr:uid="{6F0943A3-F0FE-4DD9-93DA-AB6598E7CB77}"/>
    <cellStyle name="Input 5 2 4 6" xfId="41198" xr:uid="{35813658-3C30-4BF8-B484-14E40D88A878}"/>
    <cellStyle name="Input 5 2 4 7" xfId="41199" xr:uid="{7E018476-567C-420D-8804-2EA2D1E427D5}"/>
    <cellStyle name="Input 5 2 5" xfId="41200" xr:uid="{EC2B2485-BC9C-4C9B-91EC-B2E419515510}"/>
    <cellStyle name="Input 5 2 5 2" xfId="41201" xr:uid="{9EE0AE7B-10E2-4C85-9F47-0C2FB12E7DFC}"/>
    <cellStyle name="Input 5 2 5 3" xfId="41202" xr:uid="{47154796-9C9C-4A5B-90FB-F80B13C47B69}"/>
    <cellStyle name="Input 5 2 5 4" xfId="41203" xr:uid="{86CDF8D5-9EA7-453D-863A-885534D8957B}"/>
    <cellStyle name="Input 5 2 5 5" xfId="41204" xr:uid="{7B0777DC-E226-4BE8-B14D-31B2439233C7}"/>
    <cellStyle name="Input 5 2 6" xfId="41205" xr:uid="{E4F269C1-2AAF-4750-B9C5-2FFE3BC3E6F5}"/>
    <cellStyle name="Input 5 2 6 2" xfId="41206" xr:uid="{BFFB6B07-154F-4D57-8293-F70395D81A60}"/>
    <cellStyle name="Input 5 2 6 3" xfId="41207" xr:uid="{14F22837-9CDB-47A4-B225-39F1067FA6FC}"/>
    <cellStyle name="Input 5 2 6 4" xfId="41208" xr:uid="{E6A0E0B6-DD78-4C1E-8B19-55F44F53E540}"/>
    <cellStyle name="Input 5 2 6 5" xfId="41209" xr:uid="{C2515F2F-62A8-4E2E-9ABF-CC8CB38C312F}"/>
    <cellStyle name="Input 5 2 7" xfId="41210" xr:uid="{71CC3D91-8BBB-4DFF-8FA3-F13E5CAC85BF}"/>
    <cellStyle name="Input 5 2 8" xfId="41211" xr:uid="{1AB5D352-4826-499C-AE10-EBCAD31818E4}"/>
    <cellStyle name="Input 5 2 9" xfId="41212" xr:uid="{ED91CCC6-3503-4091-99A3-53FE23D45640}"/>
    <cellStyle name="Input 5 2_Commentaires" xfId="41213" xr:uid="{C619AAD4-11D4-4DC1-91AF-AEAE8D0D3E49}"/>
    <cellStyle name="Input 5 3" xfId="41214" xr:uid="{A7D080D7-7AAC-40FF-83FA-7FC7A31D66DE}"/>
    <cellStyle name="Input 5 3 2" xfId="41215" xr:uid="{F6894437-B6B7-480B-85BE-50439B20380A}"/>
    <cellStyle name="Input 5 3 2 2" xfId="41216" xr:uid="{0CCE7573-51D1-4E21-B681-9CAC786812F1}"/>
    <cellStyle name="Input 5 3 2 3" xfId="41217" xr:uid="{8A5D7C99-0A9A-4384-9F63-E7ACA0DB07F7}"/>
    <cellStyle name="Input 5 3 2 4" xfId="41218" xr:uid="{A7D700B4-DC05-4603-846F-6E6D60C82EE9}"/>
    <cellStyle name="Input 5 3 2 5" xfId="41219" xr:uid="{862D6ED1-F5E4-4CCC-A535-092A4DAC6A1B}"/>
    <cellStyle name="Input 5 3 2_Commentaires" xfId="41220" xr:uid="{AAF8433E-A5ED-4F78-9FCF-318E2B7E3564}"/>
    <cellStyle name="Input 5 3 3" xfId="41221" xr:uid="{E82C5473-FB36-4414-9541-66F9FE3BAE4E}"/>
    <cellStyle name="Input 5 3 3 2" xfId="41222" xr:uid="{4D94AEB3-190A-424F-8146-6C8A8E8B3328}"/>
    <cellStyle name="Input 5 3 3 3" xfId="41223" xr:uid="{6554BDB9-AC43-46F6-83AC-DB1F0F3D5CF8}"/>
    <cellStyle name="Input 5 3 3 4" xfId="41224" xr:uid="{946E6D08-5A11-42D8-B247-DA53A367F302}"/>
    <cellStyle name="Input 5 3 3 5" xfId="41225" xr:uid="{DFFCEBD1-0721-4026-B782-20E9202D4F83}"/>
    <cellStyle name="Input 5 3 4" xfId="41226" xr:uid="{ADA542FF-9DC8-4E6C-A225-2EC6EBA67AE5}"/>
    <cellStyle name="Input 5 3 5" xfId="41227" xr:uid="{352E6A1D-2B61-4721-911C-623F2684DEF6}"/>
    <cellStyle name="Input 5 3 6" xfId="41228" xr:uid="{090A997E-DFC5-429F-80F7-28C53296A9C2}"/>
    <cellStyle name="Input 5 3 7" xfId="41229" xr:uid="{84207ED5-2608-4E86-847E-E197E0703139}"/>
    <cellStyle name="Input 5 3_Commentaires" xfId="41230" xr:uid="{169A2153-3B66-43E6-8BFA-4DEB80579F01}"/>
    <cellStyle name="Input 5 4" xfId="41231" xr:uid="{0A7B852E-E045-4FA5-8D44-81AC68CC975C}"/>
    <cellStyle name="Input 5 4 2" xfId="41232" xr:uid="{96E8F958-F366-4AD6-B89F-5312B974C48F}"/>
    <cellStyle name="Input 5 4 2 2" xfId="41233" xr:uid="{4E3D6985-2CEE-4E88-A48C-174BC25F2E51}"/>
    <cellStyle name="Input 5 4 2 3" xfId="41234" xr:uid="{40E62A22-6CD3-43A7-8915-F5892EA8A3C7}"/>
    <cellStyle name="Input 5 4 2 4" xfId="41235" xr:uid="{7EA1D695-07C6-4B7A-BEED-16C6CC8C57A2}"/>
    <cellStyle name="Input 5 4 2 5" xfId="41236" xr:uid="{19AC5819-AD6F-4AE8-AB4F-38D2E846AC2B}"/>
    <cellStyle name="Input 5 4 2_Commentaires" xfId="41237" xr:uid="{D09B9C87-4FE2-4C27-939D-337EF86AD825}"/>
    <cellStyle name="Input 5 4 3" xfId="41238" xr:uid="{3A53CD59-4E87-4206-A2A1-11078A235A6C}"/>
    <cellStyle name="Input 5 4 3 2" xfId="41239" xr:uid="{6935CCEA-3ED1-4593-B93F-4ACD472E28CE}"/>
    <cellStyle name="Input 5 4 3 3" xfId="41240" xr:uid="{1F3105F7-7737-433C-9953-D997EAB9C54D}"/>
    <cellStyle name="Input 5 4 3 4" xfId="41241" xr:uid="{5269932C-20B3-4B47-A9F5-5BEFDE10B1D7}"/>
    <cellStyle name="Input 5 4 3 5" xfId="41242" xr:uid="{6BF386D7-32B6-4BBC-9FF6-F2455E7C443E}"/>
    <cellStyle name="Input 5 4 4" xfId="41243" xr:uid="{A66662D9-0BE9-4CC4-91CF-99446363987E}"/>
    <cellStyle name="Input 5 4 5" xfId="41244" xr:uid="{829E7FCC-4AB1-4C57-9EDE-E6A815C1148B}"/>
    <cellStyle name="Input 5 4 6" xfId="41245" xr:uid="{70CC0A72-7D7C-43E0-852E-8F261A9A1B70}"/>
    <cellStyle name="Input 5 4 7" xfId="41246" xr:uid="{321E3E6F-2036-40C0-90B2-657FFC808CAA}"/>
    <cellStyle name="Input 5 4_Commentaires" xfId="41247" xr:uid="{A33413FE-89CB-4B88-BFD9-990ACB50EBCE}"/>
    <cellStyle name="Input 5 5" xfId="41248" xr:uid="{288F9C97-B6A8-47E6-8AB3-FAA7DCD08737}"/>
    <cellStyle name="Input 5 5 2" xfId="41249" xr:uid="{C2978FC7-4B17-4895-9C1D-43B670426994}"/>
    <cellStyle name="Input 5 5 2 2" xfId="41250" xr:uid="{FD963A51-FE0B-41B8-97D0-EC940B8C4EAF}"/>
    <cellStyle name="Input 5 5 2 3" xfId="41251" xr:uid="{1DCDAE35-220D-4576-BA93-BDA3BBCD44FF}"/>
    <cellStyle name="Input 5 5 2 4" xfId="41252" xr:uid="{5B2063D8-18C8-40DE-851E-2E584121B1F6}"/>
    <cellStyle name="Input 5 5 2 5" xfId="41253" xr:uid="{CAB96F0F-D831-419C-8F47-EDD5CC3231F3}"/>
    <cellStyle name="Input 5 5 2_Commentaires" xfId="41254" xr:uid="{43F0DB03-F323-4B4B-BAE6-18835ADAEC26}"/>
    <cellStyle name="Input 5 5 3" xfId="41255" xr:uid="{B47BF055-C306-4B5E-834A-AB7086AFBE5B}"/>
    <cellStyle name="Input 5 5 3 2" xfId="41256" xr:uid="{82647B68-C77E-42D9-8F78-8BC11375BC33}"/>
    <cellStyle name="Input 5 5 3 3" xfId="41257" xr:uid="{B3CDA860-3D40-401D-AB9F-CDFA0454FBC9}"/>
    <cellStyle name="Input 5 5 3 4" xfId="41258" xr:uid="{A39F5331-97B5-4C75-8A43-566F3F31A2A7}"/>
    <cellStyle name="Input 5 5 3 5" xfId="41259" xr:uid="{9F6A55B6-09B4-4DCC-9FB6-D44D394363A2}"/>
    <cellStyle name="Input 5 5 4" xfId="41260" xr:uid="{8E675A3B-132E-4925-8560-5845F5578930}"/>
    <cellStyle name="Input 5 5 5" xfId="41261" xr:uid="{AA50ABFA-A585-4AB3-A6DB-0949F8CFD093}"/>
    <cellStyle name="Input 5 5 6" xfId="41262" xr:uid="{EF596EDF-F360-453D-9DFE-AFE83183AA27}"/>
    <cellStyle name="Input 5 5 7" xfId="41263" xr:uid="{FF9E5FF8-FAC5-4F20-BEBA-D0E217851339}"/>
    <cellStyle name="Input 5 5_Commentaires" xfId="41264" xr:uid="{C133D630-ACD5-4193-9833-1A702E0D1B3F}"/>
    <cellStyle name="Input 5 6" xfId="41265" xr:uid="{21BE866D-B696-4B97-ADBE-CFCEDB3B8F37}"/>
    <cellStyle name="Input 5 6 2" xfId="41266" xr:uid="{D690B61D-A420-40A0-8BA6-65A4C84BACFA}"/>
    <cellStyle name="Input 5 6 2 2" xfId="41267" xr:uid="{3CE1A127-10CF-4ECB-A5A4-65C42C32E392}"/>
    <cellStyle name="Input 5 6 2 3" xfId="41268" xr:uid="{5EFBE3E4-0542-49FE-B593-10B8DA55CE8C}"/>
    <cellStyle name="Input 5 6 2 4" xfId="41269" xr:uid="{AAD95F84-FE5E-44D7-B528-EE0B7ED10045}"/>
    <cellStyle name="Input 5 6 2 5" xfId="41270" xr:uid="{B171E3A6-A643-44BB-97AB-958106C325EB}"/>
    <cellStyle name="Input 5 6 2_Commentaires" xfId="41271" xr:uid="{BD871923-C0BD-42E0-8F39-6E4243ED00DE}"/>
    <cellStyle name="Input 5 6 3" xfId="41272" xr:uid="{E6FD35B6-6D98-41D9-A877-77C14A0EC59C}"/>
    <cellStyle name="Input 5 6 3 2" xfId="41273" xr:uid="{3428EF80-C879-4C37-9155-B1CAC85A61BC}"/>
    <cellStyle name="Input 5 6 3 3" xfId="41274" xr:uid="{1372C4E5-415F-47FE-8F77-DBC52D19C32D}"/>
    <cellStyle name="Input 5 6 3 4" xfId="41275" xr:uid="{79812436-1535-4D07-9D20-A1DF51755FA5}"/>
    <cellStyle name="Input 5 6 3 5" xfId="41276" xr:uid="{21A437A2-55D0-421D-9224-A030FBF7075B}"/>
    <cellStyle name="Input 5 6 4" xfId="41277" xr:uid="{58BC33BD-4D0A-42EB-B025-1DBBFA45BFCA}"/>
    <cellStyle name="Input 5 6 5" xfId="41278" xr:uid="{82A1AD03-4F91-4385-871A-EE83C9791CE9}"/>
    <cellStyle name="Input 5 6 6" xfId="41279" xr:uid="{4967AC6A-F555-41EF-AA2B-350535D79F11}"/>
    <cellStyle name="Input 5 6 7" xfId="41280" xr:uid="{2BC8A6EC-BDAB-4111-8A07-FA0400D0B14F}"/>
    <cellStyle name="Input 5 6_Commentaires" xfId="41281" xr:uid="{A10892AB-1FA1-45B6-9655-03E877A0FE75}"/>
    <cellStyle name="Input 5 7" xfId="41282" xr:uid="{E05D6919-CAA7-4698-ADB3-0FA38265A552}"/>
    <cellStyle name="Input 5 7 2" xfId="41283" xr:uid="{BDB489F3-FF89-4A5A-9848-2AFD2FD3A57F}"/>
    <cellStyle name="Input 5 7 2 2" xfId="41284" xr:uid="{478172B0-18E6-4F84-AA3A-5036B11F662C}"/>
    <cellStyle name="Input 5 7 2 3" xfId="41285" xr:uid="{ED247021-EFEC-4698-A2DF-B8E6A885C140}"/>
    <cellStyle name="Input 5 7 2 4" xfId="41286" xr:uid="{00C6285D-0F6B-46E5-AE75-57D19B99F14E}"/>
    <cellStyle name="Input 5 7 2 5" xfId="41287" xr:uid="{6F6817B2-C3A1-4F0A-BB4C-6FFA4AD69EA2}"/>
    <cellStyle name="Input 5 7 3" xfId="41288" xr:uid="{19C5ADB6-F138-484A-9372-5EFCCCDAEB49}"/>
    <cellStyle name="Input 5 7 4" xfId="41289" xr:uid="{CEA31EDC-1C55-4D17-9B07-7DF83ECE5BDB}"/>
    <cellStyle name="Input 5 7 5" xfId="41290" xr:uid="{E3416580-4BFF-47CB-8C3B-AFA80E88DCBF}"/>
    <cellStyle name="Input 5 7 6" xfId="41291" xr:uid="{BE547B7E-9F2F-455C-A993-331CB8AAF771}"/>
    <cellStyle name="Input 5 7_Commentaires" xfId="41292" xr:uid="{F77E18CD-31A5-4A58-B639-B4F4BB62FA63}"/>
    <cellStyle name="Input 5 8" xfId="41293" xr:uid="{03A6435C-0B66-41E9-B32A-987ED213ED6D}"/>
    <cellStyle name="Input 5 8 2" xfId="41294" xr:uid="{91F3556C-42CC-4123-9735-36062D0A937D}"/>
    <cellStyle name="Input 5 8 3" xfId="41295" xr:uid="{E90642DA-3F7E-4373-973E-B78AB89AEE83}"/>
    <cellStyle name="Input 5 8 4" xfId="41296" xr:uid="{6DA6FAD2-F555-4EDC-8868-FACB1E9EB1FC}"/>
    <cellStyle name="Input 5 8 5" xfId="41297" xr:uid="{A2054D02-23A8-4D21-8FC2-194D94E61B5F}"/>
    <cellStyle name="Input 5 8_Commentaires" xfId="41298" xr:uid="{FCA681BD-58CF-4ECD-9EE3-5E49F1208185}"/>
    <cellStyle name="Input 5 9" xfId="41299" xr:uid="{080E6252-A923-4FC7-8517-1822A02F73D9}"/>
    <cellStyle name="Input 5_Commentaires" xfId="41300" xr:uid="{5A7F8C29-1730-48A5-961E-7DB2A53810EF}"/>
    <cellStyle name="Input 50" xfId="41301" xr:uid="{3E4BA50A-21B7-4ACB-B597-D2345B306D2C}"/>
    <cellStyle name="Input 50 2" xfId="41302" xr:uid="{5E969803-0925-44DE-9D9F-B127CAB93A6C}"/>
    <cellStyle name="Input 50 2 2" xfId="41303" xr:uid="{75CCBA85-DB3C-4BD9-97AA-4A264D0BFE50}"/>
    <cellStyle name="Input 50 2 2 2" xfId="41304" xr:uid="{38EB64A3-4BD6-4337-BA8E-F7A69E2B584A}"/>
    <cellStyle name="Input 50 2 2_Commentaires" xfId="41305" xr:uid="{6920A3A3-E920-478A-AFEA-D51EE773EFD2}"/>
    <cellStyle name="Input 50 2 3" xfId="41306" xr:uid="{7A6317D4-8C8E-42BA-9BD6-4A9D6325ED75}"/>
    <cellStyle name="Input 50 2_Commentaires" xfId="41307" xr:uid="{0CDC33AE-2997-4770-8091-814CFFEAEFF1}"/>
    <cellStyle name="Input 50 3" xfId="41308" xr:uid="{B9C26EAA-F8EE-4EFB-951F-CDD4DDD36B72}"/>
    <cellStyle name="Input 50 3 2" xfId="41309" xr:uid="{D8895725-A16F-4523-AF4D-C9AE2616F456}"/>
    <cellStyle name="Input 50 3 2 2" xfId="41310" xr:uid="{3B30E2E3-2A5A-4C01-8214-E9AD6FCEFE2E}"/>
    <cellStyle name="Input 50 3 2_Commentaires" xfId="41311" xr:uid="{900E8FCD-284C-459D-B7B6-BF4857C8CCAC}"/>
    <cellStyle name="Input 50 3 3" xfId="41312" xr:uid="{50F5DED3-5CDB-4152-8878-0EFEDF1057FD}"/>
    <cellStyle name="Input 50 3_Commentaires" xfId="41313" xr:uid="{6348AB43-EA97-4533-BE1E-09EA97A841B9}"/>
    <cellStyle name="Input 50 4" xfId="41314" xr:uid="{776A099B-AA7C-489A-BE97-E8057293E6DE}"/>
    <cellStyle name="Input 50 4 2" xfId="41315" xr:uid="{F39D213C-E064-48E4-841A-74B44E6F0427}"/>
    <cellStyle name="Input 50 4 2 2" xfId="41316" xr:uid="{C2645FC0-16AB-4FB4-B160-F143713FBB77}"/>
    <cellStyle name="Input 50 4 2_Commentaires" xfId="41317" xr:uid="{397E6B87-BB39-4E84-9186-950555D0879B}"/>
    <cellStyle name="Input 50 4 3" xfId="41318" xr:uid="{40738787-CAEA-460E-92FC-CADAA126BE18}"/>
    <cellStyle name="Input 50 4_Commentaires" xfId="41319" xr:uid="{CAA26A10-8BD6-4158-8EEC-7D5CB90CE220}"/>
    <cellStyle name="Input 50 5" xfId="41320" xr:uid="{2C0C314B-B111-411B-9FCD-0132027AAD0E}"/>
    <cellStyle name="Input 50 5 2" xfId="41321" xr:uid="{FE942036-C258-4DA1-B703-32F5BC4E89D6}"/>
    <cellStyle name="Input 50 5 2 2" xfId="41322" xr:uid="{8ED13967-62F4-4166-B98C-431C356727C0}"/>
    <cellStyle name="Input 50 5 2_Commentaires" xfId="41323" xr:uid="{39E009F1-8D01-40EE-BC5A-DA6C93C7BD69}"/>
    <cellStyle name="Input 50 5 3" xfId="41324" xr:uid="{98942A88-1753-4A7C-A51E-AC7ACB39E43C}"/>
    <cellStyle name="Input 50 5_Commentaires" xfId="41325" xr:uid="{4579B87F-E67A-43A6-B1DA-74C651C59FC3}"/>
    <cellStyle name="Input 50 6" xfId="41326" xr:uid="{C45DE8E0-6BD3-4694-9780-AAB418C89DA1}"/>
    <cellStyle name="Input 50 6 2" xfId="41327" xr:uid="{6F823BAB-2C28-4269-8372-B2DCBB89A30B}"/>
    <cellStyle name="Input 50 6 2 2" xfId="41328" xr:uid="{BBC1BC63-6C71-42FA-B5E9-6C553E54E70C}"/>
    <cellStyle name="Input 50 6 2_Commentaires" xfId="41329" xr:uid="{76134356-93C7-4505-9397-AAE2532F85CF}"/>
    <cellStyle name="Input 50 6 3" xfId="41330" xr:uid="{5A690EFC-1823-490A-BF90-B63ED9270D4E}"/>
    <cellStyle name="Input 50 6_Commentaires" xfId="41331" xr:uid="{7BC2509E-91F0-4F66-9992-36E95A784FC6}"/>
    <cellStyle name="Input 50 7" xfId="41332" xr:uid="{3A6ADD14-E2AA-4C51-A271-ACE3550AF916}"/>
    <cellStyle name="Input 50 7 2" xfId="41333" xr:uid="{A72D23D3-859B-4698-8E48-476EACDFEB93}"/>
    <cellStyle name="Input 50 7_Commentaires" xfId="41334" xr:uid="{EAB3F3DA-2710-4874-B6D1-B23689C74377}"/>
    <cellStyle name="Input 50 8" xfId="41335" xr:uid="{59CD14C7-A208-4BCB-9E94-F6C0C597FF9D}"/>
    <cellStyle name="Input 50 8 2" xfId="41336" xr:uid="{731C038C-4D75-4443-A71B-7E15C9376879}"/>
    <cellStyle name="Input 50 8_Commentaires" xfId="41337" xr:uid="{F38FA16E-ACC6-4CA5-8A6A-A83DA6963026}"/>
    <cellStyle name="Input 50 9" xfId="41338" xr:uid="{FB367F45-9407-4223-8625-7DE0654FB7FC}"/>
    <cellStyle name="Input 50_Commentaires" xfId="41339" xr:uid="{713C1302-0007-4811-8890-465F54B890F8}"/>
    <cellStyle name="Input 51" xfId="41340" xr:uid="{C55CEE6C-F156-4C54-AD21-09B92DE91D59}"/>
    <cellStyle name="Input 51 2" xfId="41341" xr:uid="{2C1A77AD-FED7-4728-B626-2ADF4D35DA02}"/>
    <cellStyle name="Input 51 2 2" xfId="41342" xr:uid="{1F16EA43-E3E7-4493-9543-D7539BDEE042}"/>
    <cellStyle name="Input 51 2 2 2" xfId="41343" xr:uid="{86294270-A86A-42BE-A3DF-59096EB44492}"/>
    <cellStyle name="Input 51 2 2_Commentaires" xfId="41344" xr:uid="{2C2D6EBE-EDF2-4301-8A4F-E078E50CC2F2}"/>
    <cellStyle name="Input 51 2 3" xfId="41345" xr:uid="{BAA0E5E9-A053-4099-A477-1BB4E1D2DB1B}"/>
    <cellStyle name="Input 51 2_Commentaires" xfId="41346" xr:uid="{0132DDF2-DED6-4BD6-BC71-3EDBC502EB26}"/>
    <cellStyle name="Input 51 3" xfId="41347" xr:uid="{33857702-CA6F-40B9-8D39-565D94279E45}"/>
    <cellStyle name="Input 51 3 2" xfId="41348" xr:uid="{15069ADA-5661-4574-9B88-C53941DBAAD3}"/>
    <cellStyle name="Input 51 3 2 2" xfId="41349" xr:uid="{53FADAC7-707C-404F-AF59-C3BB208B72EE}"/>
    <cellStyle name="Input 51 3 2_Commentaires" xfId="41350" xr:uid="{085109C9-1141-4F34-98EC-CDED20F143E6}"/>
    <cellStyle name="Input 51 3 3" xfId="41351" xr:uid="{BD0100DB-383C-4E6F-9F10-2CF87DE5D310}"/>
    <cellStyle name="Input 51 3_Commentaires" xfId="41352" xr:uid="{9300D085-91A4-43C7-BC97-B62ED063A90D}"/>
    <cellStyle name="Input 51 4" xfId="41353" xr:uid="{B752D72C-B2D9-41B8-A5DF-C3B15D508FB6}"/>
    <cellStyle name="Input 51 4 2" xfId="41354" xr:uid="{3208E940-7F0E-4392-9370-B4AE86F924AE}"/>
    <cellStyle name="Input 51 4 2 2" xfId="41355" xr:uid="{0A21EEF1-574D-4637-9733-A82C28C74FB4}"/>
    <cellStyle name="Input 51 4 2_Commentaires" xfId="41356" xr:uid="{E513DAA8-035D-4A11-BB34-6EF688BF0A1C}"/>
    <cellStyle name="Input 51 4 3" xfId="41357" xr:uid="{EB196373-A26A-48A9-9B65-BC5D82649DF8}"/>
    <cellStyle name="Input 51 4_Commentaires" xfId="41358" xr:uid="{6F1F8654-D2FA-45AC-A559-388CEA56E43B}"/>
    <cellStyle name="Input 51 5" xfId="41359" xr:uid="{BD0CD125-9541-42BB-8C0A-6D9ECD28070F}"/>
    <cellStyle name="Input 51 5 2" xfId="41360" xr:uid="{B02DAE2F-48C9-4DBA-AC39-2AAF930D06F7}"/>
    <cellStyle name="Input 51 5 2 2" xfId="41361" xr:uid="{ABA9E8A2-3C87-49CA-ABC4-F0713EDBB8B5}"/>
    <cellStyle name="Input 51 5 2_Commentaires" xfId="41362" xr:uid="{A15AD2C5-569E-4260-8B6F-110E15D0AC7A}"/>
    <cellStyle name="Input 51 5 3" xfId="41363" xr:uid="{F42D013D-380F-47AC-89C8-45429708AEF6}"/>
    <cellStyle name="Input 51 5_Commentaires" xfId="41364" xr:uid="{E5543FB3-8FE2-45DE-A5FA-F95828BA7D4D}"/>
    <cellStyle name="Input 51 6" xfId="41365" xr:uid="{6F86CDCC-41A7-44E2-9275-DC297A4E3B66}"/>
    <cellStyle name="Input 51 6 2" xfId="41366" xr:uid="{26BA5FB9-12E9-4D38-9A7C-10ACD1511E84}"/>
    <cellStyle name="Input 51 6 2 2" xfId="41367" xr:uid="{13999601-9477-4466-9365-74BC3B067302}"/>
    <cellStyle name="Input 51 6 2_Commentaires" xfId="41368" xr:uid="{07811757-EA4C-484C-B82C-4A43B7368A4A}"/>
    <cellStyle name="Input 51 6 3" xfId="41369" xr:uid="{BAEAE4AB-E535-462F-93AA-EC81B6CF32C6}"/>
    <cellStyle name="Input 51 6_Commentaires" xfId="41370" xr:uid="{0B809286-ED7A-4B7A-832C-7FD664C8DEAD}"/>
    <cellStyle name="Input 51 7" xfId="41371" xr:uid="{6F6A93BD-5D40-4B92-B019-C0D60544816D}"/>
    <cellStyle name="Input 51 7 2" xfId="41372" xr:uid="{C422BF6C-891B-4925-8F70-0313949237CA}"/>
    <cellStyle name="Input 51 7_Commentaires" xfId="41373" xr:uid="{AA1F4DA9-49D4-4C3E-8818-5A567DEF2287}"/>
    <cellStyle name="Input 51 8" xfId="41374" xr:uid="{49306148-F05E-4F46-9477-538F5FFCA6D4}"/>
    <cellStyle name="Input 51 8 2" xfId="41375" xr:uid="{48E31863-FFFC-471B-BD00-77E002E71D23}"/>
    <cellStyle name="Input 51 8_Commentaires" xfId="41376" xr:uid="{D9A8F4C3-CAF7-4624-A0C7-18D47C643C50}"/>
    <cellStyle name="Input 51 9" xfId="41377" xr:uid="{DF4E5904-9954-470D-A128-F6160D1ADB39}"/>
    <cellStyle name="Input 51_Commentaires" xfId="41378" xr:uid="{B540F901-54BF-441C-9780-F326A2206899}"/>
    <cellStyle name="Input 52" xfId="41379" xr:uid="{953EB41F-F132-464E-91CC-14F6D2C24F0C}"/>
    <cellStyle name="Input 52 2" xfId="41380" xr:uid="{9BDC6B2C-796E-48D7-96CD-B17B6B344C7C}"/>
    <cellStyle name="Input 52 2 2" xfId="41381" xr:uid="{78BF8E4D-51CD-40EB-A401-A11B346062FB}"/>
    <cellStyle name="Input 52 2 2 2" xfId="41382" xr:uid="{9C390A92-51E4-4AF4-A955-7B025C958DAA}"/>
    <cellStyle name="Input 52 2 2_Commentaires" xfId="41383" xr:uid="{007A3A18-5DD6-4E62-AEA6-DCD78A4C6978}"/>
    <cellStyle name="Input 52 2 3" xfId="41384" xr:uid="{98FA56DC-54B8-44BD-A8C0-B757728724A5}"/>
    <cellStyle name="Input 52 2_Commentaires" xfId="41385" xr:uid="{581D6421-E078-4306-BA55-85FCA17454BE}"/>
    <cellStyle name="Input 52 3" xfId="41386" xr:uid="{1B42D4FC-B024-4478-95D0-F144C139CCA7}"/>
    <cellStyle name="Input 52 3 2" xfId="41387" xr:uid="{FACA1A65-E3F6-4E19-AC25-FD1C04749197}"/>
    <cellStyle name="Input 52 3 2 2" xfId="41388" xr:uid="{F22B399B-A48A-4754-BC97-A7AFEF035EBE}"/>
    <cellStyle name="Input 52 3 2_Commentaires" xfId="41389" xr:uid="{CC069AB3-F438-4264-BFAD-AC5B7D011086}"/>
    <cellStyle name="Input 52 3 3" xfId="41390" xr:uid="{033D1F43-D978-47AB-BD6E-6185F623F389}"/>
    <cellStyle name="Input 52 3_Commentaires" xfId="41391" xr:uid="{FC378F31-2B9C-46DC-92DF-6B451DE98B02}"/>
    <cellStyle name="Input 52 4" xfId="41392" xr:uid="{9616E9FE-6FE6-4C88-B9B0-27F9701F44C1}"/>
    <cellStyle name="Input 52 4 2" xfId="41393" xr:uid="{951347A0-F949-466D-A58B-8A7DD131C7A7}"/>
    <cellStyle name="Input 52 4 2 2" xfId="41394" xr:uid="{3B7CF459-BC3C-4C5D-8520-F4EEF99F713C}"/>
    <cellStyle name="Input 52 4 2_Commentaires" xfId="41395" xr:uid="{7E4A775B-126A-46A6-BCC4-60381F6622E8}"/>
    <cellStyle name="Input 52 4 3" xfId="41396" xr:uid="{FC625DCE-84A3-40A2-AD4A-0094847757C9}"/>
    <cellStyle name="Input 52 4_Commentaires" xfId="41397" xr:uid="{9768E107-C116-4421-97E2-31F7B4AC8292}"/>
    <cellStyle name="Input 52 5" xfId="41398" xr:uid="{286DAFFC-DA9F-4120-A4B3-419E136CBBB2}"/>
    <cellStyle name="Input 52 5 2" xfId="41399" xr:uid="{1101C3F9-E757-49FD-97A4-4C871B682268}"/>
    <cellStyle name="Input 52 5 2 2" xfId="41400" xr:uid="{50FDF8E5-A8F8-460D-89D9-25BD4D0E88C0}"/>
    <cellStyle name="Input 52 5 2_Commentaires" xfId="41401" xr:uid="{5F6C0FAA-6C71-42EA-B676-1EF509393CEF}"/>
    <cellStyle name="Input 52 5 3" xfId="41402" xr:uid="{794461BE-6046-4B78-9504-0AEDDD8B449B}"/>
    <cellStyle name="Input 52 5_Commentaires" xfId="41403" xr:uid="{EA6CF34D-B1F9-4856-BCF5-E94CFBC94ED2}"/>
    <cellStyle name="Input 52 6" xfId="41404" xr:uid="{B4227D4E-F6A0-4964-9D0E-B1431E2B4EE3}"/>
    <cellStyle name="Input 52 6 2" xfId="41405" xr:uid="{F619E319-EE1F-48F0-8FDA-698D722AF5CC}"/>
    <cellStyle name="Input 52 6 2 2" xfId="41406" xr:uid="{6F46FB81-621C-451C-9BF5-6CA2443CE561}"/>
    <cellStyle name="Input 52 6 2_Commentaires" xfId="41407" xr:uid="{B19255E6-5E57-44FD-B3FD-0A6A19FC1A13}"/>
    <cellStyle name="Input 52 6 3" xfId="41408" xr:uid="{CE8E0A37-CD4B-4481-ACD3-A24C7BFEECDC}"/>
    <cellStyle name="Input 52 6_Commentaires" xfId="41409" xr:uid="{C6A044DE-E1C6-4DCA-8D40-0458D2440991}"/>
    <cellStyle name="Input 52 7" xfId="41410" xr:uid="{BAB95DCB-9BEC-4819-9C00-26141B97F1CB}"/>
    <cellStyle name="Input 52 7 2" xfId="41411" xr:uid="{9BA80175-B1C9-4A3F-B38B-EE769894B5EC}"/>
    <cellStyle name="Input 52 7_Commentaires" xfId="41412" xr:uid="{FA1C2D12-7F62-447A-8AED-ACFD7A0CF71A}"/>
    <cellStyle name="Input 52 8" xfId="41413" xr:uid="{C4559074-BD4C-43A9-89B3-4A012D91FA6B}"/>
    <cellStyle name="Input 52 8 2" xfId="41414" xr:uid="{CF457E98-84D8-421F-9371-686CCF7D3CBC}"/>
    <cellStyle name="Input 52 8_Commentaires" xfId="41415" xr:uid="{D5955AD4-310E-4D48-86AE-53BE35E6FB91}"/>
    <cellStyle name="Input 52 9" xfId="41416" xr:uid="{BF6468B8-165C-4C9D-93E0-BB3C71972120}"/>
    <cellStyle name="Input 52_Commentaires" xfId="41417" xr:uid="{F578D9DB-FC56-45BB-995A-D1370510473E}"/>
    <cellStyle name="Input 53" xfId="41418" xr:uid="{880C63FE-F76D-46A6-8A01-C61E945FC639}"/>
    <cellStyle name="Input 53 2" xfId="41419" xr:uid="{2846B9C5-EFD6-4501-A629-942229636ECE}"/>
    <cellStyle name="Input 53 2 2" xfId="41420" xr:uid="{DBB85D4B-919C-4B42-A478-C9C40DA79149}"/>
    <cellStyle name="Input 53 2 2 2" xfId="41421" xr:uid="{72749157-91F7-47ED-9357-EA5ACC507C54}"/>
    <cellStyle name="Input 53 2 2_Commentaires" xfId="41422" xr:uid="{7D5C5CF1-94EA-4BF4-B6E5-CCCF54ADD242}"/>
    <cellStyle name="Input 53 2 3" xfId="41423" xr:uid="{0B8C9499-0DA4-45B7-B75A-2620D4F6EE86}"/>
    <cellStyle name="Input 53 2_Commentaires" xfId="41424" xr:uid="{622B0404-8EB9-4089-A16B-CB5595454676}"/>
    <cellStyle name="Input 53 3" xfId="41425" xr:uid="{B5152414-4A91-4F19-82CE-95021455A664}"/>
    <cellStyle name="Input 53 3 2" xfId="41426" xr:uid="{35A59CBA-EE19-43D5-B101-29D497348904}"/>
    <cellStyle name="Input 53 3 2 2" xfId="41427" xr:uid="{221DDE69-E4C5-4786-904C-9159240551CC}"/>
    <cellStyle name="Input 53 3 2_Commentaires" xfId="41428" xr:uid="{6B6A0AED-AF20-4E0A-9D3D-9A888B7A5D37}"/>
    <cellStyle name="Input 53 3 3" xfId="41429" xr:uid="{FD9F9AF5-5902-45B1-959C-CB1200908CE2}"/>
    <cellStyle name="Input 53 3_Commentaires" xfId="41430" xr:uid="{40817FFE-C1FC-4AD0-AAC1-0E169E2318E2}"/>
    <cellStyle name="Input 53 4" xfId="41431" xr:uid="{9486EC3C-66BB-4086-A866-EEC438E3D3DC}"/>
    <cellStyle name="Input 53 4 2" xfId="41432" xr:uid="{D3BD23AC-D8EF-4F90-913E-F00DB3E535A5}"/>
    <cellStyle name="Input 53 4 2 2" xfId="41433" xr:uid="{C775E6AA-F453-40D4-A12A-7326876532BF}"/>
    <cellStyle name="Input 53 4 2_Commentaires" xfId="41434" xr:uid="{F68AD1F3-3C26-402C-9AB5-E5C525C8EC7F}"/>
    <cellStyle name="Input 53 4 3" xfId="41435" xr:uid="{AF601B94-E67E-40A7-910E-2F312A662BA0}"/>
    <cellStyle name="Input 53 4_Commentaires" xfId="41436" xr:uid="{FC01C449-3D27-4D47-9295-AE736D5D988A}"/>
    <cellStyle name="Input 53 5" xfId="41437" xr:uid="{0A1D383F-AB12-47B0-8056-0423DB811D4A}"/>
    <cellStyle name="Input 53 5 2" xfId="41438" xr:uid="{051FB63E-5D16-4359-865C-917C507608B4}"/>
    <cellStyle name="Input 53 5 2 2" xfId="41439" xr:uid="{7FA8C99D-F204-48C8-BFF0-95E8EC0C5A1D}"/>
    <cellStyle name="Input 53 5 2_Commentaires" xfId="41440" xr:uid="{AFA928CF-F78A-4E82-ADDC-4FF6106544A8}"/>
    <cellStyle name="Input 53 5 3" xfId="41441" xr:uid="{F5978857-0BE7-49AB-8B78-2CD18CE5F946}"/>
    <cellStyle name="Input 53 5_Commentaires" xfId="41442" xr:uid="{A51E2CC9-B6A3-4688-A9D7-6B3B8E2307C8}"/>
    <cellStyle name="Input 53 6" xfId="41443" xr:uid="{2C4A6C0A-4812-45C8-9469-A30B59ECEDA5}"/>
    <cellStyle name="Input 53 6 2" xfId="41444" xr:uid="{56CB48A4-459D-47CF-AB9C-381DBBCE6C89}"/>
    <cellStyle name="Input 53 6 2 2" xfId="41445" xr:uid="{CF6EF1B3-C3FD-4186-8806-39CDA03C568F}"/>
    <cellStyle name="Input 53 6 2_Commentaires" xfId="41446" xr:uid="{FCF8DC14-FF62-4123-A5B1-0CC45F018387}"/>
    <cellStyle name="Input 53 6 3" xfId="41447" xr:uid="{8CEA1869-D2AE-4C00-9B4F-995B74DF6BDD}"/>
    <cellStyle name="Input 53 6_Commentaires" xfId="41448" xr:uid="{48CCFA15-9226-43A5-9E4B-9D7224C1818E}"/>
    <cellStyle name="Input 53 7" xfId="41449" xr:uid="{7A55F15E-0039-409F-A8C7-3386E51BF75C}"/>
    <cellStyle name="Input 53 7 2" xfId="41450" xr:uid="{46909B2E-9FDE-4821-8557-45BDEEAF924F}"/>
    <cellStyle name="Input 53 7_Commentaires" xfId="41451" xr:uid="{9152974B-ED98-4C08-BEEA-2C9946444400}"/>
    <cellStyle name="Input 53 8" xfId="41452" xr:uid="{C115D4E6-9D19-4C85-A150-3BA8F0CB2DED}"/>
    <cellStyle name="Input 53 8 2" xfId="41453" xr:uid="{3598A9C2-E192-4B36-871D-466334BFA74E}"/>
    <cellStyle name="Input 53 8_Commentaires" xfId="41454" xr:uid="{5DC3E377-1EDD-472A-AB39-6BF1C01297DD}"/>
    <cellStyle name="Input 53 9" xfId="41455" xr:uid="{8950F832-3303-486E-9950-D0D8FCCDA348}"/>
    <cellStyle name="Input 53_Commentaires" xfId="41456" xr:uid="{18990672-B75E-4177-82CF-1EFD6DA1F0C1}"/>
    <cellStyle name="Input 54" xfId="41457" xr:uid="{4B477CBA-42AE-4451-931B-52902769E750}"/>
    <cellStyle name="Input 54 2" xfId="41458" xr:uid="{9C99D910-ABF7-46F9-9320-88EBCAF3E191}"/>
    <cellStyle name="Input 54 2 2" xfId="41459" xr:uid="{FF825B13-2E9F-4926-9D0F-4A27143299F6}"/>
    <cellStyle name="Input 54 2 2 2" xfId="41460" xr:uid="{6A8AEDD6-DFE8-45C2-A495-C425AAEEC539}"/>
    <cellStyle name="Input 54 2 2_Commentaires" xfId="41461" xr:uid="{6766A4B4-D54B-4031-BF1D-FADC939B8B3E}"/>
    <cellStyle name="Input 54 2 3" xfId="41462" xr:uid="{3EB4BF2B-0686-400B-81C5-1FFDC665F96B}"/>
    <cellStyle name="Input 54 2_Commentaires" xfId="41463" xr:uid="{AB2C1677-490F-4C23-91FA-A57CB5BF70A7}"/>
    <cellStyle name="Input 54 3" xfId="41464" xr:uid="{75C84A6A-274D-46BE-B746-1C36B02F5BA0}"/>
    <cellStyle name="Input 54 3 2" xfId="41465" xr:uid="{0A57C7DD-84DC-475D-901D-6D48F263180D}"/>
    <cellStyle name="Input 54 3 2 2" xfId="41466" xr:uid="{51ED7E01-B986-43C2-87EA-1552089C8D53}"/>
    <cellStyle name="Input 54 3 2_Commentaires" xfId="41467" xr:uid="{A1CE652D-420D-42DC-AE91-D1AB48968F08}"/>
    <cellStyle name="Input 54 3 3" xfId="41468" xr:uid="{DA8E8976-D4BF-418E-99EC-639E6381C282}"/>
    <cellStyle name="Input 54 3_Commentaires" xfId="41469" xr:uid="{24159A2B-42BA-4AA6-922A-8F8E4771496C}"/>
    <cellStyle name="Input 54 4" xfId="41470" xr:uid="{6D94ED6C-31DF-4DF7-8E0B-D89A5D984FD0}"/>
    <cellStyle name="Input 54 4 2" xfId="41471" xr:uid="{4FA82F59-7F0D-4EA3-BADF-D13F4AFC7839}"/>
    <cellStyle name="Input 54 4 2 2" xfId="41472" xr:uid="{C4738330-F022-47E4-8360-448CBD61C541}"/>
    <cellStyle name="Input 54 4 2_Commentaires" xfId="41473" xr:uid="{4A20D372-9E6C-4D9D-99FE-779EDF31566B}"/>
    <cellStyle name="Input 54 4 3" xfId="41474" xr:uid="{DBE5919D-AC2B-4E5D-BD0E-125127887F78}"/>
    <cellStyle name="Input 54 4_Commentaires" xfId="41475" xr:uid="{6F108C33-1A22-4E5F-8937-DB5BD6AED6A7}"/>
    <cellStyle name="Input 54 5" xfId="41476" xr:uid="{F67D3E50-BB70-449F-BA5B-3637F3639939}"/>
    <cellStyle name="Input 54 5 2" xfId="41477" xr:uid="{9B9C3888-89FA-4C91-949C-BB8AC52B578A}"/>
    <cellStyle name="Input 54 5 2 2" xfId="41478" xr:uid="{CA77C52F-D767-49D7-8A02-082A2FFCF6CA}"/>
    <cellStyle name="Input 54 5 2_Commentaires" xfId="41479" xr:uid="{56294310-612A-4624-8152-7380504DF85C}"/>
    <cellStyle name="Input 54 5 3" xfId="41480" xr:uid="{BC62F180-F7A5-4441-962D-4F910774B210}"/>
    <cellStyle name="Input 54 5_Commentaires" xfId="41481" xr:uid="{B8A47598-5C6B-429E-98F1-3081AE6AF85E}"/>
    <cellStyle name="Input 54 6" xfId="41482" xr:uid="{51B7362F-4961-464D-B297-8A837956E4C2}"/>
    <cellStyle name="Input 54 6 2" xfId="41483" xr:uid="{9D38EB6C-26E1-469F-87CE-E5551E92C8FA}"/>
    <cellStyle name="Input 54 6 2 2" xfId="41484" xr:uid="{F0A7B813-887E-45C8-BE55-87E9EC190E16}"/>
    <cellStyle name="Input 54 6 2_Commentaires" xfId="41485" xr:uid="{8F6FB10A-8AD2-43ED-9E7E-6E68A71C1439}"/>
    <cellStyle name="Input 54 6 3" xfId="41486" xr:uid="{464FE3FD-5DD5-4AB1-A90F-3FBA0F269F9D}"/>
    <cellStyle name="Input 54 6_Commentaires" xfId="41487" xr:uid="{3CA91223-43F2-477A-9001-C84F794A0EAC}"/>
    <cellStyle name="Input 54 7" xfId="41488" xr:uid="{8B587BCE-7735-4518-84F3-175B05BC1917}"/>
    <cellStyle name="Input 54 7 2" xfId="41489" xr:uid="{28745B93-FD28-47EC-91A1-D8564F8027F1}"/>
    <cellStyle name="Input 54 7_Commentaires" xfId="41490" xr:uid="{36D2F598-C5F7-4074-9E76-A8F02E6A79C7}"/>
    <cellStyle name="Input 54 8" xfId="41491" xr:uid="{96723833-7BCB-4B1A-AFB7-28BA2A6D1D54}"/>
    <cellStyle name="Input 54 8 2" xfId="41492" xr:uid="{722B7929-3C67-4741-BBB3-FC48E7880BBE}"/>
    <cellStyle name="Input 54 8_Commentaires" xfId="41493" xr:uid="{D91CCDB8-6B2B-453D-9E3C-BE47FFB75F2C}"/>
    <cellStyle name="Input 54 9" xfId="41494" xr:uid="{053BE478-F62E-454E-9E78-A659FDB121C9}"/>
    <cellStyle name="Input 54_Commentaires" xfId="41495" xr:uid="{1444CE1F-C121-4277-A6A1-6C26F11E7CAA}"/>
    <cellStyle name="Input 55" xfId="41496" xr:uid="{CD89F333-058D-4BDD-97EC-4A38D472455B}"/>
    <cellStyle name="Input 55 2" xfId="41497" xr:uid="{8F3E1D8C-EA65-4237-8AFB-943B104F0B16}"/>
    <cellStyle name="Input 55 2 2" xfId="41498" xr:uid="{33B4EF21-A24D-4A8F-BFE8-74892E2EF72A}"/>
    <cellStyle name="Input 55 2 2 2" xfId="41499" xr:uid="{8CC24696-4B45-4ADE-8A72-A5A93C751F31}"/>
    <cellStyle name="Input 55 2 2_Commentaires" xfId="41500" xr:uid="{95027098-2DCF-4E94-846F-9EF2DC4EEFFA}"/>
    <cellStyle name="Input 55 2 3" xfId="41501" xr:uid="{0E71E1F4-1BF1-4460-9606-144F553191D6}"/>
    <cellStyle name="Input 55 2_Commentaires" xfId="41502" xr:uid="{4DC0A4FB-FCAF-49E0-823F-AE48C1EC2B0D}"/>
    <cellStyle name="Input 55 3" xfId="41503" xr:uid="{99AE94C5-F1A1-444D-B8BA-6D3E17C05340}"/>
    <cellStyle name="Input 55 3 2" xfId="41504" xr:uid="{38BD5ACC-AFD6-41DB-B624-F6CA7D55AFB5}"/>
    <cellStyle name="Input 55 3 2 2" xfId="41505" xr:uid="{3C3ACE28-CD39-41A6-9B0A-835D7C97230C}"/>
    <cellStyle name="Input 55 3 2_Commentaires" xfId="41506" xr:uid="{DD73BBD9-7EBB-4D73-A90E-F6D8CF8AFC53}"/>
    <cellStyle name="Input 55 3 3" xfId="41507" xr:uid="{27F33478-E57A-4854-B095-ECF099BB7DE0}"/>
    <cellStyle name="Input 55 3_Commentaires" xfId="41508" xr:uid="{57310C3F-D91E-489E-8019-1750799C2C5C}"/>
    <cellStyle name="Input 55 4" xfId="41509" xr:uid="{66E14DDF-4B70-4946-9276-1FC4673C1ADB}"/>
    <cellStyle name="Input 55 4 2" xfId="41510" xr:uid="{960A8565-321F-4C60-A05A-6904221D5DFC}"/>
    <cellStyle name="Input 55 4 2 2" xfId="41511" xr:uid="{51ED9EC9-D0C6-412E-80D6-BB5C4CC582B9}"/>
    <cellStyle name="Input 55 4 2_Commentaires" xfId="41512" xr:uid="{4A8D317B-1A8B-4B9F-B808-21151C6DF427}"/>
    <cellStyle name="Input 55 4 3" xfId="41513" xr:uid="{B18D858D-8BAA-4A03-AC67-2E1A04F3FF91}"/>
    <cellStyle name="Input 55 4_Commentaires" xfId="41514" xr:uid="{B3638F0C-DC22-42D5-A616-542B2AED174E}"/>
    <cellStyle name="Input 55 5" xfId="41515" xr:uid="{207930D5-B667-47F2-A516-3ABF89BBDEE5}"/>
    <cellStyle name="Input 55 5 2" xfId="41516" xr:uid="{B29C4E0A-D85A-47AF-BFD2-E4CC8E468DE6}"/>
    <cellStyle name="Input 55 5 2 2" xfId="41517" xr:uid="{3C3A05A1-90BF-4561-A78F-8262D673CE5F}"/>
    <cellStyle name="Input 55 5 2_Commentaires" xfId="41518" xr:uid="{79DE2B98-0239-41A6-800E-CCCEDC3A257E}"/>
    <cellStyle name="Input 55 5 3" xfId="41519" xr:uid="{7C19E3C2-2D18-4050-B36B-0EAF2E7C497F}"/>
    <cellStyle name="Input 55 5_Commentaires" xfId="41520" xr:uid="{457683FD-B700-4350-A286-B494D7CD73A2}"/>
    <cellStyle name="Input 55 6" xfId="41521" xr:uid="{8EB2EDDE-5806-4CD0-9FAC-F3AD67F0CDCA}"/>
    <cellStyle name="Input 55 6 2" xfId="41522" xr:uid="{A56EC6BA-A5E4-4257-8F52-DCD3C7A35E1B}"/>
    <cellStyle name="Input 55 6 2 2" xfId="41523" xr:uid="{85C9B428-F46B-44F3-B096-10C2AE140ADF}"/>
    <cellStyle name="Input 55 6 2_Commentaires" xfId="41524" xr:uid="{874DD716-57DC-4F23-A95D-4EA2943C4BCE}"/>
    <cellStyle name="Input 55 6 3" xfId="41525" xr:uid="{4D352CEE-227B-416B-A74A-0E2772093A0A}"/>
    <cellStyle name="Input 55 6_Commentaires" xfId="41526" xr:uid="{E1E6C078-E25D-47D1-849C-F847B1ADEB63}"/>
    <cellStyle name="Input 55 7" xfId="41527" xr:uid="{9D063978-D057-49AD-896F-B46B6074AE64}"/>
    <cellStyle name="Input 55 7 2" xfId="41528" xr:uid="{5BC20E80-233C-4928-8849-7618E409AC6A}"/>
    <cellStyle name="Input 55 7_Commentaires" xfId="41529" xr:uid="{0C011FF5-E994-48FD-AAD3-1E61128C4886}"/>
    <cellStyle name="Input 55 8" xfId="41530" xr:uid="{51E0A3E9-345B-4A34-90AF-B927C2DA3330}"/>
    <cellStyle name="Input 55 8 2" xfId="41531" xr:uid="{FAF3B949-EE8F-4559-9958-853701DF6DC7}"/>
    <cellStyle name="Input 55 8_Commentaires" xfId="41532" xr:uid="{FD3E0FA4-B610-4857-ABE4-ECA4C04F68D4}"/>
    <cellStyle name="Input 55 9" xfId="41533" xr:uid="{D1D560CE-0698-440B-8CEE-F73B2D97DF10}"/>
    <cellStyle name="Input 55_Commentaires" xfId="41534" xr:uid="{0FD2647F-CBBF-477F-AAAD-26F86C652340}"/>
    <cellStyle name="Input 56" xfId="41535" xr:uid="{D87A085C-B7C4-4E2F-963A-2E468A7F7840}"/>
    <cellStyle name="Input 56 2" xfId="41536" xr:uid="{957282CE-C18F-4644-9CAB-C95D44F8DD09}"/>
    <cellStyle name="Input 56 2 2" xfId="41537" xr:uid="{1B0DBE53-38AF-4722-B0AC-3B4FA76B82FD}"/>
    <cellStyle name="Input 56 2 2 2" xfId="41538" xr:uid="{58E853C8-930A-4886-8086-9ECA5A4918E1}"/>
    <cellStyle name="Input 56 2 2_Commentaires" xfId="41539" xr:uid="{E699664F-D38B-4056-9408-75658D433FE9}"/>
    <cellStyle name="Input 56 2 3" xfId="41540" xr:uid="{21A7C1FA-4BD9-4D22-B586-DFDE4FC22C3A}"/>
    <cellStyle name="Input 56 2_Commentaires" xfId="41541" xr:uid="{C4082A44-D3C0-4634-9E34-204E7D9DD282}"/>
    <cellStyle name="Input 56 3" xfId="41542" xr:uid="{5D79A649-A68F-4AF6-84C7-3D6D9F95467B}"/>
    <cellStyle name="Input 56 3 2" xfId="41543" xr:uid="{B68C61E8-2BE5-45D7-8E3A-80BC77880050}"/>
    <cellStyle name="Input 56 3 2 2" xfId="41544" xr:uid="{3AD594F8-74C2-4CD5-BCB7-AC8B5703DB62}"/>
    <cellStyle name="Input 56 3 2_Commentaires" xfId="41545" xr:uid="{B25530DC-8647-4063-94E7-68E544BC36FE}"/>
    <cellStyle name="Input 56 3 3" xfId="41546" xr:uid="{6E1D376B-3DE7-40D5-A4AE-D844BBBC790A}"/>
    <cellStyle name="Input 56 3_Commentaires" xfId="41547" xr:uid="{F8B3A61E-43A5-474B-8032-45E161653057}"/>
    <cellStyle name="Input 56 4" xfId="41548" xr:uid="{1DF31050-CF82-41DC-97F6-67B6B4165955}"/>
    <cellStyle name="Input 56 4 2" xfId="41549" xr:uid="{8DB4B737-FAE0-4D31-8829-6CA9D8A8F719}"/>
    <cellStyle name="Input 56 4 2 2" xfId="41550" xr:uid="{07B01999-219F-4373-81C4-85B040B58B7A}"/>
    <cellStyle name="Input 56 4 2_Commentaires" xfId="41551" xr:uid="{E7A40D23-5D98-46B0-9F05-7D83E4A29C29}"/>
    <cellStyle name="Input 56 4 3" xfId="41552" xr:uid="{7C76DD04-D285-46CC-917A-BE8990696CFF}"/>
    <cellStyle name="Input 56 4_Commentaires" xfId="41553" xr:uid="{08E506F7-C4DC-43BD-A2BE-50DDB8B6496B}"/>
    <cellStyle name="Input 56 5" xfId="41554" xr:uid="{0C0894E7-7AA2-45E1-9BF6-4EA5C0CB347F}"/>
    <cellStyle name="Input 56 5 2" xfId="41555" xr:uid="{39AFFE1A-AE24-412E-B492-AAADD23E2279}"/>
    <cellStyle name="Input 56 5 2 2" xfId="41556" xr:uid="{CBEDE557-5C3C-43B1-B78D-4B05690417DF}"/>
    <cellStyle name="Input 56 5 2_Commentaires" xfId="41557" xr:uid="{4178F9AC-6186-48BE-AB30-5221B4FA08CB}"/>
    <cellStyle name="Input 56 5 3" xfId="41558" xr:uid="{EB2343C1-B874-4556-A8D7-94F9371FFAB7}"/>
    <cellStyle name="Input 56 5_Commentaires" xfId="41559" xr:uid="{7411A473-6C8D-41A0-9554-1749B8C8DCE9}"/>
    <cellStyle name="Input 56 6" xfId="41560" xr:uid="{4B17E5AD-2235-4202-B312-985377CB18F5}"/>
    <cellStyle name="Input 56 6 2" xfId="41561" xr:uid="{E2406A3C-8B52-4F27-971D-FA9AEEDF85D7}"/>
    <cellStyle name="Input 56 6 2 2" xfId="41562" xr:uid="{78E983B0-1B35-4BF8-9F84-EC713D8C33CB}"/>
    <cellStyle name="Input 56 6 2_Commentaires" xfId="41563" xr:uid="{BFF19569-2349-410D-AA49-F90F372F1F71}"/>
    <cellStyle name="Input 56 6 3" xfId="41564" xr:uid="{932AADE8-E6BD-40BF-A3EE-05CD4BD719F7}"/>
    <cellStyle name="Input 56 6_Commentaires" xfId="41565" xr:uid="{25BBFC35-1D89-49CF-8254-33886C01705A}"/>
    <cellStyle name="Input 56 7" xfId="41566" xr:uid="{09D8A753-FAC2-458F-81E8-E3DA01CE9608}"/>
    <cellStyle name="Input 56 7 2" xfId="41567" xr:uid="{A59548F9-E76C-4183-BB4E-8995FAE2C1CA}"/>
    <cellStyle name="Input 56 7_Commentaires" xfId="41568" xr:uid="{EDE75F02-4D8D-4F0A-AE18-EB88E9820C92}"/>
    <cellStyle name="Input 56 8" xfId="41569" xr:uid="{C4F5EB22-57A7-4090-9168-68B992F4882E}"/>
    <cellStyle name="Input 56 8 2" xfId="41570" xr:uid="{2E1FA425-CDDF-4795-B574-4D6AC71309E3}"/>
    <cellStyle name="Input 56 8_Commentaires" xfId="41571" xr:uid="{D907E357-6A01-4E4B-860D-135C67EE82CB}"/>
    <cellStyle name="Input 56 9" xfId="41572" xr:uid="{139B5D05-42C9-4BBD-B881-FB0ECD2FEE03}"/>
    <cellStyle name="Input 56_Commentaires" xfId="41573" xr:uid="{A97E97B9-1503-4128-AC76-873180CCB8F3}"/>
    <cellStyle name="Input 57" xfId="41574" xr:uid="{6E293669-4181-4B9C-A90B-ADB18B810BA1}"/>
    <cellStyle name="Input 57 2" xfId="41575" xr:uid="{447AF966-DBDA-4F57-BAFE-9D430E529C15}"/>
    <cellStyle name="Input 57 2 2" xfId="41576" xr:uid="{292E88C1-62CC-4715-8EB7-045C94D4355C}"/>
    <cellStyle name="Input 57 2 2 2" xfId="41577" xr:uid="{71926059-1F1F-47FE-ACF7-78284E7D3785}"/>
    <cellStyle name="Input 57 2 2_Commentaires" xfId="41578" xr:uid="{C5370637-7CF9-4593-AD77-9A9E2490CB4F}"/>
    <cellStyle name="Input 57 2 3" xfId="41579" xr:uid="{1A680B00-375E-461D-A788-A5B5713A47F0}"/>
    <cellStyle name="Input 57 2_Commentaires" xfId="41580" xr:uid="{9FD3A0C1-38B5-4E83-A4C5-22FC569C0854}"/>
    <cellStyle name="Input 57 3" xfId="41581" xr:uid="{369CF316-0885-4861-88DD-96B862E8CEE4}"/>
    <cellStyle name="Input 57 3 2" xfId="41582" xr:uid="{497BB2E8-4E40-4162-9867-A26316561B90}"/>
    <cellStyle name="Input 57 3 2 2" xfId="41583" xr:uid="{96C526A6-2CB7-4A55-9C19-F031E09FA572}"/>
    <cellStyle name="Input 57 3 2_Commentaires" xfId="41584" xr:uid="{612CD824-DA6F-4572-948D-CD078BE4D8EF}"/>
    <cellStyle name="Input 57 3 3" xfId="41585" xr:uid="{C2F7B7E7-46F6-4267-80A2-390978EE2F31}"/>
    <cellStyle name="Input 57 3_Commentaires" xfId="41586" xr:uid="{005565ED-C39E-459E-BD25-B324AB5725D7}"/>
    <cellStyle name="Input 57 4" xfId="41587" xr:uid="{DEAB8776-3434-4760-91B6-13EC9316A8F4}"/>
    <cellStyle name="Input 57 4 2" xfId="41588" xr:uid="{D118F394-77B1-4E53-B09A-56CD59928C6B}"/>
    <cellStyle name="Input 57 4 2 2" xfId="41589" xr:uid="{2861ED9D-8867-40F7-839C-AFC90F54B407}"/>
    <cellStyle name="Input 57 4 2_Commentaires" xfId="41590" xr:uid="{31126FF9-0918-473D-BA68-F86098F37CFB}"/>
    <cellStyle name="Input 57 4 3" xfId="41591" xr:uid="{882F9079-5A76-4771-8801-C1D9124B2470}"/>
    <cellStyle name="Input 57 4_Commentaires" xfId="41592" xr:uid="{7412B51F-B641-42DF-97C6-735112EF4AFD}"/>
    <cellStyle name="Input 57 5" xfId="41593" xr:uid="{AD00C85F-DEBE-4A06-90B4-DA57E06C0680}"/>
    <cellStyle name="Input 57 5 2" xfId="41594" xr:uid="{0E02A18F-50BF-4488-A6DA-308CB8E62DAE}"/>
    <cellStyle name="Input 57 5 2 2" xfId="41595" xr:uid="{BFB8E45A-1C5F-4F41-937A-5E353DF48C1A}"/>
    <cellStyle name="Input 57 5 2_Commentaires" xfId="41596" xr:uid="{2C135022-DCD1-42BE-952B-25CCACDA4768}"/>
    <cellStyle name="Input 57 5 3" xfId="41597" xr:uid="{C794E592-C7A1-4078-9A6D-3A80F40BF851}"/>
    <cellStyle name="Input 57 5_Commentaires" xfId="41598" xr:uid="{2FC6C087-EF5E-4555-B50A-1C633715940F}"/>
    <cellStyle name="Input 57 6" xfId="41599" xr:uid="{42971CE0-49F2-4E8C-964F-DC521190D067}"/>
    <cellStyle name="Input 57 6 2" xfId="41600" xr:uid="{D65307DB-64F2-45DA-9363-C487967F6090}"/>
    <cellStyle name="Input 57 6 2 2" xfId="41601" xr:uid="{15B1FEBA-F0D8-4870-93CA-70B5A09923D0}"/>
    <cellStyle name="Input 57 6 2_Commentaires" xfId="41602" xr:uid="{235A0CE2-05FA-4278-B4FE-A2923FB673BE}"/>
    <cellStyle name="Input 57 6 3" xfId="41603" xr:uid="{65160C20-4D95-4114-B940-E4BA39B98C54}"/>
    <cellStyle name="Input 57 6_Commentaires" xfId="41604" xr:uid="{BE00A538-33EA-49D5-BF48-4DA5BDFD7CF7}"/>
    <cellStyle name="Input 57 7" xfId="41605" xr:uid="{9C71D4F7-5792-475C-AC5D-94A322BE93C9}"/>
    <cellStyle name="Input 57 7 2" xfId="41606" xr:uid="{C63C1349-3240-4CED-9C1A-7DB477BE6727}"/>
    <cellStyle name="Input 57 7_Commentaires" xfId="41607" xr:uid="{F5F0B6A2-404B-47B3-B4FB-A5EEDA3AEA93}"/>
    <cellStyle name="Input 57 8" xfId="41608" xr:uid="{ECBC812C-9CF4-49B1-BE4B-F6508E5B6802}"/>
    <cellStyle name="Input 57 8 2" xfId="41609" xr:uid="{6B57C336-721D-4C7B-8DB0-AF77AD1924C9}"/>
    <cellStyle name="Input 57 8_Commentaires" xfId="41610" xr:uid="{44A5FC14-50FB-4D25-98E0-062CCC70D023}"/>
    <cellStyle name="Input 57 9" xfId="41611" xr:uid="{00536AAD-F9E7-4039-AFEB-41AAEE28D838}"/>
    <cellStyle name="Input 57_Commentaires" xfId="41612" xr:uid="{C4085690-C033-470D-94AD-52AF25CEEF0F}"/>
    <cellStyle name="Input 58" xfId="41613" xr:uid="{828E7CDA-33C3-41AC-B8F1-A0458445E1B6}"/>
    <cellStyle name="Input 58 2" xfId="41614" xr:uid="{01B808DF-5B7D-4430-B16A-5BDD11A58ECD}"/>
    <cellStyle name="Input 58 2 2" xfId="41615" xr:uid="{89B3BC0D-D256-48A5-9058-CBE9D4654C94}"/>
    <cellStyle name="Input 58 2 2 2" xfId="41616" xr:uid="{3962BA77-11BA-4C79-87E5-39967155375A}"/>
    <cellStyle name="Input 58 2 2_Commentaires" xfId="41617" xr:uid="{76E9CD05-7CE9-4990-8F05-5EAF1858BB9C}"/>
    <cellStyle name="Input 58 2 3" xfId="41618" xr:uid="{48859D07-1A75-4592-BA47-FA7B9EC26E40}"/>
    <cellStyle name="Input 58 2_Commentaires" xfId="41619" xr:uid="{24DF6706-523E-4F79-9D58-202659879386}"/>
    <cellStyle name="Input 58 3" xfId="41620" xr:uid="{A7C5A9B1-DA23-489D-8920-F283325C0E80}"/>
    <cellStyle name="Input 58 3 2" xfId="41621" xr:uid="{DF8798FC-75B4-4CC1-BFD2-DA8029EF606F}"/>
    <cellStyle name="Input 58 3 2 2" xfId="41622" xr:uid="{568E4ADE-3AAF-4FDB-82F4-EFF3E57C737D}"/>
    <cellStyle name="Input 58 3 2_Commentaires" xfId="41623" xr:uid="{C5DABB29-8450-48F0-9470-9476296A59E4}"/>
    <cellStyle name="Input 58 3 3" xfId="41624" xr:uid="{3CEF69FD-6254-4007-BFAB-41A9E2B9248C}"/>
    <cellStyle name="Input 58 3_Commentaires" xfId="41625" xr:uid="{8242CF40-F73E-47DA-B55C-96121D75C297}"/>
    <cellStyle name="Input 58 4" xfId="41626" xr:uid="{9FA5214A-9BD8-4C4E-9DA5-1B83E7C621CF}"/>
    <cellStyle name="Input 58 4 2" xfId="41627" xr:uid="{2C399239-FEB6-48EF-8F0E-DF7476509E17}"/>
    <cellStyle name="Input 58 4 2 2" xfId="41628" xr:uid="{31BA5C5B-C70F-4BC4-A039-7083CEDA0856}"/>
    <cellStyle name="Input 58 4 2_Commentaires" xfId="41629" xr:uid="{30AFD47F-F09B-4183-8FD9-625725F1B754}"/>
    <cellStyle name="Input 58 4 3" xfId="41630" xr:uid="{15353441-4CB0-4F6A-9E9C-D58069ABB56D}"/>
    <cellStyle name="Input 58 4_Commentaires" xfId="41631" xr:uid="{76128B7E-808F-4893-A5AA-D99F4F1198A0}"/>
    <cellStyle name="Input 58 5" xfId="41632" xr:uid="{27674D20-EA12-4402-B205-1A4161460CFF}"/>
    <cellStyle name="Input 58 5 2" xfId="41633" xr:uid="{1D4CB8B1-3049-43A9-A7A3-4EAF5BA0FBF6}"/>
    <cellStyle name="Input 58 5 2 2" xfId="41634" xr:uid="{3E45DF79-BFBC-4F31-84BA-CCCBEA2D246E}"/>
    <cellStyle name="Input 58 5 2_Commentaires" xfId="41635" xr:uid="{6C11FED2-E0D2-41BA-9876-DEB17717859A}"/>
    <cellStyle name="Input 58 5 3" xfId="41636" xr:uid="{6E75A13A-5738-4B1A-905F-38F68300BBFD}"/>
    <cellStyle name="Input 58 5_Commentaires" xfId="41637" xr:uid="{DE90E045-19CD-4C6C-A57A-6194E459D2F3}"/>
    <cellStyle name="Input 58 6" xfId="41638" xr:uid="{918CF53A-9AB1-4253-9056-0E664F08115C}"/>
    <cellStyle name="Input 58 6 2" xfId="41639" xr:uid="{5F3DC25C-8E95-4952-AB9C-85B4E71AF02E}"/>
    <cellStyle name="Input 58 6 2 2" xfId="41640" xr:uid="{BB743A2E-17D2-4E88-9963-3B6F123F0128}"/>
    <cellStyle name="Input 58 6 2_Commentaires" xfId="41641" xr:uid="{76B5826D-F4E4-4E2F-8543-9A92BA9AB4B0}"/>
    <cellStyle name="Input 58 6 3" xfId="41642" xr:uid="{0F18C083-A550-4A0C-B7DB-26E1905EC806}"/>
    <cellStyle name="Input 58 6_Commentaires" xfId="41643" xr:uid="{EF80CCF7-DA4A-4BEA-B736-266E0DD621AB}"/>
    <cellStyle name="Input 58 7" xfId="41644" xr:uid="{6B3AB659-4E9D-4D83-909C-030CDB0CA6D2}"/>
    <cellStyle name="Input 58 7 2" xfId="41645" xr:uid="{C9930E91-E4E9-48A1-9D1B-FCB34891D2F0}"/>
    <cellStyle name="Input 58 7_Commentaires" xfId="41646" xr:uid="{2AB8328C-1338-438A-BC42-A2A7B754CA68}"/>
    <cellStyle name="Input 58 8" xfId="41647" xr:uid="{FDC5784D-6750-4F58-B923-4F3DC0D16DD9}"/>
    <cellStyle name="Input 58 8 2" xfId="41648" xr:uid="{74C5154E-615D-4ED1-B8D0-334CCEC0D904}"/>
    <cellStyle name="Input 58 8_Commentaires" xfId="41649" xr:uid="{0CE90615-689D-47E0-B323-2C16A46E1367}"/>
    <cellStyle name="Input 58 9" xfId="41650" xr:uid="{EE9B095E-9D6D-48B2-8AF0-DB4967BCF6A3}"/>
    <cellStyle name="Input 58_Commentaires" xfId="41651" xr:uid="{46E62F43-2666-46F7-ABCE-B5B9E2BB4C0D}"/>
    <cellStyle name="Input 59" xfId="41652" xr:uid="{1B1A1302-5A8F-44B1-99AA-883C319C0EC6}"/>
    <cellStyle name="Input 59 2" xfId="41653" xr:uid="{7E58E5D5-27BF-4DCE-8859-F6ACDE5C55AD}"/>
    <cellStyle name="Input 59 2 2" xfId="41654" xr:uid="{615C033D-E589-4992-B243-A80E076CEBF9}"/>
    <cellStyle name="Input 59 2 2 2" xfId="41655" xr:uid="{AE4DD1B9-5C9F-45C4-BB4D-368EBE9EC436}"/>
    <cellStyle name="Input 59 2 2_Commentaires" xfId="41656" xr:uid="{627FB1EC-A1F6-432E-AEB0-C373B80FE51F}"/>
    <cellStyle name="Input 59 2 3" xfId="41657" xr:uid="{4475E6A8-0BCE-4D07-9970-9C06D3FFE8F5}"/>
    <cellStyle name="Input 59 2_Commentaires" xfId="41658" xr:uid="{F7E1D198-E40D-49E7-A6BA-F9D4B63C97C2}"/>
    <cellStyle name="Input 59 3" xfId="41659" xr:uid="{2F302349-0B7D-4810-B27D-7843F84FA6B7}"/>
    <cellStyle name="Input 59 3 2" xfId="41660" xr:uid="{824D6B80-C5B2-44DF-AAF1-22B55198B1E5}"/>
    <cellStyle name="Input 59 3 2 2" xfId="41661" xr:uid="{059E4BB0-9552-40F9-A526-D685282F760A}"/>
    <cellStyle name="Input 59 3 2_Commentaires" xfId="41662" xr:uid="{2AAD6771-983A-48D5-A74B-D68AEC600F91}"/>
    <cellStyle name="Input 59 3 3" xfId="41663" xr:uid="{D9D6874F-CA6E-4608-A78E-C01B5DE4132E}"/>
    <cellStyle name="Input 59 3_Commentaires" xfId="41664" xr:uid="{AD9B9F1D-7ABC-4D40-989B-A425C15564D1}"/>
    <cellStyle name="Input 59 4" xfId="41665" xr:uid="{3D962B60-0561-47A7-B971-B343909B828E}"/>
    <cellStyle name="Input 59 4 2" xfId="41666" xr:uid="{6521F06F-2A6D-4792-BFE9-4E4B9FC15E3D}"/>
    <cellStyle name="Input 59 4 2 2" xfId="41667" xr:uid="{C4CD5E29-8B9E-4130-A476-BA32D4B228E3}"/>
    <cellStyle name="Input 59 4 2_Commentaires" xfId="41668" xr:uid="{6E2C1CD3-E4C2-4D3A-8189-32B8B23331C6}"/>
    <cellStyle name="Input 59 4 3" xfId="41669" xr:uid="{88221600-95AC-4161-9B9E-0A3CB0DDADB4}"/>
    <cellStyle name="Input 59 4_Commentaires" xfId="41670" xr:uid="{E0AF2DEE-7EB7-4AD5-B982-C14E07220586}"/>
    <cellStyle name="Input 59 5" xfId="41671" xr:uid="{1E801EB1-E908-4460-84F2-F25F3377BBEA}"/>
    <cellStyle name="Input 59 5 2" xfId="41672" xr:uid="{4056FF82-F5D5-4253-B45D-910BB844766A}"/>
    <cellStyle name="Input 59 5 2 2" xfId="41673" xr:uid="{2C9BF2F3-D0D6-4611-A4A1-50289DEFC883}"/>
    <cellStyle name="Input 59 5 2_Commentaires" xfId="41674" xr:uid="{F2F56FD4-8124-402B-A712-0542A2D06F96}"/>
    <cellStyle name="Input 59 5 3" xfId="41675" xr:uid="{8C0B5C84-9B36-4521-BC78-46B520F24450}"/>
    <cellStyle name="Input 59 5_Commentaires" xfId="41676" xr:uid="{77869F1B-069E-435A-980A-2DDDE4035BD4}"/>
    <cellStyle name="Input 59 6" xfId="41677" xr:uid="{BC796239-7A4A-4CC2-B96A-2225A7A45E73}"/>
    <cellStyle name="Input 59 6 2" xfId="41678" xr:uid="{F01CB034-82D2-42EE-8469-25B8A985DD40}"/>
    <cellStyle name="Input 59 6 2 2" xfId="41679" xr:uid="{5476D3A7-EB4C-455A-AAD6-C8DC8B7F0719}"/>
    <cellStyle name="Input 59 6 2_Commentaires" xfId="41680" xr:uid="{E7B3CD6C-9501-4CD7-9C4A-36595350755C}"/>
    <cellStyle name="Input 59 6 3" xfId="41681" xr:uid="{5AF4117A-A337-4AEB-8420-FF2292F3A6EC}"/>
    <cellStyle name="Input 59 6_Commentaires" xfId="41682" xr:uid="{4B9B49AD-9B91-4279-9CAA-8A5DBE3B69A6}"/>
    <cellStyle name="Input 59 7" xfId="41683" xr:uid="{0E8B7899-8CBF-4C58-884C-D6596F4A1759}"/>
    <cellStyle name="Input 59 7 2" xfId="41684" xr:uid="{5B92D15E-D45B-42C1-8429-C205E2C0E7A1}"/>
    <cellStyle name="Input 59 7_Commentaires" xfId="41685" xr:uid="{D5A3CEC3-3E89-49AA-BB7A-D1F696CF1D79}"/>
    <cellStyle name="Input 59 8" xfId="41686" xr:uid="{607E781D-294E-464F-811A-680C24574297}"/>
    <cellStyle name="Input 59 8 2" xfId="41687" xr:uid="{5D50C211-7579-47F1-94A4-82A6A2E27C05}"/>
    <cellStyle name="Input 59 8_Commentaires" xfId="41688" xr:uid="{C5907183-2CEE-44AF-8CBC-D7EC82AC1490}"/>
    <cellStyle name="Input 59 9" xfId="41689" xr:uid="{13AD37A7-F358-4281-8716-C8B91DEDE370}"/>
    <cellStyle name="Input 59_Commentaires" xfId="41690" xr:uid="{C0613222-60D4-44B0-A051-5DAEC1E1FF2B}"/>
    <cellStyle name="Input 6" xfId="41691" xr:uid="{340DEEC6-D1E4-442C-8A61-FA54E9887C41}"/>
    <cellStyle name="Input 6 10" xfId="41692" xr:uid="{E6464563-2AA2-44D2-BC6B-F77546CC9B6C}"/>
    <cellStyle name="Input 6 11" xfId="41693" xr:uid="{964763D4-8030-4DAA-B0A1-B05557DB2E77}"/>
    <cellStyle name="Input 6 12" xfId="41694" xr:uid="{2C087F62-CCC4-43BE-B959-3A0B8E2BC2A2}"/>
    <cellStyle name="Input 6 2" xfId="41695" xr:uid="{88824EF3-71C9-4AF1-8F33-7CC0D9461D8E}"/>
    <cellStyle name="Input 6 2 10" xfId="41696" xr:uid="{7A4862FA-504A-4338-9A76-AAD8073ECE23}"/>
    <cellStyle name="Input 6 2 2" xfId="41697" xr:uid="{AF3D78FA-B87F-4108-BFE2-F28D48262736}"/>
    <cellStyle name="Input 6 2 2 2" xfId="41698" xr:uid="{E76D460A-3943-4602-BD6A-FFE4404DA048}"/>
    <cellStyle name="Input 6 2 2 2 2" xfId="41699" xr:uid="{94FB410C-C3AF-470C-B9DE-26ECB1E374FF}"/>
    <cellStyle name="Input 6 2 2 2 3" xfId="41700" xr:uid="{85E78FAC-EB55-418C-B56B-334449049819}"/>
    <cellStyle name="Input 6 2 2 2 4" xfId="41701" xr:uid="{77A9B38E-1CD0-4974-8E8D-294A052CCB22}"/>
    <cellStyle name="Input 6 2 2 2 5" xfId="41702" xr:uid="{7DD99439-E32E-4DD5-B8DF-239E7F4F32FE}"/>
    <cellStyle name="Input 6 2 2 3" xfId="41703" xr:uid="{43B9955E-BF30-4562-95EB-5344DCEF3BC0}"/>
    <cellStyle name="Input 6 2 2 3 2" xfId="41704" xr:uid="{10DC06BB-F453-4F29-B916-6236E3E80A0F}"/>
    <cellStyle name="Input 6 2 2 3 3" xfId="41705" xr:uid="{5B7FD224-8B5A-44D5-A898-1D86B9D55BAC}"/>
    <cellStyle name="Input 6 2 2 3 4" xfId="41706" xr:uid="{28B6A51F-06D0-4839-A3DD-ED9F8026F2BE}"/>
    <cellStyle name="Input 6 2 2 3 5" xfId="41707" xr:uid="{C3755938-46EC-4E40-A53F-7BEAC649E3AB}"/>
    <cellStyle name="Input 6 2 2 4" xfId="41708" xr:uid="{EC32EFB5-4848-4DFE-8F74-4D9DE1DC50DB}"/>
    <cellStyle name="Input 6 2 2 5" xfId="41709" xr:uid="{0BEE4B40-50FE-40D1-B77D-ED929F111AD7}"/>
    <cellStyle name="Input 6 2 2 6" xfId="41710" xr:uid="{0363A02A-5645-4829-8605-C555B0293BA9}"/>
    <cellStyle name="Input 6 2 2 7" xfId="41711" xr:uid="{E115A880-592F-458F-A649-475C9A6B11C4}"/>
    <cellStyle name="Input 6 2 2_Commentaires" xfId="41712" xr:uid="{CFF0A903-8718-47FA-9F9F-47A523658B9F}"/>
    <cellStyle name="Input 6 2 3" xfId="41713" xr:uid="{57CE21F9-2DC6-4359-9783-F3BDB59E2A44}"/>
    <cellStyle name="Input 6 2 3 2" xfId="41714" xr:uid="{67CCBA8A-5CE8-48A6-A664-ED3D51EBC326}"/>
    <cellStyle name="Input 6 2 3 2 2" xfId="41715" xr:uid="{6FC4E884-2191-4BB9-A688-68490A73B95C}"/>
    <cellStyle name="Input 6 2 3 2 3" xfId="41716" xr:uid="{631C8B61-CFD3-4F5E-8E75-046024D2FBAE}"/>
    <cellStyle name="Input 6 2 3 2 4" xfId="41717" xr:uid="{22C8F8F4-05EC-4BFE-B0D0-8A20B4F1280E}"/>
    <cellStyle name="Input 6 2 3 2 5" xfId="41718" xr:uid="{574904A0-82D7-4E98-8FE6-65C48E3C563D}"/>
    <cellStyle name="Input 6 2 3 3" xfId="41719" xr:uid="{922F4A98-8247-4FF6-A724-404E094B2DB0}"/>
    <cellStyle name="Input 6 2 3 3 2" xfId="41720" xr:uid="{4C093B84-71E8-43A1-BE7D-6365090A46C5}"/>
    <cellStyle name="Input 6 2 3 3 3" xfId="41721" xr:uid="{656F7EDE-CB53-4952-8C7B-8D43B1AFA26B}"/>
    <cellStyle name="Input 6 2 3 3 4" xfId="41722" xr:uid="{8D406A48-E056-4580-9E6C-0B3D03E6EFC2}"/>
    <cellStyle name="Input 6 2 3 3 5" xfId="41723" xr:uid="{4B99B909-5199-44A5-88CF-BC84BB358406}"/>
    <cellStyle name="Input 6 2 3 4" xfId="41724" xr:uid="{C93B7598-18B7-48AD-9124-11781BDCBEDF}"/>
    <cellStyle name="Input 6 2 3 5" xfId="41725" xr:uid="{EBEBD2B9-5E1B-4A45-9EAE-A3C0BE2C1DBB}"/>
    <cellStyle name="Input 6 2 3 6" xfId="41726" xr:uid="{1D64788B-EE64-487B-8D97-85B7647E8EDD}"/>
    <cellStyle name="Input 6 2 3 7" xfId="41727" xr:uid="{1F30D011-0D40-4C0C-9AEE-3A9F6FF325BE}"/>
    <cellStyle name="Input 6 2 3_Commentaires" xfId="41728" xr:uid="{8225ADEF-5D4A-4C3C-8573-610F4CBB579F}"/>
    <cellStyle name="Input 6 2 4" xfId="41729" xr:uid="{A711D221-CEE2-4917-B2A1-3A2165A613AA}"/>
    <cellStyle name="Input 6 2 4 2" xfId="41730" xr:uid="{3A6ADC9F-E57A-4343-8CB7-8A6DC3B98049}"/>
    <cellStyle name="Input 6 2 4 2 2" xfId="41731" xr:uid="{60F4CB17-784D-4121-8120-7E44994DCC1A}"/>
    <cellStyle name="Input 6 2 4 2 3" xfId="41732" xr:uid="{C0E13840-27AE-4C5D-8B90-B8CFCF921C56}"/>
    <cellStyle name="Input 6 2 4 2 4" xfId="41733" xr:uid="{ACE98E97-6579-43A4-8EF0-047BB95CF13F}"/>
    <cellStyle name="Input 6 2 4 2 5" xfId="41734" xr:uid="{BC4802C2-3291-4349-8999-98AB6D85E80A}"/>
    <cellStyle name="Input 6 2 4 3" xfId="41735" xr:uid="{F2F25B0E-4629-4DBB-B751-B6D9B6380986}"/>
    <cellStyle name="Input 6 2 4 3 2" xfId="41736" xr:uid="{40744892-3FA9-4B91-86EB-6007DAF18112}"/>
    <cellStyle name="Input 6 2 4 3 3" xfId="41737" xr:uid="{E064260B-A80F-4982-B99C-842B5B51204A}"/>
    <cellStyle name="Input 6 2 4 3 4" xfId="41738" xr:uid="{62061234-B568-4F6E-9EF8-B72A81CF09E8}"/>
    <cellStyle name="Input 6 2 4 3 5" xfId="41739" xr:uid="{37C6B9A2-81DD-4417-BDE8-A53E1E734E46}"/>
    <cellStyle name="Input 6 2 4 4" xfId="41740" xr:uid="{98A15BC1-873A-4E80-80D7-D9FBE3CD14A1}"/>
    <cellStyle name="Input 6 2 4 5" xfId="41741" xr:uid="{89E49966-B9E0-4408-A42F-026DA61F20CC}"/>
    <cellStyle name="Input 6 2 4 6" xfId="41742" xr:uid="{3E04C153-9685-4C32-A2D0-EBFF899DB9BA}"/>
    <cellStyle name="Input 6 2 4 7" xfId="41743" xr:uid="{8DF45436-D316-4BD0-ABFF-77E83D8ADB3F}"/>
    <cellStyle name="Input 6 2 5" xfId="41744" xr:uid="{E0FA30C5-272F-42C7-BCA9-4A86F9EE14F3}"/>
    <cellStyle name="Input 6 2 5 2" xfId="41745" xr:uid="{1257B2C8-3EF9-45BA-8E67-2604066FDD5D}"/>
    <cellStyle name="Input 6 2 5 3" xfId="41746" xr:uid="{AFD379C1-DF8A-452A-800F-37B367FA5F4E}"/>
    <cellStyle name="Input 6 2 5 4" xfId="41747" xr:uid="{1A052A38-2422-4983-8A36-F65DA2DB8703}"/>
    <cellStyle name="Input 6 2 5 5" xfId="41748" xr:uid="{8CF86F91-93D7-4405-8165-CD8C9DCC44C0}"/>
    <cellStyle name="Input 6 2 6" xfId="41749" xr:uid="{F2BDADDE-4AED-4A99-8F59-203E88C70249}"/>
    <cellStyle name="Input 6 2 6 2" xfId="41750" xr:uid="{9D6715A6-8EB8-412C-8795-9F53DE529033}"/>
    <cellStyle name="Input 6 2 6 3" xfId="41751" xr:uid="{7369778C-DFA4-43D2-881C-413610A6FD3D}"/>
    <cellStyle name="Input 6 2 6 4" xfId="41752" xr:uid="{C6F843EF-ED8D-4FC1-B42D-7D518431AD8A}"/>
    <cellStyle name="Input 6 2 6 5" xfId="41753" xr:uid="{8701EF91-46D6-4DA0-9780-231870ABE2C5}"/>
    <cellStyle name="Input 6 2 7" xfId="41754" xr:uid="{D525B8F1-CD22-42F1-A142-D81C9C45DC6F}"/>
    <cellStyle name="Input 6 2 8" xfId="41755" xr:uid="{1DCADD53-B194-4726-B774-309F5E99F4A6}"/>
    <cellStyle name="Input 6 2 9" xfId="41756" xr:uid="{DCBB6281-B115-4421-8EEA-9ED2071A8F55}"/>
    <cellStyle name="Input 6 2_Commentaires" xfId="41757" xr:uid="{407AC526-4252-4AD4-8FD5-2A60C6D8D886}"/>
    <cellStyle name="Input 6 3" xfId="41758" xr:uid="{88031B2B-F363-4E0F-B027-3ADC4D968B02}"/>
    <cellStyle name="Input 6 3 2" xfId="41759" xr:uid="{F34DD129-E2BE-419F-B35C-C0FE0DD7E878}"/>
    <cellStyle name="Input 6 3 2 2" xfId="41760" xr:uid="{D785B65B-3E8E-47AE-8647-2F8F8F4FBD0A}"/>
    <cellStyle name="Input 6 3 2 3" xfId="41761" xr:uid="{605046EF-E38B-4D54-9D82-2ACDE9DE591D}"/>
    <cellStyle name="Input 6 3 2 4" xfId="41762" xr:uid="{559D0F9A-C736-49FE-9F6A-29EC2D12C694}"/>
    <cellStyle name="Input 6 3 2 5" xfId="41763" xr:uid="{8B214CC8-AEDC-4C8E-A476-6DC295DA60B2}"/>
    <cellStyle name="Input 6 3 2_Commentaires" xfId="41764" xr:uid="{0487D0F5-CBB2-466A-A6F3-E3B766051EB3}"/>
    <cellStyle name="Input 6 3 3" xfId="41765" xr:uid="{D64378BB-1D54-4A27-A39F-85163324E2D3}"/>
    <cellStyle name="Input 6 3 3 2" xfId="41766" xr:uid="{BBA7F801-38DF-479A-8F43-35655F954D0C}"/>
    <cellStyle name="Input 6 3 3 3" xfId="41767" xr:uid="{FD41DDD3-9C43-4701-A128-479B2619628B}"/>
    <cellStyle name="Input 6 3 3 4" xfId="41768" xr:uid="{3BF3651C-5AC3-4D8F-AAD3-21A4AAF1E1A3}"/>
    <cellStyle name="Input 6 3 3 5" xfId="41769" xr:uid="{F1AF66B9-748D-4780-A9D2-CAF1FBE4FF00}"/>
    <cellStyle name="Input 6 3 4" xfId="41770" xr:uid="{F319111A-C21F-4E5F-9EF3-7B65B5AA1A4C}"/>
    <cellStyle name="Input 6 3 5" xfId="41771" xr:uid="{F903F96A-9B8C-4231-AA23-8AEC3ABA4175}"/>
    <cellStyle name="Input 6 3 6" xfId="41772" xr:uid="{ABF9A876-0EA9-4AF1-B9EE-AAA13508D1CE}"/>
    <cellStyle name="Input 6 3 7" xfId="41773" xr:uid="{E53EDD16-DA3F-42D4-9577-CB38D73743AB}"/>
    <cellStyle name="Input 6 3_Commentaires" xfId="41774" xr:uid="{ED92CDBF-A61E-4820-A681-1E8BCCC164D7}"/>
    <cellStyle name="Input 6 4" xfId="41775" xr:uid="{FDE2598A-0766-41C5-90F9-B29E5BE2A276}"/>
    <cellStyle name="Input 6 4 2" xfId="41776" xr:uid="{339E431F-5644-44FE-A7E9-77458CE61E5D}"/>
    <cellStyle name="Input 6 4 2 2" xfId="41777" xr:uid="{E6552751-584E-4FC5-97A7-D1F027D1F10D}"/>
    <cellStyle name="Input 6 4 2 3" xfId="41778" xr:uid="{BA8C3352-52E4-4653-B6D6-C9501F08BA1B}"/>
    <cellStyle name="Input 6 4 2 4" xfId="41779" xr:uid="{891AB0ED-EF5F-4A68-85B8-1B056648EB68}"/>
    <cellStyle name="Input 6 4 2 5" xfId="41780" xr:uid="{985E132A-6EEB-4490-B988-E319E0A9EA88}"/>
    <cellStyle name="Input 6 4 2_Commentaires" xfId="41781" xr:uid="{7CFF3C56-FAE8-4F17-B463-5D518EC7E4F9}"/>
    <cellStyle name="Input 6 4 3" xfId="41782" xr:uid="{95E834E4-B290-4EC8-B309-78BCFBF61D30}"/>
    <cellStyle name="Input 6 4 3 2" xfId="41783" xr:uid="{FF627D06-3E19-4C71-A798-A0FC71C4E93D}"/>
    <cellStyle name="Input 6 4 3 3" xfId="41784" xr:uid="{A06BA664-0EC9-47FF-B60E-AA112F8374D2}"/>
    <cellStyle name="Input 6 4 3 4" xfId="41785" xr:uid="{F8AF12EA-0657-4246-A512-DC413A32C1D9}"/>
    <cellStyle name="Input 6 4 3 5" xfId="41786" xr:uid="{3861426E-7697-40BD-99DB-957D6E96421F}"/>
    <cellStyle name="Input 6 4 4" xfId="41787" xr:uid="{2DCFF3CC-BA0B-45E2-9156-AEF4F2DA9BC6}"/>
    <cellStyle name="Input 6 4 5" xfId="41788" xr:uid="{1715EC8C-05C5-4E83-87C7-8FF94B6E7D99}"/>
    <cellStyle name="Input 6 4 6" xfId="41789" xr:uid="{8B16F346-F0E3-4AF1-AB32-54FC05254E5B}"/>
    <cellStyle name="Input 6 4 7" xfId="41790" xr:uid="{6F07B9CA-426D-41C6-ABF5-536E4A5EEDBE}"/>
    <cellStyle name="Input 6 4_Commentaires" xfId="41791" xr:uid="{CB261A04-ECAB-458D-A5F4-89966F76F3A5}"/>
    <cellStyle name="Input 6 5" xfId="41792" xr:uid="{3EA5C0E0-D8FA-44E7-A73E-D30F9ACFCC7E}"/>
    <cellStyle name="Input 6 5 2" xfId="41793" xr:uid="{78F836B7-F322-4A62-AE43-3144BAE4DC00}"/>
    <cellStyle name="Input 6 5 2 2" xfId="41794" xr:uid="{B3EEF187-357F-4E9F-919F-556A975F4D5A}"/>
    <cellStyle name="Input 6 5 2 3" xfId="41795" xr:uid="{651860FC-5128-4A0F-B39E-74AB6581D3F4}"/>
    <cellStyle name="Input 6 5 2 4" xfId="41796" xr:uid="{76E403EF-F77C-4CE2-9CB9-F19ECA8A0568}"/>
    <cellStyle name="Input 6 5 2 5" xfId="41797" xr:uid="{7EAB79C5-9720-4B8A-9DAA-57CF3380F4DD}"/>
    <cellStyle name="Input 6 5 2_Commentaires" xfId="41798" xr:uid="{90CAF590-3F3B-47D6-87FC-4E9D882CEC74}"/>
    <cellStyle name="Input 6 5 3" xfId="41799" xr:uid="{AD0BD45A-4C65-4489-8811-6D190848EEF6}"/>
    <cellStyle name="Input 6 5 3 2" xfId="41800" xr:uid="{B60C5E10-76A0-41AC-9E66-4AC3C1E9DE45}"/>
    <cellStyle name="Input 6 5 3 3" xfId="41801" xr:uid="{5FE5E58A-CEB8-4716-AC83-AC471DF11289}"/>
    <cellStyle name="Input 6 5 3 4" xfId="41802" xr:uid="{49C0A3E5-13DF-4CBA-B9FC-B6BCE0E93B44}"/>
    <cellStyle name="Input 6 5 3 5" xfId="41803" xr:uid="{D4C9534A-2F4D-4291-A760-D782A349431A}"/>
    <cellStyle name="Input 6 5 4" xfId="41804" xr:uid="{37DA122A-40B1-4E62-8211-257FDE0D7DCF}"/>
    <cellStyle name="Input 6 5 5" xfId="41805" xr:uid="{7D1F15D7-D513-4625-961F-AD6754FA2F2A}"/>
    <cellStyle name="Input 6 5 6" xfId="41806" xr:uid="{687A5568-C82D-4EA4-92B0-D620E720B220}"/>
    <cellStyle name="Input 6 5 7" xfId="41807" xr:uid="{A696AF35-1AED-4BF4-B192-284B0D4450DE}"/>
    <cellStyle name="Input 6 5_Commentaires" xfId="41808" xr:uid="{3ECB89C5-E6A2-4620-A51F-602CA7A46EAF}"/>
    <cellStyle name="Input 6 6" xfId="41809" xr:uid="{4C1DBE12-BC37-4AD4-9C1E-B1B0041B21C5}"/>
    <cellStyle name="Input 6 6 2" xfId="41810" xr:uid="{782FE4B8-1270-48D3-BCF2-4EF2512C1790}"/>
    <cellStyle name="Input 6 6 2 2" xfId="41811" xr:uid="{3E6FE8A4-60AD-4CF5-A08B-3DF31FBEF60D}"/>
    <cellStyle name="Input 6 6 2 3" xfId="41812" xr:uid="{6BAF122C-60D9-40CA-9B36-5A490B60EC01}"/>
    <cellStyle name="Input 6 6 2 4" xfId="41813" xr:uid="{D079D604-0BC5-4B03-8272-E88B1D34E41E}"/>
    <cellStyle name="Input 6 6 2 5" xfId="41814" xr:uid="{602D23AF-4065-49DB-9907-D704100FC4C2}"/>
    <cellStyle name="Input 6 6 2_Commentaires" xfId="41815" xr:uid="{4D910087-2C95-4EC6-8B09-FC549A004E8F}"/>
    <cellStyle name="Input 6 6 3" xfId="41816" xr:uid="{C94065C3-842E-4504-8D6D-2486CDEF1516}"/>
    <cellStyle name="Input 6 6 3 2" xfId="41817" xr:uid="{FB476C97-009C-4735-97EF-0623777FBCDA}"/>
    <cellStyle name="Input 6 6 3 3" xfId="41818" xr:uid="{9059871A-16DE-4DEA-A03B-2FBF6431FF22}"/>
    <cellStyle name="Input 6 6 3 4" xfId="41819" xr:uid="{F9A9C536-4054-4CE6-914F-C3F1B37EF7A0}"/>
    <cellStyle name="Input 6 6 3 5" xfId="41820" xr:uid="{9EE02D6F-6080-4260-B791-FB949E535E4A}"/>
    <cellStyle name="Input 6 6 4" xfId="41821" xr:uid="{50D6B0F4-09CB-4076-A5B0-4DBC92334E0E}"/>
    <cellStyle name="Input 6 6 5" xfId="41822" xr:uid="{5372DBCE-A178-48F0-BC2C-667232861B00}"/>
    <cellStyle name="Input 6 6 6" xfId="41823" xr:uid="{BF259E6B-34FC-44AD-B8EA-F515A79C7F15}"/>
    <cellStyle name="Input 6 6 7" xfId="41824" xr:uid="{35D84532-ADEB-49EA-819D-026B8624FA78}"/>
    <cellStyle name="Input 6 6_Commentaires" xfId="41825" xr:uid="{8450CC0D-579A-4B35-93E5-96E9B8F8E663}"/>
    <cellStyle name="Input 6 7" xfId="41826" xr:uid="{22389193-2741-4AA5-932B-1878DCA4C585}"/>
    <cellStyle name="Input 6 7 2" xfId="41827" xr:uid="{E3B224FA-8D65-4D1A-AA48-E50A0A2BC617}"/>
    <cellStyle name="Input 6 7 2 2" xfId="41828" xr:uid="{34ED8CA3-0F11-40DF-89F5-ADA1C6FDDB06}"/>
    <cellStyle name="Input 6 7 2 3" xfId="41829" xr:uid="{DF34D1C3-D17C-4A85-B595-076B72AC2E71}"/>
    <cellStyle name="Input 6 7 2 4" xfId="41830" xr:uid="{F2B1798F-0DF1-4FE6-BCE0-1BD6C26A3185}"/>
    <cellStyle name="Input 6 7 2 5" xfId="41831" xr:uid="{150A7667-1063-4B2D-8D63-FEA64C0060FB}"/>
    <cellStyle name="Input 6 7 3" xfId="41832" xr:uid="{B1213299-F1FB-42DF-9DE5-6FF6BB84AC51}"/>
    <cellStyle name="Input 6 7 4" xfId="41833" xr:uid="{3E72D110-AE21-49E1-AB71-DD02DF01BB55}"/>
    <cellStyle name="Input 6 7 5" xfId="41834" xr:uid="{C4EC4317-D5F0-487C-B5FF-4089B2365222}"/>
    <cellStyle name="Input 6 7 6" xfId="41835" xr:uid="{DD21A3D3-050B-440B-8F36-FDFF46AFF247}"/>
    <cellStyle name="Input 6 7_Commentaires" xfId="41836" xr:uid="{75C18F62-EF85-47F9-BB16-49F6B8D5CAF3}"/>
    <cellStyle name="Input 6 8" xfId="41837" xr:uid="{1B42DCA4-6150-4E94-AF4F-16A6A0F34F95}"/>
    <cellStyle name="Input 6 8 2" xfId="41838" xr:uid="{3613B56A-1B1C-4A31-A2B7-A4E352B31088}"/>
    <cellStyle name="Input 6 8 3" xfId="41839" xr:uid="{A93213ED-6020-484B-9649-43F4910DCF02}"/>
    <cellStyle name="Input 6 8 4" xfId="41840" xr:uid="{781CF92F-88A8-44AB-9C6F-3E4CC46770DE}"/>
    <cellStyle name="Input 6 8 5" xfId="41841" xr:uid="{0CDAA9ED-6FE9-46E9-87B1-C7CACF65951E}"/>
    <cellStyle name="Input 6 8_Commentaires" xfId="41842" xr:uid="{843B6762-58AB-4C4F-A627-65BF75BB8FBE}"/>
    <cellStyle name="Input 6 9" xfId="41843" xr:uid="{709FDE6F-00CF-4D8E-92F0-C4F2883769F6}"/>
    <cellStyle name="Input 6_Commentaires" xfId="41844" xr:uid="{8E69ED9D-8164-42F6-9320-B34538B87B4E}"/>
    <cellStyle name="Input 60" xfId="41845" xr:uid="{D12030EF-F942-4812-BFEF-2D8EB54486EE}"/>
    <cellStyle name="Input 60 2" xfId="41846" xr:uid="{32988F7B-ABB5-4244-8EF7-5126CFF56F44}"/>
    <cellStyle name="Input 60 2 2" xfId="41847" xr:uid="{032D6732-60E7-4A15-8470-FDE8CC82E6A3}"/>
    <cellStyle name="Input 60 2 2 2" xfId="41848" xr:uid="{E3A6D0B8-AA47-4ACE-9BD2-47190F3EC7FD}"/>
    <cellStyle name="Input 60 2 2_Commentaires" xfId="41849" xr:uid="{0BE17524-809E-49C1-B27E-C205C96955BD}"/>
    <cellStyle name="Input 60 2 3" xfId="41850" xr:uid="{89779E74-062D-4F0E-A75F-319D1D4A3FB4}"/>
    <cellStyle name="Input 60 2_Commentaires" xfId="41851" xr:uid="{51A62412-2190-4ADE-87A4-87559D3F8231}"/>
    <cellStyle name="Input 60 3" xfId="41852" xr:uid="{560931C3-0711-4C88-99D4-27643E752F22}"/>
    <cellStyle name="Input 60 3 2" xfId="41853" xr:uid="{2F1E55F9-E452-474B-BE9D-82B026737E35}"/>
    <cellStyle name="Input 60 3 2 2" xfId="41854" xr:uid="{0AADF0A6-67FF-4175-A1C4-2BFEADE77EBA}"/>
    <cellStyle name="Input 60 3 2_Commentaires" xfId="41855" xr:uid="{45E7D1B3-0910-4AC1-BB7D-17C29A13321C}"/>
    <cellStyle name="Input 60 3 3" xfId="41856" xr:uid="{DE9323C3-83BD-43BB-B2D8-945A8D2E0883}"/>
    <cellStyle name="Input 60 3_Commentaires" xfId="41857" xr:uid="{B3175E6F-702A-451F-B699-54EEC2EE9A7F}"/>
    <cellStyle name="Input 60 4" xfId="41858" xr:uid="{27BC45BF-84A4-4109-9638-38013D8A3E71}"/>
    <cellStyle name="Input 60 4 2" xfId="41859" xr:uid="{0192A958-C591-4C64-8CE4-128E927C36EA}"/>
    <cellStyle name="Input 60 4 2 2" xfId="41860" xr:uid="{C1D6F240-05CA-490C-80ED-14F4C06275FB}"/>
    <cellStyle name="Input 60 4 2_Commentaires" xfId="41861" xr:uid="{11C3F7AC-6576-464E-BF5C-A3C97E8F319D}"/>
    <cellStyle name="Input 60 4 3" xfId="41862" xr:uid="{7FF3ED53-725C-40F3-B6CF-D176BE5FB371}"/>
    <cellStyle name="Input 60 4_Commentaires" xfId="41863" xr:uid="{2E54FDDD-DDB3-405F-8CA8-1762BDCC2E73}"/>
    <cellStyle name="Input 60 5" xfId="41864" xr:uid="{CB8E11FE-C927-47C9-A5FF-297BA3ED4E65}"/>
    <cellStyle name="Input 60 5 2" xfId="41865" xr:uid="{8EE92885-051D-433E-848B-5800582E5499}"/>
    <cellStyle name="Input 60 5 2 2" xfId="41866" xr:uid="{65F93AC7-E25E-4CF9-81B7-6C60AA3CB7AA}"/>
    <cellStyle name="Input 60 5 2_Commentaires" xfId="41867" xr:uid="{62734375-C8F6-4348-9130-AF1B08D042B0}"/>
    <cellStyle name="Input 60 5 3" xfId="41868" xr:uid="{833B725A-009E-48FA-A667-3132AB83C240}"/>
    <cellStyle name="Input 60 5_Commentaires" xfId="41869" xr:uid="{A2D838C2-488A-43B2-98FF-858CE205D0FA}"/>
    <cellStyle name="Input 60 6" xfId="41870" xr:uid="{CD335270-855E-477C-9559-3624121746ED}"/>
    <cellStyle name="Input 60 6 2" xfId="41871" xr:uid="{3D7B0CA8-3A16-4316-ACF3-37276E408B03}"/>
    <cellStyle name="Input 60 6 2 2" xfId="41872" xr:uid="{90CEA9EE-3282-4B06-B1B4-1BFCE3A60151}"/>
    <cellStyle name="Input 60 6 2_Commentaires" xfId="41873" xr:uid="{E0839C22-E8D5-4C1D-A4E9-B67591D14612}"/>
    <cellStyle name="Input 60 6 3" xfId="41874" xr:uid="{10C52091-7F9D-4904-97A9-65E1368F832E}"/>
    <cellStyle name="Input 60 6_Commentaires" xfId="41875" xr:uid="{B4678E23-4BEC-43C2-8BD8-4AB98BC5D115}"/>
    <cellStyle name="Input 60 7" xfId="41876" xr:uid="{48355EBC-CC30-4AD4-8DCA-84490AFB3F16}"/>
    <cellStyle name="Input 60 7 2" xfId="41877" xr:uid="{32607850-7113-4D77-8493-B40073B6C4EC}"/>
    <cellStyle name="Input 60 7_Commentaires" xfId="41878" xr:uid="{4307BF96-B959-4A1D-8309-08FDD5C5517C}"/>
    <cellStyle name="Input 60 8" xfId="41879" xr:uid="{AFBC6AF7-6A0E-4181-99E6-1823610AE749}"/>
    <cellStyle name="Input 60 8 2" xfId="41880" xr:uid="{D4F4246A-5B28-4DA6-B1F3-0DDD84F95B0B}"/>
    <cellStyle name="Input 60 8_Commentaires" xfId="41881" xr:uid="{8CDB9B47-4943-467F-94FC-F5EC6431C9E2}"/>
    <cellStyle name="Input 60 9" xfId="41882" xr:uid="{EFB8DB20-18B4-4C60-BC22-FD85FC111304}"/>
    <cellStyle name="Input 60_Commentaires" xfId="41883" xr:uid="{E6196858-1116-4633-BD85-138FA2CCCF94}"/>
    <cellStyle name="Input 61" xfId="41884" xr:uid="{531E1AD8-F05B-4C6D-9A91-6EB922832DD1}"/>
    <cellStyle name="Input 61 2" xfId="41885" xr:uid="{05A2192E-EF59-492D-B254-49A37E0DDB13}"/>
    <cellStyle name="Input 61 2 2" xfId="41886" xr:uid="{E5190CFF-A71B-4344-B96D-1C4F923ED200}"/>
    <cellStyle name="Input 61 2_Commentaires" xfId="41887" xr:uid="{7B760ED9-FA63-4277-BF69-A7EF404F8F73}"/>
    <cellStyle name="Input 61 3" xfId="41888" xr:uid="{DC289B79-FC8E-4A08-92BB-5E5B05D96751}"/>
    <cellStyle name="Input 61 3 2" xfId="41889" xr:uid="{E106339E-014F-4E9D-B260-882902C4F873}"/>
    <cellStyle name="Input 61 3_Commentaires" xfId="41890" xr:uid="{1D11CB64-EFFB-4C99-AD72-4C5AF45C0A70}"/>
    <cellStyle name="Input 61 4" xfId="41891" xr:uid="{5F74E0E1-8977-48B4-9E02-3C118E940915}"/>
    <cellStyle name="Input 61_Commentaires" xfId="41892" xr:uid="{7D59C270-F8C9-4829-A1B1-00F6977FF675}"/>
    <cellStyle name="Input 62" xfId="41893" xr:uid="{CAAE5E9B-B5E3-4D6E-B019-8DFF233260AA}"/>
    <cellStyle name="Input 62 2" xfId="41894" xr:uid="{C53165F0-7A71-42E1-AA2E-DB99ED493584}"/>
    <cellStyle name="Input 62 2 2" xfId="41895" xr:uid="{C7290AD1-25F2-4BCC-BC70-F5AAA7A97F84}"/>
    <cellStyle name="Input 62 2_Commentaires" xfId="41896" xr:uid="{7203A57E-2968-4743-8EDD-2D96A08F81D0}"/>
    <cellStyle name="Input 62 3" xfId="41897" xr:uid="{0C64937B-EF62-48D2-9DB9-826EEB8B762C}"/>
    <cellStyle name="Input 62 3 2" xfId="41898" xr:uid="{BBD037CF-DE04-42F3-A0A5-09E085B53BF6}"/>
    <cellStyle name="Input 62 3_Commentaires" xfId="41899" xr:uid="{B140D1CF-F143-442A-BC2F-358C4E389A12}"/>
    <cellStyle name="Input 62 4" xfId="41900" xr:uid="{9CE11F8C-46CA-4B98-B387-E8D85A97BB44}"/>
    <cellStyle name="Input 62_Commentaires" xfId="41901" xr:uid="{091BEB0C-278A-47CA-9324-8911D0F7A3A5}"/>
    <cellStyle name="Input 63" xfId="41902" xr:uid="{E7E30831-6587-4FA4-A135-6DAD91A8F9A6}"/>
    <cellStyle name="Input 63 2" xfId="41903" xr:uid="{3C122BB3-BD5C-48AA-9B32-EF12A84BA9C1}"/>
    <cellStyle name="Input 63 2 2" xfId="41904" xr:uid="{28AA1A5F-862A-4183-9450-E7967A1A3253}"/>
    <cellStyle name="Input 63 2_Commentaires" xfId="41905" xr:uid="{8352F028-2957-4675-888A-6E07D9FA2D84}"/>
    <cellStyle name="Input 63 3" xfId="41906" xr:uid="{3FD6A167-0DCB-4327-99A5-AD187BCB9A01}"/>
    <cellStyle name="Input 63 3 2" xfId="41907" xr:uid="{B98AE52B-53C7-4F50-BDCC-FBC8F7F7DCE0}"/>
    <cellStyle name="Input 63 3_Commentaires" xfId="41908" xr:uid="{68DDA638-C274-4E68-8363-3F072BDFBCD1}"/>
    <cellStyle name="Input 63 4" xfId="41909" xr:uid="{8B43C019-6F38-46A5-9CD9-6D08AF08A29F}"/>
    <cellStyle name="Input 63_Commentaires" xfId="41910" xr:uid="{CCA48D83-7FA8-499D-869A-9C1ACC59D64B}"/>
    <cellStyle name="Input 64" xfId="41911" xr:uid="{BA3E74D8-3752-4B9B-A590-C9A5C78AFA37}"/>
    <cellStyle name="Input 64 2" xfId="41912" xr:uid="{95413C62-0658-476C-B1CA-C643560C4502}"/>
    <cellStyle name="Input 64 2 2" xfId="41913" xr:uid="{CD9DC7B7-A043-4055-B358-92D8EC0EC39D}"/>
    <cellStyle name="Input 64 2_Commentaires" xfId="41914" xr:uid="{D09FAAA8-9753-4EF0-BC44-EEE31E86DC89}"/>
    <cellStyle name="Input 64 3" xfId="41915" xr:uid="{F0F70A36-86FA-4CF5-BC8B-E1BC99FECA34}"/>
    <cellStyle name="Input 64 3 2" xfId="41916" xr:uid="{9C64B9E1-CCFD-4015-B595-9EB55100C8C9}"/>
    <cellStyle name="Input 64 3_Commentaires" xfId="41917" xr:uid="{447D20FF-1440-4D82-B0DC-7FC2385BEA93}"/>
    <cellStyle name="Input 64 4" xfId="41918" xr:uid="{0F6232AA-4ED9-4D95-BB98-57ACC06A74BD}"/>
    <cellStyle name="Input 64_Commentaires" xfId="41919" xr:uid="{F2CC37BD-184E-4E07-B24D-F4D345AD212C}"/>
    <cellStyle name="Input 65" xfId="41920" xr:uid="{F8EE7BAB-4CFB-4538-93C1-0AC3586D1E1C}"/>
    <cellStyle name="Input 65 2" xfId="41921" xr:uid="{0E8821CC-4D5B-419D-B1FB-7CFEDE3091B9}"/>
    <cellStyle name="Input 65 2 2" xfId="41922" xr:uid="{DF7AD67F-73C4-4497-8979-4597E62498E1}"/>
    <cellStyle name="Input 65 2_Commentaires" xfId="41923" xr:uid="{1C8E0CA4-272C-4C55-A6F5-3F115B7DEBE1}"/>
    <cellStyle name="Input 65 3" xfId="41924" xr:uid="{F83368BF-7DB8-48CC-818D-D798928C1E2A}"/>
    <cellStyle name="Input 65 3 2" xfId="41925" xr:uid="{F1D57E45-067D-44DD-9DB3-339F881377B7}"/>
    <cellStyle name="Input 65 3_Commentaires" xfId="41926" xr:uid="{668C4B31-8B8F-43F1-A27C-E2B373CE4094}"/>
    <cellStyle name="Input 65 4" xfId="41927" xr:uid="{2944AE17-4AB1-4924-B10D-6498B09F7B76}"/>
    <cellStyle name="Input 65_Commentaires" xfId="41928" xr:uid="{5E761FAB-DECB-4C91-9883-9A4302FE6162}"/>
    <cellStyle name="Input 66" xfId="41929" xr:uid="{174DBE28-28B2-4179-B84D-999888793678}"/>
    <cellStyle name="Input 66 2" xfId="41930" xr:uid="{146CD048-BFFE-4D50-B990-099395A36C07}"/>
    <cellStyle name="Input 66 2 2" xfId="41931" xr:uid="{16645182-FF85-40BF-9AB4-5AF82CF16E13}"/>
    <cellStyle name="Input 66 2_Commentaires" xfId="41932" xr:uid="{A3E3B6D6-D7F6-453A-B13F-BDC68B74BA0D}"/>
    <cellStyle name="Input 66 3" xfId="41933" xr:uid="{8EF7086A-88DF-43FD-9DCE-8E60BA499704}"/>
    <cellStyle name="Input 66 3 2" xfId="41934" xr:uid="{C9791746-792C-4989-9931-D191E5EB5433}"/>
    <cellStyle name="Input 66 3_Commentaires" xfId="41935" xr:uid="{5063BE86-A7B7-4FAC-A734-848690CD60A2}"/>
    <cellStyle name="Input 66 4" xfId="41936" xr:uid="{1BF16AE9-5F94-45FA-B998-B04DD9BD1A8B}"/>
    <cellStyle name="Input 66_Commentaires" xfId="41937" xr:uid="{D596E4F3-DB5B-46BC-BDDD-79B749DA3BC8}"/>
    <cellStyle name="Input 67" xfId="41938" xr:uid="{2F54FEDF-8C9F-4BEA-9F9B-AC512CBB5529}"/>
    <cellStyle name="Input 67 2" xfId="41939" xr:uid="{FA662792-AAFB-4C06-8D7A-E36D04D4965C}"/>
    <cellStyle name="Input 67 2 2" xfId="41940" xr:uid="{DCE857BF-35B8-4008-AC3E-7CAB1CF80F80}"/>
    <cellStyle name="Input 67 2_Commentaires" xfId="41941" xr:uid="{192D7E73-668B-4C11-902A-D0F2E038A77E}"/>
    <cellStyle name="Input 67 3" xfId="41942" xr:uid="{AA272C6C-9BCD-45C2-BB16-3F49B308BED5}"/>
    <cellStyle name="Input 67 3 2" xfId="41943" xr:uid="{C8BA9D6D-E03F-4E1D-B3AE-763FC6F0D6C9}"/>
    <cellStyle name="Input 67 3_Commentaires" xfId="41944" xr:uid="{92A2A695-3CCD-4F75-A3CA-20B4469AB954}"/>
    <cellStyle name="Input 67 4" xfId="41945" xr:uid="{75E606F6-42A1-4104-B972-0CA49F960A16}"/>
    <cellStyle name="Input 67_Commentaires" xfId="41946" xr:uid="{F208FA92-77BD-471C-B831-1591121C2B90}"/>
    <cellStyle name="Input 68" xfId="41947" xr:uid="{524C1F61-12CF-4170-843F-DA93901FEFCD}"/>
    <cellStyle name="Input 68 2" xfId="41948" xr:uid="{06515CE2-EC9C-4CAC-887C-FE2BFE5284C7}"/>
    <cellStyle name="Input 68 2 2" xfId="41949" xr:uid="{577EB993-6997-4C16-BFDD-4489D99F65FA}"/>
    <cellStyle name="Input 68 2_Commentaires" xfId="41950" xr:uid="{B9345A29-96EC-4425-9101-95DB56C3848F}"/>
    <cellStyle name="Input 68 3" xfId="41951" xr:uid="{BA45B272-A482-4ABE-B0CE-2788D62FCD5B}"/>
    <cellStyle name="Input 68 3 2" xfId="41952" xr:uid="{8A05196A-ED4A-4962-BDA7-6D8FFF5AC879}"/>
    <cellStyle name="Input 68 3_Commentaires" xfId="41953" xr:uid="{1CF8D5D0-1EDB-4404-B2B3-A32619B2935E}"/>
    <cellStyle name="Input 68 4" xfId="41954" xr:uid="{42C0E27A-7F5E-4127-9247-A01FC4B716A6}"/>
    <cellStyle name="Input 68_Commentaires" xfId="41955" xr:uid="{8C09FBB1-D6B6-4C2E-9DEF-4E38669FE2FF}"/>
    <cellStyle name="Input 69" xfId="41956" xr:uid="{59E887B7-0900-48DD-9A19-411D57A34D4D}"/>
    <cellStyle name="Input 69 2" xfId="41957" xr:uid="{5E8E6BF2-6D53-441C-A81F-A40F3AA25254}"/>
    <cellStyle name="Input 69 2 2" xfId="41958" xr:uid="{D78574FE-D0A8-4110-8927-DCA616DB8B18}"/>
    <cellStyle name="Input 69 2_Commentaires" xfId="41959" xr:uid="{F5E4203A-2AD5-4FB8-AB1E-37A7FF3450DC}"/>
    <cellStyle name="Input 69 3" xfId="41960" xr:uid="{B427909B-B17C-4A41-9846-15843CCA1378}"/>
    <cellStyle name="Input 69 3 2" xfId="41961" xr:uid="{34FCD471-9C0A-4484-80FD-F709A41A81C5}"/>
    <cellStyle name="Input 69 3_Commentaires" xfId="41962" xr:uid="{AE3BB738-D230-497F-A817-EC6070908B4B}"/>
    <cellStyle name="Input 69 4" xfId="41963" xr:uid="{EE246A72-17AC-44E9-89A3-42F9C193DA13}"/>
    <cellStyle name="Input 69_Commentaires" xfId="41964" xr:uid="{49712A1D-8CD7-49BB-9E8D-9A4EA3226811}"/>
    <cellStyle name="Input 7" xfId="41965" xr:uid="{483FD50C-0595-428C-B017-1E1DD4AFFC9B}"/>
    <cellStyle name="Input 7 10" xfId="41966" xr:uid="{A7D48552-5DC6-45E8-8886-A6C6E3015AAF}"/>
    <cellStyle name="Input 7 11" xfId="41967" xr:uid="{3F75E037-FA8F-49DB-B6A9-FB358BCD780E}"/>
    <cellStyle name="Input 7 12" xfId="41968" xr:uid="{A1241987-9445-4E2F-9334-F09CB04AD7D6}"/>
    <cellStyle name="Input 7 2" xfId="41969" xr:uid="{18E6C5E0-ACD6-4A5D-A796-24AD7C770F05}"/>
    <cellStyle name="Input 7 2 10" xfId="41970" xr:uid="{D0BD7005-0D91-4E7D-B72A-07376AFF7D4A}"/>
    <cellStyle name="Input 7 2 2" xfId="41971" xr:uid="{EF176B7D-5AA1-493B-B3C3-5F15425B0839}"/>
    <cellStyle name="Input 7 2 2 2" xfId="41972" xr:uid="{16E7AB86-D3F0-486C-ADDC-01E8E409B316}"/>
    <cellStyle name="Input 7 2 2 2 2" xfId="41973" xr:uid="{3A891245-4649-4B68-B2FF-269ECEB192F1}"/>
    <cellStyle name="Input 7 2 2 2 3" xfId="41974" xr:uid="{6A77F417-CD01-49FF-B549-58A301361964}"/>
    <cellStyle name="Input 7 2 2 2 4" xfId="41975" xr:uid="{A516668F-E2DB-444E-A040-2F277DC92610}"/>
    <cellStyle name="Input 7 2 2 2 5" xfId="41976" xr:uid="{46009B9E-0C7B-42DA-AB00-08ED8E502C87}"/>
    <cellStyle name="Input 7 2 2 3" xfId="41977" xr:uid="{81243C6B-873B-48F3-9A5D-417D0EEAF445}"/>
    <cellStyle name="Input 7 2 2 3 2" xfId="41978" xr:uid="{45704F2F-F7A5-4156-AB2C-E9AB1A6FBA82}"/>
    <cellStyle name="Input 7 2 2 3 3" xfId="41979" xr:uid="{DD807F90-305A-40ED-881A-DC367EA72BD2}"/>
    <cellStyle name="Input 7 2 2 3 4" xfId="41980" xr:uid="{AC0EA650-84B3-4C9D-8AD2-5830AD2C4E74}"/>
    <cellStyle name="Input 7 2 2 3 5" xfId="41981" xr:uid="{3B2F43DF-C4BF-46B3-A753-97E1A0609FFF}"/>
    <cellStyle name="Input 7 2 2 4" xfId="41982" xr:uid="{0EA0B676-A402-4F2B-9F1E-746CFA921389}"/>
    <cellStyle name="Input 7 2 2 5" xfId="41983" xr:uid="{C66B0384-17CD-4807-8F47-942772053A39}"/>
    <cellStyle name="Input 7 2 2 6" xfId="41984" xr:uid="{3DC2D910-033A-43E6-96EA-A306E21BBC10}"/>
    <cellStyle name="Input 7 2 2 7" xfId="41985" xr:uid="{9A74D385-A99B-42DE-B1C0-3516F141D476}"/>
    <cellStyle name="Input 7 2 2_Commentaires" xfId="41986" xr:uid="{D05302F7-7583-4C01-B9A0-F959B13F8050}"/>
    <cellStyle name="Input 7 2 3" xfId="41987" xr:uid="{E5810187-7203-477C-841D-7B64D85476D5}"/>
    <cellStyle name="Input 7 2 3 2" xfId="41988" xr:uid="{D453888D-C3E3-4F60-B410-7828F8CE91F2}"/>
    <cellStyle name="Input 7 2 3 2 2" xfId="41989" xr:uid="{58B8014A-B26E-4AAE-801C-43CC91705D25}"/>
    <cellStyle name="Input 7 2 3 2 3" xfId="41990" xr:uid="{C91F5A89-8948-4D68-AF85-66F953878C43}"/>
    <cellStyle name="Input 7 2 3 2 4" xfId="41991" xr:uid="{E8F87AF6-43AA-40D5-87B4-805FE4F3AD4E}"/>
    <cellStyle name="Input 7 2 3 2 5" xfId="41992" xr:uid="{E3F793A9-FA38-4C3C-8837-BFC3A89DB523}"/>
    <cellStyle name="Input 7 2 3 3" xfId="41993" xr:uid="{7A6DEC73-D887-4236-84EC-A185A4B394CA}"/>
    <cellStyle name="Input 7 2 3 3 2" xfId="41994" xr:uid="{B4138CF7-43C1-477A-97B5-FCB7C11A276E}"/>
    <cellStyle name="Input 7 2 3 3 3" xfId="41995" xr:uid="{F7FB53C9-8C08-424E-A424-8EFB92487927}"/>
    <cellStyle name="Input 7 2 3 3 4" xfId="41996" xr:uid="{85D6C6E2-1A73-4AE2-A789-66C27AF0B04E}"/>
    <cellStyle name="Input 7 2 3 3 5" xfId="41997" xr:uid="{84A45DC4-DFC3-4A42-87C9-59D69EC8D1BF}"/>
    <cellStyle name="Input 7 2 3 4" xfId="41998" xr:uid="{4290257D-1A94-4D81-8352-5B33D6645112}"/>
    <cellStyle name="Input 7 2 3 5" xfId="41999" xr:uid="{D7A06CA1-E32A-4A18-9F68-15A77E4CFB5F}"/>
    <cellStyle name="Input 7 2 3 6" xfId="42000" xr:uid="{F6B92BDD-4D50-4C22-BD6E-5512F86A6896}"/>
    <cellStyle name="Input 7 2 3 7" xfId="42001" xr:uid="{BDCA04BB-E543-4CCC-9EFF-ADD08BFC0D89}"/>
    <cellStyle name="Input 7 2 3_Commentaires" xfId="42002" xr:uid="{19A1BD9C-87F9-4330-BEB4-E0B562819904}"/>
    <cellStyle name="Input 7 2 4" xfId="42003" xr:uid="{9C9308FC-0838-451C-9E1C-48ED199D9360}"/>
    <cellStyle name="Input 7 2 4 2" xfId="42004" xr:uid="{EAB2FE03-974C-4847-B2B3-2C004A147E9A}"/>
    <cellStyle name="Input 7 2 4 2 2" xfId="42005" xr:uid="{5BABA96E-FDEE-4C7E-BC72-4140AD1F1360}"/>
    <cellStyle name="Input 7 2 4 2 3" xfId="42006" xr:uid="{59D74B69-DC93-4979-AA16-62EA59CED396}"/>
    <cellStyle name="Input 7 2 4 2 4" xfId="42007" xr:uid="{80CFC287-5202-4417-8105-A4BC1268F40D}"/>
    <cellStyle name="Input 7 2 4 2 5" xfId="42008" xr:uid="{FDEFFE3E-06D2-4213-A1F8-649D717B58CC}"/>
    <cellStyle name="Input 7 2 4 3" xfId="42009" xr:uid="{9C5615FA-5F63-47F0-A274-997E1847053F}"/>
    <cellStyle name="Input 7 2 4 3 2" xfId="42010" xr:uid="{89AB9F5D-A194-42F0-BDEF-746A3068D9FA}"/>
    <cellStyle name="Input 7 2 4 3 3" xfId="42011" xr:uid="{67541152-161D-4844-A065-550A83734F66}"/>
    <cellStyle name="Input 7 2 4 3 4" xfId="42012" xr:uid="{C0E830FC-9880-4C7B-A4A0-60A7B5AB8A37}"/>
    <cellStyle name="Input 7 2 4 3 5" xfId="42013" xr:uid="{29C3FD18-7728-456A-A48E-DECF7F5182D9}"/>
    <cellStyle name="Input 7 2 4 4" xfId="42014" xr:uid="{337CE855-C86C-48B8-9543-896C1061EC81}"/>
    <cellStyle name="Input 7 2 4 5" xfId="42015" xr:uid="{0B5A097C-41A2-4F5C-BC02-B4074899C879}"/>
    <cellStyle name="Input 7 2 4 6" xfId="42016" xr:uid="{B527C65D-36BC-407D-8951-9410FE166BE9}"/>
    <cellStyle name="Input 7 2 4 7" xfId="42017" xr:uid="{BE02CEEB-E42F-40DB-953F-DB1C9368E00C}"/>
    <cellStyle name="Input 7 2 5" xfId="42018" xr:uid="{47560B17-269E-4731-8CF7-7121CB043138}"/>
    <cellStyle name="Input 7 2 5 2" xfId="42019" xr:uid="{071B2722-CFCA-46CB-8ECB-C36DBC6E2A50}"/>
    <cellStyle name="Input 7 2 5 3" xfId="42020" xr:uid="{63968A09-A330-4FC3-8931-411F32ED8892}"/>
    <cellStyle name="Input 7 2 5 4" xfId="42021" xr:uid="{96C1F4AD-9A08-40BD-88C1-C0161CCA2784}"/>
    <cellStyle name="Input 7 2 5 5" xfId="42022" xr:uid="{86823AB7-A959-4628-A7F4-B86A4211C6B7}"/>
    <cellStyle name="Input 7 2 6" xfId="42023" xr:uid="{D833C3A2-A9AE-4F80-86D5-CC31D31C91E4}"/>
    <cellStyle name="Input 7 2 6 2" xfId="42024" xr:uid="{2AAAED85-3422-4C0D-9D98-B7FC10D2C7D0}"/>
    <cellStyle name="Input 7 2 6 3" xfId="42025" xr:uid="{671467E9-7BF1-43EA-A72C-BBF0429E253B}"/>
    <cellStyle name="Input 7 2 6 4" xfId="42026" xr:uid="{44147131-80DE-44A4-80B4-7C5CEC5ADE31}"/>
    <cellStyle name="Input 7 2 6 5" xfId="42027" xr:uid="{13B46E09-ED03-44E7-9224-424AA036DCD1}"/>
    <cellStyle name="Input 7 2 7" xfId="42028" xr:uid="{A2956656-3CAD-42B5-9687-EB07C32FCF3F}"/>
    <cellStyle name="Input 7 2 8" xfId="42029" xr:uid="{0C9198EA-404D-44F4-BA71-B83A2FEB7C84}"/>
    <cellStyle name="Input 7 2 9" xfId="42030" xr:uid="{B85EE03B-7743-42AA-89FD-13BA0861E2AE}"/>
    <cellStyle name="Input 7 2_Commentaires" xfId="42031" xr:uid="{349476DF-289E-4C7C-98C3-F9A5D56422FD}"/>
    <cellStyle name="Input 7 3" xfId="42032" xr:uid="{0FF05A86-DB92-4F8A-AA4A-ECD5606674A0}"/>
    <cellStyle name="Input 7 3 2" xfId="42033" xr:uid="{22B03F1B-7DC0-43E6-8FA9-4911E55E7307}"/>
    <cellStyle name="Input 7 3 2 2" xfId="42034" xr:uid="{E6C6642D-2A79-44C0-AE68-1B4710D9D0A1}"/>
    <cellStyle name="Input 7 3 2 3" xfId="42035" xr:uid="{77897A5E-0B75-4D2B-870B-0296FADB99B8}"/>
    <cellStyle name="Input 7 3 2 4" xfId="42036" xr:uid="{86DCA205-6D52-4201-872C-274997700A09}"/>
    <cellStyle name="Input 7 3 2 5" xfId="42037" xr:uid="{B2556A54-0A73-45E3-8D2A-1F78B946CF07}"/>
    <cellStyle name="Input 7 3 2_Commentaires" xfId="42038" xr:uid="{F9CB7992-39E8-4760-BC7E-3692ADBB7A59}"/>
    <cellStyle name="Input 7 3 3" xfId="42039" xr:uid="{E1103D3E-6BB4-47BF-8E8A-417F6B6E540F}"/>
    <cellStyle name="Input 7 3 3 2" xfId="42040" xr:uid="{B955F632-85C4-480C-AFAA-CA633B025C47}"/>
    <cellStyle name="Input 7 3 3 3" xfId="42041" xr:uid="{19917BFC-2CE8-4005-849D-E025D897EC2D}"/>
    <cellStyle name="Input 7 3 3 4" xfId="42042" xr:uid="{CB038C5A-1818-48F7-A416-402F77D09056}"/>
    <cellStyle name="Input 7 3 3 5" xfId="42043" xr:uid="{8329618D-01CA-4C56-9F30-82D349992566}"/>
    <cellStyle name="Input 7 3 4" xfId="42044" xr:uid="{C4A5636E-E2F0-4742-AB98-AC619EEDA3AC}"/>
    <cellStyle name="Input 7 3 5" xfId="42045" xr:uid="{F6D8DE0B-0374-4A6E-887B-9BB35BBE2AE3}"/>
    <cellStyle name="Input 7 3 6" xfId="42046" xr:uid="{8B4AFD65-3579-4C7B-A174-D0E63C4A539F}"/>
    <cellStyle name="Input 7 3 7" xfId="42047" xr:uid="{C318D326-ACBD-4429-A8FC-0D7F8DE1EC7E}"/>
    <cellStyle name="Input 7 3_Commentaires" xfId="42048" xr:uid="{B81B5458-64D6-451E-8A88-04AF5C5EEFAC}"/>
    <cellStyle name="Input 7 4" xfId="42049" xr:uid="{12B3A87E-0D9D-4C24-B113-05A25EFD6B47}"/>
    <cellStyle name="Input 7 4 2" xfId="42050" xr:uid="{06556FFF-C76E-4239-ADC4-28CF20FD290E}"/>
    <cellStyle name="Input 7 4 2 2" xfId="42051" xr:uid="{EC5A27C9-B066-4C87-A899-2E4E5C09BD7B}"/>
    <cellStyle name="Input 7 4 2 3" xfId="42052" xr:uid="{5753929E-669D-4C19-9E9A-A2407782E0D1}"/>
    <cellStyle name="Input 7 4 2 4" xfId="42053" xr:uid="{624D4543-5B80-4C5A-99F5-5529666825D1}"/>
    <cellStyle name="Input 7 4 2 5" xfId="42054" xr:uid="{7BC47B40-E027-4ACC-9A3F-0AB20F6F8810}"/>
    <cellStyle name="Input 7 4 2_Commentaires" xfId="42055" xr:uid="{2AA65112-75E2-4044-AAF7-B140A4FA5DA4}"/>
    <cellStyle name="Input 7 4 3" xfId="42056" xr:uid="{F636FBCD-623F-450D-B119-0DCB790CC2D9}"/>
    <cellStyle name="Input 7 4 3 2" xfId="42057" xr:uid="{36463A4B-BE7D-4197-B7BE-A66753061B16}"/>
    <cellStyle name="Input 7 4 3 3" xfId="42058" xr:uid="{63B3BAED-DE96-4EB2-87CA-EFE773DED8A2}"/>
    <cellStyle name="Input 7 4 3 4" xfId="42059" xr:uid="{6313C8DC-908C-4921-8D1C-84E8EFDA6DA7}"/>
    <cellStyle name="Input 7 4 3 5" xfId="42060" xr:uid="{BD42007B-2EB2-4DDE-8B26-413402697358}"/>
    <cellStyle name="Input 7 4 4" xfId="42061" xr:uid="{2D776CD6-E470-45BA-8B6E-41140C0DB82C}"/>
    <cellStyle name="Input 7 4 5" xfId="42062" xr:uid="{4C6DD6C9-F50D-47E2-9F1D-927D5F3919AF}"/>
    <cellStyle name="Input 7 4 6" xfId="42063" xr:uid="{E198B8DF-9B11-41B6-AF92-E06A76AA6B74}"/>
    <cellStyle name="Input 7 4 7" xfId="42064" xr:uid="{235D1A85-FEFE-45F9-9E15-14D75B817AA7}"/>
    <cellStyle name="Input 7 4_Commentaires" xfId="42065" xr:uid="{99A5C2D6-C230-459E-8A57-E1FCD9D4A115}"/>
    <cellStyle name="Input 7 5" xfId="42066" xr:uid="{06033344-6282-4B17-8E0B-82679539EC7C}"/>
    <cellStyle name="Input 7 5 2" xfId="42067" xr:uid="{78ADFC2B-6FD3-4073-8BD7-B2C2051C61D8}"/>
    <cellStyle name="Input 7 5 2 2" xfId="42068" xr:uid="{D04B2140-4758-4BC1-8C2C-275EE0E09E79}"/>
    <cellStyle name="Input 7 5 2 3" xfId="42069" xr:uid="{68D3BDD9-C445-44D5-81F0-470F61A2C22B}"/>
    <cellStyle name="Input 7 5 2 4" xfId="42070" xr:uid="{D2ACD902-BE10-4BA7-B16F-7ED01118A834}"/>
    <cellStyle name="Input 7 5 2 5" xfId="42071" xr:uid="{43E630AE-D898-41F5-9862-1B8F91CBC1E2}"/>
    <cellStyle name="Input 7 5 2_Commentaires" xfId="42072" xr:uid="{2A5C7066-D1F6-4BFF-9267-EC79883C14F6}"/>
    <cellStyle name="Input 7 5 3" xfId="42073" xr:uid="{4FA58CDC-E30A-4524-A9EA-F87F02066D7D}"/>
    <cellStyle name="Input 7 5 3 2" xfId="42074" xr:uid="{5A64621E-9CFB-4997-8E49-83F0297F5AF4}"/>
    <cellStyle name="Input 7 5 3 3" xfId="42075" xr:uid="{56D5D2CB-C7CB-4DDA-A757-1F83571E85C0}"/>
    <cellStyle name="Input 7 5 3 4" xfId="42076" xr:uid="{4A104644-386B-423B-BD77-9B8BCDFF5FE0}"/>
    <cellStyle name="Input 7 5 3 5" xfId="42077" xr:uid="{AC911D9B-04FE-4D11-9193-4631A71129C8}"/>
    <cellStyle name="Input 7 5 4" xfId="42078" xr:uid="{9C6DA8CB-57BD-4999-BD0D-85E8FD47CB4B}"/>
    <cellStyle name="Input 7 5 5" xfId="42079" xr:uid="{57247D3E-D820-44C8-B2C2-6D7D616B7BD6}"/>
    <cellStyle name="Input 7 5 6" xfId="42080" xr:uid="{B2CEE283-5DD1-4490-BF16-190C09E38B47}"/>
    <cellStyle name="Input 7 5 7" xfId="42081" xr:uid="{9C48A52E-91A2-4B05-970E-D742A9961C06}"/>
    <cellStyle name="Input 7 5_Commentaires" xfId="42082" xr:uid="{2F424F90-67E6-4CC3-80F6-C4379D5DD648}"/>
    <cellStyle name="Input 7 6" xfId="42083" xr:uid="{ADAFA839-A6A1-47EB-883D-FF54F15779BC}"/>
    <cellStyle name="Input 7 6 2" xfId="42084" xr:uid="{90D9B4A1-E1CA-4135-8FE0-2B68224457ED}"/>
    <cellStyle name="Input 7 6 2 2" xfId="42085" xr:uid="{A4BD2068-9764-4888-B184-A4A8E439C716}"/>
    <cellStyle name="Input 7 6 2 3" xfId="42086" xr:uid="{2B7A5301-E45E-4554-96B0-4133850D61FC}"/>
    <cellStyle name="Input 7 6 2 4" xfId="42087" xr:uid="{2DE2F319-E3A6-4D2E-8F2A-7917FB11C9A4}"/>
    <cellStyle name="Input 7 6 2 5" xfId="42088" xr:uid="{6DA16CCA-27B2-46CE-8CE6-CF28CFA0AC4E}"/>
    <cellStyle name="Input 7 6 2_Commentaires" xfId="42089" xr:uid="{AF868E90-EDEF-4296-8618-C127D7B645DF}"/>
    <cellStyle name="Input 7 6 3" xfId="42090" xr:uid="{3B797CC5-C4EF-4EEA-8AF9-A1EB61DE1FC8}"/>
    <cellStyle name="Input 7 6 3 2" xfId="42091" xr:uid="{B797CECE-7400-4CD4-8B56-FBD81EA3AC33}"/>
    <cellStyle name="Input 7 6 3 3" xfId="42092" xr:uid="{9043A18E-1809-4ED8-BA29-2A359543B924}"/>
    <cellStyle name="Input 7 6 3 4" xfId="42093" xr:uid="{A64463B4-49D6-471F-92BB-253811ACD9D9}"/>
    <cellStyle name="Input 7 6 3 5" xfId="42094" xr:uid="{3512600C-0D76-41CB-A866-FDC52119B408}"/>
    <cellStyle name="Input 7 6 4" xfId="42095" xr:uid="{308CF1B0-AED7-4E1C-9578-1B72EC535DB2}"/>
    <cellStyle name="Input 7 6 5" xfId="42096" xr:uid="{DE98473E-14F0-47F9-908F-B540AC6EA241}"/>
    <cellStyle name="Input 7 6 6" xfId="42097" xr:uid="{682A87B4-6FAE-47F8-AB86-192D31041E57}"/>
    <cellStyle name="Input 7 6 7" xfId="42098" xr:uid="{B7D84681-C157-4803-94BB-C79C3C7E19BB}"/>
    <cellStyle name="Input 7 6_Commentaires" xfId="42099" xr:uid="{1E114B3D-9D31-43CA-BF66-4400E55CEAC8}"/>
    <cellStyle name="Input 7 7" xfId="42100" xr:uid="{CEEE3EFB-5F2B-4856-8B96-B62CC9772CDB}"/>
    <cellStyle name="Input 7 7 2" xfId="42101" xr:uid="{9636FD62-9B5E-4E56-AAA9-A732F4C6D697}"/>
    <cellStyle name="Input 7 7 2 2" xfId="42102" xr:uid="{E0EDEFBC-33F4-4FA3-ABB8-FA36015A6919}"/>
    <cellStyle name="Input 7 7 2 3" xfId="42103" xr:uid="{AB40C59F-041B-460D-854C-A713A734AE3E}"/>
    <cellStyle name="Input 7 7 2 4" xfId="42104" xr:uid="{975932AF-8639-47BC-972F-ED3E6E527BCF}"/>
    <cellStyle name="Input 7 7 2 5" xfId="42105" xr:uid="{1613663C-4BDE-4907-8538-3366FDE1A3A6}"/>
    <cellStyle name="Input 7 7 3" xfId="42106" xr:uid="{D2B79CD4-A066-4788-9439-3411ED9E8E25}"/>
    <cellStyle name="Input 7 7 4" xfId="42107" xr:uid="{FC12C7B3-7CA2-4A02-9AA3-06C3C67DF764}"/>
    <cellStyle name="Input 7 7 5" xfId="42108" xr:uid="{F3009900-7602-4C9A-8F80-300713AD12A8}"/>
    <cellStyle name="Input 7 7 6" xfId="42109" xr:uid="{0A664DE0-9BD6-4A41-95BE-CD83219B7F87}"/>
    <cellStyle name="Input 7 7_Commentaires" xfId="42110" xr:uid="{674828C4-88C9-4888-9CB5-57C7E0B5E4B6}"/>
    <cellStyle name="Input 7 8" xfId="42111" xr:uid="{BEB4B4BB-23AD-4394-82C8-283F027D09AD}"/>
    <cellStyle name="Input 7 8 2" xfId="42112" xr:uid="{77BEAF81-4AF8-4270-AA7D-5807ABBC4866}"/>
    <cellStyle name="Input 7 8 3" xfId="42113" xr:uid="{75EDE406-097A-4B31-88F1-52BEFD26572C}"/>
    <cellStyle name="Input 7 8 4" xfId="42114" xr:uid="{8528AF7E-A133-4209-9330-203AA9979AEF}"/>
    <cellStyle name="Input 7 8 5" xfId="42115" xr:uid="{988DDBB2-AA9B-4FFB-85BC-D7B376482CCD}"/>
    <cellStyle name="Input 7 8_Commentaires" xfId="42116" xr:uid="{14CA781A-4ABA-4A93-8C25-CC699F6B91B2}"/>
    <cellStyle name="Input 7 9" xfId="42117" xr:uid="{5391D8B3-CBF3-4299-B4E5-C789C9F7AF5D}"/>
    <cellStyle name="Input 7_Commentaires" xfId="42118" xr:uid="{18D74AAF-A1DD-41FA-ADD9-544B645C9913}"/>
    <cellStyle name="Input 70" xfId="42119" xr:uid="{8042C7C6-F44F-47BA-9C3F-06CE015C361D}"/>
    <cellStyle name="Input 70 2" xfId="42120" xr:uid="{1DFB5712-FF22-4077-92AC-000F14C8305B}"/>
    <cellStyle name="Input 70 2 2" xfId="42121" xr:uid="{B64CBD0A-9E21-46C4-84D7-C347B1DDE5BC}"/>
    <cellStyle name="Input 70 2_Commentaires" xfId="42122" xr:uid="{F97FA8D1-6BBF-48DE-AA02-B92C7BD67DEA}"/>
    <cellStyle name="Input 70 3" xfId="42123" xr:uid="{1F0BC8EA-9448-45C6-B8E2-BCD6D520AEEE}"/>
    <cellStyle name="Input 70 3 2" xfId="42124" xr:uid="{B2BBE6B2-DF30-41B6-8E8F-163A2423C27D}"/>
    <cellStyle name="Input 70 3_Commentaires" xfId="42125" xr:uid="{25114D37-A1F4-4D6D-8D78-6490BD78FB96}"/>
    <cellStyle name="Input 70 4" xfId="42126" xr:uid="{21474DCE-3E67-4FA4-AD5C-AAD34203AAEA}"/>
    <cellStyle name="Input 70_Commentaires" xfId="42127" xr:uid="{CE80CF3A-6E1F-43F5-B47C-AF0DFD1029D9}"/>
    <cellStyle name="Input 71" xfId="42128" xr:uid="{107E1BDB-2FF1-4E7F-BE79-23150CFD1D7E}"/>
    <cellStyle name="Input 71 2" xfId="42129" xr:uid="{2F657502-B45E-4C52-8331-B562C4630B27}"/>
    <cellStyle name="Input 71 2 2" xfId="42130" xr:uid="{8E5AE4D4-BB75-4E93-9C61-0075A524A1C3}"/>
    <cellStyle name="Input 71 2_Commentaires" xfId="42131" xr:uid="{FB6848BD-0B05-4018-A2F1-62C6BC4C3E19}"/>
    <cellStyle name="Input 71 3" xfId="42132" xr:uid="{21B28207-2EC7-4268-A626-2D9335112C1D}"/>
    <cellStyle name="Input 71 3 2" xfId="42133" xr:uid="{97BCE10A-A0D5-4C31-94E9-F11BDF106857}"/>
    <cellStyle name="Input 71 3_Commentaires" xfId="42134" xr:uid="{7D4EB2D3-5B91-4A7C-971D-7672AE1B950C}"/>
    <cellStyle name="Input 71 4" xfId="42135" xr:uid="{FA2D28BA-ABFF-4F88-8F1B-2E8A942FFA59}"/>
    <cellStyle name="Input 71_Commentaires" xfId="42136" xr:uid="{8B434B02-D707-4887-BFA1-938800D631E7}"/>
    <cellStyle name="Input 72" xfId="42137" xr:uid="{E087BDC1-CBCB-4985-A789-FEDA801446E6}"/>
    <cellStyle name="Input 72 2" xfId="42138" xr:uid="{14CB2468-E47A-4F00-8E18-4E9DD84D3060}"/>
    <cellStyle name="Input 72 2 2" xfId="42139" xr:uid="{ECFE6353-E458-4A7A-AFA1-53C9A9D62F6B}"/>
    <cellStyle name="Input 72 2_Commentaires" xfId="42140" xr:uid="{DC42809C-5485-4DB0-8E29-6CCE18BD9304}"/>
    <cellStyle name="Input 72 3" xfId="42141" xr:uid="{E11B3C35-C2F3-421F-BF62-7C68BE60A537}"/>
    <cellStyle name="Input 72 3 2" xfId="42142" xr:uid="{D6C6EFC2-6238-4B88-A478-C59DE886ABE4}"/>
    <cellStyle name="Input 72 3_Commentaires" xfId="42143" xr:uid="{C142730C-64C5-444C-B37F-5EE0E681A538}"/>
    <cellStyle name="Input 72 4" xfId="42144" xr:uid="{B0C9E3C2-BD2E-4C74-BEEC-298C551A63D9}"/>
    <cellStyle name="Input 72_Commentaires" xfId="42145" xr:uid="{BF5F3297-7F79-4ED2-B7DD-B9F288F884DA}"/>
    <cellStyle name="Input 73" xfId="42146" xr:uid="{1C8A2A0F-2DAB-439F-A53A-4D87332A5485}"/>
    <cellStyle name="Input 73 2" xfId="42147" xr:uid="{F4A6E64F-644E-4754-898C-56E80B79EE55}"/>
    <cellStyle name="Input 73 2 2" xfId="42148" xr:uid="{E0831AFA-22D5-462E-B3A0-D33FB9C724A1}"/>
    <cellStyle name="Input 73 2_Commentaires" xfId="42149" xr:uid="{8D10FDA4-88D1-4DEB-BE83-29D094C19490}"/>
    <cellStyle name="Input 73 3" xfId="42150" xr:uid="{B804B527-0B83-4D6F-9C38-C6CA9E30C368}"/>
    <cellStyle name="Input 73 3 2" xfId="42151" xr:uid="{08B95B88-75AB-4A38-B253-862E9CCBAE5B}"/>
    <cellStyle name="Input 73 3_Commentaires" xfId="42152" xr:uid="{9237E22E-6440-433E-8639-ABAAECDB178C}"/>
    <cellStyle name="Input 73 4" xfId="42153" xr:uid="{21EA2D53-F1E1-4595-BC5E-27C4783C06B6}"/>
    <cellStyle name="Input 73_Commentaires" xfId="42154" xr:uid="{B521724D-0851-4871-BE2D-482DF7FAEE60}"/>
    <cellStyle name="Input 74" xfId="42155" xr:uid="{95B6B9CD-B5A0-4C7A-BDA8-1E5E1923DFBD}"/>
    <cellStyle name="Input 74 2" xfId="42156" xr:uid="{0CAFEE83-CC4A-4771-82A1-07A7CDD522A4}"/>
    <cellStyle name="Input 74 2 2" xfId="42157" xr:uid="{2BA79AE4-A767-430E-8310-63EBC0DACD09}"/>
    <cellStyle name="Input 74 2_Commentaires" xfId="42158" xr:uid="{806353C0-5E04-4FA9-9121-4AFAA6B3458E}"/>
    <cellStyle name="Input 74 3" xfId="42159" xr:uid="{5D648373-B8F9-4EEA-8D0B-068F778B06A5}"/>
    <cellStyle name="Input 74 3 2" xfId="42160" xr:uid="{22061C92-F383-4E94-BB89-112FDC3F1C60}"/>
    <cellStyle name="Input 74 3_Commentaires" xfId="42161" xr:uid="{A8DF3F84-5F29-4557-93C9-649F5314875F}"/>
    <cellStyle name="Input 74 4" xfId="42162" xr:uid="{A35CC264-FD0F-4951-A64F-2104C42B9B69}"/>
    <cellStyle name="Input 74_Commentaires" xfId="42163" xr:uid="{3AB42B14-25D8-418B-9F37-87FD8115D896}"/>
    <cellStyle name="Input 75" xfId="42164" xr:uid="{990F4263-82B8-4ACD-9065-32C4936A319A}"/>
    <cellStyle name="Input 75 2" xfId="42165" xr:uid="{EF71FB9B-09F3-4130-A30F-2940CD53F6BD}"/>
    <cellStyle name="Input 75 2 2" xfId="42166" xr:uid="{835C2D54-16E4-4454-96B6-D87694152203}"/>
    <cellStyle name="Input 75 2_Commentaires" xfId="42167" xr:uid="{4B49D34F-6F41-4CFD-8FB3-FBC6AFA086E1}"/>
    <cellStyle name="Input 75 3" xfId="42168" xr:uid="{6790CE99-C8A4-4BBA-BF74-E8D49B3FBF6E}"/>
    <cellStyle name="Input 75 3 2" xfId="42169" xr:uid="{A07454E9-D88D-40C8-A2F3-81BD047BD0B7}"/>
    <cellStyle name="Input 75 3_Commentaires" xfId="42170" xr:uid="{30571D06-9A71-44D1-94F4-7B258EB61FCD}"/>
    <cellStyle name="Input 75 4" xfId="42171" xr:uid="{F5C2AEA2-F4D1-4C6A-8770-7B1EB319EED4}"/>
    <cellStyle name="Input 75_Commentaires" xfId="42172" xr:uid="{80F8038E-CF74-4B58-9D91-F312E1B82D46}"/>
    <cellStyle name="Input 76" xfId="42173" xr:uid="{D1123C39-DACC-4EE0-9E7A-055325E7FCD7}"/>
    <cellStyle name="Input 76 2" xfId="42174" xr:uid="{6AC8DAAB-05E4-4D7B-8BE5-AAAAAB78B87C}"/>
    <cellStyle name="Input 76 2 2" xfId="42175" xr:uid="{726E786D-9B88-4D5B-A85A-ACED48C8FEAA}"/>
    <cellStyle name="Input 76 2_Commentaires" xfId="42176" xr:uid="{10596482-83F6-42A7-ADE4-C81D56B44C6F}"/>
    <cellStyle name="Input 76 3" xfId="42177" xr:uid="{385767A6-775B-439F-A850-A49B80261B2A}"/>
    <cellStyle name="Input 76 3 2" xfId="42178" xr:uid="{FECA72C9-C044-4FC9-94CA-C6ABDBF1E7AD}"/>
    <cellStyle name="Input 76 3_Commentaires" xfId="42179" xr:uid="{A9572861-641E-43B5-9172-49C9C6BE76A5}"/>
    <cellStyle name="Input 76 4" xfId="42180" xr:uid="{3BD489AA-45E8-4616-A975-30C618CE63C4}"/>
    <cellStyle name="Input 76_Commentaires" xfId="42181" xr:uid="{D6071A89-9BB9-4EA7-A645-9347687A436B}"/>
    <cellStyle name="Input 77" xfId="42182" xr:uid="{B67884BE-AD01-45D1-8C63-D9E6726E56EA}"/>
    <cellStyle name="Input 77 2" xfId="42183" xr:uid="{5C90EFBA-F7D3-4A30-9D7B-3FB8CAC7B17B}"/>
    <cellStyle name="Input 77 2 2" xfId="42184" xr:uid="{F5EEFA09-BF88-4486-875F-3FD42D2D8208}"/>
    <cellStyle name="Input 77 2_Commentaires" xfId="42185" xr:uid="{A125CEEE-CAB0-4D39-AEFE-469549A9DE9A}"/>
    <cellStyle name="Input 77 3" xfId="42186" xr:uid="{05D8771B-F50C-486A-8738-2751C1D0908B}"/>
    <cellStyle name="Input 77 3 2" xfId="42187" xr:uid="{436DC6BC-7107-4FCD-8CA5-B78604E68D9F}"/>
    <cellStyle name="Input 77 3_Commentaires" xfId="42188" xr:uid="{9D5DE586-C501-456C-9472-399FBC01F60C}"/>
    <cellStyle name="Input 77 4" xfId="42189" xr:uid="{935A81E8-78D0-425E-964F-4AA662E12E81}"/>
    <cellStyle name="Input 77_Commentaires" xfId="42190" xr:uid="{D4F791BB-FA9B-4972-AC15-821D16534C2B}"/>
    <cellStyle name="Input 78" xfId="42191" xr:uid="{30CCE8D6-AEF9-4C2C-8C77-3CF22E85A7CC}"/>
    <cellStyle name="Input 78 2" xfId="42192" xr:uid="{D43D02EB-ACAC-4F5B-AC1B-38C2F78171ED}"/>
    <cellStyle name="Input 78 2 2" xfId="42193" xr:uid="{CFDD5FE7-98A1-40FC-B9C4-1085E9A56B50}"/>
    <cellStyle name="Input 78 2_Commentaires" xfId="42194" xr:uid="{EDDAEC71-F268-43B8-8FA6-5D35758FD170}"/>
    <cellStyle name="Input 78 3" xfId="42195" xr:uid="{FB0DB640-8526-409E-BFD5-3418B930CA19}"/>
    <cellStyle name="Input 78 3 2" xfId="42196" xr:uid="{D911798C-5A81-44DD-B35C-BB16BE6A85D0}"/>
    <cellStyle name="Input 78 3_Commentaires" xfId="42197" xr:uid="{EDA992FF-6B96-4BD2-9922-E845BC930911}"/>
    <cellStyle name="Input 78 4" xfId="42198" xr:uid="{5B9CDD01-2347-4253-9676-206E8C011B0C}"/>
    <cellStyle name="Input 78_Commentaires" xfId="42199" xr:uid="{1C04FF92-7750-4CE0-8E24-F025029365F8}"/>
    <cellStyle name="Input 79" xfId="42200" xr:uid="{D9B9E531-871B-45C3-A0E5-758F200F6F0C}"/>
    <cellStyle name="Input 79 2" xfId="42201" xr:uid="{3F698BCA-DFF8-4D90-AEC1-6DE229BA0AA9}"/>
    <cellStyle name="Input 79 2 2" xfId="42202" xr:uid="{A8791892-11C7-436F-88C4-7DF7EB10DB55}"/>
    <cellStyle name="Input 79 2_Commentaires" xfId="42203" xr:uid="{4BEAF929-4FBD-4B05-A3C6-C113432D34D5}"/>
    <cellStyle name="Input 79 3" xfId="42204" xr:uid="{8B2AD6A2-F64B-40AB-A0F5-80CD4738F411}"/>
    <cellStyle name="Input 79 3 2" xfId="42205" xr:uid="{A4A18074-A833-4019-B59B-3D8722685DA6}"/>
    <cellStyle name="Input 79 3_Commentaires" xfId="42206" xr:uid="{0EC11AEF-A2B9-4433-BBC0-7C8917E3A66F}"/>
    <cellStyle name="Input 79 4" xfId="42207" xr:uid="{CC230559-DA67-4D96-94CF-87C571E4870C}"/>
    <cellStyle name="Input 79_Commentaires" xfId="42208" xr:uid="{992CFD77-9F06-4FD8-B586-6D48F6CBAACA}"/>
    <cellStyle name="Input 8" xfId="42209" xr:uid="{0B9E47DF-6D2C-4770-9D0D-58CB6754D22A}"/>
    <cellStyle name="Input 8 10" xfId="42210" xr:uid="{7AACCFA5-0291-4FD6-91AF-413C9920264A}"/>
    <cellStyle name="Input 8 11" xfId="42211" xr:uid="{5CA59B2A-28AB-49B8-8B29-FFB06F34C8FC}"/>
    <cellStyle name="Input 8 12" xfId="42212" xr:uid="{883081B4-1678-4B7B-9115-237DB8B5FAB8}"/>
    <cellStyle name="Input 8 2" xfId="42213" xr:uid="{14659F9F-1F79-4271-808A-B15E516179CC}"/>
    <cellStyle name="Input 8 2 10" xfId="42214" xr:uid="{20EDAD69-5DEF-460B-8CDB-7DDD32D99E4C}"/>
    <cellStyle name="Input 8 2 2" xfId="42215" xr:uid="{D67B59D3-41A8-46E3-94C6-61A9A249DD1D}"/>
    <cellStyle name="Input 8 2 2 2" xfId="42216" xr:uid="{E6037020-5A5A-4A3C-B2E4-60DC8B6B735D}"/>
    <cellStyle name="Input 8 2 2 2 2" xfId="42217" xr:uid="{FC2525DF-F69B-4DB5-B49A-9DD49D02D928}"/>
    <cellStyle name="Input 8 2 2 2 3" xfId="42218" xr:uid="{625C9105-49E2-4FB3-929D-8E376D111272}"/>
    <cellStyle name="Input 8 2 2 2 4" xfId="42219" xr:uid="{C66748F9-E578-4A9E-8B89-511FB4C7C305}"/>
    <cellStyle name="Input 8 2 2 2 5" xfId="42220" xr:uid="{30ED3E45-6AA6-4E5B-893C-4FC93955A40B}"/>
    <cellStyle name="Input 8 2 2 3" xfId="42221" xr:uid="{A479C4FE-18F4-4BBF-9F83-9A9DF7849338}"/>
    <cellStyle name="Input 8 2 2 3 2" xfId="42222" xr:uid="{77BF3484-9E05-44DF-A365-4B6E2F2AB8E4}"/>
    <cellStyle name="Input 8 2 2 3 3" xfId="42223" xr:uid="{C27F609A-B01D-413C-985F-AE11475BB57A}"/>
    <cellStyle name="Input 8 2 2 3 4" xfId="42224" xr:uid="{4F1C8F56-663B-4148-AB09-510A0DD97A04}"/>
    <cellStyle name="Input 8 2 2 3 5" xfId="42225" xr:uid="{92FDD37C-A11A-44F3-8942-1C5C6A2AFFBD}"/>
    <cellStyle name="Input 8 2 2 4" xfId="42226" xr:uid="{339F6E2A-3835-45BD-939F-4930C8E0455B}"/>
    <cellStyle name="Input 8 2 2 5" xfId="42227" xr:uid="{D14F3469-554E-46CF-8EC4-D157F1A051C2}"/>
    <cellStyle name="Input 8 2 2 6" xfId="42228" xr:uid="{1EB724D9-605A-492C-A913-83023AEF1A36}"/>
    <cellStyle name="Input 8 2 2 7" xfId="42229" xr:uid="{08CBF804-AB02-4406-B91D-71F7BE7E1191}"/>
    <cellStyle name="Input 8 2 2_Commentaires" xfId="42230" xr:uid="{4237C5DF-6033-4BB3-9EA4-884E6055FECF}"/>
    <cellStyle name="Input 8 2 3" xfId="42231" xr:uid="{5E7893B6-BD52-4ACA-A769-634FEBE6C471}"/>
    <cellStyle name="Input 8 2 3 2" xfId="42232" xr:uid="{F0F1040D-8B63-439A-84E1-C56A509293B9}"/>
    <cellStyle name="Input 8 2 3 2 2" xfId="42233" xr:uid="{28447063-C2A1-4AA3-A61D-F9C8FA30B6D0}"/>
    <cellStyle name="Input 8 2 3 2 3" xfId="42234" xr:uid="{9B20D12F-542D-4F7E-9186-2613120824B5}"/>
    <cellStyle name="Input 8 2 3 2 4" xfId="42235" xr:uid="{20781321-B41B-4929-A8A8-503E1C6CB726}"/>
    <cellStyle name="Input 8 2 3 2 5" xfId="42236" xr:uid="{C0D7D167-6F8B-437F-B915-C31154FBADF0}"/>
    <cellStyle name="Input 8 2 3 3" xfId="42237" xr:uid="{D08550C6-2C4A-4BED-9672-B65446217F7E}"/>
    <cellStyle name="Input 8 2 3 3 2" xfId="42238" xr:uid="{44FC3989-55F4-464D-9E57-DEA54079428E}"/>
    <cellStyle name="Input 8 2 3 3 3" xfId="42239" xr:uid="{CD75C0A2-710E-4298-B73D-88479AD3E10D}"/>
    <cellStyle name="Input 8 2 3 3 4" xfId="42240" xr:uid="{01EB9F3B-6236-496E-8F26-37F9B2F99A9F}"/>
    <cellStyle name="Input 8 2 3 3 5" xfId="42241" xr:uid="{95FA8837-51F5-4777-ADDA-74035F4810E7}"/>
    <cellStyle name="Input 8 2 3 4" xfId="42242" xr:uid="{926F79BD-DF59-407B-B225-B9A782651B1C}"/>
    <cellStyle name="Input 8 2 3 5" xfId="42243" xr:uid="{22667A2D-0911-49AE-A3EB-D2B6A7FC9FD5}"/>
    <cellStyle name="Input 8 2 3 6" xfId="42244" xr:uid="{D4FC434B-CEB8-4E20-8ADE-7AB9FD9750FD}"/>
    <cellStyle name="Input 8 2 3 7" xfId="42245" xr:uid="{A36F7669-C794-4E7C-BC1F-966EB1ABD577}"/>
    <cellStyle name="Input 8 2 3_Commentaires" xfId="42246" xr:uid="{92F1C64F-AFB3-487A-8FC0-E988005FF4A6}"/>
    <cellStyle name="Input 8 2 4" xfId="42247" xr:uid="{896A28E1-86DF-4846-BB72-DBF543F34ABC}"/>
    <cellStyle name="Input 8 2 4 2" xfId="42248" xr:uid="{9075A6AE-F307-46B1-A237-D93481A5F344}"/>
    <cellStyle name="Input 8 2 4 2 2" xfId="42249" xr:uid="{53E18D27-5F39-4126-A704-D08D36DAE6D6}"/>
    <cellStyle name="Input 8 2 4 2 3" xfId="42250" xr:uid="{CF3E8057-B8BD-4BA7-B972-8B058C6B4905}"/>
    <cellStyle name="Input 8 2 4 2 4" xfId="42251" xr:uid="{66B49BE0-1946-4FD7-A908-4BD07521F23F}"/>
    <cellStyle name="Input 8 2 4 2 5" xfId="42252" xr:uid="{E942F280-5901-4828-9CA7-C643F326670E}"/>
    <cellStyle name="Input 8 2 4 3" xfId="42253" xr:uid="{A8C3C1E8-A26B-4252-9D50-0A6EC483DB66}"/>
    <cellStyle name="Input 8 2 4 3 2" xfId="42254" xr:uid="{F8E3A9C4-AED9-41BE-BFD9-FAFCD2FE96B9}"/>
    <cellStyle name="Input 8 2 4 3 3" xfId="42255" xr:uid="{3C8439BE-C468-4600-869C-2A3112A06EBD}"/>
    <cellStyle name="Input 8 2 4 3 4" xfId="42256" xr:uid="{417377D4-199C-44EC-BB39-3BA76B6EC024}"/>
    <cellStyle name="Input 8 2 4 3 5" xfId="42257" xr:uid="{BBC1C32E-0997-4E1C-B2A8-53FBD395D285}"/>
    <cellStyle name="Input 8 2 4 4" xfId="42258" xr:uid="{0A361FA0-C6AF-43EA-AA44-FEE8716BCE23}"/>
    <cellStyle name="Input 8 2 4 5" xfId="42259" xr:uid="{AFF3125C-DFE0-440F-9CC4-3C9292C1BA43}"/>
    <cellStyle name="Input 8 2 4 6" xfId="42260" xr:uid="{855BDE6B-AF8C-44F4-BB1C-77D8F3E190D7}"/>
    <cellStyle name="Input 8 2 4 7" xfId="42261" xr:uid="{20A28335-A214-40D8-B3A0-FF50E19BFC58}"/>
    <cellStyle name="Input 8 2 5" xfId="42262" xr:uid="{6126AB53-5388-40F1-A211-A996224DC1B9}"/>
    <cellStyle name="Input 8 2 5 2" xfId="42263" xr:uid="{A0906151-D798-4658-8159-1304444ADC2F}"/>
    <cellStyle name="Input 8 2 5 3" xfId="42264" xr:uid="{EF3926B4-04DC-477B-A59F-231BDE0193EA}"/>
    <cellStyle name="Input 8 2 5 4" xfId="42265" xr:uid="{3D7C728A-9BAF-482B-9ED4-81E88E557A67}"/>
    <cellStyle name="Input 8 2 5 5" xfId="42266" xr:uid="{AF5ECC41-D06E-493C-BEAC-8416A8051A13}"/>
    <cellStyle name="Input 8 2 6" xfId="42267" xr:uid="{86DBF14D-FB50-44FA-B111-53F2164C0416}"/>
    <cellStyle name="Input 8 2 6 2" xfId="42268" xr:uid="{6C0BCBD4-0C37-464D-9E8B-8B5C30670F11}"/>
    <cellStyle name="Input 8 2 6 3" xfId="42269" xr:uid="{B960E593-C663-4838-926C-CF079D48DD1F}"/>
    <cellStyle name="Input 8 2 6 4" xfId="42270" xr:uid="{EF52CCC5-9077-4B9D-8EAE-B86D0E53471F}"/>
    <cellStyle name="Input 8 2 6 5" xfId="42271" xr:uid="{4122BB27-5E97-4A22-B386-86F1EFAD403C}"/>
    <cellStyle name="Input 8 2 7" xfId="42272" xr:uid="{C8DB3718-A0CA-41EB-AB42-8AA08F6DD1EE}"/>
    <cellStyle name="Input 8 2 8" xfId="42273" xr:uid="{0C8D26B1-7DDA-422A-8B9D-BB2B58873CE9}"/>
    <cellStyle name="Input 8 2 9" xfId="42274" xr:uid="{88E2517A-682F-47AF-8300-E1193EF0534C}"/>
    <cellStyle name="Input 8 2_Commentaires" xfId="42275" xr:uid="{4898A444-128C-4A2B-904D-BDFF3B2545CF}"/>
    <cellStyle name="Input 8 3" xfId="42276" xr:uid="{909856D2-696F-4D0B-B532-046D2D2FAE3B}"/>
    <cellStyle name="Input 8 3 2" xfId="42277" xr:uid="{8532C9C7-A9CB-4563-B250-E2FE0FADBAEA}"/>
    <cellStyle name="Input 8 3 2 2" xfId="42278" xr:uid="{23F1C983-D8E9-49EE-8169-96FA359D2ADA}"/>
    <cellStyle name="Input 8 3 2 3" xfId="42279" xr:uid="{22A7FBE9-3EBD-485C-9889-7032D9DDB021}"/>
    <cellStyle name="Input 8 3 2 4" xfId="42280" xr:uid="{DD67E6F1-964A-4A35-8E84-2D2C662EE539}"/>
    <cellStyle name="Input 8 3 2 5" xfId="42281" xr:uid="{B03042D4-FBAD-4DA9-992F-5D2FDA00D48E}"/>
    <cellStyle name="Input 8 3 2_Commentaires" xfId="42282" xr:uid="{B28E3FDF-5903-440C-A946-E15C20BB5E3C}"/>
    <cellStyle name="Input 8 3 3" xfId="42283" xr:uid="{2E8DBE17-19A6-473B-AA0E-8EC442528CB7}"/>
    <cellStyle name="Input 8 3 3 2" xfId="42284" xr:uid="{8790AC48-2519-49B6-AC4F-B3B58A21F60C}"/>
    <cellStyle name="Input 8 3 3 3" xfId="42285" xr:uid="{E1F400D2-369A-480E-8F0A-B58D47398FB0}"/>
    <cellStyle name="Input 8 3 3 4" xfId="42286" xr:uid="{8374ACCA-2F02-43AC-9AE3-5C2F08BACCFE}"/>
    <cellStyle name="Input 8 3 3 5" xfId="42287" xr:uid="{2A959036-FB9D-452E-B056-314BC5A85BEC}"/>
    <cellStyle name="Input 8 3 4" xfId="42288" xr:uid="{569BE7E3-E139-4CCB-BA44-198FC741FB0C}"/>
    <cellStyle name="Input 8 3 5" xfId="42289" xr:uid="{9B1CA000-03E7-4825-8960-57CAEDC21012}"/>
    <cellStyle name="Input 8 3 6" xfId="42290" xr:uid="{32CAD631-B187-4629-B32A-A5A73D735B82}"/>
    <cellStyle name="Input 8 3 7" xfId="42291" xr:uid="{BDE3EAB4-C188-4549-918D-560CAE6BDD92}"/>
    <cellStyle name="Input 8 3_Commentaires" xfId="42292" xr:uid="{5228E3E0-7145-4A38-8B27-7C09CD23B1D5}"/>
    <cellStyle name="Input 8 4" xfId="42293" xr:uid="{6E316B93-8A30-44AF-896B-2B4699586125}"/>
    <cellStyle name="Input 8 4 2" xfId="42294" xr:uid="{746C9CDA-5582-4C74-884E-4A1F79927E4B}"/>
    <cellStyle name="Input 8 4 2 2" xfId="42295" xr:uid="{7D50FC4B-DA57-4608-BE67-F863AE919111}"/>
    <cellStyle name="Input 8 4 2 3" xfId="42296" xr:uid="{EA6A5E63-B02B-4E4B-89E2-1723E5BE507A}"/>
    <cellStyle name="Input 8 4 2 4" xfId="42297" xr:uid="{38CDCDB8-9438-419B-BD3E-A4A9D88A4D2E}"/>
    <cellStyle name="Input 8 4 2 5" xfId="42298" xr:uid="{91945560-6B5A-41ED-921D-D83F9B181712}"/>
    <cellStyle name="Input 8 4 2_Commentaires" xfId="42299" xr:uid="{A7B64F9C-1433-4CE6-B7F3-381799A2F7BE}"/>
    <cellStyle name="Input 8 4 3" xfId="42300" xr:uid="{CA15CEF2-D5B9-4CAF-B5E6-413EB78A74FA}"/>
    <cellStyle name="Input 8 4 3 2" xfId="42301" xr:uid="{DE6254C4-A8A4-49C8-9C9C-7CAF9E009FE2}"/>
    <cellStyle name="Input 8 4 3 3" xfId="42302" xr:uid="{112E122B-C773-4CA1-A0EF-F02577AFC033}"/>
    <cellStyle name="Input 8 4 3 4" xfId="42303" xr:uid="{82E16684-45B0-4A0E-8F2B-7FD62309ECD8}"/>
    <cellStyle name="Input 8 4 3 5" xfId="42304" xr:uid="{F159911D-EF9E-48ED-850A-20973B38E923}"/>
    <cellStyle name="Input 8 4 4" xfId="42305" xr:uid="{7B504503-4761-48A1-BEBD-81C7A6DFC987}"/>
    <cellStyle name="Input 8 4 5" xfId="42306" xr:uid="{ED81359D-18B6-4F0F-9D17-0DA9EC3AE782}"/>
    <cellStyle name="Input 8 4 6" xfId="42307" xr:uid="{BF84B2D3-2BD9-4F13-857B-29AF61439CCC}"/>
    <cellStyle name="Input 8 4 7" xfId="42308" xr:uid="{FF839E0F-9552-4488-ACD5-A314F51AD726}"/>
    <cellStyle name="Input 8 4_Commentaires" xfId="42309" xr:uid="{82D8DA65-7D24-447D-9B8C-02BD84FA749D}"/>
    <cellStyle name="Input 8 5" xfId="42310" xr:uid="{87F9E1FD-7100-4D87-895D-8C9DC9A51B28}"/>
    <cellStyle name="Input 8 5 2" xfId="42311" xr:uid="{E4502847-048E-4E07-B5EF-0114744F4FE2}"/>
    <cellStyle name="Input 8 5 2 2" xfId="42312" xr:uid="{56D10B54-3554-46C7-914A-61CD3091F6C5}"/>
    <cellStyle name="Input 8 5 2 3" xfId="42313" xr:uid="{A262BD2A-4BC0-4230-AA6C-03E17D3F6DC0}"/>
    <cellStyle name="Input 8 5 2 4" xfId="42314" xr:uid="{6CD7DF4E-DE2A-4C8E-BE06-FAF256182F71}"/>
    <cellStyle name="Input 8 5 2 5" xfId="42315" xr:uid="{BB41156D-93D9-4117-A378-5B033FB3D491}"/>
    <cellStyle name="Input 8 5 2_Commentaires" xfId="42316" xr:uid="{5C5EADE9-E973-4DB6-AA2A-620DBF4D39A2}"/>
    <cellStyle name="Input 8 5 3" xfId="42317" xr:uid="{86519E67-045A-4A65-B925-6478A4825D79}"/>
    <cellStyle name="Input 8 5 3 2" xfId="42318" xr:uid="{523D3231-9370-4785-91E6-A59B89EA6D26}"/>
    <cellStyle name="Input 8 5 3 3" xfId="42319" xr:uid="{7974F04C-A9DA-4C32-AD38-0B6F06AC282E}"/>
    <cellStyle name="Input 8 5 3 4" xfId="42320" xr:uid="{D3AF2072-A592-4389-9E1D-DD45A3F3F20E}"/>
    <cellStyle name="Input 8 5 3 5" xfId="42321" xr:uid="{93E01F26-98B7-406F-9323-6A3321843122}"/>
    <cellStyle name="Input 8 5 4" xfId="42322" xr:uid="{7C87A9A4-DDB9-43A7-ACAC-958C4A6BB08E}"/>
    <cellStyle name="Input 8 5 5" xfId="42323" xr:uid="{AFF7310C-854D-4B27-9B0A-ED12E0592A5F}"/>
    <cellStyle name="Input 8 5 6" xfId="42324" xr:uid="{0439D11C-4638-419B-9318-E298B7C96BA7}"/>
    <cellStyle name="Input 8 5 7" xfId="42325" xr:uid="{893FFF31-5244-46CD-83FE-A44C8817496F}"/>
    <cellStyle name="Input 8 5_Commentaires" xfId="42326" xr:uid="{E78D57A4-5C77-47EA-BFF5-DF487801E1FF}"/>
    <cellStyle name="Input 8 6" xfId="42327" xr:uid="{162FCA4F-7C0B-4A15-B91C-E09733C94981}"/>
    <cellStyle name="Input 8 6 2" xfId="42328" xr:uid="{641239D2-7D48-451D-ACA8-98BA1A28B9D6}"/>
    <cellStyle name="Input 8 6 2 2" xfId="42329" xr:uid="{5F11A404-498D-46DB-9D93-6212016A7B40}"/>
    <cellStyle name="Input 8 6 2 3" xfId="42330" xr:uid="{4019462A-A197-4862-BF0A-C2A7C3F93BFA}"/>
    <cellStyle name="Input 8 6 2 4" xfId="42331" xr:uid="{27100F84-E446-453F-B1FD-B850DC2E7658}"/>
    <cellStyle name="Input 8 6 2 5" xfId="42332" xr:uid="{7E7C7EBC-B7BA-47EC-B499-5EC9DFBC083F}"/>
    <cellStyle name="Input 8 6 2_Commentaires" xfId="42333" xr:uid="{A6A36DFA-B94B-4E84-AF11-D7B5410991A7}"/>
    <cellStyle name="Input 8 6 3" xfId="42334" xr:uid="{1C60E44D-5E4F-4B76-8827-A275E773422D}"/>
    <cellStyle name="Input 8 6 3 2" xfId="42335" xr:uid="{592FCFE5-282A-4221-B436-4BB12E1B7F9C}"/>
    <cellStyle name="Input 8 6 3 3" xfId="42336" xr:uid="{61F935BA-3A17-4A6F-9B0C-46D26621CEFE}"/>
    <cellStyle name="Input 8 6 3 4" xfId="42337" xr:uid="{589F1686-C604-4F6D-B61A-CC8426AC6FE6}"/>
    <cellStyle name="Input 8 6 3 5" xfId="42338" xr:uid="{73D40362-A7CE-40FF-870E-73BDC99AD4AD}"/>
    <cellStyle name="Input 8 6 4" xfId="42339" xr:uid="{134CE828-1E26-4E75-8CC9-6BC6CBDF6BBD}"/>
    <cellStyle name="Input 8 6 5" xfId="42340" xr:uid="{01AAD022-F641-4E61-A879-2F490C17D650}"/>
    <cellStyle name="Input 8 6 6" xfId="42341" xr:uid="{6F6E46D6-35F1-473F-8D4D-B3043C16ED27}"/>
    <cellStyle name="Input 8 6 7" xfId="42342" xr:uid="{E00BF949-8BDF-4FF2-94ED-DC927627D976}"/>
    <cellStyle name="Input 8 6_Commentaires" xfId="42343" xr:uid="{DDC5F61D-7A1E-4401-A082-3CD94C7A3486}"/>
    <cellStyle name="Input 8 7" xfId="42344" xr:uid="{4214341D-B151-4DD2-8E9A-17F27943A525}"/>
    <cellStyle name="Input 8 7 2" xfId="42345" xr:uid="{141382C8-AEBA-48A1-8D07-561D202B7A16}"/>
    <cellStyle name="Input 8 7 2 2" xfId="42346" xr:uid="{127455C7-55D2-4133-AAB9-EB64D3EB0BB0}"/>
    <cellStyle name="Input 8 7 2 3" xfId="42347" xr:uid="{7CCD2BE0-32F4-4569-84C9-F9D6728FE1FD}"/>
    <cellStyle name="Input 8 7 2 4" xfId="42348" xr:uid="{8B4674EC-7824-4EA2-BAA8-671DE4DDE720}"/>
    <cellStyle name="Input 8 7 2 5" xfId="42349" xr:uid="{9206B445-120A-47BC-8410-0F53B9223DD3}"/>
    <cellStyle name="Input 8 7 3" xfId="42350" xr:uid="{58E681ED-68C1-4808-8358-07EDC4FF389E}"/>
    <cellStyle name="Input 8 7 4" xfId="42351" xr:uid="{5B201089-187E-4BE2-A0E6-C9B81180C39E}"/>
    <cellStyle name="Input 8 7 5" xfId="42352" xr:uid="{7C97C246-702F-436C-BA1D-684CEC7D89D5}"/>
    <cellStyle name="Input 8 7 6" xfId="42353" xr:uid="{1736336D-54B8-4B6B-B691-1608F75E298E}"/>
    <cellStyle name="Input 8 7_Commentaires" xfId="42354" xr:uid="{DF2B59C8-9669-478D-B6C2-9457FA148AC5}"/>
    <cellStyle name="Input 8 8" xfId="42355" xr:uid="{6FBDFCE8-041B-4AF0-8FDA-4C4490011C7C}"/>
    <cellStyle name="Input 8 8 2" xfId="42356" xr:uid="{7F6CEE63-F4E1-46F6-A0BA-1D5ED41799A0}"/>
    <cellStyle name="Input 8 8 3" xfId="42357" xr:uid="{554868B3-9B86-44EC-B4F8-BE353741C8AD}"/>
    <cellStyle name="Input 8 8 4" xfId="42358" xr:uid="{D9EB52D6-0A68-4A0E-B619-42CB5ED3B976}"/>
    <cellStyle name="Input 8 8 5" xfId="42359" xr:uid="{CCADB068-A5ED-4D24-A00E-3E2CBBB7DBA0}"/>
    <cellStyle name="Input 8 8_Commentaires" xfId="42360" xr:uid="{8B2200CE-4159-4384-9916-6A73E3EA9199}"/>
    <cellStyle name="Input 8 9" xfId="42361" xr:uid="{9E368B77-9286-4C9A-B990-1B5E8B5B77DB}"/>
    <cellStyle name="Input 8_Commentaires" xfId="42362" xr:uid="{FB512803-867E-4359-B95A-E17EF040D457}"/>
    <cellStyle name="Input 80" xfId="42363" xr:uid="{94E6A0A1-6915-4213-AF9F-45FC9890632F}"/>
    <cellStyle name="Input 80 2" xfId="42364" xr:uid="{CBFCA711-103D-4A5A-BA88-081D5AB75A9D}"/>
    <cellStyle name="Input 80 2 2" xfId="42365" xr:uid="{50BCD199-90B9-4249-9477-E628A6BF2BA1}"/>
    <cellStyle name="Input 80 2_Commentaires" xfId="42366" xr:uid="{69746EE9-8F4E-4B92-A178-FF788AE44EA1}"/>
    <cellStyle name="Input 80 3" xfId="42367" xr:uid="{48033433-667D-419B-84AE-73CA6CAEFA31}"/>
    <cellStyle name="Input 80 3 2" xfId="42368" xr:uid="{2DF496CE-0F54-4D14-86FA-4285385A9D35}"/>
    <cellStyle name="Input 80 3_Commentaires" xfId="42369" xr:uid="{E47C8270-1458-4447-8EFF-401D6F9394FE}"/>
    <cellStyle name="Input 80 4" xfId="42370" xr:uid="{C4FB6688-618F-4A10-8FD9-64B970F876F3}"/>
    <cellStyle name="Input 80_Commentaires" xfId="42371" xr:uid="{EAAEC663-23B6-43C9-8B87-1D426C27AF84}"/>
    <cellStyle name="Input 81" xfId="42372" xr:uid="{6A793B69-E958-4FCF-B2D0-F322D5BE14F1}"/>
    <cellStyle name="Input 81 2" xfId="42373" xr:uid="{B386C185-1408-44F9-BF82-F1EE7FA52A4A}"/>
    <cellStyle name="Input 81 2 2" xfId="42374" xr:uid="{EFF991EB-82EA-481B-A843-8808DAABB4AE}"/>
    <cellStyle name="Input 81 2_Commentaires" xfId="42375" xr:uid="{25318018-0456-4E8A-8F73-D19695266F25}"/>
    <cellStyle name="Input 81 3" xfId="42376" xr:uid="{0484DA7F-CD65-4FC7-8A81-D1F76CF823C0}"/>
    <cellStyle name="Input 81 3 2" xfId="42377" xr:uid="{5DB85F7D-02E4-43E0-8A16-8F343B1AE0E0}"/>
    <cellStyle name="Input 81 3_Commentaires" xfId="42378" xr:uid="{EB4671FD-5DD8-4AD7-B893-A95FB4BB1087}"/>
    <cellStyle name="Input 81 4" xfId="42379" xr:uid="{82F2A357-1D5D-4BBB-A677-D20F708F825C}"/>
    <cellStyle name="Input 81_Commentaires" xfId="42380" xr:uid="{9B658758-E408-4ADC-AC0F-1E34295E0085}"/>
    <cellStyle name="Input 82" xfId="42381" xr:uid="{E98104FC-CE9D-4167-9953-D149467299A2}"/>
    <cellStyle name="Input 82 2" xfId="42382" xr:uid="{10C284BF-39A4-4A16-B62C-EA8F0E2483AF}"/>
    <cellStyle name="Input 82 2 2" xfId="42383" xr:uid="{C3852364-499A-4F65-890A-7DA82169F061}"/>
    <cellStyle name="Input 82 2_Commentaires" xfId="42384" xr:uid="{789A457F-ABDB-49BB-8604-8343295E30F1}"/>
    <cellStyle name="Input 82 3" xfId="42385" xr:uid="{9074FA54-60C0-476C-A037-C83DF3EBD88C}"/>
    <cellStyle name="Input 82 3 2" xfId="42386" xr:uid="{E37283EB-4A1D-46A9-AAFA-6940A2F49084}"/>
    <cellStyle name="Input 82 3_Commentaires" xfId="42387" xr:uid="{A39E1500-3A37-48C7-A13F-494912F0D3F2}"/>
    <cellStyle name="Input 82 4" xfId="42388" xr:uid="{D7AC9429-FF97-4C95-9C85-C3387F252F4E}"/>
    <cellStyle name="Input 82_Commentaires" xfId="42389" xr:uid="{47FBD611-8AB3-4FEC-B289-A47D21384C4B}"/>
    <cellStyle name="Input 83" xfId="42390" xr:uid="{D1963A8B-7542-4ABC-BC45-6A0E5E6B04A1}"/>
    <cellStyle name="Input 83 2" xfId="42391" xr:uid="{6A57CDFD-A1C2-4421-9572-C7A8EB4B340C}"/>
    <cellStyle name="Input 83 2 2" xfId="42392" xr:uid="{D04978D3-B054-494B-8538-FDFC65543E9B}"/>
    <cellStyle name="Input 83 2_Commentaires" xfId="42393" xr:uid="{B505B581-C044-4322-9D54-4F21030791F4}"/>
    <cellStyle name="Input 83 3" xfId="42394" xr:uid="{B89BE978-CF02-4567-AD05-098E380F7CE2}"/>
    <cellStyle name="Input 83 3 2" xfId="42395" xr:uid="{82A38F3C-3991-4607-874E-BA083979221E}"/>
    <cellStyle name="Input 83 3_Commentaires" xfId="42396" xr:uid="{53CACD4A-C28E-4744-B554-65EBAEC79FD2}"/>
    <cellStyle name="Input 83 4" xfId="42397" xr:uid="{53B94B8D-01D6-44ED-BF6D-F5EC87C71D8E}"/>
    <cellStyle name="Input 83_Commentaires" xfId="42398" xr:uid="{63854AC4-5D73-4B5B-990D-164B5A53BAE9}"/>
    <cellStyle name="Input 84" xfId="42399" xr:uid="{F432EB54-6BAF-4695-A950-198C66E0E71B}"/>
    <cellStyle name="Input 84 2" xfId="42400" xr:uid="{85D5035D-0061-4A23-BB62-668BAACAE7D9}"/>
    <cellStyle name="Input 84 2 2" xfId="42401" xr:uid="{A363FC5E-1D71-4FC3-8E07-D8D34BA2B5E9}"/>
    <cellStyle name="Input 84 2_Commentaires" xfId="42402" xr:uid="{9EEA6DDD-287E-45F0-8A5F-1EDA9471485F}"/>
    <cellStyle name="Input 84 3" xfId="42403" xr:uid="{85DAD0E5-4E05-4321-A839-C0A564B46351}"/>
    <cellStyle name="Input 84 3 2" xfId="42404" xr:uid="{DCF53AAD-E011-4F3C-B8A3-9AE9950BF4BF}"/>
    <cellStyle name="Input 84 3_Commentaires" xfId="42405" xr:uid="{35787105-5AE8-4E49-88F3-9799591B4CF3}"/>
    <cellStyle name="Input 84 4" xfId="42406" xr:uid="{3677C5F6-3E07-4931-AB2C-B639CF1A5C2C}"/>
    <cellStyle name="Input 84_Commentaires" xfId="42407" xr:uid="{F0DFD704-D971-47D6-9A96-B995CE939B66}"/>
    <cellStyle name="Input 85" xfId="42408" xr:uid="{1812EFAC-8350-4A02-991C-88067C6F1E32}"/>
    <cellStyle name="Input 85 2" xfId="42409" xr:uid="{E3245D99-879C-4944-B6B1-72D9FA6E1394}"/>
    <cellStyle name="Input 85 2 2" xfId="42410" xr:uid="{683EAF8E-89FD-49AF-9098-6897FAEF1718}"/>
    <cellStyle name="Input 85 2_Commentaires" xfId="42411" xr:uid="{8CB72439-FC6D-43EE-B563-86E28021258F}"/>
    <cellStyle name="Input 85 3" xfId="42412" xr:uid="{CD24C6C5-AC4B-401E-8075-5952564E05B2}"/>
    <cellStyle name="Input 85 3 2" xfId="42413" xr:uid="{F79A931D-5762-4C5C-89C2-F552B56F8160}"/>
    <cellStyle name="Input 85 3_Commentaires" xfId="42414" xr:uid="{88479CE1-ADAA-4C0A-A5F5-AAA5A51ADA95}"/>
    <cellStyle name="Input 85 4" xfId="42415" xr:uid="{A45DC1AD-26D6-454B-AAD1-56A01D0FBAA8}"/>
    <cellStyle name="Input 85_Commentaires" xfId="42416" xr:uid="{599876C6-0993-4828-885E-FD82BF5EC29A}"/>
    <cellStyle name="Input 86" xfId="42417" xr:uid="{D0EAD06A-4741-4984-A8E4-A11103E002C9}"/>
    <cellStyle name="Input 86 2" xfId="42418" xr:uid="{C8D9B7BB-4AF5-46CB-896D-E656B4C37B5C}"/>
    <cellStyle name="Input 86 2 2" xfId="42419" xr:uid="{FC03540B-60A1-4BA0-80B5-377E005F603B}"/>
    <cellStyle name="Input 86 2_Commentaires" xfId="42420" xr:uid="{B6BF8F1B-88E2-4CED-9328-B8D22E06E51F}"/>
    <cellStyle name="Input 86 3" xfId="42421" xr:uid="{95614C4A-96AF-4DA1-8B0C-94D60C972D71}"/>
    <cellStyle name="Input 86 3 2" xfId="42422" xr:uid="{E04D30C7-3134-4BAE-93EA-EF01BDCE392C}"/>
    <cellStyle name="Input 86 3_Commentaires" xfId="42423" xr:uid="{86B8E1B8-E4A2-482D-8E8B-088CFF7405E8}"/>
    <cellStyle name="Input 86 4" xfId="42424" xr:uid="{BF28A82B-0E70-46B9-A5F2-9FAF2E02DC34}"/>
    <cellStyle name="Input 86_Commentaires" xfId="42425" xr:uid="{4F53D989-DB4A-48AC-8A88-C8294F2F42F5}"/>
    <cellStyle name="Input 87" xfId="42426" xr:uid="{4264062E-9035-4462-A6D2-717510C7BD36}"/>
    <cellStyle name="Input 87 2" xfId="42427" xr:uid="{58456DBF-4EF5-4C11-ABFF-7561CE497EFB}"/>
    <cellStyle name="Input 87 2 2" xfId="42428" xr:uid="{872F5C5D-DC6C-425A-80D4-54AE116D142E}"/>
    <cellStyle name="Input 87 2_Commentaires" xfId="42429" xr:uid="{A471B96F-817D-4A3D-BDFB-F39CC1CDD0C1}"/>
    <cellStyle name="Input 87 3" xfId="42430" xr:uid="{F3496393-1A7A-4944-829F-DE5547C91B44}"/>
    <cellStyle name="Input 87 3 2" xfId="42431" xr:uid="{14870172-448D-4DEF-A70C-9D280648B4CD}"/>
    <cellStyle name="Input 87 3_Commentaires" xfId="42432" xr:uid="{D3C25646-ADDE-41C8-9856-9BBE1276ACEC}"/>
    <cellStyle name="Input 87 4" xfId="42433" xr:uid="{3C6F71A3-8981-4BD4-82D3-A52B78C083C2}"/>
    <cellStyle name="Input 87_Commentaires" xfId="42434" xr:uid="{1D950C62-2CCA-45A2-9CF6-3F9613A9017D}"/>
    <cellStyle name="Input 88" xfId="42435" xr:uid="{739176A3-C503-4113-8E28-93BCD07F03F0}"/>
    <cellStyle name="Input 88 2" xfId="42436" xr:uid="{2755703F-6D97-4207-99C8-B9C8E2F25331}"/>
    <cellStyle name="Input 88 2 2" xfId="42437" xr:uid="{5535DD6A-F508-4B61-A9EB-C1B8432B0279}"/>
    <cellStyle name="Input 88 2_Commentaires" xfId="42438" xr:uid="{4F538CB4-59C8-401F-BE5C-225C6DED2A8F}"/>
    <cellStyle name="Input 88 3" xfId="42439" xr:uid="{5D9522E7-B26E-4272-A037-B682878CC5B4}"/>
    <cellStyle name="Input 88 3 2" xfId="42440" xr:uid="{7478B519-B4DD-4917-A926-89C98057F9F4}"/>
    <cellStyle name="Input 88 3_Commentaires" xfId="42441" xr:uid="{8D8794C6-BB1B-400F-BB9A-6694CB96DB2A}"/>
    <cellStyle name="Input 88 4" xfId="42442" xr:uid="{EB6ECACC-C30E-41E0-B28D-C47A0CDDEDCA}"/>
    <cellStyle name="Input 88_Commentaires" xfId="42443" xr:uid="{779684F8-17A0-46E0-B26A-22C2668C1E27}"/>
    <cellStyle name="Input 89" xfId="42444" xr:uid="{0F539A6F-8291-4258-BA78-2919D10A4DB7}"/>
    <cellStyle name="Input 89 2" xfId="42445" xr:uid="{37A72F5D-F2BD-46D4-8428-6A4944C26A49}"/>
    <cellStyle name="Input 89 2 2" xfId="42446" xr:uid="{8421D8C1-A05A-412A-AA0A-D0954B5E777C}"/>
    <cellStyle name="Input 89 2_Commentaires" xfId="42447" xr:uid="{C144B579-4C16-4A85-99A9-9C4E7DBC3198}"/>
    <cellStyle name="Input 89 3" xfId="42448" xr:uid="{6812A443-3CA5-4B46-9B4F-17415769A12E}"/>
    <cellStyle name="Input 89 3 2" xfId="42449" xr:uid="{8AA819B2-FC4A-4F1C-AC1F-2025F5489284}"/>
    <cellStyle name="Input 89 3_Commentaires" xfId="42450" xr:uid="{834C52A7-F0A9-48FE-91CB-739C254731D4}"/>
    <cellStyle name="Input 89 4" xfId="42451" xr:uid="{00CB328E-E84F-4757-A034-D2B3ACEB0E53}"/>
    <cellStyle name="Input 89_Commentaires" xfId="42452" xr:uid="{169D8D19-71EA-46C8-89DB-5841493D9859}"/>
    <cellStyle name="Input 9" xfId="42453" xr:uid="{D9F39208-DD70-4D9F-B853-B86AA37144BF}"/>
    <cellStyle name="Input 9 10" xfId="42454" xr:uid="{FE65BBB9-D7D8-4A0F-9731-04411619FF2A}"/>
    <cellStyle name="Input 9 11" xfId="42455" xr:uid="{470B35B8-0CCC-4269-A573-FDE3D6C8684D}"/>
    <cellStyle name="Input 9 12" xfId="42456" xr:uid="{D5A616C7-915A-44E7-97ED-8482ACC9DBB5}"/>
    <cellStyle name="Input 9 2" xfId="42457" xr:uid="{FE964155-8082-4ECC-82BC-7E765CDFC472}"/>
    <cellStyle name="Input 9 2 10" xfId="42458" xr:uid="{6AF32AD1-F94B-4B2A-AE58-A099A2CE85D4}"/>
    <cellStyle name="Input 9 2 2" xfId="42459" xr:uid="{F0E59D13-3EB3-492D-9FEB-43A2D2872D6F}"/>
    <cellStyle name="Input 9 2 2 2" xfId="42460" xr:uid="{91782524-C71E-433F-84F7-6046B6035F0F}"/>
    <cellStyle name="Input 9 2 2 2 2" xfId="42461" xr:uid="{EBCA0DEC-CC05-4D25-82C7-9A3A38F926B3}"/>
    <cellStyle name="Input 9 2 2 2 3" xfId="42462" xr:uid="{BBE6CD0B-69D2-4546-9F6F-FAA41545D69B}"/>
    <cellStyle name="Input 9 2 2 2 4" xfId="42463" xr:uid="{6FBF7C79-815D-404F-82CD-F477F1487C0A}"/>
    <cellStyle name="Input 9 2 2 2 5" xfId="42464" xr:uid="{BC1FF59D-3512-460E-A226-69F15FBB241A}"/>
    <cellStyle name="Input 9 2 2 3" xfId="42465" xr:uid="{BF0C67F9-0A49-4572-B535-8B1B24D9EE31}"/>
    <cellStyle name="Input 9 2 2 3 2" xfId="42466" xr:uid="{1A4DC729-2D7D-4F10-A2E6-091B256D6B4C}"/>
    <cellStyle name="Input 9 2 2 3 3" xfId="42467" xr:uid="{CFD83D8D-C9C1-4EA3-86FD-8EB7721BFFC1}"/>
    <cellStyle name="Input 9 2 2 3 4" xfId="42468" xr:uid="{FBABFAC4-C57E-46F6-9338-F35540538AB6}"/>
    <cellStyle name="Input 9 2 2 3 5" xfId="42469" xr:uid="{9B5D3D81-335A-43D2-B0C9-BCF6F4544765}"/>
    <cellStyle name="Input 9 2 2 4" xfId="42470" xr:uid="{48A8C888-3B30-4EC1-8CA2-E749A4B55A15}"/>
    <cellStyle name="Input 9 2 2 5" xfId="42471" xr:uid="{E9B56AA9-97C2-4E79-B0AE-69D7A6AF435F}"/>
    <cellStyle name="Input 9 2 2 6" xfId="42472" xr:uid="{89808986-CEF3-4F5C-A256-147ACF809DE0}"/>
    <cellStyle name="Input 9 2 2 7" xfId="42473" xr:uid="{24C0FD9C-34E7-4560-A6B8-09A5857AE9A7}"/>
    <cellStyle name="Input 9 2 2_Commentaires" xfId="42474" xr:uid="{E7FDBB17-B428-4105-B2A9-AED26B74E066}"/>
    <cellStyle name="Input 9 2 3" xfId="42475" xr:uid="{2F705A0F-F980-447A-A6AD-FA92517F5BDA}"/>
    <cellStyle name="Input 9 2 3 2" xfId="42476" xr:uid="{A9516700-1011-44A1-9A0A-66BA7ACB7DBD}"/>
    <cellStyle name="Input 9 2 3 2 2" xfId="42477" xr:uid="{D3AB872D-BF9A-400D-B8B1-2AC068B35FFB}"/>
    <cellStyle name="Input 9 2 3 2 3" xfId="42478" xr:uid="{45FCD4F0-105F-4880-8F3F-AAE97ECAF54C}"/>
    <cellStyle name="Input 9 2 3 2 4" xfId="42479" xr:uid="{8DE44B3F-6552-4FB1-995F-7D8BC7468D37}"/>
    <cellStyle name="Input 9 2 3 2 5" xfId="42480" xr:uid="{B3781A94-6B35-477C-AED1-8CC5FCBE82D0}"/>
    <cellStyle name="Input 9 2 3 3" xfId="42481" xr:uid="{8707E8ED-F578-45B1-AB89-D8DD25B3B3EE}"/>
    <cellStyle name="Input 9 2 3 3 2" xfId="42482" xr:uid="{795E2713-708C-4612-AFB9-6BBD6291375C}"/>
    <cellStyle name="Input 9 2 3 3 3" xfId="42483" xr:uid="{0F93C81E-C7FD-49B1-AA6A-C2FA3187E53B}"/>
    <cellStyle name="Input 9 2 3 3 4" xfId="42484" xr:uid="{89290CFA-B75B-42BF-B644-C9B878E2BC3C}"/>
    <cellStyle name="Input 9 2 3 3 5" xfId="42485" xr:uid="{C20ECB24-FD0F-472C-9EE3-F8D28D2F9143}"/>
    <cellStyle name="Input 9 2 3 4" xfId="42486" xr:uid="{1CCE4B9E-E90C-4B66-9131-8426C8EF1D73}"/>
    <cellStyle name="Input 9 2 3 5" xfId="42487" xr:uid="{EA2C16EE-460B-443F-A3F7-0A7B0193709F}"/>
    <cellStyle name="Input 9 2 3 6" xfId="42488" xr:uid="{13F1DA35-6EEF-41D0-A92F-8D75E15208C5}"/>
    <cellStyle name="Input 9 2 3 7" xfId="42489" xr:uid="{6F307F62-885C-4592-8629-CD53D90128CE}"/>
    <cellStyle name="Input 9 2 3_Commentaires" xfId="42490" xr:uid="{388E6C5F-1938-486C-B89B-06BA6F82E283}"/>
    <cellStyle name="Input 9 2 4" xfId="42491" xr:uid="{B89D372D-D53E-43F4-A968-EE150ADC0871}"/>
    <cellStyle name="Input 9 2 4 2" xfId="42492" xr:uid="{1E688BC0-81D7-433F-96B4-4998E1A35447}"/>
    <cellStyle name="Input 9 2 4 2 2" xfId="42493" xr:uid="{042D6BA2-3133-4BDE-A47C-4F5A98438714}"/>
    <cellStyle name="Input 9 2 4 2 3" xfId="42494" xr:uid="{E9AA6AE0-EAE1-46E6-B30E-809AA2E31B80}"/>
    <cellStyle name="Input 9 2 4 2 4" xfId="42495" xr:uid="{E3FE381B-BCD5-4624-ACF1-2C8B3766ADD9}"/>
    <cellStyle name="Input 9 2 4 2 5" xfId="42496" xr:uid="{99CD3894-4BE7-4B18-A566-24F16024B369}"/>
    <cellStyle name="Input 9 2 4 3" xfId="42497" xr:uid="{B5BAD17D-4C2B-4DCE-8596-829326308E6A}"/>
    <cellStyle name="Input 9 2 4 3 2" xfId="42498" xr:uid="{4C92973C-E2F4-463F-B1C2-4B044BC09180}"/>
    <cellStyle name="Input 9 2 4 3 3" xfId="42499" xr:uid="{13449CB3-9255-4FB5-ABD1-54A4CED9D04D}"/>
    <cellStyle name="Input 9 2 4 3 4" xfId="42500" xr:uid="{E1036490-D3BB-4C18-AA51-B3BEE16CFC2F}"/>
    <cellStyle name="Input 9 2 4 3 5" xfId="42501" xr:uid="{B5338F1D-8C84-410F-8F7D-C405AAFE58C7}"/>
    <cellStyle name="Input 9 2 4 4" xfId="42502" xr:uid="{4B62D3BB-12FE-42AC-97E1-26CCD4A58348}"/>
    <cellStyle name="Input 9 2 4 5" xfId="42503" xr:uid="{0C7232CC-AC50-48C8-9313-80DAFD307130}"/>
    <cellStyle name="Input 9 2 4 6" xfId="42504" xr:uid="{B53DDDA3-DC86-4756-9DBB-4D404858BA37}"/>
    <cellStyle name="Input 9 2 4 7" xfId="42505" xr:uid="{811BD4FC-C11F-4E5C-9E55-45C2D4EE25C2}"/>
    <cellStyle name="Input 9 2 5" xfId="42506" xr:uid="{31032E9D-267A-4C1E-9311-6B6CFE06228C}"/>
    <cellStyle name="Input 9 2 5 2" xfId="42507" xr:uid="{D90C1C1F-BD0F-48CE-86AE-48B645A2522F}"/>
    <cellStyle name="Input 9 2 5 3" xfId="42508" xr:uid="{3A2744BF-5DDE-4A33-9DC6-8CACA65C8474}"/>
    <cellStyle name="Input 9 2 5 4" xfId="42509" xr:uid="{96AFB6D5-521A-4850-ACBF-A42CCED82196}"/>
    <cellStyle name="Input 9 2 5 5" xfId="42510" xr:uid="{CFFF0E3F-62BA-4A95-9395-9B18329E60B3}"/>
    <cellStyle name="Input 9 2 6" xfId="42511" xr:uid="{0AD8DC79-A6DB-46E3-AD1B-B0E71F65B584}"/>
    <cellStyle name="Input 9 2 6 2" xfId="42512" xr:uid="{BD7EDE87-826F-446A-8821-C2DCB4E3215A}"/>
    <cellStyle name="Input 9 2 6 3" xfId="42513" xr:uid="{EEA394D7-7930-4E78-809F-89E291F7AB7D}"/>
    <cellStyle name="Input 9 2 6 4" xfId="42514" xr:uid="{0B5E7FAD-8C1A-4C14-B76B-0E8D2EA44B87}"/>
    <cellStyle name="Input 9 2 6 5" xfId="42515" xr:uid="{FAF3AD9F-E3FF-4E44-A293-F4026FFD96A4}"/>
    <cellStyle name="Input 9 2 7" xfId="42516" xr:uid="{1D83FAA3-D77A-4924-B011-16C04490ED39}"/>
    <cellStyle name="Input 9 2 8" xfId="42517" xr:uid="{3A9BF0CA-04AB-41B8-A8DD-7125AA799E8C}"/>
    <cellStyle name="Input 9 2 9" xfId="42518" xr:uid="{E12A4DFE-0BC0-44DB-A8CB-54E1B7430FFD}"/>
    <cellStyle name="Input 9 2_Commentaires" xfId="42519" xr:uid="{76F4413E-2336-48E4-9E2E-8EE8C7DA4384}"/>
    <cellStyle name="Input 9 3" xfId="42520" xr:uid="{061C4E12-D011-4D9A-8D23-8DF6A61CA38B}"/>
    <cellStyle name="Input 9 3 2" xfId="42521" xr:uid="{F639EEDB-2DA5-4630-8DD3-614D0A3BA9D2}"/>
    <cellStyle name="Input 9 3 2 2" xfId="42522" xr:uid="{BB7F85D9-9AF4-47A3-91D1-960CB45CB5FA}"/>
    <cellStyle name="Input 9 3 2 3" xfId="42523" xr:uid="{E91CE48F-8768-45B6-9050-297072754AC0}"/>
    <cellStyle name="Input 9 3 2 4" xfId="42524" xr:uid="{0DEB9F49-5AB1-49BA-812B-0D057069BB8C}"/>
    <cellStyle name="Input 9 3 2 5" xfId="42525" xr:uid="{AF4A1E57-2033-4D73-9D29-19E3D034FC8A}"/>
    <cellStyle name="Input 9 3 2_Commentaires" xfId="42526" xr:uid="{3ECE5F02-5675-4936-AFA6-CB7F38B3DD63}"/>
    <cellStyle name="Input 9 3 3" xfId="42527" xr:uid="{21D2951A-50F7-4065-9D6E-2FDA4A402DFB}"/>
    <cellStyle name="Input 9 3 3 2" xfId="42528" xr:uid="{F9EBED85-4816-4858-B988-B8DE59B98C65}"/>
    <cellStyle name="Input 9 3 3 3" xfId="42529" xr:uid="{C38F8CBE-62BA-4E58-B363-18DE69A047D0}"/>
    <cellStyle name="Input 9 3 3 4" xfId="42530" xr:uid="{0949FD7F-F43A-4A36-A873-22F338E700C2}"/>
    <cellStyle name="Input 9 3 3 5" xfId="42531" xr:uid="{1E5CDC61-3A75-45FD-A1A9-116641671378}"/>
    <cellStyle name="Input 9 3 4" xfId="42532" xr:uid="{BB0433A5-BB50-4F3E-B932-BAA6A5EC0C74}"/>
    <cellStyle name="Input 9 3 5" xfId="42533" xr:uid="{A456CD40-A50B-4E5B-82AE-8105FD2B7E7E}"/>
    <cellStyle name="Input 9 3 6" xfId="42534" xr:uid="{1253A66A-2095-4C14-BFAD-8EE866A69DD0}"/>
    <cellStyle name="Input 9 3 7" xfId="42535" xr:uid="{9DEEE121-E1B3-4985-8789-26FE92B21F73}"/>
    <cellStyle name="Input 9 3_Commentaires" xfId="42536" xr:uid="{8CF80AA4-A7D3-400B-9E5C-CBA8FDB8B626}"/>
    <cellStyle name="Input 9 4" xfId="42537" xr:uid="{6EE79650-12A1-43E9-963D-ABEB64607AC6}"/>
    <cellStyle name="Input 9 4 2" xfId="42538" xr:uid="{41404F39-2855-4B89-892F-0FEC79AABC77}"/>
    <cellStyle name="Input 9 4 2 2" xfId="42539" xr:uid="{F16E44BA-7168-403C-B02E-CCC5AB508A94}"/>
    <cellStyle name="Input 9 4 2 3" xfId="42540" xr:uid="{163B8A2A-1508-491A-810E-A4451612B251}"/>
    <cellStyle name="Input 9 4 2 4" xfId="42541" xr:uid="{C2FC6024-D6C8-480C-80FE-1F1CB1CEFE51}"/>
    <cellStyle name="Input 9 4 2 5" xfId="42542" xr:uid="{3E126DFA-A93E-4774-89FB-6157CE31A1A5}"/>
    <cellStyle name="Input 9 4 2_Commentaires" xfId="42543" xr:uid="{81F0BCA6-E8AC-4A40-B964-60178BA84C0B}"/>
    <cellStyle name="Input 9 4 3" xfId="42544" xr:uid="{42EDAB44-0D5A-4153-A9E7-3820BE68C6E7}"/>
    <cellStyle name="Input 9 4 3 2" xfId="42545" xr:uid="{DF8F6120-043F-4643-9E8A-D93A9F086AB5}"/>
    <cellStyle name="Input 9 4 3 3" xfId="42546" xr:uid="{54395154-1AA9-4C98-810C-76DF4E58A6A9}"/>
    <cellStyle name="Input 9 4 3 4" xfId="42547" xr:uid="{241445CA-EA3E-4163-9C8C-3E5C43E3CE61}"/>
    <cellStyle name="Input 9 4 3 5" xfId="42548" xr:uid="{0A789615-64C3-4A52-A4FA-FFDCEC49C887}"/>
    <cellStyle name="Input 9 4 4" xfId="42549" xr:uid="{0B74C9A8-2409-4F2B-9F78-3569602791CC}"/>
    <cellStyle name="Input 9 4 5" xfId="42550" xr:uid="{32FB8EF2-31F5-4A40-829E-E48F4CA16857}"/>
    <cellStyle name="Input 9 4 6" xfId="42551" xr:uid="{780DDD3D-A54A-4624-B16B-1AFAAB6393B6}"/>
    <cellStyle name="Input 9 4 7" xfId="42552" xr:uid="{1A846F2B-604F-40CC-845C-4B9357D7BA3F}"/>
    <cellStyle name="Input 9 4_Commentaires" xfId="42553" xr:uid="{D0C8F4B4-7037-4186-86F7-B0D82877C7CC}"/>
    <cellStyle name="Input 9 5" xfId="42554" xr:uid="{E88B88C2-2189-4759-9553-3BDB70149C95}"/>
    <cellStyle name="Input 9 5 2" xfId="42555" xr:uid="{A3641013-4014-4D4A-A064-2B2359CFA779}"/>
    <cellStyle name="Input 9 5 2 2" xfId="42556" xr:uid="{F7F0167D-21A7-446B-8ECB-8F50ACF2D805}"/>
    <cellStyle name="Input 9 5 2 3" xfId="42557" xr:uid="{3F9F16AB-7E2C-4F2F-AED0-143FF65887ED}"/>
    <cellStyle name="Input 9 5 2 4" xfId="42558" xr:uid="{65550771-00D9-48E7-8529-77522C35CFC2}"/>
    <cellStyle name="Input 9 5 2 5" xfId="42559" xr:uid="{69444770-32C9-4B59-8CBF-CA4F06BDF662}"/>
    <cellStyle name="Input 9 5 2_Commentaires" xfId="42560" xr:uid="{8D3169D2-6988-467E-993A-6E84E09077A2}"/>
    <cellStyle name="Input 9 5 3" xfId="42561" xr:uid="{7212083F-3526-42B8-8F3F-F02DBB9075BA}"/>
    <cellStyle name="Input 9 5 3 2" xfId="42562" xr:uid="{A963E2EC-1121-4C14-A350-B44C64F90C96}"/>
    <cellStyle name="Input 9 5 3 3" xfId="42563" xr:uid="{4108F766-511B-4FDA-B864-0401CFA1C6CC}"/>
    <cellStyle name="Input 9 5 3 4" xfId="42564" xr:uid="{41AF5FD6-5073-45A5-B49E-FD79A86C1DB1}"/>
    <cellStyle name="Input 9 5 3 5" xfId="42565" xr:uid="{313C7D1E-1E64-44A5-B91A-465ECD7B5B19}"/>
    <cellStyle name="Input 9 5 4" xfId="42566" xr:uid="{90F32454-8C63-42AA-9280-1A1C5871F489}"/>
    <cellStyle name="Input 9 5 5" xfId="42567" xr:uid="{312F215D-0B87-4A30-8D64-1E18238D15B1}"/>
    <cellStyle name="Input 9 5 6" xfId="42568" xr:uid="{DB03E996-8C0C-474B-AB1A-FC8DD9907E91}"/>
    <cellStyle name="Input 9 5 7" xfId="42569" xr:uid="{50BD03DC-D5E8-4626-8E7C-5F7455CD4FD2}"/>
    <cellStyle name="Input 9 5_Commentaires" xfId="42570" xr:uid="{039A2477-CB46-4F07-8DB8-8D9C6754CE70}"/>
    <cellStyle name="Input 9 6" xfId="42571" xr:uid="{80B856B6-D0EF-492E-AC29-E960D21F7B27}"/>
    <cellStyle name="Input 9 6 2" xfId="42572" xr:uid="{054EEB51-DDC8-4FDE-BA49-DDE5996CC18F}"/>
    <cellStyle name="Input 9 6 2 2" xfId="42573" xr:uid="{50F03357-AE47-4E1E-9FF8-4AB5E86C7A9E}"/>
    <cellStyle name="Input 9 6 2 3" xfId="42574" xr:uid="{62EE6B8E-A17B-42DD-BF20-E9CD826DF898}"/>
    <cellStyle name="Input 9 6 2 4" xfId="42575" xr:uid="{AC73FB46-2A8A-4992-A444-3DEF9C75751E}"/>
    <cellStyle name="Input 9 6 2 5" xfId="42576" xr:uid="{505C7339-E618-4FE1-90D9-F0D44DCCEA77}"/>
    <cellStyle name="Input 9 6 2_Commentaires" xfId="42577" xr:uid="{F9A05CF5-1664-4BCE-9DE4-ED180A84FDFD}"/>
    <cellStyle name="Input 9 6 3" xfId="42578" xr:uid="{2827FBEA-ACE4-4B66-BB2F-9C100C7A4908}"/>
    <cellStyle name="Input 9 6 3 2" xfId="42579" xr:uid="{0B58F2E6-9629-44F6-95E5-846F36A197A9}"/>
    <cellStyle name="Input 9 6 3 3" xfId="42580" xr:uid="{B9880F61-4D6B-4C15-8A5D-323EDADD6C6C}"/>
    <cellStyle name="Input 9 6 3 4" xfId="42581" xr:uid="{AE9D463B-1ED0-4EBF-9E96-1BEA6E097779}"/>
    <cellStyle name="Input 9 6 3 5" xfId="42582" xr:uid="{886B46CC-C15B-4B74-A9BA-DED670A02D08}"/>
    <cellStyle name="Input 9 6 4" xfId="42583" xr:uid="{A7C9E080-912E-4F85-9FFA-55CEE0D0E466}"/>
    <cellStyle name="Input 9 6 5" xfId="42584" xr:uid="{4CA90401-423E-4737-98E8-90C685515EEC}"/>
    <cellStyle name="Input 9 6 6" xfId="42585" xr:uid="{C30B48EE-2F9D-4530-A66E-696BAD1DCC85}"/>
    <cellStyle name="Input 9 6 7" xfId="42586" xr:uid="{C5F8427E-E8DF-4D16-8F2E-12DE8EA65F34}"/>
    <cellStyle name="Input 9 6_Commentaires" xfId="42587" xr:uid="{C880CF00-AC06-4343-9CAD-22B161083D97}"/>
    <cellStyle name="Input 9 7" xfId="42588" xr:uid="{BE5339E5-3792-4A53-BC07-F320A8D1F5FB}"/>
    <cellStyle name="Input 9 7 2" xfId="42589" xr:uid="{142D9A15-DAF2-47C0-8E83-F58FC90EBB2F}"/>
    <cellStyle name="Input 9 7 2 2" xfId="42590" xr:uid="{53FDB95E-B1DE-42B4-9DF1-F470D7CBA09F}"/>
    <cellStyle name="Input 9 7 2 3" xfId="42591" xr:uid="{48981ED9-1BB6-4B8D-BEF7-8C6106FE1353}"/>
    <cellStyle name="Input 9 7 2 4" xfId="42592" xr:uid="{166C737A-884C-479D-84C3-2019C273AA58}"/>
    <cellStyle name="Input 9 7 2 5" xfId="42593" xr:uid="{F86CA754-0312-43D4-AADB-E737D0106BB3}"/>
    <cellStyle name="Input 9 7 3" xfId="42594" xr:uid="{52E0D14C-F395-4638-A6AA-316DF9160B32}"/>
    <cellStyle name="Input 9 7 4" xfId="42595" xr:uid="{D92A1039-84F2-4726-ABD4-9D32FB6A9ED0}"/>
    <cellStyle name="Input 9 7 5" xfId="42596" xr:uid="{FCC0B9C1-0246-4A16-A49A-0EBE52F4DC3A}"/>
    <cellStyle name="Input 9 7 6" xfId="42597" xr:uid="{9D5CBDD7-8372-4ECC-BCDD-0868B42A19F8}"/>
    <cellStyle name="Input 9 7_Commentaires" xfId="42598" xr:uid="{5FE95B3E-83FD-4C73-9BF5-CC6621F44310}"/>
    <cellStyle name="Input 9 8" xfId="42599" xr:uid="{616F68CA-F058-49DE-AE44-E05F8BDF9ED6}"/>
    <cellStyle name="Input 9 8 2" xfId="42600" xr:uid="{A886B814-96BC-4C1F-B67B-DA389311F95F}"/>
    <cellStyle name="Input 9 8 3" xfId="42601" xr:uid="{8CF97242-F4F2-44D4-93E7-BB1955A95FC2}"/>
    <cellStyle name="Input 9 8 4" xfId="42602" xr:uid="{4EEEE876-3301-404C-A92C-BBA7A20AB3EA}"/>
    <cellStyle name="Input 9 8 5" xfId="42603" xr:uid="{A7655595-E91D-4D7B-89E1-2B4EFD186926}"/>
    <cellStyle name="Input 9 8_Commentaires" xfId="42604" xr:uid="{D26051F7-DC15-40C2-B668-AB25C7DC574D}"/>
    <cellStyle name="Input 9 9" xfId="42605" xr:uid="{147F8EF5-296B-42CD-92D1-ACDEEB37C163}"/>
    <cellStyle name="Input 9_Commentaires" xfId="42606" xr:uid="{3B825993-CBD9-4D48-BA51-E73F2B1352E4}"/>
    <cellStyle name="Input 90" xfId="42607" xr:uid="{159205F2-DB06-48F5-AE98-44CB2075E552}"/>
    <cellStyle name="Input 90 2" xfId="42608" xr:uid="{8AAB45FA-986F-4E5A-85D2-D917E6E350B0}"/>
    <cellStyle name="Input 90 2 2" xfId="42609" xr:uid="{3DF18419-0B5C-4BDE-98C2-D715D76B6E8A}"/>
    <cellStyle name="Input 90 2_Commentaires" xfId="42610" xr:uid="{B98CDF58-68CB-4427-A2C3-812C508D7703}"/>
    <cellStyle name="Input 90 3" xfId="42611" xr:uid="{2236A462-379E-494B-A137-324E6A82F8FF}"/>
    <cellStyle name="Input 90 3 2" xfId="42612" xr:uid="{97854559-A0A0-4D1A-82BA-E6476123794B}"/>
    <cellStyle name="Input 90 3_Commentaires" xfId="42613" xr:uid="{45C08D2C-414A-41F3-8BDE-62D3308AFC83}"/>
    <cellStyle name="Input 90 4" xfId="42614" xr:uid="{C548EABC-ED2F-4855-A9A6-4A1A47A7E95E}"/>
    <cellStyle name="Input 90_Commentaires" xfId="42615" xr:uid="{E90255C9-343C-4DE8-BE85-6FDD40BF766A}"/>
    <cellStyle name="Input 91" xfId="42616" xr:uid="{7B3C0A63-B05A-4A6D-86E8-78C94F09E555}"/>
    <cellStyle name="Input 91 2" xfId="42617" xr:uid="{F3A48644-9509-4A37-BD6A-B2F2A4B14AB6}"/>
    <cellStyle name="Input 91 2 2" xfId="42618" xr:uid="{4AA17726-75B5-4787-ADBA-608BE1AAAB0B}"/>
    <cellStyle name="Input 91 2_Commentaires" xfId="42619" xr:uid="{A8AF133D-ADFF-4EEB-A435-A02B592E7CEE}"/>
    <cellStyle name="Input 91 3" xfId="42620" xr:uid="{F4A44EBD-FFD2-486F-8CAF-BB84E746A8E6}"/>
    <cellStyle name="Input 91 3 2" xfId="42621" xr:uid="{B62F9027-0080-49EB-A628-1DD546C6751C}"/>
    <cellStyle name="Input 91 3_Commentaires" xfId="42622" xr:uid="{958B3EF7-C719-4F7E-9921-30A4278A05B6}"/>
    <cellStyle name="Input 91 4" xfId="42623" xr:uid="{D02E487B-4426-4284-AC0E-F50E11A8B6DA}"/>
    <cellStyle name="Input 91_Commentaires" xfId="42624" xr:uid="{DE8B9110-85D8-4692-9770-E18B2073640D}"/>
    <cellStyle name="Input 92" xfId="42625" xr:uid="{1E7BEA03-CB53-4FB0-97FF-F301487181A2}"/>
    <cellStyle name="Input 92 2" xfId="42626" xr:uid="{D88FD520-3D66-4EBF-B2C3-7C6B4A5F9FE1}"/>
    <cellStyle name="Input 92 2 2" xfId="42627" xr:uid="{6801DDD7-69A7-4875-8E2C-6BBE3E27618C}"/>
    <cellStyle name="Input 92 2_Commentaires" xfId="42628" xr:uid="{606E9F3B-BB0D-47C9-8870-A2C6FD8B7228}"/>
    <cellStyle name="Input 92 3" xfId="42629" xr:uid="{60B0C805-A124-41A4-B899-637BBB8335EC}"/>
    <cellStyle name="Input 92 3 2" xfId="42630" xr:uid="{B3945393-B010-4306-B686-F3488DB2FBE3}"/>
    <cellStyle name="Input 92 3_Commentaires" xfId="42631" xr:uid="{13CF65B6-D652-49B8-9A5A-D91DA98C8F2D}"/>
    <cellStyle name="Input 92 4" xfId="42632" xr:uid="{88F63F4A-00B8-4E5F-BAE0-15B53C5B9513}"/>
    <cellStyle name="Input 92_Commentaires" xfId="42633" xr:uid="{C5AA1A03-91BF-4798-A74C-0411E2B5218A}"/>
    <cellStyle name="Input 93" xfId="42634" xr:uid="{8D606AED-A63A-4F55-AB56-3007EFED4A2F}"/>
    <cellStyle name="Input 93 2" xfId="42635" xr:uid="{BE549871-71D2-4251-9905-BDC3A8F457D1}"/>
    <cellStyle name="Input 93 2 2" xfId="42636" xr:uid="{254F8211-3B4A-454E-B398-3C58A6823E9F}"/>
    <cellStyle name="Input 93 2_Commentaires" xfId="42637" xr:uid="{EE54642D-0684-4AB8-B3C5-55CD233CE719}"/>
    <cellStyle name="Input 93 3" xfId="42638" xr:uid="{B7501959-B579-4DE8-B57F-B31CD12B1D64}"/>
    <cellStyle name="Input 93_Commentaires" xfId="42639" xr:uid="{74BF53F8-E101-49E2-B150-50E82B3A2EBD}"/>
    <cellStyle name="Input 94" xfId="42640" xr:uid="{C225BC34-ECB1-448C-B2E3-FA1A68A9EC1C}"/>
    <cellStyle name="Input 94 2" xfId="42641" xr:uid="{E960D797-C60F-4FAA-B48A-FE2EC6C4614E}"/>
    <cellStyle name="Input 94 2 2" xfId="42642" xr:uid="{364AF818-1FC1-44EA-B09D-4063BE7F10C6}"/>
    <cellStyle name="Input 94 2_Commentaires" xfId="42643" xr:uid="{0C1B4BBA-6B7D-4A37-99C3-43B9699BC367}"/>
    <cellStyle name="Input 94 3" xfId="42644" xr:uid="{66E4463C-36D8-46BC-B30E-F500C13A274B}"/>
    <cellStyle name="Input 94_Commentaires" xfId="42645" xr:uid="{62B1804B-CCC7-4DAC-B3F4-61D3C26A73B6}"/>
    <cellStyle name="Input 95" xfId="42646" xr:uid="{C4150462-26C2-4AE2-A8B8-FD52B66A57D9}"/>
    <cellStyle name="Input 95 2" xfId="42647" xr:uid="{3A035BEC-9AB7-4D61-ABBF-30C3730DAC0A}"/>
    <cellStyle name="Input 95 2 2" xfId="42648" xr:uid="{D938D4C1-C6BC-4AAF-8CCB-FFB5D1A93CBE}"/>
    <cellStyle name="Input 95 2_Commentaires" xfId="42649" xr:uid="{542A1FC9-D1D2-498B-B579-CB1418FB8A55}"/>
    <cellStyle name="Input 95 3" xfId="42650" xr:uid="{25815FFD-0E9D-4ECC-82FE-F3882136AF69}"/>
    <cellStyle name="Input 95_Commentaires" xfId="42651" xr:uid="{EA1CA3E0-5DD1-4612-9F47-33C7C524B38A}"/>
    <cellStyle name="Input 96" xfId="42652" xr:uid="{B4057834-599C-4ECD-8463-C0B59EFA3949}"/>
    <cellStyle name="Input 96 2" xfId="42653" xr:uid="{EA1540C6-B8A8-47BE-8CA6-D78560FC0D63}"/>
    <cellStyle name="Input 96 2 2" xfId="42654" xr:uid="{43C1D998-1845-4E7D-A2B3-0F14853FBC2D}"/>
    <cellStyle name="Input 96 2_Commentaires" xfId="42655" xr:uid="{30200F32-22F4-4866-AC6C-186556AE300A}"/>
    <cellStyle name="Input 96 3" xfId="42656" xr:uid="{EAF8721A-F6C2-4AA1-BEF7-76D4AC8F9442}"/>
    <cellStyle name="Input 96_Commentaires" xfId="42657" xr:uid="{E5177C88-7657-4A76-B9A1-0DB426864543}"/>
    <cellStyle name="Input 97" xfId="42658" xr:uid="{3F21F344-9695-468A-8AD2-CC2468025EFD}"/>
    <cellStyle name="Input 97 2" xfId="42659" xr:uid="{38EF129A-965F-47A8-AC63-18DAE9A1FEDD}"/>
    <cellStyle name="Input 97 2 2" xfId="42660" xr:uid="{A98F6B71-F339-4290-9CF6-E7748864D25A}"/>
    <cellStyle name="Input 97 2_Commentaires" xfId="42661" xr:uid="{4593D322-D885-4F74-8193-56A634B5DBDC}"/>
    <cellStyle name="Input 97 3" xfId="42662" xr:uid="{68D38A69-2CCA-4312-80B5-AF79896205A0}"/>
    <cellStyle name="Input 97_Commentaires" xfId="42663" xr:uid="{EEB8D439-C912-418E-B78E-4E2FCDBEC133}"/>
    <cellStyle name="Input 98" xfId="42664" xr:uid="{A301580C-7804-4C90-AD7C-559B0ADF5DE8}"/>
    <cellStyle name="Input 98 2" xfId="42665" xr:uid="{6B07BCC3-39AB-4BC5-A7B2-E9BC61A28A83}"/>
    <cellStyle name="Input 98 2 2" xfId="42666" xr:uid="{4746F127-36EB-4D50-87E4-C85F01CA1A04}"/>
    <cellStyle name="Input 98 2_Commentaires" xfId="42667" xr:uid="{3E90477A-5C81-4A06-81DA-C6A313A95984}"/>
    <cellStyle name="Input 98 3" xfId="42668" xr:uid="{406C2FDF-CE78-472A-85A3-58E992802C37}"/>
    <cellStyle name="Input 98_Commentaires" xfId="42669" xr:uid="{A75C12F8-D33B-4BEA-9052-D073C4F96B4F}"/>
    <cellStyle name="Input 99" xfId="42670" xr:uid="{B456F2A1-A07C-48B9-9C92-8A87598D81EF}"/>
    <cellStyle name="Input 99 2" xfId="42671" xr:uid="{BD70AED4-A4B8-449C-8C5D-B871424A0E6F}"/>
    <cellStyle name="Input 99 2 2" xfId="42672" xr:uid="{DD6726DA-40E9-49A6-A58F-E50B51F72486}"/>
    <cellStyle name="Input 99 2_Commentaires" xfId="42673" xr:uid="{52C30850-00B3-4B89-B901-A9531157569A}"/>
    <cellStyle name="Input 99 3" xfId="42674" xr:uid="{040CA044-BB10-476A-A0BE-90B3FB2A4ABE}"/>
    <cellStyle name="Input 99_Commentaires" xfId="42675" xr:uid="{45CCBEA8-CFD9-4C68-A5DE-ED4E0899A218}"/>
    <cellStyle name="Input_Commentaires" xfId="42676" xr:uid="{5193A15F-E5C6-4D27-B638-9597CC34E6E0}"/>
    <cellStyle name="Insatisfaisant" xfId="9" builtinId="27" customBuiltin="1"/>
    <cellStyle name="Insatisfaisant 1" xfId="42677" xr:uid="{BAB8D8B1-0218-4175-92EF-405AED4DE9B9}"/>
    <cellStyle name="Insatisfaisant 2" xfId="42678" xr:uid="{AFC35371-3DAB-4631-B5CF-1DC79894F8BF}"/>
    <cellStyle name="Insatisfaisant 2 2" xfId="42679" xr:uid="{168F2D57-AE1B-419C-8EF7-60A670FB3619}"/>
    <cellStyle name="Insatisfaisant 3" xfId="42680" xr:uid="{1B534F46-5A3A-4231-8EDB-57BF28582B45}"/>
    <cellStyle name="Linked Cell" xfId="42681" xr:uid="{D491EE47-2E27-43F9-8430-4E5683789E27}"/>
    <cellStyle name="MainData" xfId="42682" xr:uid="{632975DE-C507-4F07-907B-9A798A169038}"/>
    <cellStyle name="MajorTotal" xfId="42683" xr:uid="{8D86491C-BC9E-4502-91CC-4A61A867FB52}"/>
    <cellStyle name="MajorTotal 10" xfId="42684" xr:uid="{46ECDCBA-9F72-4D9D-A6B2-EBD239000670}"/>
    <cellStyle name="MajorTotal 11" xfId="42685" xr:uid="{A6E4840E-2A3B-41DA-BACE-A3FD00B5A7F1}"/>
    <cellStyle name="MajorTotal 2" xfId="42686" xr:uid="{BBE6963B-B3A1-4C0E-A002-6B234754720E}"/>
    <cellStyle name="MajorTotal 2 2" xfId="42687" xr:uid="{01DB7FE1-3C43-4C5B-BADB-FD1953B6657C}"/>
    <cellStyle name="MajorTotal 2 2 2" xfId="42688" xr:uid="{8718070F-DCF4-4016-AA66-C32A3D2D9F28}"/>
    <cellStyle name="MajorTotal 2 2 3" xfId="42689" xr:uid="{265EDDF6-54B3-480A-B075-41FB17701B8E}"/>
    <cellStyle name="MajorTotal 2 2 4" xfId="42690" xr:uid="{99CADA5F-2214-4FF1-B182-B00935F8FB33}"/>
    <cellStyle name="MajorTotal 2 2 5" xfId="42691" xr:uid="{6016BC19-64BB-41F0-81E8-E2F023F1D219}"/>
    <cellStyle name="MajorTotal 2 2 6" xfId="42692" xr:uid="{013A7BE9-D305-4A41-B12F-62A97A5F8D43}"/>
    <cellStyle name="MajorTotal 2 3" xfId="42693" xr:uid="{CF93F68E-28CA-4A16-A18F-D1CAD107C145}"/>
    <cellStyle name="MajorTotal 2 4" xfId="42694" xr:uid="{9E48DB5A-179C-45C0-8EE2-A86C0765501A}"/>
    <cellStyle name="MajorTotal 2 5" xfId="42695" xr:uid="{61EA420A-7F5A-4E2D-834A-DAF6111BA392}"/>
    <cellStyle name="MajorTotal 2 6" xfId="42696" xr:uid="{B29B3A94-FBD5-4743-89CF-142E9E7B870E}"/>
    <cellStyle name="MajorTotal 2 7" xfId="42697" xr:uid="{48EE9CCB-C942-4C5F-8B03-40834C630C73}"/>
    <cellStyle name="MajorTotal 2_Commentaires" xfId="42698" xr:uid="{D9738348-C6F4-42D1-B79A-754CA59D0F38}"/>
    <cellStyle name="MajorTotal 3" xfId="42699" xr:uid="{3C6EB86B-DFE1-4575-9906-39FA7C209534}"/>
    <cellStyle name="MajorTotal 3 2" xfId="42700" xr:uid="{96038740-EE91-4830-8D88-28A7ACD73DA0}"/>
    <cellStyle name="MajorTotal 3 2 2" xfId="42701" xr:uid="{F50498BE-D56C-4B44-92BD-33C6BCD77526}"/>
    <cellStyle name="MajorTotal 3 2 3" xfId="42702" xr:uid="{E6D638FE-353A-4E3D-86FD-FB7FC78E0888}"/>
    <cellStyle name="MajorTotal 3 2 4" xfId="42703" xr:uid="{662DD79B-F37E-40BC-8606-E8B6C2B66D8E}"/>
    <cellStyle name="MajorTotal 3 2 5" xfId="42704" xr:uid="{ECD0CC9C-D69C-455C-90C5-AFA5CD323522}"/>
    <cellStyle name="MajorTotal 3 2 6" xfId="42705" xr:uid="{EB22717D-1F2B-4B77-8AED-C254F829E5FA}"/>
    <cellStyle name="MajorTotal 3 3" xfId="42706" xr:uid="{76637DD0-A6A3-4480-88D9-61E84C7ACCDB}"/>
    <cellStyle name="MajorTotal 3 4" xfId="42707" xr:uid="{EFE85CEA-748E-4A37-AA41-ACF768F36EB9}"/>
    <cellStyle name="MajorTotal 3 5" xfId="42708" xr:uid="{2F766647-571B-4DDC-8C1A-D42DD2BBBB6A}"/>
    <cellStyle name="MajorTotal 3 6" xfId="42709" xr:uid="{45AD58B2-34CB-4EA2-A7D6-34E2A3E7FB61}"/>
    <cellStyle name="MajorTotal 3 7" xfId="42710" xr:uid="{4BA3B9EF-9E68-4AC9-9600-2F440A18CF06}"/>
    <cellStyle name="MajorTotal 4" xfId="42711" xr:uid="{E0B44A0B-759D-4E10-B094-29B5BF990ADD}"/>
    <cellStyle name="MajorTotal 4 2" xfId="42712" xr:uid="{E83AEFD5-BBEB-4986-872D-5D9451F4FD35}"/>
    <cellStyle name="MajorTotal 4 2 2" xfId="42713" xr:uid="{89C0C6FF-6CBE-4F7D-ACDF-57D3866929D8}"/>
    <cellStyle name="MajorTotal 4 2 3" xfId="42714" xr:uid="{FFAD512E-F9C2-4364-B612-AFBF0D4906F2}"/>
    <cellStyle name="MajorTotal 4 2 4" xfId="42715" xr:uid="{B68FBF6D-DF74-4C2C-B8E9-A84FC0947130}"/>
    <cellStyle name="MajorTotal 4 2 5" xfId="42716" xr:uid="{CF4D8C33-D267-450E-BF03-E0DBADE2B879}"/>
    <cellStyle name="MajorTotal 4 2 6" xfId="42717" xr:uid="{E6E67632-D8DB-47A5-8560-7468AF24E11F}"/>
    <cellStyle name="MajorTotal 4 3" xfId="42718" xr:uid="{2CA47A8C-45BF-4951-82D9-36764A662535}"/>
    <cellStyle name="MajorTotal 4 4" xfId="42719" xr:uid="{8F7A828B-49DD-4C90-864F-DD8CFFCBE773}"/>
    <cellStyle name="MajorTotal 4 5" xfId="42720" xr:uid="{A5882F6B-9793-44CF-BE69-720759E2A8AE}"/>
    <cellStyle name="MajorTotal 4 6" xfId="42721" xr:uid="{7E0966FD-6C6E-49E7-8364-882D45BAFD93}"/>
    <cellStyle name="MajorTotal 4 7" xfId="42722" xr:uid="{64191D63-B118-41A9-BF42-010C3291E520}"/>
    <cellStyle name="MajorTotal 5" xfId="42723" xr:uid="{AAE450FD-72C3-4E2C-A126-6B616F4A1E7C}"/>
    <cellStyle name="MajorTotal 5 2" xfId="42724" xr:uid="{CD66AA3A-22DD-4604-BFDF-B2B4F24008E7}"/>
    <cellStyle name="MajorTotal 5 2 2" xfId="42725" xr:uid="{7E64E418-660E-4CFE-A3B1-E24FC46BE583}"/>
    <cellStyle name="MajorTotal 5 2 3" xfId="42726" xr:uid="{C1E9455B-03ED-4D36-931A-71DFDC9C564F}"/>
    <cellStyle name="MajorTotal 5 2 4" xfId="42727" xr:uid="{320B5B82-BE3A-44E9-B200-B0E7961CEDF3}"/>
    <cellStyle name="MajorTotal 5 2 5" xfId="42728" xr:uid="{C3411EF2-DAC0-46B2-BD99-E0245FA14607}"/>
    <cellStyle name="MajorTotal 5 2 6" xfId="42729" xr:uid="{B8DD785D-048C-421E-BA9D-A2C9D3DE72BC}"/>
    <cellStyle name="MajorTotal 5 3" xfId="42730" xr:uid="{ABFD2926-B018-4C86-8C5B-04262699B112}"/>
    <cellStyle name="MajorTotal 5 4" xfId="42731" xr:uid="{6315DFC6-18D7-4EAF-B70F-DF1EE6BBF5F6}"/>
    <cellStyle name="MajorTotal 5 5" xfId="42732" xr:uid="{6B2C0CAF-4A76-4C26-BD07-753C28F541F4}"/>
    <cellStyle name="MajorTotal 5 6" xfId="42733" xr:uid="{A95A2771-0F44-481B-8B02-93105A21362D}"/>
    <cellStyle name="MajorTotal 5 7" xfId="42734" xr:uid="{236C1172-CD6A-4B49-A879-C36D3FFA3307}"/>
    <cellStyle name="MajorTotal 6" xfId="42735" xr:uid="{5E675531-3535-4CFB-A4A5-85BD39A6BB84}"/>
    <cellStyle name="MajorTotal 6 2" xfId="42736" xr:uid="{D7BAB490-536E-45C4-9A62-A9378D42CDEA}"/>
    <cellStyle name="MajorTotal 6 3" xfId="42737" xr:uid="{1FF88E3F-A53E-4D14-A0D8-591D6AA30E2A}"/>
    <cellStyle name="MajorTotal 6 4" xfId="42738" xr:uid="{AA4B920E-8833-405A-8657-0A73739CFB3C}"/>
    <cellStyle name="MajorTotal 6 5" xfId="42739" xr:uid="{231A7D56-656E-4A17-A577-F6C556FC4023}"/>
    <cellStyle name="MajorTotal 6 6" xfId="42740" xr:uid="{C527C550-1C94-481C-AF05-EA0D1BF92610}"/>
    <cellStyle name="MajorTotal 7" xfId="42741" xr:uid="{17DBAF43-7A27-4CF6-B77B-0CD8F4FAC831}"/>
    <cellStyle name="MajorTotal 8" xfId="42742" xr:uid="{4DEEC903-0E77-4790-A714-3DE977C85BC9}"/>
    <cellStyle name="MajorTotal 9" xfId="42743" xr:uid="{7C335361-F1B3-4D3C-B342-15A74D663E97}"/>
    <cellStyle name="MajorTotal_Commentaires" xfId="42744" xr:uid="{5B20D841-77BE-431D-8F9D-E5520AC2B08D}"/>
    <cellStyle name="Milliers" xfId="1" builtinId="3"/>
    <cellStyle name="Milliers [0] 2" xfId="42745" xr:uid="{A47E5BB5-23E2-4438-B32D-94390697EFF4}"/>
    <cellStyle name="Milliers 10" xfId="42746" xr:uid="{CD03B42D-6FA3-42C1-BA6C-2802825B867C}"/>
    <cellStyle name="Milliers 10 10" xfId="42747" xr:uid="{CF837203-4695-41E6-A96F-75E871EA1C6F}"/>
    <cellStyle name="Milliers 10 10 2" xfId="42748" xr:uid="{2B833007-27FB-45CA-A988-7F762EEE8B6B}"/>
    <cellStyle name="Milliers 10 10_Commentaires" xfId="42749" xr:uid="{18DC60F5-F126-43B1-9FD8-1BB699D0625F}"/>
    <cellStyle name="Milliers 10 11" xfId="42750" xr:uid="{70DF9BE9-EB32-450E-9254-F4B6E65C5901}"/>
    <cellStyle name="Milliers 10 12" xfId="42751" xr:uid="{930995AF-AD3A-40BF-87AF-329FB25B0794}"/>
    <cellStyle name="Milliers 10 13" xfId="42752" xr:uid="{DDADF716-2B06-4875-A689-0FF2743E34B9}"/>
    <cellStyle name="Milliers 10 2" xfId="42753" xr:uid="{CF1BE116-414F-4E77-8978-AB703ECAAEE0}"/>
    <cellStyle name="Milliers 10 2 2" xfId="42754" xr:uid="{B7946661-68C1-4B6F-B7BB-8F7431E963CA}"/>
    <cellStyle name="Milliers 10 2_Commentaires" xfId="42755" xr:uid="{B56B3CAE-77F8-45DB-BA79-C0872E415582}"/>
    <cellStyle name="Milliers 10 3" xfId="42756" xr:uid="{00BEDD88-86A5-41AE-8B14-3E2408517815}"/>
    <cellStyle name="Milliers 10 3 2" xfId="42757" xr:uid="{919E8E4E-95B5-45F6-8588-B8C6A1BC1895}"/>
    <cellStyle name="Milliers 10 3 2 2" xfId="42758" xr:uid="{841EE329-B4E4-4E5A-A13A-AC29E548A845}"/>
    <cellStyle name="Milliers 10 3 2 2 2" xfId="42759" xr:uid="{7E894892-7222-424A-97A2-A48ED16E4F03}"/>
    <cellStyle name="Milliers 10 3 2 2_Commentaires" xfId="42760" xr:uid="{DA7AC2F9-95D2-48F6-94E2-A4540C788512}"/>
    <cellStyle name="Milliers 10 3 2 3" xfId="42761" xr:uid="{A304C10C-8C1D-4B8E-A5FF-31D7D448394F}"/>
    <cellStyle name="Milliers 10 3 2_Commentaires" xfId="42762" xr:uid="{D725FE94-C027-47A6-98C2-38D0AC41CFFD}"/>
    <cellStyle name="Milliers 10 3 3" xfId="42763" xr:uid="{FF769691-5F2D-43F5-A656-A9AF40ABF611}"/>
    <cellStyle name="Milliers 10 3 3 2" xfId="42764" xr:uid="{1ACB5B9F-F2FB-4B21-89E3-57DDFB43CEAB}"/>
    <cellStyle name="Milliers 10 3 3 2 2" xfId="42765" xr:uid="{E9CBB832-C20A-4EB1-954E-C0318A751805}"/>
    <cellStyle name="Milliers 10 3 3 2_Commentaires" xfId="42766" xr:uid="{AC379831-9149-4D19-840C-8F28680AD9D4}"/>
    <cellStyle name="Milliers 10 3 3 3" xfId="42767" xr:uid="{D20241B6-FC11-4C35-8F1B-BAB8DB0EF2D9}"/>
    <cellStyle name="Milliers 10 3 3_Commentaires" xfId="42768" xr:uid="{4DC4F88F-C219-4B3C-97B5-C35F3C72534D}"/>
    <cellStyle name="Milliers 10 3 4" xfId="42769" xr:uid="{AE0CE7E1-2A6A-4919-AB9B-608B98C1C9B8}"/>
    <cellStyle name="Milliers 10 3 4 2" xfId="42770" xr:uid="{9AC28363-4A4F-4A16-8011-B715CC25D18B}"/>
    <cellStyle name="Milliers 10 3 4 2 2" xfId="42771" xr:uid="{250BEFC5-846D-465C-A707-769B7A7997F9}"/>
    <cellStyle name="Milliers 10 3 4 2_Commentaires" xfId="42772" xr:uid="{3735DC17-D01A-4CA4-AB4F-79DD43D581DE}"/>
    <cellStyle name="Milliers 10 3 4 3" xfId="42773" xr:uid="{4E69CAF5-6DA4-4239-94C5-DB9C57D2807A}"/>
    <cellStyle name="Milliers 10 3 4_Commentaires" xfId="42774" xr:uid="{2DC8474B-6091-496C-A3F5-149F3F36C35A}"/>
    <cellStyle name="Milliers 10 3 5" xfId="42775" xr:uid="{12448F8D-430E-4176-9528-E4F046F98694}"/>
    <cellStyle name="Milliers 10 3 5 2" xfId="42776" xr:uid="{D4EFB845-FD8E-4CCF-8421-739B47BF1FDE}"/>
    <cellStyle name="Milliers 10 3 5 2 2" xfId="42777" xr:uid="{C50E4DEC-752F-4FCD-976B-41CAE9CB7AE6}"/>
    <cellStyle name="Milliers 10 3 5 2_Commentaires" xfId="42778" xr:uid="{1CC9DA0D-CB10-4550-B5B8-8891E2D68208}"/>
    <cellStyle name="Milliers 10 3 5 3" xfId="42779" xr:uid="{8F2ED625-C50A-4B2E-BC5F-0F53F0208F39}"/>
    <cellStyle name="Milliers 10 3 5_Commentaires" xfId="42780" xr:uid="{71D88E4F-0C60-440F-AE2D-201D0725041F}"/>
    <cellStyle name="Milliers 10 3 6" xfId="42781" xr:uid="{EE39B48E-51EC-431A-9EA7-FC20E9301BA5}"/>
    <cellStyle name="Milliers 10 3 6 2" xfId="42782" xr:uid="{68A14111-48FA-41F2-8DC7-53BB51073302}"/>
    <cellStyle name="Milliers 10 3 6_Commentaires" xfId="42783" xr:uid="{0CCE2FEE-C978-4737-AE50-47865AB39521}"/>
    <cellStyle name="Milliers 10 3 7" xfId="42784" xr:uid="{BF41C979-E2A4-4861-AB6D-34C31D0B18E2}"/>
    <cellStyle name="Milliers 10 3 8" xfId="42785" xr:uid="{5437E7A3-6F47-42F5-890E-25E4CDA44804}"/>
    <cellStyle name="Milliers 10 3_Commentaires" xfId="42786" xr:uid="{8E6A4799-963D-40DB-B3C0-DA5FFC7E4B6B}"/>
    <cellStyle name="Milliers 10 4" xfId="42787" xr:uid="{71D9E62E-55AD-4132-95F3-FF19B03A954F}"/>
    <cellStyle name="Milliers 10 4 2" xfId="42788" xr:uid="{6A090227-B324-486A-B81E-5F038AA7F6BB}"/>
    <cellStyle name="Milliers 10 4 2 2" xfId="42789" xr:uid="{9A4674DE-02D0-48AE-92BE-737E7963CC0D}"/>
    <cellStyle name="Milliers 10 4 2_Commentaires" xfId="42790" xr:uid="{6E98C908-5A48-4CA4-91F5-E6CD3937BCA7}"/>
    <cellStyle name="Milliers 10 4 3" xfId="42791" xr:uid="{A688D436-1F4E-4A6E-992A-6D4CF65266BD}"/>
    <cellStyle name="Milliers 10 4_Commentaires" xfId="42792" xr:uid="{D2001C6B-219B-4E46-BA73-1E5A722745B8}"/>
    <cellStyle name="Milliers 10 5" xfId="42793" xr:uid="{A3D5C1C8-55A5-4A97-A30A-83761A1D9513}"/>
    <cellStyle name="Milliers 10 5 2" xfId="42794" xr:uid="{BF42EBEF-FD75-49C4-BA7A-EBC083E36727}"/>
    <cellStyle name="Milliers 10 5 2 2" xfId="42795" xr:uid="{E303FE3C-BAC0-44F9-97FA-417D378A4608}"/>
    <cellStyle name="Milliers 10 5 2_Commentaires" xfId="42796" xr:uid="{D3039035-1DA9-44A5-AFCB-D2DFC5B016A8}"/>
    <cellStyle name="Milliers 10 5 3" xfId="42797" xr:uid="{A213BD3C-87C3-435B-AC22-4B40A32E89B0}"/>
    <cellStyle name="Milliers 10 5_Commentaires" xfId="42798" xr:uid="{904BD435-084C-4C41-B0C0-9F03BE21C3CD}"/>
    <cellStyle name="Milliers 10 6" xfId="42799" xr:uid="{E7CC52A2-4ACA-41E3-99DC-8C4BFDE0436E}"/>
    <cellStyle name="Milliers 10 6 2" xfId="42800" xr:uid="{1E400831-8802-4AB0-96DD-5DE0DEF7F5D1}"/>
    <cellStyle name="Milliers 10 6 2 2" xfId="42801" xr:uid="{1B5A5FFF-FF94-4077-9894-54A21B2740B3}"/>
    <cellStyle name="Milliers 10 6 2_Commentaires" xfId="42802" xr:uid="{C6667446-B6E6-4DCC-B6E7-A9EF167028CA}"/>
    <cellStyle name="Milliers 10 6 3" xfId="42803" xr:uid="{16CEF4F9-DC2E-4F38-A70F-F4CEF60805CC}"/>
    <cellStyle name="Milliers 10 6_Commentaires" xfId="42804" xr:uid="{EDD47C58-5C7D-458C-84E7-2FC21127A2F2}"/>
    <cellStyle name="Milliers 10 7" xfId="42805" xr:uid="{F64C1A6C-FEF1-44C8-B55A-8A4817904FB1}"/>
    <cellStyle name="Milliers 10 7 2" xfId="42806" xr:uid="{6DBDE993-F03B-41FC-920C-7E582CD2140B}"/>
    <cellStyle name="Milliers 10 7 2 2" xfId="42807" xr:uid="{68422FB5-C44E-4E4C-82DD-FE133ECBFBAB}"/>
    <cellStyle name="Milliers 10 7 2_Commentaires" xfId="42808" xr:uid="{C6134979-718E-4876-BA44-476C32B7EB14}"/>
    <cellStyle name="Milliers 10 7 3" xfId="42809" xr:uid="{8AF98C7D-0A8E-4BC9-BB90-6AD564707652}"/>
    <cellStyle name="Milliers 10 7_Commentaires" xfId="42810" xr:uid="{182E09E0-973C-4698-8B58-6F1D6019D2A9}"/>
    <cellStyle name="Milliers 10 8" xfId="42811" xr:uid="{268FC72F-A558-4333-BDDE-F141B3449173}"/>
    <cellStyle name="Milliers 10 8 2" xfId="42812" xr:uid="{3B70C051-1E88-4EC6-B74F-E0AAACC88E96}"/>
    <cellStyle name="Milliers 10 8 2 2" xfId="42813" xr:uid="{AF63BBA9-8E89-499C-937A-4F72546C5157}"/>
    <cellStyle name="Milliers 10 8 2_Commentaires" xfId="42814" xr:uid="{4578EC79-BD25-4117-BEC3-C3A7E1975AC5}"/>
    <cellStyle name="Milliers 10 8 3" xfId="42815" xr:uid="{6D63585A-89E1-4C70-B859-50C71D202E00}"/>
    <cellStyle name="Milliers 10 8_Commentaires" xfId="42816" xr:uid="{D7FD2A8A-03B0-4CB0-8D0F-5E6A712D077F}"/>
    <cellStyle name="Milliers 10 9" xfId="42817" xr:uid="{AE8008C1-DD9F-4BB9-8B80-7CBD3026415D}"/>
    <cellStyle name="Milliers 10 9 2" xfId="42818" xr:uid="{67F012F9-A05F-4442-BA94-56928D1E00B0}"/>
    <cellStyle name="Milliers 10 9_Commentaires" xfId="42819" xr:uid="{E3FFECB0-213B-4DA5-91C5-B497721D4024}"/>
    <cellStyle name="Milliers 10_Commentaires" xfId="42820" xr:uid="{B3F17869-9714-48BE-8361-D069E942F071}"/>
    <cellStyle name="Milliers 11" xfId="42821" xr:uid="{981E02BB-4D8F-4641-A7CE-4DAA9D043555}"/>
    <cellStyle name="Milliers 11 2" xfId="42822" xr:uid="{C60CD6C8-607A-4132-B2E3-4A363E5A1D30}"/>
    <cellStyle name="Milliers 11 3" xfId="42823" xr:uid="{22CC4421-B2B0-4857-8705-2F1B599F0690}"/>
    <cellStyle name="Milliers 11_Commentaires" xfId="42824" xr:uid="{E1BEE3B3-5455-403B-AA46-2686EF80D4F0}"/>
    <cellStyle name="Milliers 12" xfId="42825" xr:uid="{2F98C7A8-0D09-4C86-8B26-BD6F48F5DE8F}"/>
    <cellStyle name="Milliers 12 2" xfId="42826" xr:uid="{7838A70B-DAFD-4DE4-8CEA-6456747DC4F1}"/>
    <cellStyle name="Milliers 12 3" xfId="42827" xr:uid="{753901BA-EB1B-4AEE-9C83-E8ED6DD712A1}"/>
    <cellStyle name="Milliers 12 4" xfId="42828" xr:uid="{61AD6C37-2C48-404A-B157-07239C12555F}"/>
    <cellStyle name="Milliers 12 5" xfId="42829" xr:uid="{65C19379-BAD9-49C8-A632-12CBC4079505}"/>
    <cellStyle name="Milliers 12_Commentaires" xfId="42830" xr:uid="{32D15FA7-7BC8-4F9A-9B10-B4E77CA6F261}"/>
    <cellStyle name="Milliers 13" xfId="42831" xr:uid="{70785E13-FAC9-473B-B4B9-878CEE910773}"/>
    <cellStyle name="Milliers 13 2" xfId="42832" xr:uid="{30B8FE77-07FF-441A-A70C-B69D438F4D41}"/>
    <cellStyle name="Milliers 13 2 2" xfId="42833" xr:uid="{38DC849D-7BEB-49FD-9550-79A8A8B1FC84}"/>
    <cellStyle name="Milliers 13 3" xfId="42834" xr:uid="{C4B3EF8E-53AD-46CB-AA31-13DB7C744210}"/>
    <cellStyle name="Milliers 13 4" xfId="42835" xr:uid="{52B065DA-09C7-4CC8-A369-7D4BB4FE1B98}"/>
    <cellStyle name="Milliers 13 5" xfId="42836" xr:uid="{7016FAD0-30D4-4F44-BE82-C7FA9C21E7DA}"/>
    <cellStyle name="Milliers 13_Commentaires" xfId="42837" xr:uid="{871DD086-7033-4E2A-AC88-9D60F5CE2944}"/>
    <cellStyle name="Milliers 14" xfId="42838" xr:uid="{81D7E75B-6FC7-4961-9B8E-E0AA4FF99921}"/>
    <cellStyle name="Milliers 14 2" xfId="42839" xr:uid="{C834F4EA-0470-48B8-89EB-094C6B906DA8}"/>
    <cellStyle name="Milliers 14_Commentaires" xfId="42840" xr:uid="{AEEA53FC-1E48-41B7-A957-5D856DAAB4F4}"/>
    <cellStyle name="Milliers 15" xfId="42841" xr:uid="{60EE3469-4CC0-4E1F-A90B-5E165B451D0B}"/>
    <cellStyle name="Milliers 16" xfId="42842" xr:uid="{48669824-58F9-4232-A53A-59BDBCFA9A26}"/>
    <cellStyle name="Milliers 2" xfId="42843" xr:uid="{A742CCC5-64AD-4B81-98D7-7DE16D88E0F0}"/>
    <cellStyle name="Milliers 2 2" xfId="42844" xr:uid="{3A58DAE8-B172-458E-8700-DD0388A11843}"/>
    <cellStyle name="Milliers 2 2 2" xfId="42845" xr:uid="{FB0BA53B-CCFC-4B2F-A660-6C66A9BA069D}"/>
    <cellStyle name="Milliers 2 2 3" xfId="42846" xr:uid="{2C7B1559-1358-46BB-8BA0-E4B02B6EE1FF}"/>
    <cellStyle name="Milliers 2 2 4" xfId="42847" xr:uid="{6CCC85FB-0BAF-4A67-B748-85266E558F10}"/>
    <cellStyle name="Milliers 2 2_Commentaires" xfId="42848" xr:uid="{8FB66A87-2D58-44C6-9003-8CF125EE9111}"/>
    <cellStyle name="Milliers 2 3" xfId="42849" xr:uid="{4C089F85-4C04-46AE-9B03-4D1354FC9434}"/>
    <cellStyle name="Milliers 2 4" xfId="42850" xr:uid="{F5DFBE7A-B2DB-4162-8F84-0F58812477DB}"/>
    <cellStyle name="Milliers 2 4 2" xfId="42851" xr:uid="{6B9C0380-89A7-4D68-9475-E8DF0B0CF2E2}"/>
    <cellStyle name="Milliers 2 4 3" xfId="42852" xr:uid="{A997CD23-9112-48A1-A838-A377A302E4F0}"/>
    <cellStyle name="Milliers 2 4_Commentaires" xfId="42853" xr:uid="{1E71DD52-2A29-485A-81A6-6425C2063F63}"/>
    <cellStyle name="Milliers 2 5" xfId="42854" xr:uid="{43EF6509-2744-4828-958A-020F558FB66C}"/>
    <cellStyle name="Milliers 2 6" xfId="42855" xr:uid="{711384D0-8FC7-4E0F-B811-A84D385EECB4}"/>
    <cellStyle name="Milliers 2 7" xfId="42856" xr:uid="{3E6A3D10-4F8F-47AB-B9F6-8BFECFF478BF}"/>
    <cellStyle name="Milliers 2_Commentaires" xfId="42857" xr:uid="{740CD881-2B75-4A23-AF86-50189F52B1D3}"/>
    <cellStyle name="Milliers 3" xfId="42858" xr:uid="{331C74CF-EA03-4552-9722-E53AD7DD8C7F}"/>
    <cellStyle name="Milliers 3 2" xfId="42859" xr:uid="{398FD020-9A99-4C8A-8FB5-C68C130678C3}"/>
    <cellStyle name="Milliers 3 2 2" xfId="42860" xr:uid="{7E188BFC-E30B-4D60-978E-6FF26A00FD71}"/>
    <cellStyle name="Milliers 3 3" xfId="42861" xr:uid="{F1254197-6056-4F3F-9088-FCB34CA88E03}"/>
    <cellStyle name="Milliers 3 4" xfId="42862" xr:uid="{E70C4BA0-B7A2-4EEF-A214-854A29C260FF}"/>
    <cellStyle name="Milliers 3 4 2" xfId="42863" xr:uid="{EDD7F5C1-2752-41A8-9C96-16B429C15B4A}"/>
    <cellStyle name="Milliers 3 4 3" xfId="42864" xr:uid="{2FAF03D9-26D5-4006-89BE-9D566E6E03FF}"/>
    <cellStyle name="Milliers 3 4_Commentaires" xfId="42865" xr:uid="{FA8BFC63-6702-453E-805A-968F8E3B9F6D}"/>
    <cellStyle name="Milliers 3 5" xfId="42866" xr:uid="{94FB2B4A-FFCF-4C48-95BC-54776F750CF1}"/>
    <cellStyle name="Milliers 3 6" xfId="61770" xr:uid="{E18E06AF-208E-4875-BF2F-ED736435DBBA}"/>
    <cellStyle name="Milliers 3_Commentaires" xfId="42867" xr:uid="{E636BDBC-DE7C-4B9A-866B-945585E7729C}"/>
    <cellStyle name="Milliers 4" xfId="42868" xr:uid="{2AA7DAD4-35EB-4642-ABB9-B3C7B6402C3F}"/>
    <cellStyle name="Milliers 4 10" xfId="42869" xr:uid="{50A406C5-2B3F-4129-B80E-6F70DB91FC8C}"/>
    <cellStyle name="Milliers 4 10 2" xfId="42870" xr:uid="{553F6CE7-4446-4707-823F-524EA3FC6C3D}"/>
    <cellStyle name="Milliers 4 10 3" xfId="42871" xr:uid="{13C0E02B-C4D1-4223-9CF6-660D28266DEF}"/>
    <cellStyle name="Milliers 4 10_Commentaires" xfId="42872" xr:uid="{45FA7BEF-90D4-4E0D-B1D5-353A1BCD8B1A}"/>
    <cellStyle name="Milliers 4 11" xfId="42873" xr:uid="{BCE42EA9-FAC5-4F89-83BE-BCB56D8E029B}"/>
    <cellStyle name="Milliers 4 12" xfId="42874" xr:uid="{F4F06B8D-53D7-49A1-966D-EDAFBF159704}"/>
    <cellStyle name="Milliers 4 13" xfId="42875" xr:uid="{308BD1C8-1F8A-45FA-9299-9FEE7E0ABE1C}"/>
    <cellStyle name="Milliers 4 13 2" xfId="42876" xr:uid="{CC717A15-70F7-41C7-954B-D1BD9967154E}"/>
    <cellStyle name="Milliers 4 13 2 2" xfId="42877" xr:uid="{65DF7C59-947D-4763-BC84-EB8857C31EC4}"/>
    <cellStyle name="Milliers 4 13 2_Commentaires" xfId="42878" xr:uid="{5CC62CAA-7B3B-4B6B-B3BB-1ADF9743D946}"/>
    <cellStyle name="Milliers 4 13 3" xfId="42879" xr:uid="{B078A574-A44A-4124-87C2-51D7B9059197}"/>
    <cellStyle name="Milliers 4 13_Commentaires" xfId="42880" xr:uid="{E3084AE0-317B-4C46-89AF-328BC958667C}"/>
    <cellStyle name="Milliers 4 14" xfId="42881" xr:uid="{C4001101-5847-4E88-B356-5DFCEAE082F2}"/>
    <cellStyle name="Milliers 4 14 2" xfId="42882" xr:uid="{AE0BBA59-7D2A-45A4-9A44-5364946348FB}"/>
    <cellStyle name="Milliers 4 14_Commentaires" xfId="42883" xr:uid="{22BD707B-9431-439B-A77C-AD5C836B46E4}"/>
    <cellStyle name="Milliers 4 2" xfId="42884" xr:uid="{A640289D-0A54-48C5-A038-4E0F939633AC}"/>
    <cellStyle name="Milliers 4 2 2" xfId="42885" xr:uid="{AA61C2F6-44DE-4CDA-AF33-5B3A0A2EACBF}"/>
    <cellStyle name="Milliers 4 2 3" xfId="42886" xr:uid="{A6D7186F-FE60-4E5C-A0AC-A7052AF95AA8}"/>
    <cellStyle name="Milliers 4 2 4" xfId="42887" xr:uid="{3032047A-37AF-4B8D-98D2-4C0CE2FCC642}"/>
    <cellStyle name="Milliers 4 2_Commentaires" xfId="42888" xr:uid="{F7FC6C23-D1E6-4461-8154-F98596E98E37}"/>
    <cellStyle name="Milliers 4 3" xfId="42889" xr:uid="{A48C6442-558C-4463-8580-4A420462A67F}"/>
    <cellStyle name="Milliers 4 3 2" xfId="42890" xr:uid="{53057FC6-3667-402A-8CEC-0812F0AE24D2}"/>
    <cellStyle name="Milliers 4 3 3" xfId="42891" xr:uid="{7BB1CBF5-FA3F-454C-B486-3A90C1F1EFFB}"/>
    <cellStyle name="Milliers 4 3_Commentaires" xfId="42892" xr:uid="{8D4E86FF-A268-4FDA-BEE2-990A567F3A6A}"/>
    <cellStyle name="Milliers 4 4" xfId="42893" xr:uid="{EA74210A-7DF7-48F1-8C13-D539C2A13300}"/>
    <cellStyle name="Milliers 4 4 2" xfId="42894" xr:uid="{C7471A00-0D9B-4349-9B3F-ADACAEE250AB}"/>
    <cellStyle name="Milliers 4 4 3" xfId="42895" xr:uid="{F2214B1E-65B8-4D92-943E-8F9881497AB2}"/>
    <cellStyle name="Milliers 4 4_Commentaires" xfId="42896" xr:uid="{DE99F866-9102-4C27-929E-CB68E2642E4E}"/>
    <cellStyle name="Milliers 4 5" xfId="42897" xr:uid="{CD6FD078-37EF-4DF3-8571-61D9C2443B51}"/>
    <cellStyle name="Milliers 4 5 2" xfId="42898" xr:uid="{FF69240E-01D8-41BB-AAA4-9178163F65DB}"/>
    <cellStyle name="Milliers 4 5 3" xfId="42899" xr:uid="{CAB491EC-738E-455D-88A1-E56785422432}"/>
    <cellStyle name="Milliers 4 5_Commentaires" xfId="42900" xr:uid="{F94ED598-CAD7-4835-AB4B-5D2506A1FA54}"/>
    <cellStyle name="Milliers 4 6" xfId="42901" xr:uid="{DA8FC8AC-F506-497D-A124-3629BC04ABD2}"/>
    <cellStyle name="Milliers 4 6 2" xfId="42902" xr:uid="{2304AA71-E7BD-40A1-AF40-DBDE5E99401B}"/>
    <cellStyle name="Milliers 4 6 3" xfId="42903" xr:uid="{1DD1186F-546B-45BC-AAE9-4F9E5FB26837}"/>
    <cellStyle name="Milliers 4 6_Commentaires" xfId="42904" xr:uid="{5A685617-E413-4A05-9F73-A0F0DC43585D}"/>
    <cellStyle name="Milliers 4 7" xfId="42905" xr:uid="{7E631160-B25C-4A38-B48B-20025F7F8D9A}"/>
    <cellStyle name="Milliers 4 7 2" xfId="42906" xr:uid="{4A5E5C0F-0FAC-4D66-BC16-43A1AD5EFDA6}"/>
    <cellStyle name="Milliers 4 7 3" xfId="42907" xr:uid="{4238199B-1748-4065-A84E-C94F0752D772}"/>
    <cellStyle name="Milliers 4 7_Commentaires" xfId="42908" xr:uid="{FFB129C2-A85F-461A-8267-D5792ED9FAE0}"/>
    <cellStyle name="Milliers 4 8" xfId="42909" xr:uid="{35228E01-E896-4447-B6E2-154379879DD9}"/>
    <cellStyle name="Milliers 4 8 2" xfId="42910" xr:uid="{07BB1940-8684-4BDB-806E-98F69F9A135B}"/>
    <cellStyle name="Milliers 4 8 3" xfId="42911" xr:uid="{BED08E6B-49A5-4CDD-9FE3-C2E2383FE4DE}"/>
    <cellStyle name="Milliers 4 8_Commentaires" xfId="42912" xr:uid="{388AAC9E-B7EB-44B3-897E-782C22BC8094}"/>
    <cellStyle name="Milliers 4 9" xfId="42913" xr:uid="{55ADE0C2-63D8-4DC4-8641-915EDEF6C9FC}"/>
    <cellStyle name="Milliers 4 9 2" xfId="42914" xr:uid="{C722184D-6EC9-4122-B9E5-22453C6CF175}"/>
    <cellStyle name="Milliers 4 9 3" xfId="42915" xr:uid="{1E317CDD-C422-4362-883F-D3A3EB19C4A2}"/>
    <cellStyle name="Milliers 4 9_Commentaires" xfId="42916" xr:uid="{68E6CA34-F843-4E95-B91E-B1DB3C8C97BF}"/>
    <cellStyle name="Milliers 4_Commentaires" xfId="42917" xr:uid="{6F176B3A-3855-4C4F-A051-AD4C9F7264D0}"/>
    <cellStyle name="Milliers 5" xfId="42918" xr:uid="{53A1E6D6-1A57-4025-8FBB-2B6083282918}"/>
    <cellStyle name="Milliers 5 2" xfId="42919" xr:uid="{A3D77FA0-591D-472E-B593-EAF6DAF8DFF3}"/>
    <cellStyle name="Milliers 5 3" xfId="42920" xr:uid="{89D60F9C-2230-4426-B34E-5C0E11886DC1}"/>
    <cellStyle name="Milliers 5 4" xfId="42921" xr:uid="{F53438B4-E1C7-4FDA-B35D-829CC30726E4}"/>
    <cellStyle name="Milliers 5_Commentaires" xfId="42922" xr:uid="{72CD4096-7FD2-47EF-8A80-DA12804D2E0F}"/>
    <cellStyle name="Milliers 6" xfId="42923" xr:uid="{A65791DC-F513-4FB5-97D1-ADA61197B526}"/>
    <cellStyle name="Milliers 6 2" xfId="42924" xr:uid="{CE365B4F-D24A-4EE5-BD60-44A46CC4E8A9}"/>
    <cellStyle name="Milliers 6 2 2" xfId="42925" xr:uid="{929FA59E-2BFF-4DFD-8037-D55089812AD3}"/>
    <cellStyle name="Milliers 6 2 3" xfId="42926" xr:uid="{F8939DF1-8247-472B-B64B-C1E39969A6BC}"/>
    <cellStyle name="Milliers 6 2_Commentaires" xfId="42927" xr:uid="{32CE0989-0713-481F-86A0-4B9868D053B9}"/>
    <cellStyle name="Milliers 6 3" xfId="42928" xr:uid="{2D75624C-AC6F-4B01-A140-33BE8C09FB6E}"/>
    <cellStyle name="Milliers 6 4" xfId="42929" xr:uid="{F4EFC052-F125-4C95-B63B-740243C5CD7C}"/>
    <cellStyle name="Milliers 6 5" xfId="42930" xr:uid="{E87F9D39-073E-4E04-BB42-BFCD5E278870}"/>
    <cellStyle name="Milliers 6_Commentaires" xfId="42931" xr:uid="{470D8722-1492-445D-AF3A-BE1C32BA3312}"/>
    <cellStyle name="Milliers 7" xfId="42932" xr:uid="{4D5BB95D-222B-4DAC-9512-AF454A5DAA7E}"/>
    <cellStyle name="Milliers 7 2" xfId="42933" xr:uid="{E53F19B1-EB26-4853-971C-F9B2CFE61747}"/>
    <cellStyle name="Milliers 7 3" xfId="42934" xr:uid="{478888AC-0B93-4AAD-B55A-AF08EED1D542}"/>
    <cellStyle name="Milliers 7_Commentaires" xfId="42935" xr:uid="{61C29B16-5439-4A25-9868-F5D32D163C98}"/>
    <cellStyle name="Milliers 8" xfId="42936" xr:uid="{CA9B3C0E-EEE0-40BE-BDB3-2EA29B087584}"/>
    <cellStyle name="Milliers 8 10" xfId="42937" xr:uid="{F3126A44-3F0E-4FD1-B295-9941B2F9286D}"/>
    <cellStyle name="Milliers 8 11" xfId="42938" xr:uid="{8840793D-9EF8-4A8D-B786-FAC1E3A8BF32}"/>
    <cellStyle name="Milliers 8 12" xfId="42939" xr:uid="{BE488600-07C4-4F1E-A545-7F5F6E4BB641}"/>
    <cellStyle name="Milliers 8 13" xfId="42940" xr:uid="{FBC9964A-3B52-44DE-9D6D-FFCB8264C496}"/>
    <cellStyle name="Milliers 8 14" xfId="42941" xr:uid="{6633AF98-59F3-45F9-B88B-71D16B096F0F}"/>
    <cellStyle name="Milliers 8 2" xfId="42942" xr:uid="{5C3510EF-726E-4FB5-844C-7F3B312B0886}"/>
    <cellStyle name="Milliers 8 2 2" xfId="42943" xr:uid="{75A1EF14-F4A3-416F-A24C-C6F9FBFB8A44}"/>
    <cellStyle name="Milliers 8 2 3" xfId="42944" xr:uid="{B9CC9885-AB44-4AD2-96BD-EFCEC9EE5473}"/>
    <cellStyle name="Milliers 8 3" xfId="42945" xr:uid="{B8D05723-2804-4319-B193-09FBADE531FF}"/>
    <cellStyle name="Milliers 8 3 2" xfId="42946" xr:uid="{E8A9396D-045C-4D60-AD50-E024A7129ABF}"/>
    <cellStyle name="Milliers 8 3 2 2" xfId="42947" xr:uid="{9BAC66A6-9E92-412C-9931-3CB6FAF8373F}"/>
    <cellStyle name="Milliers 8 3 2 3" xfId="42948" xr:uid="{51EED262-13B6-49FD-9E4A-DB1C1D5BCF92}"/>
    <cellStyle name="Milliers 8 3 2_Commentaires" xfId="42949" xr:uid="{EAB36378-E829-42A9-8DBF-1E118C1E3D92}"/>
    <cellStyle name="Milliers 8 3 3" xfId="42950" xr:uid="{ACE19A8F-2BCE-4E6A-A947-762302D2370D}"/>
    <cellStyle name="Milliers 8 3 4" xfId="42951" xr:uid="{2E2BF9C8-9105-4FC2-89B3-752845564BD6}"/>
    <cellStyle name="Milliers 8 3_Commentaires" xfId="42952" xr:uid="{619167C1-D631-4E3C-A79E-C3187DE3A5BE}"/>
    <cellStyle name="Milliers 8 4" xfId="42953" xr:uid="{0067B3B5-585A-4AF9-8E24-03EE4BA2A051}"/>
    <cellStyle name="Milliers 8 4 2" xfId="42954" xr:uid="{FB789E54-C4FE-4E6B-98FD-84FF09594F16}"/>
    <cellStyle name="Milliers 8 4 2 2" xfId="42955" xr:uid="{79D4530C-4D0D-482E-AA60-500AB7BA3C9A}"/>
    <cellStyle name="Milliers 8 4 2 3" xfId="42956" xr:uid="{F522C31C-ECE9-47D4-9942-8B402C874B83}"/>
    <cellStyle name="Milliers 8 4 2_Commentaires" xfId="42957" xr:uid="{FB9611DC-8239-43AD-B930-1760D9C8D921}"/>
    <cellStyle name="Milliers 8 4 3" xfId="42958" xr:uid="{95428F69-17F0-48F3-843F-B1210CF7CD7F}"/>
    <cellStyle name="Milliers 8 4 4" xfId="42959" xr:uid="{4A828664-D802-48E8-A7C5-0B2847F9CF49}"/>
    <cellStyle name="Milliers 8 4_Commentaires" xfId="42960" xr:uid="{2A1C1CC8-8537-449B-8AF0-D778D61A2FB5}"/>
    <cellStyle name="Milliers 8 5" xfId="42961" xr:uid="{9298CB0C-3C5F-4B5C-A764-82CC7EB540AD}"/>
    <cellStyle name="Milliers 8 5 2" xfId="42962" xr:uid="{B10BF6ED-1986-41BA-8DC3-AE8DE423B5DE}"/>
    <cellStyle name="Milliers 8 6" xfId="42963" xr:uid="{D29AAD0F-A729-4886-81CA-48EF95B5E430}"/>
    <cellStyle name="Milliers 8 6 2" xfId="42964" xr:uid="{6D9DC1B3-6AFE-4BE8-9DE0-0DFEB5FFED9B}"/>
    <cellStyle name="Milliers 8 6 2 2" xfId="42965" xr:uid="{265FC30C-7625-4C8D-AC2A-B2C792163EAF}"/>
    <cellStyle name="Milliers 8 6 2_Commentaires" xfId="42966" xr:uid="{7A43F085-448B-461E-B2EA-4160B7D06986}"/>
    <cellStyle name="Milliers 8 6 3" xfId="42967" xr:uid="{6DC6DA8E-9AF5-481C-B182-79EB7AFD265E}"/>
    <cellStyle name="Milliers 8 6 4" xfId="42968" xr:uid="{6E8D12B6-58D1-4C93-839F-DC7630524E85}"/>
    <cellStyle name="Milliers 8 6_Commentaires" xfId="42969" xr:uid="{EF6740A0-F1DA-425A-B259-5525EF50BEFA}"/>
    <cellStyle name="Milliers 8 7" xfId="42970" xr:uid="{F1219A13-F628-4067-816F-DDAD5A82427C}"/>
    <cellStyle name="Milliers 8 7 2" xfId="42971" xr:uid="{88D7D5A5-4B9E-4477-AFCB-0406D65773E7}"/>
    <cellStyle name="Milliers 8 7 2 2" xfId="42972" xr:uid="{1AB2426E-8D91-4E5F-B5BA-3FA6A7E73FD5}"/>
    <cellStyle name="Milliers 8 7 2_Commentaires" xfId="42973" xr:uid="{B550749D-A4C1-4571-908B-EB258F45BC8A}"/>
    <cellStyle name="Milliers 8 7 3" xfId="42974" xr:uid="{87122CE8-2EF7-4F98-9EF6-EFFB5E9FE49F}"/>
    <cellStyle name="Milliers 8 7_Commentaires" xfId="42975" xr:uid="{3C20E318-E012-43F2-8BCF-9BBA0074CD01}"/>
    <cellStyle name="Milliers 8 8" xfId="42976" xr:uid="{01DEECA6-CE04-437B-B252-D445ECE5CF63}"/>
    <cellStyle name="Milliers 8 8 2" xfId="42977" xr:uid="{3568961B-092B-4194-9185-5C6031869F27}"/>
    <cellStyle name="Milliers 8 8 2 2" xfId="42978" xr:uid="{FCCEBB08-730D-47DB-BD99-66E00C961841}"/>
    <cellStyle name="Milliers 8 8 2_Commentaires" xfId="42979" xr:uid="{72596617-014E-4872-BE3C-827D6836B3BF}"/>
    <cellStyle name="Milliers 8 8 3" xfId="42980" xr:uid="{2FB4AED8-0C71-430A-A199-7106D0D87764}"/>
    <cellStyle name="Milliers 8 8_Commentaires" xfId="42981" xr:uid="{16182F0B-058F-47F5-B044-FFB784BBB862}"/>
    <cellStyle name="Milliers 8 9" xfId="42982" xr:uid="{8B7BC0B9-73D7-4AB0-B864-9BEB0CA6C844}"/>
    <cellStyle name="Milliers 8 9 2" xfId="42983" xr:uid="{7A0F2194-F174-40D3-9FB5-CAC455CF1E29}"/>
    <cellStyle name="Milliers 8 9_Commentaires" xfId="42984" xr:uid="{8FDE79A9-C64C-4138-A2DE-91C9CD238D84}"/>
    <cellStyle name="Milliers 8_Commentaires" xfId="42985" xr:uid="{DAB6173A-FBFD-4C94-9075-BA7F645B2408}"/>
    <cellStyle name="Milliers 9" xfId="42986" xr:uid="{E6577438-5C86-44A9-9ED7-885CF4B7CF01}"/>
    <cellStyle name="Milliers 9 10" xfId="42987" xr:uid="{0AD55D22-01A0-4836-818F-7C684310239B}"/>
    <cellStyle name="Milliers 9 11" xfId="42988" xr:uid="{764B72D8-808F-4F01-9DBB-E1BE6C085E31}"/>
    <cellStyle name="Milliers 9 12" xfId="42989" xr:uid="{1EBE9FC2-F2D7-4CD9-A15C-CD071AEEE8B2}"/>
    <cellStyle name="Milliers 9 2" xfId="42990" xr:uid="{293469D0-5A9F-43CD-9E0E-3253906B3322}"/>
    <cellStyle name="Milliers 9 2 2" xfId="42991" xr:uid="{A0B1DBE9-4E25-409B-AC23-5D760BE7809B}"/>
    <cellStyle name="Milliers 9 2 3" xfId="42992" xr:uid="{71957635-0837-43A2-B85F-315A39DE79EF}"/>
    <cellStyle name="Milliers 9 3" xfId="42993" xr:uid="{697CCB41-E486-46DB-883B-E9A38FEE8B0B}"/>
    <cellStyle name="Milliers 9 3 2" xfId="42994" xr:uid="{6C753D96-1DAF-4100-BD45-C8D274894B59}"/>
    <cellStyle name="Milliers 9 3 2 2" xfId="42995" xr:uid="{32DB364F-A797-4BC0-8B3C-390D3D828E8E}"/>
    <cellStyle name="Milliers 9 3 2 3" xfId="42996" xr:uid="{A7E80C8E-6B9E-4012-BB5A-8772CB84885E}"/>
    <cellStyle name="Milliers 9 3 2_Commentaires" xfId="42997" xr:uid="{5426402E-AD0A-4458-A163-CE5573E83CBF}"/>
    <cellStyle name="Milliers 9 3 3" xfId="42998" xr:uid="{CAA34BAE-E791-4CD7-BF39-AAD829F8811F}"/>
    <cellStyle name="Milliers 9 3 4" xfId="42999" xr:uid="{2316BF8D-4EA7-47F8-8A22-D5DB79BB4F3A}"/>
    <cellStyle name="Milliers 9 3_Commentaires" xfId="43000" xr:uid="{D6061A40-F0CB-4158-8003-5AFA3DA6CB63}"/>
    <cellStyle name="Milliers 9 4" xfId="43001" xr:uid="{A8CDDA2E-DC08-41A9-A72B-149579D090DA}"/>
    <cellStyle name="Milliers 9 4 2" xfId="43002" xr:uid="{0676AA0F-7287-4615-97CD-01C6A46FE778}"/>
    <cellStyle name="Milliers 9 4 2 2" xfId="43003" xr:uid="{2BD0DBD2-EA3A-4B79-87F2-E9318D3BE071}"/>
    <cellStyle name="Milliers 9 4 2 3" xfId="43004" xr:uid="{3CF417FF-42A2-4B42-8856-23FB520F9B53}"/>
    <cellStyle name="Milliers 9 4 2_Commentaires" xfId="43005" xr:uid="{FEC11EDC-DE06-4C06-96C9-CF7A6C8ADD31}"/>
    <cellStyle name="Milliers 9 4 3" xfId="43006" xr:uid="{B8398021-095A-432A-B9AD-DBB99EBAE0B1}"/>
    <cellStyle name="Milliers 9 4 4" xfId="43007" xr:uid="{26E9887C-408A-45B1-A7DB-4BB6CBAA40DA}"/>
    <cellStyle name="Milliers 9 4_Commentaires" xfId="43008" xr:uid="{BFE3AEA9-30F3-45A3-A6D8-F83AAD0B3561}"/>
    <cellStyle name="Milliers 9 5" xfId="43009" xr:uid="{485CB33B-2B1B-4924-AC37-D7DC2282DAA9}"/>
    <cellStyle name="Milliers 9 5 2" xfId="43010" xr:uid="{33708404-BD0B-4B3F-BCE4-30AA6F4F18CF}"/>
    <cellStyle name="Milliers 9 5 2 2" xfId="43011" xr:uid="{F0EB108A-1003-425F-963A-3EE281E59653}"/>
    <cellStyle name="Milliers 9 5 2_Commentaires" xfId="43012" xr:uid="{53B7F457-3776-487F-9C09-C39133B1E11F}"/>
    <cellStyle name="Milliers 9 5 3" xfId="43013" xr:uid="{9C9A3B27-0767-4D2A-9246-1BC22108301D}"/>
    <cellStyle name="Milliers 9 5 4" xfId="43014" xr:uid="{CD298218-9B93-4BFB-BE97-F64D9C73B9D2}"/>
    <cellStyle name="Milliers 9 5_Commentaires" xfId="43015" xr:uid="{1DF13580-6132-465E-9735-4B2A71754C85}"/>
    <cellStyle name="Milliers 9 6" xfId="43016" xr:uid="{EFF4EAD1-8850-4E53-9310-775AED096974}"/>
    <cellStyle name="Milliers 9 6 2" xfId="43017" xr:uid="{733D5495-B1EA-4179-B97F-2A4FFF1B251E}"/>
    <cellStyle name="Milliers 9 6 2 2" xfId="43018" xr:uid="{9F32D7D2-F823-4631-BEC3-50C2922FD361}"/>
    <cellStyle name="Milliers 9 6 2_Commentaires" xfId="43019" xr:uid="{7E6F54FD-A7C6-4913-A8E2-65E963A11335}"/>
    <cellStyle name="Milliers 9 6 3" xfId="43020" xr:uid="{BB26268D-294B-426B-A5CB-87CAD17623BA}"/>
    <cellStyle name="Milliers 9 6 4" xfId="43021" xr:uid="{44E3A0EC-74D0-4E30-8E0C-6AEC1C54A091}"/>
    <cellStyle name="Milliers 9 6_Commentaires" xfId="43022" xr:uid="{22E6FC25-5720-44E4-AF82-38989887792C}"/>
    <cellStyle name="Milliers 9 7" xfId="43023" xr:uid="{55294E2A-31C8-4E90-8C8C-8498A916EB8E}"/>
    <cellStyle name="Milliers 9 7 2" xfId="43024" xr:uid="{C38877A4-74D2-440F-9FCF-B566E4829437}"/>
    <cellStyle name="Milliers 9 7 2 2" xfId="43025" xr:uid="{2F1CCAE3-EB8B-4D88-AC0C-FAF8EB7D1552}"/>
    <cellStyle name="Milliers 9 7 2_Commentaires" xfId="43026" xr:uid="{837F3B82-3F2E-4C37-9E12-05395FBA7997}"/>
    <cellStyle name="Milliers 9 7 3" xfId="43027" xr:uid="{B59CF794-C63E-40CF-BF98-D5E725DB2D0E}"/>
    <cellStyle name="Milliers 9 7_Commentaires" xfId="43028" xr:uid="{148B0B0D-86E9-4CAC-ACFE-BE94F5F37524}"/>
    <cellStyle name="Milliers 9 8" xfId="43029" xr:uid="{F6049520-4A66-4245-991F-A21AAEA63761}"/>
    <cellStyle name="Milliers 9 8 2" xfId="43030" xr:uid="{2C41AC35-0465-411A-9837-A448B9A51A78}"/>
    <cellStyle name="Milliers 9 8_Commentaires" xfId="43031" xr:uid="{FF1C0E19-B6DD-46BB-8EB9-9CC3C751F8B8}"/>
    <cellStyle name="Milliers 9 9" xfId="43032" xr:uid="{FBF98B75-C99A-4927-A65D-1C09EA895DB3}"/>
    <cellStyle name="Milliers 9_Commentaires" xfId="43033" xr:uid="{5314470F-D74F-410C-9D39-1DC0BF34B8E6}"/>
    <cellStyle name="Mon‚taire" xfId="43034" xr:uid="{4B9E6F0E-61F3-4A48-B8FE-BC5E220459BE}"/>
    <cellStyle name="Monétaire 2" xfId="43035" xr:uid="{93D3DF3C-2B09-4E81-A808-524C705CF0D8}"/>
    <cellStyle name="Monétaire 3" xfId="43036" xr:uid="{E79B5EA5-6E7C-46A0-8FCC-76BB4794DF9F}"/>
    <cellStyle name="Monétaire 4" xfId="43037" xr:uid="{9AB2B03E-99E2-4875-8657-6F3A131838F1}"/>
    <cellStyle name="Neutral" xfId="43038" xr:uid="{06EA8BB5-D34C-4DEF-9E0D-05204FF3B3AE}"/>
    <cellStyle name="Neutre" xfId="10" builtinId="28" customBuiltin="1"/>
    <cellStyle name="Neutre 1" xfId="43039" xr:uid="{EA8D5B37-935F-4661-8A5A-5DEC7E11950D}"/>
    <cellStyle name="Neutre 2" xfId="43040" xr:uid="{537049ED-34BE-48AB-B575-44171FF99EC1}"/>
    <cellStyle name="Neutre 2 2" xfId="43041" xr:uid="{2D44610A-5757-4624-B9A7-DC245429D2AF}"/>
    <cellStyle name="Neutre 2 3" xfId="61778" xr:uid="{EC37368E-1BF8-48BF-A2F6-D82223D3CEB2}"/>
    <cellStyle name="Neutre 3" xfId="43042" xr:uid="{D3C2FA20-28AE-467B-8241-5D92CADC9890}"/>
    <cellStyle name="Non d‚fini" xfId="43043" xr:uid="{97434574-9C2C-4F0D-92BD-6F2AB956E344}"/>
    <cellStyle name="Non défini" xfId="43044" xr:uid="{1848CB60-23C7-41F9-82C3-DF1BC5A1661E}"/>
    <cellStyle name="norma" xfId="43045" xr:uid="{EBD5B49C-AC65-41B8-BDD3-476EE38449E7}"/>
    <cellStyle name="norma 10" xfId="43046" xr:uid="{CCDE2E66-B914-4DE9-A66B-398F5A9E2259}"/>
    <cellStyle name="norma 10 10" xfId="43047" xr:uid="{9B14FB66-D6E7-4545-82A7-A0A882360082}"/>
    <cellStyle name="norma 10 11" xfId="43048" xr:uid="{1B99A217-C396-4AB8-B32A-728EADC91086}"/>
    <cellStyle name="norma 10 2" xfId="43049" xr:uid="{2D7B7360-5EF1-444E-A961-EC11F1DBDA38}"/>
    <cellStyle name="norma 10 2 2" xfId="43050" xr:uid="{2041827B-D8E7-44D1-B06D-D084AEDC96AF}"/>
    <cellStyle name="norma 10 2 2 2" xfId="43051" xr:uid="{22628908-9D54-41B8-8C08-C74A73233E18}"/>
    <cellStyle name="norma 10 2 2 2 2" xfId="43052" xr:uid="{29CAA39D-CC95-47FD-8DAA-F95D989C041B}"/>
    <cellStyle name="norma 10 2 2 2 3" xfId="43053" xr:uid="{0A7B93B8-C458-44E1-BB87-F45CD2F69193}"/>
    <cellStyle name="norma 10 2 2 2 4" xfId="43054" xr:uid="{93314E5D-5441-4547-9FB5-F361A77C0CE6}"/>
    <cellStyle name="norma 10 2 2 2 5" xfId="43055" xr:uid="{383C99AA-5C61-4AB7-85AE-A32E03A0B74D}"/>
    <cellStyle name="norma 10 2 2 3" xfId="43056" xr:uid="{BA9C7E04-2CEB-4832-9CB3-CC56AD942D95}"/>
    <cellStyle name="norma 10 2 2 3 2" xfId="43057" xr:uid="{D364D532-CE17-4497-AA35-F43D3D0FF931}"/>
    <cellStyle name="norma 10 2 2 3 3" xfId="43058" xr:uid="{5DFC69FE-C4A5-40E7-B0F3-105C6AC84045}"/>
    <cellStyle name="norma 10 2 2 3 4" xfId="43059" xr:uid="{76C866A5-00E7-45E8-90EB-BA7E0E99385D}"/>
    <cellStyle name="norma 10 2 2 3 5" xfId="43060" xr:uid="{F1ECF250-16B7-4AC7-B809-82F748D9D022}"/>
    <cellStyle name="norma 10 2 2 4" xfId="43061" xr:uid="{5C3C5810-84A4-4D44-87C0-7440BA3AB2B0}"/>
    <cellStyle name="norma 10 2 2 5" xfId="43062" xr:uid="{C564B02B-7598-4747-AF15-A35E1070199A}"/>
    <cellStyle name="norma 10 2 2 6" xfId="43063" xr:uid="{E36CCC92-C8EA-48B7-8AAF-5925A18D71C7}"/>
    <cellStyle name="norma 10 2 2 7" xfId="43064" xr:uid="{777CAA53-D0E8-4A4A-A378-C3EC0C0AC904}"/>
    <cellStyle name="norma 10 2 3" xfId="43065" xr:uid="{FF57089C-3C61-490A-AB74-B4E89186E650}"/>
    <cellStyle name="norma 10 2 3 2" xfId="43066" xr:uid="{E55F2AA7-09CA-421A-BA12-B0BEBFDB5FE1}"/>
    <cellStyle name="norma 10 2 3 2 2" xfId="43067" xr:uid="{EB4FFABB-6069-4500-858D-53991EE10696}"/>
    <cellStyle name="norma 10 2 3 2 3" xfId="43068" xr:uid="{8D84661B-4878-4648-9773-732FBF0B5430}"/>
    <cellStyle name="norma 10 2 3 2 4" xfId="43069" xr:uid="{A31B5100-9E99-4099-A992-7461CE4432C5}"/>
    <cellStyle name="norma 10 2 3 2 5" xfId="43070" xr:uid="{195BD9ED-214A-45DE-B9F6-F3497C222A84}"/>
    <cellStyle name="norma 10 2 3 3" xfId="43071" xr:uid="{9DCA2129-E9E3-4017-B872-7937FC667718}"/>
    <cellStyle name="norma 10 2 3 3 2" xfId="43072" xr:uid="{D97928C8-38FF-4518-BD4E-EC0A555F9CC0}"/>
    <cellStyle name="norma 10 2 3 3 3" xfId="43073" xr:uid="{5D5A85C9-D07F-47BE-84BE-378221A997DA}"/>
    <cellStyle name="norma 10 2 3 3 4" xfId="43074" xr:uid="{E22E949E-A43E-478C-8649-633A5CC1519A}"/>
    <cellStyle name="norma 10 2 3 3 5" xfId="43075" xr:uid="{6C758A66-3135-492D-A310-08A91AB8996B}"/>
    <cellStyle name="norma 10 2 3 4" xfId="43076" xr:uid="{68F840D8-93F7-442D-8E13-1B89EA8F8B27}"/>
    <cellStyle name="norma 10 2 3 5" xfId="43077" xr:uid="{BF257F9C-8CE5-40B4-BD86-91F2C40C2678}"/>
    <cellStyle name="norma 10 2 3 6" xfId="43078" xr:uid="{2C8A9F90-0851-4A30-9D2D-3A744E9C33BF}"/>
    <cellStyle name="norma 10 2 3 7" xfId="43079" xr:uid="{ADE60CFD-CFD0-40D4-B40C-83BFF2EE3B7D}"/>
    <cellStyle name="norma 10 2 4" xfId="43080" xr:uid="{270D3920-FC4D-4C5A-9344-7111ABFF8786}"/>
    <cellStyle name="norma 10 2 4 2" xfId="43081" xr:uid="{D43092D7-2EAD-4F0F-B9AB-54A9C1CD4724}"/>
    <cellStyle name="norma 10 2 4 3" xfId="43082" xr:uid="{BA6271B4-9C45-438D-BDA0-F5383806B2B3}"/>
    <cellStyle name="norma 10 2 4 4" xfId="43083" xr:uid="{7715110F-EEBA-4EE3-8938-17131919FEA8}"/>
    <cellStyle name="norma 10 2 4 5" xfId="43084" xr:uid="{971AFE11-A40D-4B55-8D10-C0167D5A8792}"/>
    <cellStyle name="norma 10 2 5" xfId="43085" xr:uid="{09BDA49A-7FFC-45CC-BEBE-C91285262060}"/>
    <cellStyle name="norma 10 2 5 2" xfId="43086" xr:uid="{A1483144-AE5F-4AF7-9A8D-9462954FDE17}"/>
    <cellStyle name="norma 10 2 5 3" xfId="43087" xr:uid="{DEB0A82F-A97D-438E-9ECB-2DB85DFA0794}"/>
    <cellStyle name="norma 10 2 5 4" xfId="43088" xr:uid="{59D3A7D3-831F-4CF8-8277-289BC2403D8A}"/>
    <cellStyle name="norma 10 2 5 5" xfId="43089" xr:uid="{D6D72200-EFE1-4A8B-9CCC-FA5C95F87CBD}"/>
    <cellStyle name="norma 10 2 6" xfId="43090" xr:uid="{99160692-C8CA-4B68-83BD-D7B0D8EFC5BE}"/>
    <cellStyle name="norma 10 2 7" xfId="43091" xr:uid="{0F171D9B-9412-4EBA-B726-7B9B76FBD402}"/>
    <cellStyle name="norma 10 2 8" xfId="43092" xr:uid="{C8075EC9-C192-4E42-8A54-FD9E5564E6AB}"/>
    <cellStyle name="norma 10 2 9" xfId="43093" xr:uid="{91F3334E-B6E2-4654-8505-5CCAE14A4751}"/>
    <cellStyle name="norma 10 2_Commentaires" xfId="43094" xr:uid="{7DD370A8-F5E3-4618-82CF-C02B32BD9AAA}"/>
    <cellStyle name="norma 10 3" xfId="43095" xr:uid="{A9BC94E6-104A-4B3F-80C9-5EFB41098F07}"/>
    <cellStyle name="norma 10 3 2" xfId="43096" xr:uid="{6B5C5A14-D884-424C-9483-0BDF3E9B0639}"/>
    <cellStyle name="norma 10 3 2 2" xfId="43097" xr:uid="{7A882A2E-AF05-44C5-B433-F687E4F25957}"/>
    <cellStyle name="norma 10 3 2 3" xfId="43098" xr:uid="{4698D4F3-CAEE-4BCC-AFE5-BC18266FE56C}"/>
    <cellStyle name="norma 10 3 2 4" xfId="43099" xr:uid="{BB10B529-E590-400B-A10B-8D5FD578BED6}"/>
    <cellStyle name="norma 10 3 2 5" xfId="43100" xr:uid="{0C721E57-0D94-41A7-9093-5C90B5738888}"/>
    <cellStyle name="norma 10 3 3" xfId="43101" xr:uid="{3A1D4F85-48D9-4361-81BC-8638A2E40D82}"/>
    <cellStyle name="norma 10 3 3 2" xfId="43102" xr:uid="{F1982A38-79F9-4923-9ABB-254F20E80D98}"/>
    <cellStyle name="norma 10 3 3 3" xfId="43103" xr:uid="{638DCB0E-81D2-46B5-B1C6-3C2A32E84440}"/>
    <cellStyle name="norma 10 3 3 4" xfId="43104" xr:uid="{9FBAB04E-0804-4231-BB51-33EA03BD2CB7}"/>
    <cellStyle name="norma 10 3 3 5" xfId="43105" xr:uid="{6915D947-F42E-48A5-B290-D8F7BC48304C}"/>
    <cellStyle name="norma 10 3 4" xfId="43106" xr:uid="{47310A1E-930F-4DE1-A51C-F488B8C6E59D}"/>
    <cellStyle name="norma 10 3 5" xfId="43107" xr:uid="{85D120DB-3056-40BE-8C54-231345BF5593}"/>
    <cellStyle name="norma 10 3 6" xfId="43108" xr:uid="{3427516F-C65D-4880-B852-D5287F917F5F}"/>
    <cellStyle name="norma 10 3 7" xfId="43109" xr:uid="{0E2E64B3-E81C-4B11-9531-24104C62AB25}"/>
    <cellStyle name="norma 10 3_Commentaires" xfId="43110" xr:uid="{206E1F60-AB88-4859-982F-1A29E55B7513}"/>
    <cellStyle name="norma 10 4" xfId="43111" xr:uid="{97D6A691-3796-44FE-BEB2-7D2F70B00CAE}"/>
    <cellStyle name="norma 10 4 2" xfId="43112" xr:uid="{CEB74B4A-799B-466F-9026-796325105102}"/>
    <cellStyle name="norma 10 4 2 2" xfId="43113" xr:uid="{AFA68741-ED51-42F5-8BD7-B4AD35D9E9EC}"/>
    <cellStyle name="norma 10 4 2 3" xfId="43114" xr:uid="{49D64CDD-A94B-4DA9-A1EC-63606DEC1057}"/>
    <cellStyle name="norma 10 4 2 4" xfId="43115" xr:uid="{F45CED8B-6DF4-433E-B53D-64FDEF8F932D}"/>
    <cellStyle name="norma 10 4 2 5" xfId="43116" xr:uid="{8D1E10E4-2A9B-493C-80AB-3D96A8879EA7}"/>
    <cellStyle name="norma 10 4 3" xfId="43117" xr:uid="{999846AB-E5CB-43E4-90D3-E3C946567F1F}"/>
    <cellStyle name="norma 10 4 3 2" xfId="43118" xr:uid="{8018E0E1-74FA-45D5-B841-F84B9DA32606}"/>
    <cellStyle name="norma 10 4 3 3" xfId="43119" xr:uid="{55941B50-7A3B-4B04-9685-892ABB52DED7}"/>
    <cellStyle name="norma 10 4 3 4" xfId="43120" xr:uid="{81923386-C201-4869-9D80-9301F0EF18B2}"/>
    <cellStyle name="norma 10 4 3 5" xfId="43121" xr:uid="{8DF9529B-16A7-49B8-8D97-35E5B1A9D794}"/>
    <cellStyle name="norma 10 4 4" xfId="43122" xr:uid="{C0353745-DFC9-4381-8D48-72EB84AFA7D2}"/>
    <cellStyle name="norma 10 4 5" xfId="43123" xr:uid="{1BDC29BE-497E-47A7-BD62-B9111B203101}"/>
    <cellStyle name="norma 10 4 6" xfId="43124" xr:uid="{51F84EAB-F153-4B69-A3D1-7BAF0DAD0125}"/>
    <cellStyle name="norma 10 4 7" xfId="43125" xr:uid="{CC947C38-A22F-4582-A4C3-667215BD8E93}"/>
    <cellStyle name="norma 10 4_Commentaires" xfId="43126" xr:uid="{9BE7266B-AC9D-49A9-840D-69FE95AA01D7}"/>
    <cellStyle name="norma 10 5" xfId="43127" xr:uid="{271CCDE1-FBB0-4775-B56A-F60493A47E26}"/>
    <cellStyle name="norma 10 5 2" xfId="43128" xr:uid="{981BFA63-4AA5-41FB-A05B-E1BEBCF3E818}"/>
    <cellStyle name="norma 10 5 2 2" xfId="43129" xr:uid="{EE47D7A0-6585-4618-ACE8-3F5D3BD13AEE}"/>
    <cellStyle name="norma 10 5 2 3" xfId="43130" xr:uid="{1725FD0C-3CA4-4EFB-8960-C008878118DE}"/>
    <cellStyle name="norma 10 5 2 4" xfId="43131" xr:uid="{DA0B42F4-58DC-4A52-B4F2-F0F6D449AD37}"/>
    <cellStyle name="norma 10 5 2 5" xfId="43132" xr:uid="{AC5F76E3-DBB8-499C-98F4-5D972649EFD6}"/>
    <cellStyle name="norma 10 5 3" xfId="43133" xr:uid="{2FE239FC-8C19-45E0-832E-E6BB4A76148E}"/>
    <cellStyle name="norma 10 5 3 2" xfId="43134" xr:uid="{2D2C48FD-E96C-4513-A5FB-D3BAF2143DA3}"/>
    <cellStyle name="norma 10 5 3 3" xfId="43135" xr:uid="{62425A05-2FA9-4F5E-8690-AEABC5D17F33}"/>
    <cellStyle name="norma 10 5 3 4" xfId="43136" xr:uid="{55EE4F25-011E-4EBF-9F70-BF1C54C9B520}"/>
    <cellStyle name="norma 10 5 3 5" xfId="43137" xr:uid="{9C1C3FE3-2680-4C13-898C-AD73418443AD}"/>
    <cellStyle name="norma 10 5 3_Commentaires" xfId="43138" xr:uid="{756625BA-BA03-44D3-98D6-836B9AB50520}"/>
    <cellStyle name="norma 10 5 4" xfId="43139" xr:uid="{E3E041C5-529D-4BCE-B9F5-71E458622D83}"/>
    <cellStyle name="norma 10 5 5" xfId="43140" xr:uid="{743D2423-6F83-4CA4-B191-0FB97AFDC062}"/>
    <cellStyle name="norma 10 5 6" xfId="43141" xr:uid="{11AF46B2-745F-49AC-8310-DC9E188D19DA}"/>
    <cellStyle name="norma 10 5 7" xfId="43142" xr:uid="{954A5729-28B5-4A23-8BE8-3A28446B8D2A}"/>
    <cellStyle name="norma 10 5_Commentaires" xfId="43143" xr:uid="{B71B905E-965A-4BF3-9E5E-810C062A9F78}"/>
    <cellStyle name="norma 10 6" xfId="43144" xr:uid="{3EAD436B-6C15-4E20-AAAC-F1957C6E13C6}"/>
    <cellStyle name="norma 10 6 2" xfId="43145" xr:uid="{C154BDD2-497E-480F-B178-917272C02209}"/>
    <cellStyle name="norma 10 6 2 2" xfId="43146" xr:uid="{B7AA41FC-0E6E-4A98-A8A8-6BD411790DF7}"/>
    <cellStyle name="norma 10 6 2 3" xfId="43147" xr:uid="{53F87D99-5EFD-419D-AA17-A27F249959E0}"/>
    <cellStyle name="norma 10 6 2 4" xfId="43148" xr:uid="{93D12E22-D82F-449B-A04E-51B409E731A2}"/>
    <cellStyle name="norma 10 6 2 5" xfId="43149" xr:uid="{5C685F53-5054-423F-A0BE-EBCA65587BBE}"/>
    <cellStyle name="norma 10 6 2_Commentaires" xfId="43150" xr:uid="{E849A1FA-D720-4E08-B4E3-7CE131A09DD6}"/>
    <cellStyle name="norma 10 6 3" xfId="43151" xr:uid="{F025594F-2E25-4656-8003-C23A1CBE12F1}"/>
    <cellStyle name="norma 10 6 4" xfId="43152" xr:uid="{9B6F78B0-1E82-4B73-93F1-42BF0D650169}"/>
    <cellStyle name="norma 10 6 5" xfId="43153" xr:uid="{B433C590-99D0-4FCB-9EBA-1ED020255374}"/>
    <cellStyle name="norma 10 6 6" xfId="43154" xr:uid="{86C5D3E7-E488-469E-900E-91504789DC18}"/>
    <cellStyle name="norma 10 6_Commentaires" xfId="43155" xr:uid="{FD106565-8E4A-49E4-918B-C055545C10DB}"/>
    <cellStyle name="norma 10 7" xfId="43156" xr:uid="{6E29E5F2-4015-4808-893A-5BB5CF2F3F7F}"/>
    <cellStyle name="norma 10 7 2" xfId="43157" xr:uid="{589C2AE3-AB3A-45AC-B900-50DE6EBF9B37}"/>
    <cellStyle name="norma 10 7 3" xfId="43158" xr:uid="{23C5DA85-A472-4E4B-9B93-E6D9A3CB98C2}"/>
    <cellStyle name="norma 10 7 4" xfId="43159" xr:uid="{D51AAFEC-D179-4FC8-AACF-D4793E1209A5}"/>
    <cellStyle name="norma 10 7 5" xfId="43160" xr:uid="{A95FE001-D9A6-4246-8DAF-F3FEEAE8EB39}"/>
    <cellStyle name="norma 10 7_Commentaires" xfId="43161" xr:uid="{DF7DC8F6-28A4-4FD0-9120-E9B930284155}"/>
    <cellStyle name="norma 10 8" xfId="43162" xr:uid="{490DA8CD-1164-4F50-ADC3-E3150968C1F5}"/>
    <cellStyle name="norma 10 9" xfId="43163" xr:uid="{2D5F2753-3652-451B-8C00-B8B199AF3DA4}"/>
    <cellStyle name="norma 10_Commentaires" xfId="43164" xr:uid="{456C6B8F-9460-4FB8-9948-E60AD40CB3D0}"/>
    <cellStyle name="norma 11" xfId="43165" xr:uid="{E23F14CF-33DE-4036-A08A-49C972133239}"/>
    <cellStyle name="norma 11 10" xfId="43166" xr:uid="{ED27395B-B302-4409-B787-27EAF452FE2E}"/>
    <cellStyle name="norma 11 11" xfId="43167" xr:uid="{60907B56-5AE9-453B-B181-C8F51E164C68}"/>
    <cellStyle name="norma 11 2" xfId="43168" xr:uid="{D2B2A58C-3741-4317-8706-BD212DD77350}"/>
    <cellStyle name="norma 11 2 2" xfId="43169" xr:uid="{B2C473C8-F5FE-4BFE-BF5A-46AE8B14C34C}"/>
    <cellStyle name="norma 11 2 2 2" xfId="43170" xr:uid="{4D7F5488-ACEC-48F0-B2B0-963E53E22E35}"/>
    <cellStyle name="norma 11 2 2 2 2" xfId="43171" xr:uid="{6442D29B-E85A-42F0-8F9B-699899C5393E}"/>
    <cellStyle name="norma 11 2 2 2 3" xfId="43172" xr:uid="{1545A078-0138-430E-AED6-C7FE16E8761A}"/>
    <cellStyle name="norma 11 2 2 2 4" xfId="43173" xr:uid="{CC2033C6-E801-4560-99C7-6BA52ACB4ABD}"/>
    <cellStyle name="norma 11 2 2 2 5" xfId="43174" xr:uid="{CCF7CE88-0606-4B5F-B42D-947F91AFC52A}"/>
    <cellStyle name="norma 11 2 2 3" xfId="43175" xr:uid="{6C0C6241-C348-494D-9F86-13296C99E0C6}"/>
    <cellStyle name="norma 11 2 2 3 2" xfId="43176" xr:uid="{35B13E04-BA41-46C4-B820-FBB483D60AC9}"/>
    <cellStyle name="norma 11 2 2 3 3" xfId="43177" xr:uid="{8B7BFBB6-7A7B-4015-8E2B-5ECE34BF4FFE}"/>
    <cellStyle name="norma 11 2 2 3 4" xfId="43178" xr:uid="{73B1F86C-DA9C-49F3-9F91-B01712FE036D}"/>
    <cellStyle name="norma 11 2 2 3 5" xfId="43179" xr:uid="{A9ED97E1-6689-4467-952D-2AFD7BEE9011}"/>
    <cellStyle name="norma 11 2 2 4" xfId="43180" xr:uid="{03FE97A6-84FF-46C6-B69F-7B1B1D971E1C}"/>
    <cellStyle name="norma 11 2 2 5" xfId="43181" xr:uid="{5A8176C0-A41C-4B52-9A24-02B69F6CD7F8}"/>
    <cellStyle name="norma 11 2 2 6" xfId="43182" xr:uid="{792B20FE-5D98-4084-87C4-CEA0B61FA14C}"/>
    <cellStyle name="norma 11 2 2 7" xfId="43183" xr:uid="{27BF161F-72F2-4971-8124-054CC9B02F5D}"/>
    <cellStyle name="norma 11 2 3" xfId="43184" xr:uid="{FB112B16-3372-413D-88B6-6412CBCF7CA9}"/>
    <cellStyle name="norma 11 2 3 2" xfId="43185" xr:uid="{11F4F556-866C-4352-9565-10F6C3B1781C}"/>
    <cellStyle name="norma 11 2 3 2 2" xfId="43186" xr:uid="{61078C7E-7CC3-4F2D-A977-E0EC3DA3BD6C}"/>
    <cellStyle name="norma 11 2 3 2 3" xfId="43187" xr:uid="{03EB4064-C5C1-41C1-8B48-2BC7370616FC}"/>
    <cellStyle name="norma 11 2 3 2 4" xfId="43188" xr:uid="{2AC29FFF-7AFE-4FD1-8920-39341F3B0005}"/>
    <cellStyle name="norma 11 2 3 2 5" xfId="43189" xr:uid="{BE356906-2904-4E4A-A432-D4561AAD4BC5}"/>
    <cellStyle name="norma 11 2 3 3" xfId="43190" xr:uid="{DFFF8307-5257-4423-97F4-131C9A299F9F}"/>
    <cellStyle name="norma 11 2 3 3 2" xfId="43191" xr:uid="{2225342B-194D-462D-BA1D-2338F90AC3C6}"/>
    <cellStyle name="norma 11 2 3 3 3" xfId="43192" xr:uid="{7933AE6B-7407-4F68-B1F6-27D0289A6F86}"/>
    <cellStyle name="norma 11 2 3 3 4" xfId="43193" xr:uid="{4AE5EF08-45F3-41D8-BAE1-CC581D56D279}"/>
    <cellStyle name="norma 11 2 3 3 5" xfId="43194" xr:uid="{860C3D3B-CE47-42FD-A982-F4AFD024912F}"/>
    <cellStyle name="norma 11 2 3 4" xfId="43195" xr:uid="{02EB653A-B60C-4465-AF24-6861E9793B2D}"/>
    <cellStyle name="norma 11 2 3 5" xfId="43196" xr:uid="{FE432CE9-C603-4937-BC50-F81CFFF7F114}"/>
    <cellStyle name="norma 11 2 3 6" xfId="43197" xr:uid="{EDAD1D6A-94B1-494A-B84E-6D85A00333EC}"/>
    <cellStyle name="norma 11 2 3 7" xfId="43198" xr:uid="{DF8C5AA5-16C5-4335-A91C-45B517EFEB86}"/>
    <cellStyle name="norma 11 2 4" xfId="43199" xr:uid="{B72F89AA-24A8-4E1C-8714-786C44CC2BA7}"/>
    <cellStyle name="norma 11 2 4 2" xfId="43200" xr:uid="{EAEED56C-B4EC-48DB-989F-4DBBA0E7BE59}"/>
    <cellStyle name="norma 11 2 4 3" xfId="43201" xr:uid="{070C805C-A1F9-481B-AF35-A3F25C641E06}"/>
    <cellStyle name="norma 11 2 4 4" xfId="43202" xr:uid="{286839CA-8BDB-4842-8ED0-E2B2BF409250}"/>
    <cellStyle name="norma 11 2 4 5" xfId="43203" xr:uid="{A0A1EC95-BF7B-4E9A-934A-FA9F390FB00B}"/>
    <cellStyle name="norma 11 2 5" xfId="43204" xr:uid="{321EF51D-7805-4FE6-A7F8-DD29439FFB8E}"/>
    <cellStyle name="norma 11 2 5 2" xfId="43205" xr:uid="{B03979F3-02C3-488F-91DD-07D57E380A31}"/>
    <cellStyle name="norma 11 2 5 3" xfId="43206" xr:uid="{564E200C-D07B-4A63-8E03-0BF9E4CAF1AA}"/>
    <cellStyle name="norma 11 2 5 4" xfId="43207" xr:uid="{5017769F-BC0F-476B-9944-6DBE40154CF2}"/>
    <cellStyle name="norma 11 2 5 5" xfId="43208" xr:uid="{32E353FD-8375-46E7-9CE2-47E2A27E8249}"/>
    <cellStyle name="norma 11 2 6" xfId="43209" xr:uid="{880450E4-6299-495E-907B-0E84FEAA7EAD}"/>
    <cellStyle name="norma 11 2 7" xfId="43210" xr:uid="{4F3C9E66-9388-4816-9926-4F3B7AC709DD}"/>
    <cellStyle name="norma 11 2 8" xfId="43211" xr:uid="{3B640A63-DE11-4EFA-91A5-067339E54272}"/>
    <cellStyle name="norma 11 2 9" xfId="43212" xr:uid="{260AB96A-D222-427E-AE07-2D5D5C3D443A}"/>
    <cellStyle name="norma 11 2_Commentaires" xfId="43213" xr:uid="{780A0F05-805E-4AFB-A2B4-DD6E223C6522}"/>
    <cellStyle name="norma 11 3" xfId="43214" xr:uid="{BB3F9AA3-EB99-4DF4-B8EF-A6F95ACA92A9}"/>
    <cellStyle name="norma 11 3 2" xfId="43215" xr:uid="{586FBF2F-D990-4886-89D1-C5EB6805C3FA}"/>
    <cellStyle name="norma 11 3 2 2" xfId="43216" xr:uid="{1EE0A9B4-9417-483C-A1BB-7186F68199CE}"/>
    <cellStyle name="norma 11 3 2 3" xfId="43217" xr:uid="{48BDAE39-86D7-491C-BF03-0A99B2AD28A9}"/>
    <cellStyle name="norma 11 3 2 4" xfId="43218" xr:uid="{3B84F5ED-3D8E-47FC-8755-0AA5C9CF3678}"/>
    <cellStyle name="norma 11 3 2 5" xfId="43219" xr:uid="{F7F4C740-1416-412B-8EF4-0BA8205BD0D7}"/>
    <cellStyle name="norma 11 3 3" xfId="43220" xr:uid="{DAF9CCF2-3A6F-4CFC-9598-4428076C65C0}"/>
    <cellStyle name="norma 11 3 3 2" xfId="43221" xr:uid="{86F1E671-6DDE-41C1-91BE-B5D7448801A7}"/>
    <cellStyle name="norma 11 3 3 3" xfId="43222" xr:uid="{F4BDBEB2-E758-410B-9391-DCB4B7502626}"/>
    <cellStyle name="norma 11 3 3 4" xfId="43223" xr:uid="{B8DC0BD2-9BCF-4A0F-86A4-7A7028DD81D5}"/>
    <cellStyle name="norma 11 3 3 5" xfId="43224" xr:uid="{FA6D1AC4-B1C3-45B9-A7F5-B207CE2A6755}"/>
    <cellStyle name="norma 11 3 4" xfId="43225" xr:uid="{22656A82-8095-497F-997E-0603CB143CBE}"/>
    <cellStyle name="norma 11 3 5" xfId="43226" xr:uid="{F566960B-4E37-463C-AE0E-2F6C87B8C0D2}"/>
    <cellStyle name="norma 11 3 6" xfId="43227" xr:uid="{AE43E923-0055-4F86-9D9D-42E42B6C94F3}"/>
    <cellStyle name="norma 11 3 7" xfId="43228" xr:uid="{EB0B3FFB-D225-4CF2-B3E7-23DF271E026A}"/>
    <cellStyle name="norma 11 3_Commentaires" xfId="43229" xr:uid="{22812B4A-B043-4C12-9E7F-9269771828D5}"/>
    <cellStyle name="norma 11 4" xfId="43230" xr:uid="{8C57423C-22AC-42BB-88E4-F3A70EC2DF66}"/>
    <cellStyle name="norma 11 4 2" xfId="43231" xr:uid="{D021B9F0-DCC0-446F-A15A-0E8015251D0F}"/>
    <cellStyle name="norma 11 4 2 2" xfId="43232" xr:uid="{05B55601-9C0F-462C-BE0A-C966C99C6905}"/>
    <cellStyle name="norma 11 4 2 3" xfId="43233" xr:uid="{AC18C14E-5211-44C4-B9E5-EDAAB963F0B4}"/>
    <cellStyle name="norma 11 4 2 4" xfId="43234" xr:uid="{50092EBE-4714-4ECC-918B-EB59D0796490}"/>
    <cellStyle name="norma 11 4 2 5" xfId="43235" xr:uid="{92F1E0F7-AB9D-40B8-93A1-ABD2581A3FCC}"/>
    <cellStyle name="norma 11 4 3" xfId="43236" xr:uid="{2991D4D8-A258-459F-838E-DB190BF82F13}"/>
    <cellStyle name="norma 11 4 3 2" xfId="43237" xr:uid="{0B8DAA64-B851-4841-B7F0-3FC06A075BA9}"/>
    <cellStyle name="norma 11 4 3 3" xfId="43238" xr:uid="{FCEE4653-C57A-485E-8B53-440695F26554}"/>
    <cellStyle name="norma 11 4 3 4" xfId="43239" xr:uid="{F7755EE7-B7BF-46D5-BC86-44E81B6D59BC}"/>
    <cellStyle name="norma 11 4 3 5" xfId="43240" xr:uid="{6B048F64-EEF2-433B-B39E-DE4BC468080A}"/>
    <cellStyle name="norma 11 4 4" xfId="43241" xr:uid="{E3709C8F-3EBF-4D12-A1DD-C98F0C815526}"/>
    <cellStyle name="norma 11 4 5" xfId="43242" xr:uid="{BC9D4675-9D1B-40B0-BDF6-46A29C89A8C1}"/>
    <cellStyle name="norma 11 4 6" xfId="43243" xr:uid="{246D77FC-0730-4521-B6B5-21C04CE64187}"/>
    <cellStyle name="norma 11 4 7" xfId="43244" xr:uid="{80BED26F-C136-4B19-927C-03B5C79022D0}"/>
    <cellStyle name="norma 11 4_Commentaires" xfId="43245" xr:uid="{47A22423-97AD-42EC-80B9-A0510A000AFB}"/>
    <cellStyle name="norma 11 5" xfId="43246" xr:uid="{2CC45570-F9DC-4AD4-B94B-48F7F2EBCBA1}"/>
    <cellStyle name="norma 11 5 2" xfId="43247" xr:uid="{3E3972A0-8AB0-4E6B-BE6C-8E220FCFDD49}"/>
    <cellStyle name="norma 11 5 2 2" xfId="43248" xr:uid="{E69AEA80-D07C-45FA-88A8-537E209858AA}"/>
    <cellStyle name="norma 11 5 2 3" xfId="43249" xr:uid="{B728546E-B7D0-499A-9212-2E99E4860E06}"/>
    <cellStyle name="norma 11 5 2 4" xfId="43250" xr:uid="{D60589A0-9BB4-45E1-B9A6-E6FFBF5CCDC4}"/>
    <cellStyle name="norma 11 5 2 5" xfId="43251" xr:uid="{E55147B8-8B8D-4298-9852-F3F6CE2AE027}"/>
    <cellStyle name="norma 11 5 3" xfId="43252" xr:uid="{1E416090-56F1-44D7-82AB-7A685F719E02}"/>
    <cellStyle name="norma 11 5 3 2" xfId="43253" xr:uid="{3DB948D9-408A-4B2D-B007-5523096DCCAF}"/>
    <cellStyle name="norma 11 5 3 3" xfId="43254" xr:uid="{9B79A3EE-D7C7-4FEA-A8C4-4208A31E56E9}"/>
    <cellStyle name="norma 11 5 3 4" xfId="43255" xr:uid="{90066FE8-8A97-4FDA-808A-BF1F00FB39AE}"/>
    <cellStyle name="norma 11 5 3 5" xfId="43256" xr:uid="{2C79FB39-145E-45D7-986A-BB9E3D74DA84}"/>
    <cellStyle name="norma 11 5 3_Commentaires" xfId="43257" xr:uid="{CA594489-74A6-4C7F-8230-A7ECBC8F348D}"/>
    <cellStyle name="norma 11 5 4" xfId="43258" xr:uid="{2C525A54-7FCB-41F1-9868-DCF5A3CC3C1D}"/>
    <cellStyle name="norma 11 5 5" xfId="43259" xr:uid="{76FCBFC5-CDFC-466E-8654-25D8B1F54961}"/>
    <cellStyle name="norma 11 5 6" xfId="43260" xr:uid="{5B28E373-D74F-45C8-9E9B-9087ADC60295}"/>
    <cellStyle name="norma 11 5 7" xfId="43261" xr:uid="{7458F75D-970B-4B01-9650-3F580F86FB78}"/>
    <cellStyle name="norma 11 5_Commentaires" xfId="43262" xr:uid="{471E99D2-47FB-4138-A4B6-62C4BB734B06}"/>
    <cellStyle name="norma 11 6" xfId="43263" xr:uid="{87F4109D-E4E1-4CA5-B2AD-E51CDFA95218}"/>
    <cellStyle name="norma 11 6 2" xfId="43264" xr:uid="{A68A30D6-F16A-4B61-AD4C-8ECD9387A680}"/>
    <cellStyle name="norma 11 6 2 2" xfId="43265" xr:uid="{02546467-D4FA-4E66-BBCD-56078478F9A4}"/>
    <cellStyle name="norma 11 6 2 3" xfId="43266" xr:uid="{A41B46CE-976B-4F7F-9F56-D84975A5A40D}"/>
    <cellStyle name="norma 11 6 2 4" xfId="43267" xr:uid="{9514D89E-7F4D-4BCA-AF73-02B767C2449B}"/>
    <cellStyle name="norma 11 6 2 5" xfId="43268" xr:uid="{13B36A62-82B9-4358-9544-857DB2E04372}"/>
    <cellStyle name="norma 11 6 2_Commentaires" xfId="43269" xr:uid="{90F3ECB9-850D-48D8-9438-D5E6EBF07D45}"/>
    <cellStyle name="norma 11 6 3" xfId="43270" xr:uid="{05BC0092-1129-4F4F-B833-8669647C4888}"/>
    <cellStyle name="norma 11 6 4" xfId="43271" xr:uid="{1F270D4A-A75A-4CAD-91A4-AF2E0E7F65F6}"/>
    <cellStyle name="norma 11 6 5" xfId="43272" xr:uid="{BC5446AE-F72E-4122-BAB2-B9C7583012CE}"/>
    <cellStyle name="norma 11 6 6" xfId="43273" xr:uid="{531B6E3A-D635-497A-BF3D-51C874B6BEAB}"/>
    <cellStyle name="norma 11 6_Commentaires" xfId="43274" xr:uid="{182F89CF-3DCA-4C37-A067-9A2CA7AB387B}"/>
    <cellStyle name="norma 11 7" xfId="43275" xr:uid="{7523E79C-D29B-432C-92FA-FC677C01E753}"/>
    <cellStyle name="norma 11 7 2" xfId="43276" xr:uid="{A723009C-1490-471A-9B8F-F48514A2F02B}"/>
    <cellStyle name="norma 11 7 3" xfId="43277" xr:uid="{CAA5343B-A301-4919-B023-9C4CD06BCF99}"/>
    <cellStyle name="norma 11 7 4" xfId="43278" xr:uid="{AC310BA5-347D-4308-8228-9328BE426983}"/>
    <cellStyle name="norma 11 7 5" xfId="43279" xr:uid="{56B9F5D8-4E78-472D-AABF-08297393541F}"/>
    <cellStyle name="norma 11 7_Commentaires" xfId="43280" xr:uid="{A6E9E0EC-E94F-4489-92C2-EF45D3573A59}"/>
    <cellStyle name="norma 11 8" xfId="43281" xr:uid="{C151C2BF-4D67-4A77-B2BA-8B518C6D205A}"/>
    <cellStyle name="norma 11 9" xfId="43282" xr:uid="{E6547DF3-91DE-4C73-A394-50D823437D70}"/>
    <cellStyle name="norma 11_Commentaires" xfId="43283" xr:uid="{0F637ABE-0C2A-4558-B951-59D921AFC973}"/>
    <cellStyle name="norma 12" xfId="43284" xr:uid="{82A1F5D5-803A-46DD-BF0C-916CD8A3DE59}"/>
    <cellStyle name="norma 12 10" xfId="43285" xr:uid="{53EAC376-37F6-4E73-9F01-A612676369F9}"/>
    <cellStyle name="norma 12 2" xfId="43286" xr:uid="{3F6A5661-034A-47AF-8103-B84A6F9B76FF}"/>
    <cellStyle name="norma 12 2 2" xfId="43287" xr:uid="{19D2E069-BC56-4E60-8DBD-8E30CF2AA0B4}"/>
    <cellStyle name="norma 12 2 2 2" xfId="43288" xr:uid="{078C4D8D-5FC5-4799-AFE3-8C77F8FBDF61}"/>
    <cellStyle name="norma 12 2 2 2 2" xfId="43289" xr:uid="{3AFA0EBD-C3B2-49EB-9241-07A21CC918F9}"/>
    <cellStyle name="norma 12 2 2 2 3" xfId="43290" xr:uid="{0DC60A9C-6664-4B63-80BF-A95A0AC68A8D}"/>
    <cellStyle name="norma 12 2 2 2 4" xfId="43291" xr:uid="{EABBF987-E485-4A1A-9664-0F236CB61824}"/>
    <cellStyle name="norma 12 2 2 2 5" xfId="43292" xr:uid="{E614B49D-2C85-4AC0-859A-15E0AA639DE2}"/>
    <cellStyle name="norma 12 2 2 3" xfId="43293" xr:uid="{C5D512DA-8E01-44F7-93A2-20CD0064FC06}"/>
    <cellStyle name="norma 12 2 2 3 2" xfId="43294" xr:uid="{C07D2AD2-3270-448C-9B7A-EFE426BF6E67}"/>
    <cellStyle name="norma 12 2 2 3 3" xfId="43295" xr:uid="{2D412912-198A-4349-AD62-77FF2935300F}"/>
    <cellStyle name="norma 12 2 2 3 4" xfId="43296" xr:uid="{9A9D078D-F118-4749-BC51-B110ED9A1287}"/>
    <cellStyle name="norma 12 2 2 3 5" xfId="43297" xr:uid="{DEA25F6B-F02E-4BC1-8378-E7F3F0DCB368}"/>
    <cellStyle name="norma 12 2 2 4" xfId="43298" xr:uid="{43E29B93-4398-4175-B7EC-97D5D437C9E2}"/>
    <cellStyle name="norma 12 2 2 5" xfId="43299" xr:uid="{7A1F2827-FE5F-4E01-9FDA-CB0A1E9530F6}"/>
    <cellStyle name="norma 12 2 2 6" xfId="43300" xr:uid="{0200C8AD-2CF9-40C7-BE71-C77315FBE849}"/>
    <cellStyle name="norma 12 2 2 7" xfId="43301" xr:uid="{8EA179E8-981B-4B27-A803-3C6E6744FA56}"/>
    <cellStyle name="norma 12 2 3" xfId="43302" xr:uid="{54A4872E-8CD8-4127-8F5F-E0E0857E61A7}"/>
    <cellStyle name="norma 12 2 3 2" xfId="43303" xr:uid="{A941C653-F2BD-492B-9057-DE52C0E14437}"/>
    <cellStyle name="norma 12 2 3 2 2" xfId="43304" xr:uid="{9D1D2D53-1C9B-4A16-9F05-3787E0C9EEF0}"/>
    <cellStyle name="norma 12 2 3 2 3" xfId="43305" xr:uid="{9AD688FB-B9E3-49BB-A102-9A4C5FF3CC5A}"/>
    <cellStyle name="norma 12 2 3 2 4" xfId="43306" xr:uid="{043DD981-BC02-461C-8A92-221F2098A815}"/>
    <cellStyle name="norma 12 2 3 2 5" xfId="43307" xr:uid="{320C556D-B92E-40D7-9AB5-5132670F617F}"/>
    <cellStyle name="norma 12 2 3 3" xfId="43308" xr:uid="{E2C4E19D-34E5-4D0A-B971-37AE82943E60}"/>
    <cellStyle name="norma 12 2 3 3 2" xfId="43309" xr:uid="{3B46D6F6-735A-4648-BDB6-DD7F4248D534}"/>
    <cellStyle name="norma 12 2 3 3 3" xfId="43310" xr:uid="{3788E280-8908-46A0-9E8A-889CA15C3368}"/>
    <cellStyle name="norma 12 2 3 3 4" xfId="43311" xr:uid="{E709EE4A-D14E-4A7E-8333-E69F577B123A}"/>
    <cellStyle name="norma 12 2 3 3 5" xfId="43312" xr:uid="{D0FA1C46-A967-4B1E-A229-2F96D42481D5}"/>
    <cellStyle name="norma 12 2 3 4" xfId="43313" xr:uid="{C9546250-3DD8-4F43-8BCC-DAC154282F41}"/>
    <cellStyle name="norma 12 2 3 5" xfId="43314" xr:uid="{71EE4E75-C8D3-4D61-AE93-20D178AE13E2}"/>
    <cellStyle name="norma 12 2 3 6" xfId="43315" xr:uid="{AE87A6BC-B8AA-4F61-9565-E387634118FB}"/>
    <cellStyle name="norma 12 2 3 7" xfId="43316" xr:uid="{E11BE62E-F7CD-4BD9-A134-5B7558CD699C}"/>
    <cellStyle name="norma 12 2 4" xfId="43317" xr:uid="{EF02A222-BE65-43F0-BDAE-F7C8E90DCC94}"/>
    <cellStyle name="norma 12 2 4 2" xfId="43318" xr:uid="{A6B2DC52-54EE-46F5-9118-73AFE0DE57D6}"/>
    <cellStyle name="norma 12 2 4 3" xfId="43319" xr:uid="{C2387812-7580-4D13-AFC3-43F2CF42A881}"/>
    <cellStyle name="norma 12 2 4 4" xfId="43320" xr:uid="{0D335DAA-3D68-45DA-9831-C134020F414F}"/>
    <cellStyle name="norma 12 2 4 5" xfId="43321" xr:uid="{99714ED7-480E-4B19-B95E-9FD0B995354E}"/>
    <cellStyle name="norma 12 2 5" xfId="43322" xr:uid="{162A58A7-E3A5-4AE7-8B5C-5FAF8E139552}"/>
    <cellStyle name="norma 12 2 5 2" xfId="43323" xr:uid="{8259594A-E188-4BE9-8128-6604D81AE801}"/>
    <cellStyle name="norma 12 2 5 3" xfId="43324" xr:uid="{16F657D2-119F-4B0D-85CE-49C1D4B15B80}"/>
    <cellStyle name="norma 12 2 5 4" xfId="43325" xr:uid="{75DC3CF6-6D2C-4311-BF6C-AC639BA53AE4}"/>
    <cellStyle name="norma 12 2 5 5" xfId="43326" xr:uid="{C72767E5-CE2F-455A-8957-D85576B4C8D0}"/>
    <cellStyle name="norma 12 2 6" xfId="43327" xr:uid="{326DAC4F-8EBC-473F-B83C-269C63CB193E}"/>
    <cellStyle name="norma 12 2 7" xfId="43328" xr:uid="{6FCAD092-7F61-4DE5-BD1E-7FD78CDAEFFA}"/>
    <cellStyle name="norma 12 2 8" xfId="43329" xr:uid="{5C744689-0E91-40B9-B8D4-359F1EA4E6DF}"/>
    <cellStyle name="norma 12 2 9" xfId="43330" xr:uid="{67EC007C-1AF3-432D-983D-9E64F86A7902}"/>
    <cellStyle name="norma 12 2_Commentaires" xfId="43331" xr:uid="{9A19E81D-E3AE-4F67-B6E5-BA20EF683A90}"/>
    <cellStyle name="norma 12 3" xfId="43332" xr:uid="{A2D7C85E-9606-490F-BDA5-513ECCA2D46F}"/>
    <cellStyle name="norma 12 3 2" xfId="43333" xr:uid="{A2864224-4D54-46BA-9221-F66574CC7F60}"/>
    <cellStyle name="norma 12 3 2 2" xfId="43334" xr:uid="{EA39057B-85B9-4DC3-B898-0CCB51D8960F}"/>
    <cellStyle name="norma 12 3 2 3" xfId="43335" xr:uid="{A9753773-CFB7-48E8-9962-078B943519EF}"/>
    <cellStyle name="norma 12 3 2 4" xfId="43336" xr:uid="{D8EC4F70-E994-4E5F-A58B-785980190338}"/>
    <cellStyle name="norma 12 3 2 5" xfId="43337" xr:uid="{1E704BDF-8814-4E89-96BD-0C13C79468F4}"/>
    <cellStyle name="norma 12 3 3" xfId="43338" xr:uid="{20D6A69D-BA13-4AA5-9D1C-CE01B9CF02B6}"/>
    <cellStyle name="norma 12 3 3 2" xfId="43339" xr:uid="{6179455A-66D3-4EAE-B7CB-AC7F525F13AA}"/>
    <cellStyle name="norma 12 3 3 3" xfId="43340" xr:uid="{6E2B5EA8-BEF9-4E72-A036-326DE3B9FA34}"/>
    <cellStyle name="norma 12 3 3 4" xfId="43341" xr:uid="{C4B1F1DB-8C63-434A-8A98-D90FC20D3A9A}"/>
    <cellStyle name="norma 12 3 3 5" xfId="43342" xr:uid="{98A13642-2B94-4898-9B02-0E2662D6FB90}"/>
    <cellStyle name="norma 12 3 4" xfId="43343" xr:uid="{2867679E-824D-41F1-8FEB-23701B354A5B}"/>
    <cellStyle name="norma 12 3 5" xfId="43344" xr:uid="{9CA27168-2982-48C5-B2A5-299083396D20}"/>
    <cellStyle name="norma 12 3 6" xfId="43345" xr:uid="{377A2B83-B2AF-4F8A-BBD4-B7BEAB268EBC}"/>
    <cellStyle name="norma 12 3 7" xfId="43346" xr:uid="{A5F83B83-29B8-4D6D-A802-43B946F6CD44}"/>
    <cellStyle name="norma 12 3_Commentaires" xfId="43347" xr:uid="{6BE22C65-5EA0-431A-B6B8-FF3952E132E8}"/>
    <cellStyle name="norma 12 4" xfId="43348" xr:uid="{1111E3B1-8FFB-43B7-B98F-15DFEF8B97DD}"/>
    <cellStyle name="norma 12 4 2" xfId="43349" xr:uid="{4A25DA89-A977-45CE-882F-3A072C1455B9}"/>
    <cellStyle name="norma 12 4 2 2" xfId="43350" xr:uid="{DA1E6853-C007-431B-B535-19490D01BF2F}"/>
    <cellStyle name="norma 12 4 2 3" xfId="43351" xr:uid="{C0598243-C5BE-499A-BB59-24C3B8DB0B9D}"/>
    <cellStyle name="norma 12 4 2 4" xfId="43352" xr:uid="{7EE046F6-AB45-4572-B6F8-C9E5D649336F}"/>
    <cellStyle name="norma 12 4 2 5" xfId="43353" xr:uid="{BB849F97-3E9D-4FAB-882F-7BE0C0C6A9E2}"/>
    <cellStyle name="norma 12 4 3" xfId="43354" xr:uid="{B8D38ABC-2D64-48FE-8E48-DCC9151E8F1D}"/>
    <cellStyle name="norma 12 4 3 2" xfId="43355" xr:uid="{2A94D6DC-D9A1-4E1D-B527-6FCE22A0BAEF}"/>
    <cellStyle name="norma 12 4 3 3" xfId="43356" xr:uid="{04786402-97E0-49EA-ACC9-90FEF4B14CE1}"/>
    <cellStyle name="norma 12 4 3 4" xfId="43357" xr:uid="{6DF9958F-7284-420B-9CF2-D18CC5F63B83}"/>
    <cellStyle name="norma 12 4 3 5" xfId="43358" xr:uid="{E5FDB357-F2C6-4906-803B-AC6AFB98E417}"/>
    <cellStyle name="norma 12 4 4" xfId="43359" xr:uid="{19B95F5E-E92E-4F2B-9176-0D58CA9A0C4B}"/>
    <cellStyle name="norma 12 4 5" xfId="43360" xr:uid="{002F72BD-E074-4437-BDB5-4DC64E44A5D9}"/>
    <cellStyle name="norma 12 4 6" xfId="43361" xr:uid="{80D53CFA-82FB-4B42-B0D1-34C33E699E71}"/>
    <cellStyle name="norma 12 4 7" xfId="43362" xr:uid="{FBB3E4D6-F7B4-4342-8172-D5308025730B}"/>
    <cellStyle name="norma 12 4_Commentaires" xfId="43363" xr:uid="{05587A69-05DF-4868-A845-452227B93A3C}"/>
    <cellStyle name="norma 12 5" xfId="43364" xr:uid="{D4C0BD13-7912-4B34-BFA2-72480476FD0E}"/>
    <cellStyle name="norma 12 5 2" xfId="43365" xr:uid="{DE31E419-9CDD-4CDA-B601-A7DE628D84E0}"/>
    <cellStyle name="norma 12 5 2 2" xfId="43366" xr:uid="{9ACC55CC-E50F-4DDB-963F-036734113101}"/>
    <cellStyle name="norma 12 5 2 3" xfId="43367" xr:uid="{B9C5F16B-72A7-4BE5-A2FB-3A71396796CF}"/>
    <cellStyle name="norma 12 5 2 4" xfId="43368" xr:uid="{195F4FD0-75B3-4464-8A98-A6812D9BDAB7}"/>
    <cellStyle name="norma 12 5 2 5" xfId="43369" xr:uid="{1E181AC7-243D-40F8-A08E-EED46B6009C6}"/>
    <cellStyle name="norma 12 5 3" xfId="43370" xr:uid="{3CCF2D92-50E5-4BB8-8F75-09BFBBC57672}"/>
    <cellStyle name="norma 12 5 3 2" xfId="43371" xr:uid="{7D717335-2392-4980-8316-464700E1C780}"/>
    <cellStyle name="norma 12 5 3_Commentaires" xfId="43372" xr:uid="{3E62A3A7-6987-43F0-AE99-D841E09641E5}"/>
    <cellStyle name="norma 12 5 4" xfId="43373" xr:uid="{9538B7AA-52BB-4803-9412-EDB5AAF7CA06}"/>
    <cellStyle name="norma 12 5 5" xfId="43374" xr:uid="{A76605F5-1530-4892-BDC8-ED9C57205365}"/>
    <cellStyle name="norma 12 5 6" xfId="43375" xr:uid="{CB7EB05D-2EBB-4414-89DA-FC2E6C6FE82F}"/>
    <cellStyle name="norma 12 5_Commentaires" xfId="43376" xr:uid="{CA390D2F-1A1A-4701-B888-DBCECBF57755}"/>
    <cellStyle name="norma 12 6" xfId="43377" xr:uid="{B51737B2-8421-45B0-A549-A8CAAFE53D24}"/>
    <cellStyle name="norma 12 6 2" xfId="43378" xr:uid="{33B62FBB-3D48-4BE0-840C-517CB5C6CDB9}"/>
    <cellStyle name="norma 12 6 2 2" xfId="43379" xr:uid="{D0030C92-9B01-4083-A36B-E9F5CA995B8D}"/>
    <cellStyle name="norma 12 6 2_Commentaires" xfId="43380" xr:uid="{712CC9E0-F84B-46C3-B4DE-BF03D6526F58}"/>
    <cellStyle name="norma 12 6 3" xfId="43381" xr:uid="{418DB1EC-F420-49D9-B087-AAB6CC5369A1}"/>
    <cellStyle name="norma 12 6 4" xfId="43382" xr:uid="{DD24F5A0-FDB9-47D9-9AF2-33034E13C8FB}"/>
    <cellStyle name="norma 12 6 5" xfId="43383" xr:uid="{391D58BF-D789-4ABB-8534-1D74DFE97A11}"/>
    <cellStyle name="norma 12 6_Commentaires" xfId="43384" xr:uid="{2BEA1C51-6177-4E64-8430-631FED441C89}"/>
    <cellStyle name="norma 12 7" xfId="43385" xr:uid="{E5E3BF90-843C-445A-859A-1E204B2D56AD}"/>
    <cellStyle name="norma 12 7 2" xfId="43386" xr:uid="{009C5123-03F5-4F9E-8B00-54202632ABE8}"/>
    <cellStyle name="norma 12 7_Commentaires" xfId="43387" xr:uid="{058A1742-5BD4-449E-B1D5-2B83D88FE1B2}"/>
    <cellStyle name="norma 12 8" xfId="43388" xr:uid="{5EA7A3B4-A317-4B5F-A90D-10C0A4F341CF}"/>
    <cellStyle name="norma 12 9" xfId="43389" xr:uid="{58463FF5-9D11-4DB3-B709-3C2908C38E0E}"/>
    <cellStyle name="norma 12_Commentaires" xfId="43390" xr:uid="{96B978F3-BE89-4B56-9022-1AD36DF98923}"/>
    <cellStyle name="norma 13" xfId="43391" xr:uid="{E556D4EB-A81D-43E2-9601-0EA5584FF136}"/>
    <cellStyle name="norma 13 2" xfId="43392" xr:uid="{E97BE547-EC70-4CDA-A6E7-16EE684CBA87}"/>
    <cellStyle name="norma 13 2 2" xfId="43393" xr:uid="{8BA710F2-7686-46A9-8E56-3E787FB56A7F}"/>
    <cellStyle name="norma 13 2 2 2" xfId="43394" xr:uid="{D3D23A0C-E196-4CCB-A893-0C5900FDABEB}"/>
    <cellStyle name="norma 13 2 2 3" xfId="43395" xr:uid="{246D74DA-222F-4399-AA15-6AC361D3624B}"/>
    <cellStyle name="norma 13 2 2 4" xfId="43396" xr:uid="{877A638B-A3C0-4AC4-B70E-0F29042603C7}"/>
    <cellStyle name="norma 13 2 2 5" xfId="43397" xr:uid="{2986C0DC-4E52-4995-8B0D-0D48DBD73791}"/>
    <cellStyle name="norma 13 2 3" xfId="43398" xr:uid="{922C4465-68D9-4FE9-A643-1087ADD89F93}"/>
    <cellStyle name="norma 13 2 3 2" xfId="43399" xr:uid="{FB752331-B670-48F6-A600-99221E5282E9}"/>
    <cellStyle name="norma 13 2 3 3" xfId="43400" xr:uid="{65F28F40-854B-4349-98CA-5A4673907616}"/>
    <cellStyle name="norma 13 2 3 4" xfId="43401" xr:uid="{41CC6883-15AB-4514-BE9E-EB5FD0B8F1AF}"/>
    <cellStyle name="norma 13 2 3 5" xfId="43402" xr:uid="{33107450-2F15-4416-B92E-9E3607196B3E}"/>
    <cellStyle name="norma 13 2 4" xfId="43403" xr:uid="{94B034D3-C629-4124-A3BE-A6A7D98AB3C9}"/>
    <cellStyle name="norma 13 2 5" xfId="43404" xr:uid="{982AEFC8-6923-4C96-9C48-418A4147CF64}"/>
    <cellStyle name="norma 13 2 6" xfId="43405" xr:uid="{E47BB306-C84F-4DA3-A370-84D4492CA6A8}"/>
    <cellStyle name="norma 13 2 7" xfId="43406" xr:uid="{E037535B-A25B-462D-BEA1-09F26A577301}"/>
    <cellStyle name="norma 13 3" xfId="43407" xr:uid="{66404D7A-5960-4FDB-85C6-208F9F93CF92}"/>
    <cellStyle name="norma 13 3 2" xfId="43408" xr:uid="{2D320935-7375-4131-8176-D50C0EE5587C}"/>
    <cellStyle name="norma 13 3 2 2" xfId="43409" xr:uid="{942FB19F-72BA-4D88-8B23-C3378921D089}"/>
    <cellStyle name="norma 13 3 2 3" xfId="43410" xr:uid="{86F1C56A-C1C5-47D7-8CFB-31702B8173EA}"/>
    <cellStyle name="norma 13 3 2 4" xfId="43411" xr:uid="{C42FB02D-B998-4B38-B4E0-D1B4B0C79BB0}"/>
    <cellStyle name="norma 13 3 2 5" xfId="43412" xr:uid="{888AF6DD-EFE2-4EE8-8827-53165C0B087E}"/>
    <cellStyle name="norma 13 3 3" xfId="43413" xr:uid="{BC8280E9-B003-4A24-ABFE-1B617216D986}"/>
    <cellStyle name="norma 13 3 3 2" xfId="43414" xr:uid="{0FE31A11-6B04-4833-93F9-878964EB3930}"/>
    <cellStyle name="norma 13 3 3 3" xfId="43415" xr:uid="{791DC011-AA46-4CF8-96D8-E38FCD333312}"/>
    <cellStyle name="norma 13 3 3 4" xfId="43416" xr:uid="{D3A6B6E8-26CD-4850-978E-4484CB0EADCB}"/>
    <cellStyle name="norma 13 3 3 5" xfId="43417" xr:uid="{6DD680BF-1973-40C4-A458-1513CA4C2E64}"/>
    <cellStyle name="norma 13 3 4" xfId="43418" xr:uid="{C7BBAA98-2476-4E4D-A96C-914558B6FC96}"/>
    <cellStyle name="norma 13 3 5" xfId="43419" xr:uid="{1230D566-7615-4DC7-8B3A-C5DD7C4DC569}"/>
    <cellStyle name="norma 13 3 6" xfId="43420" xr:uid="{0B16C7B0-8485-4F58-822C-7833316981D1}"/>
    <cellStyle name="norma 13 3 7" xfId="43421" xr:uid="{308C8A7C-9DE0-438B-B22E-4397B97E10F3}"/>
    <cellStyle name="norma 13 4" xfId="43422" xr:uid="{747280BB-CD75-43D3-869F-9835D0B9DB3F}"/>
    <cellStyle name="norma 13 4 2" xfId="43423" xr:uid="{023823C9-D05C-4B86-AB80-F919ADC36B3B}"/>
    <cellStyle name="norma 13 4 3" xfId="43424" xr:uid="{1940B894-9B2C-42CA-B2E6-7A8A2B694D9B}"/>
    <cellStyle name="norma 13 4 4" xfId="43425" xr:uid="{E581FE37-0508-4227-8BDB-0AAA097A7C47}"/>
    <cellStyle name="norma 13 4 5" xfId="43426" xr:uid="{F4C999E0-EAC1-483A-959A-6421B7ADFAA8}"/>
    <cellStyle name="norma 13 5" xfId="43427" xr:uid="{701E3BD6-6D37-45DC-900E-36E6C8633534}"/>
    <cellStyle name="norma 13 5 2" xfId="43428" xr:uid="{0BEC9B83-B2B1-4AAA-BB9C-1CBE6DC2A3C9}"/>
    <cellStyle name="norma 13 5 3" xfId="43429" xr:uid="{FCD03624-5FF0-44BF-BB2D-98DD5978BB9E}"/>
    <cellStyle name="norma 13 5 4" xfId="43430" xr:uid="{270A4D34-6BC6-4C74-9D8A-952A6366E5EC}"/>
    <cellStyle name="norma 13 5 5" xfId="43431" xr:uid="{98FEA514-1338-4907-989D-07DF49239058}"/>
    <cellStyle name="norma 13 6" xfId="43432" xr:uid="{4602D2D4-9A58-4D50-9651-109F49889A03}"/>
    <cellStyle name="norma 13 7" xfId="43433" xr:uid="{EAD8C421-437D-4DAA-B6E6-4F090928B75C}"/>
    <cellStyle name="norma 13 8" xfId="43434" xr:uid="{E790683B-BBAA-4BAA-A491-9FFB25E15C53}"/>
    <cellStyle name="norma 13 9" xfId="43435" xr:uid="{E9E82E64-635B-4075-B3DB-3FD767EAD63C}"/>
    <cellStyle name="norma 13_Commentaires" xfId="43436" xr:uid="{C30DBA07-3D9C-4BDE-8825-50906F598129}"/>
    <cellStyle name="norma 14" xfId="43437" xr:uid="{E15DCAAA-4694-4568-9598-BE1748A9BAA9}"/>
    <cellStyle name="norma 14 2" xfId="43438" xr:uid="{E813474F-9B83-4025-9B8F-7FFBF8700967}"/>
    <cellStyle name="norma 14 2 2" xfId="43439" xr:uid="{DB5BDAAC-F667-4BD8-8AC6-762C4E4695BA}"/>
    <cellStyle name="norma 14 2 3" xfId="43440" xr:uid="{519D5989-C1C6-4BB4-A8A3-F51708575230}"/>
    <cellStyle name="norma 14 2 4" xfId="43441" xr:uid="{6B216C69-BF18-42F6-8B0A-9884C442AA4A}"/>
    <cellStyle name="norma 14 2 5" xfId="43442" xr:uid="{EF793948-0197-4170-BE24-F8F02FD2F7AE}"/>
    <cellStyle name="norma 14 3" xfId="43443" xr:uid="{8B22DCC4-4FB4-46C7-AC3C-E9C6D8B516D8}"/>
    <cellStyle name="norma 14 3 2" xfId="43444" xr:uid="{A0A0A8F6-6ABC-4CE8-9E81-094323424FBD}"/>
    <cellStyle name="norma 14 3 3" xfId="43445" xr:uid="{AFF793CF-BA7D-4A51-9FB1-DA86D376D6C0}"/>
    <cellStyle name="norma 14 3 4" xfId="43446" xr:uid="{6E4868FE-8CA3-4EA5-AC11-566821EC5E6F}"/>
    <cellStyle name="norma 14 3 5" xfId="43447" xr:uid="{7483B6AC-3AB3-4650-8951-AE30A0FACD93}"/>
    <cellStyle name="norma 14 4" xfId="43448" xr:uid="{6843E34D-B624-4DA9-9532-721516CE15C2}"/>
    <cellStyle name="norma 14 5" xfId="43449" xr:uid="{3D8FF3C5-0BDF-4880-8268-102644D8364C}"/>
    <cellStyle name="norma 14 6" xfId="43450" xr:uid="{A898D142-AE25-4170-9B8C-13633D1F48FC}"/>
    <cellStyle name="norma 14 7" xfId="43451" xr:uid="{8B563292-4E13-4B9B-B30A-4CFEA46EF8BA}"/>
    <cellStyle name="norma 14_Commentaires" xfId="43452" xr:uid="{7E1365C9-F0F6-46D9-9C19-0472127E4678}"/>
    <cellStyle name="norma 15" xfId="43453" xr:uid="{BD212D86-10E3-45D2-AB93-2196C55E4C76}"/>
    <cellStyle name="norma 15 2" xfId="43454" xr:uid="{722F7270-9440-4B6B-8AA2-4E017ACF7D88}"/>
    <cellStyle name="norma 15 2 2" xfId="43455" xr:uid="{2ADAEC5B-3282-4632-952F-E4C80EBBF90F}"/>
    <cellStyle name="norma 15 2 3" xfId="43456" xr:uid="{F1BA2D4E-A421-4C72-89D1-7BC0D1D1D051}"/>
    <cellStyle name="norma 15 2 4" xfId="43457" xr:uid="{8975EC5A-0294-44F4-907E-D5630FB637EA}"/>
    <cellStyle name="norma 15 2 5" xfId="43458" xr:uid="{00CCB380-07CF-4EE6-B2C7-1B1EB4DC745B}"/>
    <cellStyle name="norma 15 3" xfId="43459" xr:uid="{282599D1-73CE-4272-A2FE-DD44B2F18E17}"/>
    <cellStyle name="norma 15 3 2" xfId="43460" xr:uid="{2A09503D-4330-45DD-973F-4B9D36802679}"/>
    <cellStyle name="norma 15 3 3" xfId="43461" xr:uid="{D6535CEB-CFAA-4FDC-BF64-148B527467BB}"/>
    <cellStyle name="norma 15 3 4" xfId="43462" xr:uid="{6444A58B-EA62-4CD1-988A-6266C16F616C}"/>
    <cellStyle name="norma 15 3 5" xfId="43463" xr:uid="{AE84AD57-FEA6-4703-8B00-DA394CA116D1}"/>
    <cellStyle name="norma 15 4" xfId="43464" xr:uid="{B9E3880A-A71C-4CA2-B09E-26BA86AA3443}"/>
    <cellStyle name="norma 15 5" xfId="43465" xr:uid="{51A466B2-587F-48B8-A5CD-CE569C79B0B8}"/>
    <cellStyle name="norma 15 6" xfId="43466" xr:uid="{4FECB35C-A0C1-4D70-9095-F32A36D45417}"/>
    <cellStyle name="norma 15 7" xfId="43467" xr:uid="{82DE9569-51AF-4022-B650-B658D751FA53}"/>
    <cellStyle name="norma 15_Commentaires" xfId="43468" xr:uid="{6DBC5455-2D68-4AE8-8421-54AF3E14C4AC}"/>
    <cellStyle name="norma 16" xfId="43469" xr:uid="{37C47370-CA53-4F51-8A0C-02BC9E65B02A}"/>
    <cellStyle name="norma 16 2" xfId="43470" xr:uid="{CC1E672C-2EAE-4189-93FC-130B6EA69570}"/>
    <cellStyle name="norma 16 2 2" xfId="43471" xr:uid="{734FC8D1-82CC-4164-B6A1-151FFE511977}"/>
    <cellStyle name="norma 16 2 3" xfId="43472" xr:uid="{3646CB3D-CD66-4668-ABD1-474730676041}"/>
    <cellStyle name="norma 16 2 4" xfId="43473" xr:uid="{B1FA05D0-E91A-43E2-A62E-6178EBA19F3D}"/>
    <cellStyle name="norma 16 2 5" xfId="43474" xr:uid="{D83DC9B7-AB73-47E4-A6D5-6FA177473A33}"/>
    <cellStyle name="norma 16 3" xfId="43475" xr:uid="{2C1F2BEC-DE9B-4480-846C-86BCFCCA7B33}"/>
    <cellStyle name="norma 16 3 2" xfId="43476" xr:uid="{11EA4266-90A5-4C74-B5D6-5BFDB6C998FD}"/>
    <cellStyle name="norma 16 3 3" xfId="43477" xr:uid="{EF18B058-E3D7-4A9A-83E9-BFA8281F6B06}"/>
    <cellStyle name="norma 16 3 4" xfId="43478" xr:uid="{AB9D03AB-2F91-43FB-8020-33B966AE6870}"/>
    <cellStyle name="norma 16 3 5" xfId="43479" xr:uid="{E72673F7-7168-456B-9ADE-CCCEAB701236}"/>
    <cellStyle name="norma 16 4" xfId="43480" xr:uid="{746D8A9D-D439-49C4-BDB1-BC8F18180627}"/>
    <cellStyle name="norma 16 5" xfId="43481" xr:uid="{7C8D5938-1A96-4803-9264-3A97ECA8AF31}"/>
    <cellStyle name="norma 16 6" xfId="43482" xr:uid="{0BC65E23-09C2-4EE0-A7F1-CB36BE83891C}"/>
    <cellStyle name="norma 16 7" xfId="43483" xr:uid="{5BA3AEB3-FA54-422A-AD87-7628D0837E0B}"/>
    <cellStyle name="norma 16_Commentaires" xfId="43484" xr:uid="{BD9E4C97-77EB-4419-ADEC-CD28E3750599}"/>
    <cellStyle name="norma 17" xfId="43485" xr:uid="{B72D9393-C08E-4822-94A0-AAD3ABCB874F}"/>
    <cellStyle name="norma 17 2" xfId="43486" xr:uid="{EF34E139-6FCF-4500-9CA7-EE1D83958F05}"/>
    <cellStyle name="norma 17 2 2" xfId="43487" xr:uid="{D406C1AE-B7EA-45D1-A788-6441C50BAAB5}"/>
    <cellStyle name="norma 17 2 3" xfId="43488" xr:uid="{95480619-2E7A-48C5-9F97-0B8A8A61013D}"/>
    <cellStyle name="norma 17 2 4" xfId="43489" xr:uid="{8D1A1316-0A1F-4C8E-B5BD-B5F9A148EDB5}"/>
    <cellStyle name="norma 17 2 5" xfId="43490" xr:uid="{2251C2A6-691E-493D-A343-5961E36A402B}"/>
    <cellStyle name="norma 17 2_Commentaires" xfId="43491" xr:uid="{EA24CDB8-56DF-4E2B-9AA9-6953A3A3DC24}"/>
    <cellStyle name="norma 17 3" xfId="43492" xr:uid="{E5AB9063-2FDA-459A-8DB5-47DF766F8136}"/>
    <cellStyle name="norma 17 3 2" xfId="43493" xr:uid="{FF53ED25-8F71-4D17-8BF3-D410B14E6733}"/>
    <cellStyle name="norma 17 3 3" xfId="43494" xr:uid="{7B48DD1F-85D4-4B55-BF73-13D887F1ED40}"/>
    <cellStyle name="norma 17 3 4" xfId="43495" xr:uid="{CE4C5E89-9080-4FFC-ADB6-CAE198DA263C}"/>
    <cellStyle name="norma 17 3 5" xfId="43496" xr:uid="{AE10B72B-0E37-47D0-B857-BF62568F978B}"/>
    <cellStyle name="norma 17 4" xfId="43497" xr:uid="{61E9CA16-9B5B-4EFC-BC8A-F8F442C53AE4}"/>
    <cellStyle name="norma 17 5" xfId="43498" xr:uid="{910B83C1-23E0-4556-BECF-8FE250C2854E}"/>
    <cellStyle name="norma 17 6" xfId="43499" xr:uid="{74C3C813-68DB-4249-8589-B8E73D2826AA}"/>
    <cellStyle name="norma 17 7" xfId="43500" xr:uid="{55F02D56-A0EA-409A-AAA8-C2330C3F4BB6}"/>
    <cellStyle name="norma 17_Commentaires" xfId="43501" xr:uid="{4D185508-5A5B-4D3A-BAD5-A5570D7CF69C}"/>
    <cellStyle name="norma 18" xfId="43502" xr:uid="{D3E88A17-D49E-47E2-99D4-A06202CD027B}"/>
    <cellStyle name="norma 18 2" xfId="43503" xr:uid="{98F546BC-49B8-462B-A7C3-C7EE38C34A06}"/>
    <cellStyle name="norma 18 2 2" xfId="43504" xr:uid="{9253BBE5-92D1-4A66-9EDD-30DAE58E2347}"/>
    <cellStyle name="norma 18 2 3" xfId="43505" xr:uid="{A746D874-67EE-48F7-82A4-403BC7FB9E96}"/>
    <cellStyle name="norma 18 2 4" xfId="43506" xr:uid="{FED764A2-9930-4398-AD26-F4C59B4C9A61}"/>
    <cellStyle name="norma 18 2 5" xfId="43507" xr:uid="{4FAA9A26-E731-4413-B902-A992E546524E}"/>
    <cellStyle name="norma 18 2_Commentaires" xfId="43508" xr:uid="{6B0D1AEB-032D-4AEE-BD89-32D806FAE3CB}"/>
    <cellStyle name="norma 18 3" xfId="43509" xr:uid="{21CBEEB2-DE2F-4AA8-879B-54010216DC1B}"/>
    <cellStyle name="norma 18 3 2" xfId="43510" xr:uid="{124F7C3B-25FB-44BD-B1EB-8321A992ECDE}"/>
    <cellStyle name="norma 18 3 3" xfId="43511" xr:uid="{E9357255-E179-4C34-A909-4E168E95258E}"/>
    <cellStyle name="norma 18 3 4" xfId="43512" xr:uid="{CE5C24AA-4B0A-436C-89B1-AFF37CEC325E}"/>
    <cellStyle name="norma 18 3 5" xfId="43513" xr:uid="{B7AF6272-DC7A-4DD9-9C0B-1CE9FD368160}"/>
    <cellStyle name="norma 18 4" xfId="43514" xr:uid="{CD706B54-A483-41EF-93EE-FDB62984F155}"/>
    <cellStyle name="norma 18 5" xfId="43515" xr:uid="{07F1E3BB-B687-475F-AA1A-419B3DD29432}"/>
    <cellStyle name="norma 18 6" xfId="43516" xr:uid="{6233DF76-CDB6-42F4-87AF-E1F4B587B35C}"/>
    <cellStyle name="norma 18 7" xfId="43517" xr:uid="{D94DEA9F-7676-4FCD-BA56-12EE41CBD412}"/>
    <cellStyle name="norma 18_Commentaires" xfId="43518" xr:uid="{CFF378B6-7643-4C0C-B530-36E7BB69FB5F}"/>
    <cellStyle name="norma 19" xfId="43519" xr:uid="{2AA332A0-2442-4078-952A-C61F14A2A7F0}"/>
    <cellStyle name="norma 19 2" xfId="43520" xr:uid="{811160C0-E50F-4057-A747-0FEF08E912F6}"/>
    <cellStyle name="norma 19 2 2" xfId="43521" xr:uid="{9463728C-88C9-4E3D-8ACC-8691D701A61A}"/>
    <cellStyle name="norma 19 2 3" xfId="43522" xr:uid="{122CDAEC-456A-4DF5-94E8-8DDD8B8D70E9}"/>
    <cellStyle name="norma 19 2 4" xfId="43523" xr:uid="{E1E14143-1C28-4D94-9576-9FDD5745023C}"/>
    <cellStyle name="norma 19 2 5" xfId="43524" xr:uid="{11F56801-920C-4F4E-B20D-F211011091BC}"/>
    <cellStyle name="norma 19 2_Commentaires" xfId="43525" xr:uid="{A6A2C1D3-2B5C-4615-A25D-4E8A7D310086}"/>
    <cellStyle name="norma 19 3" xfId="43526" xr:uid="{B56C9619-C0BA-4236-9109-F1D47A4318C3}"/>
    <cellStyle name="norma 19 3 2" xfId="43527" xr:uid="{E45886EF-D246-4D36-9C0F-8CEF22E6D946}"/>
    <cellStyle name="norma 19 3 3" xfId="43528" xr:uid="{7784A32E-6569-4EE1-8CF6-C46A9BA9EC31}"/>
    <cellStyle name="norma 19 3 4" xfId="43529" xr:uid="{B6AAD747-13B2-4651-AF1D-E6054EB0EFA8}"/>
    <cellStyle name="norma 19 3 5" xfId="43530" xr:uid="{933A885B-641A-485D-86C4-DA43AAF69E24}"/>
    <cellStyle name="norma 19 4" xfId="43531" xr:uid="{B1C7A221-71E5-4015-A3BD-3CDC0BD3C93E}"/>
    <cellStyle name="norma 19 5" xfId="43532" xr:uid="{1C384037-8A95-47D4-B969-4E541BAC6C41}"/>
    <cellStyle name="norma 19 6" xfId="43533" xr:uid="{8A805601-E689-4ED7-8027-6672DF3B2329}"/>
    <cellStyle name="norma 19 7" xfId="43534" xr:uid="{137469B6-8CD5-4963-A233-26D0F97803C7}"/>
    <cellStyle name="norma 19_Commentaires" xfId="43535" xr:uid="{40448710-E931-49B1-A746-8AEA5C9ECE43}"/>
    <cellStyle name="norma 2" xfId="43536" xr:uid="{80198155-D669-4CDA-84C2-CE8414D431B8}"/>
    <cellStyle name="norma 2 10" xfId="43537" xr:uid="{BE11E491-EB56-4E61-AF67-568D02E66206}"/>
    <cellStyle name="norma 2 11" xfId="43538" xr:uid="{1868A7C1-5797-4828-A8B8-A4B810E37C37}"/>
    <cellStyle name="norma 2 12" xfId="43539" xr:uid="{AE4DD589-1084-44EB-90C2-9353AF22D0A1}"/>
    <cellStyle name="norma 2 2" xfId="43540" xr:uid="{D2327F23-2AA6-428A-A757-B95D330B4F29}"/>
    <cellStyle name="norma 2 2 10" xfId="43541" xr:uid="{B97C91F2-AEF3-4F32-95C1-949BEB883E12}"/>
    <cellStyle name="norma 2 2 2" xfId="43542" xr:uid="{11478B39-98C2-4E41-A642-9CCB4022A18B}"/>
    <cellStyle name="norma 2 2 2 2" xfId="43543" xr:uid="{529418C4-7BB6-4AA0-B206-F06A3DDA2F2A}"/>
    <cellStyle name="norma 2 2 2 2 2" xfId="43544" xr:uid="{98B5B970-CDCB-4AEB-B964-072105BAF81C}"/>
    <cellStyle name="norma 2 2 2 2 3" xfId="43545" xr:uid="{ADC4C4B2-CAE7-42FB-A6A9-D62EBD411BCF}"/>
    <cellStyle name="norma 2 2 2 2 4" xfId="43546" xr:uid="{C2543853-75E8-462D-A01A-11222A920AE8}"/>
    <cellStyle name="norma 2 2 2 2 5" xfId="43547" xr:uid="{3004B327-E233-461A-B15B-D66A115E3169}"/>
    <cellStyle name="norma 2 2 2 3" xfId="43548" xr:uid="{30181A65-7A6F-47EB-93D0-4B7A7260B0B4}"/>
    <cellStyle name="norma 2 2 2 3 2" xfId="43549" xr:uid="{23ED0D23-4BDF-4D91-B36C-CDEDDA1CB2B2}"/>
    <cellStyle name="norma 2 2 2 3 3" xfId="43550" xr:uid="{8C5943BC-094A-4C52-B083-4ECF1FA0D85A}"/>
    <cellStyle name="norma 2 2 2 3 4" xfId="43551" xr:uid="{7766F854-0400-4057-8B9B-29037415A863}"/>
    <cellStyle name="norma 2 2 2 3 5" xfId="43552" xr:uid="{51CD5B5E-326F-45F2-9406-AF1869A5B6E8}"/>
    <cellStyle name="norma 2 2 2 4" xfId="43553" xr:uid="{211C7B4A-E53E-4954-AD72-C291E68EEADE}"/>
    <cellStyle name="norma 2 2 2 5" xfId="43554" xr:uid="{5B155CB0-7FCA-43E8-A9F6-4E9BA4CDBD1E}"/>
    <cellStyle name="norma 2 2 2 6" xfId="43555" xr:uid="{843DCD3E-1DE4-438C-AA4F-5B1B2CA607D9}"/>
    <cellStyle name="norma 2 2 2 7" xfId="43556" xr:uid="{17B18735-B2AA-4EB8-979D-2B54B421E977}"/>
    <cellStyle name="norma 2 2 3" xfId="43557" xr:uid="{D82A43BD-FCC8-4BE5-9E7E-F9500405A98A}"/>
    <cellStyle name="norma 2 2 3 2" xfId="43558" xr:uid="{92B7AED1-115A-424F-A851-B15CCAFD3C49}"/>
    <cellStyle name="norma 2 2 3 2 2" xfId="43559" xr:uid="{67C9F133-2062-4D39-8D91-F0347C396569}"/>
    <cellStyle name="norma 2 2 3 2 3" xfId="43560" xr:uid="{9AA80396-6863-482F-BC9D-000F50694F72}"/>
    <cellStyle name="norma 2 2 3 2 4" xfId="43561" xr:uid="{F8A8A921-E419-4F39-898B-A75FA148B179}"/>
    <cellStyle name="norma 2 2 3 2 5" xfId="43562" xr:uid="{F0F92866-30CF-4D62-9047-F6F9A91ED8A9}"/>
    <cellStyle name="norma 2 2 3 3" xfId="43563" xr:uid="{34711B25-2A83-4EF5-981A-C26ECF53414D}"/>
    <cellStyle name="norma 2 2 3 3 2" xfId="43564" xr:uid="{9F8520A5-0660-46CA-8FCD-48C9984AD9D3}"/>
    <cellStyle name="norma 2 2 3 3 3" xfId="43565" xr:uid="{2BBAAFC0-1AF9-4396-9485-AAFEBB64DC2D}"/>
    <cellStyle name="norma 2 2 3 3 4" xfId="43566" xr:uid="{8CAC040A-C1E2-4F84-87C7-4470D317FC34}"/>
    <cellStyle name="norma 2 2 3 3 5" xfId="43567" xr:uid="{6D55A54F-5056-45FD-8BB5-B3E96D5E06B3}"/>
    <cellStyle name="norma 2 2 3 4" xfId="43568" xr:uid="{A1EB14BE-C38A-4ED1-96CD-BEC0C40A8196}"/>
    <cellStyle name="norma 2 2 3 5" xfId="43569" xr:uid="{3C2E400B-483A-4E9D-96F1-401433836DF5}"/>
    <cellStyle name="norma 2 2 3 6" xfId="43570" xr:uid="{B8295434-C05D-4C6C-BCB1-8215CEDBA084}"/>
    <cellStyle name="norma 2 2 3 7" xfId="43571" xr:uid="{C645462E-CEE1-4F04-BE3C-5651A6F1C33F}"/>
    <cellStyle name="norma 2 2 4" xfId="43572" xr:uid="{80C58EB5-550D-4DDD-AF31-180C52541A2F}"/>
    <cellStyle name="norma 2 2 4 2" xfId="43573" xr:uid="{762A45F0-287C-4747-98DC-FDEFC1C2357D}"/>
    <cellStyle name="norma 2 2 4 2 2" xfId="43574" xr:uid="{291616F9-4C83-47DF-A1D0-ED5D12A95A01}"/>
    <cellStyle name="norma 2 2 4 2 3" xfId="43575" xr:uid="{1B47B2BE-E19E-4964-8CF3-8DD9E2942E04}"/>
    <cellStyle name="norma 2 2 4 2 4" xfId="43576" xr:uid="{E8C3A9B3-9CAD-4EC0-BC93-C75206D4F644}"/>
    <cellStyle name="norma 2 2 4 2 5" xfId="43577" xr:uid="{D8C81134-11D5-4372-83EB-68598C6D63E6}"/>
    <cellStyle name="norma 2 2 4 3" xfId="43578" xr:uid="{6D6B56E0-F352-4919-B470-F40567C16DF5}"/>
    <cellStyle name="norma 2 2 4 3 2" xfId="43579" xr:uid="{EFB5558B-D4D1-474A-81D8-CD4B2FCE57C5}"/>
    <cellStyle name="norma 2 2 4 3 3" xfId="43580" xr:uid="{A842DF52-5C49-4138-8195-1F63A4DEFF90}"/>
    <cellStyle name="norma 2 2 4 3 4" xfId="43581" xr:uid="{DD4BE3D0-F9FD-4187-9D6B-96ADBFC59EAF}"/>
    <cellStyle name="norma 2 2 4 3 5" xfId="43582" xr:uid="{A1DD2245-1F6B-4D58-B378-ACD2879722E4}"/>
    <cellStyle name="norma 2 2 4 4" xfId="43583" xr:uid="{CD4E5DA4-6564-47D6-AA7A-3BE64CA76D21}"/>
    <cellStyle name="norma 2 2 4 5" xfId="43584" xr:uid="{8CFB047C-5BF9-42BC-897C-ED40B4134543}"/>
    <cellStyle name="norma 2 2 4 6" xfId="43585" xr:uid="{22240D6C-0068-466D-9F40-0974AD5FD5ED}"/>
    <cellStyle name="norma 2 2 4 7" xfId="43586" xr:uid="{50CB735A-D630-4DBE-BD71-2CAD09348A14}"/>
    <cellStyle name="norma 2 2 5" xfId="43587" xr:uid="{8D9738DA-2320-4648-87DC-C08472D1AAF5}"/>
    <cellStyle name="norma 2 2 5 2" xfId="43588" xr:uid="{3DEEC919-98F7-487D-ABBE-92A8EB325F22}"/>
    <cellStyle name="norma 2 2 5 3" xfId="43589" xr:uid="{1FE2CAA5-4D43-4044-A349-534C556E7439}"/>
    <cellStyle name="norma 2 2 5 4" xfId="43590" xr:uid="{CBA95E61-00E1-42A3-A6B4-55FF7CB1270B}"/>
    <cellStyle name="norma 2 2 5 5" xfId="43591" xr:uid="{B01DB887-9DC3-4988-B267-59F9BA2D1ED7}"/>
    <cellStyle name="norma 2 2 6" xfId="43592" xr:uid="{FB006AD8-3C37-4AB8-85A9-8C9BFAA4601D}"/>
    <cellStyle name="norma 2 2 6 2" xfId="43593" xr:uid="{0CDF5AF0-29BE-4CE0-A9B0-069197DF923B}"/>
    <cellStyle name="norma 2 2 6 3" xfId="43594" xr:uid="{DD5B4E65-0942-4C62-B3A8-018CB7C81703}"/>
    <cellStyle name="norma 2 2 6 4" xfId="43595" xr:uid="{7B00FED2-739F-4564-9CA3-BE02F050EFE0}"/>
    <cellStyle name="norma 2 2 6 5" xfId="43596" xr:uid="{41F52B9B-4A5B-4DA6-BCCD-B6A98B7B1B04}"/>
    <cellStyle name="norma 2 2 7" xfId="43597" xr:uid="{61225817-93D8-4D3E-879F-82CAF8A9E688}"/>
    <cellStyle name="norma 2 2 8" xfId="43598" xr:uid="{587DD5F1-AFF9-4B2B-B811-6710FBB5DDB9}"/>
    <cellStyle name="norma 2 2 9" xfId="43599" xr:uid="{398628C0-B837-4D17-A36C-4A2B5CFC8771}"/>
    <cellStyle name="norma 2 2_Commentaires" xfId="43600" xr:uid="{839CE7E9-25FF-452B-987F-4D80FD84EED6}"/>
    <cellStyle name="norma 2 3" xfId="43601" xr:uid="{3472600B-87F7-44DE-BE3D-16122D0DCA5F}"/>
    <cellStyle name="norma 2 3 2" xfId="43602" xr:uid="{B5D9BCEF-68C8-49D5-8B74-0B37065CAFFD}"/>
    <cellStyle name="norma 2 3 2 2" xfId="43603" xr:uid="{4EAD2E82-6769-4E38-9590-7E2A121ECE58}"/>
    <cellStyle name="norma 2 3 2 3" xfId="43604" xr:uid="{4B85772A-013B-47A7-B71C-C9E727BF7D11}"/>
    <cellStyle name="norma 2 3 2 4" xfId="43605" xr:uid="{7018A188-2E5C-43F5-8E83-CF4A4A0B48B2}"/>
    <cellStyle name="norma 2 3 2 5" xfId="43606" xr:uid="{5BE82771-1B19-4305-ADE7-2578B80079D8}"/>
    <cellStyle name="norma 2 3 3" xfId="43607" xr:uid="{2E4B7F45-B015-49A9-9C39-EC22A54F8547}"/>
    <cellStyle name="norma 2 3 3 2" xfId="43608" xr:uid="{EDB09A70-9C0E-45D1-820D-870F76713C33}"/>
    <cellStyle name="norma 2 3 3 3" xfId="43609" xr:uid="{A6100BC8-4DC9-41F5-BAC5-0EDD9EC6EF31}"/>
    <cellStyle name="norma 2 3 3 4" xfId="43610" xr:uid="{6FA884FF-5AC3-4771-9713-4B2DF3EED5A1}"/>
    <cellStyle name="norma 2 3 3 5" xfId="43611" xr:uid="{491E9259-6477-4BF2-86FD-18875C6A6EA6}"/>
    <cellStyle name="norma 2 3 4" xfId="43612" xr:uid="{2792C54E-5400-4E36-917A-0A3B499AEAEB}"/>
    <cellStyle name="norma 2 3 5" xfId="43613" xr:uid="{8F284ADC-3163-4DCD-BA7E-890BFE1EC76B}"/>
    <cellStyle name="norma 2 3 6" xfId="43614" xr:uid="{3DE8EE98-9B03-4BDA-B4C0-8E7C3B8E5DED}"/>
    <cellStyle name="norma 2 3 7" xfId="43615" xr:uid="{4F089414-3D4F-494E-A891-F41C571FCF68}"/>
    <cellStyle name="norma 2 3_Commentaires" xfId="43616" xr:uid="{0BCBFCE2-A97A-4459-8476-C387B7D8D000}"/>
    <cellStyle name="norma 2 4" xfId="43617" xr:uid="{885B2AD4-C81F-4145-98F4-57E810C4F976}"/>
    <cellStyle name="norma 2 4 2" xfId="43618" xr:uid="{779E4862-01E6-4170-BCC2-A8634D99A371}"/>
    <cellStyle name="norma 2 4 2 2" xfId="43619" xr:uid="{DD552CB5-8FD4-4AEA-BF3D-1A6DA6B32D58}"/>
    <cellStyle name="norma 2 4 2 3" xfId="43620" xr:uid="{07B8704D-030E-41E1-A747-74413169583F}"/>
    <cellStyle name="norma 2 4 2 4" xfId="43621" xr:uid="{5C02286A-3584-4FE9-B1F6-8B555F907A68}"/>
    <cellStyle name="norma 2 4 2 5" xfId="43622" xr:uid="{6C1CF59B-FAA3-4A70-B2FE-BA9F1E044533}"/>
    <cellStyle name="norma 2 4 3" xfId="43623" xr:uid="{E3DCD654-E1BE-440F-8694-92F7E4BDE9F9}"/>
    <cellStyle name="norma 2 4 3 2" xfId="43624" xr:uid="{0FBE4610-D6B5-4B12-A594-6094D01359B2}"/>
    <cellStyle name="norma 2 4 3 3" xfId="43625" xr:uid="{8E18384B-22C9-4B9F-83BA-19580DF8CBA5}"/>
    <cellStyle name="norma 2 4 3 4" xfId="43626" xr:uid="{125B8BB7-BF84-4D6E-B7A0-D6B15D644AEB}"/>
    <cellStyle name="norma 2 4 3 5" xfId="43627" xr:uid="{1D8585AA-20B6-4635-88B7-78CA11897069}"/>
    <cellStyle name="norma 2 4 4" xfId="43628" xr:uid="{37E9D4CB-6901-412D-992E-02C7549A0C0F}"/>
    <cellStyle name="norma 2 4 5" xfId="43629" xr:uid="{289362AD-531F-4FF5-B7A0-7D1060F60344}"/>
    <cellStyle name="norma 2 4 6" xfId="43630" xr:uid="{FF3E1D7C-BE7F-45B3-A539-199FA2D5D316}"/>
    <cellStyle name="norma 2 4 7" xfId="43631" xr:uid="{3C1DC491-024A-4DD4-A4AA-10711B075F74}"/>
    <cellStyle name="norma 2 4_Commentaires" xfId="43632" xr:uid="{88544982-CA16-44AC-9CD7-61BAF420C34F}"/>
    <cellStyle name="norma 2 5" xfId="43633" xr:uid="{6603A383-E5D8-4A74-851F-89B7AD429B01}"/>
    <cellStyle name="norma 2 5 2" xfId="43634" xr:uid="{F89D9952-CD1F-4C54-9D9D-D9ABF05D6D67}"/>
    <cellStyle name="norma 2 5 2 2" xfId="43635" xr:uid="{C9903CFA-D19F-4948-8438-ED63ABE81A8E}"/>
    <cellStyle name="norma 2 5 2 3" xfId="43636" xr:uid="{2A9D3868-9CC2-41E5-BF70-38CA649C445D}"/>
    <cellStyle name="norma 2 5 2 4" xfId="43637" xr:uid="{22F0C6C7-649A-44F4-B612-F7927B620A1B}"/>
    <cellStyle name="norma 2 5 2 5" xfId="43638" xr:uid="{0AEA9AC0-EFDC-4966-BC21-6B7DA4501A6C}"/>
    <cellStyle name="norma 2 5 3" xfId="43639" xr:uid="{1DC2B32B-8237-4403-A35C-A77E23D8EC76}"/>
    <cellStyle name="norma 2 5 3 2" xfId="43640" xr:uid="{13E7AE92-AB09-4C5F-8347-7632C7E3941D}"/>
    <cellStyle name="norma 2 5 3 3" xfId="43641" xr:uid="{EA75A18D-91C8-4245-8ED4-BA336909868C}"/>
    <cellStyle name="norma 2 5 3 4" xfId="43642" xr:uid="{7C5FCB95-12A5-4F67-9311-A80D08557B08}"/>
    <cellStyle name="norma 2 5 3 5" xfId="43643" xr:uid="{CAB4FF60-04AF-4115-ADE2-2E0877C5AF3C}"/>
    <cellStyle name="norma 2 5 3_Commentaires" xfId="43644" xr:uid="{29A8F508-AD49-4F24-ACF3-D73AA9DCE3CF}"/>
    <cellStyle name="norma 2 5 4" xfId="43645" xr:uid="{A7B1A99E-C1BB-4603-87DB-A15B00054E56}"/>
    <cellStyle name="norma 2 5 5" xfId="43646" xr:uid="{600809C9-77A1-49C9-82A2-D3640F8872B7}"/>
    <cellStyle name="norma 2 5 6" xfId="43647" xr:uid="{A1D31D97-6A41-4F0F-870F-BE9CE79D8470}"/>
    <cellStyle name="norma 2 5 7" xfId="43648" xr:uid="{966562EF-4D2A-4F6C-875A-78CE1C44D65F}"/>
    <cellStyle name="norma 2 5_Commentaires" xfId="43649" xr:uid="{026185C5-527B-493A-817A-17E80A9F1022}"/>
    <cellStyle name="norma 2 6" xfId="43650" xr:uid="{D57C7069-BEA2-46D0-9270-9D4B29CF2C95}"/>
    <cellStyle name="norma 2 6 2" xfId="43651" xr:uid="{F70AF4BF-D1C0-495C-9495-C1A113E28AF8}"/>
    <cellStyle name="norma 2 6 2 2" xfId="43652" xr:uid="{55796D2F-A4E1-4F79-B733-D3670B589F8E}"/>
    <cellStyle name="norma 2 6 2 3" xfId="43653" xr:uid="{B7202EA9-43CE-49C3-B440-C72B9D1EEAC7}"/>
    <cellStyle name="norma 2 6 2 4" xfId="43654" xr:uid="{51EA8B15-C8D5-498C-9461-51FC155836D5}"/>
    <cellStyle name="norma 2 6 2 5" xfId="43655" xr:uid="{00B41A6F-552E-4714-B1E4-D75D19699116}"/>
    <cellStyle name="norma 2 6 2_Commentaires" xfId="43656" xr:uid="{0A2D55C6-CE70-4073-B6C0-A1AA4C2082CB}"/>
    <cellStyle name="norma 2 6 3" xfId="43657" xr:uid="{945A272E-97C2-4368-8520-FB4AE5D1B1C4}"/>
    <cellStyle name="norma 2 6 3 2" xfId="43658" xr:uid="{1AEA64FE-9FC7-4234-96C3-850BEE7CD578}"/>
    <cellStyle name="norma 2 6 3 3" xfId="43659" xr:uid="{B5EA1C97-4A1A-4C1F-8496-883857CE44A5}"/>
    <cellStyle name="norma 2 6 3 4" xfId="43660" xr:uid="{B2BBA9E4-B75E-49C8-A3B4-4CA048AEC9A5}"/>
    <cellStyle name="norma 2 6 3 5" xfId="43661" xr:uid="{2DFFD440-ADF6-4322-B54F-0955D6E77C26}"/>
    <cellStyle name="norma 2 6 4" xfId="43662" xr:uid="{4110F153-8C3F-42F4-A37C-6E7ADED983A1}"/>
    <cellStyle name="norma 2 6 5" xfId="43663" xr:uid="{7F928262-4E55-426D-8A6F-34572B341A22}"/>
    <cellStyle name="norma 2 6 6" xfId="43664" xr:uid="{C7B49434-6A89-4696-B970-39B96026D508}"/>
    <cellStyle name="norma 2 6 7" xfId="43665" xr:uid="{EC5036C0-08C1-4B08-97B9-6BE9BB0E9DFC}"/>
    <cellStyle name="norma 2 6_Commentaires" xfId="43666" xr:uid="{BCB695A4-3D19-43ED-BFBF-52DA560C5F35}"/>
    <cellStyle name="norma 2 7" xfId="43667" xr:uid="{353D3B36-0CFB-40BE-A517-B1A7A0FAEF93}"/>
    <cellStyle name="norma 2 7 2" xfId="43668" xr:uid="{40D9705F-F732-4A7B-A643-9B3ADC803585}"/>
    <cellStyle name="norma 2 7 2 2" xfId="43669" xr:uid="{A8B00A7A-9E14-499C-A8EA-D1F6BE9DB5E7}"/>
    <cellStyle name="norma 2 7 2 3" xfId="43670" xr:uid="{BD369B33-F438-4C1E-AAB5-532D478EB4C9}"/>
    <cellStyle name="norma 2 7 2 4" xfId="43671" xr:uid="{BABE7D7E-EA99-4371-971E-6FC0A54852E8}"/>
    <cellStyle name="norma 2 7 2 5" xfId="43672" xr:uid="{5DC76DD7-9464-42BB-82B4-31149F5EFD96}"/>
    <cellStyle name="norma 2 7 3" xfId="43673" xr:uid="{20996335-39F5-4797-905E-18766C05E29C}"/>
    <cellStyle name="norma 2 7 4" xfId="43674" xr:uid="{29A9C634-CC99-45D7-813F-1405640F6CA8}"/>
    <cellStyle name="norma 2 7 5" xfId="43675" xr:uid="{C55EA0DD-79C9-4D9E-A7C0-78E553F028DA}"/>
    <cellStyle name="norma 2 7 6" xfId="43676" xr:uid="{7CCE353E-E543-49C6-A2E2-B7F7689D7B6C}"/>
    <cellStyle name="norma 2 7_Commentaires" xfId="43677" xr:uid="{0404F18A-616D-4A91-9DDB-B5DF31B2E485}"/>
    <cellStyle name="norma 2 8" xfId="43678" xr:uid="{EBAE1931-16CD-4078-ACB6-F6FC6B36E0B1}"/>
    <cellStyle name="norma 2 8 2" xfId="43679" xr:uid="{197EA4FF-7F87-4119-92CA-245D32573D55}"/>
    <cellStyle name="norma 2 8 3" xfId="43680" xr:uid="{F18C2F35-4432-4872-AB8B-CE2EEE13A5A1}"/>
    <cellStyle name="norma 2 8 4" xfId="43681" xr:uid="{32A5DB46-432B-43D4-BE76-9FD01D2F3936}"/>
    <cellStyle name="norma 2 8 5" xfId="43682" xr:uid="{22B242D8-2AEA-4E82-951A-7B9796B7A651}"/>
    <cellStyle name="norma 2 9" xfId="43683" xr:uid="{2C328644-4CFA-4800-9EBF-BFC13761829A}"/>
    <cellStyle name="norma 2_Commentaires" xfId="43684" xr:uid="{2203BFD1-05A7-4AEB-A203-5C4CE37A4AF2}"/>
    <cellStyle name="norma 20" xfId="43685" xr:uid="{499B307B-C10B-4E66-919C-0D801EB6CD25}"/>
    <cellStyle name="norma 20 2" xfId="43686" xr:uid="{2FF206CF-D996-4C0A-93D9-32AA101BE1BA}"/>
    <cellStyle name="norma 20 2 2" xfId="43687" xr:uid="{0D94C22F-F04B-4DAE-B31C-7069496C1A5C}"/>
    <cellStyle name="norma 20 2 3" xfId="43688" xr:uid="{78394E53-4BD0-46E3-8D50-58E61C6E444B}"/>
    <cellStyle name="norma 20 2 4" xfId="43689" xr:uid="{D843A8C1-D7D6-477B-8742-5552AA6FBC79}"/>
    <cellStyle name="norma 20 2 5" xfId="43690" xr:uid="{5FEB3B59-63FA-48D6-A999-2344BD6259D8}"/>
    <cellStyle name="norma 20 3" xfId="43691" xr:uid="{DA7A0DD4-A38F-4C27-A6A5-432966963D81}"/>
    <cellStyle name="norma 20 4" xfId="43692" xr:uid="{017D8E62-361A-4028-A3F8-CB4AFE6C8421}"/>
    <cellStyle name="norma 20 5" xfId="43693" xr:uid="{3180A867-3754-42A7-BF83-A657B7CD1E08}"/>
    <cellStyle name="norma 20 6" xfId="43694" xr:uid="{0CE0669B-0055-4C30-BAE5-2F1ECFE5FBDB}"/>
    <cellStyle name="norma 20_Commentaires" xfId="43695" xr:uid="{C5BBFB61-B7B6-4A84-8DEB-DF887017D6B2}"/>
    <cellStyle name="norma 21" xfId="43696" xr:uid="{78E7B71A-BC30-4CFB-973C-833F8CE140FB}"/>
    <cellStyle name="norma 21 2" xfId="43697" xr:uid="{180D7FAA-A045-4195-AD26-DD387C54F03A}"/>
    <cellStyle name="norma 21 2 2" xfId="43698" xr:uid="{78ED12BD-C478-4A6B-9113-18319300E674}"/>
    <cellStyle name="norma 21 2_Commentaires" xfId="43699" xr:uid="{CD542DBC-2DE0-48D8-9024-361A7B93FD94}"/>
    <cellStyle name="norma 21 3" xfId="43700" xr:uid="{8520D4DF-3A48-4834-AF96-5DE190D08F03}"/>
    <cellStyle name="norma 21 4" xfId="43701" xr:uid="{79CA63CF-5624-4890-8D11-2C355B7D75E7}"/>
    <cellStyle name="norma 21 5" xfId="43702" xr:uid="{2C4FA70F-8AEE-4752-90FE-E42BEEF22057}"/>
    <cellStyle name="norma 21_Commentaires" xfId="43703" xr:uid="{7B72CB6A-0AFD-4E62-ABAB-94388FADA317}"/>
    <cellStyle name="norma 22" xfId="43704" xr:uid="{B6E3F4A8-9D9B-4E0C-B99E-B1AAB3719A45}"/>
    <cellStyle name="norma 22 2" xfId="43705" xr:uid="{0661577D-94F6-4095-AE91-183371A91EF2}"/>
    <cellStyle name="norma 22 2 2" xfId="43706" xr:uid="{21D9F80E-D7E6-4989-8864-B6F02C0919D0}"/>
    <cellStyle name="norma 22 2_Commentaires" xfId="43707" xr:uid="{D7DFD213-4AF8-4189-8CE1-5B075AF7A9AA}"/>
    <cellStyle name="norma 22 3" xfId="43708" xr:uid="{CF6DEC0C-3A42-468F-BDCC-9C7476E4FE79}"/>
    <cellStyle name="norma 22_Commentaires" xfId="43709" xr:uid="{17A1D5F5-AA69-4403-A468-389A31711C6F}"/>
    <cellStyle name="norma 23" xfId="43710" xr:uid="{43BDB29F-E58F-455C-9DB8-D9516C265947}"/>
    <cellStyle name="norma 23 2" xfId="43711" xr:uid="{4B87BE62-514E-48DE-AB31-D59C50AE975A}"/>
    <cellStyle name="norma 23 3" xfId="43712" xr:uid="{97D5672A-9365-467A-900D-26FE3DD2C0B9}"/>
    <cellStyle name="norma 23_Commentaires" xfId="43713" xr:uid="{82237568-3319-4725-933A-B540AEABE414}"/>
    <cellStyle name="norma 24" xfId="43714" xr:uid="{CCFCBA81-A4A4-4012-8AC7-95616010C3EA}"/>
    <cellStyle name="norma 24 2" xfId="43715" xr:uid="{E296E197-6CDA-424C-8142-FEEA22F08BF2}"/>
    <cellStyle name="norma 24 2 2" xfId="43716" xr:uid="{F3FA7104-2E10-46A6-A01C-7A4312C9C604}"/>
    <cellStyle name="norma 24 2_Commentaires" xfId="43717" xr:uid="{76D6DFB2-AED0-4DB1-8F7A-10A1D70924B2}"/>
    <cellStyle name="norma 24 3" xfId="43718" xr:uid="{D3BA0D48-72EF-45A0-80B9-F5B208B012AF}"/>
    <cellStyle name="norma 24_Commentaires" xfId="43719" xr:uid="{C7E83205-8134-41F2-AAEE-74D73FC99DA3}"/>
    <cellStyle name="norma 25" xfId="43720" xr:uid="{1AC74A98-8A44-4855-AB4F-8615DB1C0B89}"/>
    <cellStyle name="norma 25 2" xfId="43721" xr:uid="{FC4C0CFD-566C-4355-8D0B-98646FD51D30}"/>
    <cellStyle name="norma 25 3" xfId="43722" xr:uid="{7E2E8FF3-DEFA-43B3-902F-11EC5C89F956}"/>
    <cellStyle name="norma 25_Commentaires" xfId="43723" xr:uid="{634770B5-772C-4EA4-B01C-8F77C12FCFEB}"/>
    <cellStyle name="norma 26" xfId="43724" xr:uid="{3EF09450-4052-4E40-923C-9277126CE05C}"/>
    <cellStyle name="norma 26 2" xfId="43725" xr:uid="{CBC87925-DF6A-42A1-B0E9-49D964BA0F03}"/>
    <cellStyle name="norma 26_Commentaires" xfId="43726" xr:uid="{99F911FB-4F0E-46FC-88BF-5DB9DECD2A32}"/>
    <cellStyle name="norma 27" xfId="43727" xr:uid="{6FC22391-D9FB-48C6-BBD4-5A69FA64D8EF}"/>
    <cellStyle name="norma 27 2" xfId="43728" xr:uid="{8A603DC9-F2B4-4753-8A7B-5C9C62B2F60A}"/>
    <cellStyle name="norma 27_Commentaires" xfId="43729" xr:uid="{00B68DBF-1DCF-4962-8859-5B5D9C50E8AF}"/>
    <cellStyle name="norma 3" xfId="43730" xr:uid="{8AD25EDB-5E77-43F9-A47E-C5D77E5A6FC2}"/>
    <cellStyle name="norma 3 10" xfId="43731" xr:uid="{DA1B6572-EFEB-4A97-B41F-DC1EFD559585}"/>
    <cellStyle name="norma 3 11" xfId="43732" xr:uid="{1437638F-9A56-4D2E-9894-BD83150A3B03}"/>
    <cellStyle name="norma 3 12" xfId="43733" xr:uid="{B7B9F7B9-033B-463E-B45F-F8A33DC3BA22}"/>
    <cellStyle name="norma 3 2" xfId="43734" xr:uid="{09D8D467-C4B0-4AA0-868B-D6D9B5363C73}"/>
    <cellStyle name="norma 3 2 10" xfId="43735" xr:uid="{CB80C9CF-24BF-4088-9E16-DE6B7BCF58B6}"/>
    <cellStyle name="norma 3 2 2" xfId="43736" xr:uid="{6F15EEC2-A12F-486E-A34B-593ED9C42236}"/>
    <cellStyle name="norma 3 2 2 2" xfId="43737" xr:uid="{F425D627-81B4-40FD-A1E3-5E6CB4B60991}"/>
    <cellStyle name="norma 3 2 2 2 2" xfId="43738" xr:uid="{A4C7AE77-946B-41AC-9A2D-C983C68D507C}"/>
    <cellStyle name="norma 3 2 2 2 3" xfId="43739" xr:uid="{3AE144E5-FB60-48B4-A9FC-F0B7B9896C17}"/>
    <cellStyle name="norma 3 2 2 2 4" xfId="43740" xr:uid="{B8E813AC-1AE0-4A97-89F8-2B6E5A658C32}"/>
    <cellStyle name="norma 3 2 2 2 5" xfId="43741" xr:uid="{D3FFC82E-596B-44F4-9322-86B729E75935}"/>
    <cellStyle name="norma 3 2 2 3" xfId="43742" xr:uid="{532D2E1A-033F-4B8F-806E-7FE15C41B06E}"/>
    <cellStyle name="norma 3 2 2 3 2" xfId="43743" xr:uid="{B4188067-0444-473C-B75F-4AD8EF3C71BE}"/>
    <cellStyle name="norma 3 2 2 3 3" xfId="43744" xr:uid="{8EC0BF09-435D-47A3-8905-3D838F9518C8}"/>
    <cellStyle name="norma 3 2 2 3 4" xfId="43745" xr:uid="{76DCEC57-A789-4567-BB14-7C42ECC5D13A}"/>
    <cellStyle name="norma 3 2 2 3 5" xfId="43746" xr:uid="{E7576B81-60EB-464B-B2A9-FA6664486B38}"/>
    <cellStyle name="norma 3 2 2 4" xfId="43747" xr:uid="{F4838C2F-5399-4834-B25D-5F1A54A9F6E3}"/>
    <cellStyle name="norma 3 2 2 5" xfId="43748" xr:uid="{EA16C2AC-FD15-48C7-A3F3-ED7488A631DA}"/>
    <cellStyle name="norma 3 2 2 6" xfId="43749" xr:uid="{DF8C6F9A-16DD-4AC1-99CA-1B2B231C4DC0}"/>
    <cellStyle name="norma 3 2 2 7" xfId="43750" xr:uid="{434929D7-8C15-4EFB-A970-3A178AFEF2D2}"/>
    <cellStyle name="norma 3 2 3" xfId="43751" xr:uid="{C26586E8-2B4C-4BA5-BDDF-11B92F51C939}"/>
    <cellStyle name="norma 3 2 3 2" xfId="43752" xr:uid="{809C9D23-AAD8-4009-8A56-989C5E6E631F}"/>
    <cellStyle name="norma 3 2 3 2 2" xfId="43753" xr:uid="{0B9365E8-8545-4506-9F60-15F96F3701BF}"/>
    <cellStyle name="norma 3 2 3 2 3" xfId="43754" xr:uid="{830073F2-C3CD-4572-8873-747D1D83FF8C}"/>
    <cellStyle name="norma 3 2 3 2 4" xfId="43755" xr:uid="{7B638E5C-ACF9-4CF4-8666-A392B3A57C26}"/>
    <cellStyle name="norma 3 2 3 2 5" xfId="43756" xr:uid="{F70D634A-B1A5-4EA9-9393-76412AF8AA98}"/>
    <cellStyle name="norma 3 2 3 3" xfId="43757" xr:uid="{784E037A-01E6-4114-A0C7-746AF610DB97}"/>
    <cellStyle name="norma 3 2 3 3 2" xfId="43758" xr:uid="{08056FE2-DAB5-43FC-B7E5-E2D883829F32}"/>
    <cellStyle name="norma 3 2 3 3 3" xfId="43759" xr:uid="{BA7E2DDD-38B0-4FCB-9A7D-BADD077B4A96}"/>
    <cellStyle name="norma 3 2 3 3 4" xfId="43760" xr:uid="{1E389A21-2BA8-4208-A8D2-5D484A92A496}"/>
    <cellStyle name="norma 3 2 3 3 5" xfId="43761" xr:uid="{10CFDFD1-DDE3-45DB-A142-1CAC57620680}"/>
    <cellStyle name="norma 3 2 3 4" xfId="43762" xr:uid="{7224ABF2-4E20-4AD9-8C5C-EAFFE444C62E}"/>
    <cellStyle name="norma 3 2 3 5" xfId="43763" xr:uid="{151683DC-AF5A-4AA2-8894-C4866FCF940F}"/>
    <cellStyle name="norma 3 2 3 6" xfId="43764" xr:uid="{EFD6E8C9-235C-41FC-97A6-AFD843CD01C1}"/>
    <cellStyle name="norma 3 2 3 7" xfId="43765" xr:uid="{27C428BE-2A45-4414-860C-F4E20B0298B3}"/>
    <cellStyle name="norma 3 2 4" xfId="43766" xr:uid="{938976ED-92FB-49E8-AF91-12928AAD832B}"/>
    <cellStyle name="norma 3 2 4 2" xfId="43767" xr:uid="{D08B8A58-0177-42C0-9DCE-D7B9B665312D}"/>
    <cellStyle name="norma 3 2 4 2 2" xfId="43768" xr:uid="{CD221AB8-35CC-491A-AEA6-582808024525}"/>
    <cellStyle name="norma 3 2 4 2 3" xfId="43769" xr:uid="{444AFC44-22B6-497D-A6FC-B41C2359A1E3}"/>
    <cellStyle name="norma 3 2 4 2 4" xfId="43770" xr:uid="{BEC8E999-7866-43D7-91F4-FF87608A0CE5}"/>
    <cellStyle name="norma 3 2 4 2 5" xfId="43771" xr:uid="{B6323E9D-3F82-48BB-9E89-E248DF7D9AC6}"/>
    <cellStyle name="norma 3 2 4 3" xfId="43772" xr:uid="{B4C79CA2-A9B4-45CF-A744-03FB6D61FB12}"/>
    <cellStyle name="norma 3 2 4 3 2" xfId="43773" xr:uid="{D072F819-70E2-4A46-9F9B-218260D1A690}"/>
    <cellStyle name="norma 3 2 4 3 3" xfId="43774" xr:uid="{35AA079A-35C8-45EE-850D-54EF92B1AD9B}"/>
    <cellStyle name="norma 3 2 4 3 4" xfId="43775" xr:uid="{CAD4E4D8-B98C-4676-A8E6-A3B32E42FC76}"/>
    <cellStyle name="norma 3 2 4 3 5" xfId="43776" xr:uid="{6CEDDAE3-744B-4754-94AD-90440285C466}"/>
    <cellStyle name="norma 3 2 4 4" xfId="43777" xr:uid="{00078CEF-6DEA-478A-B52A-9356749C9247}"/>
    <cellStyle name="norma 3 2 4 5" xfId="43778" xr:uid="{56ECAD25-7408-4E3A-9C81-F8421965BCBE}"/>
    <cellStyle name="norma 3 2 4 6" xfId="43779" xr:uid="{39A0A22C-ED44-4DFB-9A6D-5056B3087C0B}"/>
    <cellStyle name="norma 3 2 4 7" xfId="43780" xr:uid="{EC2A14D3-F15F-4853-B2BA-D60C1FC38883}"/>
    <cellStyle name="norma 3 2 5" xfId="43781" xr:uid="{07DA0A50-1B58-4826-9084-CFE8B45F0101}"/>
    <cellStyle name="norma 3 2 5 2" xfId="43782" xr:uid="{5FC01675-BA9D-40B4-B6C1-29A5E8075D18}"/>
    <cellStyle name="norma 3 2 5 3" xfId="43783" xr:uid="{B53E47DA-EBBF-439E-9DFB-592DD2E77165}"/>
    <cellStyle name="norma 3 2 5 4" xfId="43784" xr:uid="{4F5F3567-A1AB-4EBC-9F09-71A955000FC8}"/>
    <cellStyle name="norma 3 2 5 5" xfId="43785" xr:uid="{D03EA51B-5997-4389-BB22-ED4F32DCD465}"/>
    <cellStyle name="norma 3 2 6" xfId="43786" xr:uid="{0F7CBAF2-265C-49C3-876C-4578C006DB63}"/>
    <cellStyle name="norma 3 2 6 2" xfId="43787" xr:uid="{DCD067D1-AE66-4B72-A68F-2E2A56115977}"/>
    <cellStyle name="norma 3 2 6 3" xfId="43788" xr:uid="{D253BB07-8BCB-4BA4-96AD-620A1C8DF4C2}"/>
    <cellStyle name="norma 3 2 6 4" xfId="43789" xr:uid="{B3883DA6-BF3E-4C8B-9087-766C5AF05B57}"/>
    <cellStyle name="norma 3 2 6 5" xfId="43790" xr:uid="{B8FEE979-C05B-43D7-A0B5-046382C66004}"/>
    <cellStyle name="norma 3 2 7" xfId="43791" xr:uid="{976FFF01-5A4B-48EB-A378-EBD059BF3470}"/>
    <cellStyle name="norma 3 2 8" xfId="43792" xr:uid="{AEF38B5D-843E-469B-9F56-8F921D1EC289}"/>
    <cellStyle name="norma 3 2 9" xfId="43793" xr:uid="{DED91B77-AB15-4C67-B951-093FE1EC3E5E}"/>
    <cellStyle name="norma 3 2_Commentaires" xfId="43794" xr:uid="{03DD98F9-9EE3-43B3-AC6D-C7B291FC728C}"/>
    <cellStyle name="norma 3 3" xfId="43795" xr:uid="{C80335A5-0EDD-4726-B863-5C796D1412A9}"/>
    <cellStyle name="norma 3 3 2" xfId="43796" xr:uid="{EC5E1600-0B8A-42A8-A89A-2D59F5750BCD}"/>
    <cellStyle name="norma 3 3 2 2" xfId="43797" xr:uid="{0151BE97-6145-444F-999A-7A66CFC6A4F2}"/>
    <cellStyle name="norma 3 3 2 3" xfId="43798" xr:uid="{09EA9236-E4E8-4B60-915E-7169028BDB51}"/>
    <cellStyle name="norma 3 3 2 4" xfId="43799" xr:uid="{D1167BB9-594D-4242-A962-6CF7145E13EE}"/>
    <cellStyle name="norma 3 3 2 5" xfId="43800" xr:uid="{2D5A2422-F9A0-4CBB-A4B9-0BC9B91B2FDC}"/>
    <cellStyle name="norma 3 3 3" xfId="43801" xr:uid="{BC828625-1B6F-408A-9A37-19005219D718}"/>
    <cellStyle name="norma 3 3 3 2" xfId="43802" xr:uid="{10A76E68-68FC-4202-8D41-D2542F686D2F}"/>
    <cellStyle name="norma 3 3 3 3" xfId="43803" xr:uid="{A4A91F49-6987-4016-980D-42551F8BE720}"/>
    <cellStyle name="norma 3 3 3 4" xfId="43804" xr:uid="{771F92E7-C22C-4E57-8274-297AB86FD017}"/>
    <cellStyle name="norma 3 3 3 5" xfId="43805" xr:uid="{45AADD13-9C0C-4C4F-9109-B461ED9B05C2}"/>
    <cellStyle name="norma 3 3 4" xfId="43806" xr:uid="{138F9C71-B565-4DCA-8073-9A71BCD0E564}"/>
    <cellStyle name="norma 3 3 5" xfId="43807" xr:uid="{F68D1667-A2A0-4E78-B075-51FC94CE3C1C}"/>
    <cellStyle name="norma 3 3 6" xfId="43808" xr:uid="{E7CD25ED-4C89-4C84-A849-413D3411B8F2}"/>
    <cellStyle name="norma 3 3 7" xfId="43809" xr:uid="{13C27AC7-20B3-44AE-BD3C-26855270C074}"/>
    <cellStyle name="norma 3 3_Commentaires" xfId="43810" xr:uid="{9B7AB653-83A2-4C9C-9388-55435C0D2F6F}"/>
    <cellStyle name="norma 3 4" xfId="43811" xr:uid="{5A862C91-21B5-442D-BE02-DD47DC8C9916}"/>
    <cellStyle name="norma 3 4 2" xfId="43812" xr:uid="{FFFB8E36-7BDE-491C-B49D-C603D8279EA1}"/>
    <cellStyle name="norma 3 4 2 2" xfId="43813" xr:uid="{ED57BC76-55E9-44A9-91E6-DA276543860F}"/>
    <cellStyle name="norma 3 4 2 3" xfId="43814" xr:uid="{02401F99-2476-42BC-9980-67219847E282}"/>
    <cellStyle name="norma 3 4 2 4" xfId="43815" xr:uid="{6728101D-0FF9-4BD1-B746-1EAAF75062EE}"/>
    <cellStyle name="norma 3 4 2 5" xfId="43816" xr:uid="{EBEF42D4-DE1D-4001-8055-B6034C534A62}"/>
    <cellStyle name="norma 3 4 3" xfId="43817" xr:uid="{FAC15892-C6AD-4761-BDB1-B7645854B072}"/>
    <cellStyle name="norma 3 4 3 2" xfId="43818" xr:uid="{C85D6D38-2973-455D-A9FD-14A127937AA4}"/>
    <cellStyle name="norma 3 4 3 3" xfId="43819" xr:uid="{8DE75238-5AFB-4EBB-B0BB-210E80CFEA01}"/>
    <cellStyle name="norma 3 4 3 4" xfId="43820" xr:uid="{16940390-9B86-4334-AEFF-33132201D211}"/>
    <cellStyle name="norma 3 4 3 5" xfId="43821" xr:uid="{AB475C22-38C4-477E-84CD-4F5E555F0CAC}"/>
    <cellStyle name="norma 3 4 4" xfId="43822" xr:uid="{E4F40F3F-4A72-4649-AD33-DA6D7BFFB010}"/>
    <cellStyle name="norma 3 4 5" xfId="43823" xr:uid="{36475454-D54C-4515-B93F-7D5BA5F29327}"/>
    <cellStyle name="norma 3 4 6" xfId="43824" xr:uid="{60DFF441-7C84-4C51-B516-F699684592B8}"/>
    <cellStyle name="norma 3 4 7" xfId="43825" xr:uid="{4C200E89-B188-44D4-BFDB-19B168C63904}"/>
    <cellStyle name="norma 3 4_Commentaires" xfId="43826" xr:uid="{0D6C5036-58E4-4D6B-95FF-0C8FCFEEFF34}"/>
    <cellStyle name="norma 3 5" xfId="43827" xr:uid="{CE5F380B-7C71-48D6-916A-A4F2F1A1EC39}"/>
    <cellStyle name="norma 3 5 2" xfId="43828" xr:uid="{DF5105FE-74A9-4028-A051-6953B78CFA68}"/>
    <cellStyle name="norma 3 5 2 2" xfId="43829" xr:uid="{3BAABC67-D966-4F1C-BDE8-957EC1C31FB0}"/>
    <cellStyle name="norma 3 5 2 3" xfId="43830" xr:uid="{CA6206F4-0CE2-45B8-8F06-3D93397BBD4E}"/>
    <cellStyle name="norma 3 5 2 4" xfId="43831" xr:uid="{AF71A5C2-65CE-49AB-A219-51086DDAB16E}"/>
    <cellStyle name="norma 3 5 2 5" xfId="43832" xr:uid="{8FD0B46C-0685-40B7-9C69-E2D924FA74C6}"/>
    <cellStyle name="norma 3 5 3" xfId="43833" xr:uid="{6C6F0CA6-83DB-4D21-A9E6-2311AB0A2325}"/>
    <cellStyle name="norma 3 5 3 2" xfId="43834" xr:uid="{CE2DC142-377F-402A-9200-407728DF2E4F}"/>
    <cellStyle name="norma 3 5 3 3" xfId="43835" xr:uid="{5E6CACD9-5D35-4776-B354-39CD5203E987}"/>
    <cellStyle name="norma 3 5 3 4" xfId="43836" xr:uid="{B1836E60-1ACA-402F-ACF2-28C304A8F00E}"/>
    <cellStyle name="norma 3 5 3 5" xfId="43837" xr:uid="{E1D5C0F4-EACC-44A5-A6B7-B27F34D6D929}"/>
    <cellStyle name="norma 3 5 4" xfId="43838" xr:uid="{67441207-308C-4451-B4D7-4CFC5484AE39}"/>
    <cellStyle name="norma 3 5 5" xfId="43839" xr:uid="{CCFBF0B6-E527-4FD0-A128-1DE67A782A4E}"/>
    <cellStyle name="norma 3 5 6" xfId="43840" xr:uid="{E558B6D6-F2D1-4C5F-B5A7-E68412C33343}"/>
    <cellStyle name="norma 3 5 7" xfId="43841" xr:uid="{CA74BFEA-CE3B-493B-95BC-C0837CABA3EC}"/>
    <cellStyle name="norma 3 5_Commentaires" xfId="43842" xr:uid="{30F30AC9-99D3-4301-9F93-CE0A34ABAA5B}"/>
    <cellStyle name="norma 3 6" xfId="43843" xr:uid="{6C06A853-DFEB-43A6-9D3D-825AD59DDCC8}"/>
    <cellStyle name="norma 3 6 2" xfId="43844" xr:uid="{08842146-66F9-4B0C-B830-542AE9B2578C}"/>
    <cellStyle name="norma 3 6 2 2" xfId="43845" xr:uid="{CCA1C00C-FFB6-426B-8B6F-928FAF56380A}"/>
    <cellStyle name="norma 3 6 2 3" xfId="43846" xr:uid="{AB9C34AA-F9DD-494C-83BA-E6303335EFE9}"/>
    <cellStyle name="norma 3 6 2 4" xfId="43847" xr:uid="{CAC7361A-83AC-4ACE-87D5-7A5064205E43}"/>
    <cellStyle name="norma 3 6 2 5" xfId="43848" xr:uid="{16BF4EAE-6253-4130-89F2-5D9F4DE456A2}"/>
    <cellStyle name="norma 3 6 2_Commentaires" xfId="43849" xr:uid="{A92E4370-231F-458D-9A77-1731C0FA0D5C}"/>
    <cellStyle name="norma 3 6 3" xfId="43850" xr:uid="{9605AC45-9A16-4929-873C-22AA92B083D0}"/>
    <cellStyle name="norma 3 6 3 2" xfId="43851" xr:uid="{CAEC579D-0858-4B9B-B096-AEC7F88C0E51}"/>
    <cellStyle name="norma 3 6 3 3" xfId="43852" xr:uid="{49814445-A7DA-4F04-9C87-109C4D6D285C}"/>
    <cellStyle name="norma 3 6 3 4" xfId="43853" xr:uid="{726A26BA-FFF6-4B50-859F-249E16C33968}"/>
    <cellStyle name="norma 3 6 3 5" xfId="43854" xr:uid="{DCD45AA9-7BEC-41F4-A5C7-507EB07BDFE6}"/>
    <cellStyle name="norma 3 6 4" xfId="43855" xr:uid="{9B5B2362-2FF2-410F-9194-8348B9924495}"/>
    <cellStyle name="norma 3 6 5" xfId="43856" xr:uid="{A8091325-84BF-42CC-825C-7B2A03386B80}"/>
    <cellStyle name="norma 3 6 6" xfId="43857" xr:uid="{34BFD8BB-12D8-4B16-8BA3-E69337EDD87D}"/>
    <cellStyle name="norma 3 6 7" xfId="43858" xr:uid="{61C9507A-7CC7-40D2-ABBA-56407C92BBC6}"/>
    <cellStyle name="norma 3 6_Commentaires" xfId="43859" xr:uid="{2EBA17EF-B52B-48D6-B55E-06A96DD6E6D8}"/>
    <cellStyle name="norma 3 7" xfId="43860" xr:uid="{E7CCD3F2-7B4B-4374-B9CE-E27F164138F9}"/>
    <cellStyle name="norma 3 7 2" xfId="43861" xr:uid="{7AC5B279-7D6C-4DC2-9933-EC7A665881CE}"/>
    <cellStyle name="norma 3 7 2 2" xfId="43862" xr:uid="{98EDBC95-8D44-4476-A244-09C9FB091887}"/>
    <cellStyle name="norma 3 7 2 3" xfId="43863" xr:uid="{03E3CCBA-C5D4-45D5-9DE9-588446B2EEF9}"/>
    <cellStyle name="norma 3 7 2 4" xfId="43864" xr:uid="{0638300A-AA1F-4BB7-868C-93AF24A2A6A7}"/>
    <cellStyle name="norma 3 7 2 5" xfId="43865" xr:uid="{7DB7C78E-50A6-49D4-8CB0-451469E6D806}"/>
    <cellStyle name="norma 3 7 3" xfId="43866" xr:uid="{A59E19B1-8CC3-484D-91ED-F5F817110164}"/>
    <cellStyle name="norma 3 7 4" xfId="43867" xr:uid="{2F63FE49-E880-49CE-88D0-FDA263358BF3}"/>
    <cellStyle name="norma 3 7 5" xfId="43868" xr:uid="{C78651BE-DC43-4528-A690-210D1CC6C744}"/>
    <cellStyle name="norma 3 7 6" xfId="43869" xr:uid="{CBB0FC72-2BBE-43CD-980B-89220AA5376A}"/>
    <cellStyle name="norma 3 7_Commentaires" xfId="43870" xr:uid="{53DD3693-77B5-459B-9E5E-A0EBE2631A2F}"/>
    <cellStyle name="norma 3 8" xfId="43871" xr:uid="{BB9D1CFA-935A-45DD-AB79-E2D6E597A140}"/>
    <cellStyle name="norma 3 8 2" xfId="43872" xr:uid="{60394E7A-7A6C-436A-A146-99F552A47C03}"/>
    <cellStyle name="norma 3 8 3" xfId="43873" xr:uid="{4140449B-B4FE-41CB-8471-5AAEAF365D6F}"/>
    <cellStyle name="norma 3 8 4" xfId="43874" xr:uid="{C89F700D-32D8-44EF-B8A5-81059EAB3FC7}"/>
    <cellStyle name="norma 3 8 5" xfId="43875" xr:uid="{BCB05992-9EA2-4746-BE8F-66EABAD1BB54}"/>
    <cellStyle name="norma 3 8_Commentaires" xfId="43876" xr:uid="{CB57198B-DA28-44F0-BABA-999D26227C2E}"/>
    <cellStyle name="norma 3 9" xfId="43877" xr:uid="{ED20032A-DFCD-4BF1-873F-C6D64AD134BB}"/>
    <cellStyle name="norma 3_Commentaires" xfId="43878" xr:uid="{5817E50A-BD11-470E-B3D7-E1A2CEAACF3A}"/>
    <cellStyle name="norma 4" xfId="43879" xr:uid="{414DC9A0-A892-4064-BC2B-322826E62143}"/>
    <cellStyle name="norma 4 10" xfId="43880" xr:uid="{623ECD31-66C2-47F2-8B35-0AB7CE87C03F}"/>
    <cellStyle name="norma 4 11" xfId="43881" xr:uid="{27381306-2DF8-4414-97DE-A89719A4E012}"/>
    <cellStyle name="norma 4 12" xfId="43882" xr:uid="{E8D10213-F987-42A6-ACEE-15CC2FC5BED4}"/>
    <cellStyle name="norma 4 2" xfId="43883" xr:uid="{6DBFA401-E5C9-4EED-8577-368680479693}"/>
    <cellStyle name="norma 4 2 10" xfId="43884" xr:uid="{4616D306-ADFA-4183-B516-A1BBE363D4D6}"/>
    <cellStyle name="norma 4 2 2" xfId="43885" xr:uid="{6662C495-A4BD-47F7-BD68-D9F86F91FFFD}"/>
    <cellStyle name="norma 4 2 2 2" xfId="43886" xr:uid="{E9534CE9-753B-4EC1-A88B-A07C64BD098A}"/>
    <cellStyle name="norma 4 2 2 2 2" xfId="43887" xr:uid="{8D2E516A-0367-4FC8-B383-E11CF8CF2391}"/>
    <cellStyle name="norma 4 2 2 2 3" xfId="43888" xr:uid="{AA0141C7-DEE8-4F97-991E-9DB2230FE366}"/>
    <cellStyle name="norma 4 2 2 2 4" xfId="43889" xr:uid="{23A61A8E-0383-4AF5-971B-7B5E8EE7D75B}"/>
    <cellStyle name="norma 4 2 2 2 5" xfId="43890" xr:uid="{1649E772-2A06-4092-B129-923D5364F8F0}"/>
    <cellStyle name="norma 4 2 2 3" xfId="43891" xr:uid="{BD18D5B7-A8E4-478B-BCBE-8828BCAF966F}"/>
    <cellStyle name="norma 4 2 2 3 2" xfId="43892" xr:uid="{B4E35C63-87BB-4B9D-A029-F52E6555AB91}"/>
    <cellStyle name="norma 4 2 2 3 3" xfId="43893" xr:uid="{1F607014-2883-4F51-8DAA-2EF616F69E2E}"/>
    <cellStyle name="norma 4 2 2 3 4" xfId="43894" xr:uid="{013DD00B-7C1E-4DFA-9843-80F3B4511B04}"/>
    <cellStyle name="norma 4 2 2 3 5" xfId="43895" xr:uid="{89E1611F-D29E-4739-B26B-8856D2C0E06E}"/>
    <cellStyle name="norma 4 2 2 4" xfId="43896" xr:uid="{9C234862-115A-4A35-BAB1-E7362F051556}"/>
    <cellStyle name="norma 4 2 2 5" xfId="43897" xr:uid="{11E4FDD2-9110-4D74-A605-DAA1B173ED22}"/>
    <cellStyle name="norma 4 2 2 6" xfId="43898" xr:uid="{C38F4198-467E-4921-9BC7-5B34F93EBFF1}"/>
    <cellStyle name="norma 4 2 2 7" xfId="43899" xr:uid="{AD3F2C05-E1A3-4825-A4C1-F3099A592CA8}"/>
    <cellStyle name="norma 4 2 3" xfId="43900" xr:uid="{80BF57DE-C6E3-4F44-8D5C-75E1901A9D4F}"/>
    <cellStyle name="norma 4 2 3 2" xfId="43901" xr:uid="{6224B052-3350-46A5-8297-6C928686BFA6}"/>
    <cellStyle name="norma 4 2 3 2 2" xfId="43902" xr:uid="{0A7382B4-00CD-42DB-8B61-1478CB3C675D}"/>
    <cellStyle name="norma 4 2 3 2 3" xfId="43903" xr:uid="{A699B07F-F885-4452-9D20-4A2CDDB07E55}"/>
    <cellStyle name="norma 4 2 3 2 4" xfId="43904" xr:uid="{7573DBE0-6258-43E7-B370-AC253F255A04}"/>
    <cellStyle name="norma 4 2 3 2 5" xfId="43905" xr:uid="{C952F616-F355-40C4-A401-3A8B13F01F64}"/>
    <cellStyle name="norma 4 2 3 3" xfId="43906" xr:uid="{0537EFFD-6E99-4E0A-9FB8-53D990CFCEE6}"/>
    <cellStyle name="norma 4 2 3 3 2" xfId="43907" xr:uid="{C1EA0BA2-552B-4AFE-9FFE-741058DC86B7}"/>
    <cellStyle name="norma 4 2 3 3 3" xfId="43908" xr:uid="{0376DCED-EE0F-4E88-A934-39F16F1ED87B}"/>
    <cellStyle name="norma 4 2 3 3 4" xfId="43909" xr:uid="{57A5AC61-8CA5-4B18-88E4-A636E922B1B8}"/>
    <cellStyle name="norma 4 2 3 3 5" xfId="43910" xr:uid="{A252A605-C590-47F2-B2E8-AC0094B68F63}"/>
    <cellStyle name="norma 4 2 3 4" xfId="43911" xr:uid="{10E42F8A-1570-4D1A-9EBC-0F7B38CD62AA}"/>
    <cellStyle name="norma 4 2 3 5" xfId="43912" xr:uid="{A7FF4929-666C-4CF5-AAEB-244AB5A015CE}"/>
    <cellStyle name="norma 4 2 3 6" xfId="43913" xr:uid="{1A00D009-F7F7-4666-9B9C-73991C11A3E9}"/>
    <cellStyle name="norma 4 2 3 7" xfId="43914" xr:uid="{AB89121D-F033-4BAA-9102-107FA48442A4}"/>
    <cellStyle name="norma 4 2 4" xfId="43915" xr:uid="{D98B67A5-53F7-4618-BAFA-03E878D56497}"/>
    <cellStyle name="norma 4 2 4 2" xfId="43916" xr:uid="{68AE45BC-5C5C-4764-B5DE-F29D633F9047}"/>
    <cellStyle name="norma 4 2 4 2 2" xfId="43917" xr:uid="{8E4E6E1E-8842-4EC7-ADB6-0B7A73D37AD9}"/>
    <cellStyle name="norma 4 2 4 2 3" xfId="43918" xr:uid="{413B4A5C-6C81-4E00-AA5C-5F8C02FE1598}"/>
    <cellStyle name="norma 4 2 4 2 4" xfId="43919" xr:uid="{F86D09AB-2047-4D3A-9164-1815B54E8A51}"/>
    <cellStyle name="norma 4 2 4 2 5" xfId="43920" xr:uid="{72CA2787-C3A3-485A-BAB2-03CEC4D8CC52}"/>
    <cellStyle name="norma 4 2 4 3" xfId="43921" xr:uid="{E81DDEFA-E0DC-4215-B700-C46E5C5EA2D1}"/>
    <cellStyle name="norma 4 2 4 3 2" xfId="43922" xr:uid="{1C7EE3F9-C99C-4D9E-BA9B-221156249D8F}"/>
    <cellStyle name="norma 4 2 4 3 3" xfId="43923" xr:uid="{737330D2-97AB-4CBB-AF25-B6D41E819775}"/>
    <cellStyle name="norma 4 2 4 3 4" xfId="43924" xr:uid="{AC0A645D-3818-4E37-B3D6-B386886C26CB}"/>
    <cellStyle name="norma 4 2 4 3 5" xfId="43925" xr:uid="{61133BC7-71D5-4045-91FC-629D15B6A689}"/>
    <cellStyle name="norma 4 2 4 4" xfId="43926" xr:uid="{F52D2BEF-FA33-4463-AA92-667BC75266E4}"/>
    <cellStyle name="norma 4 2 4 5" xfId="43927" xr:uid="{6CBE1057-7D93-473E-AE6C-D8DC4805EC2E}"/>
    <cellStyle name="norma 4 2 4 6" xfId="43928" xr:uid="{E21F6D33-D6BF-4E28-8EE4-ADD730BF0416}"/>
    <cellStyle name="norma 4 2 4 7" xfId="43929" xr:uid="{1B29A123-947A-44FA-8E7A-6005533E248F}"/>
    <cellStyle name="norma 4 2 5" xfId="43930" xr:uid="{5F387B78-A017-4938-BDEC-DD7AA4EC9110}"/>
    <cellStyle name="norma 4 2 5 2" xfId="43931" xr:uid="{8917D6A0-8B41-4C72-8AA8-B7DB0D4B8F2B}"/>
    <cellStyle name="norma 4 2 5 3" xfId="43932" xr:uid="{DDCA2F61-64E7-44AF-BD30-554D5A927E19}"/>
    <cellStyle name="norma 4 2 5 4" xfId="43933" xr:uid="{8BABB4DB-04D6-4C4E-832A-6D392E86A8B9}"/>
    <cellStyle name="norma 4 2 5 5" xfId="43934" xr:uid="{C797BFF9-CA8C-4D91-A061-651AA74042C7}"/>
    <cellStyle name="norma 4 2 6" xfId="43935" xr:uid="{27B157AD-564F-4F97-A623-FE11F53DF811}"/>
    <cellStyle name="norma 4 2 6 2" xfId="43936" xr:uid="{360582B0-E3CA-4636-82A2-F79522C79D0D}"/>
    <cellStyle name="norma 4 2 6 3" xfId="43937" xr:uid="{2743F1B6-4F65-4D03-9D2F-8F30A2A0F8A7}"/>
    <cellStyle name="norma 4 2 6 4" xfId="43938" xr:uid="{72D32B7F-A1D2-4E8B-837F-C82B4CAA3453}"/>
    <cellStyle name="norma 4 2 6 5" xfId="43939" xr:uid="{1FFBED30-5909-49B6-8446-AB28ADFA603E}"/>
    <cellStyle name="norma 4 2 7" xfId="43940" xr:uid="{C2A90547-A6C6-45F8-8E12-A7D6F84C7737}"/>
    <cellStyle name="norma 4 2 8" xfId="43941" xr:uid="{B92B981D-23AC-412B-A9BC-B255ADC40700}"/>
    <cellStyle name="norma 4 2 9" xfId="43942" xr:uid="{6964B94C-F9CF-4676-BDA1-13263BF347DA}"/>
    <cellStyle name="norma 4 2_Commentaires" xfId="43943" xr:uid="{CD462B52-18F5-4B2F-AC41-35EE8313F8D9}"/>
    <cellStyle name="norma 4 3" xfId="43944" xr:uid="{D1696141-46EF-4802-BCF6-5E02D45A7A7E}"/>
    <cellStyle name="norma 4 3 2" xfId="43945" xr:uid="{7D30E442-122B-43C9-B745-B7AD80E1472A}"/>
    <cellStyle name="norma 4 3 2 2" xfId="43946" xr:uid="{728882F6-A91B-4081-92DD-9977532DE43D}"/>
    <cellStyle name="norma 4 3 2 3" xfId="43947" xr:uid="{E933C73C-06C9-49BC-A356-80C0DDB47B2D}"/>
    <cellStyle name="norma 4 3 2 4" xfId="43948" xr:uid="{484E33A0-677B-4BA8-AD2B-DEFC3E0663C8}"/>
    <cellStyle name="norma 4 3 2 5" xfId="43949" xr:uid="{99C2BFBF-5F9A-4441-89DA-D34E7920C005}"/>
    <cellStyle name="norma 4 3 3" xfId="43950" xr:uid="{338A1A2B-56D9-4588-88AC-ED1F4FF67843}"/>
    <cellStyle name="norma 4 3 3 2" xfId="43951" xr:uid="{F43782D7-E020-43AE-95EC-F323DD4B68F3}"/>
    <cellStyle name="norma 4 3 3 3" xfId="43952" xr:uid="{B66E60FD-1FF7-4110-A1EF-F2BB67373BB2}"/>
    <cellStyle name="norma 4 3 3 4" xfId="43953" xr:uid="{B6A7731A-5024-4142-8AFC-6FA6C33E1BBB}"/>
    <cellStyle name="norma 4 3 3 5" xfId="43954" xr:uid="{62E84FC5-5B37-4474-A115-61BFA2091900}"/>
    <cellStyle name="norma 4 3 4" xfId="43955" xr:uid="{AEE5FE5E-F062-4F6D-B0EF-8BEB6CFB93C3}"/>
    <cellStyle name="norma 4 3 5" xfId="43956" xr:uid="{F4EDF0C2-F59E-4F56-8446-F9204553391E}"/>
    <cellStyle name="norma 4 3 6" xfId="43957" xr:uid="{30539B10-13E1-4CC6-9B27-425656A74D43}"/>
    <cellStyle name="norma 4 3 7" xfId="43958" xr:uid="{12163EC3-284B-4A42-877F-A03B90F9D840}"/>
    <cellStyle name="norma 4 3_Commentaires" xfId="43959" xr:uid="{FD2FACFC-8760-4A95-A342-AABD56B0ED93}"/>
    <cellStyle name="norma 4 4" xfId="43960" xr:uid="{BECE05DC-47D7-48E0-AD37-73041FD781F2}"/>
    <cellStyle name="norma 4 4 2" xfId="43961" xr:uid="{1FECF479-73FD-4C00-B32C-AB95BD808C2D}"/>
    <cellStyle name="norma 4 4 2 2" xfId="43962" xr:uid="{FA1E297B-56D9-4489-8FD8-0F2425B70778}"/>
    <cellStyle name="norma 4 4 2 3" xfId="43963" xr:uid="{46AB94A8-B7F2-4983-82D3-B05D5A793822}"/>
    <cellStyle name="norma 4 4 2 4" xfId="43964" xr:uid="{203DDB88-1B97-4C9A-BE3F-F15841BDAFB0}"/>
    <cellStyle name="norma 4 4 2 5" xfId="43965" xr:uid="{44559B05-3849-41A7-A1DB-15B35048A845}"/>
    <cellStyle name="norma 4 4 3" xfId="43966" xr:uid="{36141FC8-19DB-44DD-B9C9-77D5CE5A838C}"/>
    <cellStyle name="norma 4 4 3 2" xfId="43967" xr:uid="{24BBC61A-EBF0-4FEF-B659-107DF9B81592}"/>
    <cellStyle name="norma 4 4 3 3" xfId="43968" xr:uid="{E665E7F3-6DCC-49DE-AA00-D541BBA772F7}"/>
    <cellStyle name="norma 4 4 3 4" xfId="43969" xr:uid="{8ABF01E6-F452-4D8C-AD24-A910334B2863}"/>
    <cellStyle name="norma 4 4 3 5" xfId="43970" xr:uid="{9D41B586-031B-43AF-9EEB-12A97867F87C}"/>
    <cellStyle name="norma 4 4 4" xfId="43971" xr:uid="{21FC4300-A52D-451E-A760-70F3F9DAF590}"/>
    <cellStyle name="norma 4 4 5" xfId="43972" xr:uid="{1F65B89B-A37D-4413-A0C1-2A690601A2C7}"/>
    <cellStyle name="norma 4 4 6" xfId="43973" xr:uid="{42625137-B9A2-4BBB-A4C4-FA5775F2300E}"/>
    <cellStyle name="norma 4 4 7" xfId="43974" xr:uid="{3CD1BF38-4843-4EDC-AF5C-F3FB7525C58A}"/>
    <cellStyle name="norma 4 4_Commentaires" xfId="43975" xr:uid="{2284DC46-CF81-4093-9987-93CD4FB5AA9C}"/>
    <cellStyle name="norma 4 5" xfId="43976" xr:uid="{EDFFFD0A-3166-479B-ACD9-2C94C1161B81}"/>
    <cellStyle name="norma 4 5 2" xfId="43977" xr:uid="{A6ACB76D-9095-4367-BE51-5DC39BAF6A0B}"/>
    <cellStyle name="norma 4 5 2 2" xfId="43978" xr:uid="{C7A8BD54-8907-47B0-9DF2-DE2073B4A46D}"/>
    <cellStyle name="norma 4 5 2 3" xfId="43979" xr:uid="{F8150A03-08A5-4A74-91EC-696A416E56AD}"/>
    <cellStyle name="norma 4 5 2 4" xfId="43980" xr:uid="{A9881C5D-48B7-4105-BA8F-72FDE107FF11}"/>
    <cellStyle name="norma 4 5 2 5" xfId="43981" xr:uid="{0E68DA63-412D-496C-8C35-50F8BD894483}"/>
    <cellStyle name="norma 4 5 3" xfId="43982" xr:uid="{46FA5DDB-E23B-436D-B853-4FAA8F68B79F}"/>
    <cellStyle name="norma 4 5 3 2" xfId="43983" xr:uid="{388DCB31-E451-4194-80B2-7CC23F839ED6}"/>
    <cellStyle name="norma 4 5 3 3" xfId="43984" xr:uid="{0D56408B-D4E7-4373-AD4C-1CCCD61F1E9E}"/>
    <cellStyle name="norma 4 5 3 4" xfId="43985" xr:uid="{DBFEA998-13AA-47BC-8AA6-5ECA8A4449BF}"/>
    <cellStyle name="norma 4 5 3 5" xfId="43986" xr:uid="{FA007777-1A00-4A61-BF5B-BABEB79849ED}"/>
    <cellStyle name="norma 4 5 3_Commentaires" xfId="43987" xr:uid="{0A7C98E6-2686-4673-B101-5F9347E5437A}"/>
    <cellStyle name="norma 4 5 4" xfId="43988" xr:uid="{7C762AD4-0AC4-4197-B85B-11441469B649}"/>
    <cellStyle name="norma 4 5 5" xfId="43989" xr:uid="{69AEFD0A-6746-4A54-93B3-59983ADE5851}"/>
    <cellStyle name="norma 4 5 6" xfId="43990" xr:uid="{29E30861-14EF-4C8D-9BA2-12D514F7CB48}"/>
    <cellStyle name="norma 4 5 7" xfId="43991" xr:uid="{0A836F24-04B0-44B4-9813-C16BBCEEFC87}"/>
    <cellStyle name="norma 4 5_Commentaires" xfId="43992" xr:uid="{57539564-F2C1-4ACD-8811-78CF5218AC32}"/>
    <cellStyle name="norma 4 6" xfId="43993" xr:uid="{663FC159-77F0-4AFF-BF82-4DAC15D71465}"/>
    <cellStyle name="norma 4 6 2" xfId="43994" xr:uid="{EC18AC21-DDD6-4C6D-96F2-09D472FE13C4}"/>
    <cellStyle name="norma 4 6 2 2" xfId="43995" xr:uid="{2A4597B6-E27F-41A5-8291-C6CF52DD690A}"/>
    <cellStyle name="norma 4 6 2 3" xfId="43996" xr:uid="{E95C39FE-D063-40E9-8DDE-B7F4A55F6D99}"/>
    <cellStyle name="norma 4 6 2 4" xfId="43997" xr:uid="{540593B2-10F1-4A27-94D1-8426209FB408}"/>
    <cellStyle name="norma 4 6 2 5" xfId="43998" xr:uid="{34275948-534F-47F7-90DD-B52F3DD08842}"/>
    <cellStyle name="norma 4 6 2_Commentaires" xfId="43999" xr:uid="{E83B5ADB-7AB2-488A-A77A-240B2232E38E}"/>
    <cellStyle name="norma 4 6 3" xfId="44000" xr:uid="{D77C5668-575F-4CF6-9198-BD80BBE6DEE8}"/>
    <cellStyle name="norma 4 6 3 2" xfId="44001" xr:uid="{83F4243A-360D-48BF-B63A-E68152575EE2}"/>
    <cellStyle name="norma 4 6 3 3" xfId="44002" xr:uid="{C46CD305-DBDA-434D-AE2F-041FE85FADF9}"/>
    <cellStyle name="norma 4 6 3 4" xfId="44003" xr:uid="{35438ED9-5FC0-44D6-B03B-33DA5776DFBB}"/>
    <cellStyle name="norma 4 6 3 5" xfId="44004" xr:uid="{51C1F8DE-441A-45A6-8EB5-23505E46E5E0}"/>
    <cellStyle name="norma 4 6 4" xfId="44005" xr:uid="{5730AE3C-78FC-4337-986F-82056D9A30BE}"/>
    <cellStyle name="norma 4 6 5" xfId="44006" xr:uid="{0C50AA16-CF24-4CDB-9D7B-06A089892F46}"/>
    <cellStyle name="norma 4 6 6" xfId="44007" xr:uid="{30C70F27-FC6F-4891-B13D-01C7283CC405}"/>
    <cellStyle name="norma 4 6 7" xfId="44008" xr:uid="{1C5D5639-B3B1-4829-81C5-5237733FACF3}"/>
    <cellStyle name="norma 4 6_Commentaires" xfId="44009" xr:uid="{B50DD40B-769B-4A78-959E-3E543B6BF418}"/>
    <cellStyle name="norma 4 7" xfId="44010" xr:uid="{65DC95A0-B7EF-4D7A-96FB-AF6FA03C7EDC}"/>
    <cellStyle name="norma 4 7 2" xfId="44011" xr:uid="{670A9821-1F10-45C9-AB46-63EDADD37083}"/>
    <cellStyle name="norma 4 7 2 2" xfId="44012" xr:uid="{CC4F7DE1-E3FE-4F41-87F9-619340AA8934}"/>
    <cellStyle name="norma 4 7 2 3" xfId="44013" xr:uid="{927F0107-804A-492D-8762-55249DA57955}"/>
    <cellStyle name="norma 4 7 2 4" xfId="44014" xr:uid="{314B413D-805D-4870-92A1-3FB5B89605B4}"/>
    <cellStyle name="norma 4 7 2 5" xfId="44015" xr:uid="{C08281D6-621F-4C1E-8E1C-4EDA2948FCEF}"/>
    <cellStyle name="norma 4 7 3" xfId="44016" xr:uid="{B87DB641-CCDE-43D5-880D-D8E1592FBB30}"/>
    <cellStyle name="norma 4 7 4" xfId="44017" xr:uid="{DBD2F3F7-9996-4DE4-9EE2-4309754D148F}"/>
    <cellStyle name="norma 4 7 5" xfId="44018" xr:uid="{7EFA6C28-54D2-4E51-B596-D555E229FCD8}"/>
    <cellStyle name="norma 4 7 6" xfId="44019" xr:uid="{2F60384D-18A1-4BCD-A0CE-68C301673233}"/>
    <cellStyle name="norma 4 7_Commentaires" xfId="44020" xr:uid="{8CEF2997-127C-4EC9-8201-79A3D5C99AEF}"/>
    <cellStyle name="norma 4 8" xfId="44021" xr:uid="{A525BE98-38CE-4848-98F5-CF9495A564C5}"/>
    <cellStyle name="norma 4 8 2" xfId="44022" xr:uid="{53A069E7-B073-4616-8F8E-77609922374F}"/>
    <cellStyle name="norma 4 8 3" xfId="44023" xr:uid="{0C02EEBF-ED55-45AE-B2EC-AF7FB6FF07FD}"/>
    <cellStyle name="norma 4 8 4" xfId="44024" xr:uid="{57EC8A42-7A0F-4631-9AE4-3A1D846C65E0}"/>
    <cellStyle name="norma 4 8 5" xfId="44025" xr:uid="{B44161B8-DF39-42C1-9DDF-53B643A89638}"/>
    <cellStyle name="norma 4 9" xfId="44026" xr:uid="{6B099C8B-F09E-46AA-8AFE-BC79634249B1}"/>
    <cellStyle name="norma 4_Commentaires" xfId="44027" xr:uid="{752A0132-91D8-4A61-9A7D-6B863AC303FB}"/>
    <cellStyle name="norma 5" xfId="44028" xr:uid="{58041345-A7BE-4C8E-B6F9-20FDD432D29C}"/>
    <cellStyle name="norma 5 10" xfId="44029" xr:uid="{E9C52DA7-FA01-4032-8B41-05ED37C9AEC9}"/>
    <cellStyle name="norma 5 11" xfId="44030" xr:uid="{EEAA7DB2-031F-474F-B2D0-C591A8EFAA3D}"/>
    <cellStyle name="norma 5 12" xfId="44031" xr:uid="{06246062-7570-408F-A982-057AA4E57FD7}"/>
    <cellStyle name="norma 5 2" xfId="44032" xr:uid="{4D01E627-6561-41C4-8289-BB631831BB40}"/>
    <cellStyle name="norma 5 2 10" xfId="44033" xr:uid="{65FEA190-0444-44EE-A097-B5ECA424048D}"/>
    <cellStyle name="norma 5 2 2" xfId="44034" xr:uid="{5955033E-BD4E-415B-8117-26D1CEE3CDE4}"/>
    <cellStyle name="norma 5 2 2 2" xfId="44035" xr:uid="{DA5178D0-7F31-47D3-BADB-6055593AFB4F}"/>
    <cellStyle name="norma 5 2 2 2 2" xfId="44036" xr:uid="{4CC623BF-6B37-4CEB-90CC-A29F34A64671}"/>
    <cellStyle name="norma 5 2 2 2 3" xfId="44037" xr:uid="{3054DAE8-A45A-4C74-956E-42DD6098ED97}"/>
    <cellStyle name="norma 5 2 2 2 4" xfId="44038" xr:uid="{579D9FC1-B3EC-46C9-9138-A2D53DE1B4F1}"/>
    <cellStyle name="norma 5 2 2 2 5" xfId="44039" xr:uid="{1955E1A1-335A-4AF4-AEFB-179F9E834180}"/>
    <cellStyle name="norma 5 2 2 3" xfId="44040" xr:uid="{655ADCA2-66C0-4EAA-BE68-560DCC02C9C3}"/>
    <cellStyle name="norma 5 2 2 3 2" xfId="44041" xr:uid="{A61BCF57-940A-4F19-8D2D-9305964ACBC7}"/>
    <cellStyle name="norma 5 2 2 3 3" xfId="44042" xr:uid="{5CD76836-5211-450C-AC83-9528B95B3547}"/>
    <cellStyle name="norma 5 2 2 3 4" xfId="44043" xr:uid="{984275DF-EBEB-48E2-9530-2B0D5134A005}"/>
    <cellStyle name="norma 5 2 2 3 5" xfId="44044" xr:uid="{6DB125B6-1494-4D60-9312-4BA10B7C2EC0}"/>
    <cellStyle name="norma 5 2 2 4" xfId="44045" xr:uid="{4CDD6F46-6AAB-460F-8E26-E04E0D9A13D6}"/>
    <cellStyle name="norma 5 2 2 5" xfId="44046" xr:uid="{2FDC6EC1-A46A-44F5-8301-448994D1025B}"/>
    <cellStyle name="norma 5 2 2 6" xfId="44047" xr:uid="{4F432797-DA20-4494-8BF9-986E362371D6}"/>
    <cellStyle name="norma 5 2 2 7" xfId="44048" xr:uid="{D883A4F2-5693-4B14-BBC4-6C4D02F5189F}"/>
    <cellStyle name="norma 5 2 3" xfId="44049" xr:uid="{3F01FEF3-784A-4839-AF2E-495F529B4DD0}"/>
    <cellStyle name="norma 5 2 3 2" xfId="44050" xr:uid="{1BE6F347-7AEC-46FE-AA37-7B00B2457790}"/>
    <cellStyle name="norma 5 2 3 2 2" xfId="44051" xr:uid="{3C5FEF0B-222F-4F46-961F-82C3BA424165}"/>
    <cellStyle name="norma 5 2 3 2 3" xfId="44052" xr:uid="{9BD53BA9-B9CC-4877-A470-D2B84826AC5F}"/>
    <cellStyle name="norma 5 2 3 2 4" xfId="44053" xr:uid="{429AD260-05AA-4D89-8B46-26EE4C6561BB}"/>
    <cellStyle name="norma 5 2 3 2 5" xfId="44054" xr:uid="{17911214-5742-4964-8900-14AE8658AEB6}"/>
    <cellStyle name="norma 5 2 3 3" xfId="44055" xr:uid="{B64E04ED-97D0-4C07-95B1-08FE166E0729}"/>
    <cellStyle name="norma 5 2 3 3 2" xfId="44056" xr:uid="{A49A50AC-AF45-4625-8E55-747E585A0833}"/>
    <cellStyle name="norma 5 2 3 3 3" xfId="44057" xr:uid="{6CB587CE-A14C-42CC-A5E9-D956FA9E201A}"/>
    <cellStyle name="norma 5 2 3 3 4" xfId="44058" xr:uid="{6E56EE58-0822-42F9-A5C7-A22E789428DB}"/>
    <cellStyle name="norma 5 2 3 3 5" xfId="44059" xr:uid="{CE9D2E40-199D-49D1-83DA-DAEBE10C4DCF}"/>
    <cellStyle name="norma 5 2 3 4" xfId="44060" xr:uid="{3EE3BF1E-6171-48AA-82E2-EBB728B0A3D5}"/>
    <cellStyle name="norma 5 2 3 5" xfId="44061" xr:uid="{12990CAE-F3D6-4B59-ACFF-6B1E306FFA91}"/>
    <cellStyle name="norma 5 2 3 6" xfId="44062" xr:uid="{70870044-EED0-4813-8C17-682E01377C54}"/>
    <cellStyle name="norma 5 2 3 7" xfId="44063" xr:uid="{3BC04DA6-E8D7-4836-9C22-E6608FEE3358}"/>
    <cellStyle name="norma 5 2 4" xfId="44064" xr:uid="{F3D1BD00-B2AA-4E98-B5CF-03D827B2C7F7}"/>
    <cellStyle name="norma 5 2 4 2" xfId="44065" xr:uid="{813929E2-1D87-43DA-8389-1F2BC34BCB08}"/>
    <cellStyle name="norma 5 2 4 2 2" xfId="44066" xr:uid="{57187AEF-7C94-4256-958A-0B6B04622D14}"/>
    <cellStyle name="norma 5 2 4 2 3" xfId="44067" xr:uid="{9342C7E8-3563-4D5D-AD14-B68B98EFDF52}"/>
    <cellStyle name="norma 5 2 4 2 4" xfId="44068" xr:uid="{C45AA47A-3033-45E8-9E2A-F1909ED0CD9D}"/>
    <cellStyle name="norma 5 2 4 2 5" xfId="44069" xr:uid="{C83EBED9-6631-4BA9-902C-580A9DD712D4}"/>
    <cellStyle name="norma 5 2 4 3" xfId="44070" xr:uid="{5D728C61-FFE8-4AC4-B33F-C21136C9BE46}"/>
    <cellStyle name="norma 5 2 4 3 2" xfId="44071" xr:uid="{CA5C1C48-EBB2-42D9-911B-85E0C51444CD}"/>
    <cellStyle name="norma 5 2 4 3 3" xfId="44072" xr:uid="{DADEF549-AF80-4DA0-A8C6-7DFA70A76FDB}"/>
    <cellStyle name="norma 5 2 4 3 4" xfId="44073" xr:uid="{8121FA4F-7DE6-4E57-B44D-46BEE6792626}"/>
    <cellStyle name="norma 5 2 4 3 5" xfId="44074" xr:uid="{77E10B1F-A303-4102-8C63-C18092E74895}"/>
    <cellStyle name="norma 5 2 4 4" xfId="44075" xr:uid="{C6E490EE-A8E4-4CF5-B7CB-0AFCC5E6952B}"/>
    <cellStyle name="norma 5 2 4 5" xfId="44076" xr:uid="{259092A9-0915-42A4-A36C-BC85972407F7}"/>
    <cellStyle name="norma 5 2 4 6" xfId="44077" xr:uid="{2C3D32BA-C4B8-4682-BC9E-FFAD93EB7708}"/>
    <cellStyle name="norma 5 2 4 7" xfId="44078" xr:uid="{A77054AC-1F5D-41B4-A53B-9C6A0702A0E0}"/>
    <cellStyle name="norma 5 2 5" xfId="44079" xr:uid="{474A2596-510A-4B53-A093-FD982C31F07D}"/>
    <cellStyle name="norma 5 2 5 2" xfId="44080" xr:uid="{40ED7AB7-315A-40FF-91D4-48AD7B65E6EF}"/>
    <cellStyle name="norma 5 2 5 3" xfId="44081" xr:uid="{232E3F8B-5AE0-4992-9C82-6F7B46636B29}"/>
    <cellStyle name="norma 5 2 5 4" xfId="44082" xr:uid="{F4A2DB9F-1890-4B20-A638-1550DF44D85D}"/>
    <cellStyle name="norma 5 2 5 5" xfId="44083" xr:uid="{2FC7FB78-C565-4E16-B84D-4AAE614EA701}"/>
    <cellStyle name="norma 5 2 6" xfId="44084" xr:uid="{0F19D723-FF8F-427C-B844-76FAA602DFA3}"/>
    <cellStyle name="norma 5 2 6 2" xfId="44085" xr:uid="{4ED78DC3-DC2B-48E9-8789-A0057B88C36B}"/>
    <cellStyle name="norma 5 2 6 3" xfId="44086" xr:uid="{620EC507-BDD0-4590-8E9B-BEF8AE714141}"/>
    <cellStyle name="norma 5 2 6 4" xfId="44087" xr:uid="{42536839-79C5-44E9-AB44-59CC9D05CCB7}"/>
    <cellStyle name="norma 5 2 6 5" xfId="44088" xr:uid="{126B9686-42BC-4E9A-A46B-D227537DD00B}"/>
    <cellStyle name="norma 5 2 7" xfId="44089" xr:uid="{3FE13260-8364-4239-8C7D-C8C01315DDD0}"/>
    <cellStyle name="norma 5 2 8" xfId="44090" xr:uid="{92D135C4-0B12-4209-89EF-96C44C71F297}"/>
    <cellStyle name="norma 5 2 9" xfId="44091" xr:uid="{D45C7F5E-FCD5-437C-AAAB-279DF78EA40C}"/>
    <cellStyle name="norma 5 2_Commentaires" xfId="44092" xr:uid="{5C4C4C9E-A5D7-454A-8981-0FCF17DE2FE1}"/>
    <cellStyle name="norma 5 3" xfId="44093" xr:uid="{7B6C5B6C-C629-46FB-A773-C085CA7ACE99}"/>
    <cellStyle name="norma 5 3 2" xfId="44094" xr:uid="{2A9480E4-192C-41EF-85D7-CABB83EEDE4A}"/>
    <cellStyle name="norma 5 3 2 2" xfId="44095" xr:uid="{37B67251-38F1-4508-A2A0-26CFD1037141}"/>
    <cellStyle name="norma 5 3 2 3" xfId="44096" xr:uid="{87EC1EC8-3769-400D-8E53-5C205237CEF1}"/>
    <cellStyle name="norma 5 3 2 4" xfId="44097" xr:uid="{8DDE9EF6-447F-40B1-9C36-42CBE4BDFCAD}"/>
    <cellStyle name="norma 5 3 2 5" xfId="44098" xr:uid="{9B7D51FC-3A53-43A3-9671-B1BFAD452982}"/>
    <cellStyle name="norma 5 3 3" xfId="44099" xr:uid="{026F8A79-9C76-418A-9B27-33E0C8052457}"/>
    <cellStyle name="norma 5 3 3 2" xfId="44100" xr:uid="{671E4F0D-CEB7-42B2-B1DD-1D46E29D346F}"/>
    <cellStyle name="norma 5 3 3 3" xfId="44101" xr:uid="{626BE8DF-7852-44CD-B18D-C560C1F3A500}"/>
    <cellStyle name="norma 5 3 3 4" xfId="44102" xr:uid="{DE38751B-9D85-4804-9FD1-BEAB01ADFB21}"/>
    <cellStyle name="norma 5 3 3 5" xfId="44103" xr:uid="{DF569E34-C12F-4A48-AB60-7DB9B633E18C}"/>
    <cellStyle name="norma 5 3 4" xfId="44104" xr:uid="{4C6E6E59-396C-48D9-B380-20DBAF95278C}"/>
    <cellStyle name="norma 5 3 5" xfId="44105" xr:uid="{7A417459-B8D5-4191-B362-9AD53766A7ED}"/>
    <cellStyle name="norma 5 3 6" xfId="44106" xr:uid="{B905CF77-9965-451D-AB56-475465729295}"/>
    <cellStyle name="norma 5 3 7" xfId="44107" xr:uid="{245D66F4-BBFC-43FC-8449-B9BA3E4D55C0}"/>
    <cellStyle name="norma 5 3_Commentaires" xfId="44108" xr:uid="{FACAD901-BC1E-4B9A-B762-22EB1D5C6109}"/>
    <cellStyle name="norma 5 4" xfId="44109" xr:uid="{5D0AA69E-381F-4618-936B-F7697917500E}"/>
    <cellStyle name="norma 5 4 2" xfId="44110" xr:uid="{AE91C258-314D-4AEF-A52E-F837C04904AD}"/>
    <cellStyle name="norma 5 4 2 2" xfId="44111" xr:uid="{F4D7615F-1D96-4BA3-827F-279E67B8F3B5}"/>
    <cellStyle name="norma 5 4 2 3" xfId="44112" xr:uid="{20174791-0D25-4150-92D9-BF2C034B5D17}"/>
    <cellStyle name="norma 5 4 2 4" xfId="44113" xr:uid="{B7D6FFA6-1D3B-4237-B866-73754FB75BFE}"/>
    <cellStyle name="norma 5 4 2 5" xfId="44114" xr:uid="{68DA71DD-56EB-46F1-A152-100410B2A2B1}"/>
    <cellStyle name="norma 5 4 3" xfId="44115" xr:uid="{82BB2494-993A-4995-B6CA-559314CF9FA1}"/>
    <cellStyle name="norma 5 4 3 2" xfId="44116" xr:uid="{A95F17E2-B226-49B9-9FB7-2C982201887C}"/>
    <cellStyle name="norma 5 4 3 3" xfId="44117" xr:uid="{169FF44F-4695-4548-BEED-5E71B15B6E3A}"/>
    <cellStyle name="norma 5 4 3 4" xfId="44118" xr:uid="{912D74CF-D006-4D0C-B74C-5AA7B52C8E2E}"/>
    <cellStyle name="norma 5 4 3 5" xfId="44119" xr:uid="{E937BD14-6A8E-4D91-9E21-F633C0D249EB}"/>
    <cellStyle name="norma 5 4 4" xfId="44120" xr:uid="{94CAD181-E51C-4B8C-94B0-F96BDE82FC53}"/>
    <cellStyle name="norma 5 4 5" xfId="44121" xr:uid="{BAB91F33-CC8D-4EE9-8875-710EB40864AE}"/>
    <cellStyle name="norma 5 4 6" xfId="44122" xr:uid="{8DBF9E4F-77A3-49F8-8678-1B2FEB83E11B}"/>
    <cellStyle name="norma 5 4 7" xfId="44123" xr:uid="{4752698C-8E91-49D3-A0E9-5AF99F20234D}"/>
    <cellStyle name="norma 5 4_Commentaires" xfId="44124" xr:uid="{99ADE3EE-09CA-4F80-AD9B-8D056514C14F}"/>
    <cellStyle name="norma 5 5" xfId="44125" xr:uid="{F18B0214-0A7D-4E61-882C-23068AB00DEF}"/>
    <cellStyle name="norma 5 5 2" xfId="44126" xr:uid="{28FDD7A4-4217-4B57-8AAB-0FCD6D28F9D2}"/>
    <cellStyle name="norma 5 5 2 2" xfId="44127" xr:uid="{F060CE8A-B07B-47A2-A098-CF1F1DDF2D66}"/>
    <cellStyle name="norma 5 5 2 3" xfId="44128" xr:uid="{3BD30776-9A3E-4C6E-87BD-A485D3083E62}"/>
    <cellStyle name="norma 5 5 2 4" xfId="44129" xr:uid="{E13F7852-B946-4CD0-B8B6-8FE4EE72B8DB}"/>
    <cellStyle name="norma 5 5 2 5" xfId="44130" xr:uid="{45170D67-15DB-498C-A9FA-43F785D5D36A}"/>
    <cellStyle name="norma 5 5 3" xfId="44131" xr:uid="{B7F6B278-1236-466A-9A73-DA7FAE046EF1}"/>
    <cellStyle name="norma 5 5 3 2" xfId="44132" xr:uid="{A5FB6E48-5530-4679-B876-553C3B705A05}"/>
    <cellStyle name="norma 5 5 3 3" xfId="44133" xr:uid="{A2E1314E-B833-412D-97C5-A764773A3991}"/>
    <cellStyle name="norma 5 5 3 4" xfId="44134" xr:uid="{FD11915B-B4C8-4CF5-8C25-37482D13AA9B}"/>
    <cellStyle name="norma 5 5 3 5" xfId="44135" xr:uid="{146F20E6-3947-43AA-A1F9-733314FAE169}"/>
    <cellStyle name="norma 5 5 3_Commentaires" xfId="44136" xr:uid="{E696BACE-1EA4-4651-9363-8678EF0F4D1F}"/>
    <cellStyle name="norma 5 5 4" xfId="44137" xr:uid="{46D1929E-54B1-4D13-A155-59D4DB6AD4BF}"/>
    <cellStyle name="norma 5 5 5" xfId="44138" xr:uid="{69F810F1-F70E-43A0-97EA-CF83F3B9E90C}"/>
    <cellStyle name="norma 5 5 6" xfId="44139" xr:uid="{D33299C6-B2A1-43B2-BC9B-F5CDADBB801B}"/>
    <cellStyle name="norma 5 5 7" xfId="44140" xr:uid="{CEEA4EDC-7C6A-4352-81A0-8C35E40B33AB}"/>
    <cellStyle name="norma 5 5_Commentaires" xfId="44141" xr:uid="{6F543187-5E01-49DA-9414-A00FFEF936D7}"/>
    <cellStyle name="norma 5 6" xfId="44142" xr:uid="{EAF8994F-C88D-4A08-919A-FE177DD9E4DB}"/>
    <cellStyle name="norma 5 6 2" xfId="44143" xr:uid="{C4D8F4A5-23C1-4643-A00C-A8A8D25CE907}"/>
    <cellStyle name="norma 5 6 2 2" xfId="44144" xr:uid="{622F3BCF-0F79-4C76-B620-D43D4D0F3DE6}"/>
    <cellStyle name="norma 5 6 2 3" xfId="44145" xr:uid="{65FEFC9B-23C2-410E-B90E-BF5205ABDE5A}"/>
    <cellStyle name="norma 5 6 2 4" xfId="44146" xr:uid="{36A05A23-7E1B-4817-B516-3EBBEECD8809}"/>
    <cellStyle name="norma 5 6 2 5" xfId="44147" xr:uid="{52A980FD-E7FA-4DB8-ADA4-E070E5E454AA}"/>
    <cellStyle name="norma 5 6 2_Commentaires" xfId="44148" xr:uid="{BD15A839-29EA-46FD-8702-C9F77F3842D3}"/>
    <cellStyle name="norma 5 6 3" xfId="44149" xr:uid="{3C6A1731-C2FE-4907-B672-FA1A83F5CA42}"/>
    <cellStyle name="norma 5 6 3 2" xfId="44150" xr:uid="{D6100892-7871-42E3-AB70-860617CED855}"/>
    <cellStyle name="norma 5 6 3 3" xfId="44151" xr:uid="{18F84B20-54BF-4EAB-A646-6725F8FE90D5}"/>
    <cellStyle name="norma 5 6 3 4" xfId="44152" xr:uid="{2E585C74-6415-4A17-9DF7-5BB980237A07}"/>
    <cellStyle name="norma 5 6 3 5" xfId="44153" xr:uid="{8DCC3E81-5286-47A5-B988-2B0008279778}"/>
    <cellStyle name="norma 5 6 4" xfId="44154" xr:uid="{D4E61065-0694-4876-B362-5CB123875741}"/>
    <cellStyle name="norma 5 6 5" xfId="44155" xr:uid="{5039B606-9FF0-4CA0-926C-22245B7E45FA}"/>
    <cellStyle name="norma 5 6 6" xfId="44156" xr:uid="{055CB035-DC8C-44FE-BE60-609AF5BB195B}"/>
    <cellStyle name="norma 5 6 7" xfId="44157" xr:uid="{E270DB7B-C72F-4574-BE05-0F8527D3C8FE}"/>
    <cellStyle name="norma 5 6_Commentaires" xfId="44158" xr:uid="{E2CA5455-11CE-4CC7-B620-881959F12B4D}"/>
    <cellStyle name="norma 5 7" xfId="44159" xr:uid="{91A8EE21-9362-4243-BBA8-55459F66DFBB}"/>
    <cellStyle name="norma 5 7 2" xfId="44160" xr:uid="{BAC7F3D8-D78E-4745-B951-144F82D89D08}"/>
    <cellStyle name="norma 5 7 2 2" xfId="44161" xr:uid="{26156805-7520-4D08-8AD6-C17A0997120F}"/>
    <cellStyle name="norma 5 7 2 3" xfId="44162" xr:uid="{5710A762-1648-4187-A3EE-DD03FE094FCA}"/>
    <cellStyle name="norma 5 7 2 4" xfId="44163" xr:uid="{A3F7EFD7-42EA-4824-A62D-4A430E323BAA}"/>
    <cellStyle name="norma 5 7 2 5" xfId="44164" xr:uid="{E00F53C8-7D6F-4472-9B49-943CC2BBF797}"/>
    <cellStyle name="norma 5 7 3" xfId="44165" xr:uid="{0C4FB263-19B8-4B3F-A1AD-AB5DF3CE4ECF}"/>
    <cellStyle name="norma 5 7 4" xfId="44166" xr:uid="{BDE8CC97-CAE3-4375-83CC-E2BE2BE819D4}"/>
    <cellStyle name="norma 5 7 5" xfId="44167" xr:uid="{1D308D6F-E468-4BAF-A1D0-559340C8C4FA}"/>
    <cellStyle name="norma 5 7 6" xfId="44168" xr:uid="{99474BA8-02E8-4A69-80D0-0F07D6271800}"/>
    <cellStyle name="norma 5 7_Commentaires" xfId="44169" xr:uid="{4B30D7F6-4774-45C2-AFC5-F51617B47F73}"/>
    <cellStyle name="norma 5 8" xfId="44170" xr:uid="{2EB92C35-274E-4CE2-882F-3EB39A605DBD}"/>
    <cellStyle name="norma 5 8 2" xfId="44171" xr:uid="{3D93CB38-F746-405E-ABB8-804AF1ADFE00}"/>
    <cellStyle name="norma 5 8 3" xfId="44172" xr:uid="{22283964-B1DE-4B99-A78C-86664FDE265B}"/>
    <cellStyle name="norma 5 8 4" xfId="44173" xr:uid="{0532B187-E293-4182-A00B-1F8855E72672}"/>
    <cellStyle name="norma 5 8 5" xfId="44174" xr:uid="{96C229FA-4D71-4CF4-8717-692094F6AB5F}"/>
    <cellStyle name="norma 5 9" xfId="44175" xr:uid="{5B1F6F27-A6F6-4872-9EA1-3E0D34434B52}"/>
    <cellStyle name="norma 5_Commentaires" xfId="44176" xr:uid="{CD46D0F7-6E1D-439E-9C78-5179114A9B1E}"/>
    <cellStyle name="norma 6" xfId="44177" xr:uid="{8815582A-7A8A-496B-AF6E-E96F2F4439D4}"/>
    <cellStyle name="norma 6 10" xfId="44178" xr:uid="{B28E02B3-08B8-43FC-B0B4-1855B0F993F5}"/>
    <cellStyle name="norma 6 11" xfId="44179" xr:uid="{915C60A0-78D5-417E-917C-3040541CC582}"/>
    <cellStyle name="norma 6 12" xfId="44180" xr:uid="{447115E5-187F-46DE-9F46-FB2D55B01C54}"/>
    <cellStyle name="norma 6 2" xfId="44181" xr:uid="{9D1DB2AD-0046-47EB-A31B-7F20C07921EF}"/>
    <cellStyle name="norma 6 2 10" xfId="44182" xr:uid="{457112C4-52E7-4257-9B51-A3734EC72E10}"/>
    <cellStyle name="norma 6 2 2" xfId="44183" xr:uid="{55E73FAC-5185-4236-B679-427BA2939EA3}"/>
    <cellStyle name="norma 6 2 2 2" xfId="44184" xr:uid="{D2F9EFBA-99AB-41F4-B437-B4944D879442}"/>
    <cellStyle name="norma 6 2 2 2 2" xfId="44185" xr:uid="{2BD06177-AE6D-48D8-8B65-AA86730FDD40}"/>
    <cellStyle name="norma 6 2 2 2 3" xfId="44186" xr:uid="{3DECEEB2-4CCD-4542-BB1B-7F7A73C6C38F}"/>
    <cellStyle name="norma 6 2 2 2 4" xfId="44187" xr:uid="{DD891E3B-3EF5-4A20-98A3-858841E08919}"/>
    <cellStyle name="norma 6 2 2 2 5" xfId="44188" xr:uid="{830CF845-EA26-493C-93DC-8EAB6A9862CE}"/>
    <cellStyle name="norma 6 2 2 3" xfId="44189" xr:uid="{5FABABD2-174F-4633-BF2A-B8D8BE85A38C}"/>
    <cellStyle name="norma 6 2 2 3 2" xfId="44190" xr:uid="{DEEA0C8A-9C09-449F-B46A-1C43152F81D7}"/>
    <cellStyle name="norma 6 2 2 3 3" xfId="44191" xr:uid="{03C6AB78-198B-482F-8674-427848604747}"/>
    <cellStyle name="norma 6 2 2 3 4" xfId="44192" xr:uid="{362D51CD-B3C5-43A9-83E0-5ED75C1DE65B}"/>
    <cellStyle name="norma 6 2 2 3 5" xfId="44193" xr:uid="{45BA9A8F-ADF4-4C53-9C61-F379E1DAAD3D}"/>
    <cellStyle name="norma 6 2 2 4" xfId="44194" xr:uid="{B4D322F0-F898-4FC1-9A03-3C5727334F4B}"/>
    <cellStyle name="norma 6 2 2 5" xfId="44195" xr:uid="{8AC2D5FA-8E0A-4660-99E1-9104AADA488C}"/>
    <cellStyle name="norma 6 2 2 6" xfId="44196" xr:uid="{B0332D2A-FEBE-4452-BFA2-A876C70709E9}"/>
    <cellStyle name="norma 6 2 2 7" xfId="44197" xr:uid="{E26DC8C4-7C88-490F-AD65-130901CADC02}"/>
    <cellStyle name="norma 6 2 3" xfId="44198" xr:uid="{9D3320FF-BDDC-4A01-B950-1A0546C79C42}"/>
    <cellStyle name="norma 6 2 3 2" xfId="44199" xr:uid="{9314C157-A849-4014-9D96-EBFBD0053A0F}"/>
    <cellStyle name="norma 6 2 3 2 2" xfId="44200" xr:uid="{7D74DFE3-8353-408B-8C3E-8BDC79FCBCB2}"/>
    <cellStyle name="norma 6 2 3 2 3" xfId="44201" xr:uid="{2E52567C-9E43-4A86-A20C-1A9373D60BD8}"/>
    <cellStyle name="norma 6 2 3 2 4" xfId="44202" xr:uid="{E1282578-38CA-4A8D-9525-C5144C34A083}"/>
    <cellStyle name="norma 6 2 3 2 5" xfId="44203" xr:uid="{B6AA39D0-E24E-4AEE-86D4-2D9D5188125F}"/>
    <cellStyle name="norma 6 2 3 3" xfId="44204" xr:uid="{8F8CE656-E86F-44E2-87B8-FFC295B3BB00}"/>
    <cellStyle name="norma 6 2 3 3 2" xfId="44205" xr:uid="{18CE79EB-999B-4323-9950-7E48FF2A9AF8}"/>
    <cellStyle name="norma 6 2 3 3 3" xfId="44206" xr:uid="{C18ED473-ED09-4410-A1C7-3E8C6A11A076}"/>
    <cellStyle name="norma 6 2 3 3 4" xfId="44207" xr:uid="{C7849768-F3C4-4DBD-B305-E58CE437EC82}"/>
    <cellStyle name="norma 6 2 3 3 5" xfId="44208" xr:uid="{AD1524BA-E765-4682-B94D-BD9D5A9F51B1}"/>
    <cellStyle name="norma 6 2 3 4" xfId="44209" xr:uid="{E1E07D75-F290-487B-9B29-DF98BEB39C2C}"/>
    <cellStyle name="norma 6 2 3 5" xfId="44210" xr:uid="{506D3308-8633-4B4E-BD06-1432A1E0BE47}"/>
    <cellStyle name="norma 6 2 3 6" xfId="44211" xr:uid="{DAFF5061-455F-49CD-8A4A-ABCD28A5F600}"/>
    <cellStyle name="norma 6 2 3 7" xfId="44212" xr:uid="{7D489FE8-3047-4996-9EB2-AFA55266D88D}"/>
    <cellStyle name="norma 6 2 4" xfId="44213" xr:uid="{2AA1AF7F-9A6B-471A-AD20-AD6482B652FF}"/>
    <cellStyle name="norma 6 2 4 2" xfId="44214" xr:uid="{28034F55-0353-45DF-8DCD-9713376303EB}"/>
    <cellStyle name="norma 6 2 4 2 2" xfId="44215" xr:uid="{B9BB891C-FEB6-48B9-8029-96325C87CED1}"/>
    <cellStyle name="norma 6 2 4 2 3" xfId="44216" xr:uid="{ED78BC0F-DC33-4AA2-B560-6EB3983C487B}"/>
    <cellStyle name="norma 6 2 4 2 4" xfId="44217" xr:uid="{BBB013AA-D77F-4622-8D46-9B5D332DD898}"/>
    <cellStyle name="norma 6 2 4 2 5" xfId="44218" xr:uid="{C508F659-EEDC-4024-BD23-040F220E8E57}"/>
    <cellStyle name="norma 6 2 4 3" xfId="44219" xr:uid="{46C4EA6C-5DDA-43FC-9F39-608AF9F73280}"/>
    <cellStyle name="norma 6 2 4 3 2" xfId="44220" xr:uid="{CF751060-8874-47E7-A9F4-2894691F8762}"/>
    <cellStyle name="norma 6 2 4 3 3" xfId="44221" xr:uid="{E983F27C-ED5E-4B80-B5AB-49222BF513CA}"/>
    <cellStyle name="norma 6 2 4 3 4" xfId="44222" xr:uid="{5593B723-094D-46DB-AFE2-B4F59FE418AF}"/>
    <cellStyle name="norma 6 2 4 3 5" xfId="44223" xr:uid="{7E6C735A-8C9D-429A-8B40-74B5335A95B3}"/>
    <cellStyle name="norma 6 2 4 4" xfId="44224" xr:uid="{260AAEB4-09F2-4295-8359-F601879EA348}"/>
    <cellStyle name="norma 6 2 4 5" xfId="44225" xr:uid="{8FEECBF1-738F-46C0-9000-5E48B2BE0030}"/>
    <cellStyle name="norma 6 2 4 6" xfId="44226" xr:uid="{62C535B3-50B9-4C57-A965-9F9D0DC49959}"/>
    <cellStyle name="norma 6 2 4 7" xfId="44227" xr:uid="{96D1220D-7DE0-4D7B-8E98-AA6F8CCF4B9C}"/>
    <cellStyle name="norma 6 2 5" xfId="44228" xr:uid="{BEC41157-145C-4204-A469-2ABEC51EF926}"/>
    <cellStyle name="norma 6 2 5 2" xfId="44229" xr:uid="{165D09FB-BF27-4697-81B4-78CAD93B0716}"/>
    <cellStyle name="norma 6 2 5 3" xfId="44230" xr:uid="{57A4EDDE-B213-478E-AE6F-6A697F61F3DF}"/>
    <cellStyle name="norma 6 2 5 4" xfId="44231" xr:uid="{3FE7BED7-7966-454F-8AF4-9864240DB50C}"/>
    <cellStyle name="norma 6 2 5 5" xfId="44232" xr:uid="{3CE18C19-3B21-40BA-8700-8615CF0FAC6B}"/>
    <cellStyle name="norma 6 2 6" xfId="44233" xr:uid="{9341C4C4-C329-4860-A50C-2A09FFF50095}"/>
    <cellStyle name="norma 6 2 6 2" xfId="44234" xr:uid="{74A08E08-A1D2-4A52-9D2E-4F01E37D07B4}"/>
    <cellStyle name="norma 6 2 6 3" xfId="44235" xr:uid="{D05090C6-A3D3-4ED2-B521-5B11DD6564B8}"/>
    <cellStyle name="norma 6 2 6 4" xfId="44236" xr:uid="{DC417C11-3821-42CF-9AA8-433ACB05C376}"/>
    <cellStyle name="norma 6 2 6 5" xfId="44237" xr:uid="{84BE5F49-2ACE-45A8-831A-540844B87BCB}"/>
    <cellStyle name="norma 6 2 7" xfId="44238" xr:uid="{D17664B1-1313-49EF-9E48-B7A6C785863A}"/>
    <cellStyle name="norma 6 2 8" xfId="44239" xr:uid="{89891422-66A7-4C09-A207-67E9217801B9}"/>
    <cellStyle name="norma 6 2 9" xfId="44240" xr:uid="{0DBBF535-9D6F-4A96-B1DD-92B0901D461D}"/>
    <cellStyle name="norma 6 2_Commentaires" xfId="44241" xr:uid="{E9D57E84-EE70-4F4C-A917-172293D5B976}"/>
    <cellStyle name="norma 6 3" xfId="44242" xr:uid="{0E2CBC5D-B81A-4824-B15A-58DB9CFEF5F8}"/>
    <cellStyle name="norma 6 3 2" xfId="44243" xr:uid="{1C1F8408-3938-4FC2-9FEF-03BB0C60A958}"/>
    <cellStyle name="norma 6 3 2 2" xfId="44244" xr:uid="{AFE0B0D9-9353-41D9-8372-BB0C1EF746A9}"/>
    <cellStyle name="norma 6 3 2 3" xfId="44245" xr:uid="{EF43059F-E286-4D8B-98A9-DD947AA538FD}"/>
    <cellStyle name="norma 6 3 2 4" xfId="44246" xr:uid="{4B97CF19-E17D-4977-9521-63FEF5AF5098}"/>
    <cellStyle name="norma 6 3 2 5" xfId="44247" xr:uid="{272C91A7-1232-4C2C-B7B7-49367DF61886}"/>
    <cellStyle name="norma 6 3 3" xfId="44248" xr:uid="{721BF5D9-9EDA-4428-9A2B-FBC68BAD7FAE}"/>
    <cellStyle name="norma 6 3 3 2" xfId="44249" xr:uid="{51EA1932-C028-4ACA-82EF-A8E04F266969}"/>
    <cellStyle name="norma 6 3 3 3" xfId="44250" xr:uid="{FEF77AF3-D374-40DA-82AD-968B6CFDC01E}"/>
    <cellStyle name="norma 6 3 3 4" xfId="44251" xr:uid="{6AC47E97-A56E-4DA6-9000-3614868A5F83}"/>
    <cellStyle name="norma 6 3 3 5" xfId="44252" xr:uid="{D99491CF-A08C-40DD-B362-7E949DA35971}"/>
    <cellStyle name="norma 6 3 4" xfId="44253" xr:uid="{94E0BB4A-D878-4115-B472-9C703BF8363A}"/>
    <cellStyle name="norma 6 3 5" xfId="44254" xr:uid="{DED212FE-3989-4501-987F-6689B2B48C5B}"/>
    <cellStyle name="norma 6 3 6" xfId="44255" xr:uid="{FC02CF84-E13F-4FB2-AF84-DD21919B3BE5}"/>
    <cellStyle name="norma 6 3 7" xfId="44256" xr:uid="{066BDB30-0166-44F0-8A17-AF9BF49E665C}"/>
    <cellStyle name="norma 6 3_Commentaires" xfId="44257" xr:uid="{AE5DDD9B-086A-4437-85D9-33267EBEA3DA}"/>
    <cellStyle name="norma 6 4" xfId="44258" xr:uid="{8E2E8FD4-624E-4EC4-AE35-66882B1BA4AA}"/>
    <cellStyle name="norma 6 4 2" xfId="44259" xr:uid="{42FFDC52-83B4-4180-B771-704DE67EFD86}"/>
    <cellStyle name="norma 6 4 2 2" xfId="44260" xr:uid="{244AFEEF-4AC7-4C10-B047-3212018B53C4}"/>
    <cellStyle name="norma 6 4 2 3" xfId="44261" xr:uid="{66705856-989D-420C-8B97-5394489A6730}"/>
    <cellStyle name="norma 6 4 2 4" xfId="44262" xr:uid="{7F8C25DC-C5F5-4192-BD13-0952DA839062}"/>
    <cellStyle name="norma 6 4 2 5" xfId="44263" xr:uid="{8697AC8F-0876-4954-84B3-F526557DA406}"/>
    <cellStyle name="norma 6 4 3" xfId="44264" xr:uid="{BE2EE421-EC55-4B52-99B9-EA9F6F2BB654}"/>
    <cellStyle name="norma 6 4 3 2" xfId="44265" xr:uid="{3EAA5D9F-9266-411B-8D43-B843711454C0}"/>
    <cellStyle name="norma 6 4 3 3" xfId="44266" xr:uid="{89C2DD59-9D1E-44A3-B5E0-91A7322A4A81}"/>
    <cellStyle name="norma 6 4 3 4" xfId="44267" xr:uid="{4E5D68C7-3E64-45AB-B287-645A0DAC9F7B}"/>
    <cellStyle name="norma 6 4 3 5" xfId="44268" xr:uid="{F5C88514-FB26-43D2-9EB5-682772D8C10A}"/>
    <cellStyle name="norma 6 4 4" xfId="44269" xr:uid="{B2F69D9B-639F-471F-8E33-2DCEAA74FE08}"/>
    <cellStyle name="norma 6 4 5" xfId="44270" xr:uid="{5558860A-85E7-4465-A127-E5E99E461681}"/>
    <cellStyle name="norma 6 4 6" xfId="44271" xr:uid="{15CD4890-F351-488D-9AF1-A0BE056AE7C3}"/>
    <cellStyle name="norma 6 4 7" xfId="44272" xr:uid="{A8EF33D4-A90B-4DE6-893F-A8A21CB1D4D2}"/>
    <cellStyle name="norma 6 4_Commentaires" xfId="44273" xr:uid="{7C14ACC1-F62D-4951-B8B0-7C41789E4BC4}"/>
    <cellStyle name="norma 6 5" xfId="44274" xr:uid="{63792762-8F2D-455D-AF31-181088120A71}"/>
    <cellStyle name="norma 6 5 2" xfId="44275" xr:uid="{D4D58144-F877-4290-BC5A-0F38E938AE79}"/>
    <cellStyle name="norma 6 5 2 2" xfId="44276" xr:uid="{07FB8546-1A87-453B-9EC3-EE675FA19AB5}"/>
    <cellStyle name="norma 6 5 2 3" xfId="44277" xr:uid="{C1BB4E50-42BB-4BA6-BFDC-1C31CB4AAC56}"/>
    <cellStyle name="norma 6 5 2 4" xfId="44278" xr:uid="{F456D016-C78F-415D-A2B5-31D5EE8B1EB4}"/>
    <cellStyle name="norma 6 5 2 5" xfId="44279" xr:uid="{D280F0C2-1FE7-4ACE-B078-CE995F0FAAA5}"/>
    <cellStyle name="norma 6 5 3" xfId="44280" xr:uid="{610AC3AA-9FD7-4511-A2E6-74AD09919A99}"/>
    <cellStyle name="norma 6 5 3 2" xfId="44281" xr:uid="{8AD1EBB5-BCED-4393-97EF-8054BC6B45F3}"/>
    <cellStyle name="norma 6 5 3 3" xfId="44282" xr:uid="{33A7ADB4-5F0C-47B2-815E-730B87BB6D45}"/>
    <cellStyle name="norma 6 5 3 4" xfId="44283" xr:uid="{399E405F-27F3-4A3A-A5BE-C19BFEFF10C2}"/>
    <cellStyle name="norma 6 5 3 5" xfId="44284" xr:uid="{35C5385D-E606-4D56-84E3-6B81406CEF6A}"/>
    <cellStyle name="norma 6 5 3_Commentaires" xfId="44285" xr:uid="{6608EA4E-708A-4FDF-8C1E-625015A56A69}"/>
    <cellStyle name="norma 6 5 4" xfId="44286" xr:uid="{757D3AC7-6883-49E8-AA0D-201E76A931F2}"/>
    <cellStyle name="norma 6 5 5" xfId="44287" xr:uid="{4C58B46A-0EAF-4B45-8D6B-F10A5482C924}"/>
    <cellStyle name="norma 6 5 6" xfId="44288" xr:uid="{06996EED-AC86-4AA0-AA39-4F7E6C69B165}"/>
    <cellStyle name="norma 6 5 7" xfId="44289" xr:uid="{842E9297-BC5B-491E-9D47-C0E87C9D509D}"/>
    <cellStyle name="norma 6 5_Commentaires" xfId="44290" xr:uid="{84BD1936-38B2-4986-972B-903267ECD711}"/>
    <cellStyle name="norma 6 6" xfId="44291" xr:uid="{2BA31720-FE48-438B-8739-2101B14B41DA}"/>
    <cellStyle name="norma 6 6 2" xfId="44292" xr:uid="{C3438958-BB16-480E-9E7D-69FFE98AB4B6}"/>
    <cellStyle name="norma 6 6 2 2" xfId="44293" xr:uid="{981C2DF5-A5F4-49EB-B59E-8812F926936E}"/>
    <cellStyle name="norma 6 6 2 3" xfId="44294" xr:uid="{71B532A7-9FC7-4FF8-B1BF-7BC301D54A15}"/>
    <cellStyle name="norma 6 6 2 4" xfId="44295" xr:uid="{857B1A54-13DF-41F9-8598-7847E4C2F996}"/>
    <cellStyle name="norma 6 6 2 5" xfId="44296" xr:uid="{AD4FFC6B-038F-474E-87AF-6007DD8018A8}"/>
    <cellStyle name="norma 6 6 2_Commentaires" xfId="44297" xr:uid="{476821FA-AAC6-429F-8511-F0C7C1881047}"/>
    <cellStyle name="norma 6 6 3" xfId="44298" xr:uid="{9E1AF82F-9B01-4110-9A73-50BFF8CE7E40}"/>
    <cellStyle name="norma 6 6 3 2" xfId="44299" xr:uid="{319D4243-6DA0-46D7-A6BD-8F3816F8251B}"/>
    <cellStyle name="norma 6 6 3 3" xfId="44300" xr:uid="{BA2A80B9-93ED-471B-B6EF-0180BFF2FA13}"/>
    <cellStyle name="norma 6 6 3 4" xfId="44301" xr:uid="{16CC1744-8265-4E55-BE21-16E68AB4332B}"/>
    <cellStyle name="norma 6 6 3 5" xfId="44302" xr:uid="{FDAAB6A9-308A-426D-9AF1-5514ABF020E9}"/>
    <cellStyle name="norma 6 6 4" xfId="44303" xr:uid="{506AF60D-DD5D-4599-A376-81A82335FD20}"/>
    <cellStyle name="norma 6 6 5" xfId="44304" xr:uid="{A3F6B9EC-5F75-47E1-AF7F-663A28BD3DC7}"/>
    <cellStyle name="norma 6 6 6" xfId="44305" xr:uid="{1E6C9FE4-3E5A-4F1A-A342-5D1E17B52ECC}"/>
    <cellStyle name="norma 6 6 7" xfId="44306" xr:uid="{31A913DA-74F1-4062-BCD8-F29EE76FCAF8}"/>
    <cellStyle name="norma 6 6_Commentaires" xfId="44307" xr:uid="{B6D3526E-A6CA-443C-B66A-961E1020C575}"/>
    <cellStyle name="norma 6 7" xfId="44308" xr:uid="{28E72282-C977-463B-8D70-6CF62E2FA035}"/>
    <cellStyle name="norma 6 7 2" xfId="44309" xr:uid="{2322C4AA-778A-460E-822B-02EDA990F54C}"/>
    <cellStyle name="norma 6 7 2 2" xfId="44310" xr:uid="{34CC9822-27AE-4A07-A5B2-73C3C40937B0}"/>
    <cellStyle name="norma 6 7 2 3" xfId="44311" xr:uid="{F8D7F8A6-6891-4C4C-870F-38FD42431C9A}"/>
    <cellStyle name="norma 6 7 2 4" xfId="44312" xr:uid="{6EA892CB-8D1B-4E85-9E7D-A565FE8FF1C8}"/>
    <cellStyle name="norma 6 7 2 5" xfId="44313" xr:uid="{D1F01196-D6FE-4F27-9BF8-B6AB38183BAF}"/>
    <cellStyle name="norma 6 7 3" xfId="44314" xr:uid="{9D005771-80C5-4C03-9C79-0A1914745A9A}"/>
    <cellStyle name="norma 6 7 4" xfId="44315" xr:uid="{F22D7B39-302C-4207-B1CE-4317561EB241}"/>
    <cellStyle name="norma 6 7 5" xfId="44316" xr:uid="{2FCF518B-7473-4BA1-8E11-6D6FADFD2413}"/>
    <cellStyle name="norma 6 7 6" xfId="44317" xr:uid="{E9EC18C0-A6CC-4C30-8F29-3FEC550E13F0}"/>
    <cellStyle name="norma 6 7_Commentaires" xfId="44318" xr:uid="{971436F1-AC34-431D-951E-2F78864A462C}"/>
    <cellStyle name="norma 6 8" xfId="44319" xr:uid="{C419D2AF-8B41-4A8B-84E9-FF5B6DF823FD}"/>
    <cellStyle name="norma 6 8 2" xfId="44320" xr:uid="{DD818D52-CA3F-4E81-9FB9-2180FBD2BB08}"/>
    <cellStyle name="norma 6 8 3" xfId="44321" xr:uid="{646E0655-C99A-4980-AEC0-91924DD321B0}"/>
    <cellStyle name="norma 6 8 4" xfId="44322" xr:uid="{CB9268E5-F254-4D5A-999D-4B48DE8AD0BA}"/>
    <cellStyle name="norma 6 8 5" xfId="44323" xr:uid="{F15634D6-AC39-41FF-8CBC-9AEA5A15455A}"/>
    <cellStyle name="norma 6 9" xfId="44324" xr:uid="{DC003209-BF07-49ED-A438-1295BE58DE8C}"/>
    <cellStyle name="norma 6_Commentaires" xfId="44325" xr:uid="{65471444-99A2-4374-8FA1-7D1A01F72788}"/>
    <cellStyle name="norma 7" xfId="44326" xr:uid="{8319F241-899A-4EEA-B5CA-056A2489A7B1}"/>
    <cellStyle name="norma 7 10" xfId="44327" xr:uid="{9EFCFF52-D6B6-475C-8516-020DA54AB359}"/>
    <cellStyle name="norma 7 11" xfId="44328" xr:uid="{154705F0-7241-4A4E-8377-629D9803962A}"/>
    <cellStyle name="norma 7 12" xfId="44329" xr:uid="{4524A3B9-7CA1-4A0D-9C6C-385951C9E86D}"/>
    <cellStyle name="norma 7 2" xfId="44330" xr:uid="{A45C03A2-C49E-4912-B07F-F1C45476936A}"/>
    <cellStyle name="norma 7 2 10" xfId="44331" xr:uid="{4813E81A-6288-4CF9-B1C8-933D04FE6411}"/>
    <cellStyle name="norma 7 2 2" xfId="44332" xr:uid="{11619A1A-B3D3-48A9-8C4A-D4377E6C7604}"/>
    <cellStyle name="norma 7 2 2 2" xfId="44333" xr:uid="{B3C7210C-3CBA-4DF4-AF33-2B6C8A4D6BD1}"/>
    <cellStyle name="norma 7 2 2 2 2" xfId="44334" xr:uid="{B2F4EA50-56E9-4EF1-B1D1-A97A7DF79B85}"/>
    <cellStyle name="norma 7 2 2 2 3" xfId="44335" xr:uid="{646B9569-0AE6-46FE-8B0A-C3458F43D7EB}"/>
    <cellStyle name="norma 7 2 2 2 4" xfId="44336" xr:uid="{7C75FA2D-E3F4-4791-86F0-24943C64C74B}"/>
    <cellStyle name="norma 7 2 2 2 5" xfId="44337" xr:uid="{452BC3A0-0A90-412A-9015-78FFA0D5E8CD}"/>
    <cellStyle name="norma 7 2 2 3" xfId="44338" xr:uid="{D17F859F-84D5-4863-AA1A-ED195F5DDA7C}"/>
    <cellStyle name="norma 7 2 2 3 2" xfId="44339" xr:uid="{99E5C4FD-8011-4DDD-8FE0-BA4B361F3548}"/>
    <cellStyle name="norma 7 2 2 3 3" xfId="44340" xr:uid="{3C47CD6C-1906-4432-9004-B2247DC45B14}"/>
    <cellStyle name="norma 7 2 2 3 4" xfId="44341" xr:uid="{EBAD2A31-E874-49A0-8BE5-1785333772AE}"/>
    <cellStyle name="norma 7 2 2 3 5" xfId="44342" xr:uid="{61FE1D1A-B85B-4DFE-A951-08EA56C5B571}"/>
    <cellStyle name="norma 7 2 2 4" xfId="44343" xr:uid="{9FDA7585-C69A-4313-B407-2C89DC5CA43A}"/>
    <cellStyle name="norma 7 2 2 5" xfId="44344" xr:uid="{4B9D4F01-5647-4382-B6F7-2A3005F3CD89}"/>
    <cellStyle name="norma 7 2 2 6" xfId="44345" xr:uid="{9FE0C8B7-79C6-4C3D-9916-F36BD6A039E5}"/>
    <cellStyle name="norma 7 2 2 7" xfId="44346" xr:uid="{CD5BA781-0B81-4B43-A36C-A3ECA601CF09}"/>
    <cellStyle name="norma 7 2 3" xfId="44347" xr:uid="{844310BB-C6E0-4F4C-9ABE-AD23519A33BE}"/>
    <cellStyle name="norma 7 2 3 2" xfId="44348" xr:uid="{F7AC84C1-2053-41C2-A7A2-DF41D9CFBCA6}"/>
    <cellStyle name="norma 7 2 3 2 2" xfId="44349" xr:uid="{570799F7-9254-480F-BEE1-89BA445F8AF5}"/>
    <cellStyle name="norma 7 2 3 2 3" xfId="44350" xr:uid="{30A17B92-DF6B-47C6-A985-AA7B81E91EBE}"/>
    <cellStyle name="norma 7 2 3 2 4" xfId="44351" xr:uid="{E609D3F1-BBE4-4708-B843-3747E09F16C7}"/>
    <cellStyle name="norma 7 2 3 2 5" xfId="44352" xr:uid="{EF348713-1C1D-45CD-82BA-89DD94B688B2}"/>
    <cellStyle name="norma 7 2 3 3" xfId="44353" xr:uid="{55282AC2-11D3-4CB3-B1E9-697ECE21CF14}"/>
    <cellStyle name="norma 7 2 3 3 2" xfId="44354" xr:uid="{05B05F18-593B-42A3-93C4-602C67E975FB}"/>
    <cellStyle name="norma 7 2 3 3 3" xfId="44355" xr:uid="{658C0599-FF4A-4C45-8BDD-28383E788A94}"/>
    <cellStyle name="norma 7 2 3 3 4" xfId="44356" xr:uid="{29DEB84C-AF52-43E4-973C-40C880BF42E3}"/>
    <cellStyle name="norma 7 2 3 3 5" xfId="44357" xr:uid="{9C79A376-58CF-42BE-B916-7BA54921B2C7}"/>
    <cellStyle name="norma 7 2 3 4" xfId="44358" xr:uid="{0747A886-2EDE-4765-B3C8-D8874BB249B0}"/>
    <cellStyle name="norma 7 2 3 5" xfId="44359" xr:uid="{DBF59FD3-AC6C-4D61-9D70-0AC7811BF349}"/>
    <cellStyle name="norma 7 2 3 6" xfId="44360" xr:uid="{EE1E70A0-74F6-4CCC-8EBB-9BD1EAC4D1A6}"/>
    <cellStyle name="norma 7 2 3 7" xfId="44361" xr:uid="{83FBC023-9036-47F6-8120-E545E8F38754}"/>
    <cellStyle name="norma 7 2 4" xfId="44362" xr:uid="{08F96028-A685-41B1-B2BA-186D6D630790}"/>
    <cellStyle name="norma 7 2 4 2" xfId="44363" xr:uid="{65433B85-692D-42DB-AD56-B173063B6310}"/>
    <cellStyle name="norma 7 2 4 2 2" xfId="44364" xr:uid="{F867923E-FF7C-499A-AE99-EA0D47CE35D0}"/>
    <cellStyle name="norma 7 2 4 2 3" xfId="44365" xr:uid="{2D569834-9B2B-40A6-B3B3-5C64360DC3CA}"/>
    <cellStyle name="norma 7 2 4 2 4" xfId="44366" xr:uid="{2243582A-051E-4389-A0A6-802228DD15DC}"/>
    <cellStyle name="norma 7 2 4 2 5" xfId="44367" xr:uid="{CA7DECE6-EA9E-4AB6-8E1D-7ED12A2AD7D0}"/>
    <cellStyle name="norma 7 2 4 3" xfId="44368" xr:uid="{F24337ED-6F55-4EEF-9A8B-A0D3B9F0F973}"/>
    <cellStyle name="norma 7 2 4 3 2" xfId="44369" xr:uid="{4D60BD11-494B-4CE1-A243-ECC8E003193D}"/>
    <cellStyle name="norma 7 2 4 3 3" xfId="44370" xr:uid="{76345ED6-0607-4651-8348-8DC7ED32A7DA}"/>
    <cellStyle name="norma 7 2 4 3 4" xfId="44371" xr:uid="{B3736D64-FB9A-4173-8E96-021F1752CE41}"/>
    <cellStyle name="norma 7 2 4 3 5" xfId="44372" xr:uid="{ABB3B4F6-C313-467E-A658-441DFCAAA1DD}"/>
    <cellStyle name="norma 7 2 4 4" xfId="44373" xr:uid="{246564A6-476E-4816-87AB-DCFCA3A43E1B}"/>
    <cellStyle name="norma 7 2 4 5" xfId="44374" xr:uid="{C1411030-5B41-4D1F-8DCB-90B7E88E5B8D}"/>
    <cellStyle name="norma 7 2 4 6" xfId="44375" xr:uid="{DE208061-8421-486E-8F9E-81CEDA9C6A8F}"/>
    <cellStyle name="norma 7 2 4 7" xfId="44376" xr:uid="{14FAEFD3-52F9-402D-B8D9-24552BECBF38}"/>
    <cellStyle name="norma 7 2 5" xfId="44377" xr:uid="{DFF0999B-E6C8-4A1D-B1A8-F88338E44C30}"/>
    <cellStyle name="norma 7 2 5 2" xfId="44378" xr:uid="{BD9CF673-E738-4268-88CA-8525BB0394CB}"/>
    <cellStyle name="norma 7 2 5 3" xfId="44379" xr:uid="{6E6CE99A-6BBA-4883-AD44-435C22CE0C72}"/>
    <cellStyle name="norma 7 2 5 4" xfId="44380" xr:uid="{7E588A7B-829F-4C41-A2B2-3C971B58B559}"/>
    <cellStyle name="norma 7 2 5 5" xfId="44381" xr:uid="{9EA8671D-97FC-4BAD-A5A1-E515F2F5E6E8}"/>
    <cellStyle name="norma 7 2 6" xfId="44382" xr:uid="{EA08B136-E1E6-4382-84AF-C239A13CE05D}"/>
    <cellStyle name="norma 7 2 6 2" xfId="44383" xr:uid="{CBBE4C02-079D-44D9-92B5-B36C8CECEE2F}"/>
    <cellStyle name="norma 7 2 6 3" xfId="44384" xr:uid="{DAD3128D-6045-4972-BAEB-96B5BDC60201}"/>
    <cellStyle name="norma 7 2 6 4" xfId="44385" xr:uid="{22A07096-981B-4FF9-BE3B-993C5C48B1F7}"/>
    <cellStyle name="norma 7 2 6 5" xfId="44386" xr:uid="{4013E062-0903-43B2-BB5B-0D0137DE10E6}"/>
    <cellStyle name="norma 7 2 7" xfId="44387" xr:uid="{C6D406AC-F0A0-4449-BF23-1E191C00439D}"/>
    <cellStyle name="norma 7 2 8" xfId="44388" xr:uid="{FAC83A99-DD67-4F18-9633-561495BBF7C4}"/>
    <cellStyle name="norma 7 2 9" xfId="44389" xr:uid="{9C536F1E-4E99-4CCB-9BDF-F194F21DFBAE}"/>
    <cellStyle name="norma 7 2_Commentaires" xfId="44390" xr:uid="{51FD5B87-3CEE-4681-B9DC-3D1936B59424}"/>
    <cellStyle name="norma 7 3" xfId="44391" xr:uid="{29E9B746-91E8-4ED7-AEA6-ED6B2B173AD8}"/>
    <cellStyle name="norma 7 3 2" xfId="44392" xr:uid="{C903014A-0B66-4D50-B36B-98B3CA778D82}"/>
    <cellStyle name="norma 7 3 2 2" xfId="44393" xr:uid="{D3D2CFDB-3E3E-4F57-80CC-1EBABE426C4D}"/>
    <cellStyle name="norma 7 3 2 3" xfId="44394" xr:uid="{0B80297B-9C31-4980-B69C-EA561081725B}"/>
    <cellStyle name="norma 7 3 2 4" xfId="44395" xr:uid="{54D4E961-FB28-4ECE-9430-D17BB73D89EE}"/>
    <cellStyle name="norma 7 3 2 5" xfId="44396" xr:uid="{85E18B0B-7418-4ABF-811E-00E8B37DEFA1}"/>
    <cellStyle name="norma 7 3 3" xfId="44397" xr:uid="{B523FA6F-2634-45E1-A133-68E32D5F4463}"/>
    <cellStyle name="norma 7 3 3 2" xfId="44398" xr:uid="{0058DE03-001E-46D6-B797-AA4F369F9551}"/>
    <cellStyle name="norma 7 3 3 3" xfId="44399" xr:uid="{37DED9EB-952E-49C9-A54A-EC8EFA67B57C}"/>
    <cellStyle name="norma 7 3 3 4" xfId="44400" xr:uid="{6D7A0FE1-0104-4AEF-9C3D-3FEF8CB4B3E0}"/>
    <cellStyle name="norma 7 3 3 5" xfId="44401" xr:uid="{7866DAAA-E7C2-432E-AF1B-C0EEE3763C04}"/>
    <cellStyle name="norma 7 3 4" xfId="44402" xr:uid="{4FDBB4B1-B3AE-4D16-926F-6AFCAB50C474}"/>
    <cellStyle name="norma 7 3 5" xfId="44403" xr:uid="{235E971A-EA05-4487-83E7-D9E6FD90A484}"/>
    <cellStyle name="norma 7 3 6" xfId="44404" xr:uid="{ADE47B30-9A37-417E-89E1-89013EF68E26}"/>
    <cellStyle name="norma 7 3 7" xfId="44405" xr:uid="{9CA23B22-AA5A-4267-B13D-4C4898B34242}"/>
    <cellStyle name="norma 7 3_Commentaires" xfId="44406" xr:uid="{CBB280DB-9663-4198-8F2C-95F325094156}"/>
    <cellStyle name="norma 7 4" xfId="44407" xr:uid="{BCAC45F7-89AF-4DB3-BF72-00CD845EEA65}"/>
    <cellStyle name="norma 7 4 2" xfId="44408" xr:uid="{EA34D497-4B90-45A1-9F35-A14D7EF38ED6}"/>
    <cellStyle name="norma 7 4 2 2" xfId="44409" xr:uid="{BB473DF1-2A97-4C66-AE97-622A6FDFAA30}"/>
    <cellStyle name="norma 7 4 2 3" xfId="44410" xr:uid="{8C45D66A-72A2-42FF-89F3-201E75258FED}"/>
    <cellStyle name="norma 7 4 2 4" xfId="44411" xr:uid="{FE92D54F-03DE-46C0-B7F5-016C7F7DF029}"/>
    <cellStyle name="norma 7 4 2 5" xfId="44412" xr:uid="{1D882A28-2E0E-4830-BA91-82485B1216B6}"/>
    <cellStyle name="norma 7 4 3" xfId="44413" xr:uid="{9B4A8E76-A72F-4891-B74B-B4AE1A5A570A}"/>
    <cellStyle name="norma 7 4 3 2" xfId="44414" xr:uid="{FDFF663E-198A-4323-98DC-67B57514DB45}"/>
    <cellStyle name="norma 7 4 3 3" xfId="44415" xr:uid="{4C97D623-7266-4309-8BE1-6BD3E7D2D639}"/>
    <cellStyle name="norma 7 4 3 4" xfId="44416" xr:uid="{BDACC01D-7F76-4B51-A660-ABBD5F05BC1A}"/>
    <cellStyle name="norma 7 4 3 5" xfId="44417" xr:uid="{AB3D3AB0-B057-4CF8-9758-83FF6D037478}"/>
    <cellStyle name="norma 7 4 4" xfId="44418" xr:uid="{9A8B6127-5C45-43AB-975D-A2F309DA03A5}"/>
    <cellStyle name="norma 7 4 5" xfId="44419" xr:uid="{AF45AB1C-7CC9-40D1-8945-B5BB65E5AF79}"/>
    <cellStyle name="norma 7 4 6" xfId="44420" xr:uid="{D30B6AC5-9E13-47FF-9745-A9E97ABBCAF9}"/>
    <cellStyle name="norma 7 4 7" xfId="44421" xr:uid="{B7149E72-276B-4D58-A79F-C1B34B7F8D0D}"/>
    <cellStyle name="norma 7 4_Commentaires" xfId="44422" xr:uid="{352C672B-CB73-4439-B821-20A367FF8542}"/>
    <cellStyle name="norma 7 5" xfId="44423" xr:uid="{3EDB09A7-1484-4551-92B5-A03B8A7F2D50}"/>
    <cellStyle name="norma 7 5 2" xfId="44424" xr:uid="{A487695D-8AFA-40CD-9841-028C120D6515}"/>
    <cellStyle name="norma 7 5 2 2" xfId="44425" xr:uid="{36F292DB-8302-419A-8CAF-39B16FAFBF31}"/>
    <cellStyle name="norma 7 5 2 3" xfId="44426" xr:uid="{C664FC94-87A9-4DBE-A200-37BF2AB8376D}"/>
    <cellStyle name="norma 7 5 2 4" xfId="44427" xr:uid="{91313BF9-3E8D-4E52-9C07-CDC64657DA88}"/>
    <cellStyle name="norma 7 5 2 5" xfId="44428" xr:uid="{08A5592A-84A8-4040-A6EC-33B76F631C06}"/>
    <cellStyle name="norma 7 5 3" xfId="44429" xr:uid="{69526B88-E0D5-4BE7-894E-B9B9B81A7B5C}"/>
    <cellStyle name="norma 7 5 3 2" xfId="44430" xr:uid="{E532F05C-67FC-4747-8FD6-618D0727299C}"/>
    <cellStyle name="norma 7 5 3 3" xfId="44431" xr:uid="{B58667E1-45F8-4DB8-B1C0-D7CFA17192B7}"/>
    <cellStyle name="norma 7 5 3 4" xfId="44432" xr:uid="{8740A1FD-BA95-45DA-BE25-8168BEEA469F}"/>
    <cellStyle name="norma 7 5 3 5" xfId="44433" xr:uid="{79AF7018-8D43-40CB-9AC8-3A2042B53CB7}"/>
    <cellStyle name="norma 7 5 3_Commentaires" xfId="44434" xr:uid="{F421E184-3040-4710-A283-DBC8960BDECC}"/>
    <cellStyle name="norma 7 5 4" xfId="44435" xr:uid="{F182F8E5-3DED-437D-B67C-D1B13B45BC7F}"/>
    <cellStyle name="norma 7 5 5" xfId="44436" xr:uid="{BAA81D0A-DBDD-4D2D-A481-F02B7F16B760}"/>
    <cellStyle name="norma 7 5 6" xfId="44437" xr:uid="{80557050-836C-4B6A-A952-C683805BFB0D}"/>
    <cellStyle name="norma 7 5 7" xfId="44438" xr:uid="{361A1705-F0E1-4EFC-AD61-934AA9CACD3F}"/>
    <cellStyle name="norma 7 5_Commentaires" xfId="44439" xr:uid="{70022A93-75F1-4606-B2A4-1354087C9C6B}"/>
    <cellStyle name="norma 7 6" xfId="44440" xr:uid="{B97B3E5D-99A0-4BA2-AAF3-ADF38D0FB047}"/>
    <cellStyle name="norma 7 6 2" xfId="44441" xr:uid="{4E7F0060-C2DF-4417-8AFC-358368D58E9B}"/>
    <cellStyle name="norma 7 6 2 2" xfId="44442" xr:uid="{A8A487AB-4017-4D92-92FD-88E52088FE57}"/>
    <cellStyle name="norma 7 6 2 3" xfId="44443" xr:uid="{7DA2A80B-1F98-4D69-8A70-507784CD1634}"/>
    <cellStyle name="norma 7 6 2 4" xfId="44444" xr:uid="{DFAAE831-2743-4EBE-806B-494F8DA6F824}"/>
    <cellStyle name="norma 7 6 2 5" xfId="44445" xr:uid="{772E9DB1-62A9-494C-8027-057E9ABA7319}"/>
    <cellStyle name="norma 7 6 2_Commentaires" xfId="44446" xr:uid="{5F58B457-354C-4033-BEDC-51513A49788F}"/>
    <cellStyle name="norma 7 6 3" xfId="44447" xr:uid="{67D4DCCE-1471-4478-BF3E-4CD35CF9DEFB}"/>
    <cellStyle name="norma 7 6 3 2" xfId="44448" xr:uid="{6A15CB73-6E7E-4647-908C-783F005E183D}"/>
    <cellStyle name="norma 7 6 3 3" xfId="44449" xr:uid="{498BCD80-EE13-4B20-8801-97F2C5EB410A}"/>
    <cellStyle name="norma 7 6 3 4" xfId="44450" xr:uid="{1FFB6FD5-AA9A-493E-871D-D6DB352636EF}"/>
    <cellStyle name="norma 7 6 3 5" xfId="44451" xr:uid="{BAA65673-4E9D-4573-B0A4-E3683BA766A2}"/>
    <cellStyle name="norma 7 6 4" xfId="44452" xr:uid="{F3553069-AA27-4BA5-8B74-39951C5C336D}"/>
    <cellStyle name="norma 7 6 5" xfId="44453" xr:uid="{2F6ED6DF-D912-49C0-A35D-CD424794BDB2}"/>
    <cellStyle name="norma 7 6 6" xfId="44454" xr:uid="{4275C969-25D0-4BCB-97E9-6B3126BA5A73}"/>
    <cellStyle name="norma 7 6 7" xfId="44455" xr:uid="{3DCB2D59-B61A-4A6B-89AC-5DC7BFCBCCC0}"/>
    <cellStyle name="norma 7 6_Commentaires" xfId="44456" xr:uid="{616ED7C4-1CC0-4551-80EA-91D8A1766BF6}"/>
    <cellStyle name="norma 7 7" xfId="44457" xr:uid="{39F47FEF-8CB1-434C-8162-ED46E1B20928}"/>
    <cellStyle name="norma 7 7 2" xfId="44458" xr:uid="{6DF0397E-A5FB-4F67-95AF-AEDB9612D453}"/>
    <cellStyle name="norma 7 7 2 2" xfId="44459" xr:uid="{9993D301-1546-4464-A149-199810CD1C16}"/>
    <cellStyle name="norma 7 7 2 3" xfId="44460" xr:uid="{F5B5C31F-9CE2-436B-97A3-8BF7C2052FB0}"/>
    <cellStyle name="norma 7 7 2 4" xfId="44461" xr:uid="{1315B9AC-E629-441C-87ED-718A23A86DF0}"/>
    <cellStyle name="norma 7 7 2 5" xfId="44462" xr:uid="{C193E86E-F3DE-4796-8163-1BFC2C76BFF5}"/>
    <cellStyle name="norma 7 7 3" xfId="44463" xr:uid="{5758343F-1AA1-4AC1-AEF6-31225BCCC378}"/>
    <cellStyle name="norma 7 7 4" xfId="44464" xr:uid="{B9EDF75E-0837-4D19-8020-960C2F182E12}"/>
    <cellStyle name="norma 7 7 5" xfId="44465" xr:uid="{36875A5E-23C4-407E-B38C-56376CD1C1A8}"/>
    <cellStyle name="norma 7 7 6" xfId="44466" xr:uid="{5D33DFB3-00BD-45F4-9B45-8AF1B4A9F359}"/>
    <cellStyle name="norma 7 7_Commentaires" xfId="44467" xr:uid="{E3BBD56D-3C67-4A1E-AA7C-64624C166758}"/>
    <cellStyle name="norma 7 8" xfId="44468" xr:uid="{18883BB8-31D1-48FF-8897-5DB0BA5134BB}"/>
    <cellStyle name="norma 7 8 2" xfId="44469" xr:uid="{EC6BFAFB-2AD2-47D8-B99E-6020C8BD13B9}"/>
    <cellStyle name="norma 7 8 3" xfId="44470" xr:uid="{3DBCA5C5-D2FC-4232-8631-1AD4264198CA}"/>
    <cellStyle name="norma 7 8 4" xfId="44471" xr:uid="{3AB238A5-BB34-4AFD-86A1-BF932D06D999}"/>
    <cellStyle name="norma 7 8 5" xfId="44472" xr:uid="{4AFCCBCF-342D-4C10-9B48-150B9483D659}"/>
    <cellStyle name="norma 7 9" xfId="44473" xr:uid="{C28A7302-857D-4DD1-8570-AD22D2F349A7}"/>
    <cellStyle name="norma 7_Commentaires" xfId="44474" xr:uid="{585B1179-017B-4691-8726-C19F0B5D0865}"/>
    <cellStyle name="norma 8" xfId="44475" xr:uid="{A8CA413E-3310-44B1-840A-F440E4D4B3FF}"/>
    <cellStyle name="norma 8 10" xfId="44476" xr:uid="{DF0EA16A-B4F1-4CD7-8690-74F195A8EEA9}"/>
    <cellStyle name="norma 8 11" xfId="44477" xr:uid="{34999757-5C36-40CA-B846-2276E65361EA}"/>
    <cellStyle name="norma 8 12" xfId="44478" xr:uid="{3B9EC8A9-5F12-40A8-96A0-2EC1F67293A8}"/>
    <cellStyle name="norma 8 2" xfId="44479" xr:uid="{FE7C553B-C4EC-493E-8154-A808367DC563}"/>
    <cellStyle name="norma 8 2 10" xfId="44480" xr:uid="{9131F0AD-595A-4D47-8863-C0B66C7F7F4D}"/>
    <cellStyle name="norma 8 2 2" xfId="44481" xr:uid="{2B05236A-4E00-427F-99FC-5EE85B56E177}"/>
    <cellStyle name="norma 8 2 2 2" xfId="44482" xr:uid="{5A4DF70D-D813-4E5E-A4FC-CD8A942798BB}"/>
    <cellStyle name="norma 8 2 2 2 2" xfId="44483" xr:uid="{AC3AFE3C-47B6-43A7-9C90-162484C6337C}"/>
    <cellStyle name="norma 8 2 2 2 3" xfId="44484" xr:uid="{333A3E91-A636-4474-8BD9-9E7B36B6B0A4}"/>
    <cellStyle name="norma 8 2 2 2 4" xfId="44485" xr:uid="{ACEEA5D5-E834-4BAD-9EE2-D7ECBCF8B664}"/>
    <cellStyle name="norma 8 2 2 2 5" xfId="44486" xr:uid="{1E152BA4-1D3E-42EA-8CEB-069D2C2EDE13}"/>
    <cellStyle name="norma 8 2 2 3" xfId="44487" xr:uid="{F1858872-25EA-41D7-BFFA-464F870099FC}"/>
    <cellStyle name="norma 8 2 2 3 2" xfId="44488" xr:uid="{A64E69AB-6C8D-41BA-9D12-95787646349C}"/>
    <cellStyle name="norma 8 2 2 3 3" xfId="44489" xr:uid="{0427A0FE-6D83-4B08-8AF0-028F3B72978B}"/>
    <cellStyle name="norma 8 2 2 3 4" xfId="44490" xr:uid="{3266C7B2-C3C3-40EF-A534-10B58D3BDE53}"/>
    <cellStyle name="norma 8 2 2 3 5" xfId="44491" xr:uid="{6952AA5D-289B-4276-B09A-E769224576C0}"/>
    <cellStyle name="norma 8 2 2 4" xfId="44492" xr:uid="{036D182C-9B7D-4D40-9579-A3B52A7C1923}"/>
    <cellStyle name="norma 8 2 2 5" xfId="44493" xr:uid="{0C736A52-6621-4C1E-90AC-F6F25C6175C0}"/>
    <cellStyle name="norma 8 2 2 6" xfId="44494" xr:uid="{672215D5-7044-480D-8146-D199A2A07EDB}"/>
    <cellStyle name="norma 8 2 2 7" xfId="44495" xr:uid="{7939A7B0-4050-42EF-BFD3-235116CB50BF}"/>
    <cellStyle name="norma 8 2 3" xfId="44496" xr:uid="{F917A64F-151B-4805-A0E8-EBD96367F013}"/>
    <cellStyle name="norma 8 2 3 2" xfId="44497" xr:uid="{37073ECC-EBD9-40E9-9D48-488E55287A55}"/>
    <cellStyle name="norma 8 2 3 2 2" xfId="44498" xr:uid="{D2E44C68-7D53-4AA5-83FA-8EC5047A472F}"/>
    <cellStyle name="norma 8 2 3 2 3" xfId="44499" xr:uid="{995ECABC-0F28-401D-B094-06DAC1C9D8B5}"/>
    <cellStyle name="norma 8 2 3 2 4" xfId="44500" xr:uid="{061D6E70-40DE-47A0-9019-9F71DE119497}"/>
    <cellStyle name="norma 8 2 3 2 5" xfId="44501" xr:uid="{1E2A58CA-B007-4834-B98E-54C66FCD1F85}"/>
    <cellStyle name="norma 8 2 3 3" xfId="44502" xr:uid="{AD0F9568-5298-4468-AF54-63A6F6088602}"/>
    <cellStyle name="norma 8 2 3 3 2" xfId="44503" xr:uid="{C12CA006-0D41-4DB9-AAE8-6D2D4DFF7A3D}"/>
    <cellStyle name="norma 8 2 3 3 3" xfId="44504" xr:uid="{DBCE1455-697F-42DD-9C57-04C406A589B7}"/>
    <cellStyle name="norma 8 2 3 3 4" xfId="44505" xr:uid="{30C1CCB6-D2EB-4096-86A3-55811966D465}"/>
    <cellStyle name="norma 8 2 3 3 5" xfId="44506" xr:uid="{0DB5E02E-78EF-410C-87F6-3B1C72AEA9C5}"/>
    <cellStyle name="norma 8 2 3 4" xfId="44507" xr:uid="{F9335ED8-0704-40E7-AC37-D711C630F268}"/>
    <cellStyle name="norma 8 2 3 5" xfId="44508" xr:uid="{33E52E6F-2385-4AAD-89F1-3806EE637109}"/>
    <cellStyle name="norma 8 2 3 6" xfId="44509" xr:uid="{BF24858E-0C27-485E-8A4C-6513C82E58B8}"/>
    <cellStyle name="norma 8 2 3 7" xfId="44510" xr:uid="{8AA05051-F677-4483-9A04-51980D548E3C}"/>
    <cellStyle name="norma 8 2 4" xfId="44511" xr:uid="{72B4B73E-EAED-4E15-863C-55E9781DBE05}"/>
    <cellStyle name="norma 8 2 4 2" xfId="44512" xr:uid="{33BDD894-3028-41E7-A3EE-4459E1EA6F90}"/>
    <cellStyle name="norma 8 2 4 2 2" xfId="44513" xr:uid="{B4E8B6EA-BE23-4B5E-BCC5-A5E7BEACF3A1}"/>
    <cellStyle name="norma 8 2 4 2 3" xfId="44514" xr:uid="{6CA9016F-E6F0-4A52-8DFE-10A68A208EE2}"/>
    <cellStyle name="norma 8 2 4 2 4" xfId="44515" xr:uid="{8D1E63F7-B7E8-490C-8291-937DB6F14A1D}"/>
    <cellStyle name="norma 8 2 4 2 5" xfId="44516" xr:uid="{41919AAD-1A42-4B94-972E-54703EEBBAA5}"/>
    <cellStyle name="norma 8 2 4 3" xfId="44517" xr:uid="{4AE1A00D-F4EF-4274-9B5E-21DD207C6F73}"/>
    <cellStyle name="norma 8 2 4 3 2" xfId="44518" xr:uid="{C949D537-5D89-447F-BC2D-66773A044E49}"/>
    <cellStyle name="norma 8 2 4 3 3" xfId="44519" xr:uid="{BFC79F91-54BD-4677-9EFE-DF5A89B8CFF0}"/>
    <cellStyle name="norma 8 2 4 3 4" xfId="44520" xr:uid="{14FA5CB4-639B-4C2E-BC4E-B24FF710FDFA}"/>
    <cellStyle name="norma 8 2 4 3 5" xfId="44521" xr:uid="{D312ED2F-9076-4810-94EE-0C07CAC47D25}"/>
    <cellStyle name="norma 8 2 4 4" xfId="44522" xr:uid="{BCFDA5C7-2E9F-4AE8-B2C7-9A9CF9722D37}"/>
    <cellStyle name="norma 8 2 4 5" xfId="44523" xr:uid="{09BDE21A-550A-430D-883B-B7058DB0E070}"/>
    <cellStyle name="norma 8 2 4 6" xfId="44524" xr:uid="{FAEBBAB7-FE0E-462B-A309-A5873E81A557}"/>
    <cellStyle name="norma 8 2 4 7" xfId="44525" xr:uid="{15D1EE19-E12C-4806-BB51-2E180328E7C2}"/>
    <cellStyle name="norma 8 2 5" xfId="44526" xr:uid="{B4963590-43FB-4AB7-BFE4-4867382D085F}"/>
    <cellStyle name="norma 8 2 5 2" xfId="44527" xr:uid="{9A842E8C-F3FC-49A0-9CA0-8126B51AEB76}"/>
    <cellStyle name="norma 8 2 5 3" xfId="44528" xr:uid="{25AC3973-432B-4C16-92B9-D31D656DA3F3}"/>
    <cellStyle name="norma 8 2 5 4" xfId="44529" xr:uid="{767063FC-4D85-4E88-BF6A-EF4BE8B19E79}"/>
    <cellStyle name="norma 8 2 5 5" xfId="44530" xr:uid="{FFB344A0-26C7-429B-ACD1-63DCCD2F0504}"/>
    <cellStyle name="norma 8 2 6" xfId="44531" xr:uid="{2F37B7AE-EF4A-4240-84BA-EFCA56CAAABA}"/>
    <cellStyle name="norma 8 2 6 2" xfId="44532" xr:uid="{F860C288-C1FD-462A-8978-0692BAD3FE38}"/>
    <cellStyle name="norma 8 2 6 3" xfId="44533" xr:uid="{88E8A157-0B38-4A8B-BD87-75513A14228A}"/>
    <cellStyle name="norma 8 2 6 4" xfId="44534" xr:uid="{99F6F8F8-CB60-4CA8-A79C-C59802C689BD}"/>
    <cellStyle name="norma 8 2 6 5" xfId="44535" xr:uid="{709052EB-5BA2-47BD-822E-AD6BE406B68E}"/>
    <cellStyle name="norma 8 2 7" xfId="44536" xr:uid="{E2812831-C034-492D-9D66-E1FE4F7788DE}"/>
    <cellStyle name="norma 8 2 8" xfId="44537" xr:uid="{64B64015-6240-4B14-95EF-14EECBA2A579}"/>
    <cellStyle name="norma 8 2 9" xfId="44538" xr:uid="{5DAA7473-46D8-4E82-9456-3A18EEBF27B1}"/>
    <cellStyle name="norma 8 2_Commentaires" xfId="44539" xr:uid="{645081C4-8FFF-4324-B258-D635D6A76B94}"/>
    <cellStyle name="norma 8 3" xfId="44540" xr:uid="{36E7DEDC-A215-4D1D-B9E2-20F49AB92AD0}"/>
    <cellStyle name="norma 8 3 2" xfId="44541" xr:uid="{AD4E76F4-3617-446F-B6B6-758AF6BF19EF}"/>
    <cellStyle name="norma 8 3 2 2" xfId="44542" xr:uid="{DEB3C3A7-2E6E-4A0B-9F3A-7FAB3B1FE4B4}"/>
    <cellStyle name="norma 8 3 2 3" xfId="44543" xr:uid="{D8EACC14-CE5D-42B7-B082-B45C1EBCFF62}"/>
    <cellStyle name="norma 8 3 2 4" xfId="44544" xr:uid="{E2D00C44-3F32-48BB-963C-CD7862FCD750}"/>
    <cellStyle name="norma 8 3 2 5" xfId="44545" xr:uid="{B0E276DF-34F9-430A-8761-A0FA5C5ED20B}"/>
    <cellStyle name="norma 8 3 3" xfId="44546" xr:uid="{7B1F5224-AD11-47CD-A696-7627856A469F}"/>
    <cellStyle name="norma 8 3 3 2" xfId="44547" xr:uid="{9B6D765A-989E-428E-B591-59D93B357F06}"/>
    <cellStyle name="norma 8 3 3 3" xfId="44548" xr:uid="{0CB90326-2AE1-476D-825E-44DC3A521D7F}"/>
    <cellStyle name="norma 8 3 3 4" xfId="44549" xr:uid="{3E382685-5EBF-427C-9C91-B484EEC86FED}"/>
    <cellStyle name="norma 8 3 3 5" xfId="44550" xr:uid="{A585DF8B-0143-48A3-BB29-9F294038F2AA}"/>
    <cellStyle name="norma 8 3 4" xfId="44551" xr:uid="{7DCF83E9-B31F-4C1B-BE46-A00A45EBE059}"/>
    <cellStyle name="norma 8 3 5" xfId="44552" xr:uid="{5B26CB9A-61FF-4A2F-AAA7-244C27A00093}"/>
    <cellStyle name="norma 8 3 6" xfId="44553" xr:uid="{C14FFB23-D99F-4F0C-B12D-A5221A6C6E76}"/>
    <cellStyle name="norma 8 3 7" xfId="44554" xr:uid="{D87D6F55-C9AE-451F-9BBF-C26C3276E68B}"/>
    <cellStyle name="norma 8 3_Commentaires" xfId="44555" xr:uid="{72DE837D-CA35-4E37-9F41-DC9EB4CAC699}"/>
    <cellStyle name="norma 8 4" xfId="44556" xr:uid="{D2C8D960-3934-46F5-97B2-E2F8A087DF86}"/>
    <cellStyle name="norma 8 4 2" xfId="44557" xr:uid="{A95C1E08-95B8-41A5-9449-55A56D0C36AA}"/>
    <cellStyle name="norma 8 4 2 2" xfId="44558" xr:uid="{E6C47D62-137A-4776-AB63-129A1B81495D}"/>
    <cellStyle name="norma 8 4 2 3" xfId="44559" xr:uid="{2B69D5AB-95CB-46C5-BEA8-60E649DCB16B}"/>
    <cellStyle name="norma 8 4 2 4" xfId="44560" xr:uid="{FCCC17A3-9EC7-4C3F-B633-5191D3BE6F9E}"/>
    <cellStyle name="norma 8 4 2 5" xfId="44561" xr:uid="{4D9C533A-1014-456C-8C5D-7CB622679B0B}"/>
    <cellStyle name="norma 8 4 3" xfId="44562" xr:uid="{FDDA4151-EDDA-45C7-A4B5-FDC955E92FC3}"/>
    <cellStyle name="norma 8 4 3 2" xfId="44563" xr:uid="{6FEF879C-D942-4F77-8BBD-8B24FAA542B3}"/>
    <cellStyle name="norma 8 4 3 3" xfId="44564" xr:uid="{4BC1327F-27B9-4113-BA1E-33C5EBFF4C36}"/>
    <cellStyle name="norma 8 4 3 4" xfId="44565" xr:uid="{1ECA232D-75DA-4B5F-BDE9-FE0258913C7A}"/>
    <cellStyle name="norma 8 4 3 5" xfId="44566" xr:uid="{E2928009-14AD-48ED-BB77-DD981794C11D}"/>
    <cellStyle name="norma 8 4 4" xfId="44567" xr:uid="{C40D589E-DC71-4C8B-B466-BBFCB361C6FF}"/>
    <cellStyle name="norma 8 4 5" xfId="44568" xr:uid="{5B275AA7-3C87-45D2-A1FA-42352597B3D0}"/>
    <cellStyle name="norma 8 4 6" xfId="44569" xr:uid="{F6AB5042-6DBC-4B7F-8971-FED150B4B14F}"/>
    <cellStyle name="norma 8 4 7" xfId="44570" xr:uid="{1421AA92-FD7D-41D8-8CAA-F768ECC8038D}"/>
    <cellStyle name="norma 8 4_Commentaires" xfId="44571" xr:uid="{F492D0A8-BD16-4CDC-9676-F97EEB1114A3}"/>
    <cellStyle name="norma 8 5" xfId="44572" xr:uid="{2A0FC795-333E-4292-BA38-1E4216FA8C82}"/>
    <cellStyle name="norma 8 5 2" xfId="44573" xr:uid="{04B9EA30-7068-4D1B-A611-A7694E0245A8}"/>
    <cellStyle name="norma 8 5 2 2" xfId="44574" xr:uid="{179CFF52-992C-4F81-ACA0-E36549E887CD}"/>
    <cellStyle name="norma 8 5 2 3" xfId="44575" xr:uid="{2B5E522E-F9CF-4D73-8A9F-B09810D715E4}"/>
    <cellStyle name="norma 8 5 2 4" xfId="44576" xr:uid="{BC49A76B-5E3F-404A-8CB1-F4C6CE6F5013}"/>
    <cellStyle name="norma 8 5 2 5" xfId="44577" xr:uid="{87209F54-6968-4BEF-A265-F97A29E03997}"/>
    <cellStyle name="norma 8 5 3" xfId="44578" xr:uid="{ED04DA15-9438-4FAD-B84E-1FCB50122887}"/>
    <cellStyle name="norma 8 5 3 2" xfId="44579" xr:uid="{B27282DE-4254-48D3-A7DD-DB0704C814B4}"/>
    <cellStyle name="norma 8 5 3 3" xfId="44580" xr:uid="{739FFBCA-F149-4D71-8BDC-812151B7C80B}"/>
    <cellStyle name="norma 8 5 3 4" xfId="44581" xr:uid="{981CAEEA-10CF-4C77-8F89-BB97A3E602A2}"/>
    <cellStyle name="norma 8 5 3 5" xfId="44582" xr:uid="{B3FB249F-FACA-4659-9A39-BD442B71E537}"/>
    <cellStyle name="norma 8 5 3_Commentaires" xfId="44583" xr:uid="{FE844FE0-0D09-4A2E-B673-EEA7F90AF881}"/>
    <cellStyle name="norma 8 5 4" xfId="44584" xr:uid="{21651D01-A167-4F71-B8F4-1F1D2178C40A}"/>
    <cellStyle name="norma 8 5 5" xfId="44585" xr:uid="{C1F49FCF-3B1B-49E9-91E5-549674AA8C8E}"/>
    <cellStyle name="norma 8 5 6" xfId="44586" xr:uid="{6C7AD2C0-799E-4F4A-AEFD-F1CC97F203B3}"/>
    <cellStyle name="norma 8 5 7" xfId="44587" xr:uid="{FC0C5AED-FDFC-4473-AD8A-A79EC6D55AD6}"/>
    <cellStyle name="norma 8 5_Commentaires" xfId="44588" xr:uid="{DB1AC5C0-F91A-46D6-A6A4-C30D04585107}"/>
    <cellStyle name="norma 8 6" xfId="44589" xr:uid="{0F7AFD32-3DFA-403D-9716-37AE134EBFAB}"/>
    <cellStyle name="norma 8 6 2" xfId="44590" xr:uid="{2AC8F40F-14AE-4011-88C0-6AE8D4132161}"/>
    <cellStyle name="norma 8 6 2 2" xfId="44591" xr:uid="{57E022C2-B57D-410A-ACD8-8F199FA8E208}"/>
    <cellStyle name="norma 8 6 2 3" xfId="44592" xr:uid="{EE1276D6-6CDE-4F91-B9EA-7228AD64E353}"/>
    <cellStyle name="norma 8 6 2 4" xfId="44593" xr:uid="{A16414D1-52B3-4FD8-B8E9-DEFA0DCC030D}"/>
    <cellStyle name="norma 8 6 2 5" xfId="44594" xr:uid="{3FBF349D-62C0-4DA7-B90E-5BB4DD69AF40}"/>
    <cellStyle name="norma 8 6 2_Commentaires" xfId="44595" xr:uid="{62023BCB-8591-47E0-839E-7E787C45FC8A}"/>
    <cellStyle name="norma 8 6 3" xfId="44596" xr:uid="{F2603ADB-3B80-4A27-934B-0F026FF22EE8}"/>
    <cellStyle name="norma 8 6 3 2" xfId="44597" xr:uid="{19ADC810-0E34-4B7E-A2B6-19BD7A75D077}"/>
    <cellStyle name="norma 8 6 3 3" xfId="44598" xr:uid="{077893E4-50E1-44E3-A233-74742C66200F}"/>
    <cellStyle name="norma 8 6 3 4" xfId="44599" xr:uid="{40123C04-95F1-49E9-A381-625539B18F5F}"/>
    <cellStyle name="norma 8 6 3 5" xfId="44600" xr:uid="{9F833EB7-0172-4C61-980A-3EC6F1082FC4}"/>
    <cellStyle name="norma 8 6 4" xfId="44601" xr:uid="{7DF1DB71-471F-4C79-B283-4E1740DA1149}"/>
    <cellStyle name="norma 8 6 5" xfId="44602" xr:uid="{BE563501-4A8E-4AA4-8C03-5253A5788CCC}"/>
    <cellStyle name="norma 8 6 6" xfId="44603" xr:uid="{E8FB8CAA-7A71-44F7-A819-FB8106060E7A}"/>
    <cellStyle name="norma 8 6 7" xfId="44604" xr:uid="{609D7111-7FD7-4A29-82FB-608252013144}"/>
    <cellStyle name="norma 8 6_Commentaires" xfId="44605" xr:uid="{96A745C9-FBEF-4231-975A-B7728D883F20}"/>
    <cellStyle name="norma 8 7" xfId="44606" xr:uid="{3BB96037-9E80-486F-AB41-D5D9F9C59CCC}"/>
    <cellStyle name="norma 8 7 2" xfId="44607" xr:uid="{B26212E9-2087-427B-96D9-B5FCC82EBFFB}"/>
    <cellStyle name="norma 8 7 2 2" xfId="44608" xr:uid="{60C55C25-C27A-4763-A45B-ED3A68A7C85F}"/>
    <cellStyle name="norma 8 7 2 3" xfId="44609" xr:uid="{BD87318A-4A22-4CCE-9681-20CEE92B13A4}"/>
    <cellStyle name="norma 8 7 2 4" xfId="44610" xr:uid="{2D3E5241-9A2A-4E33-B9A7-F5ADC98318C3}"/>
    <cellStyle name="norma 8 7 2 5" xfId="44611" xr:uid="{9C761FA7-2F2F-4575-B26A-2CA86D16FEB1}"/>
    <cellStyle name="norma 8 7 3" xfId="44612" xr:uid="{EB98C23D-97EC-49F3-BD8C-A7F5EBCA9C25}"/>
    <cellStyle name="norma 8 7 4" xfId="44613" xr:uid="{122C378D-929D-4E10-8936-81321A0A5EA3}"/>
    <cellStyle name="norma 8 7 5" xfId="44614" xr:uid="{0BB8EDC3-0884-42C6-89AF-D43BFF476C75}"/>
    <cellStyle name="norma 8 7 6" xfId="44615" xr:uid="{5136C0F5-7DD4-44B5-BEFA-84E20C5BA56C}"/>
    <cellStyle name="norma 8 7_Commentaires" xfId="44616" xr:uid="{ADDFD54B-7AC6-4E39-8971-67595C76734B}"/>
    <cellStyle name="norma 8 8" xfId="44617" xr:uid="{8872BBCB-F910-4B71-A40D-D0F1F1DD36BE}"/>
    <cellStyle name="norma 8 8 2" xfId="44618" xr:uid="{A15D7091-C5AD-4A68-9B9C-8770186B291A}"/>
    <cellStyle name="norma 8 8 3" xfId="44619" xr:uid="{B7E89423-B6A2-4487-B133-2BA63FD14C24}"/>
    <cellStyle name="norma 8 8 4" xfId="44620" xr:uid="{EFD6F00D-8303-4DBD-B810-E835A2375083}"/>
    <cellStyle name="norma 8 8 5" xfId="44621" xr:uid="{A95B0442-A134-4888-A8B7-4501ED7A4E47}"/>
    <cellStyle name="norma 8 9" xfId="44622" xr:uid="{BBE50D30-5583-4440-AC82-5F5F4808AFD5}"/>
    <cellStyle name="norma 8_Commentaires" xfId="44623" xr:uid="{F8D87459-C286-47F8-BFF5-F73B67D9F953}"/>
    <cellStyle name="norma 9" xfId="44624" xr:uid="{E38C6FA7-F1A8-4A1B-8901-B43F8308BCAE}"/>
    <cellStyle name="norma 9 10" xfId="44625" xr:uid="{7E26643D-C5D1-4D17-AE9F-6DC0BB60BBAB}"/>
    <cellStyle name="norma 9 11" xfId="44626" xr:uid="{23FBE6D9-78BF-402A-BE53-C780A74EE497}"/>
    <cellStyle name="norma 9 12" xfId="44627" xr:uid="{ACEA9F23-0C21-46EA-A60F-2A07F0BBDA24}"/>
    <cellStyle name="norma 9 2" xfId="44628" xr:uid="{5A869129-8CE0-460F-B6A6-477C6517F329}"/>
    <cellStyle name="norma 9 2 10" xfId="44629" xr:uid="{2D3D3F17-F53C-4298-9791-63F26B71C516}"/>
    <cellStyle name="norma 9 2 2" xfId="44630" xr:uid="{AF9C0D02-164E-41FB-B6F4-7DD025EC7897}"/>
    <cellStyle name="norma 9 2 2 2" xfId="44631" xr:uid="{899C1ECD-AE18-4C76-B479-F7675EE46B31}"/>
    <cellStyle name="norma 9 2 2 2 2" xfId="44632" xr:uid="{B510421E-1388-480F-BAB3-03BCC2A6F4E0}"/>
    <cellStyle name="norma 9 2 2 2 3" xfId="44633" xr:uid="{D7C82392-E489-49D8-8FE7-22CDD451AEE8}"/>
    <cellStyle name="norma 9 2 2 2 4" xfId="44634" xr:uid="{312489FA-3FE8-4CAA-A0FA-1586CBA00C4B}"/>
    <cellStyle name="norma 9 2 2 2 5" xfId="44635" xr:uid="{F3391723-CCEF-4D46-BC76-B645BB0EF5C6}"/>
    <cellStyle name="norma 9 2 2 3" xfId="44636" xr:uid="{3C1AD765-2DFD-4A03-896B-EB4907FB210E}"/>
    <cellStyle name="norma 9 2 2 3 2" xfId="44637" xr:uid="{D7A4BF80-2710-47B1-8877-A8583AF93E3F}"/>
    <cellStyle name="norma 9 2 2 3 3" xfId="44638" xr:uid="{4954D8C0-C28B-4F5B-99FA-76924F4ADB25}"/>
    <cellStyle name="norma 9 2 2 3 4" xfId="44639" xr:uid="{AB434471-D217-44CF-B60A-85E22BAD537D}"/>
    <cellStyle name="norma 9 2 2 3 5" xfId="44640" xr:uid="{162FE400-9B44-402E-9524-5E4C6146855D}"/>
    <cellStyle name="norma 9 2 2 4" xfId="44641" xr:uid="{AD4A4BD9-4674-4DCA-B30B-87C1A9DA0581}"/>
    <cellStyle name="norma 9 2 2 5" xfId="44642" xr:uid="{F5092E3F-9CFB-4CD9-A6A7-6294D61155E9}"/>
    <cellStyle name="norma 9 2 2 6" xfId="44643" xr:uid="{D9C5AA01-889F-433C-B543-E0D171C177B8}"/>
    <cellStyle name="norma 9 2 2 7" xfId="44644" xr:uid="{22FC22BB-507A-4A54-9F0C-125F8982BD13}"/>
    <cellStyle name="norma 9 2 3" xfId="44645" xr:uid="{1BABEA08-C330-4AEA-AB18-DFF0C9E78B02}"/>
    <cellStyle name="norma 9 2 3 2" xfId="44646" xr:uid="{C4D2E5D4-6B2A-448B-ACF2-54C4F8EAFE54}"/>
    <cellStyle name="norma 9 2 3 2 2" xfId="44647" xr:uid="{629261AE-3DDE-46AA-A866-3F532D712373}"/>
    <cellStyle name="norma 9 2 3 2 3" xfId="44648" xr:uid="{786C48C0-0D03-4463-853F-3F50C086552D}"/>
    <cellStyle name="norma 9 2 3 2 4" xfId="44649" xr:uid="{AA6A7FAF-8987-4463-B1BE-F8510A31C20B}"/>
    <cellStyle name="norma 9 2 3 2 5" xfId="44650" xr:uid="{7102797E-B061-4505-AE51-4E00B5F381B4}"/>
    <cellStyle name="norma 9 2 3 3" xfId="44651" xr:uid="{D9776B1B-6AA2-4AD8-90ED-ADA1DDFE1D18}"/>
    <cellStyle name="norma 9 2 3 3 2" xfId="44652" xr:uid="{6CE3AD1E-7EE8-4E2E-BAC8-B0163696EDBC}"/>
    <cellStyle name="norma 9 2 3 3 3" xfId="44653" xr:uid="{F0A58033-8FB2-4D43-8058-BA4C174F22AE}"/>
    <cellStyle name="norma 9 2 3 3 4" xfId="44654" xr:uid="{7D10AB55-2251-4DDD-8979-011740457D18}"/>
    <cellStyle name="norma 9 2 3 3 5" xfId="44655" xr:uid="{79FE36EF-C49B-499F-9D4C-32EF355479F7}"/>
    <cellStyle name="norma 9 2 3 4" xfId="44656" xr:uid="{413F9EC7-9B36-4B2D-94FA-C3A5B420E966}"/>
    <cellStyle name="norma 9 2 3 5" xfId="44657" xr:uid="{848707F1-331F-48F5-BAC6-CD57D1D01428}"/>
    <cellStyle name="norma 9 2 3 6" xfId="44658" xr:uid="{153F6C89-C155-4F1B-B117-BB094E2F42A6}"/>
    <cellStyle name="norma 9 2 3 7" xfId="44659" xr:uid="{A85CB1A1-81FE-4C8A-BA94-9BBA67434957}"/>
    <cellStyle name="norma 9 2 4" xfId="44660" xr:uid="{D91C49BA-7F04-4F61-B75F-6E9FDB785EAA}"/>
    <cellStyle name="norma 9 2 4 2" xfId="44661" xr:uid="{0AD0B8F7-F5F3-4591-915A-4BE4B3ED5A70}"/>
    <cellStyle name="norma 9 2 4 2 2" xfId="44662" xr:uid="{17EAF87F-6295-43BB-8E31-8E3DDF644DFB}"/>
    <cellStyle name="norma 9 2 4 2 3" xfId="44663" xr:uid="{E373CA76-E3B0-4608-BC5B-2E65536D1A5E}"/>
    <cellStyle name="norma 9 2 4 2 4" xfId="44664" xr:uid="{B3C51F53-5568-4E3D-BA9D-CF658A59A716}"/>
    <cellStyle name="norma 9 2 4 2 5" xfId="44665" xr:uid="{0D13E707-ECD6-4FE3-A85A-6F2464F170F5}"/>
    <cellStyle name="norma 9 2 4 3" xfId="44666" xr:uid="{B2F9D732-8417-4058-9DF4-80A24DBE92EF}"/>
    <cellStyle name="norma 9 2 4 3 2" xfId="44667" xr:uid="{6F3495EB-C003-45DC-A942-1350D59A6CBF}"/>
    <cellStyle name="norma 9 2 4 3 3" xfId="44668" xr:uid="{05680516-5692-43BC-90DF-EACCF800A792}"/>
    <cellStyle name="norma 9 2 4 3 4" xfId="44669" xr:uid="{DA8F2785-0FCF-424F-8C4B-5D87533BCE40}"/>
    <cellStyle name="norma 9 2 4 3 5" xfId="44670" xr:uid="{A9137754-0335-43BB-954A-F9640DB06A88}"/>
    <cellStyle name="norma 9 2 4 4" xfId="44671" xr:uid="{272FCA40-68F2-48E1-9E9E-A8A4B793CDDF}"/>
    <cellStyle name="norma 9 2 4 5" xfId="44672" xr:uid="{0C31C1D1-5145-417E-AC9F-6DD724D4CE62}"/>
    <cellStyle name="norma 9 2 4 6" xfId="44673" xr:uid="{5D06F3BF-5E46-4834-A456-E892BB84B9D8}"/>
    <cellStyle name="norma 9 2 4 7" xfId="44674" xr:uid="{C7D43636-33C6-4377-9CEF-CCD23A66193E}"/>
    <cellStyle name="norma 9 2 5" xfId="44675" xr:uid="{96D59647-995F-455C-A82E-6CF893DD58DC}"/>
    <cellStyle name="norma 9 2 5 2" xfId="44676" xr:uid="{26746BE7-FFC5-4FEB-B7A0-3E2F0D9D99E8}"/>
    <cellStyle name="norma 9 2 5 3" xfId="44677" xr:uid="{9416F6CF-98B0-4BA3-AE44-0D6D411CB3B7}"/>
    <cellStyle name="norma 9 2 5 4" xfId="44678" xr:uid="{5234A667-A373-4DD1-AAA0-3F378E67F28C}"/>
    <cellStyle name="norma 9 2 5 5" xfId="44679" xr:uid="{67341822-1570-4279-A2BF-5B70A8707385}"/>
    <cellStyle name="norma 9 2 6" xfId="44680" xr:uid="{A488875E-68D8-41C8-9BC9-77569CD7D1C4}"/>
    <cellStyle name="norma 9 2 6 2" xfId="44681" xr:uid="{D6A70A59-F34D-4F97-990E-9D99CFE32993}"/>
    <cellStyle name="norma 9 2 6 3" xfId="44682" xr:uid="{791AA0ED-3E33-414B-B723-FC005524BE1F}"/>
    <cellStyle name="norma 9 2 6 4" xfId="44683" xr:uid="{97328737-DC4F-4EAB-A338-861F3EB92963}"/>
    <cellStyle name="norma 9 2 6 5" xfId="44684" xr:uid="{C462D9C1-EBE9-4A67-A41F-9BB254E2E311}"/>
    <cellStyle name="norma 9 2 7" xfId="44685" xr:uid="{FFD9C612-7CF6-4613-8D3D-ED3D71C60E18}"/>
    <cellStyle name="norma 9 2 8" xfId="44686" xr:uid="{74ACB31E-579B-497F-9683-862233076F88}"/>
    <cellStyle name="norma 9 2 9" xfId="44687" xr:uid="{CF1CC231-4B29-45D2-9710-5B727B6163B9}"/>
    <cellStyle name="norma 9 2_Commentaires" xfId="44688" xr:uid="{72AC1221-6458-424D-95B9-F123E2548AA2}"/>
    <cellStyle name="norma 9 3" xfId="44689" xr:uid="{C81B4E58-0B70-454D-94AB-5786262E9ECD}"/>
    <cellStyle name="norma 9 3 2" xfId="44690" xr:uid="{84D0A3C3-E8C8-403C-9FC7-FBB2B6935EE9}"/>
    <cellStyle name="norma 9 3 2 2" xfId="44691" xr:uid="{BB27D387-4577-4F67-8EBC-E279BE7FA508}"/>
    <cellStyle name="norma 9 3 2 3" xfId="44692" xr:uid="{CDCC342B-D919-47EE-99AA-2C1A456E32B6}"/>
    <cellStyle name="norma 9 3 2 4" xfId="44693" xr:uid="{35360A55-690F-4AC2-87BA-302ECEB331FB}"/>
    <cellStyle name="norma 9 3 2 5" xfId="44694" xr:uid="{B4B1D70B-1FA2-45C1-B3AB-677BF900AE82}"/>
    <cellStyle name="norma 9 3 3" xfId="44695" xr:uid="{3101E4D8-B671-4AC3-AE6C-10B257CF884D}"/>
    <cellStyle name="norma 9 3 3 2" xfId="44696" xr:uid="{ADAE713B-454F-4D85-933D-1F11AAE0491C}"/>
    <cellStyle name="norma 9 3 3 3" xfId="44697" xr:uid="{C2D76D92-5457-4525-B499-E177A2961586}"/>
    <cellStyle name="norma 9 3 3 4" xfId="44698" xr:uid="{685013BE-F195-4AD8-BE18-9646106BAF2B}"/>
    <cellStyle name="norma 9 3 3 5" xfId="44699" xr:uid="{A1D897BC-E6C5-4F15-A6F2-86AE83FCF1E3}"/>
    <cellStyle name="norma 9 3 4" xfId="44700" xr:uid="{1D3D0C11-74E3-4E0C-B601-019012485B4D}"/>
    <cellStyle name="norma 9 3 5" xfId="44701" xr:uid="{5B56430F-98D3-4551-A9BD-6B0E705302C3}"/>
    <cellStyle name="norma 9 3 6" xfId="44702" xr:uid="{13A3C012-EAD1-472E-82D8-E946382B059E}"/>
    <cellStyle name="norma 9 3 7" xfId="44703" xr:uid="{C5279168-BB13-4F08-B238-A558D1376653}"/>
    <cellStyle name="norma 9 3_Commentaires" xfId="44704" xr:uid="{68A388B6-1EFA-45C1-9B3F-50FCC7CB8753}"/>
    <cellStyle name="norma 9 4" xfId="44705" xr:uid="{D155498F-C1D9-4273-B0BA-8A4E3E32FCF3}"/>
    <cellStyle name="norma 9 4 2" xfId="44706" xr:uid="{47AFD0DD-04B4-46FC-948B-6E2D7E2A74A7}"/>
    <cellStyle name="norma 9 4 2 2" xfId="44707" xr:uid="{3B225267-25F5-4297-8AA9-EAA517AB0C4D}"/>
    <cellStyle name="norma 9 4 2 3" xfId="44708" xr:uid="{D7B64DC7-1E97-4C9A-81DE-2CB57E53E810}"/>
    <cellStyle name="norma 9 4 2 4" xfId="44709" xr:uid="{26503AB6-2A4E-46FB-AFE6-0C6E9813B1EA}"/>
    <cellStyle name="norma 9 4 2 5" xfId="44710" xr:uid="{113227D7-AC21-4649-9BFF-75CEC590E5F6}"/>
    <cellStyle name="norma 9 4 3" xfId="44711" xr:uid="{3E35D7D5-637B-447B-B4C4-80318B6EC8EB}"/>
    <cellStyle name="norma 9 4 3 2" xfId="44712" xr:uid="{0F8386BC-B1B9-43EB-94E1-F1E7CA8DDBE2}"/>
    <cellStyle name="norma 9 4 3 3" xfId="44713" xr:uid="{22C56F7E-AB8D-4693-84E3-E80B852D386D}"/>
    <cellStyle name="norma 9 4 3 4" xfId="44714" xr:uid="{C530F91B-3F08-4B7C-96FA-8D77DEC97C48}"/>
    <cellStyle name="norma 9 4 3 5" xfId="44715" xr:uid="{4DEAB03B-1400-4C20-B557-28ECBDCFE2C0}"/>
    <cellStyle name="norma 9 4 4" xfId="44716" xr:uid="{D236C48F-D32C-44FB-9865-A24E5F5EBBF1}"/>
    <cellStyle name="norma 9 4 5" xfId="44717" xr:uid="{37EF31D5-C3AF-408B-BDE1-22D8BFB28286}"/>
    <cellStyle name="norma 9 4 6" xfId="44718" xr:uid="{06554BD3-4B0B-43D8-8E60-C35B8B4B54F0}"/>
    <cellStyle name="norma 9 4 7" xfId="44719" xr:uid="{403254F9-9260-4FFB-8B71-CE62723D42BD}"/>
    <cellStyle name="norma 9 4_Commentaires" xfId="44720" xr:uid="{205E1FF6-93DA-4A51-BF5A-F3CC37E9B613}"/>
    <cellStyle name="norma 9 5" xfId="44721" xr:uid="{6099D89E-50B0-4C5D-9229-BD0E2B320DBB}"/>
    <cellStyle name="norma 9 5 2" xfId="44722" xr:uid="{E352436E-8B54-4947-94F1-72C2505CDB47}"/>
    <cellStyle name="norma 9 5 2 2" xfId="44723" xr:uid="{0FFB87C1-0557-4F0C-BF6C-042C640835A3}"/>
    <cellStyle name="norma 9 5 2 3" xfId="44724" xr:uid="{1D059ED9-39B3-425E-8F08-AF07EB061F5D}"/>
    <cellStyle name="norma 9 5 2 4" xfId="44725" xr:uid="{4E9E1692-93EB-4D56-B9AC-560E721442BD}"/>
    <cellStyle name="norma 9 5 2 5" xfId="44726" xr:uid="{E4941D82-6AF0-4469-89D8-1E704A6902D2}"/>
    <cellStyle name="norma 9 5 3" xfId="44727" xr:uid="{BD716076-251B-490D-A053-D952734FBD19}"/>
    <cellStyle name="norma 9 5 3 2" xfId="44728" xr:uid="{966405C1-6284-4297-A4F9-D8645CE26A98}"/>
    <cellStyle name="norma 9 5 3 3" xfId="44729" xr:uid="{7348C9F4-78A6-49B3-9907-04816210DAE4}"/>
    <cellStyle name="norma 9 5 3 4" xfId="44730" xr:uid="{030E9F57-0A82-4EAA-A012-6EDFA0BE70D8}"/>
    <cellStyle name="norma 9 5 3 5" xfId="44731" xr:uid="{01C1F7E7-C094-4B7D-A994-97E15D11482D}"/>
    <cellStyle name="norma 9 5 3_Commentaires" xfId="44732" xr:uid="{5410E3B6-5A50-465C-8D75-4C58A7A1A372}"/>
    <cellStyle name="norma 9 5 4" xfId="44733" xr:uid="{F02B4B7A-0102-4B86-9154-5B6B53A60B44}"/>
    <cellStyle name="norma 9 5 5" xfId="44734" xr:uid="{4B10BF22-A9BE-4E88-AFF0-CF806D2EE3A7}"/>
    <cellStyle name="norma 9 5 6" xfId="44735" xr:uid="{E2F8FA03-0BD5-40ED-988B-2C031988F1F3}"/>
    <cellStyle name="norma 9 5 7" xfId="44736" xr:uid="{5946ABAB-128C-45EF-B8D9-4C31E2F385B0}"/>
    <cellStyle name="norma 9 5_Commentaires" xfId="44737" xr:uid="{8A995692-6001-40D1-85B7-517295807E71}"/>
    <cellStyle name="norma 9 6" xfId="44738" xr:uid="{4E4F25AD-C762-4269-8172-AFAA821785D1}"/>
    <cellStyle name="norma 9 6 2" xfId="44739" xr:uid="{EDC29A54-C1C9-4055-83A4-170EF30D674A}"/>
    <cellStyle name="norma 9 6 2 2" xfId="44740" xr:uid="{EAD32DB5-9D55-4FAE-896F-5EA7704A1FFB}"/>
    <cellStyle name="norma 9 6 2 3" xfId="44741" xr:uid="{159DBE8C-E33C-4224-ACF7-C211CCB67CA5}"/>
    <cellStyle name="norma 9 6 2 4" xfId="44742" xr:uid="{EB6CA095-1F21-4124-AC84-498D5AB541F5}"/>
    <cellStyle name="norma 9 6 2 5" xfId="44743" xr:uid="{D1AA675C-EF39-4F30-BF8A-F412D2C29A79}"/>
    <cellStyle name="norma 9 6 2_Commentaires" xfId="44744" xr:uid="{0AB6F6AB-C57C-4DC6-9FB3-8569A1DB50B2}"/>
    <cellStyle name="norma 9 6 3" xfId="44745" xr:uid="{483E6D3D-CA0E-4BB1-BF32-8CD7FBEDCF1D}"/>
    <cellStyle name="norma 9 6 3 2" xfId="44746" xr:uid="{C8FC360B-66AF-4670-B568-3014391853E8}"/>
    <cellStyle name="norma 9 6 3 3" xfId="44747" xr:uid="{BC53C6AC-8922-4399-BBE5-03B455436D84}"/>
    <cellStyle name="norma 9 6 3 4" xfId="44748" xr:uid="{7F5AE31B-1ED1-4FC1-914F-8DA1099898E5}"/>
    <cellStyle name="norma 9 6 3 5" xfId="44749" xr:uid="{4329B3C3-288C-4818-97F6-FC6B9E2E9D1E}"/>
    <cellStyle name="norma 9 6 4" xfId="44750" xr:uid="{A235D6E1-1796-4927-A1F3-E721784E5386}"/>
    <cellStyle name="norma 9 6 5" xfId="44751" xr:uid="{DC461A48-9EED-4FB4-9969-6DAE30F4DE41}"/>
    <cellStyle name="norma 9 6 6" xfId="44752" xr:uid="{04A7C30A-6749-4279-8043-9A1C2A349868}"/>
    <cellStyle name="norma 9 6 7" xfId="44753" xr:uid="{5A93E33E-7A50-429C-8516-CF077415014D}"/>
    <cellStyle name="norma 9 6_Commentaires" xfId="44754" xr:uid="{12491D4E-26C0-41ED-8A1E-588E056BB5F0}"/>
    <cellStyle name="norma 9 7" xfId="44755" xr:uid="{23775256-CA01-4809-B919-19B32FBD17DC}"/>
    <cellStyle name="norma 9 7 2" xfId="44756" xr:uid="{EE3AC4D2-1CFC-40A4-B1DD-F4949704CB5F}"/>
    <cellStyle name="norma 9 7 2 2" xfId="44757" xr:uid="{3E8766E1-057C-44BA-8A9C-4E7EECA6F1D3}"/>
    <cellStyle name="norma 9 7 2 3" xfId="44758" xr:uid="{D4CA2DCB-F6BA-49E4-99DE-398FC1E6C122}"/>
    <cellStyle name="norma 9 7 2 4" xfId="44759" xr:uid="{40EF47BA-600A-4C6F-BABB-39F0F13F6AAE}"/>
    <cellStyle name="norma 9 7 2 5" xfId="44760" xr:uid="{E206EDE1-7674-488A-85FB-180DA9269FF3}"/>
    <cellStyle name="norma 9 7 3" xfId="44761" xr:uid="{8F235ABF-5762-40A2-974C-CAA99E41712F}"/>
    <cellStyle name="norma 9 7 4" xfId="44762" xr:uid="{6E118951-E995-4BB2-8D87-99C8B7C58596}"/>
    <cellStyle name="norma 9 7 5" xfId="44763" xr:uid="{58B950BE-41FB-4764-B324-65FEB17F0BF9}"/>
    <cellStyle name="norma 9 7 6" xfId="44764" xr:uid="{2F8E40DE-C001-4098-ABA0-F890AB06A494}"/>
    <cellStyle name="norma 9 7_Commentaires" xfId="44765" xr:uid="{BD0CDA9D-524C-4E54-9BED-3EEC68FBD41C}"/>
    <cellStyle name="norma 9 8" xfId="44766" xr:uid="{266DC8E7-FF56-4A6F-A3AA-97F5855E73E0}"/>
    <cellStyle name="norma 9 8 2" xfId="44767" xr:uid="{245D1E58-84A7-4DFE-8E28-A3B45C8F3B67}"/>
    <cellStyle name="norma 9 8 3" xfId="44768" xr:uid="{ADE3993A-B928-414F-9BBA-07974058005B}"/>
    <cellStyle name="norma 9 8 4" xfId="44769" xr:uid="{A58F24C4-6D0C-461B-A569-8040594E23BD}"/>
    <cellStyle name="norma 9 8 5" xfId="44770" xr:uid="{0ED50FB8-088A-43A6-B48A-D3A45F2C862F}"/>
    <cellStyle name="norma 9 9" xfId="44771" xr:uid="{5716C3BF-9876-4766-A1F3-2BB5D460BADA}"/>
    <cellStyle name="norma 9_Commentaires" xfId="44772" xr:uid="{F82C7796-4F68-437B-BA79-AE41418A46B1}"/>
    <cellStyle name="norma_Commentaires" xfId="44773" xr:uid="{34D8BA99-BA7C-4F15-A145-BD6B5CAC61A4}"/>
    <cellStyle name="Normal" xfId="0" builtinId="0"/>
    <cellStyle name="Normal - Style1" xfId="44" xr:uid="{6223FDAB-0D82-41A0-ABE8-23D42840590B}"/>
    <cellStyle name="Normal - Style1 2" xfId="44774" xr:uid="{EAC085AA-87F8-4FDC-800E-966A304573A1}"/>
    <cellStyle name="Normal - Style1 3" xfId="44775" xr:uid="{1E98689D-2962-4016-A8A6-55A73D76DD64}"/>
    <cellStyle name="Normal - Style1_Commentaires" xfId="44776" xr:uid="{714DD705-A5C4-4354-8000-8EA2FE7125A9}"/>
    <cellStyle name="Normal 10" xfId="44777" xr:uid="{B3F246CD-222F-4C01-ACDD-F3ADBAAD2A2F}"/>
    <cellStyle name="Normal 10 2" xfId="44778" xr:uid="{1575701A-0F34-429E-94D9-D1EE8B955347}"/>
    <cellStyle name="Normal 10 3" xfId="44779" xr:uid="{B4338137-FF82-453B-8791-E764A26F9312}"/>
    <cellStyle name="Normal 10 4" xfId="44780" xr:uid="{2409C952-2C1F-4A2E-8F5C-7AFFA3C5377C}"/>
    <cellStyle name="Normal 10_Commentaires" xfId="44781" xr:uid="{C3E58EDC-CBC1-4234-B25B-C50CFC8AD1E1}"/>
    <cellStyle name="Normal 11" xfId="44782" xr:uid="{EBB3A8B5-2688-45D3-A86C-45D8788C22AE}"/>
    <cellStyle name="Normal 11 2" xfId="44783" xr:uid="{03724F32-5018-4E4E-BED3-43AAD6D2FE2B}"/>
    <cellStyle name="Normal 11 3" xfId="44784" xr:uid="{6A471D4F-15EB-4732-9956-C2E2B924A87A}"/>
    <cellStyle name="Normal 11_Commentaires" xfId="44785" xr:uid="{2CD78CEB-6AE7-4AAB-A273-2DB5F4C6B6DC}"/>
    <cellStyle name="Normal 12" xfId="44786" xr:uid="{5605B191-293C-4655-9AF3-77F7164EF897}"/>
    <cellStyle name="Normal 12 2" xfId="44787" xr:uid="{1B1E0DCD-827F-4BBC-83E8-21A413AD0976}"/>
    <cellStyle name="Normal 12 3" xfId="44788" xr:uid="{ED3E7A57-58EE-4E5E-9EB3-0B7355FF161F}"/>
    <cellStyle name="Normal 12 4" xfId="44789" xr:uid="{6CBC7C59-2AAB-4BE1-9A96-2A3E6FFFFBE9}"/>
    <cellStyle name="Normal 12_Commentaires" xfId="44790" xr:uid="{73AAA0CB-EBC0-409C-9A7A-0BD71CD24090}"/>
    <cellStyle name="Normal 13" xfId="44791" xr:uid="{66AA290F-4F0F-44A2-906D-98C1A91E4588}"/>
    <cellStyle name="Normal 13 2" xfId="44792" xr:uid="{560D64E5-3CFF-44D3-B90A-6C56490DADDC}"/>
    <cellStyle name="Normal 13 3" xfId="44793" xr:uid="{95F8AB68-4EB6-453B-8866-C6E0762CFD44}"/>
    <cellStyle name="Normal 13 3 2" xfId="44794" xr:uid="{01637F63-C236-4562-B08C-27BCF8BC5E99}"/>
    <cellStyle name="Normal 13 4" xfId="44795" xr:uid="{0891C23D-13E2-4A2D-90B7-EC0633A21437}"/>
    <cellStyle name="Normal 14" xfId="44796" xr:uid="{ACB4038F-8ACC-4C72-B2B4-9E07FD16EA85}"/>
    <cellStyle name="Normal 14 2" xfId="44797" xr:uid="{AA24C733-0840-47A5-BE63-716FDBBEE851}"/>
    <cellStyle name="Normal 14 2 2" xfId="44798" xr:uid="{33EC4AC8-C3F2-4638-935E-67945B456E34}"/>
    <cellStyle name="Normal 14_Commentaires" xfId="44799" xr:uid="{2A93550A-E8A4-454B-AE33-1C5AD9E31249}"/>
    <cellStyle name="Normal 15" xfId="44800" xr:uid="{637D4928-4843-409E-93F8-ED7351A93E27}"/>
    <cellStyle name="Normal 16" xfId="44801" xr:uid="{D3002B98-95B2-47FE-B5E9-A5598C8316AC}"/>
    <cellStyle name="Normal 17" xfId="44802" xr:uid="{8EDD15B3-E4B0-45AE-8234-691B0C67FA79}"/>
    <cellStyle name="Normal 17 2" xfId="44803" xr:uid="{A3F7160C-C2E1-4DEB-B28B-4383986631F4}"/>
    <cellStyle name="Normal 17 3" xfId="44804" xr:uid="{36057386-E029-41F9-9BA5-01DBE355F7F5}"/>
    <cellStyle name="Normal 17_Commentaires" xfId="44805" xr:uid="{0819858E-D5CA-4D3C-A8FC-1D6772D84C49}"/>
    <cellStyle name="Normal 18" xfId="44806" xr:uid="{1997F605-22D3-43D2-8504-DC6C3642C9BA}"/>
    <cellStyle name="Normal 18 2" xfId="44807" xr:uid="{CE0044BD-7596-4047-8E95-465B5B7A34FD}"/>
    <cellStyle name="Normal 18 2 2" xfId="44808" xr:uid="{D6F0A255-8DD7-4564-8515-C8D9F2455D2A}"/>
    <cellStyle name="Normal 18 2_Commentaires" xfId="44809" xr:uid="{DBB7E272-D9FD-43C0-B7AA-45201258C4A5}"/>
    <cellStyle name="Normal 18 3" xfId="44810" xr:uid="{54874A6F-51AE-47C5-B877-82285D4AA827}"/>
    <cellStyle name="Normal 18 4" xfId="44811" xr:uid="{FCFD0ED8-ED36-4161-A2AD-F5DB004DFE4A}"/>
    <cellStyle name="Normal 18 5" xfId="44812" xr:uid="{CFD2543E-2C18-4BE3-8926-8BF3AD71C9E3}"/>
    <cellStyle name="Normal 18_Commentaires" xfId="44813" xr:uid="{0F56B3D1-B95D-4021-A6D1-D8D15C962F77}"/>
    <cellStyle name="Normal 19" xfId="44814" xr:uid="{FA4108CD-0721-4A2C-B6B8-D652E98EB0D5}"/>
    <cellStyle name="Normal 19 2" xfId="44815" xr:uid="{DF5EAF28-C502-42E1-AE89-CC8E336F8C02}"/>
    <cellStyle name="Normal 19 3" xfId="44816" xr:uid="{0C6648F0-D105-4217-8050-B6C92729F3A1}"/>
    <cellStyle name="Normal 2" xfId="45" xr:uid="{8861A733-57D9-4F2E-BECE-47050BA3318E}"/>
    <cellStyle name="Normal 2 10" xfId="44817" xr:uid="{F817F607-B621-499A-9718-8C6BE6CD116D}"/>
    <cellStyle name="Normal 2 11" xfId="44818" xr:uid="{A034CC1B-C9F8-4C50-ABBF-81965A16909A}"/>
    <cellStyle name="Normal 2 12" xfId="44819" xr:uid="{FCBBA611-C051-4B01-8A73-4C5B50772F6E}"/>
    <cellStyle name="Normal 2 13" xfId="44820" xr:uid="{C911CFDD-41F8-43A3-A82E-EB50FE39B0D0}"/>
    <cellStyle name="Normal 2 14" xfId="44821" xr:uid="{BE55E9AF-5531-4577-B8ED-44BF85CC95B1}"/>
    <cellStyle name="Normal 2 15" xfId="44822" xr:uid="{97C33FD2-C3AC-47D9-B709-556DDFFE193A}"/>
    <cellStyle name="Normal 2 16" xfId="44823" xr:uid="{21522972-9A9E-447B-86AA-B93862991A17}"/>
    <cellStyle name="Normal 2 17" xfId="44824" xr:uid="{032B1273-3B13-409C-AF82-45E35EE47FDA}"/>
    <cellStyle name="Normal 2 2" xfId="44825" xr:uid="{2236EFA1-20B2-4E85-B1E6-15828DA8953C}"/>
    <cellStyle name="Normal 2 2 10" xfId="44826" xr:uid="{08F9940F-967F-4159-910A-9557B6F7D08A}"/>
    <cellStyle name="Normal 2 2 11" xfId="44827" xr:uid="{6C2D3E02-2A7B-4001-8E77-7A519AC155A8}"/>
    <cellStyle name="Normal 2 2 12" xfId="44828" xr:uid="{9DB13DE5-2BCE-402A-AEAD-C3B7AD4C9BA9}"/>
    <cellStyle name="Normal 2 2 12 10" xfId="44829" xr:uid="{C25B6F62-DBDF-4606-B05E-7737BA86D302}"/>
    <cellStyle name="Normal 2 2 12 11" xfId="44830" xr:uid="{8DED0CE6-CA61-4569-96F0-34513C27C7CA}"/>
    <cellStyle name="Normal 2 2 12 12" xfId="44831" xr:uid="{A880E9FC-EB23-4E88-8C7C-991E179FC79A}"/>
    <cellStyle name="Normal 2 2 12 13" xfId="44832" xr:uid="{1C64C881-7630-4044-B515-70582139E6BC}"/>
    <cellStyle name="Normal 2 2 12 14" xfId="44833" xr:uid="{6BCB59C1-4589-406C-83FD-242CB85CE85A}"/>
    <cellStyle name="Normal 2 2 12 2" xfId="44834" xr:uid="{0087BA32-C330-4F3D-9BD3-A84E15515191}"/>
    <cellStyle name="Normal 2 2 12 3" xfId="44835" xr:uid="{F9BE99D3-9849-4B47-A155-EA1C824AE846}"/>
    <cellStyle name="Normal 2 2 12 4" xfId="44836" xr:uid="{85415431-28B7-4E3B-99FF-AFE5201616F8}"/>
    <cellStyle name="Normal 2 2 12 5" xfId="44837" xr:uid="{E4E0B4FB-22D7-404D-9350-6C6A7366BF74}"/>
    <cellStyle name="Normal 2 2 12 6" xfId="44838" xr:uid="{5400D657-8B35-440E-B8FE-AAACF17A73E1}"/>
    <cellStyle name="Normal 2 2 12 7" xfId="44839" xr:uid="{467C38AC-41EE-43BA-AA83-CDD373551C94}"/>
    <cellStyle name="Normal 2 2 12 8" xfId="44840" xr:uid="{FF2FCE31-7B2B-4C5B-9998-61FCEF0F721E}"/>
    <cellStyle name="Normal 2 2 12 9" xfId="44841" xr:uid="{AA29B65D-03D5-4720-8434-B8F1EE229216}"/>
    <cellStyle name="Normal 2 2 13" xfId="44842" xr:uid="{06630AA8-5C73-4A6A-B4A6-DD66AC9DCBBC}"/>
    <cellStyle name="Normal 2 2 13 10" xfId="44843" xr:uid="{45116D7B-7DA1-42FC-8FFA-1D51E66AB2F5}"/>
    <cellStyle name="Normal 2 2 13 11" xfId="44844" xr:uid="{53853044-0B60-4ECD-8EEF-E8EA6F4F3901}"/>
    <cellStyle name="Normal 2 2 13 12" xfId="44845" xr:uid="{39115504-C482-4BF2-A91E-BDAE0E99B2AC}"/>
    <cellStyle name="Normal 2 2 13 2" xfId="44846" xr:uid="{CC50CE34-C4AA-4DB8-BF66-BD7176E139ED}"/>
    <cellStyle name="Normal 2 2 13 3" xfId="44847" xr:uid="{BBC79F8C-97CE-4AB9-AE21-BFA36AF5A2AA}"/>
    <cellStyle name="Normal 2 2 13 4" xfId="44848" xr:uid="{5B015A41-6D2C-42AF-894C-CFA1BDFDC1FE}"/>
    <cellStyle name="Normal 2 2 13 5" xfId="44849" xr:uid="{8ED1417E-3147-418B-B61F-AB99837D838D}"/>
    <cellStyle name="Normal 2 2 13 6" xfId="44850" xr:uid="{FAE25594-0BCD-4C74-8A2E-B1CBD47BE211}"/>
    <cellStyle name="Normal 2 2 13 7" xfId="44851" xr:uid="{36075532-FE6B-4341-888F-E99E8771EBDE}"/>
    <cellStyle name="Normal 2 2 13 8" xfId="44852" xr:uid="{FD97A344-C893-414E-9337-6881B5371EB3}"/>
    <cellStyle name="Normal 2 2 13 9" xfId="44853" xr:uid="{77C92C43-741C-4D38-BB94-BCD151EC2B70}"/>
    <cellStyle name="Normal 2 2 14" xfId="44854" xr:uid="{83A9EC40-292F-45B5-915B-6CC417F87DEB}"/>
    <cellStyle name="Normal 2 2 14 2" xfId="44855" xr:uid="{7C850E0E-51A9-47C4-B52F-F37911674D4C}"/>
    <cellStyle name="Normal 2 2 14 3" xfId="44856" xr:uid="{2E5A11E4-BA4C-4273-86ED-F23C39D24438}"/>
    <cellStyle name="Normal 2 2 14 4" xfId="44857" xr:uid="{D1D9CE11-D153-47D4-A332-3A1D422F75D4}"/>
    <cellStyle name="Normal 2 2 15" xfId="44858" xr:uid="{2BDB94AA-B8B0-4BD9-B851-506F3E1AEA9A}"/>
    <cellStyle name="Normal 2 2 16" xfId="44859" xr:uid="{739B6B3D-F5D2-4AF8-B330-464B71724670}"/>
    <cellStyle name="Normal 2 2 17" xfId="44860" xr:uid="{939C9514-3190-4613-9469-124D2304AFDD}"/>
    <cellStyle name="Normal 2 2 18" xfId="44861" xr:uid="{48E7ADDB-3BB6-465F-93EC-31FF1F1887CD}"/>
    <cellStyle name="Normal 2 2 19" xfId="44862" xr:uid="{C02E5D94-687B-4390-A1F4-24138EF62C46}"/>
    <cellStyle name="Normal 2 2 2" xfId="44863" xr:uid="{25CB8122-8DD1-4BF2-9A42-8E11855FAA8D}"/>
    <cellStyle name="Normal 2 2 2 10" xfId="44864" xr:uid="{ECA681DB-DF9B-4EEE-9F0A-3C43F30AD02C}"/>
    <cellStyle name="Normal 2 2 2 11" xfId="44865" xr:uid="{072D2BD3-99CC-46C5-8696-3F260B929A67}"/>
    <cellStyle name="Normal 2 2 2 12" xfId="44866" xr:uid="{E121894B-55C8-4861-B50F-615760DAC9E0}"/>
    <cellStyle name="Normal 2 2 2 12 10" xfId="44867" xr:uid="{0A5995A5-8EBF-492C-9D0C-EE57A5ED7D74}"/>
    <cellStyle name="Normal 2 2 2 12 11" xfId="44868" xr:uid="{8711096C-65D6-4F43-9B29-3B962E850774}"/>
    <cellStyle name="Normal 2 2 2 12 12" xfId="44869" xr:uid="{DE0F1DB9-296F-4CA7-BCF7-C518039DAF6F}"/>
    <cellStyle name="Normal 2 2 2 12 13" xfId="44870" xr:uid="{BD6EB3A0-0ED4-4BE3-9D08-88BC7107A42C}"/>
    <cellStyle name="Normal 2 2 2 12 14" xfId="44871" xr:uid="{3337AC48-0FE5-4EBD-A003-2E295709E403}"/>
    <cellStyle name="Normal 2 2 2 12 2" xfId="44872" xr:uid="{B910BC5F-630F-49AB-8E8D-2A2FDEF03229}"/>
    <cellStyle name="Normal 2 2 2 12 3" xfId="44873" xr:uid="{CC0E34EC-002B-48E3-B821-FC9A936566A6}"/>
    <cellStyle name="Normal 2 2 2 12 4" xfId="44874" xr:uid="{761A72EE-CFB3-4429-A841-0135753ACA8A}"/>
    <cellStyle name="Normal 2 2 2 12 5" xfId="44875" xr:uid="{5542D989-B248-4DE3-A750-8FD3921BCB72}"/>
    <cellStyle name="Normal 2 2 2 12 6" xfId="44876" xr:uid="{5E9180A7-94EE-4F1D-BD59-01AA03B032F5}"/>
    <cellStyle name="Normal 2 2 2 12 7" xfId="44877" xr:uid="{772F0202-279F-4855-B010-62B0597E068A}"/>
    <cellStyle name="Normal 2 2 2 12 8" xfId="44878" xr:uid="{43BA91C4-5645-4C1E-9EF2-87EF692FF301}"/>
    <cellStyle name="Normal 2 2 2 12 9" xfId="44879" xr:uid="{0397E086-78F6-43F5-BED0-35A9FA4CEECF}"/>
    <cellStyle name="Normal 2 2 2 13" xfId="44880" xr:uid="{7C9716F9-4534-4D2B-BCAE-2C9332143AA4}"/>
    <cellStyle name="Normal 2 2 2 13 10" xfId="44881" xr:uid="{A1454D5B-C4AC-4EFB-9DAC-3F7A2E7AF763}"/>
    <cellStyle name="Normal 2 2 2 13 11" xfId="44882" xr:uid="{62167728-8F19-432D-B751-6B76B1B894EC}"/>
    <cellStyle name="Normal 2 2 2 13 12" xfId="44883" xr:uid="{E9901EEF-327B-4F05-9893-CC298A20B2ED}"/>
    <cellStyle name="Normal 2 2 2 13 2" xfId="44884" xr:uid="{F7CA1E48-D65F-41E4-B498-0CA3C6238932}"/>
    <cellStyle name="Normal 2 2 2 13 3" xfId="44885" xr:uid="{F53FF3CE-7A25-471B-ADE8-4D38CC0F4EAB}"/>
    <cellStyle name="Normal 2 2 2 13 4" xfId="44886" xr:uid="{BA29E105-2B68-41E9-8618-063854D36BA0}"/>
    <cellStyle name="Normal 2 2 2 13 5" xfId="44887" xr:uid="{6FA9399C-9B94-4203-B5BB-118A42D5BD04}"/>
    <cellStyle name="Normal 2 2 2 13 6" xfId="44888" xr:uid="{BBF64F55-602F-470E-A1CF-4E7A173BE07E}"/>
    <cellStyle name="Normal 2 2 2 13 7" xfId="44889" xr:uid="{2F661FA5-84B0-4166-92BC-1D7B84830F29}"/>
    <cellStyle name="Normal 2 2 2 13 8" xfId="44890" xr:uid="{D54B20AE-0B94-4227-9787-2BB0EA327F3E}"/>
    <cellStyle name="Normal 2 2 2 13 9" xfId="44891" xr:uid="{8146C329-AB6F-4BFB-B116-0DB958DA855A}"/>
    <cellStyle name="Normal 2 2 2 14" xfId="44892" xr:uid="{54C3C850-D9D0-4F3D-BAF4-1C01971D0258}"/>
    <cellStyle name="Normal 2 2 2 14 2" xfId="44893" xr:uid="{5F5294DD-F99B-4B20-84E6-D663724925E6}"/>
    <cellStyle name="Normal 2 2 2 14 3" xfId="44894" xr:uid="{F1AE7024-6D64-4D24-AE84-5A83500BAC5E}"/>
    <cellStyle name="Normal 2 2 2 14 4" xfId="44895" xr:uid="{C6C24DB8-ACA7-4A0B-8512-29BC13047302}"/>
    <cellStyle name="Normal 2 2 2 15" xfId="44896" xr:uid="{AAB14DC5-EBF4-4B83-BE1D-896AE57181EB}"/>
    <cellStyle name="Normal 2 2 2 16" xfId="44897" xr:uid="{1D62498B-6326-49C8-ACA0-F3CE2FE7BE9F}"/>
    <cellStyle name="Normal 2 2 2 17" xfId="44898" xr:uid="{4AAFB424-4D0A-472C-845B-B83B2D4F8B64}"/>
    <cellStyle name="Normal 2 2 2 18" xfId="44899" xr:uid="{7B23DD6C-3C36-4613-A487-C0307FEF6A28}"/>
    <cellStyle name="Normal 2 2 2 19" xfId="44900" xr:uid="{34685634-0384-44A6-8DC9-86DF8FA09D95}"/>
    <cellStyle name="Normal 2 2 2 2" xfId="44901" xr:uid="{B1C58BE0-375E-4276-BB89-2DEE2ACE9726}"/>
    <cellStyle name="Normal 2 2 2 2 10" xfId="44902" xr:uid="{438D4B6C-EBEB-4618-B4EA-F8228910E5C7}"/>
    <cellStyle name="Normal 2 2 2 2 11" xfId="44903" xr:uid="{9B274118-9206-41A1-988E-F2668EB2F38E}"/>
    <cellStyle name="Normal 2 2 2 2 12" xfId="44904" xr:uid="{AE21BBC9-B48C-47A4-9964-C90CBD3C9AF8}"/>
    <cellStyle name="Normal 2 2 2 2 12 10" xfId="44905" xr:uid="{C7F1894A-D100-47AB-86EF-2C564E82613E}"/>
    <cellStyle name="Normal 2 2 2 2 12 11" xfId="44906" xr:uid="{6300F5DB-7197-4382-9F37-C7BC8BA47020}"/>
    <cellStyle name="Normal 2 2 2 2 12 12" xfId="44907" xr:uid="{E9014554-51F1-44B6-BCA8-D2B1278D0B03}"/>
    <cellStyle name="Normal 2 2 2 2 12 13" xfId="44908" xr:uid="{6DBF8A53-3C7D-4BC6-86EE-052A3C152CC7}"/>
    <cellStyle name="Normal 2 2 2 2 12 14" xfId="44909" xr:uid="{90E432C5-69B4-4C3F-8D6F-B5BFB65F74E8}"/>
    <cellStyle name="Normal 2 2 2 2 12 2" xfId="44910" xr:uid="{F61421CF-80A9-4169-BBB0-947A6F2A6F00}"/>
    <cellStyle name="Normal 2 2 2 2 12 3" xfId="44911" xr:uid="{8832DEFE-1F51-47D6-A54F-CC1BCC749BFF}"/>
    <cellStyle name="Normal 2 2 2 2 12 4" xfId="44912" xr:uid="{2698519F-DD0A-4FB5-A5F5-294B1A848CFB}"/>
    <cellStyle name="Normal 2 2 2 2 12 5" xfId="44913" xr:uid="{C73DA9F6-BE58-452C-B5DD-EF2085D1E2C1}"/>
    <cellStyle name="Normal 2 2 2 2 12 6" xfId="44914" xr:uid="{FEBD57CF-9FD4-499B-9543-45F32F00474C}"/>
    <cellStyle name="Normal 2 2 2 2 12 7" xfId="44915" xr:uid="{E7BD9EEA-6BF7-4DD8-80DB-B2750BB49BEF}"/>
    <cellStyle name="Normal 2 2 2 2 12 8" xfId="44916" xr:uid="{3D777F9F-40C2-49CE-ABC6-24CDA74483F5}"/>
    <cellStyle name="Normal 2 2 2 2 12 9" xfId="44917" xr:uid="{4CD665B2-6773-4A80-8B5E-9CAAC46C1231}"/>
    <cellStyle name="Normal 2 2 2 2 13" xfId="44918" xr:uid="{C25500A0-7159-4D50-BFEA-143715570FC3}"/>
    <cellStyle name="Normal 2 2 2 2 13 10" xfId="44919" xr:uid="{C2BFB636-3A13-4761-A71E-42508EFEA2EC}"/>
    <cellStyle name="Normal 2 2 2 2 13 11" xfId="44920" xr:uid="{C688741B-5E24-426E-BDEA-78AB3A588AE7}"/>
    <cellStyle name="Normal 2 2 2 2 13 12" xfId="44921" xr:uid="{DE3AED86-2EC0-4D29-BE6F-881A256D6306}"/>
    <cellStyle name="Normal 2 2 2 2 13 2" xfId="44922" xr:uid="{A2A97FA2-2F4A-464D-AA29-B101B3FECE75}"/>
    <cellStyle name="Normal 2 2 2 2 13 3" xfId="44923" xr:uid="{D5A68A72-4043-4D75-9871-53AA2FF26D53}"/>
    <cellStyle name="Normal 2 2 2 2 13 4" xfId="44924" xr:uid="{37F09CAB-CEC0-4136-BB02-9BD882901D5F}"/>
    <cellStyle name="Normal 2 2 2 2 13 5" xfId="44925" xr:uid="{ED920562-1C1B-4AFB-BF06-BE8586BD4008}"/>
    <cellStyle name="Normal 2 2 2 2 13 6" xfId="44926" xr:uid="{879E56FF-47D4-46F8-9D65-83DE2B14B47E}"/>
    <cellStyle name="Normal 2 2 2 2 13 7" xfId="44927" xr:uid="{D160DB2C-F696-4976-BE57-DFFE0C752891}"/>
    <cellStyle name="Normal 2 2 2 2 13 8" xfId="44928" xr:uid="{BA7C956A-9874-41DE-B291-B320C4FCF73E}"/>
    <cellStyle name="Normal 2 2 2 2 13 9" xfId="44929" xr:uid="{37D37519-1B60-4863-BF5D-C294925C29A6}"/>
    <cellStyle name="Normal 2 2 2 2 14" xfId="44930" xr:uid="{61368F6F-AA0D-4AAC-9403-20F382916BFE}"/>
    <cellStyle name="Normal 2 2 2 2 14 2" xfId="44931" xr:uid="{043C9B1C-C53C-416F-9C1B-AB5EA2647565}"/>
    <cellStyle name="Normal 2 2 2 2 14 3" xfId="44932" xr:uid="{EA153EBA-4F80-428D-ADA1-0B5B4557E26D}"/>
    <cellStyle name="Normal 2 2 2 2 14 4" xfId="44933" xr:uid="{F06981F3-7DAD-4D4C-9C7A-E58D5BA495FA}"/>
    <cellStyle name="Normal 2 2 2 2 15" xfId="44934" xr:uid="{C9CBEBA5-F3D4-43CB-952D-0DDAC0539F5B}"/>
    <cellStyle name="Normal 2 2 2 2 16" xfId="44935" xr:uid="{F10E977C-0E9F-4CAC-B235-A9B523B85C8B}"/>
    <cellStyle name="Normal 2 2 2 2 17" xfId="44936" xr:uid="{4D92D74D-983A-438D-9D50-6E2806CB68EC}"/>
    <cellStyle name="Normal 2 2 2 2 18" xfId="44937" xr:uid="{0DEE0DE5-F7D4-40DB-BE0A-5C9F9E73D409}"/>
    <cellStyle name="Normal 2 2 2 2 19" xfId="44938" xr:uid="{DCFE87EF-738B-48B1-99AB-84E42678A257}"/>
    <cellStyle name="Normal 2 2 2 2 2" xfId="44939" xr:uid="{3B102183-5150-4309-B438-19D9E09F2AB8}"/>
    <cellStyle name="Normal 2 2 2 2 2 10" xfId="44940" xr:uid="{48D9961E-A1C6-4DD5-883D-793D42E9A95A}"/>
    <cellStyle name="Normal 2 2 2 2 2 11" xfId="44941" xr:uid="{54E5C658-558E-4116-BCB8-4291D56A1D0B}"/>
    <cellStyle name="Normal 2 2 2 2 2 12" xfId="44942" xr:uid="{6C14A313-0A0A-44DA-8D7F-FD29E40011D0}"/>
    <cellStyle name="Normal 2 2 2 2 2 12 10" xfId="44943" xr:uid="{3306C6DA-A202-4282-B9B1-5DA405FFA033}"/>
    <cellStyle name="Normal 2 2 2 2 2 12 11" xfId="44944" xr:uid="{1F3AEFA4-4215-45C8-98D3-4DB3C5497BAB}"/>
    <cellStyle name="Normal 2 2 2 2 2 12 12" xfId="44945" xr:uid="{FD38C494-2A17-4A60-94C3-EE92DC29081B}"/>
    <cellStyle name="Normal 2 2 2 2 2 12 13" xfId="44946" xr:uid="{E4E6E0A3-2AD8-47D3-9E42-BF0DF1CDC305}"/>
    <cellStyle name="Normal 2 2 2 2 2 12 14" xfId="44947" xr:uid="{1EE1B354-CE1F-46CC-BA14-A30FFAC807A3}"/>
    <cellStyle name="Normal 2 2 2 2 2 12 2" xfId="44948" xr:uid="{6AC890C4-A435-4AB2-9E1D-C46961331CB2}"/>
    <cellStyle name="Normal 2 2 2 2 2 12 3" xfId="44949" xr:uid="{C87D9E4B-6EC1-4DE6-A270-99F68CCFD8E1}"/>
    <cellStyle name="Normal 2 2 2 2 2 12 4" xfId="44950" xr:uid="{D8040E29-3EA3-408A-9A23-1C07D249D619}"/>
    <cellStyle name="Normal 2 2 2 2 2 12 5" xfId="44951" xr:uid="{36C0723C-7937-4818-8E25-679EA93E50F2}"/>
    <cellStyle name="Normal 2 2 2 2 2 12 6" xfId="44952" xr:uid="{39AC026F-04E6-4D30-ACA0-47A09EE81847}"/>
    <cellStyle name="Normal 2 2 2 2 2 12 7" xfId="44953" xr:uid="{53C92FD1-F355-4C3C-A48E-CA402FF028BD}"/>
    <cellStyle name="Normal 2 2 2 2 2 12 8" xfId="44954" xr:uid="{B3187F5A-2D75-4A70-BAB4-A437B52C6F8A}"/>
    <cellStyle name="Normal 2 2 2 2 2 12 9" xfId="44955" xr:uid="{507FDF3C-980C-4F01-9115-FA1FF264FEE6}"/>
    <cellStyle name="Normal 2 2 2 2 2 13" xfId="44956" xr:uid="{4B8A1EB1-D125-4498-93ED-4BD4B8B5006E}"/>
    <cellStyle name="Normal 2 2 2 2 2 13 10" xfId="44957" xr:uid="{40B3D393-94AD-48D0-AA56-6051FB283417}"/>
    <cellStyle name="Normal 2 2 2 2 2 13 11" xfId="44958" xr:uid="{BED922F1-9A09-4529-B58C-3D0F28D8CB3E}"/>
    <cellStyle name="Normal 2 2 2 2 2 13 12" xfId="44959" xr:uid="{0225E7BB-B95F-4DEA-93F5-2AB354661C96}"/>
    <cellStyle name="Normal 2 2 2 2 2 13 2" xfId="44960" xr:uid="{6434AA74-EC30-4090-8BD8-04B59CBF048A}"/>
    <cellStyle name="Normal 2 2 2 2 2 13 3" xfId="44961" xr:uid="{BCA38C8A-96FC-41CD-87F9-052BE19E9032}"/>
    <cellStyle name="Normal 2 2 2 2 2 13 4" xfId="44962" xr:uid="{8B06D782-04AB-4934-B4AE-75EF0717BAB9}"/>
    <cellStyle name="Normal 2 2 2 2 2 13 5" xfId="44963" xr:uid="{E623B5F9-C314-49A5-A1EA-73399D587218}"/>
    <cellStyle name="Normal 2 2 2 2 2 13 6" xfId="44964" xr:uid="{E9A71618-8ABE-401A-BEA4-75DE92430C03}"/>
    <cellStyle name="Normal 2 2 2 2 2 13 7" xfId="44965" xr:uid="{B2050BC6-4C07-4B03-AD70-7DE273BA4578}"/>
    <cellStyle name="Normal 2 2 2 2 2 13 8" xfId="44966" xr:uid="{EE206429-B0C6-4D38-9D5D-A3874B320A2A}"/>
    <cellStyle name="Normal 2 2 2 2 2 13 9" xfId="44967" xr:uid="{3534B94A-03DD-4124-83A3-94730BEEE74A}"/>
    <cellStyle name="Normal 2 2 2 2 2 14" xfId="44968" xr:uid="{5701FF5F-31E8-4AA8-A14A-2F2F0E4FFE4B}"/>
    <cellStyle name="Normal 2 2 2 2 2 14 2" xfId="44969" xr:uid="{D1370FEE-FE30-4612-A1B5-ADE8A11DF7E4}"/>
    <cellStyle name="Normal 2 2 2 2 2 14 3" xfId="44970" xr:uid="{481C4B99-37C7-4200-9F09-813AC9685E50}"/>
    <cellStyle name="Normal 2 2 2 2 2 14 4" xfId="44971" xr:uid="{2E5E4ABA-A75E-46C3-9182-280EED3A1B50}"/>
    <cellStyle name="Normal 2 2 2 2 2 15" xfId="44972" xr:uid="{A5F27366-07E1-4642-8B42-EB771BB4A97A}"/>
    <cellStyle name="Normal 2 2 2 2 2 16" xfId="44973" xr:uid="{A028F585-9C8A-4D41-AB9C-F2F5D12DD058}"/>
    <cellStyle name="Normal 2 2 2 2 2 17" xfId="44974" xr:uid="{7A34D10E-840A-4397-9835-ED0F1CBCECE1}"/>
    <cellStyle name="Normal 2 2 2 2 2 18" xfId="44975" xr:uid="{84393AC7-1918-42F2-A996-CD7EDA2C56AE}"/>
    <cellStyle name="Normal 2 2 2 2 2 19" xfId="44976" xr:uid="{FECD7F5E-8670-4368-90D3-C04981627F5F}"/>
    <cellStyle name="Normal 2 2 2 2 2 2" xfId="44977" xr:uid="{74ACAB88-9CA2-4016-BAF7-3F8426B1345D}"/>
    <cellStyle name="Normal 2 2 2 2 2 2 10" xfId="44978" xr:uid="{65928FA5-4BDE-4BC6-8B63-17DA56A160B7}"/>
    <cellStyle name="Normal 2 2 2 2 2 2 11" xfId="44979" xr:uid="{BAF03F8F-04DF-486F-AF4C-1E58F27A6EC7}"/>
    <cellStyle name="Normal 2 2 2 2 2 2 12" xfId="44980" xr:uid="{8CC4AABE-16E2-4428-897F-470662409FB4}"/>
    <cellStyle name="Normal 2 2 2 2 2 2 13" xfId="44981" xr:uid="{4CD74B40-AB35-4836-A945-EBA2ECB02276}"/>
    <cellStyle name="Normal 2 2 2 2 2 2 14" xfId="44982" xr:uid="{3D40B553-8D41-46C6-B2BE-E051C972B6EF}"/>
    <cellStyle name="Normal 2 2 2 2 2 2 15" xfId="44983" xr:uid="{B65DAB8C-B669-4D69-BB1A-8EF631D181D1}"/>
    <cellStyle name="Normal 2 2 2 2 2 2 16" xfId="44984" xr:uid="{20A1EE12-C854-4B12-AF3D-FC0AB770D603}"/>
    <cellStyle name="Normal 2 2 2 2 2 2 17" xfId="44985" xr:uid="{B3CE0CD0-C8D3-403B-8DBD-B9A67596D58E}"/>
    <cellStyle name="Normal 2 2 2 2 2 2 2" xfId="44986" xr:uid="{05C9A7EA-8C62-46EA-835A-C9C21DA46EF4}"/>
    <cellStyle name="Normal 2 2 2 2 2 2 2 10" xfId="44987" xr:uid="{34B7C4F1-DC03-44F3-8ABE-D6791E448A6D}"/>
    <cellStyle name="Normal 2 2 2 2 2 2 2 11" xfId="44988" xr:uid="{84BDCA59-11E8-4663-9C34-F1419803F3FC}"/>
    <cellStyle name="Normal 2 2 2 2 2 2 2 12" xfId="44989" xr:uid="{CE290D3A-54C9-423B-ABF2-261EE4C111F8}"/>
    <cellStyle name="Normal 2 2 2 2 2 2 2 13" xfId="44990" xr:uid="{23EF39ED-1175-4046-AA52-A03A8CC0289F}"/>
    <cellStyle name="Normal 2 2 2 2 2 2 2 14" xfId="44991" xr:uid="{917C8946-037D-4F73-B38C-EDA94FD610B4}"/>
    <cellStyle name="Normal 2 2 2 2 2 2 2 15" xfId="44992" xr:uid="{CDF28344-28CC-4FDE-8B9C-592DB5ADDE18}"/>
    <cellStyle name="Normal 2 2 2 2 2 2 2 16" xfId="44993" xr:uid="{B811848D-0CBB-430B-A519-74A1CB1EB0DC}"/>
    <cellStyle name="Normal 2 2 2 2 2 2 2 17" xfId="44994" xr:uid="{FCEFA99E-54D3-4A45-9215-EA942B963649}"/>
    <cellStyle name="Normal 2 2 2 2 2 2 2 2" xfId="44995" xr:uid="{A84618BA-1E27-4552-A661-A391D069A614}"/>
    <cellStyle name="Normal 2 2 2 2 2 2 2 2 10" xfId="44996" xr:uid="{4FFCA5D7-E55F-496D-891A-C348D8EB5B3A}"/>
    <cellStyle name="Normal 2 2 2 2 2 2 2 2 11" xfId="44997" xr:uid="{F2957B34-2F4F-4D31-AE8D-E14F393ED58E}"/>
    <cellStyle name="Normal 2 2 2 2 2 2 2 2 12" xfId="44998" xr:uid="{16CB9CF1-DBCD-43D0-88C8-D8555E8F76A5}"/>
    <cellStyle name="Normal 2 2 2 2 2 2 2 2 13" xfId="44999" xr:uid="{4F7DE308-0671-4F8E-943C-D2B4F5448EE0}"/>
    <cellStyle name="Normal 2 2 2 2 2 2 2 2 14" xfId="45000" xr:uid="{C6CCCBB3-8293-4434-9545-B511E22F9427}"/>
    <cellStyle name="Normal 2 2 2 2 2 2 2 2 2" xfId="45001" xr:uid="{7D9D9F53-2598-4BE0-88EF-8514246648D3}"/>
    <cellStyle name="Normal 2 2 2 2 2 2 2 2 2 10" xfId="45002" xr:uid="{16F8B5C4-B775-41E3-84DF-947F54973CDF}"/>
    <cellStyle name="Normal 2 2 2 2 2 2 2 2 2 11" xfId="45003" xr:uid="{219EC29A-7D8A-40C6-8136-3A7854C12586}"/>
    <cellStyle name="Normal 2 2 2 2 2 2 2 2 2 12" xfId="45004" xr:uid="{31F13BFD-E080-443F-AFC1-E3869625F006}"/>
    <cellStyle name="Normal 2 2 2 2 2 2 2 2 2 13" xfId="45005" xr:uid="{79BD1D30-294E-4169-9F82-4022B1AA7AD2}"/>
    <cellStyle name="Normal 2 2 2 2 2 2 2 2 2 14" xfId="45006" xr:uid="{E2EA9431-6080-48BE-ABCF-0735337E73A2}"/>
    <cellStyle name="Normal 2 2 2 2 2 2 2 2 2 2" xfId="45007" xr:uid="{C0AFE3D9-3422-4C05-B624-493C2B9E6858}"/>
    <cellStyle name="Normal 2 2 2 2 2 2 2 2 2 3" xfId="45008" xr:uid="{8530452B-A228-41D4-A775-6F2449BF7343}"/>
    <cellStyle name="Normal 2 2 2 2 2 2 2 2 2 4" xfId="45009" xr:uid="{243FA663-7D71-4AED-9A75-C10EC9BA69B1}"/>
    <cellStyle name="Normal 2 2 2 2 2 2 2 2 2 5" xfId="45010" xr:uid="{A87A48CC-25EA-4DE0-992D-449CDE37F3BC}"/>
    <cellStyle name="Normal 2 2 2 2 2 2 2 2 2 6" xfId="45011" xr:uid="{34A3C9BA-7956-4657-A175-581623617896}"/>
    <cellStyle name="Normal 2 2 2 2 2 2 2 2 2 7" xfId="45012" xr:uid="{9B2199A7-3F7F-485B-98D4-D18E57401C6C}"/>
    <cellStyle name="Normal 2 2 2 2 2 2 2 2 2 8" xfId="45013" xr:uid="{82858AFE-69E4-41AD-8788-E0BD8F4E211A}"/>
    <cellStyle name="Normal 2 2 2 2 2 2 2 2 2 9" xfId="45014" xr:uid="{C7907555-3484-4010-AE8D-71E9AFEDDCD3}"/>
    <cellStyle name="Normal 2 2 2 2 2 2 2 2 3" xfId="45015" xr:uid="{5D97FCDD-BC30-4C4D-B071-F33D72526743}"/>
    <cellStyle name="Normal 2 2 2 2 2 2 2 2 3 10" xfId="45016" xr:uid="{9AB08BE5-24CC-49BA-A5EC-1FCD63FDCD9B}"/>
    <cellStyle name="Normal 2 2 2 2 2 2 2 2 3 11" xfId="45017" xr:uid="{E0F19337-BFA9-4783-BFBD-BBA8C64EA386}"/>
    <cellStyle name="Normal 2 2 2 2 2 2 2 2 3 12" xfId="45018" xr:uid="{EED21CD8-61A7-4B8B-B73D-F8A1FBA70D2C}"/>
    <cellStyle name="Normal 2 2 2 2 2 2 2 2 3 2" xfId="45019" xr:uid="{CF2A4C44-A26A-4860-86B7-D67E9FD3F91D}"/>
    <cellStyle name="Normal 2 2 2 2 2 2 2 2 3 3" xfId="45020" xr:uid="{2A9EBB09-CF0B-4918-B43C-7A4902E35B38}"/>
    <cellStyle name="Normal 2 2 2 2 2 2 2 2 3 4" xfId="45021" xr:uid="{D856A667-636D-4EDE-B1A9-AD5A22EA20CA}"/>
    <cellStyle name="Normal 2 2 2 2 2 2 2 2 3 5" xfId="45022" xr:uid="{7A82FBB7-3635-4040-A3F1-063E048B00DA}"/>
    <cellStyle name="Normal 2 2 2 2 2 2 2 2 3 6" xfId="45023" xr:uid="{7CCA543D-E017-4500-AE6D-1CDE3861080C}"/>
    <cellStyle name="Normal 2 2 2 2 2 2 2 2 3 7" xfId="45024" xr:uid="{F60B8542-BF66-4B66-94A7-EDA421B1A0E6}"/>
    <cellStyle name="Normal 2 2 2 2 2 2 2 2 3 8" xfId="45025" xr:uid="{E34D3CC2-1CE2-4B17-BBCA-EC63A632640E}"/>
    <cellStyle name="Normal 2 2 2 2 2 2 2 2 3 9" xfId="45026" xr:uid="{16A46E47-17EA-4F7E-8715-3328061D19FE}"/>
    <cellStyle name="Normal 2 2 2 2 2 2 2 2 4" xfId="45027" xr:uid="{FE87ECCB-F379-4E0B-A5C9-15BBEDF740EC}"/>
    <cellStyle name="Normal 2 2 2 2 2 2 2 2 4 2" xfId="45028" xr:uid="{40EBC015-29CC-4796-898E-0ED95D3F292B}"/>
    <cellStyle name="Normal 2 2 2 2 2 2 2 2 4 3" xfId="45029" xr:uid="{0C77FF37-B0F6-4437-8CBB-E0E0EB475180}"/>
    <cellStyle name="Normal 2 2 2 2 2 2 2 2 4 4" xfId="45030" xr:uid="{F2708E6D-D59F-4380-8583-CB17BAFC10A9}"/>
    <cellStyle name="Normal 2 2 2 2 2 2 2 2 5" xfId="45031" xr:uid="{75AA7295-2575-47E1-AE01-AB13F928D604}"/>
    <cellStyle name="Normal 2 2 2 2 2 2 2 2 6" xfId="45032" xr:uid="{10C36F5C-B414-40D5-A590-574179601FB2}"/>
    <cellStyle name="Normal 2 2 2 2 2 2 2 2 7" xfId="45033" xr:uid="{EA277408-FAAE-47D8-BCD5-9AE4B4E1E0B2}"/>
    <cellStyle name="Normal 2 2 2 2 2 2 2 2 8" xfId="45034" xr:uid="{DA963277-0AD9-4B6B-BF62-EE6FE5AB374F}"/>
    <cellStyle name="Normal 2 2 2 2 2 2 2 2 9" xfId="45035" xr:uid="{DA306746-115F-402D-BB3D-CBB344298C17}"/>
    <cellStyle name="Normal 2 2 2 2 2 2 2 3" xfId="45036" xr:uid="{97FE6EB2-7AF4-4C8D-94D3-5E1B28620306}"/>
    <cellStyle name="Normal 2 2 2 2 2 2 2 3 10" xfId="45037" xr:uid="{A9F8752F-6C10-440A-945A-DB1BA708D59E}"/>
    <cellStyle name="Normal 2 2 2 2 2 2 2 3 11" xfId="45038" xr:uid="{1AEE2C2F-FDC3-4A87-9522-FDCB1475CB82}"/>
    <cellStyle name="Normal 2 2 2 2 2 2 2 3 12" xfId="45039" xr:uid="{5C895C7C-065D-447D-9A2F-B9350D0010F6}"/>
    <cellStyle name="Normal 2 2 2 2 2 2 2 3 2" xfId="45040" xr:uid="{0C9C9627-938A-4F6C-BE42-9D81A8DEEA91}"/>
    <cellStyle name="Normal 2 2 2 2 2 2 2 3 3" xfId="45041" xr:uid="{CF9BE835-211B-4E49-B38A-8BBDA73877CB}"/>
    <cellStyle name="Normal 2 2 2 2 2 2 2 3 4" xfId="45042" xr:uid="{490BA8FC-6ED2-41F0-A1EF-804258075512}"/>
    <cellStyle name="Normal 2 2 2 2 2 2 2 3 5" xfId="45043" xr:uid="{407E9469-305F-4A41-B8E3-E0B1C770682F}"/>
    <cellStyle name="Normal 2 2 2 2 2 2 2 3 6" xfId="45044" xr:uid="{749AFDB6-7906-43DD-A368-7AD1220F475E}"/>
    <cellStyle name="Normal 2 2 2 2 2 2 2 3 7" xfId="45045" xr:uid="{251196D3-D018-426D-BFC3-DD1F1B356E89}"/>
    <cellStyle name="Normal 2 2 2 2 2 2 2 3 8" xfId="45046" xr:uid="{393BE633-8D2B-4792-AFDE-CA1A959CF5B2}"/>
    <cellStyle name="Normal 2 2 2 2 2 2 2 3 9" xfId="45047" xr:uid="{293C66C0-8A63-4638-986F-E70B6E28C952}"/>
    <cellStyle name="Normal 2 2 2 2 2 2 2 4" xfId="45048" xr:uid="{0C8BBB53-C122-4EE7-9ED0-112C8B790B0F}"/>
    <cellStyle name="Normal 2 2 2 2 2 2 2 4 2" xfId="45049" xr:uid="{11CA1A45-65CB-4AB1-BECE-44C999084C66}"/>
    <cellStyle name="Normal 2 2 2 2 2 2 2 4 3" xfId="45050" xr:uid="{7BFBAB98-A966-4B8F-AAA8-14B2A0A23528}"/>
    <cellStyle name="Normal 2 2 2 2 2 2 2 4 4" xfId="45051" xr:uid="{D939C935-5193-4262-B7D5-8DFED1C9A723}"/>
    <cellStyle name="Normal 2 2 2 2 2 2 2 5" xfId="45052" xr:uid="{13248857-434B-475F-A371-EA4D1D7B43B0}"/>
    <cellStyle name="Normal 2 2 2 2 2 2 2 6" xfId="45053" xr:uid="{402FDF5A-F3E6-4C6D-81B6-BFF39EA839CB}"/>
    <cellStyle name="Normal 2 2 2 2 2 2 2 7" xfId="45054" xr:uid="{14CAABAD-690F-48B4-815B-D2F66EE00622}"/>
    <cellStyle name="Normal 2 2 2 2 2 2 2 8" xfId="45055" xr:uid="{E89F847B-E576-4A2D-8C4B-11573E6DE865}"/>
    <cellStyle name="Normal 2 2 2 2 2 2 2 9" xfId="45056" xr:uid="{602AB367-FD28-498F-B75C-98A6FCD46B83}"/>
    <cellStyle name="Normal 2 2 2 2 2 2 3" xfId="45057" xr:uid="{A2169C4D-2D2C-4A5D-BBDA-E82C63A1F8EA}"/>
    <cellStyle name="Normal 2 2 2 2 2 2 3 10" xfId="45058" xr:uid="{2E128F8D-3C5F-493F-846A-018C7450B2EF}"/>
    <cellStyle name="Normal 2 2 2 2 2 2 3 11" xfId="45059" xr:uid="{A979B8DF-1682-48A3-96EC-A06E267C2C71}"/>
    <cellStyle name="Normal 2 2 2 2 2 2 3 12" xfId="45060" xr:uid="{33471085-3A3F-425B-81FF-5CE089E6B397}"/>
    <cellStyle name="Normal 2 2 2 2 2 2 3 13" xfId="45061" xr:uid="{152AD64B-38F3-4064-AE96-E5604CCD0163}"/>
    <cellStyle name="Normal 2 2 2 2 2 2 3 14" xfId="45062" xr:uid="{65458822-8755-444D-9500-6DB5D1531A41}"/>
    <cellStyle name="Normal 2 2 2 2 2 2 3 2" xfId="45063" xr:uid="{68279E73-AEE0-4289-9C30-25C957C54BBE}"/>
    <cellStyle name="Normal 2 2 2 2 2 2 3 3" xfId="45064" xr:uid="{940AB84E-1182-48AE-812D-32EC1C4C3861}"/>
    <cellStyle name="Normal 2 2 2 2 2 2 3 4" xfId="45065" xr:uid="{E48F3CA3-FC8F-4149-B95A-7DFE64BB8E54}"/>
    <cellStyle name="Normal 2 2 2 2 2 2 3 5" xfId="45066" xr:uid="{DC167E5A-B2BC-4903-83EF-F820A12B2A3E}"/>
    <cellStyle name="Normal 2 2 2 2 2 2 3 6" xfId="45067" xr:uid="{2D2FB327-FE12-456A-9845-1E0818E0B402}"/>
    <cellStyle name="Normal 2 2 2 2 2 2 3 7" xfId="45068" xr:uid="{4A4A735B-A50A-4ED3-B55A-DC59C188E261}"/>
    <cellStyle name="Normal 2 2 2 2 2 2 3 8" xfId="45069" xr:uid="{95ABBE72-E357-4668-AF44-0EA5207A5D9A}"/>
    <cellStyle name="Normal 2 2 2 2 2 2 3 9" xfId="45070" xr:uid="{3092ACF6-569D-428E-AF5D-ACCFCBCEFCEC}"/>
    <cellStyle name="Normal 2 2 2 2 2 2 4" xfId="45071" xr:uid="{16B3FC7E-0BAD-41D6-A505-D1A21483F3DA}"/>
    <cellStyle name="Normal 2 2 2 2 2 2 4 10" xfId="45072" xr:uid="{067F3930-8BB4-4295-A4E0-42E5B8487EB1}"/>
    <cellStyle name="Normal 2 2 2 2 2 2 4 11" xfId="45073" xr:uid="{94E7610E-8749-4042-80F7-E3DD6767F621}"/>
    <cellStyle name="Normal 2 2 2 2 2 2 4 12" xfId="45074" xr:uid="{2797E40B-6A80-4BAE-BB0F-33E5C2FA9507}"/>
    <cellStyle name="Normal 2 2 2 2 2 2 4 2" xfId="45075" xr:uid="{EC291414-9073-45A1-9F94-9EB82F563682}"/>
    <cellStyle name="Normal 2 2 2 2 2 2 4 3" xfId="45076" xr:uid="{225753D7-BD3A-4767-BA42-A8B6A4D4BAE5}"/>
    <cellStyle name="Normal 2 2 2 2 2 2 4 4" xfId="45077" xr:uid="{1EA185BB-83A9-445F-9886-E50482EEECA8}"/>
    <cellStyle name="Normal 2 2 2 2 2 2 4 5" xfId="45078" xr:uid="{3CC2EC49-6A2F-4304-B1C1-24CCA7497D9A}"/>
    <cellStyle name="Normal 2 2 2 2 2 2 4 6" xfId="45079" xr:uid="{FAC4B0B3-3B4F-4D42-A0BB-81F3C37BB7CD}"/>
    <cellStyle name="Normal 2 2 2 2 2 2 4 7" xfId="45080" xr:uid="{A3F5B218-5C5C-4630-AF7A-535DDA0D9BBB}"/>
    <cellStyle name="Normal 2 2 2 2 2 2 4 8" xfId="45081" xr:uid="{D09D8578-BC73-4EE4-8E48-4378DE0168F3}"/>
    <cellStyle name="Normal 2 2 2 2 2 2 4 9" xfId="45082" xr:uid="{825472B2-5615-4F46-B4AF-50303A9E9B02}"/>
    <cellStyle name="Normal 2 2 2 2 2 2 5" xfId="45083" xr:uid="{E98DE833-6BC2-4D05-B307-8C82507BA482}"/>
    <cellStyle name="Normal 2 2 2 2 2 2 5 2" xfId="45084" xr:uid="{4C3B069E-CDA4-4F0B-B0B5-25D3B8827CEF}"/>
    <cellStyle name="Normal 2 2 2 2 2 2 5 3" xfId="45085" xr:uid="{726D20DA-6F77-439B-8D03-ED9560E4BC3C}"/>
    <cellStyle name="Normal 2 2 2 2 2 2 5 4" xfId="45086" xr:uid="{5C7EC68A-C4DA-4952-B5D7-FF5BA8775013}"/>
    <cellStyle name="Normal 2 2 2 2 2 2 6" xfId="45087" xr:uid="{67D3EE15-E85B-41E0-86E8-22FBAC2EEEBB}"/>
    <cellStyle name="Normal 2 2 2 2 2 2 7" xfId="45088" xr:uid="{04741AA6-C3D9-46D2-A259-2A55121207EE}"/>
    <cellStyle name="Normal 2 2 2 2 2 2 8" xfId="45089" xr:uid="{031D5535-70AE-4924-BD68-A4E43B8B570F}"/>
    <cellStyle name="Normal 2 2 2 2 2 2 9" xfId="45090" xr:uid="{45122E93-F494-42BD-8A0D-A9B57CD38328}"/>
    <cellStyle name="Normal 2 2 2 2 2 20" xfId="45091" xr:uid="{B42E1651-E753-40B4-A3FF-FCEC65AC072E}"/>
    <cellStyle name="Normal 2 2 2 2 2 21" xfId="45092" xr:uid="{21C2D132-A6FF-4EE2-8FBF-42AC1F17250D}"/>
    <cellStyle name="Normal 2 2 2 2 2 22" xfId="45093" xr:uid="{A807194C-0D3E-4929-B1B1-AB3D8598DC2C}"/>
    <cellStyle name="Normal 2 2 2 2 2 23" xfId="45094" xr:uid="{E6ABFC7F-897C-4E9A-B9B9-D0FEA297F6A1}"/>
    <cellStyle name="Normal 2 2 2 2 2 24" xfId="45095" xr:uid="{45A230ED-441A-4282-AFBA-89AD8C0A5AFC}"/>
    <cellStyle name="Normal 2 2 2 2 2 25" xfId="45096" xr:uid="{4D7A2FDF-2F7E-41EE-9D23-A4C19A939686}"/>
    <cellStyle name="Normal 2 2 2 2 2 26" xfId="45097" xr:uid="{A0143D1A-4DF1-4A4E-904D-94CD01BE5D14}"/>
    <cellStyle name="Normal 2 2 2 2 2 27" xfId="45098" xr:uid="{FA7813C4-135B-4856-89E3-4EA996D8CD2D}"/>
    <cellStyle name="Normal 2 2 2 2 2 28" xfId="45099" xr:uid="{68F9DD0B-CBC9-4FBD-A9F5-D294BD621AF4}"/>
    <cellStyle name="Normal 2 2 2 2 2 3" xfId="45100" xr:uid="{FDB987C5-FB54-4DE1-AC1A-A4AFC6165E8D}"/>
    <cellStyle name="Normal 2 2 2 2 2 3 2" xfId="45101" xr:uid="{8E99F973-B378-4446-B60C-CC8CF0A49517}"/>
    <cellStyle name="Normal 2 2 2 2 2 4" xfId="45102" xr:uid="{A82A7659-20C8-48FB-AA39-B59EC95A4916}"/>
    <cellStyle name="Normal 2 2 2 2 2 5" xfId="45103" xr:uid="{002565D8-DF6D-40B5-8C54-7620E4FF4934}"/>
    <cellStyle name="Normal 2 2 2 2 2 6" xfId="45104" xr:uid="{552C8F7A-B29A-430E-9633-2A0F0168A7D1}"/>
    <cellStyle name="Normal 2 2 2 2 2 7" xfId="45105" xr:uid="{3A38AF63-28DA-4714-B411-96218E5E7FFC}"/>
    <cellStyle name="Normal 2 2 2 2 2 8" xfId="45106" xr:uid="{D080B5A4-A40E-491B-B0BF-005E17227E6F}"/>
    <cellStyle name="Normal 2 2 2 2 2 9" xfId="45107" xr:uid="{8E22AF27-BF77-497E-824C-9DAFD4DD765F}"/>
    <cellStyle name="Normal 2 2 2 2 2_Commentaires" xfId="45108" xr:uid="{BE06345E-1DA1-49AC-847C-36B7DF7E8CEE}"/>
    <cellStyle name="Normal 2 2 2 2 20" xfId="45109" xr:uid="{2B134B4C-1C8C-4173-9BB2-F5F3FDCB49FC}"/>
    <cellStyle name="Normal 2 2 2 2 21" xfId="45110" xr:uid="{F45F702C-24D0-4876-B2AA-9E67B5D548C4}"/>
    <cellStyle name="Normal 2 2 2 2 22" xfId="45111" xr:uid="{939269E1-695B-40AC-9737-B258F826040B}"/>
    <cellStyle name="Normal 2 2 2 2 23" xfId="45112" xr:uid="{10B020E2-F9AB-49B4-80FF-14A09C3EDF94}"/>
    <cellStyle name="Normal 2 2 2 2 24" xfId="45113" xr:uid="{BA59F144-C763-41F7-BF35-ACD1B31FA7F9}"/>
    <cellStyle name="Normal 2 2 2 2 25" xfId="45114" xr:uid="{56F5BBAA-A2B4-4689-8593-DB364AD275A0}"/>
    <cellStyle name="Normal 2 2 2 2 26" xfId="45115" xr:uid="{C5793438-8394-40D1-B17B-4581544C915B}"/>
    <cellStyle name="Normal 2 2 2 2 27" xfId="45116" xr:uid="{146F3C3A-B9B3-4682-BD1C-2DC063F67391}"/>
    <cellStyle name="Normal 2 2 2 2 28" xfId="45117" xr:uid="{76AE8BD9-2F44-4B81-9592-E4F8BDCC9988}"/>
    <cellStyle name="Normal 2 2 2 2 29" xfId="45118" xr:uid="{B149BBCA-123C-4F9E-8FDB-CC3E6C663C64}"/>
    <cellStyle name="Normal 2 2 2 2 3" xfId="45119" xr:uid="{A907B833-324F-4E9C-A782-64493121CEFD}"/>
    <cellStyle name="Normal 2 2 2 2 3 2" xfId="45120" xr:uid="{C66AF9AE-0C65-4C87-BEFB-CDB0E4B7BB27}"/>
    <cellStyle name="Normal 2 2 2 2 4" xfId="45121" xr:uid="{D0E3EFDC-6A8F-420B-BA2A-EA351E42786B}"/>
    <cellStyle name="Normal 2 2 2 2 5" xfId="45122" xr:uid="{1D0070E1-F760-49B7-ADDB-7C9D54EDFB51}"/>
    <cellStyle name="Normal 2 2 2 2 6" xfId="45123" xr:uid="{392081A6-6DE8-4183-BCF3-CEEF37D2568C}"/>
    <cellStyle name="Normal 2 2 2 2 7" xfId="45124" xr:uid="{53EB3594-CA90-44C1-9E01-F16063C33F4D}"/>
    <cellStyle name="Normal 2 2 2 2 8" xfId="45125" xr:uid="{9E5985FC-FCF2-48E1-99A3-58C873B5FDC7}"/>
    <cellStyle name="Normal 2 2 2 2 9" xfId="45126" xr:uid="{91FA4D55-D64A-4CC0-BEA2-CB722C777219}"/>
    <cellStyle name="Normal 2 2 2 2_Commentaires" xfId="45127" xr:uid="{DD1571E5-F508-448A-A9A6-ECA38FB30748}"/>
    <cellStyle name="Normal 2 2 2 20" xfId="45128" xr:uid="{07425661-A1EC-4050-977C-1B33EED1A9DF}"/>
    <cellStyle name="Normal 2 2 2 21" xfId="45129" xr:uid="{1A664AF9-C80E-424C-8F27-B387D8156DB9}"/>
    <cellStyle name="Normal 2 2 2 22" xfId="45130" xr:uid="{31D685F1-16B4-4869-89BE-58FFCF2333EC}"/>
    <cellStyle name="Normal 2 2 2 23" xfId="45131" xr:uid="{F8A9A940-649E-499B-BC7F-26E8F65720A4}"/>
    <cellStyle name="Normal 2 2 2 24" xfId="45132" xr:uid="{FE89374B-7B06-4D87-967C-D3CF33D892B8}"/>
    <cellStyle name="Normal 2 2 2 25" xfId="45133" xr:uid="{04C7B73F-47C1-4ABA-AD4E-0F76502BCFF6}"/>
    <cellStyle name="Normal 2 2 2 26" xfId="45134" xr:uid="{6063C405-B83C-44BF-9A73-81C30921EE54}"/>
    <cellStyle name="Normal 2 2 2 27" xfId="45135" xr:uid="{DCC993E3-7BA0-4AF3-944D-691F9CC07E42}"/>
    <cellStyle name="Normal 2 2 2 28" xfId="45136" xr:uid="{ACFD75B6-C807-470C-A5EC-D1095B2D9BA2}"/>
    <cellStyle name="Normal 2 2 2 3" xfId="45137" xr:uid="{C4841556-D4F2-4901-9398-AFEA678EE93E}"/>
    <cellStyle name="Normal 2 2 2 3 2" xfId="45138" xr:uid="{0D5AB5D6-E624-4DEC-AE83-A2C4B1E232D1}"/>
    <cellStyle name="Normal 2 2 2 3 2 2" xfId="45139" xr:uid="{FF2CC879-C080-4D61-A6E4-4BBE1C7E0A9D}"/>
    <cellStyle name="Normal 2 2 2 3 2 3" xfId="45140" xr:uid="{7890FEBE-57D5-4423-9068-D16DC734463B}"/>
    <cellStyle name="Normal 2 2 2 3 2_Commentaires" xfId="45141" xr:uid="{2270C00C-C104-414F-9AA0-CD7856522D46}"/>
    <cellStyle name="Normal 2 2 2 3 3" xfId="45142" xr:uid="{61FFA7A3-DA0C-466A-A897-ACB61D8371DB}"/>
    <cellStyle name="Normal 2 2 2 3 4" xfId="45143" xr:uid="{41C3E8C1-A757-456A-A804-E86551733F74}"/>
    <cellStyle name="Normal 2 2 2 3_Commentaires" xfId="45144" xr:uid="{9B08E981-53E9-42B2-931A-BC93E1BA4C68}"/>
    <cellStyle name="Normal 2 2 2 4" xfId="45145" xr:uid="{045A4464-E631-4815-A0B9-2136846CFCCF}"/>
    <cellStyle name="Normal 2 2 2 4 2" xfId="45146" xr:uid="{EF5AEAC9-3687-4A8F-8BFD-CD9AC87DAB0C}"/>
    <cellStyle name="Normal 2 2 2 4 2 2" xfId="45147" xr:uid="{94823EDB-BCB8-4CC1-A254-1AAF6251EA8B}"/>
    <cellStyle name="Normal 2 2 2 4 2 3" xfId="45148" xr:uid="{8725845E-2EC9-4CCA-97CD-787198F67C75}"/>
    <cellStyle name="Normal 2 2 2 4 2_Commentaires" xfId="45149" xr:uid="{8725A445-F4DF-426E-A671-DF0E3B5CC798}"/>
    <cellStyle name="Normal 2 2 2 4 3" xfId="45150" xr:uid="{FFDFF18B-EF78-490A-9A09-442788C6C64E}"/>
    <cellStyle name="Normal 2 2 2 4 4" xfId="45151" xr:uid="{AB0283CB-C5E6-436F-BD27-A63E5CB255E8}"/>
    <cellStyle name="Normal 2 2 2 4_Commentaires" xfId="45152" xr:uid="{A1830B50-235C-45B3-830F-D43DF2EF8D8A}"/>
    <cellStyle name="Normal 2 2 2 5" xfId="45153" xr:uid="{61680BA9-8600-4E5B-B4D8-A79B514D1128}"/>
    <cellStyle name="Normal 2 2 2 5 2" xfId="45154" xr:uid="{4D005FF2-D41D-4234-A869-2BCEAFD0928B}"/>
    <cellStyle name="Normal 2 2 2 5 2 2" xfId="45155" xr:uid="{13509864-C3BA-4C2C-89F1-FCA89766FF7C}"/>
    <cellStyle name="Normal 2 2 2 5 2_Commentaires" xfId="45156" xr:uid="{D0E74F40-293D-41C4-BD09-D8B81C3FAEA0}"/>
    <cellStyle name="Normal 2 2 2 5 3" xfId="45157" xr:uid="{26A3F8B2-233A-4E29-A719-FF4A579C4CA1}"/>
    <cellStyle name="Normal 2 2 2 5 4" xfId="45158" xr:uid="{57466E9D-C298-48A0-96A5-FCFBAC10E095}"/>
    <cellStyle name="Normal 2 2 2 5_Commentaires" xfId="45159" xr:uid="{826697BE-BD6B-430E-9DFC-EFB17DB10C59}"/>
    <cellStyle name="Normal 2 2 2 6" xfId="45160" xr:uid="{56CE5608-2567-43A9-9671-568CD6E2F8A3}"/>
    <cellStyle name="Normal 2 2 2 6 2" xfId="45161" xr:uid="{0F668B44-4909-4791-BB0F-E02B179D3CA4}"/>
    <cellStyle name="Normal 2 2 2 6 2 2" xfId="45162" xr:uid="{B43323FB-D8BA-4C76-B745-944F5BF14AE3}"/>
    <cellStyle name="Normal 2 2 2 6 2_Commentaires" xfId="45163" xr:uid="{14BC3931-ABA3-4785-A427-7C30A1B89035}"/>
    <cellStyle name="Normal 2 2 2 6 3" xfId="45164" xr:uid="{E18913F6-5780-41F6-9BCE-54CAF23C8D7E}"/>
    <cellStyle name="Normal 2 2 2 6 4" xfId="45165" xr:uid="{92D88D6A-8E05-4E26-BD7C-E3B57537ED6A}"/>
    <cellStyle name="Normal 2 2 2 6_Commentaires" xfId="45166" xr:uid="{AA7159CA-8DFB-4198-8E16-8ECE1AA9FB1E}"/>
    <cellStyle name="Normal 2 2 2 7" xfId="45167" xr:uid="{82EC2758-A337-4ED9-BD76-AF3D21E6DCF2}"/>
    <cellStyle name="Normal 2 2 2 7 2" xfId="45168" xr:uid="{39FC724F-694D-4F86-9A20-58E093A228CA}"/>
    <cellStyle name="Normal 2 2 2 7_Commentaires" xfId="45169" xr:uid="{FFE9F060-BD4A-4378-8F5A-F2F2A3B960BE}"/>
    <cellStyle name="Normal 2 2 2 8" xfId="45170" xr:uid="{4584294D-C5B0-432F-BC76-1C2F6E677016}"/>
    <cellStyle name="Normal 2 2 2 9" xfId="45171" xr:uid="{3ED0889E-4E70-44FA-890D-F1D945C51029}"/>
    <cellStyle name="Normal 2 2 2_Commentaires" xfId="45172" xr:uid="{B6B2A416-1A25-4D79-8A26-53C62509F8FA}"/>
    <cellStyle name="Normal 2 2 20" xfId="45173" xr:uid="{F0BD568A-3F14-4342-85CB-E8B0D47C0A47}"/>
    <cellStyle name="Normal 2 2 21" xfId="45174" xr:uid="{AFDC3FC4-C630-4602-8BEF-8FA9561D68BD}"/>
    <cellStyle name="Normal 2 2 22" xfId="45175" xr:uid="{52B1CF7B-2B88-4EE2-A019-ACA615D649DF}"/>
    <cellStyle name="Normal 2 2 23" xfId="45176" xr:uid="{36EF6E32-5918-47FA-B253-5D687B7A39E1}"/>
    <cellStyle name="Normal 2 2 24" xfId="45177" xr:uid="{2513DD8A-E512-401E-839A-EC2D0086CDFB}"/>
    <cellStyle name="Normal 2 2 25" xfId="45178" xr:uid="{B1C5E3A4-BD54-4835-89FF-E4C3FBE9DE3E}"/>
    <cellStyle name="Normal 2 2 26" xfId="45179" xr:uid="{2A46C6DF-80B8-4848-A902-9ACAC81F6184}"/>
    <cellStyle name="Normal 2 2 27" xfId="45180" xr:uid="{0EAF5CB2-BA11-4AE0-B623-52CF75F166F8}"/>
    <cellStyle name="Normal 2 2 3" xfId="45181" xr:uid="{247B2B04-719C-4DA9-B111-C8DE967A8420}"/>
    <cellStyle name="Normal 2 2 3 2" xfId="45182" xr:uid="{DE48EB8C-9C6A-4E3D-B680-72EC4517FDE7}"/>
    <cellStyle name="Normal 2 2 3 3" xfId="45183" xr:uid="{415EB1E2-AE9A-411B-8BA2-1BE6DA493DBF}"/>
    <cellStyle name="Normal 2 2 4" xfId="45184" xr:uid="{205B1028-5C5E-42D6-8CBE-7A7089BED3FC}"/>
    <cellStyle name="Normal 2 2 4 2" xfId="45185" xr:uid="{7C723FDB-C3EB-44B1-B978-2C3118F69F26}"/>
    <cellStyle name="Normal 2 2 4 3" xfId="45186" xr:uid="{5D27E891-6EDD-4B48-A7D1-DD785B702A6B}"/>
    <cellStyle name="Normal 2 2 5" xfId="45187" xr:uid="{FB02C52A-BEC5-4F94-86B8-4E3195B2DA3A}"/>
    <cellStyle name="Normal 2 2 6" xfId="45188" xr:uid="{D5D3BC5B-1183-494A-A810-7468A8F449A0}"/>
    <cellStyle name="Normal 2 2 7" xfId="45189" xr:uid="{7194AF54-B8CF-4E4B-91F3-A5EF078F5D9E}"/>
    <cellStyle name="Normal 2 2 8" xfId="45190" xr:uid="{19805693-A48B-48D7-9F05-CD64CA0ED5E8}"/>
    <cellStyle name="Normal 2 2 9" xfId="45191" xr:uid="{CFF64453-83CB-46B6-82CD-BE1153181616}"/>
    <cellStyle name="Normal 2 2_Commentaires" xfId="45192" xr:uid="{7C3B059C-6772-470A-956D-FD1659C955A0}"/>
    <cellStyle name="Normal 2 3" xfId="45193" xr:uid="{DBCBF734-86C6-4413-BAFA-15F536204181}"/>
    <cellStyle name="Normal 2 3 2" xfId="45194" xr:uid="{8D30A85E-402A-4EA8-937A-2CF3ECD653D5}"/>
    <cellStyle name="Normal 2 4" xfId="45195" xr:uid="{DA17A45B-29E6-4E0B-9274-203B9BFA5B42}"/>
    <cellStyle name="Normal 2 4 2" xfId="45196" xr:uid="{7917DDC1-5BB2-403D-B767-B70CAB7E9F65}"/>
    <cellStyle name="Normal 2 5" xfId="45197" xr:uid="{0DDDEB0A-0D04-4445-B805-FD10F8E7494B}"/>
    <cellStyle name="Normal 2 5 2" xfId="45198" xr:uid="{82B1B374-75AD-4B46-8505-6A73D391B42F}"/>
    <cellStyle name="Normal 2 6" xfId="45199" xr:uid="{AF61C19A-40A9-47D7-AA1A-19278F5718FC}"/>
    <cellStyle name="Normal 2 6 2" xfId="45200" xr:uid="{E53AD2FC-6C38-43E6-833E-7CEE9273F29E}"/>
    <cellStyle name="Normal 2 7" xfId="45201" xr:uid="{2A2523C0-6C98-4751-9836-201062338824}"/>
    <cellStyle name="Normal 2 8" xfId="45202" xr:uid="{C0F27978-E8A3-4ED1-B103-10C83786FE2E}"/>
    <cellStyle name="Normal 2 9" xfId="45203" xr:uid="{7962107F-9952-48C5-8179-A84DCA8A8D2C}"/>
    <cellStyle name="Normal 2_Commentaires" xfId="45204" xr:uid="{FCE2A573-DC8C-4BB2-BC96-07880856EBC6}"/>
    <cellStyle name="Normal 20" xfId="45205" xr:uid="{CADC9C58-FEC2-4819-BF9C-52340FE1D428}"/>
    <cellStyle name="Normal 20 2" xfId="45206" xr:uid="{000D40BF-688E-45A1-9E62-10441ED58450}"/>
    <cellStyle name="Normal 20 2 2" xfId="45207" xr:uid="{72FF3F4E-151F-49D3-A0C7-111AAECB1E1B}"/>
    <cellStyle name="Normal 20 2_Commentaires" xfId="45208" xr:uid="{A0211CC2-74A7-4B8E-AAF2-E6E487D62268}"/>
    <cellStyle name="Normal 20 3" xfId="45209" xr:uid="{B65950EC-953E-46B9-B47D-7DF92215CF80}"/>
    <cellStyle name="Normal 20 4" xfId="45210" xr:uid="{949A99B0-8A67-4E80-8FA6-B453D21AD1CA}"/>
    <cellStyle name="Normal 20 5" xfId="45211" xr:uid="{E2C171C1-130A-4BC2-80C2-216F57E15AD0}"/>
    <cellStyle name="Normal 20_Commentaires" xfId="45212" xr:uid="{42C18788-D3DE-4A92-A10E-6C01431E116D}"/>
    <cellStyle name="Normal 21" xfId="45213" xr:uid="{7C4FF1B1-37CB-45B0-BC99-BF9164D9B37E}"/>
    <cellStyle name="Normal 21 2" xfId="45214" xr:uid="{7A20D949-18B6-4042-ABAD-6811AA9DE5DB}"/>
    <cellStyle name="Normal 21 2 2" xfId="45215" xr:uid="{2A5706B1-3A5D-4A35-9545-E5DD60946F81}"/>
    <cellStyle name="Normal 21 2 2 2" xfId="45216" xr:uid="{6B0B38CB-1269-497D-86C1-7BDBB20443FE}"/>
    <cellStyle name="Normal 21 2 3" xfId="45217" xr:uid="{A535DBF3-F5DC-48A5-8391-04D35B0D0E1C}"/>
    <cellStyle name="Normal 21 2_Commentaires" xfId="45218" xr:uid="{85564B5D-85B6-4134-9F63-55328EBE7CCA}"/>
    <cellStyle name="Normal 21 3" xfId="45219" xr:uid="{CA17336E-8CA6-49E9-8BA4-EC5A2AD1ACA4}"/>
    <cellStyle name="Normal 21 3 2" xfId="45220" xr:uid="{34A4AB13-A7FB-4CCB-8E6F-76D16ABA992B}"/>
    <cellStyle name="Normal 21 3 3" xfId="45221" xr:uid="{59969C84-4549-470A-858E-FCBFE2E0A4BB}"/>
    <cellStyle name="Normal 21 4" xfId="45222" xr:uid="{9E16A515-7B47-4BE6-AA91-97C1AFC59054}"/>
    <cellStyle name="Normal 21 4 2" xfId="45223" xr:uid="{235B29C4-DB03-43D2-A9F7-D0226D69D922}"/>
    <cellStyle name="Normal 21 4 3" xfId="45224" xr:uid="{B3602425-64BF-42C1-84D0-F4B18D59AEC8}"/>
    <cellStyle name="Normal 21 5" xfId="45225" xr:uid="{1540BFD5-1895-4BDB-95EF-E9277A8F1077}"/>
    <cellStyle name="Normal 21 6" xfId="45226" xr:uid="{BFE37BA4-D12A-4019-8E40-9FC81A921A22}"/>
    <cellStyle name="Normal 21_Commentaires" xfId="45227" xr:uid="{43B0075B-038F-4420-8AE3-81FD5D6A3773}"/>
    <cellStyle name="Normal 22" xfId="45228" xr:uid="{40A058C9-B3BD-4B45-98C2-1AB4B86F9F88}"/>
    <cellStyle name="Normal 22 2" xfId="45229" xr:uid="{B480FCA3-76CB-4D9A-B263-C11E12DFDE67}"/>
    <cellStyle name="Normal 22 2 2" xfId="45230" xr:uid="{2A375516-E234-4C45-B598-998933E26E3A}"/>
    <cellStyle name="Normal 22 2 2 2" xfId="45231" xr:uid="{2196904C-E56F-4992-8EFA-6FE8B1266E05}"/>
    <cellStyle name="Normal 22 2 3" xfId="45232" xr:uid="{68969DE6-AF51-4936-9C5E-795123709486}"/>
    <cellStyle name="Normal 22 2_Commentaires" xfId="45233" xr:uid="{FC96DD20-9C74-4D19-B95B-46125AB1F40C}"/>
    <cellStyle name="Normal 22 3" xfId="45234" xr:uid="{0FB30D84-5FC5-4BA3-903E-ED8A143BE5AA}"/>
    <cellStyle name="Normal 22 3 2" xfId="45235" xr:uid="{A81A4407-5D38-4DE2-BD19-E0E81C3589A4}"/>
    <cellStyle name="Normal 22 3 3" xfId="45236" xr:uid="{BBA0BB67-AF54-4641-8313-DB212595A1EC}"/>
    <cellStyle name="Normal 22 4" xfId="45237" xr:uid="{4000EAC9-FAD7-4521-9576-03D3E15B3EAB}"/>
    <cellStyle name="Normal 22 4 2" xfId="45238" xr:uid="{D5AD0AB5-492B-4939-9BEA-C899BCB18E77}"/>
    <cellStyle name="Normal 22 4 3" xfId="45239" xr:uid="{114659F2-0B00-43F7-9130-44446008752E}"/>
    <cellStyle name="Normal 22 5" xfId="45240" xr:uid="{E4A39592-4FE3-4738-957D-0A1ABE462389}"/>
    <cellStyle name="Normal 22 6" xfId="45241" xr:uid="{6CBED445-B12F-4817-98CE-E3B305001168}"/>
    <cellStyle name="Normal 22_Commentaires" xfId="45242" xr:uid="{D200B4F4-CB72-45B0-A652-54445A10C5DD}"/>
    <cellStyle name="Normal 23" xfId="45243" xr:uid="{34E0D53C-F60B-4EA8-AB3D-7E26C5EA0063}"/>
    <cellStyle name="Normal 23 2" xfId="45244" xr:uid="{69FF1C8E-8A58-4669-AB12-D94DED7B2CD8}"/>
    <cellStyle name="Normal 23 2 2" xfId="45245" xr:uid="{B2F2F8B7-1D6E-4F3F-BB63-ED0F471E4455}"/>
    <cellStyle name="Normal 23 2 3" xfId="45246" xr:uid="{276B1E70-3507-4BE3-92D8-F7E81D830FF1}"/>
    <cellStyle name="Normal 23 2_Commentaires" xfId="45247" xr:uid="{89B4D347-F1D4-4210-A573-0C64495AA428}"/>
    <cellStyle name="Normal 23 3" xfId="45248" xr:uid="{2552FA7E-C968-483C-AE1E-6CCA3EEF678B}"/>
    <cellStyle name="Normal 23 4" xfId="45249" xr:uid="{9E6736CF-B1B5-4539-9020-A0585103F71B}"/>
    <cellStyle name="Normal 23 5" xfId="45250" xr:uid="{AF1CAA65-0EA8-4515-9CFC-46ACAEE4A1F0}"/>
    <cellStyle name="Normal 23 6" xfId="45251" xr:uid="{B9547430-E41A-4ECA-B124-5412F5C55058}"/>
    <cellStyle name="Normal 23 7" xfId="45252" xr:uid="{DF3F0867-CBE3-44E5-89CA-7775DA2AADBB}"/>
    <cellStyle name="Normal 23_Commentaires" xfId="45253" xr:uid="{25A86ECF-627C-430F-950C-BB0E9C550B29}"/>
    <cellStyle name="Normal 24" xfId="45254" xr:uid="{0541A955-05FD-4A59-ABB6-55A0203FC2C9}"/>
    <cellStyle name="Normal 24 2" xfId="45255" xr:uid="{22E0CAC5-DFB8-4C0E-9EAF-71A629D62C18}"/>
    <cellStyle name="Normal 24 2 2" xfId="45256" xr:uid="{747CA90B-BEB1-4413-BFE3-2650000A3521}"/>
    <cellStyle name="Normal 24 2_Commentaires" xfId="45257" xr:uid="{101CFCDD-31B0-428A-A588-E2CAF2F92C0E}"/>
    <cellStyle name="Normal 24 3" xfId="45258" xr:uid="{FA82C7B5-AACE-4785-B598-DEF5337122D6}"/>
    <cellStyle name="Normal 24 4" xfId="45259" xr:uid="{B5E9840C-3EBE-45D5-8FBA-B680E4172B4A}"/>
    <cellStyle name="Normal 24 5" xfId="45260" xr:uid="{A2729128-2A3A-49C6-91C5-D76CC5B23DDE}"/>
    <cellStyle name="Normal 24_Commentaires" xfId="45261" xr:uid="{143C9261-20F1-444B-B467-359C73CE8BF4}"/>
    <cellStyle name="Normal 25" xfId="45262" xr:uid="{38D8C920-7488-4AED-AB70-D088BCFB91FE}"/>
    <cellStyle name="Normal 25 2" xfId="45263" xr:uid="{42414DAC-FF8C-4F2D-B10B-5332A35B1336}"/>
    <cellStyle name="Normal 25 2 2" xfId="45264" xr:uid="{F12A2105-B3B7-487B-8E53-468D3296F613}"/>
    <cellStyle name="Normal 25 2_Commentaires" xfId="45265" xr:uid="{1D30E83D-7320-44A6-BE5E-1DB6DCD06458}"/>
    <cellStyle name="Normal 25 3" xfId="45266" xr:uid="{B696F2E1-B5D3-4EEB-AB61-C3DE465F666A}"/>
    <cellStyle name="Normal 25 4" xfId="45267" xr:uid="{6F637CB1-89CB-49BF-B04D-C6124D52238E}"/>
    <cellStyle name="Normal 25 5" xfId="45268" xr:uid="{5435C9B1-0249-4D11-9CF6-EBE42E20C347}"/>
    <cellStyle name="Normal 25_Commentaires" xfId="45269" xr:uid="{61428343-6D4D-4EFE-94DB-ACED95339A84}"/>
    <cellStyle name="Normal 26" xfId="45270" xr:uid="{E7FE2390-B451-4CC6-96D5-B8F270CE200D}"/>
    <cellStyle name="Normal 26 2" xfId="45271" xr:uid="{6560197D-5041-4D6D-BC04-AEDF1053194F}"/>
    <cellStyle name="Normal 26 2 2" xfId="45272" xr:uid="{BCA0B25A-88C7-4187-BB5A-53B7C24FA289}"/>
    <cellStyle name="Normal 26 2_Commentaires" xfId="45273" xr:uid="{532C711E-1C27-40DC-B3BB-10DFCC3C9465}"/>
    <cellStyle name="Normal 26 3" xfId="45274" xr:uid="{B4389D6D-2E58-45B3-A686-F8F202F9AA77}"/>
    <cellStyle name="Normal 26 4" xfId="45275" xr:uid="{1966856A-5C59-41A4-BE03-B5B919E47608}"/>
    <cellStyle name="Normal 26 5" xfId="45276" xr:uid="{5496D976-709A-4A47-8B94-ABA4A71F36FB}"/>
    <cellStyle name="Normal 26_Commentaires" xfId="45277" xr:uid="{8FE80C69-9E30-4B48-B319-D8B828EE1FED}"/>
    <cellStyle name="Normal 27" xfId="45278" xr:uid="{FA279C67-70ED-4485-89C0-F9D5C5EA0B07}"/>
    <cellStyle name="Normal 27 2" xfId="45279" xr:uid="{317052ED-FAF9-4AAE-8C51-319E0C6E4617}"/>
    <cellStyle name="Normal 27 2 2" xfId="45280" xr:uid="{61889E96-7293-4428-9C1E-4586003DCE4A}"/>
    <cellStyle name="Normal 27 2_Commentaires" xfId="45281" xr:uid="{A28670E5-52F2-484A-95F7-0591ECBEEFD3}"/>
    <cellStyle name="Normal 27 3" xfId="45282" xr:uid="{FBA3C7C0-0A98-44E0-9B47-81FCF7F0A3D3}"/>
    <cellStyle name="Normal 27 4" xfId="45283" xr:uid="{78604F80-239F-4BEA-8F2F-A9FF99FDF17C}"/>
    <cellStyle name="Normal 27 5" xfId="45284" xr:uid="{4EC628D7-5622-4FBF-A6F0-A04336144A33}"/>
    <cellStyle name="Normal 27_Commentaires" xfId="45285" xr:uid="{CBCF8AB8-DE8F-46D2-A7B0-CE5F5DFB4F6C}"/>
    <cellStyle name="Normal 28" xfId="45286" xr:uid="{6F83DFC6-A9CB-48A3-B40C-7F00E0FF13F2}"/>
    <cellStyle name="Normal 28 10" xfId="45287" xr:uid="{362142AA-9FE7-4C0F-AE7A-43161BFFE8C5}"/>
    <cellStyle name="Normal 28 11" xfId="45288" xr:uid="{EBB61FDB-FA89-4C3F-9649-A069D28D82B8}"/>
    <cellStyle name="Normal 28 2" xfId="45289" xr:uid="{D76139EF-3527-457C-9EE6-546A3413F064}"/>
    <cellStyle name="Normal 28 2 2" xfId="45290" xr:uid="{EF41633D-C9A9-49F5-923A-A34EEAE64589}"/>
    <cellStyle name="Normal 28 2 2 2" xfId="45291" xr:uid="{4BD32A9E-79A2-47A7-B1A2-A3EF32B053F3}"/>
    <cellStyle name="Normal 28 2 2 3" xfId="45292" xr:uid="{F76018FC-F070-41F8-B7F7-A4A119A11567}"/>
    <cellStyle name="Normal 28 2 2_Commentaires" xfId="45293" xr:uid="{3D2F3818-8754-4041-ACA0-33A48A9B5338}"/>
    <cellStyle name="Normal 28 2 3" xfId="45294" xr:uid="{75C9B7BF-E484-4458-9FB6-AEF868E4C249}"/>
    <cellStyle name="Normal 28 2 4" xfId="45295" xr:uid="{7A0F262A-D7B5-470C-BACC-8556F46108E2}"/>
    <cellStyle name="Normal 28 2_Commentaires" xfId="45296" xr:uid="{C9F4625B-9450-4B5B-A03A-FC4A6F74DA47}"/>
    <cellStyle name="Normal 28 3" xfId="45297" xr:uid="{58B3909C-7156-460E-B959-DEAF05BE2621}"/>
    <cellStyle name="Normal 28 3 2" xfId="45298" xr:uid="{F3170C8C-EA26-45A8-B9EB-0BE3141F8105}"/>
    <cellStyle name="Normal 28 3 2 2" xfId="45299" xr:uid="{E09C10EC-A967-4F7C-BE62-A2A2E8423ADE}"/>
    <cellStyle name="Normal 28 3 2 3" xfId="45300" xr:uid="{F28C3F1D-09F3-4D6C-B851-E968D29C6B6A}"/>
    <cellStyle name="Normal 28 3 2_Commentaires" xfId="45301" xr:uid="{BC29D8DF-DE9D-4FF4-B9C5-4510381B042A}"/>
    <cellStyle name="Normal 28 3 3" xfId="45302" xr:uid="{DE8864E5-007F-413C-A971-020039F504B7}"/>
    <cellStyle name="Normal 28 3 4" xfId="45303" xr:uid="{6059623F-45A9-4BC5-B092-B025916AAA5A}"/>
    <cellStyle name="Normal 28 3_Commentaires" xfId="45304" xr:uid="{51A50564-2041-4F6B-9CC7-A4EEA21BCC23}"/>
    <cellStyle name="Normal 28 4" xfId="45305" xr:uid="{BF033471-536B-492B-BAF1-B44A78B3CF3B}"/>
    <cellStyle name="Normal 28 4 2" xfId="45306" xr:uid="{42E951F2-5A52-40CE-8D5D-F1D00C7FEE85}"/>
    <cellStyle name="Normal 28 4 2 2" xfId="45307" xr:uid="{5F7E112D-E945-42AB-96B4-CB6EF92A0AE0}"/>
    <cellStyle name="Normal 28 4 2 3" xfId="45308" xr:uid="{DF665D15-69F9-4A36-B609-31742900F51F}"/>
    <cellStyle name="Normal 28 4 2_Commentaires" xfId="45309" xr:uid="{2B672284-A100-49A6-8EE1-1DB6670863FB}"/>
    <cellStyle name="Normal 28 4 3" xfId="45310" xr:uid="{918C3424-3E3E-4484-9AFA-53E2549E0DAE}"/>
    <cellStyle name="Normal 28 4 4" xfId="45311" xr:uid="{52A7E718-CFA3-4741-8683-882EE254BA27}"/>
    <cellStyle name="Normal 28 4_Commentaires" xfId="45312" xr:uid="{9EE02B5A-F3B6-44D8-987A-DE6BAC021A23}"/>
    <cellStyle name="Normal 28 5" xfId="45313" xr:uid="{22A408E5-434B-4988-A026-C6143004784B}"/>
    <cellStyle name="Normal 28 5 2" xfId="45314" xr:uid="{3CA0ACAB-DC26-4A7B-8767-FCE6F25246C7}"/>
    <cellStyle name="Normal 28 5 2 2" xfId="45315" xr:uid="{EC9216A5-C536-491F-B380-12D712DF6C96}"/>
    <cellStyle name="Normal 28 5 2_Commentaires" xfId="45316" xr:uid="{898FA7F5-325C-4FBD-9112-FFE1D5FA9195}"/>
    <cellStyle name="Normal 28 5 3" xfId="45317" xr:uid="{990F3DFF-7100-4A7C-AD7C-CC9C14CC74EE}"/>
    <cellStyle name="Normal 28 5 4" xfId="45318" xr:uid="{AC886600-12B3-435A-9436-9A9AA0D38261}"/>
    <cellStyle name="Normal 28 5_Commentaires" xfId="45319" xr:uid="{2C6C09D3-C131-4931-953A-0A10CDD7187A}"/>
    <cellStyle name="Normal 28 6" xfId="45320" xr:uid="{3D9C858E-51C9-4EB3-89A0-34E3DD3D62D4}"/>
    <cellStyle name="Normal 28 6 2" xfId="45321" xr:uid="{9113F0D7-0F5A-4D6D-916C-A6920D8F5AAE}"/>
    <cellStyle name="Normal 28 6 2 2" xfId="45322" xr:uid="{8CF67D4B-B21D-4A2E-836A-A1F2560A0F95}"/>
    <cellStyle name="Normal 28 6 2_Commentaires" xfId="45323" xr:uid="{0359A634-40AF-43C1-9D1D-562F36D30F5A}"/>
    <cellStyle name="Normal 28 6 3" xfId="45324" xr:uid="{1D5A2908-E4BB-42B2-95A9-15D7C0C859C2}"/>
    <cellStyle name="Normal 28 6 4" xfId="45325" xr:uid="{71ECD75E-E97D-4EFC-91E7-7EF2E5B0E2FA}"/>
    <cellStyle name="Normal 28 6_Commentaires" xfId="45326" xr:uid="{6FD0B9B3-2991-41D5-901F-4A61EB4559BF}"/>
    <cellStyle name="Normal 28 7" xfId="45327" xr:uid="{C2B28437-C680-433B-8A05-CBE2403D0147}"/>
    <cellStyle name="Normal 28 7 2" xfId="45328" xr:uid="{6B65810F-253A-4689-BBF2-B5744E611261}"/>
    <cellStyle name="Normal 28 7_Commentaires" xfId="45329" xr:uid="{9320F7AB-7934-4F8F-97A9-BEDF5F3896ED}"/>
    <cellStyle name="Normal 28 8" xfId="45330" xr:uid="{FC47BBE3-A906-4B53-A54B-61F8E5497AAB}"/>
    <cellStyle name="Normal 28 9" xfId="45331" xr:uid="{BECE7996-C0F4-44F2-ABDF-6968DBDAFEF9}"/>
    <cellStyle name="Normal 28_Commentaires" xfId="45332" xr:uid="{E0A0B164-758C-475A-9F33-2D1BEB690F32}"/>
    <cellStyle name="Normal 29" xfId="45333" xr:uid="{7E84A190-70B9-4FCA-A8B8-05330511A981}"/>
    <cellStyle name="Normal 29 2" xfId="45334" xr:uid="{56CFD833-7176-4A18-A716-D0C20C859198}"/>
    <cellStyle name="Normal 29 2 2" xfId="45335" xr:uid="{03D54EA7-9C2C-4718-A995-B210AAEEDD3B}"/>
    <cellStyle name="Normal 29 2_Commentaires" xfId="45336" xr:uid="{1E75EFD8-4F1E-431F-AACE-71AE8BAA8AFA}"/>
    <cellStyle name="Normal 29 3" xfId="45337" xr:uid="{05222D78-B92E-4A61-8162-68DD0F062EB6}"/>
    <cellStyle name="Normal 29 4" xfId="45338" xr:uid="{118FC319-CEC7-437F-AF1F-60725069982E}"/>
    <cellStyle name="Normal 29 5" xfId="45339" xr:uid="{8472078E-FA3D-4839-A65B-016CADD57E1D}"/>
    <cellStyle name="Normal 29_Commentaires" xfId="45340" xr:uid="{3A6525F8-C609-4FCD-9ADD-53C21B3CC91F}"/>
    <cellStyle name="Normal 3" xfId="45341" xr:uid="{597B8888-71F4-456F-ABC2-5262794030CD}"/>
    <cellStyle name="Normal 3 2" xfId="45342" xr:uid="{CE170F91-AE71-4D92-9205-3DAC48FBFF20}"/>
    <cellStyle name="Normal 3 2 2" xfId="45343" xr:uid="{A42A905E-6CB0-4C3E-8502-9D6FBF84AD0B}"/>
    <cellStyle name="Normal 3 2 2 2" xfId="45344" xr:uid="{7F13FA8F-9BEB-4C96-84AF-992BA457707B}"/>
    <cellStyle name="Normal 3 2 3" xfId="45345" xr:uid="{B8AA8A37-06E1-4A48-BE55-1E29165CEFD7}"/>
    <cellStyle name="Normal 3 2 4" xfId="45346" xr:uid="{B1D17935-732F-4542-A71D-11DC07DAC67E}"/>
    <cellStyle name="Normal 3 2 5" xfId="45347" xr:uid="{7B63878E-7607-45F2-A78F-5C301049CBC8}"/>
    <cellStyle name="Normal 3 3" xfId="45348" xr:uid="{F2E79964-218A-4B10-86CB-8DE57453F728}"/>
    <cellStyle name="Normal 3 3 2" xfId="45349" xr:uid="{8301FA36-8F84-4077-B9D7-9CB473ED6AE0}"/>
    <cellStyle name="Normal 3 4" xfId="45350" xr:uid="{01B14D3E-0282-42DA-BF0F-F67D992CC058}"/>
    <cellStyle name="Normal 3 4 2" xfId="45351" xr:uid="{2C5DE28C-218C-415E-BDFD-AD2D43FD8955}"/>
    <cellStyle name="Normal 3 4 2 2" xfId="45352" xr:uid="{DE1EBF62-33B2-44A4-9E14-D202EAE7887B}"/>
    <cellStyle name="Normal 3 4 2_Commentaires" xfId="45353" xr:uid="{500A5804-C44B-4C77-85CD-EE1B2B9F5254}"/>
    <cellStyle name="Normal 3 4 3" xfId="45354" xr:uid="{1A1B933A-6BD1-476B-858B-587C2A5B3784}"/>
    <cellStyle name="Normal 3 4_Commentaires" xfId="45355" xr:uid="{FD8F48BB-7F56-4930-833D-87305DB1BC37}"/>
    <cellStyle name="Normal 3 5" xfId="45356" xr:uid="{B4E1A438-6C7F-40A8-B17A-CFE4C0FBAC25}"/>
    <cellStyle name="Normal 3 5 2" xfId="45357" xr:uid="{77D17386-33C6-4B9E-8386-739F559DF2A1}"/>
    <cellStyle name="Normal 3 5_Commentaires" xfId="45358" xr:uid="{F157E0B5-389E-464C-ACE1-2A19544B2F2F}"/>
    <cellStyle name="Normal 3 6" xfId="45359" xr:uid="{804C706E-4E35-49A9-9222-C389E1D6FEE0}"/>
    <cellStyle name="Normal 3_Commentaires" xfId="45360" xr:uid="{0106D1C7-2D71-421A-9A4A-DB45D10A1C8B}"/>
    <cellStyle name="Normal 30" xfId="45361" xr:uid="{77903854-A4DD-40A8-B7A1-F15FD44B080A}"/>
    <cellStyle name="Normal 30 2" xfId="45362" xr:uid="{BEA65691-8300-47D0-99A8-D028B74A345B}"/>
    <cellStyle name="Normal 30 2 2" xfId="45363" xr:uid="{32386080-038B-4ACA-8B25-93F20DC64287}"/>
    <cellStyle name="Normal 30 2_Commentaires" xfId="45364" xr:uid="{57044CAB-1810-4C08-AB7D-F8CC9BD8EFA8}"/>
    <cellStyle name="Normal 30 3" xfId="45365" xr:uid="{C61456BD-FD53-4108-94A8-FC2F5A21F81B}"/>
    <cellStyle name="Normal 30 4" xfId="45366" xr:uid="{6DE8E2C8-2897-4CC3-8266-990FD666922E}"/>
    <cellStyle name="Normal 30 5" xfId="45367" xr:uid="{1F51274F-4C0E-4554-A0C2-714DDD35AA2F}"/>
    <cellStyle name="Normal 30_Commentaires" xfId="45368" xr:uid="{1E921190-F2CB-4230-9659-9E186936A57D}"/>
    <cellStyle name="Normal 31" xfId="45369" xr:uid="{D4CFA18D-54C6-494A-B046-1A48F0E1A7A1}"/>
    <cellStyle name="Normal 31 2" xfId="45370" xr:uid="{98FD358E-9F53-4AF6-ABF3-741DBE9890BC}"/>
    <cellStyle name="Normal 31 2 2" xfId="45371" xr:uid="{D540BAC1-52EB-467D-99F4-0DCBF6DCE45A}"/>
    <cellStyle name="Normal 31 2_Commentaires" xfId="45372" xr:uid="{AD99E3F1-662B-4D7A-A604-8FA63EC169B0}"/>
    <cellStyle name="Normal 31 3" xfId="45373" xr:uid="{77C8AC2F-6619-4AFF-979C-FE047F7AC98E}"/>
    <cellStyle name="Normal 31 4" xfId="45374" xr:uid="{E868B48B-3EEB-4EC6-B8E2-2277CB503795}"/>
    <cellStyle name="Normal 31 5" xfId="45375" xr:uid="{1C844117-CDD6-465F-A6C0-5F2BC10950D5}"/>
    <cellStyle name="Normal 31_Commentaires" xfId="45376" xr:uid="{8CE704B1-1A48-45C6-8CE3-3553F8AE6BA2}"/>
    <cellStyle name="Normal 32" xfId="45377" xr:uid="{5C43A835-077C-4CB9-B0F6-07B474517C5B}"/>
    <cellStyle name="Normal 32 2" xfId="45378" xr:uid="{A29D5770-BF8C-47DA-96E9-F05ED98B0DD2}"/>
    <cellStyle name="Normal 32 2 2" xfId="45379" xr:uid="{486C5CF8-7B07-4AB7-AFFC-51C72FB3EF93}"/>
    <cellStyle name="Normal 32 2_Commentaires" xfId="45380" xr:uid="{03A537E3-5843-4D4E-B7B9-C64FD460DB84}"/>
    <cellStyle name="Normal 32 3" xfId="45381" xr:uid="{0A3A99E8-0469-48B7-A779-9B764C937EA1}"/>
    <cellStyle name="Normal 32 4" xfId="45382" xr:uid="{5EF46D8D-B774-48DF-8E51-BE2073249D4B}"/>
    <cellStyle name="Normal 32 5" xfId="45383" xr:uid="{65E23F30-7772-4C9A-B201-9AB41661B5FD}"/>
    <cellStyle name="Normal 32_Commentaires" xfId="45384" xr:uid="{2E6B0B82-578F-4945-8581-4D87DB6F7F81}"/>
    <cellStyle name="Normal 33" xfId="45385" xr:uid="{A5901070-5B70-4FFE-8692-2361D7E560F4}"/>
    <cellStyle name="Normal 33 2" xfId="45386" xr:uid="{E0F3D2F8-374B-4E9C-87CE-4B29EE190528}"/>
    <cellStyle name="Normal 33 2 2" xfId="45387" xr:uid="{9EBF8315-6B8F-445E-BD36-79C34CA0B209}"/>
    <cellStyle name="Normal 33 2_Commentaires" xfId="45388" xr:uid="{7C660AE2-F3FA-4B79-8D31-04360D6CE262}"/>
    <cellStyle name="Normal 33 3" xfId="45389" xr:uid="{3491D59A-1B1E-418A-89A5-9FE5FFA85F81}"/>
    <cellStyle name="Normal 33 4" xfId="45390" xr:uid="{BADC3DB7-8369-45B1-A31B-C5C4F38E477E}"/>
    <cellStyle name="Normal 33 5" xfId="45391" xr:uid="{5C3945D5-8602-4F0C-8174-675D50636544}"/>
    <cellStyle name="Normal 33_Commentaires" xfId="45392" xr:uid="{4B463986-A986-46B4-9570-CE8FF9135F1C}"/>
    <cellStyle name="Normal 34" xfId="45393" xr:uid="{CCB45768-539D-4122-97A9-0DCA08CF8E78}"/>
    <cellStyle name="Normal 34 2" xfId="45394" xr:uid="{46125148-CD8C-4378-B43E-91977C8D2E71}"/>
    <cellStyle name="Normal 34 2 2" xfId="45395" xr:uid="{1EB573EF-F4A6-409F-B74B-C0A388348075}"/>
    <cellStyle name="Normal 34 2_Commentaires" xfId="45396" xr:uid="{D3C131E1-5938-4900-AD91-F86FBD5AC623}"/>
    <cellStyle name="Normal 34 3" xfId="45397" xr:uid="{EAF77461-9467-415A-B9F9-22D7A6909960}"/>
    <cellStyle name="Normal 34 4" xfId="45398" xr:uid="{FC0E672E-6230-4D57-87DB-AFCF13449599}"/>
    <cellStyle name="Normal 34 5" xfId="45399" xr:uid="{E98A93B0-0A03-415F-8F5A-B890365803E8}"/>
    <cellStyle name="Normal 34_Commentaires" xfId="45400" xr:uid="{E1BB6AEE-D43A-4E77-A210-000F43FFC386}"/>
    <cellStyle name="Normal 35" xfId="45401" xr:uid="{D696905B-B45B-49CD-9FE0-B1F817F2FFD3}"/>
    <cellStyle name="Normal 35 2" xfId="45402" xr:uid="{0A47178B-30AF-4AE8-AA73-A8A0CE44B94B}"/>
    <cellStyle name="Normal 35 2 2" xfId="45403" xr:uid="{2642F68A-EBF8-4A7E-9370-1873AD1F9884}"/>
    <cellStyle name="Normal 35 2_Commentaires" xfId="45404" xr:uid="{367C8CBC-3A0C-466B-944F-7D85D9F5B1E0}"/>
    <cellStyle name="Normal 35 3" xfId="45405" xr:uid="{62CC8696-C6C5-4FC9-8911-2C3130488C71}"/>
    <cellStyle name="Normal 35 4" xfId="45406" xr:uid="{B192513D-30CF-4FD7-BC87-CB168E2B1923}"/>
    <cellStyle name="Normal 35_Commentaires" xfId="45407" xr:uid="{BDBF8C33-A9E6-4EF2-8B36-96808B163EC6}"/>
    <cellStyle name="Normal 36" xfId="45408" xr:uid="{BA5B0C59-BCB3-4ED3-A5BB-3D6DDC475D81}"/>
    <cellStyle name="Normal 36 2" xfId="45409" xr:uid="{A63BFE87-505A-490A-A051-A6881743F46B}"/>
    <cellStyle name="Normal 36 2 2" xfId="45410" xr:uid="{8EEDD117-9062-4E29-B840-637C455FDCA7}"/>
    <cellStyle name="Normal 36 2_Commentaires" xfId="45411" xr:uid="{79BAA7F4-79D8-41E8-A7E7-48965A2EC61E}"/>
    <cellStyle name="Normal 36 3" xfId="45412" xr:uid="{99D8E5B8-B0B0-4B4B-81FF-B02B97F50390}"/>
    <cellStyle name="Normal 36 4" xfId="45413" xr:uid="{C75BCDD4-527B-419C-9472-3D6A98B1BD80}"/>
    <cellStyle name="Normal 36_Commentaires" xfId="45414" xr:uid="{7C122A02-74D9-4F6E-9785-4187A42CF501}"/>
    <cellStyle name="Normal 37" xfId="45415" xr:uid="{E47FA61D-9797-470C-87B5-5034EBCD7FD5}"/>
    <cellStyle name="Normal 37 2" xfId="45416" xr:uid="{B11DD193-C27F-4D7D-B63C-8C30FDFA7E41}"/>
    <cellStyle name="Normal 37 2 2" xfId="45417" xr:uid="{A369027B-4425-4533-87A7-483AF7C3E214}"/>
    <cellStyle name="Normal 37 2_Commentaires" xfId="45418" xr:uid="{D0DB17B3-27A8-4D7C-B386-E3190DD8ACB5}"/>
    <cellStyle name="Normal 37 3" xfId="45419" xr:uid="{81A7EFF8-B255-4AE0-83C7-9F6BB71F1E0D}"/>
    <cellStyle name="Normal 37 4" xfId="45420" xr:uid="{A96B0586-D213-4AA2-A05E-205904519CCB}"/>
    <cellStyle name="Normal 37_Commentaires" xfId="45421" xr:uid="{31F6F0AC-00D3-4E1C-A3F0-35CC26677708}"/>
    <cellStyle name="Normal 38" xfId="45422" xr:uid="{5B43F281-11E9-4D51-9395-134BB4452C03}"/>
    <cellStyle name="Normal 38 2" xfId="45423" xr:uid="{254AF523-30AC-4676-95BB-25C44B8D984F}"/>
    <cellStyle name="Normal 38 2 2" xfId="45424" xr:uid="{2962BE6F-6862-4617-A574-104DB2937B17}"/>
    <cellStyle name="Normal 38 2_Commentaires" xfId="45425" xr:uid="{7AF95E46-E54F-458C-884B-C3A31B808F90}"/>
    <cellStyle name="Normal 38 3" xfId="45426" xr:uid="{76DC2E42-E250-442A-8059-05139F448B14}"/>
    <cellStyle name="Normal 38 4" xfId="45427" xr:uid="{C2E667B9-B4BC-4419-A412-F63CE6BFB374}"/>
    <cellStyle name="Normal 38_Commentaires" xfId="45428" xr:uid="{0CC6E72E-DF7D-45B4-B079-9C82BF3B65CA}"/>
    <cellStyle name="Normal 39" xfId="45429" xr:uid="{949026DA-80BE-4C35-BA5B-4BE037A7098A}"/>
    <cellStyle name="Normal 39 2" xfId="45430" xr:uid="{AD38707B-651B-42FE-BA9A-D2AA59D92D00}"/>
    <cellStyle name="Normal 39 2 2" xfId="45431" xr:uid="{9B405ED3-59CD-4BD5-9EEB-BF2B7CC54379}"/>
    <cellStyle name="Normal 39 2_Commentaires" xfId="45432" xr:uid="{9CB08F70-06CB-405B-9D5A-754B187CB236}"/>
    <cellStyle name="Normal 39 3" xfId="45433" xr:uid="{DBBE50F0-B468-44CA-9CEF-3F99730C6FCD}"/>
    <cellStyle name="Normal 39 4" xfId="45434" xr:uid="{6B27DC89-54A7-4AEB-8A16-EC3B9A26D48A}"/>
    <cellStyle name="Normal 39_Commentaires" xfId="45435" xr:uid="{BBE2298C-3DD6-4ECB-A12E-3D4909C5063C}"/>
    <cellStyle name="Normal 4" xfId="45436" xr:uid="{AECFA0DB-7A33-499C-8DD5-2D136BE85662}"/>
    <cellStyle name="Normal 4 10" xfId="45437" xr:uid="{D50C8028-8DF4-44FC-BA47-2B92A66DEE86}"/>
    <cellStyle name="Normal 4 10 2" xfId="45438" xr:uid="{35428EC5-4F62-41EC-95CC-5F290954EA41}"/>
    <cellStyle name="Normal 4 10 2 2" xfId="45439" xr:uid="{B9577C58-E081-4648-8107-DF88B4FD6735}"/>
    <cellStyle name="Normal 4 10 2_Commentaires" xfId="45440" xr:uid="{A69E4830-BA08-48A3-8EB7-4ACEF0939A7B}"/>
    <cellStyle name="Normal 4 10 3" xfId="45441" xr:uid="{1B18616F-21C3-4C0B-B9D3-1E56AAAF1EA6}"/>
    <cellStyle name="Normal 4 10_Commentaires" xfId="45442" xr:uid="{EB35A67C-A920-4E8B-BAB8-CCC7A048FBF9}"/>
    <cellStyle name="Normal 4 11" xfId="45443" xr:uid="{B6EA305A-F220-4BEF-9439-FA9B1DF4473B}"/>
    <cellStyle name="Normal 4 11 2" xfId="45444" xr:uid="{57C71679-4D3C-4DBE-A362-CD1BDE23BE2B}"/>
    <cellStyle name="Normal 4 11 2 2" xfId="45445" xr:uid="{30AF600C-4CDD-4EF2-9212-38A7BEAA477D}"/>
    <cellStyle name="Normal 4 11 2_Commentaires" xfId="45446" xr:uid="{2D31CD7D-9C50-45AA-9122-0C5FFB121571}"/>
    <cellStyle name="Normal 4 11 3" xfId="45447" xr:uid="{3CCD252D-CE82-4E42-B5BD-31D363B231C5}"/>
    <cellStyle name="Normal 4 11_Commentaires" xfId="45448" xr:uid="{6DBE5A57-C434-430E-97C8-63E7ED062173}"/>
    <cellStyle name="Normal 4 12" xfId="45449" xr:uid="{98FB76F0-A246-4B5D-A400-7BF8B575CB29}"/>
    <cellStyle name="Normal 4 12 2" xfId="45450" xr:uid="{EA2BD38E-DBE2-4118-98B4-C8EABABEA90F}"/>
    <cellStyle name="Normal 4 12 2 2" xfId="45451" xr:uid="{653431DD-3CDD-4C57-A3BB-C6D89BAB50B4}"/>
    <cellStyle name="Normal 4 12 2_Commentaires" xfId="45452" xr:uid="{113CF97B-D417-4B36-BD16-F33C64EFFEF1}"/>
    <cellStyle name="Normal 4 12 3" xfId="45453" xr:uid="{3FAE2339-20BA-4944-A68A-A6888A732DF1}"/>
    <cellStyle name="Normal 4 12_Commentaires" xfId="45454" xr:uid="{EAB79C91-6A9B-4961-B3C9-F9510B61FB92}"/>
    <cellStyle name="Normal 4 13" xfId="45455" xr:uid="{454466A5-CF50-4953-8BC7-ECB592EBB738}"/>
    <cellStyle name="Normal 4 13 2" xfId="45456" xr:uid="{17534652-9583-46F3-9316-553CD6712649}"/>
    <cellStyle name="Normal 4 13_Commentaires" xfId="45457" xr:uid="{B205D966-9F54-454B-B4CF-966D862BAC69}"/>
    <cellStyle name="Normal 4 14" xfId="45458" xr:uid="{287491D6-CA8D-4168-9D78-34FC67E747A2}"/>
    <cellStyle name="Normal 4 15" xfId="45459" xr:uid="{1897B1B7-8F7C-4214-8421-9303A5EE6FE4}"/>
    <cellStyle name="Normal 4 16" xfId="45460" xr:uid="{BB3EE3D0-BE43-45A7-8ED0-019D788596BE}"/>
    <cellStyle name="Normal 4 17" xfId="45461" xr:uid="{D9614D4E-99CF-41C1-AE63-B3F71D330AE5}"/>
    <cellStyle name="Normal 4 18" xfId="45462" xr:uid="{4E88879B-23D2-4A4C-81B6-6C3644E7E70F}"/>
    <cellStyle name="Normal 4 2" xfId="45463" xr:uid="{7D02E20D-F7CA-4E07-818D-1A5293919852}"/>
    <cellStyle name="Normal 4 2 10" xfId="45464" xr:uid="{1C016284-8161-4695-89EE-BC1B701F9462}"/>
    <cellStyle name="Normal 4 2 10 2" xfId="45465" xr:uid="{31BA8BD4-A468-47A9-9790-90A544D43053}"/>
    <cellStyle name="Normal 4 2 10_Commentaires" xfId="45466" xr:uid="{51BC79A2-2F10-4DEE-BC34-E2B1E4DBE890}"/>
    <cellStyle name="Normal 4 2 11" xfId="45467" xr:uid="{50C6FAFD-0A89-4A25-B506-4A614EFF5A9E}"/>
    <cellStyle name="Normal 4 2 12" xfId="45468" xr:uid="{BF3F9BD0-FFDE-4404-9E83-63490DD29D38}"/>
    <cellStyle name="Normal 4 2 13" xfId="45469" xr:uid="{A3B711A0-303B-46C9-A657-B81F6B6C2C1D}"/>
    <cellStyle name="Normal 4 2 14" xfId="45470" xr:uid="{FE2B11DF-31AE-4A24-B548-CFD826EFF4C4}"/>
    <cellStyle name="Normal 4 2 15" xfId="45471" xr:uid="{3564E17C-86E7-40B0-B2F0-5CAE0226AFE3}"/>
    <cellStyle name="Normal 4 2 16" xfId="45472" xr:uid="{9119883F-9C9E-49CB-9345-59C1912C8EBF}"/>
    <cellStyle name="Normal 4 2 2" xfId="45473" xr:uid="{F3772A49-8C6D-4AC7-91E1-DD7802EA3C1E}"/>
    <cellStyle name="Normal 4 2 2 2" xfId="45474" xr:uid="{8EF131F6-D9D4-4417-A9BA-3C5A10ADC2AA}"/>
    <cellStyle name="Normal 4 2 2 2 2" xfId="45475" xr:uid="{74051B9F-1360-4B4C-949E-8218ADBFFE5A}"/>
    <cellStyle name="Normal 4 2 2 2 2 2" xfId="45476" xr:uid="{F0268D71-2349-44C5-ACA1-B3977944BDF0}"/>
    <cellStyle name="Normal 4 2 2 2 2_Commentaires" xfId="45477" xr:uid="{4867A941-2CFF-45CB-B245-B57DBEE84990}"/>
    <cellStyle name="Normal 4 2 2 2 3" xfId="45478" xr:uid="{75ED13BD-64D1-4434-9A2A-6819CF8E8DC5}"/>
    <cellStyle name="Normal 4 2 2 2 4" xfId="45479" xr:uid="{BC8F6AF1-2658-4CD2-83BE-8F0BD40D3D45}"/>
    <cellStyle name="Normal 4 2 2 2_Commentaires" xfId="45480" xr:uid="{5F6FE583-D825-48EF-BA04-6324C147DFDD}"/>
    <cellStyle name="Normal 4 2 2 3" xfId="45481" xr:uid="{8E26B822-83E1-4AB2-8066-81AB927F8DAC}"/>
    <cellStyle name="Normal 4 2 2 3 2" xfId="45482" xr:uid="{3CF98EBC-967C-4028-A854-2D97E87DF7D8}"/>
    <cellStyle name="Normal 4 2 2 3 2 2" xfId="45483" xr:uid="{1E124D27-3835-49A3-804E-81A15D929BFD}"/>
    <cellStyle name="Normal 4 2 2 3 2_Commentaires" xfId="45484" xr:uid="{E4AF7276-44B5-4A07-84AD-FB7FC7104895}"/>
    <cellStyle name="Normal 4 2 2 3 3" xfId="45485" xr:uid="{ABB5DE18-5E06-4A34-A20D-1B250686C5A0}"/>
    <cellStyle name="Normal 4 2 2 3_Commentaires" xfId="45486" xr:uid="{18D90E9C-9152-4CD3-905B-D5B81CC7E4BB}"/>
    <cellStyle name="Normal 4 2 2 4" xfId="45487" xr:uid="{1DB9514F-5C04-4B47-A216-B65E837DE7F7}"/>
    <cellStyle name="Normal 4 2 2 4 2" xfId="45488" xr:uid="{D631D392-C1C8-433C-8B25-5AB13964A00F}"/>
    <cellStyle name="Normal 4 2 2 4 2 2" xfId="45489" xr:uid="{DB35279E-FC57-45EA-9FD1-2CF3D7E7C1E6}"/>
    <cellStyle name="Normal 4 2 2 4 2_Commentaires" xfId="45490" xr:uid="{108DEA61-76C4-4CEB-9654-FCBF1C318E6D}"/>
    <cellStyle name="Normal 4 2 2 4 3" xfId="45491" xr:uid="{BF83EC87-4224-4CF4-8DBD-11B5E66D0B55}"/>
    <cellStyle name="Normal 4 2 2 4_Commentaires" xfId="45492" xr:uid="{32CA8CD5-02F9-432F-BF68-3306368319CD}"/>
    <cellStyle name="Normal 4 2 2 5" xfId="45493" xr:uid="{23D9DA8A-1A5C-4811-B634-CF8C05A3DF6D}"/>
    <cellStyle name="Normal 4 2 2 5 2" xfId="45494" xr:uid="{CD6B9B45-92B8-4B8A-8232-5A1E303CC2EC}"/>
    <cellStyle name="Normal 4 2 2 5 2 2" xfId="45495" xr:uid="{393EDDB9-5269-4E25-A38B-8371007FD849}"/>
    <cellStyle name="Normal 4 2 2 5 2_Commentaires" xfId="45496" xr:uid="{B373AC09-4DAD-4322-9207-D9D4A1B514D4}"/>
    <cellStyle name="Normal 4 2 2 5 3" xfId="45497" xr:uid="{6140FA30-6FDC-401B-9EA3-C06C5E39A075}"/>
    <cellStyle name="Normal 4 2 2 5_Commentaires" xfId="45498" xr:uid="{802C1DFB-ABAF-4645-B794-D28C1E284EDA}"/>
    <cellStyle name="Normal 4 2 2 6" xfId="45499" xr:uid="{542F504B-2D88-45CF-83D3-70EC5EC707A5}"/>
    <cellStyle name="Normal 4 2 2 6 2" xfId="45500" xr:uid="{B5CA0762-2F5A-4511-97F6-ACD9B9C6C21F}"/>
    <cellStyle name="Normal 4 2 2 6_Commentaires" xfId="45501" xr:uid="{F394465C-24A5-43DD-85E1-9D9F56ED7F5D}"/>
    <cellStyle name="Normal 4 2 2 7" xfId="45502" xr:uid="{20F29565-4F12-46EB-9E24-5875B3DB3D2F}"/>
    <cellStyle name="Normal 4 2 2 8" xfId="45503" xr:uid="{F335F2FD-B5CD-4C99-A97E-5274395989A2}"/>
    <cellStyle name="Normal 4 2 2_Commentaires" xfId="45504" xr:uid="{F57034B5-D976-4EDB-A30C-99ABEE1B7828}"/>
    <cellStyle name="Normal 4 2 3" xfId="45505" xr:uid="{E9895849-8A1A-4D69-A66A-F0C4ACA8B67C}"/>
    <cellStyle name="Normal 4 2 3 2" xfId="45506" xr:uid="{421DF108-67A5-4650-9457-12BDAE099DF2}"/>
    <cellStyle name="Normal 4 2 3 2 2" xfId="45507" xr:uid="{F8C2DDC1-308A-41D9-98E9-C6A26CD6CCB7}"/>
    <cellStyle name="Normal 4 2 3 2 2 2" xfId="45508" xr:uid="{3A6C2086-86FA-4CEF-AE3C-649A2C5B3306}"/>
    <cellStyle name="Normal 4 2 3 2 2_Commentaires" xfId="45509" xr:uid="{D14D9118-7644-4448-BB2B-35C3C0C905DF}"/>
    <cellStyle name="Normal 4 2 3 2 3" xfId="45510" xr:uid="{EAB1D108-B724-48F9-8518-48A23037441C}"/>
    <cellStyle name="Normal 4 2 3 2 4" xfId="45511" xr:uid="{FE4C2253-EBC5-4BCF-9077-8987E1C19C92}"/>
    <cellStyle name="Normal 4 2 3 2_Commentaires" xfId="45512" xr:uid="{2F27D8F2-D832-49FD-9261-0297CC39E9E7}"/>
    <cellStyle name="Normal 4 2 3 3" xfId="45513" xr:uid="{EC46F900-10AB-42FB-BCAC-5DB5F2DA56F6}"/>
    <cellStyle name="Normal 4 2 3 3 2" xfId="45514" xr:uid="{64FF28C0-D416-4B0E-8886-473A28DAE5E0}"/>
    <cellStyle name="Normal 4 2 3 3 2 2" xfId="45515" xr:uid="{9FAE8527-9108-4C43-A03D-4819251293F5}"/>
    <cellStyle name="Normal 4 2 3 3 2_Commentaires" xfId="45516" xr:uid="{3353FA20-79BD-441B-B332-43CBE5B74062}"/>
    <cellStyle name="Normal 4 2 3 3 3" xfId="45517" xr:uid="{5738FA85-DD93-41EB-9509-7DA40CD3EE6E}"/>
    <cellStyle name="Normal 4 2 3 3_Commentaires" xfId="45518" xr:uid="{0730AD1C-7C81-4046-B408-6CDD77852432}"/>
    <cellStyle name="Normal 4 2 3 4" xfId="45519" xr:uid="{863D464C-5075-41D2-A11E-904C45E3E5FA}"/>
    <cellStyle name="Normal 4 2 3 4 2" xfId="45520" xr:uid="{19ECFEC5-BEE1-4E3A-B717-1B5F2C3BABD6}"/>
    <cellStyle name="Normal 4 2 3 4 2 2" xfId="45521" xr:uid="{D3F68098-72BE-4A99-ACDA-7960F9D7DCA1}"/>
    <cellStyle name="Normal 4 2 3 4 2_Commentaires" xfId="45522" xr:uid="{5F63DA4E-8AF0-49E7-AE0C-F9986E0E0308}"/>
    <cellStyle name="Normal 4 2 3 4 3" xfId="45523" xr:uid="{7F596C9A-5D53-4944-802E-1205446D3CE7}"/>
    <cellStyle name="Normal 4 2 3 4_Commentaires" xfId="45524" xr:uid="{6A502F9B-E561-4DEF-9F21-CCDB2E6E556B}"/>
    <cellStyle name="Normal 4 2 3 5" xfId="45525" xr:uid="{F3A493EE-6435-444D-BE33-47E15E9492F1}"/>
    <cellStyle name="Normal 4 2 3 5 2" xfId="45526" xr:uid="{258E92D1-64FB-4B72-956C-F200ED928B1A}"/>
    <cellStyle name="Normal 4 2 3 5 2 2" xfId="45527" xr:uid="{E5A627AD-D583-4CA7-846F-289BBB6E6CFE}"/>
    <cellStyle name="Normal 4 2 3 5 2_Commentaires" xfId="45528" xr:uid="{E430CEDE-B216-4040-A56D-FC2F2ED01736}"/>
    <cellStyle name="Normal 4 2 3 5 3" xfId="45529" xr:uid="{53163E75-E962-4151-90EB-EB24EDA90781}"/>
    <cellStyle name="Normal 4 2 3 5_Commentaires" xfId="45530" xr:uid="{4598FB9E-3ADA-42BE-86AE-C98D341E7087}"/>
    <cellStyle name="Normal 4 2 3 6" xfId="45531" xr:uid="{C32131A6-2B32-408F-97D4-9D73A8FD6C60}"/>
    <cellStyle name="Normal 4 2 3 6 2" xfId="45532" xr:uid="{35559644-4616-4C0C-8D52-5072E09B02E3}"/>
    <cellStyle name="Normal 4 2 3 6_Commentaires" xfId="45533" xr:uid="{E76870AA-2F13-44FE-A928-432C06ACE179}"/>
    <cellStyle name="Normal 4 2 3 7" xfId="45534" xr:uid="{D44F83E6-457D-44A6-A6E4-36BA32475DEF}"/>
    <cellStyle name="Normal 4 2 3 8" xfId="45535" xr:uid="{B426F725-F7B4-4BEA-AFB2-030B8CDC3F58}"/>
    <cellStyle name="Normal 4 2 3_Commentaires" xfId="45536" xr:uid="{AB3F729D-9114-499D-A751-E64DFA5FBC7A}"/>
    <cellStyle name="Normal 4 2 4" xfId="45537" xr:uid="{0E544B43-E623-4F20-9DEE-B026B3983EB2}"/>
    <cellStyle name="Normal 4 2 4 2" xfId="45538" xr:uid="{6FB70BFC-E89A-4B80-845F-FBC824CBBD1B}"/>
    <cellStyle name="Normal 4 2 4 2 2" xfId="45539" xr:uid="{B48E5565-34AC-4906-B66D-4FED5F470521}"/>
    <cellStyle name="Normal 4 2 4 2 3" xfId="45540" xr:uid="{E392577D-9233-4FA3-AD15-AFD5C56746A8}"/>
    <cellStyle name="Normal 4 2 4 2_Commentaires" xfId="45541" xr:uid="{532040BA-C698-4851-AFDA-B9AB6D86921B}"/>
    <cellStyle name="Normal 4 2 4 3" xfId="45542" xr:uid="{024A6BD6-D424-424F-9F40-007D8E5056F9}"/>
    <cellStyle name="Normal 4 2 4 4" xfId="45543" xr:uid="{7B195FED-975B-4165-89C5-8655415742FB}"/>
    <cellStyle name="Normal 4 2 4_Commentaires" xfId="45544" xr:uid="{AD499383-03A1-4C77-910C-BD9AB0690758}"/>
    <cellStyle name="Normal 4 2 5" xfId="45545" xr:uid="{DD1246BB-EFB7-45D5-BBA0-2A8B5F9BBFED}"/>
    <cellStyle name="Normal 4 2 5 2" xfId="45546" xr:uid="{6AF7D600-7862-4AB0-9CA4-6C55A74DEFEF}"/>
    <cellStyle name="Normal 4 2 5 2 2" xfId="45547" xr:uid="{41C55F03-9112-43A6-ABD9-FA6991C7ABB8}"/>
    <cellStyle name="Normal 4 2 5 2_Commentaires" xfId="45548" xr:uid="{28EA8C5C-0520-470A-ABEC-ADB9B4BF9E37}"/>
    <cellStyle name="Normal 4 2 5 3" xfId="45549" xr:uid="{26DA62A8-85BB-4F37-A26E-205C454C72FF}"/>
    <cellStyle name="Normal 4 2 5 4" xfId="45550" xr:uid="{DC94263C-0A25-444D-8734-9CB54D5A4D45}"/>
    <cellStyle name="Normal 4 2 5_Commentaires" xfId="45551" xr:uid="{500CD2A1-339E-42F5-B834-4894209AB077}"/>
    <cellStyle name="Normal 4 2 6" xfId="45552" xr:uid="{73B82C15-1C90-4822-9770-10140F8584BF}"/>
    <cellStyle name="Normal 4 2 6 2" xfId="45553" xr:uid="{36746BDD-8EAA-4228-AF36-F61894143E4D}"/>
    <cellStyle name="Normal 4 2 6 2 2" xfId="45554" xr:uid="{FC8D02D7-0ACF-4BA7-BBF2-86521CB0A65C}"/>
    <cellStyle name="Normal 4 2 6 2_Commentaires" xfId="45555" xr:uid="{D570BBCA-E0C7-4D13-BFE0-709237375640}"/>
    <cellStyle name="Normal 4 2 6 3" xfId="45556" xr:uid="{9B1EB82B-E2C8-45AB-B3DC-B07400287B1E}"/>
    <cellStyle name="Normal 4 2 6 4" xfId="45557" xr:uid="{1A21C9C0-3F92-4516-A4A6-77CF0CE75F03}"/>
    <cellStyle name="Normal 4 2 6_Commentaires" xfId="45558" xr:uid="{46508DC8-ABEB-4821-9ADD-00D69145DCF3}"/>
    <cellStyle name="Normal 4 2 7" xfId="45559" xr:uid="{2F634BE0-7663-44DD-AF2D-03C838708BAB}"/>
    <cellStyle name="Normal 4 2 7 2" xfId="45560" xr:uid="{AB58784C-7434-4490-9B55-D55E45C8348E}"/>
    <cellStyle name="Normal 4 2 7 2 2" xfId="45561" xr:uid="{171BA114-9DF8-41A3-9D73-318E573C78F9}"/>
    <cellStyle name="Normal 4 2 7 2_Commentaires" xfId="45562" xr:uid="{D6397488-1B86-40EA-8AA6-35840A33AF15}"/>
    <cellStyle name="Normal 4 2 7 3" xfId="45563" xr:uid="{9826D587-61A0-4811-9E21-8DF6D8FE7155}"/>
    <cellStyle name="Normal 4 2 7_Commentaires" xfId="45564" xr:uid="{1F0F63DB-CD20-424E-BD40-3499F7BA898E}"/>
    <cellStyle name="Normal 4 2 8" xfId="45565" xr:uid="{5F845AB4-F540-49F6-A03E-818FB37FC634}"/>
    <cellStyle name="Normal 4 2 8 2" xfId="45566" xr:uid="{9DED1373-A201-4A8D-A469-9318DBADE951}"/>
    <cellStyle name="Normal 4 2 8 2 2" xfId="45567" xr:uid="{CAE2F8A3-59D3-4239-8DA4-B53C3305DE18}"/>
    <cellStyle name="Normal 4 2 8 2_Commentaires" xfId="45568" xr:uid="{21A6A6FD-5DF8-4268-A531-2B694D931562}"/>
    <cellStyle name="Normal 4 2 8 3" xfId="45569" xr:uid="{9D285FAB-3723-473F-A317-8A8D1CC5E721}"/>
    <cellStyle name="Normal 4 2 8_Commentaires" xfId="45570" xr:uid="{E960E850-D3FB-4D35-AB91-C1949B7F42DE}"/>
    <cellStyle name="Normal 4 2 9" xfId="45571" xr:uid="{2893C8C4-CC77-4014-A6BB-56343831CF36}"/>
    <cellStyle name="Normal 4 2 9 2" xfId="45572" xr:uid="{F3290784-F2DC-4C57-B012-62D3BDAAC455}"/>
    <cellStyle name="Normal 4 2 9_Commentaires" xfId="45573" xr:uid="{0163820E-24BB-4F2C-84C1-45F2BDF0F407}"/>
    <cellStyle name="Normal 4 2_Commentaires" xfId="45574" xr:uid="{39F386D8-6A5B-4A71-B9E3-89783D28EE7E}"/>
    <cellStyle name="Normal 4 3" xfId="45575" xr:uid="{53AC9721-6EAA-4E67-8D30-58A1139AF777}"/>
    <cellStyle name="Normal 4 3 10" xfId="45576" xr:uid="{18A33C2E-CA69-4825-98C4-BC4758A8E895}"/>
    <cellStyle name="Normal 4 3 11" xfId="45577" xr:uid="{E4961AA2-116B-47B1-A867-D276E9ECDB77}"/>
    <cellStyle name="Normal 4 3 12" xfId="45578" xr:uid="{1BF93F43-8A94-4E96-AECB-CBFCA99E55B6}"/>
    <cellStyle name="Normal 4 3 13" xfId="45579" xr:uid="{500BFE98-E4E8-4EE5-A721-743BE160EB46}"/>
    <cellStyle name="Normal 4 3 14" xfId="45580" xr:uid="{EB1F7676-D930-4BEB-8AC8-98913910E095}"/>
    <cellStyle name="Normal 4 3 2" xfId="45581" xr:uid="{D355F399-12CE-400B-B1F2-605487822255}"/>
    <cellStyle name="Normal 4 3 2 2" xfId="45582" xr:uid="{25AFE94A-8084-42B2-9080-5B4308F9D95B}"/>
    <cellStyle name="Normal 4 3 2 2 2" xfId="45583" xr:uid="{8F0D18A3-688A-4BD4-B35D-5116E6114DF2}"/>
    <cellStyle name="Normal 4 3 2 2 2 2" xfId="45584" xr:uid="{71D7757E-3568-408E-9A4A-5E9E843FB089}"/>
    <cellStyle name="Normal 4 3 2 2 2_Commentaires" xfId="45585" xr:uid="{B472B9A7-BFC7-4448-8C30-8426FCF57AF3}"/>
    <cellStyle name="Normal 4 3 2 2 3" xfId="45586" xr:uid="{1DAE3098-AE26-4F57-A451-EE14011611ED}"/>
    <cellStyle name="Normal 4 3 2 2 4" xfId="45587" xr:uid="{123312DB-DC04-4B45-8A83-43AD2335CE46}"/>
    <cellStyle name="Normal 4 3 2 2_Commentaires" xfId="45588" xr:uid="{602F9108-6C1D-4889-B6BB-C19C04E7171D}"/>
    <cellStyle name="Normal 4 3 2 3" xfId="45589" xr:uid="{FD24CF4C-1304-40ED-B888-2261B073E60A}"/>
    <cellStyle name="Normal 4 3 2 3 2" xfId="45590" xr:uid="{E80E15DF-6840-4047-A7D8-88CEAFEEE7F9}"/>
    <cellStyle name="Normal 4 3 2 3 2 2" xfId="45591" xr:uid="{54030FA6-E6E3-4169-B6A0-3E43E466BB4A}"/>
    <cellStyle name="Normal 4 3 2 3 2_Commentaires" xfId="45592" xr:uid="{E72FCC4C-4E89-4E7C-B887-2ABAE2EAD98A}"/>
    <cellStyle name="Normal 4 3 2 3 3" xfId="45593" xr:uid="{EF70047F-6790-419A-A4C5-FD3066F97BA7}"/>
    <cellStyle name="Normal 4 3 2 3_Commentaires" xfId="45594" xr:uid="{81975371-28DE-439B-B0B9-8171E25EA405}"/>
    <cellStyle name="Normal 4 3 2 4" xfId="45595" xr:uid="{1C9E9A8F-11EB-424A-8DC1-A23115C1E722}"/>
    <cellStyle name="Normal 4 3 2 4 2" xfId="45596" xr:uid="{AEB5BED2-9588-4F91-ABE4-93EFECE9B89D}"/>
    <cellStyle name="Normal 4 3 2 4 2 2" xfId="45597" xr:uid="{22251124-56DA-49CD-9116-042A60A9839C}"/>
    <cellStyle name="Normal 4 3 2 4 2_Commentaires" xfId="45598" xr:uid="{A5637824-39D1-4EF9-B0EB-0427D4A8AA54}"/>
    <cellStyle name="Normal 4 3 2 4 3" xfId="45599" xr:uid="{F170320C-B5E2-41C4-BF48-ECB7F8BEFBA6}"/>
    <cellStyle name="Normal 4 3 2 4_Commentaires" xfId="45600" xr:uid="{65C03424-E7FE-41F9-8F12-6A9AE666D2C9}"/>
    <cellStyle name="Normal 4 3 2 5" xfId="45601" xr:uid="{C72EEF18-9D7D-4696-AAF2-BF389D3A8078}"/>
    <cellStyle name="Normal 4 3 2 5 2" xfId="45602" xr:uid="{72BA38AC-CA0A-41CD-B09E-EA3273746930}"/>
    <cellStyle name="Normal 4 3 2 5 2 2" xfId="45603" xr:uid="{F959E04F-4340-428A-B7CC-E6E3DCF8089A}"/>
    <cellStyle name="Normal 4 3 2 5 2_Commentaires" xfId="45604" xr:uid="{35262F72-C50E-437D-BDB9-FB1E5AC73067}"/>
    <cellStyle name="Normal 4 3 2 5 3" xfId="45605" xr:uid="{14C6EE08-79FF-40CB-8943-745A45A78A99}"/>
    <cellStyle name="Normal 4 3 2 5_Commentaires" xfId="45606" xr:uid="{F44FEECB-CB0C-4F09-AAF7-2B604AD752E5}"/>
    <cellStyle name="Normal 4 3 2 6" xfId="45607" xr:uid="{4D44779D-B89D-4572-938B-5038DC93BC4F}"/>
    <cellStyle name="Normal 4 3 2 6 2" xfId="45608" xr:uid="{0185DC70-4DD1-4567-A876-CFA2E06D7685}"/>
    <cellStyle name="Normal 4 3 2 6_Commentaires" xfId="45609" xr:uid="{AC6E270F-BF08-4141-BBAD-74D959305814}"/>
    <cellStyle name="Normal 4 3 2 7" xfId="45610" xr:uid="{517766A0-4925-462E-9179-B825130EF611}"/>
    <cellStyle name="Normal 4 3 2 8" xfId="45611" xr:uid="{32EC1E1D-057E-4B1C-AB16-2FA16069FFA0}"/>
    <cellStyle name="Normal 4 3 2_Commentaires" xfId="45612" xr:uid="{24A28C34-386D-4188-B72A-31617F3F4C3E}"/>
    <cellStyle name="Normal 4 3 3" xfId="45613" xr:uid="{CB3A7CC3-2998-45B6-ADB5-231B303C2088}"/>
    <cellStyle name="Normal 4 3 3 2" xfId="45614" xr:uid="{FABD636E-D9E0-4F85-89DF-CEE8BF4B0E7D}"/>
    <cellStyle name="Normal 4 3 3 2 2" xfId="45615" xr:uid="{E4E14B02-B30B-4C3F-A1D8-48BE4D7A0002}"/>
    <cellStyle name="Normal 4 3 3 2 2 2" xfId="45616" xr:uid="{2DAF43EF-AA1F-4FC6-BBEF-9A3C8DC7B0E1}"/>
    <cellStyle name="Normal 4 3 3 2 2_Commentaires" xfId="45617" xr:uid="{434D02C9-E001-476B-B784-28CAD5DAFAB3}"/>
    <cellStyle name="Normal 4 3 3 2 3" xfId="45618" xr:uid="{058E4298-2419-48C5-B8A5-25F39A57B93D}"/>
    <cellStyle name="Normal 4 3 3 2 4" xfId="45619" xr:uid="{4183C636-E573-49DB-BC05-490B786073FA}"/>
    <cellStyle name="Normal 4 3 3 2_Commentaires" xfId="45620" xr:uid="{78D00C87-37D4-4169-AE6B-A6537575A9D3}"/>
    <cellStyle name="Normal 4 3 3 3" xfId="45621" xr:uid="{B4847F60-8723-492F-A8CA-7E050CD5D31D}"/>
    <cellStyle name="Normal 4 3 3 3 2" xfId="45622" xr:uid="{C082E009-9937-425E-AAAD-392BADB974B2}"/>
    <cellStyle name="Normal 4 3 3 3 2 2" xfId="45623" xr:uid="{19BFF527-0691-4A71-8116-2E8D4BC3E4EB}"/>
    <cellStyle name="Normal 4 3 3 3 2_Commentaires" xfId="45624" xr:uid="{C7FBC00D-06A2-4D1E-A5B7-DF1B60A0A1BC}"/>
    <cellStyle name="Normal 4 3 3 3 3" xfId="45625" xr:uid="{58060133-5AEE-4117-98DA-8BB013D9EBF4}"/>
    <cellStyle name="Normal 4 3 3 3_Commentaires" xfId="45626" xr:uid="{A0B47E72-57CB-493D-AEF0-C874EAE778C3}"/>
    <cellStyle name="Normal 4 3 3 4" xfId="45627" xr:uid="{160B2BD9-0AED-4023-93E6-86F489760421}"/>
    <cellStyle name="Normal 4 3 3 4 2" xfId="45628" xr:uid="{05745EFC-56AB-4442-9110-E410B1613CC3}"/>
    <cellStyle name="Normal 4 3 3 4 2 2" xfId="45629" xr:uid="{535E6541-7DB6-4BDB-9BF3-088F0CEE2256}"/>
    <cellStyle name="Normal 4 3 3 4 2_Commentaires" xfId="45630" xr:uid="{D4777323-5CEB-436F-9B7A-4C74EFC06792}"/>
    <cellStyle name="Normal 4 3 3 4 3" xfId="45631" xr:uid="{C80328CE-943C-4407-9185-274E6C6F2AB8}"/>
    <cellStyle name="Normal 4 3 3 4_Commentaires" xfId="45632" xr:uid="{45F1E820-5377-405F-AED7-2991012598C4}"/>
    <cellStyle name="Normal 4 3 3 5" xfId="45633" xr:uid="{E5FA4E34-661C-4EE8-BBF1-0D93361E8D80}"/>
    <cellStyle name="Normal 4 3 3 5 2" xfId="45634" xr:uid="{2622FE36-5714-4874-A6D4-AAE73F1AE9E8}"/>
    <cellStyle name="Normal 4 3 3 5 2 2" xfId="45635" xr:uid="{66738A29-B2AA-46ED-85D6-07ED01589552}"/>
    <cellStyle name="Normal 4 3 3 5 2_Commentaires" xfId="45636" xr:uid="{0B2C747C-19B4-4057-8F15-B320263F1B2D}"/>
    <cellStyle name="Normal 4 3 3 5 3" xfId="45637" xr:uid="{86D726A7-D41A-45B4-9E22-4FB8F15F6800}"/>
    <cellStyle name="Normal 4 3 3 5_Commentaires" xfId="45638" xr:uid="{ED9B34F9-3272-4894-B8D8-7FEAB7D5B623}"/>
    <cellStyle name="Normal 4 3 3 6" xfId="45639" xr:uid="{257D3482-A08F-421E-BBFA-C0B15D1105AC}"/>
    <cellStyle name="Normal 4 3 3 6 2" xfId="45640" xr:uid="{0972A99D-0894-4992-A797-D846FA893F28}"/>
    <cellStyle name="Normal 4 3 3 6_Commentaires" xfId="45641" xr:uid="{F0FA4C55-6D3F-410F-8D52-DB78B17E6305}"/>
    <cellStyle name="Normal 4 3 3 7" xfId="45642" xr:uid="{F58B467B-08E7-44EE-943C-E373F9AF4D42}"/>
    <cellStyle name="Normal 4 3 3 8" xfId="45643" xr:uid="{CDC45A68-549A-40BF-8959-6B3177EB19A4}"/>
    <cellStyle name="Normal 4 3 3_Commentaires" xfId="45644" xr:uid="{623F0332-A945-484E-BD46-F6DD27D3D266}"/>
    <cellStyle name="Normal 4 3 4" xfId="45645" xr:uid="{05E58A23-4A8C-456A-AC14-130B4717EE90}"/>
    <cellStyle name="Normal 4 3 4 2" xfId="45646" xr:uid="{F6DA2D78-9F28-43A3-910F-6BB25903813F}"/>
    <cellStyle name="Normal 4 3 4 2 2" xfId="45647" xr:uid="{802398A4-A00B-45DF-92B6-02255F52A518}"/>
    <cellStyle name="Normal 4 3 4 2 3" xfId="45648" xr:uid="{1318E13E-05F9-4C17-9F4F-73CA05C88704}"/>
    <cellStyle name="Normal 4 3 4 2_Commentaires" xfId="45649" xr:uid="{AC2818D5-4697-4D59-B0A7-71DD531604E9}"/>
    <cellStyle name="Normal 4 3 4 3" xfId="45650" xr:uid="{AD97F3F3-3B23-4A75-8DE3-39FFB78EE32F}"/>
    <cellStyle name="Normal 4 3 4 4" xfId="45651" xr:uid="{4F8D48B3-E67D-469A-A18F-46D9B04AB628}"/>
    <cellStyle name="Normal 4 3 4_Commentaires" xfId="45652" xr:uid="{350DBF69-EF12-4DA8-9DEB-20DDB367B78E}"/>
    <cellStyle name="Normal 4 3 5" xfId="45653" xr:uid="{AE8CBA2C-B6E1-4C9C-A3E0-103C9F5CD700}"/>
    <cellStyle name="Normal 4 3 5 2" xfId="45654" xr:uid="{EB082156-55E3-47EC-A5FF-0EA06FD21949}"/>
    <cellStyle name="Normal 4 3 5 2 2" xfId="45655" xr:uid="{C7E1A982-BF2A-4F54-9470-2E6D6860C358}"/>
    <cellStyle name="Normal 4 3 5 2_Commentaires" xfId="45656" xr:uid="{167C522F-E18F-4115-8E47-9D5950370BEE}"/>
    <cellStyle name="Normal 4 3 5 3" xfId="45657" xr:uid="{833FADEB-97B5-4E8C-B4F0-1D6A768A6751}"/>
    <cellStyle name="Normal 4 3 5 4" xfId="45658" xr:uid="{3621A6DA-F5E6-43A5-AC06-375B69159E20}"/>
    <cellStyle name="Normal 4 3 5_Commentaires" xfId="45659" xr:uid="{2ACAD0D1-574F-47B0-BE7A-943E8C4D0E69}"/>
    <cellStyle name="Normal 4 3 6" xfId="45660" xr:uid="{4223E498-5109-4450-B00D-E19122F3D2CC}"/>
    <cellStyle name="Normal 4 3 6 2" xfId="45661" xr:uid="{8D575A62-A7BD-4BD8-BD66-61814C40201B}"/>
    <cellStyle name="Normal 4 3 6 2 2" xfId="45662" xr:uid="{2F763FA6-713F-4880-8EE4-576EBF2623BE}"/>
    <cellStyle name="Normal 4 3 6 2_Commentaires" xfId="45663" xr:uid="{3CE218B4-034A-4AE3-BE60-B572DB40161E}"/>
    <cellStyle name="Normal 4 3 6 3" xfId="45664" xr:uid="{EF2327E5-42D4-437E-8B85-291FA24E0CE3}"/>
    <cellStyle name="Normal 4 3 6 4" xfId="45665" xr:uid="{4CCC2A94-A4FF-4878-95EA-AD20F5196818}"/>
    <cellStyle name="Normal 4 3 6_Commentaires" xfId="45666" xr:uid="{23FC5342-03B6-4575-A33B-1E61585FFA54}"/>
    <cellStyle name="Normal 4 3 7" xfId="45667" xr:uid="{8FD261C5-9F86-4C21-AF31-AABB27C19FD8}"/>
    <cellStyle name="Normal 4 3 7 2" xfId="45668" xr:uid="{F36A8653-B8DD-46AA-BFA9-AC90422C6A96}"/>
    <cellStyle name="Normal 4 3 7 2 2" xfId="45669" xr:uid="{1CE32DBD-3904-48DC-80CB-96B92C986A02}"/>
    <cellStyle name="Normal 4 3 7 2_Commentaires" xfId="45670" xr:uid="{7024E182-8527-4D24-859D-0CAA8C329BF8}"/>
    <cellStyle name="Normal 4 3 7 3" xfId="45671" xr:uid="{A0DD19FF-1AEB-4B32-AD3C-69AD26D084FD}"/>
    <cellStyle name="Normal 4 3 7_Commentaires" xfId="45672" xr:uid="{E3B103C4-10A9-4D0F-93FD-3AA5FCA6710A}"/>
    <cellStyle name="Normal 4 3 8" xfId="45673" xr:uid="{90568492-4548-4A16-896B-236E79D2A10C}"/>
    <cellStyle name="Normal 4 3 8 2" xfId="45674" xr:uid="{618050E6-2111-4A5F-B8B7-E4EC1256929D}"/>
    <cellStyle name="Normal 4 3 8 2 2" xfId="45675" xr:uid="{B3C5CF41-4329-4590-8A19-6C9F489BDFC2}"/>
    <cellStyle name="Normal 4 3 8 2_Commentaires" xfId="45676" xr:uid="{CF408DB4-BDEF-4EEF-B65A-D600FB6792F4}"/>
    <cellStyle name="Normal 4 3 8 3" xfId="45677" xr:uid="{8237D584-D6CE-4859-8DDF-FE4FE6603B36}"/>
    <cellStyle name="Normal 4 3 8_Commentaires" xfId="45678" xr:uid="{1BF6E880-0C22-4B6C-A3C4-399815085ACA}"/>
    <cellStyle name="Normal 4 3 9" xfId="45679" xr:uid="{6F1B5475-EFDB-48E6-BA55-3FBBC717AEBD}"/>
    <cellStyle name="Normal 4 3 9 2" xfId="45680" xr:uid="{1B730642-06D2-4C9B-8F88-A803F52077F1}"/>
    <cellStyle name="Normal 4 3 9_Commentaires" xfId="45681" xr:uid="{0E79DA6C-8E47-4980-A9B5-83793BCC3378}"/>
    <cellStyle name="Normal 4 3_Commentaires" xfId="45682" xr:uid="{9C0549E4-2E37-4BA8-84C7-7F8CBD6D6875}"/>
    <cellStyle name="Normal 4 4" xfId="45683" xr:uid="{56FB5FB9-9D76-472D-82C8-05FF5092B9E8}"/>
    <cellStyle name="Normal 4 4 2" xfId="45684" xr:uid="{E160E1C5-04B9-42C1-92D6-A0230BFB4353}"/>
    <cellStyle name="Normal 4 4 2 2" xfId="45685" xr:uid="{9EFE9F0E-92C8-4349-A561-3F8B79E83A4C}"/>
    <cellStyle name="Normal 4 4 2 2 2" xfId="45686" xr:uid="{27F602D4-7E28-4952-AF3C-1ABA1DAE0E82}"/>
    <cellStyle name="Normal 4 4 2 2 2 2" xfId="45687" xr:uid="{CFC57EB5-36D2-4E2B-ADF0-8F1A3BCC1B29}"/>
    <cellStyle name="Normal 4 4 2 2 2_Commentaires" xfId="45688" xr:uid="{FA56BB3E-D2BB-4727-B885-E7BFF70E6F6A}"/>
    <cellStyle name="Normal 4 4 2 2 3" xfId="45689" xr:uid="{FA36FEF9-400F-4A4D-ADB0-6AFAE0E3A1B9}"/>
    <cellStyle name="Normal 4 4 2 2_Commentaires" xfId="45690" xr:uid="{7C19ED43-DE11-49DD-AE33-B5FAD5203F66}"/>
    <cellStyle name="Normal 4 4 2 3" xfId="45691" xr:uid="{DF9B8D94-2308-45EC-84C9-020CCAA4452F}"/>
    <cellStyle name="Normal 4 4 2 3 2" xfId="45692" xr:uid="{D461F2A5-51BE-4F25-9738-7DB5C190DDA3}"/>
    <cellStyle name="Normal 4 4 2 3 2 2" xfId="45693" xr:uid="{EF53E5F4-B790-4CE1-9A55-E56FD1FDCB67}"/>
    <cellStyle name="Normal 4 4 2 3 2_Commentaires" xfId="45694" xr:uid="{AD2E312A-46D2-4BFF-9CE1-84A03E1EF5B1}"/>
    <cellStyle name="Normal 4 4 2 3 3" xfId="45695" xr:uid="{9A126B99-16B0-4DED-B4C2-6AA39DBAA25D}"/>
    <cellStyle name="Normal 4 4 2 3_Commentaires" xfId="45696" xr:uid="{7943DAFF-EC92-410D-B831-5F3A344DC05E}"/>
    <cellStyle name="Normal 4 4 2 4" xfId="45697" xr:uid="{2BB8D847-8E98-4DD0-9CF7-9F488FB60919}"/>
    <cellStyle name="Normal 4 4 2 4 2" xfId="45698" xr:uid="{391B1079-C17D-4AA0-89E0-AFCB40297EEA}"/>
    <cellStyle name="Normal 4 4 2 4 2 2" xfId="45699" xr:uid="{A10B7163-F013-4E68-9F35-CC399101803F}"/>
    <cellStyle name="Normal 4 4 2 4 2_Commentaires" xfId="45700" xr:uid="{7CB70BBB-B2F5-4F2F-9E1D-9235B668D6E4}"/>
    <cellStyle name="Normal 4 4 2 4 3" xfId="45701" xr:uid="{98AEA02C-0C57-46D1-AB1D-29B0E84429F2}"/>
    <cellStyle name="Normal 4 4 2 4_Commentaires" xfId="45702" xr:uid="{DF0B80F0-68C7-4F86-B2FD-6882EA7866D3}"/>
    <cellStyle name="Normal 4 4 2 5" xfId="45703" xr:uid="{2AD34AF6-1AAF-45DE-9A73-AACF01E1B2B6}"/>
    <cellStyle name="Normal 4 4 2 5 2" xfId="45704" xr:uid="{55C97C81-4BDF-4F63-9B86-4698B8A408C4}"/>
    <cellStyle name="Normal 4 4 2 5 2 2" xfId="45705" xr:uid="{79A54119-2456-4E52-9C91-1FEF3BF7A3F3}"/>
    <cellStyle name="Normal 4 4 2 5 2_Commentaires" xfId="45706" xr:uid="{E7658336-6905-43BD-B7B2-FBB434E15E18}"/>
    <cellStyle name="Normal 4 4 2 5 3" xfId="45707" xr:uid="{F01F70AF-076B-4A4D-AEC5-5562B3D09EC8}"/>
    <cellStyle name="Normal 4 4 2 5_Commentaires" xfId="45708" xr:uid="{BCBFC90D-2E5D-41C9-A8F0-6A2321C766A3}"/>
    <cellStyle name="Normal 4 4 2 6" xfId="45709" xr:uid="{D0C0049F-4C92-48E6-A4C2-049366588EB6}"/>
    <cellStyle name="Normal 4 4 2 6 2" xfId="45710" xr:uid="{BFF48CE7-48CA-4424-9301-85EAC3764EE1}"/>
    <cellStyle name="Normal 4 4 2 6_Commentaires" xfId="45711" xr:uid="{E9EF053B-52A0-494E-8225-678276DF204C}"/>
    <cellStyle name="Normal 4 4 2 7" xfId="45712" xr:uid="{E0E2A912-4C12-44A6-B0D6-21775F28E5CB}"/>
    <cellStyle name="Normal 4 4 2 8" xfId="45713" xr:uid="{455B8CB9-3C74-465A-9CB9-2E6242EA56D6}"/>
    <cellStyle name="Normal 4 4 2_Commentaires" xfId="45714" xr:uid="{3FC8F131-5BDD-47F9-A02D-1A2EF15F3AFC}"/>
    <cellStyle name="Normal 4 4 3" xfId="45715" xr:uid="{DA790B5E-1724-486B-9DE6-C2BF48D05C7E}"/>
    <cellStyle name="Normal 4 4 3 2" xfId="45716" xr:uid="{184F7897-6CFA-4E57-A8B0-105E8FF971D2}"/>
    <cellStyle name="Normal 4 4 3 2 2" xfId="45717" xr:uid="{0F866F2B-4E26-4FC4-86B0-9E554E5E23F0}"/>
    <cellStyle name="Normal 4 4 3 2_Commentaires" xfId="45718" xr:uid="{5062A2A0-8B72-49D7-8E82-2D09DED33E3B}"/>
    <cellStyle name="Normal 4 4 3 3" xfId="45719" xr:uid="{188A0006-9196-4B94-8E74-5B27EF6E538F}"/>
    <cellStyle name="Normal 4 4 3_Commentaires" xfId="45720" xr:uid="{547A17F2-6EAC-4DE4-8938-0D8E732FFFEE}"/>
    <cellStyle name="Normal 4 4 4" xfId="45721" xr:uid="{D8E3E0C4-6DFA-49AB-A21E-825F75DF80CB}"/>
    <cellStyle name="Normal 4 4 4 2" xfId="45722" xr:uid="{B5AF6075-513B-4D0F-B0A7-F91F2429C666}"/>
    <cellStyle name="Normal 4 4 4 2 2" xfId="45723" xr:uid="{DD6B3C9B-3196-4FFD-B28F-DCAABDEDBBD8}"/>
    <cellStyle name="Normal 4 4 4 2_Commentaires" xfId="45724" xr:uid="{5D651E24-2876-49F9-8CBD-DFC68ACE0B4F}"/>
    <cellStyle name="Normal 4 4 4 3" xfId="45725" xr:uid="{54F675B2-1344-4729-9995-27B74A19091C}"/>
    <cellStyle name="Normal 4 4 4_Commentaires" xfId="45726" xr:uid="{B1FB19DD-678A-4630-8FCC-C80640436366}"/>
    <cellStyle name="Normal 4 4 5" xfId="45727" xr:uid="{27D5A287-C525-4EC2-98AE-ECDA5A465BF8}"/>
    <cellStyle name="Normal 4 4 5 2" xfId="45728" xr:uid="{D715112B-E609-470E-97C6-5EE619954A50}"/>
    <cellStyle name="Normal 4 4 5 2 2" xfId="45729" xr:uid="{92B124DB-5786-4C63-B4DB-CCA8F7E1AAB9}"/>
    <cellStyle name="Normal 4 4 5 2_Commentaires" xfId="45730" xr:uid="{0F8AB6E0-77B5-43C4-8DBC-FC07026A3F95}"/>
    <cellStyle name="Normal 4 4 5 3" xfId="45731" xr:uid="{71E96A58-6DDB-41C7-AD19-025FFA52A3F7}"/>
    <cellStyle name="Normal 4 4 5_Commentaires" xfId="45732" xr:uid="{CBE61BB4-1769-4D14-A207-ECEBDF8A9380}"/>
    <cellStyle name="Normal 4 4 6" xfId="45733" xr:uid="{8CD0A7F8-0154-43FC-BA66-78BEC66996E5}"/>
    <cellStyle name="Normal 4 4 6 2" xfId="45734" xr:uid="{7DCAA823-93DF-4673-B417-2389FE267F5D}"/>
    <cellStyle name="Normal 4 4 6 2 2" xfId="45735" xr:uid="{FF236CCC-4A53-4D37-93AD-1220A149B66B}"/>
    <cellStyle name="Normal 4 4 6 2_Commentaires" xfId="45736" xr:uid="{A95BBA04-4EB7-414A-9674-458C6DF5371E}"/>
    <cellStyle name="Normal 4 4 6 3" xfId="45737" xr:uid="{6BF07CC4-51B4-430E-A1AC-F78F55002D4B}"/>
    <cellStyle name="Normal 4 4 6_Commentaires" xfId="45738" xr:uid="{B3FD30A6-23A0-4ACA-845E-F242B72BF76D}"/>
    <cellStyle name="Normal 4 4 7" xfId="45739" xr:uid="{CD55FAE7-23C7-4957-B308-5D9EA3AA2F44}"/>
    <cellStyle name="Normal 4 4 7 2" xfId="45740" xr:uid="{F8A90879-82DB-4F42-8F3F-5A3CD0086C3B}"/>
    <cellStyle name="Normal 4 4 7_Commentaires" xfId="45741" xr:uid="{EB207A77-AEEB-4CB5-A1C9-355B8CDCEB39}"/>
    <cellStyle name="Normal 4 4 8" xfId="45742" xr:uid="{6D2A7DF5-8802-41FA-9F1C-FFA67F482FC6}"/>
    <cellStyle name="Normal 4 4 9" xfId="45743" xr:uid="{874029B8-606C-4495-A9BB-A1177A967BE8}"/>
    <cellStyle name="Normal 4 4_Commentaires" xfId="45744" xr:uid="{3913A83D-809E-48A2-B60B-4264C5B80211}"/>
    <cellStyle name="Normal 4 5" xfId="45745" xr:uid="{818ED26F-C1A3-4E08-BEB0-942B228EFE6D}"/>
    <cellStyle name="Normal 4 5 2" xfId="45746" xr:uid="{AF4E3594-28FA-4483-9433-CF8A8C47CA25}"/>
    <cellStyle name="Normal 4 5 2 2" xfId="45747" xr:uid="{FC1B2BA3-1F7C-4A12-8049-3805D5505734}"/>
    <cellStyle name="Normal 4 5 2 2 2" xfId="45748" xr:uid="{AFF37B21-9BC7-4B40-9BD2-A22B47205F09}"/>
    <cellStyle name="Normal 4 5 2 2_Commentaires" xfId="45749" xr:uid="{5E13E0EE-E0A4-406F-852A-473C436DA5ED}"/>
    <cellStyle name="Normal 4 5 2 3" xfId="45750" xr:uid="{4D40ED7E-E341-4C4C-9919-D5EB64EA8448}"/>
    <cellStyle name="Normal 4 5 2 4" xfId="45751" xr:uid="{C378DE01-4015-4F2C-9A58-8C90A0DD3DEE}"/>
    <cellStyle name="Normal 4 5 2_Commentaires" xfId="45752" xr:uid="{9776394E-BC70-4BA4-9053-1109C3DA9079}"/>
    <cellStyle name="Normal 4 5 3" xfId="45753" xr:uid="{4502493A-E84E-4EEF-878F-CAFBE6F760F4}"/>
    <cellStyle name="Normal 4 5 3 2" xfId="45754" xr:uid="{D5B9ABF1-D25D-438C-B992-940F50125E27}"/>
    <cellStyle name="Normal 4 5 3 2 2" xfId="45755" xr:uid="{9616D1A3-1013-470F-9C5D-6ADD2A859C10}"/>
    <cellStyle name="Normal 4 5 3 2_Commentaires" xfId="45756" xr:uid="{01734263-6201-421F-94F6-14ED3A730486}"/>
    <cellStyle name="Normal 4 5 3 3" xfId="45757" xr:uid="{82C2EB16-8CB1-405C-9C9C-45B199CB3AB9}"/>
    <cellStyle name="Normal 4 5 3_Commentaires" xfId="45758" xr:uid="{C344A56A-4C4D-4961-9724-B062531F7E18}"/>
    <cellStyle name="Normal 4 5 4" xfId="45759" xr:uid="{9E7DBF7B-4F15-4EE0-8764-1F168EF5EA6B}"/>
    <cellStyle name="Normal 4 5 4 2" xfId="45760" xr:uid="{13FBFC43-E26F-412F-8507-F8170C52191B}"/>
    <cellStyle name="Normal 4 5 4 2 2" xfId="45761" xr:uid="{4E11D114-5A75-45C0-B5E8-9E0C6D88DA27}"/>
    <cellStyle name="Normal 4 5 4 2_Commentaires" xfId="45762" xr:uid="{F6EF1416-2D22-4DD4-BD44-CDD1A977FDB7}"/>
    <cellStyle name="Normal 4 5 4 3" xfId="45763" xr:uid="{A2C9D374-BEC5-461E-AB6E-2D7CCB35FB77}"/>
    <cellStyle name="Normal 4 5 4_Commentaires" xfId="45764" xr:uid="{072E93CA-8007-4D23-AB1D-EE97AF7C9166}"/>
    <cellStyle name="Normal 4 5 5" xfId="45765" xr:uid="{E94B9BEA-A38B-449D-893B-C22067007D03}"/>
    <cellStyle name="Normal 4 5 5 2" xfId="45766" xr:uid="{E492E4C8-EF1E-4232-9708-7593F67ADC72}"/>
    <cellStyle name="Normal 4 5 5 2 2" xfId="45767" xr:uid="{B3F5A245-1E17-491D-BBC6-1A4F9FB5C680}"/>
    <cellStyle name="Normal 4 5 5 2_Commentaires" xfId="45768" xr:uid="{ED6F933E-02A0-4D4F-8595-7AD38C38C612}"/>
    <cellStyle name="Normal 4 5 5 3" xfId="45769" xr:uid="{B6D0DAD6-5EA3-4A04-A270-F38B533D91B1}"/>
    <cellStyle name="Normal 4 5 5_Commentaires" xfId="45770" xr:uid="{DA1ECDC4-DBD3-4C71-B58E-32EB56F50001}"/>
    <cellStyle name="Normal 4 5 6" xfId="45771" xr:uid="{99E82B5A-D94D-4E70-A9B3-B1FD5C58E4BF}"/>
    <cellStyle name="Normal 4 5 6 2" xfId="45772" xr:uid="{D728AEBD-A9FC-4987-9370-79AC7C87FB12}"/>
    <cellStyle name="Normal 4 5 6_Commentaires" xfId="45773" xr:uid="{43507EDE-FCC1-42EB-B90A-0843C1639C10}"/>
    <cellStyle name="Normal 4 5 7" xfId="45774" xr:uid="{4BB89CF5-D9C2-4EB0-AC37-D8F2C299268D}"/>
    <cellStyle name="Normal 4 5 8" xfId="45775" xr:uid="{725DECDE-213A-4E21-9BEC-9D1F596E93DF}"/>
    <cellStyle name="Normal 4 5_Commentaires" xfId="45776" xr:uid="{F629768B-E8A6-4455-8514-34E8772BF46F}"/>
    <cellStyle name="Normal 4 6" xfId="45777" xr:uid="{3F7B71AB-7803-4494-9781-563EC1AEB811}"/>
    <cellStyle name="Normal 4 6 2" xfId="45778" xr:uid="{0F60E36F-94F3-4E70-9AD9-6735D419385A}"/>
    <cellStyle name="Normal 4 6 2 2" xfId="45779" xr:uid="{755F6319-33C4-4A85-B8D1-077C8832EED1}"/>
    <cellStyle name="Normal 4 6 2 2 2" xfId="45780" xr:uid="{D7BE99CB-612F-4B94-8094-EA8E380E0D82}"/>
    <cellStyle name="Normal 4 6 2 2_Commentaires" xfId="45781" xr:uid="{CA8F91AB-E6A5-4C5C-A5B9-0BB2AE4E6B89}"/>
    <cellStyle name="Normal 4 6 2 3" xfId="45782" xr:uid="{8C864234-5EE7-4138-8037-A00A1C48D20E}"/>
    <cellStyle name="Normal 4 6 2 4" xfId="45783" xr:uid="{1959EE78-8F60-474F-B922-DBF672F79F78}"/>
    <cellStyle name="Normal 4 6 2_Commentaires" xfId="45784" xr:uid="{86C74DD9-BC0A-4B96-91BE-F78037B12C93}"/>
    <cellStyle name="Normal 4 6 3" xfId="45785" xr:uid="{210F288A-FFBB-4010-BBAB-65CB6D3C3269}"/>
    <cellStyle name="Normal 4 6 3 2" xfId="45786" xr:uid="{350B2D00-9E64-4F16-BD87-F55269F4F552}"/>
    <cellStyle name="Normal 4 6 3 2 2" xfId="45787" xr:uid="{201A3609-C093-4B60-9B60-4411EE4EA7ED}"/>
    <cellStyle name="Normal 4 6 3 2_Commentaires" xfId="45788" xr:uid="{7FCAE563-9DFC-404B-AE74-A6898BE988F7}"/>
    <cellStyle name="Normal 4 6 3 3" xfId="45789" xr:uid="{49E5280B-0014-4838-BF43-1C860CE94829}"/>
    <cellStyle name="Normal 4 6 3_Commentaires" xfId="45790" xr:uid="{39896FD2-EBF4-4F4C-BF55-70D369A6FDAB}"/>
    <cellStyle name="Normal 4 6 4" xfId="45791" xr:uid="{E43F1EEC-EE99-4499-92BB-0D2735B8A27A}"/>
    <cellStyle name="Normal 4 6 4 2" xfId="45792" xr:uid="{0370AB64-1E5B-4C59-AB47-1A0153123D36}"/>
    <cellStyle name="Normal 4 6 4 2 2" xfId="45793" xr:uid="{4C010B5D-EFC4-4150-951F-A133CD4EAE80}"/>
    <cellStyle name="Normal 4 6 4 2_Commentaires" xfId="45794" xr:uid="{F71D22AE-3102-4911-B634-D6247128E3CE}"/>
    <cellStyle name="Normal 4 6 4 3" xfId="45795" xr:uid="{36A7B03E-6FD0-43BF-A581-2A817A3EE665}"/>
    <cellStyle name="Normal 4 6 4_Commentaires" xfId="45796" xr:uid="{787AE880-9920-4B35-8EA9-6B9E8A969B50}"/>
    <cellStyle name="Normal 4 6 5" xfId="45797" xr:uid="{882CD3AE-251E-4846-9EFD-FF89ACA443C3}"/>
    <cellStyle name="Normal 4 6 5 2" xfId="45798" xr:uid="{7977CB20-E683-4709-AEBC-8945261A8221}"/>
    <cellStyle name="Normal 4 6 5 2 2" xfId="45799" xr:uid="{DCAB4815-7199-4D1C-A88E-C466970E085D}"/>
    <cellStyle name="Normal 4 6 5 2_Commentaires" xfId="45800" xr:uid="{3EFB3164-ACB1-476F-A1E4-C10C01F8BB81}"/>
    <cellStyle name="Normal 4 6 5 3" xfId="45801" xr:uid="{B66D26F5-FD38-4CA6-907B-51D532D45EA6}"/>
    <cellStyle name="Normal 4 6 5_Commentaires" xfId="45802" xr:uid="{772300ED-C383-4E24-B722-830BB3B8D65C}"/>
    <cellStyle name="Normal 4 6 6" xfId="45803" xr:uid="{D2E8667E-5922-424E-9156-936F8F37F213}"/>
    <cellStyle name="Normal 4 6 6 2" xfId="45804" xr:uid="{E62EA7BD-6D96-460A-9109-BC4C2E9F20A0}"/>
    <cellStyle name="Normal 4 6 6_Commentaires" xfId="45805" xr:uid="{83130DD1-0CC8-4DC2-916C-DDF9087A66DA}"/>
    <cellStyle name="Normal 4 6 7" xfId="45806" xr:uid="{761DF154-9222-4D8D-84F0-E319C703219D}"/>
    <cellStyle name="Normal 4 6 8" xfId="45807" xr:uid="{18E4F3BA-DB94-4405-93A3-68F954D74388}"/>
    <cellStyle name="Normal 4 6_Commentaires" xfId="45808" xr:uid="{373C9859-F0AA-4A0F-954D-9985B174F928}"/>
    <cellStyle name="Normal 4 7" xfId="45809" xr:uid="{53A3468C-FAC1-4427-847C-6F6E0EA181ED}"/>
    <cellStyle name="Normal 4 7 2" xfId="45810" xr:uid="{59BCA49A-74DF-40DB-A885-4FBF970703BC}"/>
    <cellStyle name="Normal 4 7 2 2" xfId="45811" xr:uid="{D797105F-435E-4849-B578-E2B4563678C8}"/>
    <cellStyle name="Normal 4 7 2_Commentaires" xfId="45812" xr:uid="{9E23A02B-25D6-4689-B190-795EAED6C6C6}"/>
    <cellStyle name="Normal 4 7 3" xfId="45813" xr:uid="{21497D34-6435-4AB0-B586-C0471397ECDD}"/>
    <cellStyle name="Normal 4 7 4" xfId="45814" xr:uid="{26953066-81FD-4D09-9F89-5ABE4D9E9CBB}"/>
    <cellStyle name="Normal 4 7_Commentaires" xfId="45815" xr:uid="{013A3C68-9AA0-494C-8201-8BBBE335BD6E}"/>
    <cellStyle name="Normal 4 8" xfId="45816" xr:uid="{ACC37E8F-7370-43E4-B90F-1B9C3CB4B854}"/>
    <cellStyle name="Normal 4 8 2" xfId="45817" xr:uid="{6EBE0417-4C9A-4E6B-A273-A7923A3BC78A}"/>
    <cellStyle name="Normal 4 8 2 2" xfId="45818" xr:uid="{75F52760-0849-470E-8611-72655A85AE13}"/>
    <cellStyle name="Normal 4 8 2_Commentaires" xfId="45819" xr:uid="{A3911BFD-2BED-4785-B818-08EDB3A7121A}"/>
    <cellStyle name="Normal 4 8 3" xfId="45820" xr:uid="{89861A81-1978-46D1-86AE-ACA4C6ACB0F3}"/>
    <cellStyle name="Normal 4 8 4" xfId="45821" xr:uid="{E799FEE6-674E-4524-95FC-82A1434F80F2}"/>
    <cellStyle name="Normal 4 8_Commentaires" xfId="45822" xr:uid="{9888B351-B976-4093-AD6B-B0737404A32D}"/>
    <cellStyle name="Normal 4 9" xfId="45823" xr:uid="{197832FD-F0AB-49D0-9872-BD92E39ADFBE}"/>
    <cellStyle name="Normal 4_Commentaires" xfId="45824" xr:uid="{E98783F6-37D9-476C-B56E-1EDB8873DCFC}"/>
    <cellStyle name="Normal 40" xfId="45825" xr:uid="{18F396B9-CAF0-4B25-943E-13655643BE42}"/>
    <cellStyle name="Normal 40 2" xfId="45826" xr:uid="{7BE9B11C-350E-40C8-B0AD-F4596D706536}"/>
    <cellStyle name="Normal 40 2 2" xfId="45827" xr:uid="{5CB05180-BC9E-4BE8-A5C4-9543632BB660}"/>
    <cellStyle name="Normal 40 2_Commentaires" xfId="45828" xr:uid="{C9DEE12A-ACFD-4D69-BBFB-005FD582A1CF}"/>
    <cellStyle name="Normal 40 3" xfId="45829" xr:uid="{5BE99C7F-A211-4AB4-9461-0123C51A03DB}"/>
    <cellStyle name="Normal 40 4" xfId="45830" xr:uid="{4508B2A1-5590-4066-889C-4C206900E46A}"/>
    <cellStyle name="Normal 40_Commentaires" xfId="45831" xr:uid="{542F4779-5167-4826-9723-5314ADD2BE25}"/>
    <cellStyle name="Normal 41" xfId="45832" xr:uid="{61F6182F-7FEA-4F21-8F5B-5776605022C9}"/>
    <cellStyle name="Normal 41 2" xfId="45833" xr:uid="{6C602296-B99C-4180-872C-F74787586E5A}"/>
    <cellStyle name="Normal 41 2 2" xfId="45834" xr:uid="{3A1CDE93-350A-479C-80EF-AD8610B5FBF9}"/>
    <cellStyle name="Normal 41 2_Commentaires" xfId="45835" xr:uid="{A325DA5F-36ED-4842-94DD-D03C10BED4B0}"/>
    <cellStyle name="Normal 41 3" xfId="45836" xr:uid="{0898B338-5CB1-45A0-95E2-4FE22B72BB51}"/>
    <cellStyle name="Normal 41 4" xfId="45837" xr:uid="{8DB42647-77EB-4665-9674-737A8615BE85}"/>
    <cellStyle name="Normal 41_Commentaires" xfId="45838" xr:uid="{DFBD3787-DC2B-4656-B5F9-58E163571E1F}"/>
    <cellStyle name="Normal 42" xfId="45839" xr:uid="{E26742FD-7C28-488E-8125-4E758B879F18}"/>
    <cellStyle name="Normal 42 2" xfId="45840" xr:uid="{074B8CF9-68D4-438C-8021-29193C5FEA89}"/>
    <cellStyle name="Normal 42 2 2" xfId="45841" xr:uid="{B3E70EF2-1216-42C5-B5EC-1E498A3B3F00}"/>
    <cellStyle name="Normal 42 2_Commentaires" xfId="45842" xr:uid="{A51047B1-7515-454D-B9A8-611FD3044C4C}"/>
    <cellStyle name="Normal 42 3" xfId="45843" xr:uid="{186095BD-AB92-49F7-BE97-552C264723FE}"/>
    <cellStyle name="Normal 42 4" xfId="45844" xr:uid="{65D41B27-183B-441D-B95B-B4D472FB61AD}"/>
    <cellStyle name="Normal 42_Commentaires" xfId="45845" xr:uid="{AC73CAD0-C411-42E8-9B4D-C2AFD153A7C7}"/>
    <cellStyle name="Normal 43" xfId="45846" xr:uid="{BB95937C-2A94-4A7D-890C-91139B9438EA}"/>
    <cellStyle name="Normal 43 2" xfId="45847" xr:uid="{F06BF8CB-213B-4680-B9D6-99C43231C2C4}"/>
    <cellStyle name="Normal 43 2 2" xfId="45848" xr:uid="{672C34C1-E703-40D0-A94E-4D6CFAC6F4A2}"/>
    <cellStyle name="Normal 43 2_Commentaires" xfId="45849" xr:uid="{19F8B28B-E6EF-4ACE-8B08-842A14659CC9}"/>
    <cellStyle name="Normal 43 3" xfId="45850" xr:uid="{737EACB3-3545-4060-88B3-F647CE4A8507}"/>
    <cellStyle name="Normal 43_Commentaires" xfId="45851" xr:uid="{ED3F454E-7EF8-451E-9187-5C1A7DA85057}"/>
    <cellStyle name="Normal 44" xfId="45852" xr:uid="{0CA556D1-44C3-48F3-85DC-C75BC0DB8E9E}"/>
    <cellStyle name="Normal 45" xfId="45853" xr:uid="{52EEAB00-92C9-4C30-9F1F-9260ACC60B79}"/>
    <cellStyle name="Normal 46" xfId="45854" xr:uid="{99093D37-ED81-480E-B89D-2D5FBB05688B}"/>
    <cellStyle name="Normal 47" xfId="45855" xr:uid="{CE5EA683-9F60-481E-A1AF-7FE551ED4BD5}"/>
    <cellStyle name="Normal 48" xfId="45856" xr:uid="{67B72F72-368D-4AA1-85D8-EB8E19175803}"/>
    <cellStyle name="Normal 49" xfId="45857" xr:uid="{63DE1CE5-099E-405C-9992-E8EE389F062F}"/>
    <cellStyle name="Normal 5" xfId="45858" xr:uid="{8B5F808A-376F-46EE-8778-43E48187A46E}"/>
    <cellStyle name="Normal 5 10" xfId="45859" xr:uid="{25D4AE1A-FCA7-44EB-B799-D31F0F75EA34}"/>
    <cellStyle name="Normal 5 11" xfId="45860" xr:uid="{37280E72-3192-43A9-BADB-BBE40D0B5E21}"/>
    <cellStyle name="Normal 5 12" xfId="45861" xr:uid="{0B5CF31A-FDF3-42DD-B93E-D20E6C5B4738}"/>
    <cellStyle name="Normal 5 13" xfId="45862" xr:uid="{83BB6EF1-D97F-4072-8C3D-9CD32D8527B5}"/>
    <cellStyle name="Normal 5 14" xfId="45863" xr:uid="{C57AAB70-E262-43CC-9DE5-372DB69D6C0D}"/>
    <cellStyle name="Normal 5 15" xfId="45864" xr:uid="{266BD5F1-46B6-4479-957A-99F6E2B6933C}"/>
    <cellStyle name="Normal 5 2" xfId="45865" xr:uid="{ABB5D2A0-2031-44F2-8112-B759E40C2BA3}"/>
    <cellStyle name="Normal 5 2 2" xfId="45866" xr:uid="{27087092-8A49-4770-859E-B3C8CC31DE9F}"/>
    <cellStyle name="Normal 5 3" xfId="45867" xr:uid="{34A22133-34D0-4D0C-822F-FB2B9EFAA264}"/>
    <cellStyle name="Normal 5 3 2" xfId="45868" xr:uid="{77E9E5A6-3704-4B05-9BC7-ABA4EA572E46}"/>
    <cellStyle name="Normal 5 4" xfId="45869" xr:uid="{F33C6185-10FE-47AC-A626-7EE868F7E321}"/>
    <cellStyle name="Normal 5 5" xfId="45870" xr:uid="{1785D5EE-AADF-49EF-A6C5-109565FF6D65}"/>
    <cellStyle name="Normal 5 6" xfId="45871" xr:uid="{7BEBBF31-D2D2-46F9-B1E1-9F7BFC213D97}"/>
    <cellStyle name="Normal 5 7" xfId="45872" xr:uid="{AFFD13C7-F45B-47FD-A79D-BF8BD89512D8}"/>
    <cellStyle name="Normal 5 8" xfId="45873" xr:uid="{E4F296E4-007F-43CF-B07E-427FD619E435}"/>
    <cellStyle name="Normal 5 9" xfId="45874" xr:uid="{AE372FDD-1647-46F3-AF13-4F0DC1914BE6}"/>
    <cellStyle name="Normal 5_Commentaires" xfId="45875" xr:uid="{F77081CC-3623-434F-A506-E806E3B05DCA}"/>
    <cellStyle name="Normal 50" xfId="45876" xr:uid="{1A1B1541-E819-452D-8770-AEE8EFC46CDB}"/>
    <cellStyle name="Normal 51" xfId="45877" xr:uid="{530CBF74-E6EF-47F9-BE2B-90B1CF6627CF}"/>
    <cellStyle name="Normal 52" xfId="45878" xr:uid="{D6E2E64C-E598-494A-B701-58E8F6FDD521}"/>
    <cellStyle name="Normal 53" xfId="45879" xr:uid="{43013EA6-C194-4FF4-991C-ED95A9620BD6}"/>
    <cellStyle name="Normal 54" xfId="45880" xr:uid="{22BF0121-5E8F-4C74-B821-9BDC69B111DF}"/>
    <cellStyle name="Normal 55" xfId="45881" xr:uid="{18DBEF6B-3552-47CB-B8D0-ADD7B9E9BB4C}"/>
    <cellStyle name="Normal 56" xfId="45882" xr:uid="{685A7A7E-1D4E-4A8F-B694-699783DB4C14}"/>
    <cellStyle name="Normal 57" xfId="45883" xr:uid="{BADDD138-5469-4EFD-B818-2CBB5F7B7516}"/>
    <cellStyle name="Normal 58" xfId="45884" xr:uid="{B791DC51-1AED-4A26-94DB-E2515DD45BA4}"/>
    <cellStyle name="Normal 59" xfId="45885" xr:uid="{C8F4A74D-F2F3-4408-9626-4D4525DF84A5}"/>
    <cellStyle name="Normal 6" xfId="45886" xr:uid="{D5610446-4F47-4534-8009-669A2C18926F}"/>
    <cellStyle name="Normal 6 10" xfId="45887" xr:uid="{F604D1F0-B424-4A08-9203-5722229DEDAE}"/>
    <cellStyle name="Normal 6 11" xfId="45888" xr:uid="{4A157983-0818-46EF-8DB3-28EAF4EAAFB9}"/>
    <cellStyle name="Normal 6 12" xfId="45889" xr:uid="{CDB9A8F8-C224-4403-AD96-B16311886426}"/>
    <cellStyle name="Normal 6 13" xfId="45890" xr:uid="{37731086-782C-4889-9915-3B3D29664F44}"/>
    <cellStyle name="Normal 6 2" xfId="45891" xr:uid="{A1C1D86E-B0B1-44F1-86FD-9EFFE5CFEE85}"/>
    <cellStyle name="Normal 6 2 2" xfId="45892" xr:uid="{6D9EAFEB-2079-4E86-92BF-5EC4FB73AA68}"/>
    <cellStyle name="Normal 6 2 2 2" xfId="45893" xr:uid="{E89B6A10-F7D8-4876-9DE5-CE73E29244FF}"/>
    <cellStyle name="Normal 6 2 3" xfId="45894" xr:uid="{0D9F89CE-2581-494E-96B4-35D3BB059FAB}"/>
    <cellStyle name="Normal 6 3" xfId="45895" xr:uid="{6749B9C1-1A40-4E6D-BF83-382CCF14FDC3}"/>
    <cellStyle name="Normal 6 3 2" xfId="45896" xr:uid="{1107819B-EE24-474B-B851-DEA3A9CE56F6}"/>
    <cellStyle name="Normal 6 3 2 2" xfId="45897" xr:uid="{6A0E5CC2-DEE8-4219-8E16-EF3A97135421}"/>
    <cellStyle name="Normal 6 3 2 3" xfId="45898" xr:uid="{A739B7B2-44B6-4D18-B6C9-664218CC6707}"/>
    <cellStyle name="Normal 6 3 2_Commentaires" xfId="45899" xr:uid="{8B59A84B-C20B-4C5F-9554-013CB24AE394}"/>
    <cellStyle name="Normal 6 3 3" xfId="45900" xr:uid="{CA59C5B4-49AB-4009-AF51-72B35B38B983}"/>
    <cellStyle name="Normal 6 3 4" xfId="45901" xr:uid="{E7AE62A0-CF50-4C22-AD48-9BB1F121AC7A}"/>
    <cellStyle name="Normal 6 3_Commentaires" xfId="45902" xr:uid="{2AFE30F4-B33B-4FE8-B6A8-3DFE9B96F1A8}"/>
    <cellStyle name="Normal 6 4" xfId="45903" xr:uid="{D1F930F8-D350-4A33-BC4B-255153088B01}"/>
    <cellStyle name="Normal 6 4 2" xfId="45904" xr:uid="{70225412-AA00-4B21-9E9B-041F14334E2D}"/>
    <cellStyle name="Normal 6 4 2 2" xfId="45905" xr:uid="{F64BDB61-AEBA-4165-AB74-B17F3722D09B}"/>
    <cellStyle name="Normal 6 4 2 3" xfId="45906" xr:uid="{31B3547E-58C2-4A6D-AD62-9A5939325FD2}"/>
    <cellStyle name="Normal 6 4 2_Commentaires" xfId="45907" xr:uid="{3A59EF5D-46A0-4AFE-A260-322CE0812D4E}"/>
    <cellStyle name="Normal 6 4 3" xfId="45908" xr:uid="{166CDEFC-29AB-4E45-A062-9C107F38A752}"/>
    <cellStyle name="Normal 6 4 4" xfId="45909" xr:uid="{97D229C7-5E83-45E6-800C-4BF26DFBA92D}"/>
    <cellStyle name="Normal 6 4_Commentaires" xfId="45910" xr:uid="{73A73E55-EE12-45B4-B979-C0A501C63121}"/>
    <cellStyle name="Normal 6 5" xfId="45911" xr:uid="{FCA571DE-D809-4F93-9244-C6A4EC49BE29}"/>
    <cellStyle name="Normal 6 5 2" xfId="45912" xr:uid="{19EAC5B1-7D3D-4AA5-B73C-FD07242603CF}"/>
    <cellStyle name="Normal 6 6" xfId="45913" xr:uid="{D61A715A-00C6-4F2B-B766-B4168641A6F4}"/>
    <cellStyle name="Normal 6 6 2" xfId="45914" xr:uid="{B5F3124E-D10B-4AD5-831D-FBEEFDFD5A6A}"/>
    <cellStyle name="Normal 6 6 2 2" xfId="45915" xr:uid="{49015AD3-014B-4421-8235-30323DC4CF78}"/>
    <cellStyle name="Normal 6 6 2_Commentaires" xfId="45916" xr:uid="{CC5B21F7-6CD4-43DE-BFD2-6165EBF7A67D}"/>
    <cellStyle name="Normal 6 6 3" xfId="45917" xr:uid="{631C0806-DEEE-4349-A98C-636FB8CFA51D}"/>
    <cellStyle name="Normal 6 6 4" xfId="45918" xr:uid="{AFAC8252-E531-4E92-B958-DE8E549768A5}"/>
    <cellStyle name="Normal 6 6_Commentaires" xfId="45919" xr:uid="{4A8F7D92-FE25-42D1-906B-3C302837A8D4}"/>
    <cellStyle name="Normal 6 7" xfId="45920" xr:uid="{AE761532-5282-4849-8B18-67A3C434FB6F}"/>
    <cellStyle name="Normal 6 7 2" xfId="45921" xr:uid="{CA3EBFA3-6000-4338-8DE9-4FAD1EA7EA43}"/>
    <cellStyle name="Normal 6 7 2 2" xfId="45922" xr:uid="{874A9590-8F6A-494C-B096-774A5EBFE34E}"/>
    <cellStyle name="Normal 6 7 2_Commentaires" xfId="45923" xr:uid="{2A030690-3B5C-479F-822C-902EF59B0A09}"/>
    <cellStyle name="Normal 6 7 3" xfId="45924" xr:uid="{447BC22B-DBF9-4212-A3D2-4F96C088CD3B}"/>
    <cellStyle name="Normal 6 7_Commentaires" xfId="45925" xr:uid="{212EED2D-E9E6-40DE-A543-506E3A1F256D}"/>
    <cellStyle name="Normal 6 8" xfId="45926" xr:uid="{E3740F37-2883-48DF-94E0-6A959D9BD7B7}"/>
    <cellStyle name="Normal 6 8 2" xfId="45927" xr:uid="{7C71D7CF-3B7A-4B6A-A243-A2B023E941A7}"/>
    <cellStyle name="Normal 6 8 2 2" xfId="45928" xr:uid="{5A3AEB11-DD8A-400B-972C-D22AD621C8DB}"/>
    <cellStyle name="Normal 6 8 2_Commentaires" xfId="45929" xr:uid="{B6D76345-E44B-4F5C-B704-D7658F73FB8E}"/>
    <cellStyle name="Normal 6 8 3" xfId="45930" xr:uid="{163756CD-BF7E-449F-88D1-A01CE4064AE6}"/>
    <cellStyle name="Normal 6 8_Commentaires" xfId="45931" xr:uid="{EFCC901E-A3FF-4A07-8955-C0362FC4D778}"/>
    <cellStyle name="Normal 6 9" xfId="45932" xr:uid="{E8729F71-8B08-4177-BB9D-FAADA2CBBA67}"/>
    <cellStyle name="Normal 6 9 2" xfId="45933" xr:uid="{7D726532-A076-45A0-A676-264FB3BA07E0}"/>
    <cellStyle name="Normal 6 9_Commentaires" xfId="45934" xr:uid="{F762B4DC-8EF9-440C-8C57-1FAC02F320E3}"/>
    <cellStyle name="Normal 6_Commentaires" xfId="45935" xr:uid="{67213D07-7BC1-4A2A-9342-4500D1D756B4}"/>
    <cellStyle name="Normal 60" xfId="45936" xr:uid="{5F051C6D-F7C2-4A42-A1F5-45F89B391B14}"/>
    <cellStyle name="Normal 61" xfId="45937" xr:uid="{4B316284-E9ED-41E7-9998-A66DDBAC851B}"/>
    <cellStyle name="Normal 62" xfId="45938" xr:uid="{7C02EE58-0B99-4AE9-A31E-3960AA33809D}"/>
    <cellStyle name="Normal 63" xfId="45939" xr:uid="{2A9C2354-DF4E-4BE5-8E12-632BB11114A0}"/>
    <cellStyle name="Normal 64" xfId="45940" xr:uid="{1ED4B3C3-E7B9-46BD-8C2A-39E3734D7548}"/>
    <cellStyle name="Normal 65" xfId="45941" xr:uid="{CE379AEA-081A-4F8C-B1F2-97339E2505B7}"/>
    <cellStyle name="Normal 66" xfId="45942" xr:uid="{740F6E4E-D31F-4461-81C8-0E862590C0BF}"/>
    <cellStyle name="Normal 67" xfId="45943" xr:uid="{1B440A93-AEA0-4E4C-B4F9-F45A962DA2DE}"/>
    <cellStyle name="Normal 68" xfId="45944" xr:uid="{3880837D-2711-4BE9-9CA3-2C40C7D4C40D}"/>
    <cellStyle name="Normal 69" xfId="45945" xr:uid="{9E1906B0-FD63-4F3E-A865-CCF3CCC2BD3B}"/>
    <cellStyle name="Normal 7" xfId="45946" xr:uid="{78A79549-7291-4ACE-8886-C4C4CD959E6B}"/>
    <cellStyle name="Normal 7 2" xfId="45947" xr:uid="{9080582D-B462-46AE-9D08-92F90AD35BC7}"/>
    <cellStyle name="Normal 7 2 2" xfId="45948" xr:uid="{E30886B6-E7A5-4A04-BF6F-88B33EE6FBEF}"/>
    <cellStyle name="Normal 7_Commentaires" xfId="45949" xr:uid="{CE195A96-7162-4099-82D4-1AD456CDF8AE}"/>
    <cellStyle name="Normal 70" xfId="45950" xr:uid="{1F7C9855-C86B-4ADA-98AC-7B0E8BE18384}"/>
    <cellStyle name="Normal 71" xfId="45951" xr:uid="{3CCAB399-34BA-423A-AFB2-E51328B7A401}"/>
    <cellStyle name="Normal 72" xfId="45952" xr:uid="{AE5D1BD5-3D54-46B5-8C99-4AE633F6C5EE}"/>
    <cellStyle name="Normal 73" xfId="45953" xr:uid="{94BE5988-66A5-4133-8729-C4551475FBF8}"/>
    <cellStyle name="Normal 74" xfId="45954" xr:uid="{5D8AF512-F567-47E9-BF9A-E539EC4653C1}"/>
    <cellStyle name="Normal 75" xfId="45955" xr:uid="{ABD8C309-F262-45EE-A7C4-55F409948A5C}"/>
    <cellStyle name="Normal 76" xfId="45956" xr:uid="{8A04AFBD-CF68-41DF-92C8-3FD3913EA6BF}"/>
    <cellStyle name="Normal 77" xfId="45957" xr:uid="{B963207E-BBAB-49EF-B261-7C70BEE3D973}"/>
    <cellStyle name="Normal 78" xfId="45958" xr:uid="{43D6CAA4-C304-43D9-94C3-CD87554FEABC}"/>
    <cellStyle name="Normal 79" xfId="45959" xr:uid="{9B12A127-FB54-48DD-941A-808A7ABCC1B8}"/>
    <cellStyle name="Normal 8" xfId="45960" xr:uid="{E0476DE4-8E94-46E6-B141-03F46749E4D0}"/>
    <cellStyle name="Normal 8 10" xfId="45961" xr:uid="{E09DE73D-4919-4B82-B287-474D7E536F0E}"/>
    <cellStyle name="Normal 8 2" xfId="45962" xr:uid="{E109B579-2591-42BE-A7C8-374209E1E4DC}"/>
    <cellStyle name="Normal 8 2 2" xfId="45963" xr:uid="{438A1750-1A5E-49D1-AEF3-73A96AF73100}"/>
    <cellStyle name="Normal 8 2 2 2" xfId="45964" xr:uid="{32CD8672-1EE1-4266-85BE-B322AAD6B52F}"/>
    <cellStyle name="Normal 8 2 2 2 2" xfId="45965" xr:uid="{7A345063-5709-426C-9DD4-0D96A5078C20}"/>
    <cellStyle name="Normal 8 2 2 2_Commentaires" xfId="45966" xr:uid="{8638C22E-80BB-4A64-BADC-F93961FE1A4F}"/>
    <cellStyle name="Normal 8 2 2 3" xfId="45967" xr:uid="{7C4700ED-97B9-4DF1-817D-086AE3A2E51D}"/>
    <cellStyle name="Normal 8 2 2_Commentaires" xfId="45968" xr:uid="{20495892-5612-44D3-9478-769D05F84562}"/>
    <cellStyle name="Normal 8 2 3" xfId="45969" xr:uid="{04D0B530-137E-4D1A-B3AD-BFD01A8D4869}"/>
    <cellStyle name="Normal 8 2 3 2" xfId="45970" xr:uid="{710A2114-2907-422C-8352-9696B89E6DFF}"/>
    <cellStyle name="Normal 8 2 3 2 2" xfId="45971" xr:uid="{D0BE8E91-0998-44D4-948E-2FD7921B2804}"/>
    <cellStyle name="Normal 8 2 3 2_Commentaires" xfId="45972" xr:uid="{FB2CAA95-6EBF-456F-B5AA-2ECA0D9F456C}"/>
    <cellStyle name="Normal 8 2 3 3" xfId="45973" xr:uid="{62799E70-D305-4933-B3D6-DB0CBE8CA986}"/>
    <cellStyle name="Normal 8 2 3_Commentaires" xfId="45974" xr:uid="{6F2CF404-6878-4769-A436-63960F860F79}"/>
    <cellStyle name="Normal 8 2 4" xfId="45975" xr:uid="{014B64EF-E6CA-43C2-9EF8-646DA5DA4D37}"/>
    <cellStyle name="Normal 8 2 4 2" xfId="45976" xr:uid="{D48577AB-56B0-40CD-B49F-403A8F9D1FF9}"/>
    <cellStyle name="Normal 8 2 4 2 2" xfId="45977" xr:uid="{E1B1820F-538C-4637-AECB-53950C91F197}"/>
    <cellStyle name="Normal 8 2 4 2_Commentaires" xfId="45978" xr:uid="{6E1D2248-4EF7-4476-95FC-C55A8903140C}"/>
    <cellStyle name="Normal 8 2 4 3" xfId="45979" xr:uid="{8EEB0733-F62D-4705-B8A7-4886178C7F2C}"/>
    <cellStyle name="Normal 8 2 4_Commentaires" xfId="45980" xr:uid="{EF437394-6776-4BED-8A31-FA6DB3FCD5D1}"/>
    <cellStyle name="Normal 8 2 5" xfId="45981" xr:uid="{4AB9DBCA-D43C-49F1-BD2C-ABF4288BC756}"/>
    <cellStyle name="Normal 8 2 5 2" xfId="45982" xr:uid="{8E1B7F2D-36FD-4171-B0AE-59B5F798DDAB}"/>
    <cellStyle name="Normal 8 2 5 2 2" xfId="45983" xr:uid="{79D68CE0-877D-4997-8DD2-DED7552CD957}"/>
    <cellStyle name="Normal 8 2 5 2_Commentaires" xfId="45984" xr:uid="{F46B4767-CC53-48C0-B04A-480A5F545FA3}"/>
    <cellStyle name="Normal 8 2 5 3" xfId="45985" xr:uid="{3D41E441-6BB5-4FE9-9BAF-D352DB72003D}"/>
    <cellStyle name="Normal 8 2 5_Commentaires" xfId="45986" xr:uid="{C684B37E-36E6-4BBD-9652-3328ADAD9233}"/>
    <cellStyle name="Normal 8 2 6" xfId="45987" xr:uid="{71A6DB1B-4C6C-4829-A9D7-F83B70979116}"/>
    <cellStyle name="Normal 8 2 6 2" xfId="45988" xr:uid="{F7B6C306-7CEA-4048-8E54-AED47AA080FF}"/>
    <cellStyle name="Normal 8 2 6_Commentaires" xfId="45989" xr:uid="{70DFF928-C9E0-49A7-9A6F-F8D742F1D706}"/>
    <cellStyle name="Normal 8 2 7" xfId="45990" xr:uid="{16ED5DFA-A32D-480D-B336-0ED3CC3EE619}"/>
    <cellStyle name="Normal 8 2 8" xfId="45991" xr:uid="{2746D82F-C238-4980-BE3F-725386EBB027}"/>
    <cellStyle name="Normal 8 2_Commentaires" xfId="45992" xr:uid="{17A0FF02-F492-4706-A931-81EF4D4CC8B6}"/>
    <cellStyle name="Normal 8 3" xfId="45993" xr:uid="{FA8A2D72-626F-40D2-8E84-FC69866F0605}"/>
    <cellStyle name="Normal 8 3 2" xfId="45994" xr:uid="{19504CA6-74C9-4CD7-B6F3-E88638B0702E}"/>
    <cellStyle name="Normal 8 3 2 2" xfId="45995" xr:uid="{609C3B92-8F7E-4378-B964-2DF2A8C7DBB1}"/>
    <cellStyle name="Normal 8 3 2 2 2" xfId="45996" xr:uid="{95FAFC63-0C64-47C0-B593-F714C8AAB66F}"/>
    <cellStyle name="Normal 8 3 2 2_Commentaires" xfId="45997" xr:uid="{51430B2A-909E-4542-B473-9A0BECB6D3B2}"/>
    <cellStyle name="Normal 8 3 2 3" xfId="45998" xr:uid="{38321F97-03A6-495C-8D90-A765F4175258}"/>
    <cellStyle name="Normal 8 3 2_Commentaires" xfId="45999" xr:uid="{F80D0B24-BB13-4A24-9712-13DDA92090BA}"/>
    <cellStyle name="Normal 8 3 3" xfId="46000" xr:uid="{2384798E-4F90-4BBB-A0AE-47E81FE7645F}"/>
    <cellStyle name="Normal 8 3 3 2" xfId="46001" xr:uid="{69002DA8-724A-4C6F-AA1D-714B2F85B7CB}"/>
    <cellStyle name="Normal 8 3 3 2 2" xfId="46002" xr:uid="{D785BC35-59ED-4EAE-93DB-7E5011FB00B5}"/>
    <cellStyle name="Normal 8 3 3 2_Commentaires" xfId="46003" xr:uid="{A1D88BA2-E350-4FE8-9988-956F84F59E29}"/>
    <cellStyle name="Normal 8 3 3 3" xfId="46004" xr:uid="{2DCF2F98-2052-4F51-9A2C-15605200D740}"/>
    <cellStyle name="Normal 8 3 3_Commentaires" xfId="46005" xr:uid="{5259C7FB-13BB-4B13-8AE2-8FCE93397BD8}"/>
    <cellStyle name="Normal 8 3 4" xfId="46006" xr:uid="{28D8204F-28CA-45FE-A595-4CC34B0DA288}"/>
    <cellStyle name="Normal 8 3 4 2" xfId="46007" xr:uid="{26953E00-1948-4EF6-B1E4-A1EBE66AD3D5}"/>
    <cellStyle name="Normal 8 3 4 2 2" xfId="46008" xr:uid="{B0A0C469-09B1-4AC2-B2B2-C4710C258C5F}"/>
    <cellStyle name="Normal 8 3 4 2_Commentaires" xfId="46009" xr:uid="{3BAB09F0-5050-4E24-A2F8-A54D1A0D3FD2}"/>
    <cellStyle name="Normal 8 3 4 3" xfId="46010" xr:uid="{78105429-F686-405C-800E-86143FE3C415}"/>
    <cellStyle name="Normal 8 3 4_Commentaires" xfId="46011" xr:uid="{E5F8229D-EE1E-42BC-9101-8876F649E784}"/>
    <cellStyle name="Normal 8 3 5" xfId="46012" xr:uid="{FEFDB8E1-BA8B-4301-9A58-93461D49D500}"/>
    <cellStyle name="Normal 8 3 5 2" xfId="46013" xr:uid="{2F5F9E1C-F782-4979-BD96-65C40F703D91}"/>
    <cellStyle name="Normal 8 3 5 2 2" xfId="46014" xr:uid="{F97ECAEF-EB92-482B-B158-3C29D3BBBBEA}"/>
    <cellStyle name="Normal 8 3 5 2_Commentaires" xfId="46015" xr:uid="{5BBD63C9-08FA-416D-8CDD-B856A4DAD2F4}"/>
    <cellStyle name="Normal 8 3 5 3" xfId="46016" xr:uid="{7CEA5DD2-D8DA-44E9-ADAA-C18E953E1261}"/>
    <cellStyle name="Normal 8 3 5_Commentaires" xfId="46017" xr:uid="{80B10C89-D719-484F-875D-67A89FEB1404}"/>
    <cellStyle name="Normal 8 3 6" xfId="46018" xr:uid="{4E088084-16C4-4B96-AB29-2E1BCD682C84}"/>
    <cellStyle name="Normal 8 3 6 2" xfId="46019" xr:uid="{1C36F86D-5996-4676-826D-44D5EA59EB0F}"/>
    <cellStyle name="Normal 8 3 6_Commentaires" xfId="46020" xr:uid="{5228811B-F74A-427F-9482-F8A389E78A3C}"/>
    <cellStyle name="Normal 8 3 7" xfId="46021" xr:uid="{42830DCF-79A7-4944-BC7E-48DC599EDB23}"/>
    <cellStyle name="Normal 8 3 8" xfId="46022" xr:uid="{448FFFD3-EB51-458D-BB48-3DE1B3B8AFD5}"/>
    <cellStyle name="Normal 8 3_Commentaires" xfId="46023" xr:uid="{37F04C15-5ABA-4E60-95CE-0F3390877938}"/>
    <cellStyle name="Normal 8 4" xfId="46024" xr:uid="{F3FBF21B-84F9-4EA6-A024-98EFE6B40647}"/>
    <cellStyle name="Normal 8 4 2" xfId="46025" xr:uid="{108B5CCE-8EE9-40D8-A8AE-DE0693E093DA}"/>
    <cellStyle name="Normal 8 4 2 2" xfId="46026" xr:uid="{595114C4-341A-41C3-819F-DCB7646B4B98}"/>
    <cellStyle name="Normal 8 4 2_Commentaires" xfId="46027" xr:uid="{B3DB0576-9B8A-47E9-92DA-56D2FFD8DBC4}"/>
    <cellStyle name="Normal 8 4 3" xfId="46028" xr:uid="{980C8ECC-8681-451E-B415-FE2725B62F57}"/>
    <cellStyle name="Normal 8 4_Commentaires" xfId="46029" xr:uid="{21A88D33-D83E-4C61-87F0-7DD1800DC8CC}"/>
    <cellStyle name="Normal 8 5" xfId="46030" xr:uid="{B6C84C3F-F1D6-4224-8B4D-7C998F70D542}"/>
    <cellStyle name="Normal 8 6" xfId="46031" xr:uid="{EDFFA0D2-12A6-4962-85F5-4D9286005D9B}"/>
    <cellStyle name="Normal 8 6 2" xfId="46032" xr:uid="{E0CB0104-4CE4-4A58-8849-A8DA6B86D898}"/>
    <cellStyle name="Normal 8 6_Commentaires" xfId="46033" xr:uid="{188F7308-27C4-4421-8401-17BA6F3D5975}"/>
    <cellStyle name="Normal 8 7" xfId="46034" xr:uid="{9E536292-1790-46A7-ABE9-66BAB548A06D}"/>
    <cellStyle name="Normal 8 7 2" xfId="46035" xr:uid="{CDA1EAFA-7854-422A-8738-BBE088DC3121}"/>
    <cellStyle name="Normal 8 7_Commentaires" xfId="46036" xr:uid="{CAD4FDDD-3894-4685-BEE3-7312F6711386}"/>
    <cellStyle name="Normal 8 8" xfId="46037" xr:uid="{96DDA7C8-8733-4EEF-96CA-95335C4405BC}"/>
    <cellStyle name="Normal 8 9" xfId="46038" xr:uid="{42696E4B-458A-4CE0-ACD0-449E6830E143}"/>
    <cellStyle name="Normal 8_Commentaires" xfId="46039" xr:uid="{3FA44B21-D293-4430-B1C5-B9B20FB37D79}"/>
    <cellStyle name="Normal 80" xfId="46040" xr:uid="{421B22F4-8309-4E31-B5FC-5882FDEF9E36}"/>
    <cellStyle name="Normal 80 2" xfId="46041" xr:uid="{AB6CD340-2904-4712-AF33-8F2C48F4213D}"/>
    <cellStyle name="Normal 80_Commentaires" xfId="46042" xr:uid="{353505BD-AA61-4044-9093-FED6679E1A1C}"/>
    <cellStyle name="Normal 81" xfId="46043" xr:uid="{8CA196F4-0170-46E7-ADAA-CFA62042ADBC}"/>
    <cellStyle name="Normal 82" xfId="46044" xr:uid="{7571BFBF-A5B3-414D-A09D-96D7CABF57C0}"/>
    <cellStyle name="Normal 83" xfId="46045" xr:uid="{FF401030-BA6D-4244-B883-9954AEB759D0}"/>
    <cellStyle name="Normal 84" xfId="46046" xr:uid="{FDA248DE-BCC5-409A-B485-9C689D5F7491}"/>
    <cellStyle name="Normal 84 2" xfId="46047" xr:uid="{AEE94512-94FB-43C8-914E-B6FAC4A97C3D}"/>
    <cellStyle name="Normal 84_Commentaires" xfId="46048" xr:uid="{467E2878-FB29-4CEA-93EB-E22FA38DF285}"/>
    <cellStyle name="Normal 85" xfId="46049" xr:uid="{289C0CB9-A186-478A-B4C6-224ED6B4EF7A}"/>
    <cellStyle name="Normal 86" xfId="46050" xr:uid="{3B90479E-FE49-4F94-B7DB-AC8AF1ED3E41}"/>
    <cellStyle name="Normal 87" xfId="46051" xr:uid="{9738B0ED-2FBA-4FF0-AE01-E2F25417C322}"/>
    <cellStyle name="Normal 88" xfId="46052" xr:uid="{F0347479-AF24-4BBC-B3C2-403DCAF231B0}"/>
    <cellStyle name="Normal 89" xfId="46053" xr:uid="{19031E01-7296-4EF3-83DC-2B93CF3194ED}"/>
    <cellStyle name="Normal 9" xfId="46054" xr:uid="{A9B378EE-2DB2-4885-B307-636DEB3F0DDA}"/>
    <cellStyle name="Normal 9 2" xfId="46055" xr:uid="{97B99726-8E2A-42EA-8E02-44777FBB42AB}"/>
    <cellStyle name="Normal 9 3" xfId="46056" xr:uid="{A3455A08-805E-44D0-9B8D-D251218EB76F}"/>
    <cellStyle name="Normal 9_Commentaires" xfId="46057" xr:uid="{BC6EF21B-79DB-46C6-A6E5-FC8AB17004B0}"/>
    <cellStyle name="Normal 90" xfId="46058" xr:uid="{0DC366D3-7A52-496A-B746-BD6BC55ACB59}"/>
    <cellStyle name="Normal 91" xfId="46059" xr:uid="{72948F6F-0C99-4D05-AAA3-CB38D67FD171}"/>
    <cellStyle name="Normal 92" xfId="46060" xr:uid="{09B368D2-A98D-4D9B-9362-C29951E13D79}"/>
    <cellStyle name="Normal 93" xfId="46061" xr:uid="{AB148EEB-9E17-413E-AB7C-832E22A5AFBB}"/>
    <cellStyle name="Normal 94" xfId="46062" xr:uid="{92673C77-2122-4006-9806-0CCC76C4522E}"/>
    <cellStyle name="Normal 95" xfId="46063" xr:uid="{ABC93438-D0FB-4563-8C70-51EC50F3E08D}"/>
    <cellStyle name="Normal 96" xfId="46064" xr:uid="{C7CA5C5D-CECF-4370-B063-BB4DE2831773}"/>
    <cellStyle name="Normal 97" xfId="46065" xr:uid="{D9C3EEDD-57F4-4D69-9058-A7C827DDD5D7}"/>
    <cellStyle name="Normal 98" xfId="46066" xr:uid="{A2461030-86E5-4226-A4CF-0730CC93767A}"/>
    <cellStyle name="NormalOPrint_Module_E (2)" xfId="46067" xr:uid="{EC99CC0A-5AD7-49D1-9896-F5349BE8B19E}"/>
    <cellStyle name="Norm伀l_D_TR_OI" xfId="46068" xr:uid="{CFABE755-59C7-4D87-83C7-CA8401678BAD}"/>
    <cellStyle name="Note" xfId="17" builtinId="10" customBuiltin="1"/>
    <cellStyle name="Note 10" xfId="46070" xr:uid="{1662E7AE-B365-466F-A9FE-90432048E589}"/>
    <cellStyle name="Note 10 10" xfId="46071" xr:uid="{F94AB9E8-717C-43EA-8EF6-16F61BD47644}"/>
    <cellStyle name="Note 10 11" xfId="46072" xr:uid="{F8BA2136-8C3E-4FEB-843F-979461ECF740}"/>
    <cellStyle name="Note 10 2" xfId="46073" xr:uid="{BD51421D-EBEA-4A56-BFAE-B29918B61334}"/>
    <cellStyle name="Note 10 2 2" xfId="46074" xr:uid="{7CE9BFD0-4E22-4E33-8FEE-2605B2B5596C}"/>
    <cellStyle name="Note 10 2 2 2" xfId="46075" xr:uid="{F129EA44-EE46-4535-B22D-D62B64EECBF7}"/>
    <cellStyle name="Note 10 2 2 2 2" xfId="46076" xr:uid="{8274B35D-E2A0-441D-93CC-4A8BA12CF782}"/>
    <cellStyle name="Note 10 2 2 2 3" xfId="46077" xr:uid="{DC012C59-ABC4-459D-88B0-D2316E84B747}"/>
    <cellStyle name="Note 10 2 2 2 4" xfId="46078" xr:uid="{0509416A-E965-45B5-9548-2121D97F9FF2}"/>
    <cellStyle name="Note 10 2 2 2 5" xfId="46079" xr:uid="{E289F731-D832-434A-A66A-039453DE0471}"/>
    <cellStyle name="Note 10 2 2 3" xfId="46080" xr:uid="{DDEB2F80-204C-4A3E-8E36-3107B15607AC}"/>
    <cellStyle name="Note 10 2 2 3 2" xfId="46081" xr:uid="{CED4888F-01D6-4242-8156-ACFA6DD8F2F6}"/>
    <cellStyle name="Note 10 2 2 3 3" xfId="46082" xr:uid="{08825039-9DAC-4438-AD76-DF666F174710}"/>
    <cellStyle name="Note 10 2 2 3 4" xfId="46083" xr:uid="{49769EE2-3411-41AD-B63C-B86D1D8980C1}"/>
    <cellStyle name="Note 10 2 2 3 5" xfId="46084" xr:uid="{80371C5A-BD60-4591-AF9F-8D88A2B5EE0E}"/>
    <cellStyle name="Note 10 2 2 4" xfId="46085" xr:uid="{642714A3-2704-4F91-B609-7CAFED1DEEFB}"/>
    <cellStyle name="Note 10 2 2 5" xfId="46086" xr:uid="{3405A32E-59B6-4410-AACE-5088AEA7DA89}"/>
    <cellStyle name="Note 10 2 2 6" xfId="46087" xr:uid="{A838F96C-E51E-417B-AD63-B6D0442B2006}"/>
    <cellStyle name="Note 10 2 2 7" xfId="46088" xr:uid="{227CC9E3-0C5C-4E9B-9BD5-0E1B184B106C}"/>
    <cellStyle name="Note 10 2 2_Commentaires" xfId="46089" xr:uid="{69A1A6AF-E838-418C-B1E1-8E1B7D66F137}"/>
    <cellStyle name="Note 10 2 3" xfId="46090" xr:uid="{B2E41486-3236-43C3-A601-C0F6C05D177F}"/>
    <cellStyle name="Note 10 2 3 2" xfId="46091" xr:uid="{85AE7854-4C3C-458F-8AF9-9CD8993D5009}"/>
    <cellStyle name="Note 10 2 3 2 2" xfId="46092" xr:uid="{08179551-DDD3-440A-AF2D-1B4E052B3346}"/>
    <cellStyle name="Note 10 2 3 2 3" xfId="46093" xr:uid="{5812ADE2-4E4D-4743-A0D8-65A2DF0C0E6E}"/>
    <cellStyle name="Note 10 2 3 2 4" xfId="46094" xr:uid="{3F6DDF62-AC8A-4B64-BE12-7F3F486011C7}"/>
    <cellStyle name="Note 10 2 3 2 5" xfId="46095" xr:uid="{C689348D-4AA2-43B8-9C00-42D55A56F991}"/>
    <cellStyle name="Note 10 2 3 3" xfId="46096" xr:uid="{5B9803FA-03CD-4FA4-BB6A-BEB073AF18F3}"/>
    <cellStyle name="Note 10 2 3 3 2" xfId="46097" xr:uid="{561571F0-02AB-4581-AA89-4B55EA729674}"/>
    <cellStyle name="Note 10 2 3 3 3" xfId="46098" xr:uid="{B2592BA1-8F80-47B2-9D3C-B2FA6E16FB30}"/>
    <cellStyle name="Note 10 2 3 3 4" xfId="46099" xr:uid="{34CB3725-250D-4574-981A-77E674676FE4}"/>
    <cellStyle name="Note 10 2 3 3 5" xfId="46100" xr:uid="{9A14B1BB-E68F-47DA-AA02-30A6C12F09A8}"/>
    <cellStyle name="Note 10 2 3 4" xfId="46101" xr:uid="{450B1384-14AE-4BC4-8AB3-D3DAC2AB0328}"/>
    <cellStyle name="Note 10 2 3 5" xfId="46102" xr:uid="{D1226C04-35C1-41BE-94EB-49BEF9867A15}"/>
    <cellStyle name="Note 10 2 3 6" xfId="46103" xr:uid="{7F6051A1-09E2-4ADA-8901-E5BF1614682C}"/>
    <cellStyle name="Note 10 2 3 7" xfId="46104" xr:uid="{B4648A6D-DA88-455C-9427-5DD9788C7461}"/>
    <cellStyle name="Note 10 2 4" xfId="46105" xr:uid="{8FEE887C-993E-4CE2-95AF-F3673890B40F}"/>
    <cellStyle name="Note 10 2 4 2" xfId="46106" xr:uid="{D413723D-ACE9-4FA7-87BC-F3DEE25520CB}"/>
    <cellStyle name="Note 10 2 4 3" xfId="46107" xr:uid="{D1998068-49DE-46F6-8D37-1CBA36F9656F}"/>
    <cellStyle name="Note 10 2 4 4" xfId="46108" xr:uid="{3D280B31-8254-4E56-B1DF-DC66FB795F05}"/>
    <cellStyle name="Note 10 2 4 5" xfId="46109" xr:uid="{CD3E3BBD-EEA1-4FD6-A4A1-1F0CBFCFA9AA}"/>
    <cellStyle name="Note 10 2 5" xfId="46110" xr:uid="{71B94D7C-C5B9-4D84-81F2-60CA34B31BA1}"/>
    <cellStyle name="Note 10 2 5 2" xfId="46111" xr:uid="{D968B3FA-043A-4714-83E5-EF55B05F6873}"/>
    <cellStyle name="Note 10 2 5 3" xfId="46112" xr:uid="{4536E662-86BF-407F-B49E-76A5EECB5468}"/>
    <cellStyle name="Note 10 2 5 4" xfId="46113" xr:uid="{0C1585B5-F49E-4B31-A5E6-326AF46BC9D9}"/>
    <cellStyle name="Note 10 2 5 5" xfId="46114" xr:uid="{059497BB-65E8-4B0F-A0F3-99030C5B8361}"/>
    <cellStyle name="Note 10 2 6" xfId="46115" xr:uid="{796A21DB-7BF8-4583-960F-F6350C38341B}"/>
    <cellStyle name="Note 10 2 7" xfId="46116" xr:uid="{00216A32-7B4F-48A2-9448-9220B1423E7D}"/>
    <cellStyle name="Note 10 2 8" xfId="46117" xr:uid="{62FC8738-DC7A-4EC8-9812-D93E2BE085C6}"/>
    <cellStyle name="Note 10 2 9" xfId="46118" xr:uid="{C34CBA0B-5FDF-486B-987C-4F84F3E34CA0}"/>
    <cellStyle name="Note 10 2_Commentaires" xfId="46119" xr:uid="{29D150FC-5D1F-4F47-A83E-8F73E0C845F1}"/>
    <cellStyle name="Note 10 3" xfId="46120" xr:uid="{D529CCD7-C83C-47C0-8094-470216BF1617}"/>
    <cellStyle name="Note 10 3 2" xfId="46121" xr:uid="{39547612-A0EE-49E8-982D-7707106C3350}"/>
    <cellStyle name="Note 10 3 2 2" xfId="46122" xr:uid="{F7B4CCF0-C50D-420C-9EB3-35DC2F704E88}"/>
    <cellStyle name="Note 10 3 2 3" xfId="46123" xr:uid="{D4971139-0D74-4222-B440-B2B15DE2FA98}"/>
    <cellStyle name="Note 10 3 2 4" xfId="46124" xr:uid="{0C524249-B582-4E66-8933-E996E8D317F0}"/>
    <cellStyle name="Note 10 3 2 5" xfId="46125" xr:uid="{9B0069E6-666F-4C15-81E8-68ED7C11D053}"/>
    <cellStyle name="Note 10 3 2_Commentaires" xfId="46126" xr:uid="{48E22608-DB47-4E0E-AAB6-F7F9E1AAC8B6}"/>
    <cellStyle name="Note 10 3 3" xfId="46127" xr:uid="{4111B6BF-5BA6-4A7A-96FE-1224D151B7FE}"/>
    <cellStyle name="Note 10 3 3 2" xfId="46128" xr:uid="{2DC1AF2D-F6B6-4EF7-9DA6-1BEFB983051C}"/>
    <cellStyle name="Note 10 3 3 3" xfId="46129" xr:uid="{2ADF8FC3-4D7C-4323-930F-32E8F9005895}"/>
    <cellStyle name="Note 10 3 3 4" xfId="46130" xr:uid="{46DAC0F1-692F-4D9A-9BF7-06537525AB16}"/>
    <cellStyle name="Note 10 3 3 5" xfId="46131" xr:uid="{E99C5A0D-08BB-41A4-8AED-5669E464994E}"/>
    <cellStyle name="Note 10 3 4" xfId="46132" xr:uid="{AAC72190-40C8-4D4A-95BC-571CB1E3B399}"/>
    <cellStyle name="Note 10 3 5" xfId="46133" xr:uid="{590DB9EE-ED4E-49AD-ADB4-05218CBBC39B}"/>
    <cellStyle name="Note 10 3 6" xfId="46134" xr:uid="{EB602A8F-8323-4E70-A1CD-1261E40AB873}"/>
    <cellStyle name="Note 10 3 7" xfId="46135" xr:uid="{DC0C7685-0509-49A6-B977-81883F2ADAF1}"/>
    <cellStyle name="Note 10 3_Commentaires" xfId="46136" xr:uid="{879B6D5F-04D4-4F92-963C-1CB1BBF3C21B}"/>
    <cellStyle name="Note 10 4" xfId="46137" xr:uid="{5340C245-A193-4655-9EF5-C49FB85298EE}"/>
    <cellStyle name="Note 10 4 2" xfId="46138" xr:uid="{1BDBF62C-F2ED-4A0C-9EEA-10DB24421E4B}"/>
    <cellStyle name="Note 10 4 2 2" xfId="46139" xr:uid="{DB9F3C1F-CF83-4791-8D2C-28E81D56E733}"/>
    <cellStyle name="Note 10 4 2 3" xfId="46140" xr:uid="{4CFCA13D-68FB-4D1A-9E95-47BD2482A3A5}"/>
    <cellStyle name="Note 10 4 2 4" xfId="46141" xr:uid="{806A64F2-4CDD-4496-A896-DE0EC8A778D9}"/>
    <cellStyle name="Note 10 4 2 5" xfId="46142" xr:uid="{CAE179DC-9179-42ED-83DF-F87EDCF0C87C}"/>
    <cellStyle name="Note 10 4 2_Commentaires" xfId="46143" xr:uid="{27BB4292-7FC3-4F26-80D0-47C88CA48D52}"/>
    <cellStyle name="Note 10 4 3" xfId="46144" xr:uid="{E14D1448-4A84-4B68-B495-CCC13E17E72F}"/>
    <cellStyle name="Note 10 4 3 2" xfId="46145" xr:uid="{2B28B7EF-5931-4A97-A497-456E103A333C}"/>
    <cellStyle name="Note 10 4 3 3" xfId="46146" xr:uid="{F7B68275-4503-424B-B831-787B401CE3DA}"/>
    <cellStyle name="Note 10 4 3 4" xfId="46147" xr:uid="{15E0DC95-1186-45BA-A8F6-F4E7B7372BC4}"/>
    <cellStyle name="Note 10 4 3 5" xfId="46148" xr:uid="{F3590CD9-D0F6-4C0F-957F-765E5A326483}"/>
    <cellStyle name="Note 10 4 4" xfId="46149" xr:uid="{ADD310EB-CD77-48AA-B42C-F215835D7384}"/>
    <cellStyle name="Note 10 4 5" xfId="46150" xr:uid="{59D81552-88EC-462B-8F1D-DDEE006B8AF7}"/>
    <cellStyle name="Note 10 4 6" xfId="46151" xr:uid="{A444275B-988A-4335-B0C0-2234C790B9A5}"/>
    <cellStyle name="Note 10 4 7" xfId="46152" xr:uid="{8DE41D0F-2B82-41CF-B549-C327BEEB5D8D}"/>
    <cellStyle name="Note 10 4_Commentaires" xfId="46153" xr:uid="{3C27C56A-27A0-4D52-903F-F553FC6BE86C}"/>
    <cellStyle name="Note 10 5" xfId="46154" xr:uid="{12C73DCF-CAFB-43C3-8DC4-F22056631671}"/>
    <cellStyle name="Note 10 5 2" xfId="46155" xr:uid="{CECEE4B2-6961-4576-92C4-DB754174237F}"/>
    <cellStyle name="Note 10 5 2 2" xfId="46156" xr:uid="{400CEEBB-7229-469F-AC17-55B98B697FB0}"/>
    <cellStyle name="Note 10 5 2 3" xfId="46157" xr:uid="{CD03CDCF-0804-4199-8CCE-66B703518519}"/>
    <cellStyle name="Note 10 5 2 4" xfId="46158" xr:uid="{8DD0956F-560E-474F-B3C2-C5885809D32D}"/>
    <cellStyle name="Note 10 5 2 5" xfId="46159" xr:uid="{90180F19-663E-4A81-81C4-EECA59BE4C8E}"/>
    <cellStyle name="Note 10 5 2_Commentaires" xfId="46160" xr:uid="{5299EE87-17E3-4797-A2FB-4F7EEBE0E468}"/>
    <cellStyle name="Note 10 5 3" xfId="46161" xr:uid="{C772DD47-F6E1-4507-A5F1-771E15A11E4C}"/>
    <cellStyle name="Note 10 5 3 2" xfId="46162" xr:uid="{3F30D56D-172C-4F97-A254-3F1A36FD928C}"/>
    <cellStyle name="Note 10 5 3 3" xfId="46163" xr:uid="{0C68614A-EC1E-48BA-86BC-C0A9956321C0}"/>
    <cellStyle name="Note 10 5 3 4" xfId="46164" xr:uid="{AA6572B9-6C6F-4B8D-9E77-E1842219437C}"/>
    <cellStyle name="Note 10 5 3 5" xfId="46165" xr:uid="{B2AC36CB-0FEE-4F49-AD52-7795233384CC}"/>
    <cellStyle name="Note 10 5 4" xfId="46166" xr:uid="{E8E29A78-C152-483D-AA0C-61CDFFFC4B5A}"/>
    <cellStyle name="Note 10 5 5" xfId="46167" xr:uid="{6C504892-4EC3-4C21-83E4-7829BA54ABDB}"/>
    <cellStyle name="Note 10 5 6" xfId="46168" xr:uid="{58B600E7-B0F2-4995-9516-DBEA7502F75C}"/>
    <cellStyle name="Note 10 5 7" xfId="46169" xr:uid="{0E5227EC-4EE3-4706-A51B-305A1988232E}"/>
    <cellStyle name="Note 10 5_Commentaires" xfId="46170" xr:uid="{B9A32860-5AF2-424A-AD73-153EF2FFAFD9}"/>
    <cellStyle name="Note 10 6" xfId="46171" xr:uid="{2230D17E-2A61-444A-80CB-EBD16A73B324}"/>
    <cellStyle name="Note 10 6 2" xfId="46172" xr:uid="{B5170136-C4F7-4D5C-8404-15DA5B9492CE}"/>
    <cellStyle name="Note 10 6 2 2" xfId="46173" xr:uid="{AF5C1D60-FFDC-48D0-97BD-ABA6419B5E1B}"/>
    <cellStyle name="Note 10 6 2 3" xfId="46174" xr:uid="{3BED80F7-F3FF-4D93-99F2-15F2C769957B}"/>
    <cellStyle name="Note 10 6 2 4" xfId="46175" xr:uid="{BF592830-E279-4AAD-B9D1-EA1F2C96AE79}"/>
    <cellStyle name="Note 10 6 2 5" xfId="46176" xr:uid="{DC8FF8B7-7648-4961-B3C2-8D1F42560D5E}"/>
    <cellStyle name="Note 10 6 2_Commentaires" xfId="46177" xr:uid="{2F08343C-33A6-44C9-B0B1-2952E50F4747}"/>
    <cellStyle name="Note 10 6 3" xfId="46178" xr:uid="{F08D069F-6570-4F6C-9961-EDED8DBB1EBE}"/>
    <cellStyle name="Note 10 6 4" xfId="46179" xr:uid="{4D50E641-B4DA-4E1D-8B54-FCB092BDF9DA}"/>
    <cellStyle name="Note 10 6 5" xfId="46180" xr:uid="{16E05D3C-E0E3-4B92-9572-89F084340C4B}"/>
    <cellStyle name="Note 10 6 6" xfId="46181" xr:uid="{E6548E84-5D21-4CB8-92B8-3F5817774C48}"/>
    <cellStyle name="Note 10 6_Commentaires" xfId="46182" xr:uid="{24F62D08-8A4F-404B-9261-9517F5139F3A}"/>
    <cellStyle name="Note 10 7" xfId="46183" xr:uid="{BC6DB7BF-1CDA-4541-8A8E-461782EF7B47}"/>
    <cellStyle name="Note 10 7 2" xfId="46184" xr:uid="{FB64B6B2-2984-43E3-8C83-99830C5610D2}"/>
    <cellStyle name="Note 10 7 3" xfId="46185" xr:uid="{223A55BA-DCAB-4210-A384-D2654094019A}"/>
    <cellStyle name="Note 10 7 4" xfId="46186" xr:uid="{93981D4E-FECB-4D64-8A40-3F0B012FE540}"/>
    <cellStyle name="Note 10 7 5" xfId="46187" xr:uid="{736AC525-4713-4C2C-8AFA-77C5158BB626}"/>
    <cellStyle name="Note 10 7_Commentaires" xfId="46188" xr:uid="{E43E7F41-6242-44CC-A6EF-94E42DBE987B}"/>
    <cellStyle name="Note 10 8" xfId="46189" xr:uid="{51A0D21E-5387-47D9-8981-17D8D53601E4}"/>
    <cellStyle name="Note 10 8 2" xfId="46190" xr:uid="{3E3ED2F7-7E84-49C2-BAFC-80D6BE4B421E}"/>
    <cellStyle name="Note 10 8_Commentaires" xfId="46191" xr:uid="{0B36C6C4-72D6-4121-B191-BA9358152B81}"/>
    <cellStyle name="Note 10 9" xfId="46192" xr:uid="{8CABA9DE-BB3E-49D7-8F61-7ABA5FC662F6}"/>
    <cellStyle name="Note 10 9 2" xfId="46193" xr:uid="{25550242-821C-4FCF-B2E9-1D1136F6DDC5}"/>
    <cellStyle name="Note 10 9_Commentaires" xfId="46194" xr:uid="{80404FB5-74F8-4B1B-9C35-5DFC9B46C311}"/>
    <cellStyle name="Note 10_Commentaires" xfId="46195" xr:uid="{4F0A8F21-3255-48E0-B392-6BD836D537AC}"/>
    <cellStyle name="Note 11" xfId="46196" xr:uid="{2250FB13-9E53-44B1-9E93-C31CBE6CF0B8}"/>
    <cellStyle name="Note 11 10" xfId="46197" xr:uid="{1A601CCE-B669-4540-8FA6-2AB5A6218759}"/>
    <cellStyle name="Note 11 11" xfId="46198" xr:uid="{3F7C71C5-374F-4B66-80AC-02DEA03AD22D}"/>
    <cellStyle name="Note 11 2" xfId="46199" xr:uid="{08BE6999-BBE5-493F-A093-6DC6B4CAD4A6}"/>
    <cellStyle name="Note 11 2 2" xfId="46200" xr:uid="{87F1B29A-49AB-4DC3-BC98-221A91460E44}"/>
    <cellStyle name="Note 11 2 2 2" xfId="46201" xr:uid="{79767243-4D46-4D84-BCAB-68872E23415B}"/>
    <cellStyle name="Note 11 2 2 2 2" xfId="46202" xr:uid="{F5FBE2DE-5965-4C0C-B0B9-A867FAD6A97C}"/>
    <cellStyle name="Note 11 2 2 2 3" xfId="46203" xr:uid="{0F7BDF36-E6D3-41D9-8886-09F9A1448B0C}"/>
    <cellStyle name="Note 11 2 2 2 4" xfId="46204" xr:uid="{E6BE5CBE-DE86-46A2-B0EB-2AE544988A88}"/>
    <cellStyle name="Note 11 2 2 2 5" xfId="46205" xr:uid="{B461C374-0295-4DB8-A854-C256436B3E1B}"/>
    <cellStyle name="Note 11 2 2 3" xfId="46206" xr:uid="{629E92A6-5F40-49FF-8BD8-BD1909A11430}"/>
    <cellStyle name="Note 11 2 2 3 2" xfId="46207" xr:uid="{8061CF1A-A946-4CA8-B110-77B037A4A43D}"/>
    <cellStyle name="Note 11 2 2 3 3" xfId="46208" xr:uid="{5D0FD116-0D33-4DD6-889D-3569D5ECB727}"/>
    <cellStyle name="Note 11 2 2 3 4" xfId="46209" xr:uid="{920A0852-8387-448B-A684-A5A74487CFDE}"/>
    <cellStyle name="Note 11 2 2 3 5" xfId="46210" xr:uid="{1CA16630-1F8A-4AE1-AF63-FCDAF26BC55F}"/>
    <cellStyle name="Note 11 2 2 4" xfId="46211" xr:uid="{4F312DCE-428B-4366-A717-343D689A8256}"/>
    <cellStyle name="Note 11 2 2 5" xfId="46212" xr:uid="{0AF49B49-1AF5-4DDF-BCEA-39310105EF1A}"/>
    <cellStyle name="Note 11 2 2 6" xfId="46213" xr:uid="{ADB410A7-56D8-4746-B76D-A2973AD120B4}"/>
    <cellStyle name="Note 11 2 2 7" xfId="46214" xr:uid="{E0000B93-4BD6-4595-A7F0-BFB69B8ACE4E}"/>
    <cellStyle name="Note 11 2 2_Commentaires" xfId="46215" xr:uid="{1546A1DF-0503-408F-99A1-C3BD029B4151}"/>
    <cellStyle name="Note 11 2 3" xfId="46216" xr:uid="{307E9C35-159D-4054-BE1B-9BE6080B8A6F}"/>
    <cellStyle name="Note 11 2 3 2" xfId="46217" xr:uid="{1386BAE7-F8D8-4C88-A819-53BF7A1850AD}"/>
    <cellStyle name="Note 11 2 3 2 2" xfId="46218" xr:uid="{AA5A8AB1-493E-4676-AD2E-E5EE1A269FAD}"/>
    <cellStyle name="Note 11 2 3 2 3" xfId="46219" xr:uid="{F2902209-A5CE-477D-9C3C-461A1EA9C5E5}"/>
    <cellStyle name="Note 11 2 3 2 4" xfId="46220" xr:uid="{924798A4-3D0F-4454-AE38-81745710752B}"/>
    <cellStyle name="Note 11 2 3 2 5" xfId="46221" xr:uid="{00E5FA90-E767-4313-8B6A-BC8E79286384}"/>
    <cellStyle name="Note 11 2 3 3" xfId="46222" xr:uid="{96BE03CF-2A3C-44A4-914E-7960D4EE9156}"/>
    <cellStyle name="Note 11 2 3 3 2" xfId="46223" xr:uid="{9D60F724-92AD-4240-A058-7B7A12829A0F}"/>
    <cellStyle name="Note 11 2 3 3 3" xfId="46224" xr:uid="{0D3DF651-D1AF-4632-864D-74DE97F81C97}"/>
    <cellStyle name="Note 11 2 3 3 4" xfId="46225" xr:uid="{094DB469-48B0-4339-BC0D-7E3A56B4CFEB}"/>
    <cellStyle name="Note 11 2 3 3 5" xfId="46226" xr:uid="{39A69B65-7B87-4E4F-B9B0-306325355657}"/>
    <cellStyle name="Note 11 2 3 4" xfId="46227" xr:uid="{7BEAAD81-857B-4ECE-A065-AAC01D3971E6}"/>
    <cellStyle name="Note 11 2 3 5" xfId="46228" xr:uid="{54AE8F4D-1382-49DA-9994-D47872FC8A05}"/>
    <cellStyle name="Note 11 2 3 6" xfId="46229" xr:uid="{C9C10838-B350-4F11-A458-9260603C6802}"/>
    <cellStyle name="Note 11 2 3 7" xfId="46230" xr:uid="{EFA77046-716B-478D-BD10-3C12FD2F5056}"/>
    <cellStyle name="Note 11 2 4" xfId="46231" xr:uid="{5F5DF956-4875-4FFA-8534-DF176B23B4B9}"/>
    <cellStyle name="Note 11 2 4 2" xfId="46232" xr:uid="{E34E72DE-C817-4E10-B5A2-5D842C5EE21B}"/>
    <cellStyle name="Note 11 2 4 3" xfId="46233" xr:uid="{A2F7A64E-4CB6-4570-BA74-DFB6AC8848F6}"/>
    <cellStyle name="Note 11 2 4 4" xfId="46234" xr:uid="{0309F8B7-098A-44A6-8AB3-F865D0FCFBDA}"/>
    <cellStyle name="Note 11 2 4 5" xfId="46235" xr:uid="{755A8947-ED88-4069-B60C-C6EC7580F15B}"/>
    <cellStyle name="Note 11 2 5" xfId="46236" xr:uid="{270BF5F0-F22B-418E-AE2C-6C6AE7D37E3C}"/>
    <cellStyle name="Note 11 2 5 2" xfId="46237" xr:uid="{B4AF2D68-9907-429E-9FBA-9DDFFE67D4B1}"/>
    <cellStyle name="Note 11 2 5 3" xfId="46238" xr:uid="{E0CCE23C-C199-4917-B468-5A1C5DDC4472}"/>
    <cellStyle name="Note 11 2 5 4" xfId="46239" xr:uid="{4FC7246C-1747-4923-B612-BE048EF01BEA}"/>
    <cellStyle name="Note 11 2 5 5" xfId="46240" xr:uid="{46FBD9BD-12CA-4A6C-A51F-DFBEA9A6E1FF}"/>
    <cellStyle name="Note 11 2 6" xfId="46241" xr:uid="{B542B310-ADF4-429A-8263-7BCBB9A66D7D}"/>
    <cellStyle name="Note 11 2 7" xfId="46242" xr:uid="{DD92F750-5882-460D-8DE2-292D48B37F8D}"/>
    <cellStyle name="Note 11 2 8" xfId="46243" xr:uid="{720032CD-D7B7-4EF0-B35D-1B25B8BD45EA}"/>
    <cellStyle name="Note 11 2 9" xfId="46244" xr:uid="{892B9E33-81C4-42C0-AF63-797C8348C4E7}"/>
    <cellStyle name="Note 11 2_Commentaires" xfId="46245" xr:uid="{DB2E4F99-8ABA-4A86-969A-F675E74135DC}"/>
    <cellStyle name="Note 11 3" xfId="46246" xr:uid="{53DB472A-F64E-4E9C-944F-C250AB6BDCE8}"/>
    <cellStyle name="Note 11 3 2" xfId="46247" xr:uid="{5A13E7A2-C4E4-41B7-BED3-E56B499AE481}"/>
    <cellStyle name="Note 11 3 2 2" xfId="46248" xr:uid="{82F21267-2AFD-4BD3-ABF5-81635C173173}"/>
    <cellStyle name="Note 11 3 2 3" xfId="46249" xr:uid="{B36516E6-4D10-428D-86B7-369CBB6FB34E}"/>
    <cellStyle name="Note 11 3 2 4" xfId="46250" xr:uid="{DF5B850F-EA1A-4DE8-AC75-50356EE8F8B7}"/>
    <cellStyle name="Note 11 3 2 5" xfId="46251" xr:uid="{FAFE86B5-3E60-4FC9-9AF9-378870718A48}"/>
    <cellStyle name="Note 11 3 2_Commentaires" xfId="46252" xr:uid="{710A78DE-51F2-4343-9267-BA5C967515F1}"/>
    <cellStyle name="Note 11 3 3" xfId="46253" xr:uid="{4BBA9AD4-BC5E-425D-9500-2DCE787E84A9}"/>
    <cellStyle name="Note 11 3 3 2" xfId="46254" xr:uid="{022A7997-F3CD-4DAA-BD5D-002D341FFC46}"/>
    <cellStyle name="Note 11 3 3 3" xfId="46255" xr:uid="{C7B420CA-02F2-4ED1-8AA2-91035B115B6A}"/>
    <cellStyle name="Note 11 3 3 4" xfId="46256" xr:uid="{63368197-CE70-4C7F-ACDA-DD30738870CB}"/>
    <cellStyle name="Note 11 3 3 5" xfId="46257" xr:uid="{EBCBBE11-5F76-4717-82BF-01358477720B}"/>
    <cellStyle name="Note 11 3 4" xfId="46258" xr:uid="{B2A64CE1-3873-4E8B-9FC6-FBEB026D5538}"/>
    <cellStyle name="Note 11 3 5" xfId="46259" xr:uid="{D378A1F7-B22E-4A88-8726-E280AB3F53E0}"/>
    <cellStyle name="Note 11 3 6" xfId="46260" xr:uid="{B55CA24A-8943-41ED-BC91-6248C955D229}"/>
    <cellStyle name="Note 11 3 7" xfId="46261" xr:uid="{BED324CC-34FB-4037-978D-7FF5AA4876C9}"/>
    <cellStyle name="Note 11 3_Commentaires" xfId="46262" xr:uid="{E260DA6D-C38A-4817-9ACB-BB87103C7F60}"/>
    <cellStyle name="Note 11 4" xfId="46263" xr:uid="{A0A7A0E7-4956-4D3E-BD6A-9E6C4ABA0369}"/>
    <cellStyle name="Note 11 4 2" xfId="46264" xr:uid="{D8521142-D887-4CB6-AFEA-FE25F94BF922}"/>
    <cellStyle name="Note 11 4 2 2" xfId="46265" xr:uid="{62ABBB89-E63C-4FBC-819B-06BFF7F5B7C8}"/>
    <cellStyle name="Note 11 4 2 3" xfId="46266" xr:uid="{81C63B99-06CC-4A74-93BC-A772DA3A5DDE}"/>
    <cellStyle name="Note 11 4 2 4" xfId="46267" xr:uid="{DC2E5DC7-1B30-46B0-9579-4452007076F5}"/>
    <cellStyle name="Note 11 4 2 5" xfId="46268" xr:uid="{F327A504-7C8D-41ED-BF5C-C34EC122DE8D}"/>
    <cellStyle name="Note 11 4 2_Commentaires" xfId="46269" xr:uid="{69884E4C-8538-43E9-AA68-A4B6FF4DED10}"/>
    <cellStyle name="Note 11 4 3" xfId="46270" xr:uid="{55973853-8CF5-4224-97CE-E435520ED949}"/>
    <cellStyle name="Note 11 4 3 2" xfId="46271" xr:uid="{7EDE3794-2FAF-495C-AA7C-1AEE27BB9819}"/>
    <cellStyle name="Note 11 4 3 3" xfId="46272" xr:uid="{C76E7E87-CCB3-49A5-A6BA-C1368A7B3BD1}"/>
    <cellStyle name="Note 11 4 3 4" xfId="46273" xr:uid="{9602533E-A194-4E55-8138-67BB5B653387}"/>
    <cellStyle name="Note 11 4 3 5" xfId="46274" xr:uid="{99DF2F72-9932-44CB-96D0-D5F9D8386EB2}"/>
    <cellStyle name="Note 11 4 4" xfId="46275" xr:uid="{EDADD49A-D8FC-45EB-B513-8DB681B1D375}"/>
    <cellStyle name="Note 11 4 5" xfId="46276" xr:uid="{F1F4AA26-CE11-4102-B850-9FC3C6110AFB}"/>
    <cellStyle name="Note 11 4 6" xfId="46277" xr:uid="{59CD95DA-EF9F-4AE5-80CE-B4AA15DA1CDC}"/>
    <cellStyle name="Note 11 4 7" xfId="46278" xr:uid="{B7269C3D-4526-4845-B5A1-CEFB711506E7}"/>
    <cellStyle name="Note 11 4_Commentaires" xfId="46279" xr:uid="{FC8207AB-3D49-4809-818C-1416554C3090}"/>
    <cellStyle name="Note 11 5" xfId="46280" xr:uid="{56364037-89C1-4EFB-9A3B-A44CEAF20B30}"/>
    <cellStyle name="Note 11 5 2" xfId="46281" xr:uid="{679CCA21-5020-4FD8-88A7-4F08405B1E94}"/>
    <cellStyle name="Note 11 5 2 2" xfId="46282" xr:uid="{0FCC8DC5-A965-4510-827C-F6266CBCFC77}"/>
    <cellStyle name="Note 11 5 2 3" xfId="46283" xr:uid="{48CE1210-866B-4033-B239-60D451550BE4}"/>
    <cellStyle name="Note 11 5 2 4" xfId="46284" xr:uid="{71D322EB-1E4B-4C8F-8C29-EAB0531CC4F0}"/>
    <cellStyle name="Note 11 5 2 5" xfId="46285" xr:uid="{234017AF-BCB6-4BC3-A218-7DE2F8F0155A}"/>
    <cellStyle name="Note 11 5 2_Commentaires" xfId="46286" xr:uid="{F69B1D42-BAB3-46F2-97DD-257F8D8ECC28}"/>
    <cellStyle name="Note 11 5 3" xfId="46287" xr:uid="{89B28FF5-91EF-4E50-BE7D-89D18D0307D3}"/>
    <cellStyle name="Note 11 5 3 2" xfId="46288" xr:uid="{2486CA1C-2218-48D6-A9DA-ED02A15F6AB7}"/>
    <cellStyle name="Note 11 5 3 3" xfId="46289" xr:uid="{401AC240-5C93-4ED0-878F-D7647EAF46D6}"/>
    <cellStyle name="Note 11 5 3 4" xfId="46290" xr:uid="{02426B3D-3EA7-4FC3-B611-597ECEFA3890}"/>
    <cellStyle name="Note 11 5 3 5" xfId="46291" xr:uid="{EB2EFB91-5DB0-4DF4-BB34-F56B2F63AC6A}"/>
    <cellStyle name="Note 11 5 4" xfId="46292" xr:uid="{D3F0A528-A384-4B5D-A78B-1BD9AE58369C}"/>
    <cellStyle name="Note 11 5 5" xfId="46293" xr:uid="{F611CAA3-B4AE-445F-A820-B0AFB490283B}"/>
    <cellStyle name="Note 11 5 6" xfId="46294" xr:uid="{BD4B15CB-2758-452F-AC2A-0C2885F0141F}"/>
    <cellStyle name="Note 11 5 7" xfId="46295" xr:uid="{1062E2E6-61D4-4301-B2FF-F1A16DA8315E}"/>
    <cellStyle name="Note 11 5_Commentaires" xfId="46296" xr:uid="{29432582-9333-4395-9F01-5B10D82EF72D}"/>
    <cellStyle name="Note 11 6" xfId="46297" xr:uid="{EB268A68-CFD6-4E61-AE4C-15337AF8BA3A}"/>
    <cellStyle name="Note 11 6 2" xfId="46298" xr:uid="{61EF31DB-3CF0-401E-84DD-D0395C874283}"/>
    <cellStyle name="Note 11 6 2 2" xfId="46299" xr:uid="{3DB29AAB-39A0-47D3-B467-17A7A143C0BF}"/>
    <cellStyle name="Note 11 6 2 3" xfId="46300" xr:uid="{B650F1EE-5D9C-492A-AA5C-F4FCF3BB14C3}"/>
    <cellStyle name="Note 11 6 2 4" xfId="46301" xr:uid="{EC635A5E-34BB-415C-90C6-2CE0AEB237FE}"/>
    <cellStyle name="Note 11 6 2 5" xfId="46302" xr:uid="{83806078-AB36-4890-ADB1-58A2D41800A9}"/>
    <cellStyle name="Note 11 6 2_Commentaires" xfId="46303" xr:uid="{DB914E0A-43DC-4771-B9CC-C96DA8B6983E}"/>
    <cellStyle name="Note 11 6 3" xfId="46304" xr:uid="{4ED587E1-AAAE-4CBC-9E94-636029540347}"/>
    <cellStyle name="Note 11 6 4" xfId="46305" xr:uid="{A64B5706-ED34-4BFC-926F-4B10ABD31F81}"/>
    <cellStyle name="Note 11 6 5" xfId="46306" xr:uid="{ECD735E0-1CF5-4A0E-B2DC-CC2E71CE6E63}"/>
    <cellStyle name="Note 11 6 6" xfId="46307" xr:uid="{54CDB528-A8F7-4443-8FF3-D16BC9A961C5}"/>
    <cellStyle name="Note 11 6_Commentaires" xfId="46308" xr:uid="{FF758541-8875-4F92-ADD9-38AC3CCF4706}"/>
    <cellStyle name="Note 11 7" xfId="46309" xr:uid="{FD99B44D-4795-4667-A2DE-EC71FCF63DA2}"/>
    <cellStyle name="Note 11 7 2" xfId="46310" xr:uid="{512B41E0-441A-466A-9583-F6E894959925}"/>
    <cellStyle name="Note 11 7 3" xfId="46311" xr:uid="{D962334E-9D4F-4443-B5BD-476450D04009}"/>
    <cellStyle name="Note 11 7 4" xfId="46312" xr:uid="{BD6515EB-BE05-440E-92CB-0FAB2821ACD2}"/>
    <cellStyle name="Note 11 7 5" xfId="46313" xr:uid="{A71293E8-C502-4809-BEA4-38D376CFE40F}"/>
    <cellStyle name="Note 11 7_Commentaires" xfId="46314" xr:uid="{E2A27F2B-9742-4C87-8E41-636162312C7F}"/>
    <cellStyle name="Note 11 8" xfId="46315" xr:uid="{6F5545AC-5C78-4DA6-9A98-3E1BF18631CC}"/>
    <cellStyle name="Note 11 8 2" xfId="46316" xr:uid="{FDA2BD39-94B5-4B7B-A5B1-3651BCB25997}"/>
    <cellStyle name="Note 11 8_Commentaires" xfId="46317" xr:uid="{74319818-3350-48FA-ACED-63D1B1F89723}"/>
    <cellStyle name="Note 11 9" xfId="46318" xr:uid="{F8A6BB7D-928A-4666-ADD1-7236DD3F92BD}"/>
    <cellStyle name="Note 11_Commentaires" xfId="46319" xr:uid="{44B7772A-FF1B-49EE-ABE1-2C1AE1F61EA8}"/>
    <cellStyle name="Note 12" xfId="46320" xr:uid="{9632B11F-4FEF-4456-A423-CAF92FCAAFCD}"/>
    <cellStyle name="Note 12 10" xfId="46321" xr:uid="{2608A9BF-F932-441A-9778-0A1DA35CD1DB}"/>
    <cellStyle name="Note 12 2" xfId="46322" xr:uid="{95B977AB-F882-4766-AE90-A68AB2E599CD}"/>
    <cellStyle name="Note 12 2 2" xfId="46323" xr:uid="{6A809AB7-C602-48B9-BAEA-800F560365C7}"/>
    <cellStyle name="Note 12 2 2 2" xfId="46324" xr:uid="{04162F5A-F2D9-4105-AFEF-47D73644367C}"/>
    <cellStyle name="Note 12 2 2 2 2" xfId="46325" xr:uid="{49C1600D-8E82-49F6-BD49-908641ED26CA}"/>
    <cellStyle name="Note 12 2 2 2 3" xfId="46326" xr:uid="{5130F1B9-9877-41FB-AA31-E256E2E91E2F}"/>
    <cellStyle name="Note 12 2 2 2 4" xfId="46327" xr:uid="{759997EE-9951-4348-81F2-8CBB14613C54}"/>
    <cellStyle name="Note 12 2 2 2 5" xfId="46328" xr:uid="{C5560F46-1062-43A1-AC08-087CB63EF354}"/>
    <cellStyle name="Note 12 2 2 3" xfId="46329" xr:uid="{60577403-DFBD-412A-A4B3-91FF3F3392B3}"/>
    <cellStyle name="Note 12 2 2 3 2" xfId="46330" xr:uid="{C7458E11-4A19-463F-B296-0727E7A1B547}"/>
    <cellStyle name="Note 12 2 2 3 3" xfId="46331" xr:uid="{923959EE-908E-4E6B-BFCD-6E470119F5B8}"/>
    <cellStyle name="Note 12 2 2 3 4" xfId="46332" xr:uid="{CFBDA1B1-E624-481B-8D85-1501984E19F5}"/>
    <cellStyle name="Note 12 2 2 3 5" xfId="46333" xr:uid="{C275EC79-50FE-47A7-BAEC-836191CF7D99}"/>
    <cellStyle name="Note 12 2 2 4" xfId="46334" xr:uid="{FD191563-F24C-4A64-8A9F-DDDFCE098702}"/>
    <cellStyle name="Note 12 2 2 5" xfId="46335" xr:uid="{2E3FB833-512D-4B85-9531-97F024FA8FFB}"/>
    <cellStyle name="Note 12 2 2 6" xfId="46336" xr:uid="{0FF546E9-AC1B-4AAB-82B1-8DBECAA7C300}"/>
    <cellStyle name="Note 12 2 2 7" xfId="46337" xr:uid="{6A3A131B-1982-48CF-86DA-5BD58C3811BF}"/>
    <cellStyle name="Note 12 2 2_Commentaires" xfId="46338" xr:uid="{2E15A488-A7AD-402E-95A8-A54EEC2EC25E}"/>
    <cellStyle name="Note 12 2 3" xfId="46339" xr:uid="{516D9BC4-A51D-4D51-AE5F-C27C73BE4250}"/>
    <cellStyle name="Note 12 2 3 2" xfId="46340" xr:uid="{85F23177-07E8-45B0-B0FF-DF2692E95162}"/>
    <cellStyle name="Note 12 2 3 2 2" xfId="46341" xr:uid="{B4DB3BCF-B9E6-451C-A3CE-E407C4111DCC}"/>
    <cellStyle name="Note 12 2 3 2 3" xfId="46342" xr:uid="{33538B26-AEE7-4A9B-A948-C78ED86AE404}"/>
    <cellStyle name="Note 12 2 3 2 4" xfId="46343" xr:uid="{4B61D4E2-3193-468D-A9DA-BEC54A9E8D14}"/>
    <cellStyle name="Note 12 2 3 2 5" xfId="46344" xr:uid="{CC6524D2-4B35-4C69-AD3F-EB0267FFF142}"/>
    <cellStyle name="Note 12 2 3 3" xfId="46345" xr:uid="{AAB501DA-223C-4E28-812A-434503DB1500}"/>
    <cellStyle name="Note 12 2 3 3 2" xfId="46346" xr:uid="{B2CB9690-7716-4DD2-A59A-D244E83CA527}"/>
    <cellStyle name="Note 12 2 3 3 3" xfId="46347" xr:uid="{1B7BF100-C940-4D8E-9FF7-80229DF0A994}"/>
    <cellStyle name="Note 12 2 3 3 4" xfId="46348" xr:uid="{D0DABB06-0C98-4EB4-8F7E-8F107FCC1F7E}"/>
    <cellStyle name="Note 12 2 3 3 5" xfId="46349" xr:uid="{F93DC69B-6730-41C3-85CB-AE39F07AD988}"/>
    <cellStyle name="Note 12 2 3 4" xfId="46350" xr:uid="{B3D32742-C8A9-4DA5-805B-C1B6F8456E4C}"/>
    <cellStyle name="Note 12 2 3 5" xfId="46351" xr:uid="{4028AC68-34F2-4498-9F6B-F9F5260FE0C6}"/>
    <cellStyle name="Note 12 2 3 6" xfId="46352" xr:uid="{96943888-A617-4AF3-8F97-B7E26BAC5BD7}"/>
    <cellStyle name="Note 12 2 3 7" xfId="46353" xr:uid="{F251B102-186C-4CE4-BC01-139B379581C1}"/>
    <cellStyle name="Note 12 2 4" xfId="46354" xr:uid="{2D519845-6D79-4977-A7DD-C154B56F1089}"/>
    <cellStyle name="Note 12 2 4 2" xfId="46355" xr:uid="{1CA9A275-78A1-4677-9ECA-3B6999D4D325}"/>
    <cellStyle name="Note 12 2 4 3" xfId="46356" xr:uid="{EF8BB105-122D-46B8-A858-E940E1B03395}"/>
    <cellStyle name="Note 12 2 4 4" xfId="46357" xr:uid="{1BEB424A-9D58-4693-8B39-C2AFED0A25A7}"/>
    <cellStyle name="Note 12 2 4 5" xfId="46358" xr:uid="{9B5D9674-FE5F-4147-AF22-1C8E40918586}"/>
    <cellStyle name="Note 12 2 5" xfId="46359" xr:uid="{0AD4A089-27C4-43B1-ABA5-3D6931E4359C}"/>
    <cellStyle name="Note 12 2 5 2" xfId="46360" xr:uid="{935D6409-AB3B-4BFC-9942-0FEAA4E613CE}"/>
    <cellStyle name="Note 12 2 5 3" xfId="46361" xr:uid="{97692509-4F76-4A5A-9566-75B19AE168AE}"/>
    <cellStyle name="Note 12 2 5 4" xfId="46362" xr:uid="{1613BF20-2B43-4C35-A6EB-B51CCC4D24FB}"/>
    <cellStyle name="Note 12 2 5 5" xfId="46363" xr:uid="{E6CCA7BC-7249-42FF-A50E-88FC7D282088}"/>
    <cellStyle name="Note 12 2 6" xfId="46364" xr:uid="{9AD1338A-6D1B-4DDF-95D7-2C3BD91808D7}"/>
    <cellStyle name="Note 12 2 7" xfId="46365" xr:uid="{CA2D591D-32F2-4C22-AF80-20C2F954751B}"/>
    <cellStyle name="Note 12 2 8" xfId="46366" xr:uid="{A0A42CF4-5BC7-4774-87FD-E5A3FC151F88}"/>
    <cellStyle name="Note 12 2 9" xfId="46367" xr:uid="{FB1BEDA9-CBC6-4A6D-B75C-C738CDBA9DEE}"/>
    <cellStyle name="Note 12 2_Commentaires" xfId="46368" xr:uid="{B8C67B8B-2718-4051-99EF-54CE03F9EA09}"/>
    <cellStyle name="Note 12 3" xfId="46369" xr:uid="{BA854B74-A209-4995-8C18-23649A0B1BDA}"/>
    <cellStyle name="Note 12 3 2" xfId="46370" xr:uid="{F57751D9-7D68-4A2D-9C57-C4002C6F357C}"/>
    <cellStyle name="Note 12 3 2 2" xfId="46371" xr:uid="{3C1135B4-45FF-45C3-81F0-F6E635B534A4}"/>
    <cellStyle name="Note 12 3 2 3" xfId="46372" xr:uid="{3D3D6D22-843D-41A2-833F-5731975967E5}"/>
    <cellStyle name="Note 12 3 2 4" xfId="46373" xr:uid="{882486EB-84A8-4511-8B74-08CDDA4ED8CE}"/>
    <cellStyle name="Note 12 3 2 5" xfId="46374" xr:uid="{E3E5BF30-5526-46B7-8A85-66594AEFEA47}"/>
    <cellStyle name="Note 12 3 2_Commentaires" xfId="46375" xr:uid="{42749C1E-4287-47C4-8290-6030ED257191}"/>
    <cellStyle name="Note 12 3 3" xfId="46376" xr:uid="{C11BE897-7195-4430-B373-6905BA213625}"/>
    <cellStyle name="Note 12 3 3 2" xfId="46377" xr:uid="{9784FEB2-4C64-47AD-9905-F16D68CC6506}"/>
    <cellStyle name="Note 12 3 3 3" xfId="46378" xr:uid="{6035A70A-37E0-4A1A-A48E-C21D9A8FC569}"/>
    <cellStyle name="Note 12 3 3 4" xfId="46379" xr:uid="{8A7119C3-7906-43DF-B545-65A0BD5CC3AF}"/>
    <cellStyle name="Note 12 3 3 5" xfId="46380" xr:uid="{D370AB49-C01F-491E-9401-CECAD1FF0D38}"/>
    <cellStyle name="Note 12 3 4" xfId="46381" xr:uid="{6D25A915-C7FC-4857-B406-0B23A04AC1AA}"/>
    <cellStyle name="Note 12 3 5" xfId="46382" xr:uid="{DAB67A51-FA99-4076-9761-7A96A5B12600}"/>
    <cellStyle name="Note 12 3 6" xfId="46383" xr:uid="{AFEA5DF9-9BEA-44FA-926C-825650347F0B}"/>
    <cellStyle name="Note 12 3 7" xfId="46384" xr:uid="{18054310-1FF8-4280-A236-B3518565B643}"/>
    <cellStyle name="Note 12 3_Commentaires" xfId="46385" xr:uid="{F7E3BF34-2C69-4E0F-BD5D-D0DE971EE3B9}"/>
    <cellStyle name="Note 12 4" xfId="46386" xr:uid="{A9923927-7950-40F2-8B40-EE0A8611FA18}"/>
    <cellStyle name="Note 12 4 2" xfId="46387" xr:uid="{EB59F442-7ED5-40D9-9081-46839A5499B8}"/>
    <cellStyle name="Note 12 4 2 2" xfId="46388" xr:uid="{9B60D5CE-5E3E-48CF-900F-48C237D850EB}"/>
    <cellStyle name="Note 12 4 2 3" xfId="46389" xr:uid="{9AB2F5B9-5CEA-4830-9D7E-EC9E5F74E356}"/>
    <cellStyle name="Note 12 4 2 4" xfId="46390" xr:uid="{CB2E7218-68DF-4805-92CC-5476948922FA}"/>
    <cellStyle name="Note 12 4 2 5" xfId="46391" xr:uid="{6ADBA5BA-DC95-4F83-A522-FDC94388E0E8}"/>
    <cellStyle name="Note 12 4 2_Commentaires" xfId="46392" xr:uid="{627B7761-809A-4BDA-91FE-C7F10E9D391E}"/>
    <cellStyle name="Note 12 4 3" xfId="46393" xr:uid="{FAF1F1E4-1ED8-4298-97DC-60E41A3D8092}"/>
    <cellStyle name="Note 12 4 3 2" xfId="46394" xr:uid="{E121DA93-2EA9-44A0-A27F-4A21BB78C054}"/>
    <cellStyle name="Note 12 4 3 3" xfId="46395" xr:uid="{32E6AC2D-BAD9-4510-BFA4-AD327D66E960}"/>
    <cellStyle name="Note 12 4 3 4" xfId="46396" xr:uid="{77C5ABEC-9EC3-4015-9721-A8D075D0D6CD}"/>
    <cellStyle name="Note 12 4 3 5" xfId="46397" xr:uid="{9923F7CA-6940-4113-826E-1120055585CA}"/>
    <cellStyle name="Note 12 4 4" xfId="46398" xr:uid="{175B6F6D-0A64-4C6B-89D8-81E67BD2D9B0}"/>
    <cellStyle name="Note 12 4 5" xfId="46399" xr:uid="{112748D3-6970-4E69-989A-0BB640F8EE55}"/>
    <cellStyle name="Note 12 4 6" xfId="46400" xr:uid="{E3FB3130-B366-409B-BFFB-A0D3DA5B554E}"/>
    <cellStyle name="Note 12 4 7" xfId="46401" xr:uid="{8A7B9E9A-9961-43B1-BCEC-7C120532ADD1}"/>
    <cellStyle name="Note 12 4_Commentaires" xfId="46402" xr:uid="{150C838A-F0B1-4F04-B476-2BD13FC88E6C}"/>
    <cellStyle name="Note 12 5" xfId="46403" xr:uid="{5408C2F3-15D6-4361-A9BB-052A3EBD88CE}"/>
    <cellStyle name="Note 12 5 2" xfId="46404" xr:uid="{9A9639E5-6D96-4D42-A7AE-8A885E9B40D5}"/>
    <cellStyle name="Note 12 5 2 2" xfId="46405" xr:uid="{27A8AD53-9188-4E74-A935-A810E986CEFA}"/>
    <cellStyle name="Note 12 5 2 3" xfId="46406" xr:uid="{710B34A4-C0B6-413F-A974-BFD649C757DC}"/>
    <cellStyle name="Note 12 5 2 4" xfId="46407" xr:uid="{4F757A99-EA69-441E-A15A-D854F8290CBC}"/>
    <cellStyle name="Note 12 5 2 5" xfId="46408" xr:uid="{D60B173A-BC89-4553-8EC6-7F0A1C03BC1B}"/>
    <cellStyle name="Note 12 5 2_Commentaires" xfId="46409" xr:uid="{635831AB-D676-428D-A199-243D3BAABDF9}"/>
    <cellStyle name="Note 12 5 3" xfId="46410" xr:uid="{58CA7FFC-83F6-4526-AD21-A4C833FD1FF3}"/>
    <cellStyle name="Note 12 5 4" xfId="46411" xr:uid="{C358D844-50E4-4A05-B299-E0D1A1D82EFF}"/>
    <cellStyle name="Note 12 5 5" xfId="46412" xr:uid="{5FCFC417-3949-4E28-92AB-7252DE2415D9}"/>
    <cellStyle name="Note 12 5 6" xfId="46413" xr:uid="{C1E119EE-0F11-4299-9739-0230C6DAFCDD}"/>
    <cellStyle name="Note 12 5_Commentaires" xfId="46414" xr:uid="{77C52203-06FE-4DAE-A943-AF70DF4621CC}"/>
    <cellStyle name="Note 12 6" xfId="46415" xr:uid="{3F3B6B4B-EAF5-4F14-9BFE-F0110BF50CAA}"/>
    <cellStyle name="Note 12 6 2" xfId="46416" xr:uid="{8A67D3F5-42D7-4044-9429-697B7425C3B9}"/>
    <cellStyle name="Note 12 6 2 2" xfId="46417" xr:uid="{E3DE3050-B4A1-4368-B66A-7B9B61E0ED96}"/>
    <cellStyle name="Note 12 6 2_Commentaires" xfId="46418" xr:uid="{2F30C25F-6C17-4B22-AFD1-52DBDE281B85}"/>
    <cellStyle name="Note 12 6 3" xfId="46419" xr:uid="{54EAC16F-A5D5-4304-B541-DF472F3D310A}"/>
    <cellStyle name="Note 12 6 4" xfId="46420" xr:uid="{6EDFD017-0DEA-40BF-B416-0411D3BC1851}"/>
    <cellStyle name="Note 12 6 5" xfId="46421" xr:uid="{26DDA54F-3EA1-4AE7-B3AF-610F4B3516B9}"/>
    <cellStyle name="Note 12 6_Commentaires" xfId="46422" xr:uid="{FCAE0FCD-3503-4935-B1FF-2E83F626E11F}"/>
    <cellStyle name="Note 12 7" xfId="46423" xr:uid="{A68F250C-CE59-49DC-8BDB-BE7DB7363841}"/>
    <cellStyle name="Note 12 7 2" xfId="46424" xr:uid="{88B6DCF1-920B-4F68-BFDF-AC3ED8BB2774}"/>
    <cellStyle name="Note 12 7_Commentaires" xfId="46425" xr:uid="{1C1D2158-0A95-4395-8AF5-C6C8F22DF687}"/>
    <cellStyle name="Note 12 8" xfId="46426" xr:uid="{CFB40826-519C-4EF4-A223-1C8B6E767398}"/>
    <cellStyle name="Note 12 8 2" xfId="46427" xr:uid="{4D230163-C4AA-478C-B4F7-514D05CE0F8F}"/>
    <cellStyle name="Note 12 8_Commentaires" xfId="46428" xr:uid="{9A6C889E-C3AA-4C41-A0BB-51F062DAAEB7}"/>
    <cellStyle name="Note 12 9" xfId="46429" xr:uid="{45CB5165-142D-47D6-BDD9-D131221C93B4}"/>
    <cellStyle name="Note 12_Commentaires" xfId="46430" xr:uid="{54753A11-FEC7-48E6-8C81-01F19CD2FED3}"/>
    <cellStyle name="Note 13" xfId="46431" xr:uid="{EE964710-8FE8-49E3-93C5-FD4255D73010}"/>
    <cellStyle name="Note 13 10" xfId="46432" xr:uid="{026C90AA-9E53-4056-952B-E68CB0631DEA}"/>
    <cellStyle name="Note 13 2" xfId="46433" xr:uid="{75411AC6-30AC-4E77-9BAB-2C4133B980D1}"/>
    <cellStyle name="Note 13 2 2" xfId="46434" xr:uid="{0D8557D9-A9A2-47C6-BCBE-5F76B46D4FAF}"/>
    <cellStyle name="Note 13 2 2 2" xfId="46435" xr:uid="{E0636641-31E4-4BEF-8346-1582668D865C}"/>
    <cellStyle name="Note 13 2 2 2 2" xfId="46436" xr:uid="{39E7E180-466C-4516-BAEE-89FF886558D1}"/>
    <cellStyle name="Note 13 2 2 2 3" xfId="46437" xr:uid="{CB68D40E-9765-4479-A274-C4056FA9E71E}"/>
    <cellStyle name="Note 13 2 2 2 4" xfId="46438" xr:uid="{8A92D6EC-3CF5-47AD-9F57-CE59CDF0B951}"/>
    <cellStyle name="Note 13 2 2 2 5" xfId="46439" xr:uid="{ECDFA77D-DFBB-4705-BB52-EE782AF64603}"/>
    <cellStyle name="Note 13 2 2 3" xfId="46440" xr:uid="{B5A4E9F2-7D4B-4A49-996E-5A3E04A15156}"/>
    <cellStyle name="Note 13 2 2 3 2" xfId="46441" xr:uid="{CE961A2D-FA24-4882-9B32-E154EB9BD906}"/>
    <cellStyle name="Note 13 2 2 3 3" xfId="46442" xr:uid="{097F7A00-C1F6-4E27-A170-71E2FBF6F20F}"/>
    <cellStyle name="Note 13 2 2 3 4" xfId="46443" xr:uid="{4BB84275-9D25-43C4-8CC0-66BBF4523D1C}"/>
    <cellStyle name="Note 13 2 2 3 5" xfId="46444" xr:uid="{8EA3734D-0E55-4EDA-B421-BEFCC2E015C4}"/>
    <cellStyle name="Note 13 2 2 4" xfId="46445" xr:uid="{182C9E3F-735E-4004-A8E0-FE5A6F366B5F}"/>
    <cellStyle name="Note 13 2 2 5" xfId="46446" xr:uid="{FE735903-216C-442E-A730-70EC44FF5C78}"/>
    <cellStyle name="Note 13 2 2 6" xfId="46447" xr:uid="{703A3A32-3220-4073-9BF9-AFE76415DA34}"/>
    <cellStyle name="Note 13 2 2 7" xfId="46448" xr:uid="{CCB5667B-7ACE-4E5C-8905-1CC5320FEDC1}"/>
    <cellStyle name="Note 13 2 2_Commentaires" xfId="46449" xr:uid="{05EAF2A7-F51A-408F-ABFD-6F09CA36F805}"/>
    <cellStyle name="Note 13 2 3" xfId="46450" xr:uid="{C2AFCEB2-FF8A-41BC-88DA-E8AA79B7F64B}"/>
    <cellStyle name="Note 13 2 3 2" xfId="46451" xr:uid="{66F0F871-C71A-4E92-928B-055F5D823AAB}"/>
    <cellStyle name="Note 13 2 3 2 2" xfId="46452" xr:uid="{9D0BB54E-68D9-463E-9052-B265C7747FCD}"/>
    <cellStyle name="Note 13 2 3 2 3" xfId="46453" xr:uid="{3FD2E555-BA79-4771-B084-1B6239B1C072}"/>
    <cellStyle name="Note 13 2 3 2 4" xfId="46454" xr:uid="{640FD676-B5E0-4A19-B932-23422418C62D}"/>
    <cellStyle name="Note 13 2 3 2 5" xfId="46455" xr:uid="{AE6D2278-EA51-41F6-B6A8-BCE78CD07ABF}"/>
    <cellStyle name="Note 13 2 3 3" xfId="46456" xr:uid="{F08436FB-3507-44CD-AFB4-2067E5A4B622}"/>
    <cellStyle name="Note 13 2 3 3 2" xfId="46457" xr:uid="{8D54FCFE-CC18-420B-BDEC-B86F22250DAB}"/>
    <cellStyle name="Note 13 2 3 3 3" xfId="46458" xr:uid="{07C19D97-C4E3-4684-A659-983AF5A4284B}"/>
    <cellStyle name="Note 13 2 3 3 4" xfId="46459" xr:uid="{73FF012A-CC64-4275-AF13-0DE2788D9B35}"/>
    <cellStyle name="Note 13 2 3 3 5" xfId="46460" xr:uid="{03B3B838-3465-4537-9210-3D99E589BD64}"/>
    <cellStyle name="Note 13 2 3 4" xfId="46461" xr:uid="{E31B066B-2442-491A-ABC8-3B1E9E575EC1}"/>
    <cellStyle name="Note 13 2 3 5" xfId="46462" xr:uid="{C9E6EB14-217B-4FAF-B506-D15518BD5D41}"/>
    <cellStyle name="Note 13 2 3 6" xfId="46463" xr:uid="{D09591A4-BD0E-44ED-B0F1-579CE771D922}"/>
    <cellStyle name="Note 13 2 3 7" xfId="46464" xr:uid="{8D26D20F-A3E9-47A5-816C-12BAED6DF999}"/>
    <cellStyle name="Note 13 2 4" xfId="46465" xr:uid="{5C10742C-E14E-4496-BAAF-45BEF41DC26E}"/>
    <cellStyle name="Note 13 2 4 2" xfId="46466" xr:uid="{C736FE1C-765E-45D1-9ED7-E6966EEAA171}"/>
    <cellStyle name="Note 13 2 4 3" xfId="46467" xr:uid="{8D1E91D0-BC95-418A-9DA5-C23AADCEFBFC}"/>
    <cellStyle name="Note 13 2 4 4" xfId="46468" xr:uid="{77219A69-4ED8-4D39-A531-0B391696C215}"/>
    <cellStyle name="Note 13 2 4 5" xfId="46469" xr:uid="{A4295874-70A8-4BF6-801E-48A8AA95A81F}"/>
    <cellStyle name="Note 13 2 5" xfId="46470" xr:uid="{0CE09A40-E1E7-46B2-9352-70DB71567713}"/>
    <cellStyle name="Note 13 2 5 2" xfId="46471" xr:uid="{D2438064-35A4-4B7A-B16A-0861C641B3C0}"/>
    <cellStyle name="Note 13 2 5 3" xfId="46472" xr:uid="{9DA780B9-42A3-4B2F-8B91-0AA6FCB2BE91}"/>
    <cellStyle name="Note 13 2 5 4" xfId="46473" xr:uid="{251716B7-2BC7-47A8-9819-E0DD3F716ED6}"/>
    <cellStyle name="Note 13 2 5 5" xfId="46474" xr:uid="{35A6A3B6-BA53-4FED-92E4-FC231B272390}"/>
    <cellStyle name="Note 13 2 6" xfId="46475" xr:uid="{057F5FAF-C003-4903-B705-47B0AE0CA46F}"/>
    <cellStyle name="Note 13 2 7" xfId="46476" xr:uid="{B4E11FF6-8C8D-455B-A945-AC1708C36810}"/>
    <cellStyle name="Note 13 2 8" xfId="46477" xr:uid="{2F410E29-E8D4-43E4-B111-62487108F0B5}"/>
    <cellStyle name="Note 13 2 9" xfId="46478" xr:uid="{41EA6DAE-2142-465F-B581-C7CB3A064A10}"/>
    <cellStyle name="Note 13 2_Commentaires" xfId="46479" xr:uid="{41EBB4F9-B309-4832-AA22-E84F79059249}"/>
    <cellStyle name="Note 13 3" xfId="46480" xr:uid="{002CE11D-F85C-43E6-AB27-CBB7D732FA5A}"/>
    <cellStyle name="Note 13 3 2" xfId="46481" xr:uid="{A9F61FDE-1F0E-40FA-9DE4-9DE282E422CC}"/>
    <cellStyle name="Note 13 3 2 2" xfId="46482" xr:uid="{79F5ED65-3BA8-40B1-B6C9-9276AB938EE8}"/>
    <cellStyle name="Note 13 3 2 3" xfId="46483" xr:uid="{97F7CBF9-C392-4F81-B245-68DCE302F176}"/>
    <cellStyle name="Note 13 3 2 4" xfId="46484" xr:uid="{FC7F1726-1A9A-4B28-93CB-8729450BF4B8}"/>
    <cellStyle name="Note 13 3 2 5" xfId="46485" xr:uid="{F4FBBD94-4E15-4495-B4E0-023C06C932F2}"/>
    <cellStyle name="Note 13 3 2_Commentaires" xfId="46486" xr:uid="{1E952AD2-0665-44A2-9E12-1CC7E741BE7C}"/>
    <cellStyle name="Note 13 3 3" xfId="46487" xr:uid="{608ED2FA-0B51-49EE-B9A1-2F6A9B795432}"/>
    <cellStyle name="Note 13 3 3 2" xfId="46488" xr:uid="{1FC5C311-2D9F-48C4-9084-08487469D4AA}"/>
    <cellStyle name="Note 13 3 3 3" xfId="46489" xr:uid="{549FB60B-C977-4627-9852-233F75C11079}"/>
    <cellStyle name="Note 13 3 3 4" xfId="46490" xr:uid="{0148C2BC-FEF3-4C0E-9AAF-BF5786209FAC}"/>
    <cellStyle name="Note 13 3 3 5" xfId="46491" xr:uid="{C1A04374-A74C-4388-87D6-CE18C7D297CD}"/>
    <cellStyle name="Note 13 3 4" xfId="46492" xr:uid="{51D0EE50-2760-439E-8148-3EFAD6425BDC}"/>
    <cellStyle name="Note 13 3 5" xfId="46493" xr:uid="{7DFAFC0C-375C-4CA0-9788-7FE2C3F476DB}"/>
    <cellStyle name="Note 13 3 6" xfId="46494" xr:uid="{8D635F7D-4BC3-4F39-8E42-414722C18379}"/>
    <cellStyle name="Note 13 3 7" xfId="46495" xr:uid="{0DBC2BE0-C9B2-4F59-8447-B2333F9580C9}"/>
    <cellStyle name="Note 13 3_Commentaires" xfId="46496" xr:uid="{468B5B0F-AC41-4938-BEE0-E000EC8D2C1B}"/>
    <cellStyle name="Note 13 4" xfId="46497" xr:uid="{FAE79E64-0920-4726-8483-A867CD8BF6B0}"/>
    <cellStyle name="Note 13 4 2" xfId="46498" xr:uid="{09BD4564-D338-4812-B2C9-0C71223A0A84}"/>
    <cellStyle name="Note 13 4 2 2" xfId="46499" xr:uid="{2B0BBB38-9860-4EE7-ABAF-E3619F4F34B1}"/>
    <cellStyle name="Note 13 4 2 3" xfId="46500" xr:uid="{2B1D8E8C-B3EB-4534-BD8C-F9D5D0D748DF}"/>
    <cellStyle name="Note 13 4 2 4" xfId="46501" xr:uid="{231F8E2A-8B78-4179-88C7-D1F7B0DAA56C}"/>
    <cellStyle name="Note 13 4 2 5" xfId="46502" xr:uid="{74AB7E82-C20F-49B0-BD11-24D2F4B41DAE}"/>
    <cellStyle name="Note 13 4 2_Commentaires" xfId="46503" xr:uid="{BE5E6C32-604C-49F6-8FCC-84306C22DF85}"/>
    <cellStyle name="Note 13 4 3" xfId="46504" xr:uid="{E6DE58FD-4A12-455C-BF49-CA7260750414}"/>
    <cellStyle name="Note 13 4 3 2" xfId="46505" xr:uid="{505E8FCF-8B68-4580-9FB9-05B8C606BFCE}"/>
    <cellStyle name="Note 13 4 3 3" xfId="46506" xr:uid="{A049ACB7-4A5C-42FE-8C9D-84E8CAEDC175}"/>
    <cellStyle name="Note 13 4 3 4" xfId="46507" xr:uid="{B6E2DD41-1B78-4BA0-B4F4-0B2E2D3BC1E6}"/>
    <cellStyle name="Note 13 4 3 5" xfId="46508" xr:uid="{40FDA585-CBD1-4A01-BDC3-1D42F3D7BB7C}"/>
    <cellStyle name="Note 13 4 4" xfId="46509" xr:uid="{53D6B0D9-67B9-4194-B720-A4888D1AC784}"/>
    <cellStyle name="Note 13 4 5" xfId="46510" xr:uid="{5CBEC6F9-1EB3-492A-ADF4-D79343D56DB2}"/>
    <cellStyle name="Note 13 4 6" xfId="46511" xr:uid="{304DF18E-1861-4B5C-97FF-2307CEBA4757}"/>
    <cellStyle name="Note 13 4 7" xfId="46512" xr:uid="{62AEA1EC-3697-44F9-80A4-C8BC3D7A15B6}"/>
    <cellStyle name="Note 13 4_Commentaires" xfId="46513" xr:uid="{1AC23A54-57AE-43FF-B6F9-C3D4D270A552}"/>
    <cellStyle name="Note 13 5" xfId="46514" xr:uid="{460367E6-687F-4B03-A155-2C60F8B65530}"/>
    <cellStyle name="Note 13 5 2" xfId="46515" xr:uid="{7E1214C7-582E-481F-B4FD-DC4464A00819}"/>
    <cellStyle name="Note 13 5 2 2" xfId="46516" xr:uid="{43FBB54F-D8E8-4BDE-B6F4-748AD7DF2C91}"/>
    <cellStyle name="Note 13 5 2 3" xfId="46517" xr:uid="{2C877C8E-E3A3-4334-977C-67A945D16996}"/>
    <cellStyle name="Note 13 5 2 4" xfId="46518" xr:uid="{699AAB46-48B7-44CF-BDA5-894C8032A18D}"/>
    <cellStyle name="Note 13 5 2 5" xfId="46519" xr:uid="{4AEA4D5E-6252-4616-B2D9-52B5144492B6}"/>
    <cellStyle name="Note 13 5 2_Commentaires" xfId="46520" xr:uid="{BE560FF6-72CF-4676-99F3-05CEF6DE44D2}"/>
    <cellStyle name="Note 13 5 3" xfId="46521" xr:uid="{03A6B127-4467-40B2-A9C6-2D60BA5F0702}"/>
    <cellStyle name="Note 13 5 4" xfId="46522" xr:uid="{2CD67D27-5DAD-4EB5-A205-F5328CE6D35B}"/>
    <cellStyle name="Note 13 5 5" xfId="46523" xr:uid="{7CCEFF5C-6F40-40AA-8801-904B7BB568A5}"/>
    <cellStyle name="Note 13 5 6" xfId="46524" xr:uid="{63D95344-7360-406B-ABD3-21C3E35D695E}"/>
    <cellStyle name="Note 13 5_Commentaires" xfId="46525" xr:uid="{B9CB2AC3-0937-4479-AE6E-D9C76AB56C55}"/>
    <cellStyle name="Note 13 6" xfId="46526" xr:uid="{5E977919-CC6E-499E-AF68-7CFE2136CD82}"/>
    <cellStyle name="Note 13 6 2" xfId="46527" xr:uid="{E842A4F2-F564-4098-8AA7-DEB535F7872F}"/>
    <cellStyle name="Note 13 6 2 2" xfId="46528" xr:uid="{7054B74C-EDED-4132-8D3A-7AB9BE64D686}"/>
    <cellStyle name="Note 13 6 2_Commentaires" xfId="46529" xr:uid="{5623F24A-0F67-4EBD-9962-A81378CD8497}"/>
    <cellStyle name="Note 13 6 3" xfId="46530" xr:uid="{EF76525C-5AE9-46B3-B9AB-B8B910798883}"/>
    <cellStyle name="Note 13 6 4" xfId="46531" xr:uid="{44AB20EA-25F5-4336-8E24-ED48972D6A08}"/>
    <cellStyle name="Note 13 6 5" xfId="46532" xr:uid="{E0AF3E26-DC65-4DB1-9CFE-0839F4A0D008}"/>
    <cellStyle name="Note 13 6_Commentaires" xfId="46533" xr:uid="{134070F0-2E37-492B-9052-50401073C357}"/>
    <cellStyle name="Note 13 7" xfId="46534" xr:uid="{747B0C7F-2D64-4210-B67B-0C077433BBA7}"/>
    <cellStyle name="Note 13 7 2" xfId="46535" xr:uid="{8B06DCBE-A3E4-4251-B11D-E59190F29AFA}"/>
    <cellStyle name="Note 13 7_Commentaires" xfId="46536" xr:uid="{09907759-89B1-4623-95D1-E7A6836943A3}"/>
    <cellStyle name="Note 13 8" xfId="46537" xr:uid="{7EADD3E0-915B-49EA-AE7C-AE6131DA79B3}"/>
    <cellStyle name="Note 13 8 2" xfId="46538" xr:uid="{8A5CEF02-980E-42FB-A003-0004BCE541B2}"/>
    <cellStyle name="Note 13 8_Commentaires" xfId="46539" xr:uid="{633710F1-8240-4B03-B48A-363ADD010815}"/>
    <cellStyle name="Note 13 9" xfId="46540" xr:uid="{1512AA7D-7F62-49D3-A5CB-51B3B0F1A815}"/>
    <cellStyle name="Note 13_Commentaires" xfId="46541" xr:uid="{34A14E26-952B-433B-ACA3-434943E52E82}"/>
    <cellStyle name="Note 14" xfId="46542" xr:uid="{D65092A2-422E-4F86-B2F8-EEE4EF4DB31B}"/>
    <cellStyle name="Note 14 10" xfId="46543" xr:uid="{7CB1A5F3-4CB9-4085-BA80-1A94C31545B0}"/>
    <cellStyle name="Note 14 2" xfId="46544" xr:uid="{6C246538-D361-4345-849B-44CBB52C13A3}"/>
    <cellStyle name="Note 14 2 2" xfId="46545" xr:uid="{4D99B366-D625-4948-AF49-5C876DE67CBB}"/>
    <cellStyle name="Note 14 2 2 2" xfId="46546" xr:uid="{11966E42-B642-4615-9D8A-A87D956D4046}"/>
    <cellStyle name="Note 14 2 2 2 2" xfId="46547" xr:uid="{93ED04E0-A919-4E30-8FC1-5DD7C921D8C2}"/>
    <cellStyle name="Note 14 2 2 2 3" xfId="46548" xr:uid="{2B15070D-EBC0-461F-B783-A793CFD98193}"/>
    <cellStyle name="Note 14 2 2 2 4" xfId="46549" xr:uid="{24A68EA7-0CB1-4149-BBCB-25DAF459AFF2}"/>
    <cellStyle name="Note 14 2 2 2 5" xfId="46550" xr:uid="{18C25BD6-B78F-497B-948E-DD85F3332F0F}"/>
    <cellStyle name="Note 14 2 2 3" xfId="46551" xr:uid="{E4E9E442-CA1E-4FFC-89FE-E64D06ACD77F}"/>
    <cellStyle name="Note 14 2 2 3 2" xfId="46552" xr:uid="{816D4B9F-00BD-4F79-B878-8D30B42DD110}"/>
    <cellStyle name="Note 14 2 2 3 3" xfId="46553" xr:uid="{4A2CAF28-B261-4FC7-BE60-B762CAD727FF}"/>
    <cellStyle name="Note 14 2 2 3 4" xfId="46554" xr:uid="{599D52BC-813B-485B-AF7B-5DA17B43618C}"/>
    <cellStyle name="Note 14 2 2 3 5" xfId="46555" xr:uid="{473FE0E0-3680-4565-97B6-F9248E1DA10A}"/>
    <cellStyle name="Note 14 2 2 4" xfId="46556" xr:uid="{A42478CB-4D69-4E99-B8B1-41B2EB2190EA}"/>
    <cellStyle name="Note 14 2 2 5" xfId="46557" xr:uid="{82D1DEE0-B75F-46B8-8914-F5C3422E8B3A}"/>
    <cellStyle name="Note 14 2 2 6" xfId="46558" xr:uid="{E8EE7111-F5B4-4656-B60E-F6BDD5A2AEA6}"/>
    <cellStyle name="Note 14 2 2 7" xfId="46559" xr:uid="{CEB52402-1D2D-4B7F-B01E-C6A1F5B20CA6}"/>
    <cellStyle name="Note 14 2 2_Commentaires" xfId="46560" xr:uid="{6062AECC-6BE3-44C9-992B-57645F5A21BE}"/>
    <cellStyle name="Note 14 2 3" xfId="46561" xr:uid="{D13EE6D1-8EFC-49BA-8B41-A72B764AC7AE}"/>
    <cellStyle name="Note 14 2 3 2" xfId="46562" xr:uid="{8795EF7E-9656-4B73-B2A9-BCFDE9F712D5}"/>
    <cellStyle name="Note 14 2 3 2 2" xfId="46563" xr:uid="{768EFDDB-A09B-49C8-AB30-F22601DB57BF}"/>
    <cellStyle name="Note 14 2 3 2 3" xfId="46564" xr:uid="{4F6001C6-061C-4838-A82D-174821BBB3C7}"/>
    <cellStyle name="Note 14 2 3 2 4" xfId="46565" xr:uid="{1FC8535C-CD21-4FDF-BBA4-E6F626FB6049}"/>
    <cellStyle name="Note 14 2 3 2 5" xfId="46566" xr:uid="{A8E8034E-FA67-43C4-88C7-75F012861D26}"/>
    <cellStyle name="Note 14 2 3 3" xfId="46567" xr:uid="{660EE24F-3D03-4A5F-9BE2-BC8E5192D67E}"/>
    <cellStyle name="Note 14 2 3 3 2" xfId="46568" xr:uid="{78A2C32B-DD8D-4A04-95E8-10560EF75186}"/>
    <cellStyle name="Note 14 2 3 3 3" xfId="46569" xr:uid="{A354F64A-24DC-41B4-9FD7-85B50FF81E05}"/>
    <cellStyle name="Note 14 2 3 3 4" xfId="46570" xr:uid="{E3B30D44-2009-4658-BEE3-F3DD5583F6AD}"/>
    <cellStyle name="Note 14 2 3 3 5" xfId="46571" xr:uid="{8F90893C-74A7-4FA5-8BFA-C65B7465117D}"/>
    <cellStyle name="Note 14 2 3 4" xfId="46572" xr:uid="{12A3F024-E451-4D2C-9FB2-F39D3EC414B6}"/>
    <cellStyle name="Note 14 2 3 5" xfId="46573" xr:uid="{C6FBE5FB-94B2-4B52-BD19-B532679CCC21}"/>
    <cellStyle name="Note 14 2 3 6" xfId="46574" xr:uid="{7C7DBA3E-827E-4B8D-8211-F4FA2183A232}"/>
    <cellStyle name="Note 14 2 3 7" xfId="46575" xr:uid="{D85B9746-3F84-46F4-92A2-C1C64894BEA1}"/>
    <cellStyle name="Note 14 2 4" xfId="46576" xr:uid="{846C846C-EB19-4030-A255-907F15B26331}"/>
    <cellStyle name="Note 14 2 4 2" xfId="46577" xr:uid="{86A9E1CA-0A99-46AC-9AAC-04DEFD145C0A}"/>
    <cellStyle name="Note 14 2 4 3" xfId="46578" xr:uid="{A86C9B9B-2B46-4FC8-A3E1-41864BD9CECB}"/>
    <cellStyle name="Note 14 2 4 4" xfId="46579" xr:uid="{D8CD9A0B-4B51-4CEA-9D58-FB91F445CC9F}"/>
    <cellStyle name="Note 14 2 4 5" xfId="46580" xr:uid="{B539067B-ACC8-4520-90B1-E0A36930FDE0}"/>
    <cellStyle name="Note 14 2 5" xfId="46581" xr:uid="{AD23E3EE-A9D0-4FEB-AEEE-EF1A9BF6473D}"/>
    <cellStyle name="Note 14 2 5 2" xfId="46582" xr:uid="{2D2C6F0E-95DE-4422-855E-0AA10B2E2C26}"/>
    <cellStyle name="Note 14 2 5 3" xfId="46583" xr:uid="{21EF0428-AECC-456B-87B7-AA64A83F7020}"/>
    <cellStyle name="Note 14 2 5 4" xfId="46584" xr:uid="{8D4B1662-9EAD-4D24-BE55-38C301AE5122}"/>
    <cellStyle name="Note 14 2 5 5" xfId="46585" xr:uid="{1078FC82-DCEA-4146-B5F0-8111683D7A2F}"/>
    <cellStyle name="Note 14 2 6" xfId="46586" xr:uid="{84AD59F1-B6CD-4200-971A-056C85738448}"/>
    <cellStyle name="Note 14 2 7" xfId="46587" xr:uid="{AE169E21-0AC7-4F94-A84E-4A8E409057F8}"/>
    <cellStyle name="Note 14 2 8" xfId="46588" xr:uid="{09CF642D-AA7C-4505-B4C5-F9341A8597E2}"/>
    <cellStyle name="Note 14 2 9" xfId="46589" xr:uid="{5C1A7376-DD13-446D-8315-6AFA9B11CD47}"/>
    <cellStyle name="Note 14 2_Commentaires" xfId="46590" xr:uid="{3EDA76E2-7CFE-44C4-A1AC-FD8AE1F5EDE6}"/>
    <cellStyle name="Note 14 3" xfId="46591" xr:uid="{22D5823F-00AC-4F25-B014-FD90392EC536}"/>
    <cellStyle name="Note 14 3 2" xfId="46592" xr:uid="{D3B6DB4C-54D5-4DBD-89AF-652A93D40A71}"/>
    <cellStyle name="Note 14 3 2 2" xfId="46593" xr:uid="{CA9243DB-FD5E-45E0-AE6C-43F96B3EABBC}"/>
    <cellStyle name="Note 14 3 2 3" xfId="46594" xr:uid="{C92F6A73-AE34-45D0-A507-93249A1A4278}"/>
    <cellStyle name="Note 14 3 2 4" xfId="46595" xr:uid="{28119B55-69D7-4F75-8983-360F3C9D4F02}"/>
    <cellStyle name="Note 14 3 2 5" xfId="46596" xr:uid="{5FE0744D-A53E-45D5-8DAC-203BAA1C71A3}"/>
    <cellStyle name="Note 14 3 2_Commentaires" xfId="46597" xr:uid="{B125F0BA-DB25-4B8C-9C4A-186A118D7330}"/>
    <cellStyle name="Note 14 3 3" xfId="46598" xr:uid="{FBBFE105-8560-42BC-A536-DB968569BADD}"/>
    <cellStyle name="Note 14 3 3 2" xfId="46599" xr:uid="{4128B737-00FE-47B1-9166-232EFA4C75BD}"/>
    <cellStyle name="Note 14 3 3 3" xfId="46600" xr:uid="{F5AC5207-7F43-4A4B-8495-27B6A2B812A3}"/>
    <cellStyle name="Note 14 3 3 4" xfId="46601" xr:uid="{4C4048EF-B50C-4845-B2EE-FF2D5258D51B}"/>
    <cellStyle name="Note 14 3 3 5" xfId="46602" xr:uid="{B8CC4A83-07C7-4C53-BC80-8BF9AE6D59E2}"/>
    <cellStyle name="Note 14 3 4" xfId="46603" xr:uid="{E6E50265-8C02-4808-BB66-FECD884249B5}"/>
    <cellStyle name="Note 14 3 5" xfId="46604" xr:uid="{1BF9852E-9B11-47BF-A963-CB1280D77C82}"/>
    <cellStyle name="Note 14 3 6" xfId="46605" xr:uid="{DA2DC999-4C35-4B32-B95E-AFD00E31F3DD}"/>
    <cellStyle name="Note 14 3 7" xfId="46606" xr:uid="{4CDAE89A-C444-4FBC-8804-BF28F5A61BA7}"/>
    <cellStyle name="Note 14 3_Commentaires" xfId="46607" xr:uid="{832AFCFC-6926-411A-AC12-F4D1EE495471}"/>
    <cellStyle name="Note 14 4" xfId="46608" xr:uid="{9E66AC4E-ED15-4DDE-B836-25E7D7D56460}"/>
    <cellStyle name="Note 14 4 2" xfId="46609" xr:uid="{CFB2C097-5C4F-4215-90AD-3D660533B8DC}"/>
    <cellStyle name="Note 14 4 2 2" xfId="46610" xr:uid="{32376C57-990B-474B-B66E-45ABEDEE07DD}"/>
    <cellStyle name="Note 14 4 2 3" xfId="46611" xr:uid="{C602F3DC-6278-4777-9726-336DEF0FC198}"/>
    <cellStyle name="Note 14 4 2 4" xfId="46612" xr:uid="{301E0014-9B18-4ED7-8264-BBB828D256A0}"/>
    <cellStyle name="Note 14 4 2 5" xfId="46613" xr:uid="{AE034CEC-F696-4034-8B67-2D7E8ED59610}"/>
    <cellStyle name="Note 14 4 2_Commentaires" xfId="46614" xr:uid="{2157A666-F3B1-4DD1-ADFE-05D6672CD100}"/>
    <cellStyle name="Note 14 4 3" xfId="46615" xr:uid="{9397F8D2-EDF4-444D-8DF6-93EDD5863F2A}"/>
    <cellStyle name="Note 14 4 3 2" xfId="46616" xr:uid="{EEF24EEC-00CC-44D7-B9CF-E7F58D5D967A}"/>
    <cellStyle name="Note 14 4 3 3" xfId="46617" xr:uid="{F87DA37F-DCD4-4AF4-B9DC-5A1F350EE48E}"/>
    <cellStyle name="Note 14 4 3 4" xfId="46618" xr:uid="{3F61B60F-5FC1-49BC-A2B6-986E3F3723A6}"/>
    <cellStyle name="Note 14 4 3 5" xfId="46619" xr:uid="{20A81BE1-E40A-460D-ADE1-FCF11C1B0B9C}"/>
    <cellStyle name="Note 14 4 4" xfId="46620" xr:uid="{E10DED5A-7566-4FE0-8648-CB3EBA30F3AE}"/>
    <cellStyle name="Note 14 4 5" xfId="46621" xr:uid="{5A5F29CE-6EA9-4716-809E-099EF72C1CA8}"/>
    <cellStyle name="Note 14 4 6" xfId="46622" xr:uid="{D1E1FD1E-3ADA-439C-886C-93A0A585CBDC}"/>
    <cellStyle name="Note 14 4 7" xfId="46623" xr:uid="{19A64854-C670-412B-A1F9-BD43B131CF29}"/>
    <cellStyle name="Note 14 4_Commentaires" xfId="46624" xr:uid="{E557FF9A-37EA-408D-979E-091F2DD75AC2}"/>
    <cellStyle name="Note 14 5" xfId="46625" xr:uid="{468C1C99-7099-405C-8A89-EEF1A868013E}"/>
    <cellStyle name="Note 14 5 2" xfId="46626" xr:uid="{353FD2C3-250C-45EC-A1F8-454DFCED0C8B}"/>
    <cellStyle name="Note 14 5 2 2" xfId="46627" xr:uid="{6D075B70-B877-4C14-A148-8036A2DCFB22}"/>
    <cellStyle name="Note 14 5 2 3" xfId="46628" xr:uid="{AD6F7237-9497-4EAF-A3CB-694990A83712}"/>
    <cellStyle name="Note 14 5 2 4" xfId="46629" xr:uid="{BCBBF242-A9B7-4FA9-A088-CAE2FC42A65B}"/>
    <cellStyle name="Note 14 5 2 5" xfId="46630" xr:uid="{E4D1B1C6-38A6-4FA1-A8E5-FA4CCD002C82}"/>
    <cellStyle name="Note 14 5 2_Commentaires" xfId="46631" xr:uid="{1F4E88DB-3A1F-44CF-AB0B-BF234E9B6CAA}"/>
    <cellStyle name="Note 14 5 3" xfId="46632" xr:uid="{0F76847F-0955-4CA2-9DB4-33679676AEDE}"/>
    <cellStyle name="Note 14 5 4" xfId="46633" xr:uid="{39473C22-3542-47B6-B6C4-D22A2C5FDF29}"/>
    <cellStyle name="Note 14 5 5" xfId="46634" xr:uid="{242AF930-0573-4540-96F8-8AFD5763D12C}"/>
    <cellStyle name="Note 14 5 6" xfId="46635" xr:uid="{C1CD6291-E31F-484A-B978-101FE9DA58DD}"/>
    <cellStyle name="Note 14 5_Commentaires" xfId="46636" xr:uid="{B1FA540D-D318-4B21-B417-221A24DB33E2}"/>
    <cellStyle name="Note 14 6" xfId="46637" xr:uid="{A26D9952-4682-40F8-942A-F593876E70E9}"/>
    <cellStyle name="Note 14 6 2" xfId="46638" xr:uid="{AE5A4B4F-4B59-4D00-8078-93AFAF819B1E}"/>
    <cellStyle name="Note 14 6 2 2" xfId="46639" xr:uid="{69EB3A09-3081-4137-9CBB-CD2F12E42B21}"/>
    <cellStyle name="Note 14 6 2_Commentaires" xfId="46640" xr:uid="{A7E6452D-B392-4BC5-B81B-0229869A321E}"/>
    <cellStyle name="Note 14 6 3" xfId="46641" xr:uid="{E42A9634-F19C-4066-8FD7-E67E2D82855C}"/>
    <cellStyle name="Note 14 6 4" xfId="46642" xr:uid="{6351FDB4-A017-46F0-8B87-9F68BCFEE48D}"/>
    <cellStyle name="Note 14 6 5" xfId="46643" xr:uid="{F482153B-124D-49AA-AE35-369EC57B791B}"/>
    <cellStyle name="Note 14 6_Commentaires" xfId="46644" xr:uid="{10BE4C72-ACFE-4620-BC5F-9FF99DA631B9}"/>
    <cellStyle name="Note 14 7" xfId="46645" xr:uid="{A8BE7DA1-29B4-42E4-8EAC-482CFB034FFD}"/>
    <cellStyle name="Note 14 7 2" xfId="46646" xr:uid="{1897A08F-5E72-4543-B822-893978AA37A8}"/>
    <cellStyle name="Note 14 7_Commentaires" xfId="46647" xr:uid="{80701A18-18A4-4F4E-B967-62CC5369D1FA}"/>
    <cellStyle name="Note 14 8" xfId="46648" xr:uid="{6B6A8AD6-981D-49CF-9BBE-4A4EF5B6F60C}"/>
    <cellStyle name="Note 14 8 2" xfId="46649" xr:uid="{A1D2C048-2AA5-4ED8-95E1-0F9CAE499E24}"/>
    <cellStyle name="Note 14 8_Commentaires" xfId="46650" xr:uid="{5BC0DCF0-091E-4265-9DDF-52A7E5970A59}"/>
    <cellStyle name="Note 14 9" xfId="46651" xr:uid="{B2DE95A5-9D36-4141-87C9-7AC46D584B8E}"/>
    <cellStyle name="Note 14_Commentaires" xfId="46652" xr:uid="{FA1C7C7A-7306-4C45-86B8-0A84BFF3DC78}"/>
    <cellStyle name="Note 15" xfId="46653" xr:uid="{83371D0C-02C9-4E3A-BDD0-92D2AE8C33AE}"/>
    <cellStyle name="Note 15 2" xfId="46654" xr:uid="{6EBA9CC7-A19E-4CBF-89B5-FE885914AE02}"/>
    <cellStyle name="Note 15 2 2" xfId="46655" xr:uid="{F837F3ED-2940-4398-8570-E5DAC119B8E2}"/>
    <cellStyle name="Note 15 2 2 2" xfId="46656" xr:uid="{3FA2B51A-91DC-43EF-91B3-3C1F123A6EF2}"/>
    <cellStyle name="Note 15 2 2 3" xfId="46657" xr:uid="{F1A8B805-B643-4C74-BB91-A15D4AB4ACAC}"/>
    <cellStyle name="Note 15 2 2 4" xfId="46658" xr:uid="{B9CC3120-450C-4A8B-9642-28908F848ED8}"/>
    <cellStyle name="Note 15 2 2 5" xfId="46659" xr:uid="{D67E90FC-F598-468D-AEE0-E190868AE720}"/>
    <cellStyle name="Note 15 2 3" xfId="46660" xr:uid="{F13C734E-E5B3-49B9-BB58-0197F8CA59C0}"/>
    <cellStyle name="Note 15 2 3 2" xfId="46661" xr:uid="{66F23D01-225E-46F6-877C-DE7D5E54054D}"/>
    <cellStyle name="Note 15 2 3 3" xfId="46662" xr:uid="{A754A583-DC90-42E6-AE6F-1D492E611E4B}"/>
    <cellStyle name="Note 15 2 3 4" xfId="46663" xr:uid="{E1E620CD-714E-4B90-AF80-0CBDB92CB838}"/>
    <cellStyle name="Note 15 2 3 5" xfId="46664" xr:uid="{6D373746-C136-4AE9-A248-2AB3CF835296}"/>
    <cellStyle name="Note 15 2 4" xfId="46665" xr:uid="{A2442CA1-693E-43CD-9355-AAB313042029}"/>
    <cellStyle name="Note 15 2 5" xfId="46666" xr:uid="{358FCFB5-DE9A-45A3-B733-49933D784CEF}"/>
    <cellStyle name="Note 15 2 6" xfId="46667" xr:uid="{4A08274B-79AC-4BD6-847F-85601E8F59A1}"/>
    <cellStyle name="Note 15 2 7" xfId="46668" xr:uid="{B70948B8-CA8D-48FA-AD0C-823DF2608F5C}"/>
    <cellStyle name="Note 15 2_Commentaires" xfId="46669" xr:uid="{0BA06048-D625-4699-BB79-05B395461F5A}"/>
    <cellStyle name="Note 15 3" xfId="46670" xr:uid="{30D9A1E9-DDE4-4A44-8B18-979E515660F1}"/>
    <cellStyle name="Note 15 3 2" xfId="46671" xr:uid="{8AB7980B-67FC-49D8-91E4-FA44D1CD9493}"/>
    <cellStyle name="Note 15 3 2 2" xfId="46672" xr:uid="{0FA79F36-73AF-4E9D-A676-A681B9E069ED}"/>
    <cellStyle name="Note 15 3 2 3" xfId="46673" xr:uid="{20CDEFD8-B2B0-4CE2-BFDA-DCA60CF15212}"/>
    <cellStyle name="Note 15 3 2 4" xfId="46674" xr:uid="{000565B0-A593-4849-91D8-879BB981987D}"/>
    <cellStyle name="Note 15 3 2 5" xfId="46675" xr:uid="{AD5D36E1-B9EC-4FB7-90D3-F08D70702780}"/>
    <cellStyle name="Note 15 3 3" xfId="46676" xr:uid="{D6F2AEE6-7458-42CC-B576-DE0A0FDA6409}"/>
    <cellStyle name="Note 15 3 3 2" xfId="46677" xr:uid="{AFEE2E3A-B087-412C-A866-6715CAB8A1B3}"/>
    <cellStyle name="Note 15 3 3 3" xfId="46678" xr:uid="{BAB1994B-5918-41B2-924C-723EF3BC7ACB}"/>
    <cellStyle name="Note 15 3 3 4" xfId="46679" xr:uid="{861B4E32-4000-46B3-8F4A-BF1B3096B291}"/>
    <cellStyle name="Note 15 3 3 5" xfId="46680" xr:uid="{20C5D189-1EFA-4E4F-B306-AF30EF0B0D6B}"/>
    <cellStyle name="Note 15 3 4" xfId="46681" xr:uid="{87BD1093-6FCA-444B-BA2B-07C5CB208C0F}"/>
    <cellStyle name="Note 15 3 5" xfId="46682" xr:uid="{6CD3F852-18BC-4FB5-A0AA-B9980879113A}"/>
    <cellStyle name="Note 15 3 6" xfId="46683" xr:uid="{2FB4871B-A3ED-41BA-9F0F-A9EF4A5FD7B5}"/>
    <cellStyle name="Note 15 3 7" xfId="46684" xr:uid="{5F5695F4-F105-478D-B3F0-DAD3904D9F6F}"/>
    <cellStyle name="Note 15 4" xfId="46685" xr:uid="{69ADC0FF-33C2-4276-9AA1-C86ACF819DD9}"/>
    <cellStyle name="Note 15 4 2" xfId="46686" xr:uid="{8242FC6E-19FA-4FC3-AB3E-76C59B92BE8A}"/>
    <cellStyle name="Note 15 4 3" xfId="46687" xr:uid="{1574F7DC-5BF6-46CB-9672-90F9EB331DF6}"/>
    <cellStyle name="Note 15 4 4" xfId="46688" xr:uid="{4354DC71-62FA-43D3-9DD8-6F6E35CF0D76}"/>
    <cellStyle name="Note 15 4 5" xfId="46689" xr:uid="{085B1609-6D54-41BF-8E1E-34DB549F9757}"/>
    <cellStyle name="Note 15 5" xfId="46690" xr:uid="{2F08E1D1-FD7A-4ACA-9655-A426EEF91662}"/>
    <cellStyle name="Note 15 5 2" xfId="46691" xr:uid="{854B9563-9C1D-4A88-A972-B000CF4B66B7}"/>
    <cellStyle name="Note 15 5 3" xfId="46692" xr:uid="{353B4C86-3A31-4B23-8B04-8B33649A7D1F}"/>
    <cellStyle name="Note 15 5 4" xfId="46693" xr:uid="{A0F9354B-0C8C-4E18-ACE3-202B95FEC678}"/>
    <cellStyle name="Note 15 5 5" xfId="46694" xr:uid="{A74E59EE-99B6-4ACB-96A0-EB40B34A4A66}"/>
    <cellStyle name="Note 15 6" xfId="46695" xr:uid="{2228DF29-FA97-4A12-A514-6F663CD45987}"/>
    <cellStyle name="Note 15 7" xfId="46696" xr:uid="{15D6FAC4-DA91-485C-9E42-E545DF09D479}"/>
    <cellStyle name="Note 15 8" xfId="46697" xr:uid="{7CF78A1F-AFBB-4E7E-829D-BDF80953F873}"/>
    <cellStyle name="Note 15 9" xfId="46698" xr:uid="{41258B33-8B4D-4182-ACC8-1785256C10D9}"/>
    <cellStyle name="Note 15_Commentaires" xfId="46699" xr:uid="{7E3DA212-4CAD-49CB-B040-3808EB367D93}"/>
    <cellStyle name="Note 16" xfId="46700" xr:uid="{EF0F5397-548E-4730-8DD7-0B67A6FF324A}"/>
    <cellStyle name="Note 16 2" xfId="46701" xr:uid="{99BB605E-933D-4BBE-AD5D-05FF507AE03C}"/>
    <cellStyle name="Note 16 2 2" xfId="46702" xr:uid="{A6F213EC-2DDD-4547-A341-98C39543F471}"/>
    <cellStyle name="Note 16 2 3" xfId="46703" xr:uid="{39BE4A51-6B03-40E2-9ED9-6BDDD81DBE4A}"/>
    <cellStyle name="Note 16 2 4" xfId="46704" xr:uid="{40BF276C-E12B-4CA6-BA0F-095E08323561}"/>
    <cellStyle name="Note 16 2 5" xfId="46705" xr:uid="{D7F0369F-DE29-4ECC-907B-2E4B19C828F3}"/>
    <cellStyle name="Note 16 2_Commentaires" xfId="46706" xr:uid="{ED0D141F-30E0-4652-87C8-BB7EAEB61599}"/>
    <cellStyle name="Note 16 3" xfId="46707" xr:uid="{D6644548-561A-4BC9-B12D-1FF4C890E4AF}"/>
    <cellStyle name="Note 16 3 2" xfId="46708" xr:uid="{49A7C4EF-F8C8-4F4B-B225-B747F2FA5D23}"/>
    <cellStyle name="Note 16 3 3" xfId="46709" xr:uid="{FB067359-B616-4E35-BFCF-397944BD0E0A}"/>
    <cellStyle name="Note 16 3 4" xfId="46710" xr:uid="{289A2799-20B4-46E0-9E93-718A4CB177B9}"/>
    <cellStyle name="Note 16 3 5" xfId="46711" xr:uid="{B7AD33E9-7EDB-426F-A2E1-094F782123A2}"/>
    <cellStyle name="Note 16 4" xfId="46712" xr:uid="{2AFB495F-ED79-4E1F-B639-AEA153AC930B}"/>
    <cellStyle name="Note 16 5" xfId="46713" xr:uid="{EDD17891-BF8A-4E34-8C57-600D78BC44C2}"/>
    <cellStyle name="Note 16 6" xfId="46714" xr:uid="{6886BB98-F21D-4A96-A686-583698E96107}"/>
    <cellStyle name="Note 16 7" xfId="46715" xr:uid="{FE82C611-5411-46BE-B1BA-4786C97B3184}"/>
    <cellStyle name="Note 16_Commentaires" xfId="46716" xr:uid="{FF5E9DCF-8526-4418-ABEB-BBA6F6901402}"/>
    <cellStyle name="Note 17" xfId="46717" xr:uid="{A03CB32D-1EBC-4A59-B587-534DF91F7BDD}"/>
    <cellStyle name="Note 17 2" xfId="46718" xr:uid="{C49C0E32-047B-4A25-9E3B-6F21AD89DE59}"/>
    <cellStyle name="Note 17 2 2" xfId="46719" xr:uid="{D91AA7F3-F8C9-45AD-BF51-EDA8990877AD}"/>
    <cellStyle name="Note 17 2 3" xfId="46720" xr:uid="{20EDA738-A67D-4752-9BC7-A902A97E84FA}"/>
    <cellStyle name="Note 17 2 4" xfId="46721" xr:uid="{6AE51E7B-EC98-4CEE-8998-BF77798E49E6}"/>
    <cellStyle name="Note 17 2 5" xfId="46722" xr:uid="{2D9BD9DC-F03C-47C0-A3BF-F08B00E2116E}"/>
    <cellStyle name="Note 17 2_Commentaires" xfId="46723" xr:uid="{3F5607E1-0E2D-4464-B906-B0721641859F}"/>
    <cellStyle name="Note 17 3" xfId="46724" xr:uid="{0A3023DB-3A69-4763-998F-9A57265ACCA3}"/>
    <cellStyle name="Note 17 3 2" xfId="46725" xr:uid="{DEF98D46-304D-4CA4-AD56-59BB93A622EA}"/>
    <cellStyle name="Note 17 3 3" xfId="46726" xr:uid="{C9092C7E-ECAF-40E5-8BC9-9290BDF14377}"/>
    <cellStyle name="Note 17 3 4" xfId="46727" xr:uid="{69B06F91-188B-4706-B655-23B3D1A1BD60}"/>
    <cellStyle name="Note 17 3 5" xfId="46728" xr:uid="{341EA60F-ADAE-458B-BEE2-B0298F19B849}"/>
    <cellStyle name="Note 17 4" xfId="46729" xr:uid="{D6E974E1-AAAF-445D-AC83-224D6F195B75}"/>
    <cellStyle name="Note 17 5" xfId="46730" xr:uid="{D65852AD-7828-4788-82BA-A075426E7D16}"/>
    <cellStyle name="Note 17 6" xfId="46731" xr:uid="{2607D406-1054-485E-87CC-23CFA2B1149E}"/>
    <cellStyle name="Note 17 7" xfId="46732" xr:uid="{02DDEB8C-3BC0-4FB2-A040-2544D6D070BF}"/>
    <cellStyle name="Note 17_Commentaires" xfId="46733" xr:uid="{A4ED3AA5-415C-4680-87D6-6CEBD87C0F72}"/>
    <cellStyle name="Note 18" xfId="46734" xr:uid="{4B46AAF0-ED4B-4E0A-9B84-440E9730F4F4}"/>
    <cellStyle name="Note 18 2" xfId="46735" xr:uid="{4B7BDECC-C28B-4EEE-A7B9-BF6719A00DFD}"/>
    <cellStyle name="Note 18 2 2" xfId="46736" xr:uid="{2AC88B9C-010B-4F5C-BD99-76001B4622B7}"/>
    <cellStyle name="Note 18 2 3" xfId="46737" xr:uid="{82EE61A3-964A-48B9-92FC-26E1E8E5C7DF}"/>
    <cellStyle name="Note 18 2 4" xfId="46738" xr:uid="{F8BA5CF5-674C-4586-83C0-515E4C838A8F}"/>
    <cellStyle name="Note 18 2 5" xfId="46739" xr:uid="{F8B78BFF-EB4F-4FE4-AB51-CB5CCE5CDD2F}"/>
    <cellStyle name="Note 18 2_Commentaires" xfId="46740" xr:uid="{ECAA6E5E-3EE0-402F-9B9B-10912B9034EA}"/>
    <cellStyle name="Note 18 3" xfId="46741" xr:uid="{BF124380-0CD7-48BD-8F7A-4937962B280A}"/>
    <cellStyle name="Note 18 3 2" xfId="46742" xr:uid="{C8039440-74E3-47A2-A21C-40AF78E0DC80}"/>
    <cellStyle name="Note 18 3 3" xfId="46743" xr:uid="{AC0967B7-0773-465B-94AD-48504249CDE9}"/>
    <cellStyle name="Note 18 3 4" xfId="46744" xr:uid="{5F3D788B-141E-4A6C-B8EA-D0625FF849D2}"/>
    <cellStyle name="Note 18 3 5" xfId="46745" xr:uid="{42644FA1-C670-4804-94CA-869B566D4DE7}"/>
    <cellStyle name="Note 18 4" xfId="46746" xr:uid="{68F5AEFD-5448-40EC-B996-C984C8718C2B}"/>
    <cellStyle name="Note 18 5" xfId="46747" xr:uid="{650AED24-00AD-4773-BA22-F54B93A51D2A}"/>
    <cellStyle name="Note 18 6" xfId="46748" xr:uid="{D32CB5A1-F654-48BA-92B0-3F91340BFCA1}"/>
    <cellStyle name="Note 18 7" xfId="46749" xr:uid="{8B246FDD-C1E0-4ED4-BD10-7DCEF47956B6}"/>
    <cellStyle name="Note 18_Commentaires" xfId="46750" xr:uid="{D6ED10B9-A847-4CCB-AB14-3BBD7993455E}"/>
    <cellStyle name="Note 19" xfId="46751" xr:uid="{B0B42897-35A4-43A7-BDF6-6985A41870EF}"/>
    <cellStyle name="Note 19 2" xfId="46752" xr:uid="{5DAE03A3-1673-437A-A272-BD0CA2EBCCAA}"/>
    <cellStyle name="Note 19 2 2" xfId="46753" xr:uid="{2A5DA02D-2EE0-4690-A7EB-CA3ABA119C6A}"/>
    <cellStyle name="Note 19 2 3" xfId="46754" xr:uid="{BC847BDE-4B5A-479D-BE54-2D9752BFC00E}"/>
    <cellStyle name="Note 19 2 4" xfId="46755" xr:uid="{3D27D7C1-8FC8-4DDC-ADA1-39D86FD6A69D}"/>
    <cellStyle name="Note 19 2 5" xfId="46756" xr:uid="{FB0D6513-878A-459D-9BF3-DCE83EE88F2D}"/>
    <cellStyle name="Note 19 2_Commentaires" xfId="46757" xr:uid="{26A32979-1862-4763-9D66-F15FF54B2102}"/>
    <cellStyle name="Note 19 3" xfId="46758" xr:uid="{F38523B5-484A-405B-B70A-7FA2988FFEFC}"/>
    <cellStyle name="Note 19 3 2" xfId="46759" xr:uid="{CB9C19FA-9497-449D-9E08-597A8BFEE365}"/>
    <cellStyle name="Note 19 3 3" xfId="46760" xr:uid="{4574DDC7-9570-40A9-9F3D-D0E25BE2320B}"/>
    <cellStyle name="Note 19 3 4" xfId="46761" xr:uid="{B9797A69-CB2F-45DC-9C13-4A432B011C8D}"/>
    <cellStyle name="Note 19 3 5" xfId="46762" xr:uid="{35AACDB5-5D36-499A-A95A-1AB08E10319E}"/>
    <cellStyle name="Note 19 4" xfId="46763" xr:uid="{8FD0D327-2E93-4CDB-83D5-A7A5F6040E52}"/>
    <cellStyle name="Note 19 5" xfId="46764" xr:uid="{67AED4A4-EDD1-4095-BA7E-C13D3A34BCB5}"/>
    <cellStyle name="Note 19 6" xfId="46765" xr:uid="{53E1BC12-1B6E-4E3F-8897-0B1C8A21C3A0}"/>
    <cellStyle name="Note 19 7" xfId="46766" xr:uid="{78C16A89-F783-4DF5-A17E-9DF78773B6A7}"/>
    <cellStyle name="Note 19_Commentaires" xfId="46767" xr:uid="{C1F19B02-E679-4C37-9381-52797313086E}"/>
    <cellStyle name="Note 2" xfId="46768" xr:uid="{5502EB01-71BB-407C-9E93-681C002AE9FB}"/>
    <cellStyle name="Note 2 10" xfId="46769" xr:uid="{08FE8734-B539-44B5-AE57-2EC6FECED002}"/>
    <cellStyle name="Note 2 11" xfId="46770" xr:uid="{900C1393-8BD8-4951-AF02-D2319CEBD7E3}"/>
    <cellStyle name="Note 2 12" xfId="46771" xr:uid="{BD0238B9-1487-4294-9C0D-E3F62B56DEC3}"/>
    <cellStyle name="Note 2 13" xfId="46772" xr:uid="{95038F16-15D4-42A8-97EC-1D20AB6262BC}"/>
    <cellStyle name="Note 2 2" xfId="46773" xr:uid="{AEC5CFC6-303B-45C0-86CF-01E4643DC14A}"/>
    <cellStyle name="Note 2 2 10" xfId="46774" xr:uid="{6B1408C7-A1A1-4D32-AB37-24B096B7EFBF}"/>
    <cellStyle name="Note 2 2 11" xfId="46775" xr:uid="{EDB9791A-A295-4EC5-9581-D428A288D7AD}"/>
    <cellStyle name="Note 2 2 12" xfId="46776" xr:uid="{353A4759-B28B-4DC1-B6DF-31081EE66E85}"/>
    <cellStyle name="Note 2 2 2" xfId="46777" xr:uid="{630C9572-BFF9-4EE3-847A-071CAFAE41E8}"/>
    <cellStyle name="Note 2 2 2 10" xfId="46778" xr:uid="{B3EC74FA-24C3-42CB-AC48-7B8AEB7A255F}"/>
    <cellStyle name="Note 2 2 2 2" xfId="46779" xr:uid="{9B4FCF42-E485-4355-BCB7-1A1AB78FA73E}"/>
    <cellStyle name="Note 2 2 2 2 2" xfId="46780" xr:uid="{B9CC5704-631E-4DB5-9251-CC88F0CE6207}"/>
    <cellStyle name="Note 2 2 2 2 2 2" xfId="46781" xr:uid="{0B4766B4-D44D-4331-80E6-705126BCD26B}"/>
    <cellStyle name="Note 2 2 2 2 2 3" xfId="46782" xr:uid="{4350A354-DA87-4ABF-AA62-97F1DCA48470}"/>
    <cellStyle name="Note 2 2 2 2 2 4" xfId="46783" xr:uid="{D594CA43-C44C-49E6-B404-A981C6EE97BE}"/>
    <cellStyle name="Note 2 2 2 2 2 5" xfId="46784" xr:uid="{29F5C562-1EB3-4268-8AC8-423BE8D467C6}"/>
    <cellStyle name="Note 2 2 2 2 3" xfId="46785" xr:uid="{CC6DCA8D-A68F-4151-9B0F-335BF0EE2AEC}"/>
    <cellStyle name="Note 2 2 2 2 3 2" xfId="46786" xr:uid="{1888C701-E2A3-4B44-BCD9-52377DDB5827}"/>
    <cellStyle name="Note 2 2 2 2 3 3" xfId="46787" xr:uid="{F9B8C19F-FE65-4286-AE73-70A6CD18A4E9}"/>
    <cellStyle name="Note 2 2 2 2 3 4" xfId="46788" xr:uid="{CF0FEFE2-2C52-49D1-8707-E9FE20636606}"/>
    <cellStyle name="Note 2 2 2 2 3 5" xfId="46789" xr:uid="{1658145C-3934-490F-A9AD-BED5E2ED677E}"/>
    <cellStyle name="Note 2 2 2 2 4" xfId="46790" xr:uid="{B2DF5481-B93F-4A14-8271-53AEE61EC2A3}"/>
    <cellStyle name="Note 2 2 2 2 5" xfId="46791" xr:uid="{8133E1EF-4DB5-4781-9A44-22BC9A1FDD27}"/>
    <cellStyle name="Note 2 2 2 2 6" xfId="46792" xr:uid="{E8CF9200-CD2F-4E04-99D0-68CB35BB8C1E}"/>
    <cellStyle name="Note 2 2 2 2 7" xfId="46793" xr:uid="{3E826D0A-9FB7-4A63-9A9B-948934EBAE85}"/>
    <cellStyle name="Note 2 2 2 2_Commentaires" xfId="46794" xr:uid="{1DFCD0EC-2701-4E14-B52A-C439905BCE71}"/>
    <cellStyle name="Note 2 2 2 3" xfId="46795" xr:uid="{6760197D-998A-4821-8983-2F2FA079AF0C}"/>
    <cellStyle name="Note 2 2 2 3 2" xfId="46796" xr:uid="{5B90DC46-D1AC-4295-AEAF-52291AD52873}"/>
    <cellStyle name="Note 2 2 2 3 2 2" xfId="46797" xr:uid="{30BCE4E3-379B-45C5-9842-47788B16E004}"/>
    <cellStyle name="Note 2 2 2 3 2 3" xfId="46798" xr:uid="{203F6F39-96E3-4D49-8D0F-D1764E7128E3}"/>
    <cellStyle name="Note 2 2 2 3 2 4" xfId="46799" xr:uid="{476B0008-D692-4B4A-AE35-74422BD61138}"/>
    <cellStyle name="Note 2 2 2 3 2 5" xfId="46800" xr:uid="{D96AA57D-D2DB-48BF-A8C8-6C0E7C4C57B9}"/>
    <cellStyle name="Note 2 2 2 3 3" xfId="46801" xr:uid="{63FF2A37-9204-4A78-980F-779173ADA934}"/>
    <cellStyle name="Note 2 2 2 3 3 2" xfId="46802" xr:uid="{134F50AF-5C20-4FDB-820B-3EFEC3208207}"/>
    <cellStyle name="Note 2 2 2 3 3 3" xfId="46803" xr:uid="{7ED9162D-5D8C-42AF-AE3E-3E4D75AC14B8}"/>
    <cellStyle name="Note 2 2 2 3 3 4" xfId="46804" xr:uid="{ACF181A6-914F-44F1-9018-5A22DA536BB0}"/>
    <cellStyle name="Note 2 2 2 3 3 5" xfId="46805" xr:uid="{E9F476DD-FC44-4BD2-8D95-4FBF52E82BE0}"/>
    <cellStyle name="Note 2 2 2 3 4" xfId="46806" xr:uid="{63718482-089C-4C02-A9F3-35E3ED2AC1B7}"/>
    <cellStyle name="Note 2 2 2 3 5" xfId="46807" xr:uid="{E0EFB310-EB7B-4698-922D-B21A1BDA86E5}"/>
    <cellStyle name="Note 2 2 2 3 6" xfId="46808" xr:uid="{74CB2B85-3CE1-4A4A-8CBD-D36626BEA85B}"/>
    <cellStyle name="Note 2 2 2 3 7" xfId="46809" xr:uid="{34ABAA3A-D74E-4C3C-BC96-F630556A22B0}"/>
    <cellStyle name="Note 2 2 2 4" xfId="46810" xr:uid="{02977F89-CE8D-4F3E-A2FA-F922536417A0}"/>
    <cellStyle name="Note 2 2 2 4 2" xfId="46811" xr:uid="{2B4062BA-F8A2-474A-8EB3-6508737C339B}"/>
    <cellStyle name="Note 2 2 2 4 2 2" xfId="46812" xr:uid="{754C45D8-FEB2-45FA-BA27-734430B035B2}"/>
    <cellStyle name="Note 2 2 2 4 2 3" xfId="46813" xr:uid="{D54FF6B9-98F7-49DF-ADE1-862A1E31275C}"/>
    <cellStyle name="Note 2 2 2 4 2 4" xfId="46814" xr:uid="{D9341326-1D27-4F53-A4B7-B089B99B634E}"/>
    <cellStyle name="Note 2 2 2 4 2 5" xfId="46815" xr:uid="{B6CB744D-B5A8-4E34-878E-317AD94E0CB2}"/>
    <cellStyle name="Note 2 2 2 4 3" xfId="46816" xr:uid="{EDFCE692-B2E2-4B45-AD83-E48EBE2C12B0}"/>
    <cellStyle name="Note 2 2 2 4 3 2" xfId="46817" xr:uid="{7DBC2894-4CDB-4117-8C37-1D77EDC02E17}"/>
    <cellStyle name="Note 2 2 2 4 3 3" xfId="46818" xr:uid="{617915CB-E482-455C-867C-A8C997EDAC8A}"/>
    <cellStyle name="Note 2 2 2 4 3 4" xfId="46819" xr:uid="{B99A6CD6-48E9-47B9-B3F1-15B02F9BDE07}"/>
    <cellStyle name="Note 2 2 2 4 3 5" xfId="46820" xr:uid="{98EC33FD-2BFD-4D58-BF23-657B9E283F26}"/>
    <cellStyle name="Note 2 2 2 4 4" xfId="46821" xr:uid="{E92C1304-82D4-44E8-A948-38CC1DF6AA4B}"/>
    <cellStyle name="Note 2 2 2 4 5" xfId="46822" xr:uid="{A5309251-33DD-4DD6-A225-036CC4BCA790}"/>
    <cellStyle name="Note 2 2 2 4 6" xfId="46823" xr:uid="{2180BBCA-A607-4319-9FF9-BF867589E912}"/>
    <cellStyle name="Note 2 2 2 4 7" xfId="46824" xr:uid="{068FAFED-7D82-4734-8CB2-FBFFBDC67EB4}"/>
    <cellStyle name="Note 2 2 2 5" xfId="46825" xr:uid="{CA3E82E7-AE7D-434F-9DEF-F5B71D16DC92}"/>
    <cellStyle name="Note 2 2 2 5 2" xfId="46826" xr:uid="{CEF1D090-9ECD-43BE-B1CC-EE9350849CDF}"/>
    <cellStyle name="Note 2 2 2 5 3" xfId="46827" xr:uid="{CD8A0EB5-1CDD-4597-8A62-CE6763F84838}"/>
    <cellStyle name="Note 2 2 2 5 4" xfId="46828" xr:uid="{87040AAE-6A1B-4284-AB59-27F937E526A0}"/>
    <cellStyle name="Note 2 2 2 5 5" xfId="46829" xr:uid="{5F6A5A00-44A7-41F4-8DCF-EBC8B246F456}"/>
    <cellStyle name="Note 2 2 2 6" xfId="46830" xr:uid="{9549A627-DEFB-455E-BB02-637AA92AB21F}"/>
    <cellStyle name="Note 2 2 2 6 2" xfId="46831" xr:uid="{9BFA4BAD-9413-4DCF-800F-64F4C1C0A5EE}"/>
    <cellStyle name="Note 2 2 2 6 3" xfId="46832" xr:uid="{D12A2A0C-FCE2-46D7-9B81-CEF167DDE106}"/>
    <cellStyle name="Note 2 2 2 6 4" xfId="46833" xr:uid="{DDC63F61-14A6-4801-A504-2049BE892FC7}"/>
    <cellStyle name="Note 2 2 2 6 5" xfId="46834" xr:uid="{C6856E61-064D-4035-ABA8-A9CF4E2FE332}"/>
    <cellStyle name="Note 2 2 2 7" xfId="46835" xr:uid="{00B797FB-D0B3-4344-A1EC-4FD4288AF1A3}"/>
    <cellStyle name="Note 2 2 2 8" xfId="46836" xr:uid="{DF4C475B-8F31-46E1-90DB-0CE938CD7FA0}"/>
    <cellStyle name="Note 2 2 2 9" xfId="46837" xr:uid="{53FA345D-AEAF-468B-9C51-2606D27DFF68}"/>
    <cellStyle name="Note 2 2 2_Commentaires" xfId="46838" xr:uid="{40ABFB4A-2C04-425E-83E6-6FCB41329C50}"/>
    <cellStyle name="Note 2 2 3" xfId="46839" xr:uid="{DCA0B520-624B-443A-992C-0287E9B8A5EA}"/>
    <cellStyle name="Note 2 2 3 2" xfId="46840" xr:uid="{AC041A1B-4ADF-4ABF-AA99-D806FF43DEB4}"/>
    <cellStyle name="Note 2 2 3 2 2" xfId="46841" xr:uid="{9063FBE3-B746-4774-9C90-B6D9A10CE74E}"/>
    <cellStyle name="Note 2 2 3 2 3" xfId="46842" xr:uid="{73DAD381-27A7-47FA-B978-AEC8AE50F390}"/>
    <cellStyle name="Note 2 2 3 2 4" xfId="46843" xr:uid="{AB007C85-8BB2-425B-9B19-91B56C13C6BA}"/>
    <cellStyle name="Note 2 2 3 2 5" xfId="46844" xr:uid="{44BC0D66-B49B-4676-B310-2CF07E67BA54}"/>
    <cellStyle name="Note 2 2 3 3" xfId="46845" xr:uid="{A1BFB878-18F6-46E1-B074-41B53E617B5A}"/>
    <cellStyle name="Note 2 2 3 3 2" xfId="46846" xr:uid="{AD3A924F-308B-4F2D-A547-32E0578228C0}"/>
    <cellStyle name="Note 2 2 3 3 3" xfId="46847" xr:uid="{4F7A3ACD-70BE-44BB-B688-3E39B70E82BF}"/>
    <cellStyle name="Note 2 2 3 3 4" xfId="46848" xr:uid="{1FFCC563-5230-4D19-AE2C-79425EED80D0}"/>
    <cellStyle name="Note 2 2 3 3 5" xfId="46849" xr:uid="{54831DC3-AE0C-47CB-8B4B-FDBF9EC93301}"/>
    <cellStyle name="Note 2 2 3 4" xfId="46850" xr:uid="{66AFA0E5-9A77-4678-8FE5-A1E21A98CA34}"/>
    <cellStyle name="Note 2 2 3 5" xfId="46851" xr:uid="{FC0CACA3-022B-4626-9F88-F62E338BFBD9}"/>
    <cellStyle name="Note 2 2 3 6" xfId="46852" xr:uid="{4F96D8AB-3C91-4AB7-B6A0-4460D4699291}"/>
    <cellStyle name="Note 2 2 3 7" xfId="46853" xr:uid="{9C618564-9901-48AD-9FA4-6BBEAE7F83F4}"/>
    <cellStyle name="Note 2 2 3_Commentaires" xfId="46854" xr:uid="{79A9CCFD-5DE6-47BB-B8C2-9F9034A28BF8}"/>
    <cellStyle name="Note 2 2 4" xfId="46855" xr:uid="{6FC00B26-31A8-4C22-8620-0F935EDA7A8E}"/>
    <cellStyle name="Note 2 2 4 2" xfId="46856" xr:uid="{214BB1D9-8D66-4296-A8E7-A91238C3E6BB}"/>
    <cellStyle name="Note 2 2 4 2 2" xfId="46857" xr:uid="{24C3A235-F977-48F9-9894-8BA52C7252CD}"/>
    <cellStyle name="Note 2 2 4 2 3" xfId="46858" xr:uid="{56C73E7F-D4C4-4FC7-9C10-7AEB9ACD9321}"/>
    <cellStyle name="Note 2 2 4 2 4" xfId="46859" xr:uid="{F8DEFEF3-C136-4891-9C19-FD81E9164C14}"/>
    <cellStyle name="Note 2 2 4 2 5" xfId="46860" xr:uid="{7385CDE1-50E0-4281-BD1F-8BCDC54423E8}"/>
    <cellStyle name="Note 2 2 4 3" xfId="46861" xr:uid="{5B973225-47D3-4686-95E2-143691E8CDBB}"/>
    <cellStyle name="Note 2 2 4 3 2" xfId="46862" xr:uid="{23846E81-5B73-4C2C-A79C-0FF636584F45}"/>
    <cellStyle name="Note 2 2 4 3 3" xfId="46863" xr:uid="{9B500222-6BF9-4727-9CFD-161D2B33473E}"/>
    <cellStyle name="Note 2 2 4 3 4" xfId="46864" xr:uid="{F7C94413-4351-464C-A6D0-75B023130CA8}"/>
    <cellStyle name="Note 2 2 4 3 5" xfId="46865" xr:uid="{BCC58296-AC0C-4E4D-A41B-D348AB00FBFA}"/>
    <cellStyle name="Note 2 2 4 4" xfId="46866" xr:uid="{2DBD9856-D706-484E-AC25-85951D176EE0}"/>
    <cellStyle name="Note 2 2 4 5" xfId="46867" xr:uid="{D785B3F6-DF12-4218-9447-9CF50407DBDC}"/>
    <cellStyle name="Note 2 2 4 6" xfId="46868" xr:uid="{35461906-C23E-4DF6-83F7-E5B6B141F3B2}"/>
    <cellStyle name="Note 2 2 4 7" xfId="46869" xr:uid="{4340D3F9-ED74-4C6A-ACF1-D323CAD4A688}"/>
    <cellStyle name="Note 2 2 5" xfId="46870" xr:uid="{364553E7-1F16-4D70-B605-A2DCC6C83417}"/>
    <cellStyle name="Note 2 2 5 2" xfId="46871" xr:uid="{1FFF2BB1-3AF1-4F93-BF52-57BC1897CB58}"/>
    <cellStyle name="Note 2 2 5 2 2" xfId="46872" xr:uid="{0152B5F9-D430-4D2A-8CF4-20EBF89411C3}"/>
    <cellStyle name="Note 2 2 5 2 3" xfId="46873" xr:uid="{BBC20A68-4EA4-4547-85BF-1869F48BB128}"/>
    <cellStyle name="Note 2 2 5 2 4" xfId="46874" xr:uid="{BBC03292-4F09-4A87-A64D-6E47C67FBF85}"/>
    <cellStyle name="Note 2 2 5 2 5" xfId="46875" xr:uid="{C7E433A0-F14E-46D3-8A02-5054EED6E2FF}"/>
    <cellStyle name="Note 2 2 5 3" xfId="46876" xr:uid="{CA6BA280-88B7-4778-B3F9-9E92609E78B0}"/>
    <cellStyle name="Note 2 2 5 3 2" xfId="46877" xr:uid="{F7E66871-70D7-4BD1-85F7-D4F00A7C6926}"/>
    <cellStyle name="Note 2 2 5 3 3" xfId="46878" xr:uid="{2B3FCF3C-2929-46F6-872D-13DDC450AB46}"/>
    <cellStyle name="Note 2 2 5 3 4" xfId="46879" xr:uid="{785AB33C-8B1E-46D6-B59B-F4D35F0B2E96}"/>
    <cellStyle name="Note 2 2 5 3 5" xfId="46880" xr:uid="{B3AC3214-96A7-4A88-86DE-7A97B9CF0226}"/>
    <cellStyle name="Note 2 2 5 4" xfId="46881" xr:uid="{CB79BFA8-8653-4666-8832-40222B0A771E}"/>
    <cellStyle name="Note 2 2 5 5" xfId="46882" xr:uid="{0DBA0912-DE4A-47D1-81BA-D429C17E3341}"/>
    <cellStyle name="Note 2 2 5 6" xfId="46883" xr:uid="{E92001F7-233B-4F3D-8C73-0796249EAC86}"/>
    <cellStyle name="Note 2 2 5 7" xfId="46884" xr:uid="{D5F97FF9-3709-40A3-8EEB-2FBE5C1F5376}"/>
    <cellStyle name="Note 2 2 6" xfId="46885" xr:uid="{16BB2271-E2A2-44DF-BDFD-8AAD238B826D}"/>
    <cellStyle name="Note 2 2 6 2" xfId="46886" xr:uid="{A62910E5-F082-4AE1-9F98-C6A609F2A047}"/>
    <cellStyle name="Note 2 2 6 2 2" xfId="46887" xr:uid="{E096432A-92FF-4689-8DBF-CE4565456E70}"/>
    <cellStyle name="Note 2 2 6 2 3" xfId="46888" xr:uid="{DE40447B-4C51-434A-8C04-B5CB84F40368}"/>
    <cellStyle name="Note 2 2 6 2 4" xfId="46889" xr:uid="{4FC76F79-D805-44B5-A112-9898B07AF73F}"/>
    <cellStyle name="Note 2 2 6 2 5" xfId="46890" xr:uid="{7662D21F-051B-4F5D-91B0-CBB44691BA8B}"/>
    <cellStyle name="Note 2 2 6 3" xfId="46891" xr:uid="{3A4ABCF9-A365-4AED-BD4B-1B156CF067EC}"/>
    <cellStyle name="Note 2 2 6 3 2" xfId="46892" xr:uid="{8D8727F3-F908-4053-84EA-5797121B094B}"/>
    <cellStyle name="Note 2 2 6 3 3" xfId="46893" xr:uid="{C2443D6F-4493-4013-8D99-9416FAA90772}"/>
    <cellStyle name="Note 2 2 6 3 4" xfId="46894" xr:uid="{368E7E8F-C666-4056-8156-311EFBF7AF67}"/>
    <cellStyle name="Note 2 2 6 3 5" xfId="46895" xr:uid="{DB5B19DF-E737-477E-926D-5DEE9B71F333}"/>
    <cellStyle name="Note 2 2 6 4" xfId="46896" xr:uid="{98620EAA-E625-4EFB-B663-8B98015334CC}"/>
    <cellStyle name="Note 2 2 6 5" xfId="46897" xr:uid="{5243098C-B978-4A0A-AE10-3775715B0B2B}"/>
    <cellStyle name="Note 2 2 6 6" xfId="46898" xr:uid="{00F9F3B0-6E3E-4C3B-B73C-4162522E85EB}"/>
    <cellStyle name="Note 2 2 6 7" xfId="46899" xr:uid="{47FFE160-AB76-4DD9-BC4C-8AF028BB359A}"/>
    <cellStyle name="Note 2 2 7" xfId="46900" xr:uid="{6FFE3C32-2018-421C-8CF8-8FD7F482056F}"/>
    <cellStyle name="Note 2 2 7 2" xfId="46901" xr:uid="{66D0C11D-9AD1-4B67-8070-BF52744AD439}"/>
    <cellStyle name="Note 2 2 7 3" xfId="46902" xr:uid="{67D79F6F-63EC-49C8-9729-5C86E6F3146E}"/>
    <cellStyle name="Note 2 2 7 4" xfId="46903" xr:uid="{DFD43852-A878-4404-B2CA-3B35CAC75CF7}"/>
    <cellStyle name="Note 2 2 7 5" xfId="46904" xr:uid="{CE10D53C-29D7-4A68-99DA-F328B8CCDFAC}"/>
    <cellStyle name="Note 2 2 8" xfId="46905" xr:uid="{0A47A58D-664D-4B5B-AED1-E7280F92980D}"/>
    <cellStyle name="Note 2 2 8 2" xfId="46906" xr:uid="{387B94F5-0BD6-4DBD-9F1A-C91B18E13189}"/>
    <cellStyle name="Note 2 2 8 3" xfId="46907" xr:uid="{16E3F5D1-BB72-440E-BB56-C93C07A3E7F8}"/>
    <cellStyle name="Note 2 2 8 4" xfId="46908" xr:uid="{301E8E4E-D3B1-416E-8E20-8D00779937D8}"/>
    <cellStyle name="Note 2 2 8 5" xfId="46909" xr:uid="{6A68D941-3D0B-4E55-8CF5-852530A612D9}"/>
    <cellStyle name="Note 2 2 9" xfId="46910" xr:uid="{1F05EC35-4488-4C3C-A0AD-03BC6CE86F10}"/>
    <cellStyle name="Note 2 2_Commentaires" xfId="46911" xr:uid="{069AB420-434B-4FB7-BE76-CB10A596CBE3}"/>
    <cellStyle name="Note 2 3" xfId="46912" xr:uid="{1673E722-8BC7-4EA4-8ED1-D7884F8C0FAC}"/>
    <cellStyle name="Note 2 3 10" xfId="46913" xr:uid="{2DBBDB6E-C6BD-44D2-A8DA-2329CB81F079}"/>
    <cellStyle name="Note 2 3 2" xfId="46914" xr:uid="{7053909F-0D1E-43E7-AD21-AC2D0A7708CC}"/>
    <cellStyle name="Note 2 3 2 2" xfId="46915" xr:uid="{9F453BE6-6C1E-4EEB-A213-187E1891DCFB}"/>
    <cellStyle name="Note 2 3 2 2 2" xfId="46916" xr:uid="{25750168-4401-425B-A474-61DBCE049297}"/>
    <cellStyle name="Note 2 3 2 2 3" xfId="46917" xr:uid="{912ED5FF-8DDA-4B15-9A2B-CD5551111A6B}"/>
    <cellStyle name="Note 2 3 2 2 4" xfId="46918" xr:uid="{72CAAAC8-9086-47D0-9389-BF403B54498F}"/>
    <cellStyle name="Note 2 3 2 2 5" xfId="46919" xr:uid="{EB131C53-BFCE-49FB-8E4E-FD49DCC2F326}"/>
    <cellStyle name="Note 2 3 2 3" xfId="46920" xr:uid="{9F49787C-8B3B-43FE-AD1A-82EF3FB79EE7}"/>
    <cellStyle name="Note 2 3 2 3 2" xfId="46921" xr:uid="{9EF29AA9-931D-4272-ADF4-1754A493D8B0}"/>
    <cellStyle name="Note 2 3 2 3 3" xfId="46922" xr:uid="{64A9D746-2209-4408-B269-E20E0A697730}"/>
    <cellStyle name="Note 2 3 2 3 4" xfId="46923" xr:uid="{9295E7C8-D108-462D-B61B-FFC955F5D957}"/>
    <cellStyle name="Note 2 3 2 3 5" xfId="46924" xr:uid="{774C3A19-AA00-4FB8-ADB8-FE2C25456D50}"/>
    <cellStyle name="Note 2 3 2 4" xfId="46925" xr:uid="{FDF08C22-5C39-449B-98B6-BC35DC4CBC6C}"/>
    <cellStyle name="Note 2 3 2 5" xfId="46926" xr:uid="{485476F9-FB10-42BB-AA7C-7829614113E7}"/>
    <cellStyle name="Note 2 3 2 6" xfId="46927" xr:uid="{5A9D7080-DCE3-42B2-B498-48762364F3E5}"/>
    <cellStyle name="Note 2 3 2 7" xfId="46928" xr:uid="{9BF36194-91A2-4CE6-A384-D0079CE89E70}"/>
    <cellStyle name="Note 2 3 2_Commentaires" xfId="46929" xr:uid="{E2FC4398-3088-4203-9335-DA9C452998AD}"/>
    <cellStyle name="Note 2 3 3" xfId="46930" xr:uid="{C6A95E6A-DA67-4240-8E0F-D18DC7606EFE}"/>
    <cellStyle name="Note 2 3 3 2" xfId="46931" xr:uid="{FE908651-0286-45A1-B90C-C279A7B450B5}"/>
    <cellStyle name="Note 2 3 3 2 2" xfId="46932" xr:uid="{948D0AAA-5A42-482B-846C-9A91E1E0C53E}"/>
    <cellStyle name="Note 2 3 3 2 3" xfId="46933" xr:uid="{F615E229-1022-4881-9A78-C81CC459C0FC}"/>
    <cellStyle name="Note 2 3 3 2 4" xfId="46934" xr:uid="{E75F5BEC-B948-49D3-BC6E-2AD2AAB04D88}"/>
    <cellStyle name="Note 2 3 3 2 5" xfId="46935" xr:uid="{A4279A77-9F79-4707-BBA1-2F3433D277D1}"/>
    <cellStyle name="Note 2 3 3 3" xfId="46936" xr:uid="{01C2E865-23D2-45E7-8EEE-D9AFC02F5253}"/>
    <cellStyle name="Note 2 3 3 3 2" xfId="46937" xr:uid="{E8AA670C-6B40-430C-81D1-23468F6CFC7B}"/>
    <cellStyle name="Note 2 3 3 3 3" xfId="46938" xr:uid="{C2CB591B-053C-424B-8CAE-5E84B46F84EF}"/>
    <cellStyle name="Note 2 3 3 3 4" xfId="46939" xr:uid="{AB1219FE-320E-4590-8599-82819783D455}"/>
    <cellStyle name="Note 2 3 3 3 5" xfId="46940" xr:uid="{CBC01DC7-4279-4908-883D-E66F0FABF320}"/>
    <cellStyle name="Note 2 3 3 4" xfId="46941" xr:uid="{2D5002E5-06F9-4931-8AB3-9627CED8E54B}"/>
    <cellStyle name="Note 2 3 3 5" xfId="46942" xr:uid="{3A215BAF-6FC1-4279-B405-F5E8DA1E0247}"/>
    <cellStyle name="Note 2 3 3 6" xfId="46943" xr:uid="{68A5854C-68FC-4842-9DC3-8DF8E221B2D7}"/>
    <cellStyle name="Note 2 3 3 7" xfId="46944" xr:uid="{96ECDC06-81F8-485F-87B6-BD22D16A660A}"/>
    <cellStyle name="Note 2 3 3_Commentaires" xfId="46945" xr:uid="{F09FB924-E37E-4FA6-A247-C44DCB64A3B5}"/>
    <cellStyle name="Note 2 3 4" xfId="46946" xr:uid="{F4DF5DB5-248A-4A35-B15B-1E6B0900B7B5}"/>
    <cellStyle name="Note 2 3 4 2" xfId="46947" xr:uid="{1E0FC9F1-DB52-4B21-99A1-40D4A4B49254}"/>
    <cellStyle name="Note 2 3 4 2 2" xfId="46948" xr:uid="{0831FF44-07ED-431C-995E-DDDEC286C38C}"/>
    <cellStyle name="Note 2 3 4 2 3" xfId="46949" xr:uid="{8655A9EF-3E2F-4DBB-BD3A-FC167136BC09}"/>
    <cellStyle name="Note 2 3 4 2 4" xfId="46950" xr:uid="{5E43CAE0-0BCA-4C8F-A826-F24CC06C303F}"/>
    <cellStyle name="Note 2 3 4 2 5" xfId="46951" xr:uid="{CB955AD3-6E4F-464F-9A53-7307E28A82D4}"/>
    <cellStyle name="Note 2 3 4 3" xfId="46952" xr:uid="{C664EB1B-A08D-47E5-8926-A17AFE4422D5}"/>
    <cellStyle name="Note 2 3 4 3 2" xfId="46953" xr:uid="{854D3955-DFCA-42F5-9948-FBCF5CFB5649}"/>
    <cellStyle name="Note 2 3 4 3 3" xfId="46954" xr:uid="{2569264F-9694-4474-BC92-E35A801DDE95}"/>
    <cellStyle name="Note 2 3 4 3 4" xfId="46955" xr:uid="{D0B83EEF-C43B-4F29-8914-20E3E23AB3A3}"/>
    <cellStyle name="Note 2 3 4 3 5" xfId="46956" xr:uid="{144C8F3B-5B35-437C-8990-EF18E762DD5E}"/>
    <cellStyle name="Note 2 3 4 4" xfId="46957" xr:uid="{1165AE2A-5E73-4009-ABEB-8416474C421D}"/>
    <cellStyle name="Note 2 3 4 5" xfId="46958" xr:uid="{6199C29B-18C7-4C49-87DA-8A5A9F57D272}"/>
    <cellStyle name="Note 2 3 4 6" xfId="46959" xr:uid="{7C614805-4EC2-4258-8677-7FCB0FABAB04}"/>
    <cellStyle name="Note 2 3 4 7" xfId="46960" xr:uid="{9AD9226E-B67D-4CE0-94EE-73270419FCE5}"/>
    <cellStyle name="Note 2 3 5" xfId="46961" xr:uid="{2EAF8502-C340-4885-8437-F0B5A147BA79}"/>
    <cellStyle name="Note 2 3 5 2" xfId="46962" xr:uid="{10F98942-9FBD-4E1C-A237-E140E1495E09}"/>
    <cellStyle name="Note 2 3 5 3" xfId="46963" xr:uid="{B4DA40F3-3C9A-4587-A4D8-F500EF15E4AA}"/>
    <cellStyle name="Note 2 3 5 4" xfId="46964" xr:uid="{4F5384D5-6A3E-43A5-9056-9A4A46F3BCCA}"/>
    <cellStyle name="Note 2 3 5 5" xfId="46965" xr:uid="{013939FC-A2B5-4B74-858D-624074C099A2}"/>
    <cellStyle name="Note 2 3 6" xfId="46966" xr:uid="{CE1D2978-B9DF-44AD-A580-5E37EC140F14}"/>
    <cellStyle name="Note 2 3 6 2" xfId="46967" xr:uid="{C279C914-996B-4DE7-9382-092BFDB550DF}"/>
    <cellStyle name="Note 2 3 6 3" xfId="46968" xr:uid="{7FF634C0-66A8-4531-8BFB-C7DB43936F69}"/>
    <cellStyle name="Note 2 3 6 4" xfId="46969" xr:uid="{2464CFCB-F45A-4588-888E-56B82EEDF095}"/>
    <cellStyle name="Note 2 3 6 5" xfId="46970" xr:uid="{F846998B-7BCE-40AC-BF19-2684A53ED122}"/>
    <cellStyle name="Note 2 3 7" xfId="46971" xr:uid="{56E82389-ADBA-4CAC-A3BC-12F0326F0D09}"/>
    <cellStyle name="Note 2 3 8" xfId="46972" xr:uid="{BC91B2B7-36F8-4624-B309-FE7FAD1A5E84}"/>
    <cellStyle name="Note 2 3 9" xfId="46973" xr:uid="{64C9EB63-0090-4CBA-81B5-F35E4646250B}"/>
    <cellStyle name="Note 2 3_Commentaires" xfId="46974" xr:uid="{F07228C7-E2B6-45B7-8626-9FB0EBA74917}"/>
    <cellStyle name="Note 2 4" xfId="46975" xr:uid="{BBB12D36-DF78-479A-B742-6F79E5B14D79}"/>
    <cellStyle name="Note 2 4 2" xfId="46976" xr:uid="{5EED0EDB-933C-4029-ABB8-51D30EB7DA4B}"/>
    <cellStyle name="Note 2 4 2 2" xfId="46977" xr:uid="{6CCA40A6-340A-4371-A585-B673B75117AF}"/>
    <cellStyle name="Note 2 4 2 3" xfId="46978" xr:uid="{5D3D5714-E2AB-4CB2-AA64-DF4E36CD737F}"/>
    <cellStyle name="Note 2 4 2 4" xfId="46979" xr:uid="{8A453CBE-540D-4B16-A298-B610C586D522}"/>
    <cellStyle name="Note 2 4 2 5" xfId="46980" xr:uid="{207F27D6-3A00-455F-9EE3-6688234854A9}"/>
    <cellStyle name="Note 2 4 2_Commentaires" xfId="46981" xr:uid="{988BED50-3982-4B98-ABE4-6C105000729C}"/>
    <cellStyle name="Note 2 4 3" xfId="46982" xr:uid="{3342A326-C4B5-4CDB-886A-902345379BB3}"/>
    <cellStyle name="Note 2 4 3 2" xfId="46983" xr:uid="{0CF75F8A-03DB-48EC-BF1F-20354C459999}"/>
    <cellStyle name="Note 2 4 3 3" xfId="46984" xr:uid="{E8444733-8556-40FD-A37A-DF27BF0B88E8}"/>
    <cellStyle name="Note 2 4 3 4" xfId="46985" xr:uid="{D364CC52-881A-4A8C-BB4E-729EDF13015C}"/>
    <cellStyle name="Note 2 4 3 5" xfId="46986" xr:uid="{2E0E4606-927C-4C4C-BE87-28A89548497D}"/>
    <cellStyle name="Note 2 4 4" xfId="46987" xr:uid="{5D9EF5DD-3C10-4B33-AD04-96159D05AA04}"/>
    <cellStyle name="Note 2 4 5" xfId="46988" xr:uid="{AAD73E7A-CCFF-4CF7-BC12-72CE2FB6AD37}"/>
    <cellStyle name="Note 2 4 6" xfId="46989" xr:uid="{1BF30BAB-55DD-4C34-B929-C6021A53D9C8}"/>
    <cellStyle name="Note 2 4 7" xfId="46990" xr:uid="{9F90559C-06EA-42D9-9B6E-6BD4EDEAD011}"/>
    <cellStyle name="Note 2 4_Commentaires" xfId="46991" xr:uid="{1983B251-6643-4A2C-AEB3-CD54FCD60F7B}"/>
    <cellStyle name="Note 2 5" xfId="46992" xr:uid="{712CBE09-0917-4805-BB07-E786FA388DF6}"/>
    <cellStyle name="Note 2 5 2" xfId="46993" xr:uid="{E8610B1B-30E5-4713-86EF-43498EC6F8BD}"/>
    <cellStyle name="Note 2 5 2 2" xfId="46994" xr:uid="{00740023-86EC-4B7E-811E-DB38D5900B9D}"/>
    <cellStyle name="Note 2 5 2 3" xfId="46995" xr:uid="{D0EA115F-CD04-4B7A-AF3B-E4A97B213D0D}"/>
    <cellStyle name="Note 2 5 2 4" xfId="46996" xr:uid="{BFA84CA3-03B9-4E94-892F-BE854BB41419}"/>
    <cellStyle name="Note 2 5 2 5" xfId="46997" xr:uid="{48A17D3A-36D6-40EE-B5CD-604D9E737C64}"/>
    <cellStyle name="Note 2 5 2_Commentaires" xfId="46998" xr:uid="{1A0B9C54-C2C1-4A22-BC3E-E6020A149F3D}"/>
    <cellStyle name="Note 2 5 3" xfId="46999" xr:uid="{B38ECD56-9DB9-4D34-A89B-E9C6DF345ADA}"/>
    <cellStyle name="Note 2 5 3 2" xfId="47000" xr:uid="{34157A4F-DBDD-4E74-A620-CB12F94CA66A}"/>
    <cellStyle name="Note 2 5 3 3" xfId="47001" xr:uid="{7C4F294F-B074-449C-9CF3-06ED222E9C32}"/>
    <cellStyle name="Note 2 5 3 4" xfId="47002" xr:uid="{CCE658CF-A384-4656-A0A1-DD2CECECA698}"/>
    <cellStyle name="Note 2 5 3 5" xfId="47003" xr:uid="{290CCC61-3473-4673-9C1C-7924A5E0362A}"/>
    <cellStyle name="Note 2 5 4" xfId="47004" xr:uid="{B3BD18ED-18DB-4105-9C09-C0E565A22C2C}"/>
    <cellStyle name="Note 2 5 5" xfId="47005" xr:uid="{2EEA38BB-6BF1-4577-B588-ED2F855A7B1F}"/>
    <cellStyle name="Note 2 5 6" xfId="47006" xr:uid="{2BDCEC34-5CC0-4195-96E4-7B69B81ABED6}"/>
    <cellStyle name="Note 2 5 7" xfId="47007" xr:uid="{0B61A855-D07D-4E9F-ACB0-0C732EB86B60}"/>
    <cellStyle name="Note 2 5_Commentaires" xfId="47008" xr:uid="{B200162E-8462-4C5E-AA8A-C8280E866810}"/>
    <cellStyle name="Note 2 6" xfId="47009" xr:uid="{03E203CA-3EA3-4E89-8044-858108B3BFD5}"/>
    <cellStyle name="Note 2 6 2" xfId="47010" xr:uid="{02FC889C-3DC1-458D-8B27-38629053FC37}"/>
    <cellStyle name="Note 2 6 2 2" xfId="47011" xr:uid="{9554B568-C936-4501-91D8-82120487C23D}"/>
    <cellStyle name="Note 2 6 2 3" xfId="47012" xr:uid="{62208A31-168C-4EC8-8865-511484D4ED91}"/>
    <cellStyle name="Note 2 6 2 4" xfId="47013" xr:uid="{5D6EDBC0-88B0-432A-A5BA-2C75FAA5EFB2}"/>
    <cellStyle name="Note 2 6 2 5" xfId="47014" xr:uid="{2DA19B5B-B68C-4500-8EA8-006CF01C085C}"/>
    <cellStyle name="Note 2 6 2_Commentaires" xfId="47015" xr:uid="{ECE6DC53-C0A7-456A-AA8F-77ACD4D5218C}"/>
    <cellStyle name="Note 2 6 3" xfId="47016" xr:uid="{C7794E5B-CE50-4FC4-90E2-A57EC3CE3B5D}"/>
    <cellStyle name="Note 2 6 3 2" xfId="47017" xr:uid="{F285095D-AA30-4E87-8C83-29DF81A32D13}"/>
    <cellStyle name="Note 2 6 3 3" xfId="47018" xr:uid="{71DCC208-2435-4CF5-9EAD-0CF269167C63}"/>
    <cellStyle name="Note 2 6 3 4" xfId="47019" xr:uid="{7BDC8F8E-C5D9-4078-928C-F903C53D7E7C}"/>
    <cellStyle name="Note 2 6 3 5" xfId="47020" xr:uid="{DC0D03F5-F200-403B-AFAF-DD21A97B3435}"/>
    <cellStyle name="Note 2 6 4" xfId="47021" xr:uid="{597F0731-D34E-4204-B36D-199D0C894FA3}"/>
    <cellStyle name="Note 2 6 5" xfId="47022" xr:uid="{4810B9E0-ACAD-4C8D-9431-42217347EE42}"/>
    <cellStyle name="Note 2 6 6" xfId="47023" xr:uid="{D4F9A875-2AD9-4CE7-B38D-DA69671DD8B6}"/>
    <cellStyle name="Note 2 6 7" xfId="47024" xr:uid="{2BF7DAB3-E6C1-4E00-933C-1E870EB0F040}"/>
    <cellStyle name="Note 2 6_Commentaires" xfId="47025" xr:uid="{C62C2A67-708E-4C59-AA01-381D4F8E7DB4}"/>
    <cellStyle name="Note 2 7" xfId="47026" xr:uid="{A42B131C-2960-4D8D-B859-16BCF94D500C}"/>
    <cellStyle name="Note 2 7 2" xfId="47027" xr:uid="{8AC27284-A4CC-450E-8FF2-28DAF0AAA828}"/>
    <cellStyle name="Note 2 7 2 2" xfId="47028" xr:uid="{9E83BDB7-CB7E-47D0-85E2-ED6DC3E8A25A}"/>
    <cellStyle name="Note 2 7 2 3" xfId="47029" xr:uid="{6E8E7D62-919F-4E49-84B7-4195D1C89CE6}"/>
    <cellStyle name="Note 2 7 2 4" xfId="47030" xr:uid="{2D751120-F70B-4A56-B0D9-8D142BFBE104}"/>
    <cellStyle name="Note 2 7 2 5" xfId="47031" xr:uid="{7FEDE44F-3BAA-4707-AF87-EDFBA58BEFB4}"/>
    <cellStyle name="Note 2 7 3" xfId="47032" xr:uid="{EEA12A63-5A5D-44E8-98FA-D78DEC8A085D}"/>
    <cellStyle name="Note 2 7 3 2" xfId="47033" xr:uid="{098B5A3F-153F-4430-8DE1-DB16A7F8C5CA}"/>
    <cellStyle name="Note 2 7 3 3" xfId="47034" xr:uid="{8D0A1F6E-C8BF-4DF4-8EC2-5C16CA7A8CD2}"/>
    <cellStyle name="Note 2 7 3 4" xfId="47035" xr:uid="{5DC004E1-7BCC-49F3-8675-74852F79A6B7}"/>
    <cellStyle name="Note 2 7 3 5" xfId="47036" xr:uid="{4879D176-8069-48DA-A670-5B22F7F5792B}"/>
    <cellStyle name="Note 2 7 4" xfId="47037" xr:uid="{FE53379E-9A5B-47D9-82BD-831E7F344E2E}"/>
    <cellStyle name="Note 2 7 5" xfId="47038" xr:uid="{C7A17A98-814C-4868-87B7-52B911676718}"/>
    <cellStyle name="Note 2 7 6" xfId="47039" xr:uid="{58E74983-3567-47A1-A6F7-4C6091BA39C4}"/>
    <cellStyle name="Note 2 7 7" xfId="47040" xr:uid="{77A04A09-8413-4609-AB1E-3ACEDF9283E6}"/>
    <cellStyle name="Note 2 7_Commentaires" xfId="47041" xr:uid="{1FC033BE-F5F4-4FF0-96EE-297A64C709DC}"/>
    <cellStyle name="Note 2 8" xfId="47042" xr:uid="{C6CF7B83-CE2F-47B8-8BB7-8A232D6B6EA1}"/>
    <cellStyle name="Note 2 8 2" xfId="47043" xr:uid="{B43B48B6-9E8B-4E9B-AF1A-72B6168EC195}"/>
    <cellStyle name="Note 2 8 2 2" xfId="47044" xr:uid="{E4E7B9A8-DDDA-4BC3-8ADB-764515705AA4}"/>
    <cellStyle name="Note 2 8 2 3" xfId="47045" xr:uid="{2668A678-7736-4390-A248-B392E16B57E2}"/>
    <cellStyle name="Note 2 8 2 4" xfId="47046" xr:uid="{C84DF2B8-CD00-4785-84AE-7D2BEC6FFD1B}"/>
    <cellStyle name="Note 2 8 2 5" xfId="47047" xr:uid="{8D3C567B-2826-4CF7-9E1E-77DCD0B23D17}"/>
    <cellStyle name="Note 2 8 3" xfId="47048" xr:uid="{1F1F28B8-A1B4-467D-A939-4A6A7C07984C}"/>
    <cellStyle name="Note 2 8 4" xfId="47049" xr:uid="{671A2021-13E3-4864-87AC-4FEFFDD04981}"/>
    <cellStyle name="Note 2 8 5" xfId="47050" xr:uid="{29B44546-AA9A-4D52-80AC-F6DB9B2319E6}"/>
    <cellStyle name="Note 2 8 6" xfId="47051" xr:uid="{DB8AD6F5-8EC6-4E45-82DE-C529012C8CE4}"/>
    <cellStyle name="Note 2 8_Commentaires" xfId="47052" xr:uid="{8B8001E3-1B72-495E-A6E4-CD269931DD47}"/>
    <cellStyle name="Note 2 9" xfId="47053" xr:uid="{15C2BADB-8F4E-4C21-B454-FB92D655FC49}"/>
    <cellStyle name="Note 2 9 2" xfId="47054" xr:uid="{E5E9C5DD-34DF-46BF-A8EA-D8966F0791B3}"/>
    <cellStyle name="Note 2 9 3" xfId="47055" xr:uid="{4FC189E7-A25C-4E53-B37A-2F4805981647}"/>
    <cellStyle name="Note 2 9 4" xfId="47056" xr:uid="{1A4EAA56-E1E9-4730-BFB3-EA9560348FA1}"/>
    <cellStyle name="Note 2 9 5" xfId="47057" xr:uid="{4709285C-21F5-43E6-993E-3536720C8DFD}"/>
    <cellStyle name="Note 2_Commentaires" xfId="47058" xr:uid="{794BDD8B-8BF9-4224-961F-21978A666693}"/>
    <cellStyle name="Note 20" xfId="47059" xr:uid="{3D6766CE-8F61-424C-A39C-C540C04A505D}"/>
    <cellStyle name="Note 20 2" xfId="47060" xr:uid="{58CE25A1-1851-49C8-AE3D-2AAD582FDE23}"/>
    <cellStyle name="Note 20 2 2" xfId="47061" xr:uid="{F66D8749-BE21-48C4-AF34-4F67DB028475}"/>
    <cellStyle name="Note 20 2 3" xfId="47062" xr:uid="{F4257D03-0CDA-4B35-AF9F-33281DAED6CE}"/>
    <cellStyle name="Note 20 2 4" xfId="47063" xr:uid="{F63FD8EE-2549-4D65-9B9C-841FBB43C599}"/>
    <cellStyle name="Note 20 2 5" xfId="47064" xr:uid="{E86F9F7E-2DBB-4DE4-96E7-3762F426F1FB}"/>
    <cellStyle name="Note 20 2_Commentaires" xfId="47065" xr:uid="{7903E3BC-F6C0-49F2-835D-762FA7FBB072}"/>
    <cellStyle name="Note 20 3" xfId="47066" xr:uid="{1465F5AC-022E-488C-ABFC-91FC90C18D79}"/>
    <cellStyle name="Note 20 3 2" xfId="47067" xr:uid="{2F08ED83-F6F4-4593-A830-171D20268406}"/>
    <cellStyle name="Note 20 3 3" xfId="47068" xr:uid="{78233BE9-96A2-440C-8229-71A337E44ECF}"/>
    <cellStyle name="Note 20 3 4" xfId="47069" xr:uid="{A8E92388-0660-40A2-93A5-0BFAAE51A29A}"/>
    <cellStyle name="Note 20 3 5" xfId="47070" xr:uid="{A6B72815-1DCD-4EAA-8093-D77C89124F77}"/>
    <cellStyle name="Note 20 4" xfId="47071" xr:uid="{3799CFA3-076F-4651-A16E-74A1681F5DB3}"/>
    <cellStyle name="Note 20 5" xfId="47072" xr:uid="{7ADE40BC-F53B-46D3-A5A3-996EA4073AB4}"/>
    <cellStyle name="Note 20 6" xfId="47073" xr:uid="{F60D329B-DDCA-4BB1-9C0F-2D9864967EAD}"/>
    <cellStyle name="Note 20 7" xfId="47074" xr:uid="{03AD2805-A700-4FEE-9835-915F1E939D00}"/>
    <cellStyle name="Note 20_Commentaires" xfId="47075" xr:uid="{1202EAA2-4411-4134-B717-AAC712F9F2F3}"/>
    <cellStyle name="Note 21" xfId="47076" xr:uid="{306A3C05-DECA-4786-8546-F3A8B7C81F0F}"/>
    <cellStyle name="Note 21 2" xfId="47077" xr:uid="{620377C9-BD8F-4B24-9B70-46E187F2AE7C}"/>
    <cellStyle name="Note 21 2 2" xfId="47078" xr:uid="{864680E3-894A-4CA7-94EA-64C507101A09}"/>
    <cellStyle name="Note 21 2 3" xfId="47079" xr:uid="{90258CB9-7271-4607-A6C4-41188FB3AFDB}"/>
    <cellStyle name="Note 21 2 4" xfId="47080" xr:uid="{4820FE7F-047B-48D5-9DC1-060ECC294709}"/>
    <cellStyle name="Note 21 2 5" xfId="47081" xr:uid="{F772009E-168D-49D2-B127-3939408852FA}"/>
    <cellStyle name="Note 21 2_Commentaires" xfId="47082" xr:uid="{651BA9D3-BD6C-4C72-98F5-9E43AD6E1789}"/>
    <cellStyle name="Note 21 3" xfId="47083" xr:uid="{A031B9EC-DEA2-409E-BF53-E2AFC5CBAA3C}"/>
    <cellStyle name="Note 21 3 2" xfId="47084" xr:uid="{089DC55C-A462-4201-959E-57F777560078}"/>
    <cellStyle name="Note 21 3 3" xfId="47085" xr:uid="{B2DACC4D-2F8E-4634-BA42-A3503625DC92}"/>
    <cellStyle name="Note 21 3 4" xfId="47086" xr:uid="{D15ED2E4-BE14-433E-A06B-049B1EA1367E}"/>
    <cellStyle name="Note 21 3 5" xfId="47087" xr:uid="{052527F5-5217-4009-97E0-4013DC5F970D}"/>
    <cellStyle name="Note 21 4" xfId="47088" xr:uid="{96D8CA8D-AE60-45E9-A2BB-3741A8F33940}"/>
    <cellStyle name="Note 21 5" xfId="47089" xr:uid="{4F0EA558-5DA4-4E2F-8964-2AC726491A4E}"/>
    <cellStyle name="Note 21 6" xfId="47090" xr:uid="{34B4DFB0-24F9-469F-82AC-C73D6CBFF42C}"/>
    <cellStyle name="Note 21 7" xfId="47091" xr:uid="{7563EC3F-BF4E-4A85-84A4-C9468C9A2AC9}"/>
    <cellStyle name="Note 21_Commentaires" xfId="47092" xr:uid="{CF3B5785-D3D2-4A56-91CA-1E4786BBF874}"/>
    <cellStyle name="Note 22" xfId="47093" xr:uid="{65CB4042-FE27-41EC-BD09-20E0419C0561}"/>
    <cellStyle name="Note 22 2" xfId="47094" xr:uid="{6088B8F8-5655-427D-81A8-1681F5FE446D}"/>
    <cellStyle name="Note 22 2 2" xfId="47095" xr:uid="{BAFA9B62-4AB9-44A8-AB9B-E84890F8EB61}"/>
    <cellStyle name="Note 22 2 3" xfId="47096" xr:uid="{AC96D6CB-8A7F-4814-862F-BE8B0437556A}"/>
    <cellStyle name="Note 22 2 4" xfId="47097" xr:uid="{547DD25E-FFE8-49AD-B51D-ECF30E3BFB3B}"/>
    <cellStyle name="Note 22 2 5" xfId="47098" xr:uid="{A6EE3B79-038B-4300-82FE-61DE884140FB}"/>
    <cellStyle name="Note 22 2_Commentaires" xfId="47099" xr:uid="{9C17A2AF-AAA3-4BA1-ACF3-FF0C2CB31146}"/>
    <cellStyle name="Note 22 3" xfId="47100" xr:uid="{4115E8B3-01B3-458A-8D6A-98918EE23B38}"/>
    <cellStyle name="Note 22 4" xfId="47101" xr:uid="{73C92A18-8DDA-4A7A-8D8D-BD2E779BC3F4}"/>
    <cellStyle name="Note 22 5" xfId="47102" xr:uid="{D54D8107-B50C-4AF7-8F25-0807A0DF30A7}"/>
    <cellStyle name="Note 22 6" xfId="47103" xr:uid="{C24A1E52-43D5-49C3-8E23-292128D722E5}"/>
    <cellStyle name="Note 22_Commentaires" xfId="47104" xr:uid="{01A76479-BDF4-466C-BA1F-A075A2AA6EDC}"/>
    <cellStyle name="Note 23" xfId="47105" xr:uid="{85C6A520-0478-4F22-839F-D16E251CAA31}"/>
    <cellStyle name="Note 23 2" xfId="47106" xr:uid="{CEE68F39-6221-4983-81E2-961329758D4F}"/>
    <cellStyle name="Note 23 2 2" xfId="47107" xr:uid="{0F130A14-08E0-4007-A998-ACBB5A8E22D6}"/>
    <cellStyle name="Note 23 2_Commentaires" xfId="47108" xr:uid="{7F844CE9-1C01-4277-992D-8EFFD35683C0}"/>
    <cellStyle name="Note 23 3" xfId="47109" xr:uid="{41000A74-7F98-4FE8-BB07-04AC9B1D7B0F}"/>
    <cellStyle name="Note 23 4" xfId="47110" xr:uid="{E1839CFE-153E-4476-BA78-2C69A8E3D3C3}"/>
    <cellStyle name="Note 23 5" xfId="47111" xr:uid="{803317AE-C01E-46CB-9A40-1020B55B06A1}"/>
    <cellStyle name="Note 23_Commentaires" xfId="47112" xr:uid="{0BCA5266-0B1F-4D7B-9E6D-CA30A87A18B0}"/>
    <cellStyle name="Note 24" xfId="47113" xr:uid="{8AC798C2-A580-4337-AC80-48B882F0F276}"/>
    <cellStyle name="Note 24 2" xfId="47114" xr:uid="{36A9D372-ECAF-4FCB-871F-9931CFF4C290}"/>
    <cellStyle name="Note 24 2 2" xfId="47115" xr:uid="{8A28D302-A097-4041-9C59-0250EC4E5666}"/>
    <cellStyle name="Note 24 2_Commentaires" xfId="47116" xr:uid="{FA5B4358-046B-4942-803A-9B3BD5B6EFC0}"/>
    <cellStyle name="Note 24 3" xfId="47117" xr:uid="{8E2CF333-0A50-426A-95A2-91FC5BD67C26}"/>
    <cellStyle name="Note 24_Commentaires" xfId="47118" xr:uid="{82FAF75C-0104-44AE-8526-CCBFEF8ED3A4}"/>
    <cellStyle name="Note 25" xfId="47119" xr:uid="{479107FE-2E78-4642-96F1-3651A039BCDF}"/>
    <cellStyle name="Note 25 2" xfId="47120" xr:uid="{D3DEC5E8-9EBD-4A0C-863B-3E2085A6EC1A}"/>
    <cellStyle name="Note 25 2 2" xfId="47121" xr:uid="{9F516CCB-B355-41EC-82C2-5C12C6817094}"/>
    <cellStyle name="Note 25 2_Commentaires" xfId="47122" xr:uid="{600F61A1-B2F0-4625-A52F-98CE0E618339}"/>
    <cellStyle name="Note 25 3" xfId="47123" xr:uid="{7623349A-54AC-4576-8323-CE9878BABFD9}"/>
    <cellStyle name="Note 25_Commentaires" xfId="47124" xr:uid="{EE5153A6-A53B-4BCA-8821-968026E41C68}"/>
    <cellStyle name="Note 26" xfId="47125" xr:uid="{49F39984-F4AD-492A-9C80-ECCFAE8A3241}"/>
    <cellStyle name="Note 26 2" xfId="47126" xr:uid="{E33C0B63-CC84-45B5-9D78-A24E9998DA6F}"/>
    <cellStyle name="Note 26 2 2" xfId="47127" xr:uid="{74970633-E3D1-4BB6-AF08-AB644713DE8E}"/>
    <cellStyle name="Note 26 2_Commentaires" xfId="47128" xr:uid="{3A56E15D-0D85-48B5-8F2A-6B173A7256E2}"/>
    <cellStyle name="Note 26 3" xfId="47129" xr:uid="{F72AFAD1-56BC-4303-91DF-D5133910D7EA}"/>
    <cellStyle name="Note 26_Commentaires" xfId="47130" xr:uid="{87478370-1D05-4B9A-8311-C4D819C3F405}"/>
    <cellStyle name="Note 27" xfId="47131" xr:uid="{CD7D085B-DFA4-42FF-B31A-2E561F6A8011}"/>
    <cellStyle name="Note 27 2" xfId="47132" xr:uid="{C291B5A1-A059-48B7-A15E-DBE27DA14625}"/>
    <cellStyle name="Note 27 2 2" xfId="47133" xr:uid="{081E4C3F-1B9E-4574-B160-B1BDD4B95DA0}"/>
    <cellStyle name="Note 27 2_Commentaires" xfId="47134" xr:uid="{B120B333-5734-4336-BC28-66DFC874FAA1}"/>
    <cellStyle name="Note 27 3" xfId="47135" xr:uid="{10A7801E-B6C9-4FC7-A83E-28663D84CC60}"/>
    <cellStyle name="Note 27_Commentaires" xfId="47136" xr:uid="{349856F7-E66A-44D7-AFA1-3FDCD07E5AF1}"/>
    <cellStyle name="Note 28" xfId="47137" xr:uid="{A91937B8-C169-45DE-8829-E63C47694372}"/>
    <cellStyle name="Note 28 2" xfId="47138" xr:uid="{2E261392-4E28-4D45-82A3-8E86C2B7EBA2}"/>
    <cellStyle name="Note 28 2 2" xfId="47139" xr:uid="{26A2DBD0-6C2A-4FC1-B485-A20884866C78}"/>
    <cellStyle name="Note 28 2_Commentaires" xfId="47140" xr:uid="{6C563788-96EC-4ECB-B472-245249BDF6B8}"/>
    <cellStyle name="Note 28 3" xfId="47141" xr:uid="{880A618A-7F1D-48CC-BE49-7E0D00BC8969}"/>
    <cellStyle name="Note 28_Commentaires" xfId="47142" xr:uid="{CC475BF8-B36D-4B1E-B11D-3B64D90E957D}"/>
    <cellStyle name="Note 29" xfId="47143" xr:uid="{1DC7298C-17F5-43EF-BDE7-DA009B9DDDC3}"/>
    <cellStyle name="Note 29 2" xfId="47144" xr:uid="{8514565E-7CF1-4C62-A9E6-D80481AD147B}"/>
    <cellStyle name="Note 29 2 2" xfId="47145" xr:uid="{2A32ADCF-E48E-40EA-BB7D-CFB9805DAD02}"/>
    <cellStyle name="Note 29 2_Commentaires" xfId="47146" xr:uid="{82DAE720-8893-4407-82FE-253B0F8F42C8}"/>
    <cellStyle name="Note 29 3" xfId="47147" xr:uid="{10ED01C5-0448-4603-A933-CB1FE699789E}"/>
    <cellStyle name="Note 29_Commentaires" xfId="47148" xr:uid="{9443EE51-3A78-4A76-B2A4-EF5BD1907D0D}"/>
    <cellStyle name="Note 3" xfId="47149" xr:uid="{6FECFDB6-0766-480B-B574-6747CE09096A}"/>
    <cellStyle name="Note 3 10" xfId="47150" xr:uid="{4F38B6C0-3FC4-4D79-9F5B-006661493BF9}"/>
    <cellStyle name="Note 3 11" xfId="47151" xr:uid="{DABA212E-891B-4517-8734-C6CCB2EE6E96}"/>
    <cellStyle name="Note 3 12" xfId="47152" xr:uid="{05E5E391-6962-4467-9751-2DC354846883}"/>
    <cellStyle name="Note 3 2" xfId="47153" xr:uid="{D1663CA9-04C8-417B-9D03-71B73485A890}"/>
    <cellStyle name="Note 3 2 10" xfId="47154" xr:uid="{B631CE00-C8E5-42F4-9AB3-B66790E3965B}"/>
    <cellStyle name="Note 3 2 2" xfId="47155" xr:uid="{5058CD3B-BE21-4458-B685-8D25D4EBB188}"/>
    <cellStyle name="Note 3 2 2 2" xfId="47156" xr:uid="{3B854D9B-7DB9-4EDC-94F8-5988F05D5DA7}"/>
    <cellStyle name="Note 3 2 2 2 2" xfId="47157" xr:uid="{8BCCC1E4-6BCB-43B5-AF3D-ABB4D8BAD1A2}"/>
    <cellStyle name="Note 3 2 2 2 3" xfId="47158" xr:uid="{92EB63E7-6B9A-4F70-88F2-D8A4D6215AD5}"/>
    <cellStyle name="Note 3 2 2 2 4" xfId="47159" xr:uid="{61225695-D458-4CF0-B641-C76AB13D0347}"/>
    <cellStyle name="Note 3 2 2 2 5" xfId="47160" xr:uid="{AC88AC88-B6DF-43D2-B40B-405EACB824E4}"/>
    <cellStyle name="Note 3 2 2 3" xfId="47161" xr:uid="{936ECFF2-F3E2-4E0E-9F36-DA9C99D10D05}"/>
    <cellStyle name="Note 3 2 2 3 2" xfId="47162" xr:uid="{E7148A8B-4F1E-4470-A72F-823CF6EAFB3B}"/>
    <cellStyle name="Note 3 2 2 3 3" xfId="47163" xr:uid="{FA4D314D-205C-424C-9B01-A002020CCAD0}"/>
    <cellStyle name="Note 3 2 2 3 4" xfId="47164" xr:uid="{CB6B24F0-26E9-4665-830A-125C3CBAA428}"/>
    <cellStyle name="Note 3 2 2 3 5" xfId="47165" xr:uid="{F2DB202B-F9A3-42B4-988D-0BE87FEF04A0}"/>
    <cellStyle name="Note 3 2 2 4" xfId="47166" xr:uid="{BD90DB77-E742-465F-8B7C-9113097FBCAF}"/>
    <cellStyle name="Note 3 2 2 5" xfId="47167" xr:uid="{167BF178-D8D7-4ACB-8C5B-FD8AA138AB21}"/>
    <cellStyle name="Note 3 2 2 6" xfId="47168" xr:uid="{76656289-B4AA-4947-9936-A1FC87A4D2FD}"/>
    <cellStyle name="Note 3 2 2 7" xfId="47169" xr:uid="{C76474D9-824F-400C-9873-3AAD4DBB76C8}"/>
    <cellStyle name="Note 3 2 2_Commentaires" xfId="47170" xr:uid="{F23635DD-94B7-470D-92A6-D385538B7429}"/>
    <cellStyle name="Note 3 2 3" xfId="47171" xr:uid="{35D4546E-D2B0-45FF-AE2A-0622BF1B937E}"/>
    <cellStyle name="Note 3 2 3 2" xfId="47172" xr:uid="{0CDADF8E-1117-4D8B-A43A-F2FDEAFC1247}"/>
    <cellStyle name="Note 3 2 3 2 2" xfId="47173" xr:uid="{B36A9DC6-BA52-4DE7-B02F-DE771854833E}"/>
    <cellStyle name="Note 3 2 3 2 3" xfId="47174" xr:uid="{56A883A9-070D-490B-B4B3-3557A6632DD3}"/>
    <cellStyle name="Note 3 2 3 2 4" xfId="47175" xr:uid="{C10D0E79-3A18-498C-8784-5F1F8B920B10}"/>
    <cellStyle name="Note 3 2 3 2 5" xfId="47176" xr:uid="{E21FB6FC-3179-409A-A953-DE1F18DCE82B}"/>
    <cellStyle name="Note 3 2 3 3" xfId="47177" xr:uid="{6045E247-4AF5-449B-878D-23CB65E96B3F}"/>
    <cellStyle name="Note 3 2 3 3 2" xfId="47178" xr:uid="{746688D7-FBD4-40D9-BB06-E9DD3F5637CB}"/>
    <cellStyle name="Note 3 2 3 3 3" xfId="47179" xr:uid="{FA1B6383-FC27-45F3-8962-1B160EEB4BD4}"/>
    <cellStyle name="Note 3 2 3 3 4" xfId="47180" xr:uid="{581BA646-0A52-4AC7-90B9-E436C08138BF}"/>
    <cellStyle name="Note 3 2 3 3 5" xfId="47181" xr:uid="{9B913915-143D-4365-A57C-A2C049D96188}"/>
    <cellStyle name="Note 3 2 3 4" xfId="47182" xr:uid="{14EDA1A2-3DCD-4E1B-A589-9F338571B3CE}"/>
    <cellStyle name="Note 3 2 3 5" xfId="47183" xr:uid="{298F394E-F06A-4814-98EC-3665F87DA5EE}"/>
    <cellStyle name="Note 3 2 3 6" xfId="47184" xr:uid="{24028CAA-D125-4C71-9A85-0C867DA2A394}"/>
    <cellStyle name="Note 3 2 3 7" xfId="47185" xr:uid="{771C01AB-E603-4BF5-9B54-5C88F7CAF2FA}"/>
    <cellStyle name="Note 3 2 3_Commentaires" xfId="47186" xr:uid="{1AFCF2B7-7EB9-4470-A37B-7F0CE8FA50C0}"/>
    <cellStyle name="Note 3 2 4" xfId="47187" xr:uid="{F6EDB35A-9688-4531-AAD5-CC449FD0ADD8}"/>
    <cellStyle name="Note 3 2 4 2" xfId="47188" xr:uid="{CC38CFAD-77B9-41AE-8684-95039B075E13}"/>
    <cellStyle name="Note 3 2 4 2 2" xfId="47189" xr:uid="{1D0309E0-4337-4FB0-AD01-C42F98DBA1F1}"/>
    <cellStyle name="Note 3 2 4 2 3" xfId="47190" xr:uid="{F6098B34-5C29-4FC3-9F10-E1B41B205049}"/>
    <cellStyle name="Note 3 2 4 2 4" xfId="47191" xr:uid="{CF6F8CDC-72C6-477F-95D7-30F0AA997A3E}"/>
    <cellStyle name="Note 3 2 4 2 5" xfId="47192" xr:uid="{6AFCF68D-1357-4D55-A9AF-DE9B0B53A38A}"/>
    <cellStyle name="Note 3 2 4 3" xfId="47193" xr:uid="{6956059A-B615-4B5A-B095-B972F91FB886}"/>
    <cellStyle name="Note 3 2 4 3 2" xfId="47194" xr:uid="{974467F7-F05F-46D8-A377-C04054A44EA1}"/>
    <cellStyle name="Note 3 2 4 3 3" xfId="47195" xr:uid="{1C1B2072-08F5-41FD-A8D8-07F1C9B19608}"/>
    <cellStyle name="Note 3 2 4 3 4" xfId="47196" xr:uid="{1FC72742-64D8-4A66-99C4-22E383936978}"/>
    <cellStyle name="Note 3 2 4 3 5" xfId="47197" xr:uid="{30A867E2-8DB5-4CAA-BA0B-252954792E97}"/>
    <cellStyle name="Note 3 2 4 4" xfId="47198" xr:uid="{E60F4D83-8BEA-4812-9E18-46AF78919707}"/>
    <cellStyle name="Note 3 2 4 5" xfId="47199" xr:uid="{EEBD431F-69F7-44DE-88D0-60BC63A442C0}"/>
    <cellStyle name="Note 3 2 4 6" xfId="47200" xr:uid="{3862FBE2-4DAD-49ED-86EA-0BD102BEDC9B}"/>
    <cellStyle name="Note 3 2 4 7" xfId="47201" xr:uid="{C688494E-7E28-44D5-91E1-C97CD30563BA}"/>
    <cellStyle name="Note 3 2 5" xfId="47202" xr:uid="{260A95DA-7D8A-4021-9CA1-AF933957B434}"/>
    <cellStyle name="Note 3 2 5 2" xfId="47203" xr:uid="{C8D62CD4-FB1E-4F99-BE8D-FDECAB9E97B8}"/>
    <cellStyle name="Note 3 2 5 3" xfId="47204" xr:uid="{BF798B77-6A4B-4CD7-97D5-A226A4827334}"/>
    <cellStyle name="Note 3 2 5 4" xfId="47205" xr:uid="{6891F414-9BF8-42F2-AAEE-8DAAF3BE1AC0}"/>
    <cellStyle name="Note 3 2 5 5" xfId="47206" xr:uid="{DB539F49-2C3A-4DA9-9520-34109FF50F4A}"/>
    <cellStyle name="Note 3 2 6" xfId="47207" xr:uid="{ABAE3B02-0FE8-48D7-9ED6-72B34771CFDB}"/>
    <cellStyle name="Note 3 2 6 2" xfId="47208" xr:uid="{60B49ACC-7425-47DB-89B5-2B661460A92F}"/>
    <cellStyle name="Note 3 2 6 3" xfId="47209" xr:uid="{2BAB707D-9A1B-4DE7-80A5-9E74DF207DF0}"/>
    <cellStyle name="Note 3 2 6 4" xfId="47210" xr:uid="{D48E1998-249A-49F5-8D38-A744E2BEEDC2}"/>
    <cellStyle name="Note 3 2 6 5" xfId="47211" xr:uid="{08B8BA63-5EAE-4A42-836E-9971B75FBF05}"/>
    <cellStyle name="Note 3 2 7" xfId="47212" xr:uid="{2AF9E0A9-1507-4BF6-8503-786C18E0CB78}"/>
    <cellStyle name="Note 3 2 8" xfId="47213" xr:uid="{5B6AD5D7-565B-4104-B707-E26F4CBD1641}"/>
    <cellStyle name="Note 3 2 9" xfId="47214" xr:uid="{0CB818F2-BC5B-4928-997A-B19BE5CEB73B}"/>
    <cellStyle name="Note 3 2_Commentaires" xfId="47215" xr:uid="{C83F1563-A91C-4C11-AF87-CA4640ABD4CB}"/>
    <cellStyle name="Note 3 3" xfId="47216" xr:uid="{79454A3D-9217-4E0B-BBD9-9C5D5683F798}"/>
    <cellStyle name="Note 3 3 2" xfId="47217" xr:uid="{5C74BD3C-49EE-443A-96F4-7DB7A347CE97}"/>
    <cellStyle name="Note 3 3 2 2" xfId="47218" xr:uid="{313CB682-4809-4CEB-8AFF-069129CBFD4E}"/>
    <cellStyle name="Note 3 3 2 3" xfId="47219" xr:uid="{AD3BBAAA-7DC3-4378-9701-87576C226F5C}"/>
    <cellStyle name="Note 3 3 2 4" xfId="47220" xr:uid="{57AC1F83-7D78-4FDB-9044-994D33A265CB}"/>
    <cellStyle name="Note 3 3 2 5" xfId="47221" xr:uid="{A6E93972-0264-43C3-A657-E1985161CCB7}"/>
    <cellStyle name="Note 3 3 2_Commentaires" xfId="47222" xr:uid="{04A9D726-5C56-4E57-A595-C722743E1A77}"/>
    <cellStyle name="Note 3 3 3" xfId="47223" xr:uid="{D3C1955C-6850-40AF-A85F-4339342631C9}"/>
    <cellStyle name="Note 3 3 3 2" xfId="47224" xr:uid="{BF651418-3AB1-4181-9D73-EABDF803CD34}"/>
    <cellStyle name="Note 3 3 3 3" xfId="47225" xr:uid="{8CB3ED85-7299-4EC8-A568-FACEC151C098}"/>
    <cellStyle name="Note 3 3 3 4" xfId="47226" xr:uid="{7B13DAA4-A1D6-4E63-85D8-A53DA4C95AEB}"/>
    <cellStyle name="Note 3 3 3 5" xfId="47227" xr:uid="{DE388540-634A-4CBA-9F8A-B87E5361BAA9}"/>
    <cellStyle name="Note 3 3 4" xfId="47228" xr:uid="{C0145A0C-2ED6-48F8-9987-93A65F24C382}"/>
    <cellStyle name="Note 3 3 5" xfId="47229" xr:uid="{62AE5450-6531-4DE5-B9E4-8AC53E33C72F}"/>
    <cellStyle name="Note 3 3 6" xfId="47230" xr:uid="{055665BA-C4A4-49CC-962B-6E8056B0DBA0}"/>
    <cellStyle name="Note 3 3 7" xfId="47231" xr:uid="{A0142DAD-DC72-45CB-BE31-D2C82F5058AF}"/>
    <cellStyle name="Note 3 3_Commentaires" xfId="47232" xr:uid="{29582AF2-8E35-4603-AF00-BF4DE9BFA30F}"/>
    <cellStyle name="Note 3 4" xfId="47233" xr:uid="{CD1E4702-0B9A-46B0-9FF0-D9428F1AEFA2}"/>
    <cellStyle name="Note 3 4 2" xfId="47234" xr:uid="{ABE1ADFD-501A-485A-B7C3-F97527AE7932}"/>
    <cellStyle name="Note 3 4 2 2" xfId="47235" xr:uid="{1764C29E-D646-4D79-930E-B202C71CC261}"/>
    <cellStyle name="Note 3 4 2 3" xfId="47236" xr:uid="{21DFD5C2-A0CA-4C3F-8620-2D33F55133B9}"/>
    <cellStyle name="Note 3 4 2 4" xfId="47237" xr:uid="{2B1FF433-EA5D-447E-B4BD-F47EAE258228}"/>
    <cellStyle name="Note 3 4 2 5" xfId="47238" xr:uid="{3D1AB474-F3AC-482B-8145-898C58C1F43A}"/>
    <cellStyle name="Note 3 4 2_Commentaires" xfId="47239" xr:uid="{3789AF40-9001-4888-A7E8-795863A6EB58}"/>
    <cellStyle name="Note 3 4 3" xfId="47240" xr:uid="{05D7F66F-52B4-46FA-B1ED-308B388EFEB9}"/>
    <cellStyle name="Note 3 4 3 2" xfId="47241" xr:uid="{3DC4FCDD-9883-4CAB-952C-5CBD478AB44A}"/>
    <cellStyle name="Note 3 4 3 3" xfId="47242" xr:uid="{69EFEDFF-198A-4B64-9E1A-7144DFC4BF8B}"/>
    <cellStyle name="Note 3 4 3 4" xfId="47243" xr:uid="{1D9AB0DA-5968-4350-B13B-866F8D30A7A3}"/>
    <cellStyle name="Note 3 4 3 5" xfId="47244" xr:uid="{E07864B3-6073-43EC-AA6E-0B75747684EA}"/>
    <cellStyle name="Note 3 4 4" xfId="47245" xr:uid="{6266A3C1-B744-441C-A98B-519BE620574A}"/>
    <cellStyle name="Note 3 4 5" xfId="47246" xr:uid="{0DE50F9C-4A74-4313-8989-16485CB150C1}"/>
    <cellStyle name="Note 3 4 6" xfId="47247" xr:uid="{D7CBD7B1-C2CC-4AA9-B53E-271481139EDF}"/>
    <cellStyle name="Note 3 4 7" xfId="47248" xr:uid="{E27E0A37-F9C0-4B23-8A00-B5F97BED71CE}"/>
    <cellStyle name="Note 3 4_Commentaires" xfId="47249" xr:uid="{015EAAE5-E230-45E3-B33D-EBBA3ED895AC}"/>
    <cellStyle name="Note 3 5" xfId="47250" xr:uid="{5472CDF0-CD5D-459D-A71C-C3E15FA9E5B0}"/>
    <cellStyle name="Note 3 5 2" xfId="47251" xr:uid="{0B9E3BC9-A524-441E-97C4-750E69839863}"/>
    <cellStyle name="Note 3 5 2 2" xfId="47252" xr:uid="{74A0B4DF-F6D3-4E99-AA41-60E94E25BDDF}"/>
    <cellStyle name="Note 3 5 2 3" xfId="47253" xr:uid="{9620A109-2B1E-4424-931B-C2733E5E9627}"/>
    <cellStyle name="Note 3 5 2 4" xfId="47254" xr:uid="{85107A9A-D61B-49E8-870B-38EB4C111B41}"/>
    <cellStyle name="Note 3 5 2 5" xfId="47255" xr:uid="{133F93C5-9C9E-40F2-BA5B-FE0C2C5105AE}"/>
    <cellStyle name="Note 3 5 2_Commentaires" xfId="47256" xr:uid="{62B47DBC-128F-46AB-A6F5-53F2F52FBED5}"/>
    <cellStyle name="Note 3 5 3" xfId="47257" xr:uid="{4C864E52-00C5-4DED-AC12-2E575AC76A8C}"/>
    <cellStyle name="Note 3 5 3 2" xfId="47258" xr:uid="{5BA7CC6F-5F9F-4419-976E-0D1FAF546AA2}"/>
    <cellStyle name="Note 3 5 3 3" xfId="47259" xr:uid="{03F475C4-C3A0-4345-9692-C54019CD38C8}"/>
    <cellStyle name="Note 3 5 3 4" xfId="47260" xr:uid="{63423745-C3A9-47F9-8983-B592C7CCBA45}"/>
    <cellStyle name="Note 3 5 3 5" xfId="47261" xr:uid="{C3FB47EE-B17C-4F5E-B851-5FC20A632B07}"/>
    <cellStyle name="Note 3 5 4" xfId="47262" xr:uid="{17C6611D-4486-4D48-B54E-C49D4982EF39}"/>
    <cellStyle name="Note 3 5 5" xfId="47263" xr:uid="{0C0781EE-3F93-4D4D-BFF2-C69E472C8537}"/>
    <cellStyle name="Note 3 5 6" xfId="47264" xr:uid="{67C3C908-A5AF-45A8-A32E-ECF0B316C450}"/>
    <cellStyle name="Note 3 5 7" xfId="47265" xr:uid="{3C046731-4516-446C-A5EB-13ADD0185C6A}"/>
    <cellStyle name="Note 3 5_Commentaires" xfId="47266" xr:uid="{467EAF4B-BDA4-490A-8F9A-EC9CD92D8F0F}"/>
    <cellStyle name="Note 3 6" xfId="47267" xr:uid="{90C9FF74-A65B-4831-94D8-0D0E9C619A03}"/>
    <cellStyle name="Note 3 6 2" xfId="47268" xr:uid="{EE59320A-8FDF-4000-8122-C487343AED72}"/>
    <cellStyle name="Note 3 6 2 2" xfId="47269" xr:uid="{4F8CCAAC-0F7D-4C52-A194-386CEECDB0BA}"/>
    <cellStyle name="Note 3 6 2 3" xfId="47270" xr:uid="{387E1D6B-BDBF-401F-A466-0DED10B792DF}"/>
    <cellStyle name="Note 3 6 2 4" xfId="47271" xr:uid="{96F3B902-FBB9-48FE-BF72-59906F7325A4}"/>
    <cellStyle name="Note 3 6 2 5" xfId="47272" xr:uid="{02C2D179-C75E-4BF4-9B19-8A2472D9E330}"/>
    <cellStyle name="Note 3 6 2_Commentaires" xfId="47273" xr:uid="{F22978EE-20C1-4D17-B6D8-7D359B6E1670}"/>
    <cellStyle name="Note 3 6 3" xfId="47274" xr:uid="{87C96D5F-F450-4D07-9728-954DB469B64D}"/>
    <cellStyle name="Note 3 6 3 2" xfId="47275" xr:uid="{3508A917-5F1B-4D7B-BFB2-2CBB237F55B0}"/>
    <cellStyle name="Note 3 6 3 3" xfId="47276" xr:uid="{5D2FEB28-3D3F-4E62-88C5-2BDE2F0A7876}"/>
    <cellStyle name="Note 3 6 3 4" xfId="47277" xr:uid="{9DE7E5EE-CC72-4F97-8740-45BC40224A44}"/>
    <cellStyle name="Note 3 6 3 5" xfId="47278" xr:uid="{D6440787-EF1A-4789-A724-E213E0A0D659}"/>
    <cellStyle name="Note 3 6 4" xfId="47279" xr:uid="{ECFF7F77-250D-406D-B262-CCC31371DD68}"/>
    <cellStyle name="Note 3 6 5" xfId="47280" xr:uid="{DB05BB73-36F4-49DE-8847-9546BF99F332}"/>
    <cellStyle name="Note 3 6 6" xfId="47281" xr:uid="{3375D1AB-DFAA-47D1-9000-DF135B6C2BF4}"/>
    <cellStyle name="Note 3 6 7" xfId="47282" xr:uid="{62D6A6A8-81D2-40FF-8D52-47D9873BA373}"/>
    <cellStyle name="Note 3 6_Commentaires" xfId="47283" xr:uid="{694BD88F-44A6-4B36-99BE-5BDA42031BEB}"/>
    <cellStyle name="Note 3 7" xfId="47284" xr:uid="{3421EA8A-EC6B-4282-9A79-2DFA72FAB5D7}"/>
    <cellStyle name="Note 3 7 2" xfId="47285" xr:uid="{DCFEEF2C-DAF5-4EE3-B4D3-B312C46DC929}"/>
    <cellStyle name="Note 3 7 2 2" xfId="47286" xr:uid="{4926430B-FF65-4C4C-8066-76CF67FAD1F3}"/>
    <cellStyle name="Note 3 7 2 3" xfId="47287" xr:uid="{F35DDB52-3DFA-47DB-956A-D181E4611B5B}"/>
    <cellStyle name="Note 3 7 2 4" xfId="47288" xr:uid="{2DA4D751-5F14-433D-823C-F042B74DB628}"/>
    <cellStyle name="Note 3 7 2 5" xfId="47289" xr:uid="{3AEFC14E-1691-4272-AF6F-4D7D7A3F9FD9}"/>
    <cellStyle name="Note 3 7 3" xfId="47290" xr:uid="{5F4502E3-9B3D-4A0F-8460-43BDA9F604E1}"/>
    <cellStyle name="Note 3 7 4" xfId="47291" xr:uid="{9AFC5FE9-F694-4337-8D18-5D7A3EA9CCAD}"/>
    <cellStyle name="Note 3 7 5" xfId="47292" xr:uid="{E174CECF-6C1D-4CF6-A338-24F94A7AD9F2}"/>
    <cellStyle name="Note 3 7 6" xfId="47293" xr:uid="{39BA6226-46ED-4473-A8A2-86A0820D318F}"/>
    <cellStyle name="Note 3 7_Commentaires" xfId="47294" xr:uid="{57AE838E-398A-400A-A551-A9173A256BE3}"/>
    <cellStyle name="Note 3 8" xfId="47295" xr:uid="{F38F8D76-B170-4C87-978D-95622A470670}"/>
    <cellStyle name="Note 3 8 2" xfId="47296" xr:uid="{5F4800B4-8248-41B0-9223-A3C25477ECD0}"/>
    <cellStyle name="Note 3 8 3" xfId="47297" xr:uid="{7E201652-6E4F-48CA-A191-7CCBCE5D16AA}"/>
    <cellStyle name="Note 3 8 4" xfId="47298" xr:uid="{7072959F-7389-4F31-BBC5-9571864B5D0E}"/>
    <cellStyle name="Note 3 8 5" xfId="47299" xr:uid="{7BC87E8F-B743-4030-A82B-368084608471}"/>
    <cellStyle name="Note 3 8_Commentaires" xfId="47300" xr:uid="{FF91CDCE-7C78-419F-813B-0A259CCC5F6D}"/>
    <cellStyle name="Note 3 9" xfId="47301" xr:uid="{E84FB813-0A75-49BC-8E6C-2957E73EE985}"/>
    <cellStyle name="Note 3_Commentaires" xfId="47302" xr:uid="{A9230139-0FFC-480E-BAC7-86747746AD87}"/>
    <cellStyle name="Note 30" xfId="47303" xr:uid="{9B60AC95-5119-4CB5-AE61-EC2B65DB4065}"/>
    <cellStyle name="Note 30 2" xfId="47304" xr:uid="{9C65AE6C-7D58-4FB7-8381-C50071EA7796}"/>
    <cellStyle name="Note 30 2 2" xfId="47305" xr:uid="{3076F08A-DD9C-4176-B866-EBAA5DB596FB}"/>
    <cellStyle name="Note 30 2_Commentaires" xfId="47306" xr:uid="{C70E11D6-B028-40D1-8A18-2167A2D63DA1}"/>
    <cellStyle name="Note 30 3" xfId="47307" xr:uid="{1C32B8D2-4994-4CC4-A587-F9C8615BBFC5}"/>
    <cellStyle name="Note 30_Commentaires" xfId="47308" xr:uid="{FEF11AE9-6C99-47FD-89C1-62C9DCF682AD}"/>
    <cellStyle name="Note 31" xfId="47309" xr:uid="{57B503C6-54DC-460C-9C2A-487CB8E757AC}"/>
    <cellStyle name="Note 31 2" xfId="47310" xr:uid="{C6031747-2211-4995-8805-83BF156255B9}"/>
    <cellStyle name="Note 31 2 2" xfId="47311" xr:uid="{2324C407-D803-4142-8FC2-1F4A96DEB2D8}"/>
    <cellStyle name="Note 31 2_Commentaires" xfId="47312" xr:uid="{6F84A177-808E-414E-863F-DD7247EFDF42}"/>
    <cellStyle name="Note 31 3" xfId="47313" xr:uid="{5E9F38B6-44D8-4338-811D-51FAF3D00B1D}"/>
    <cellStyle name="Note 31_Commentaires" xfId="47314" xr:uid="{E17C0869-0F6D-4E9B-B84A-DB64A810E633}"/>
    <cellStyle name="Note 32" xfId="47315" xr:uid="{35D34643-9908-4A7F-AEE9-D2C2E50BD14E}"/>
    <cellStyle name="Note 32 2" xfId="47316" xr:uid="{0499D97B-5434-4A77-B63A-0C69D548C14A}"/>
    <cellStyle name="Note 32_Commentaires" xfId="47317" xr:uid="{86CC4C85-7EA2-48A6-BD9D-C4CCCEF34D1A}"/>
    <cellStyle name="Note 33" xfId="47318" xr:uid="{1D172499-A02B-4716-8DD6-8C86E0D6F48D}"/>
    <cellStyle name="Note 33 2" xfId="47319" xr:uid="{C580AF16-120C-4B96-BB93-1AC2B4D572BD}"/>
    <cellStyle name="Note 33_Commentaires" xfId="47320" xr:uid="{547F3FBB-0FCD-4B34-85EE-B5B8726597C4}"/>
    <cellStyle name="Note 34" xfId="47321" xr:uid="{1FA04668-BC35-4617-8610-005212CF8073}"/>
    <cellStyle name="Note 35" xfId="61779" xr:uid="{C92D6FD2-0550-4A31-A1E4-5962636F855B}"/>
    <cellStyle name="Note 36" xfId="61771" xr:uid="{E0F6C2E1-E6F3-4AB4-9275-E8E900F4383A}"/>
    <cellStyle name="Note 37" xfId="46069" xr:uid="{A24657F4-C54E-4955-B82E-DB986EE625E1}"/>
    <cellStyle name="Note 4" xfId="47322" xr:uid="{CE1E45F1-6D5F-4AD0-92C0-1588C2CCE69E}"/>
    <cellStyle name="Note 4 10" xfId="47323" xr:uid="{D4662DAD-865D-4240-B0A2-6A68B0DC2990}"/>
    <cellStyle name="Note 4 11" xfId="47324" xr:uid="{AF88727E-A2B6-45C4-8061-BE51156DC1AE}"/>
    <cellStyle name="Note 4 12" xfId="47325" xr:uid="{DDDBBAEA-758C-4A1E-A69B-F38D523D8670}"/>
    <cellStyle name="Note 4 2" xfId="47326" xr:uid="{768294A7-4C10-47BB-99A7-62D603DB182E}"/>
    <cellStyle name="Note 4 2 10" xfId="47327" xr:uid="{AE500ABA-E00B-42DC-BD97-D5D6B9187DC8}"/>
    <cellStyle name="Note 4 2 2" xfId="47328" xr:uid="{518510A1-4B94-4CF8-B815-487AF34BE18F}"/>
    <cellStyle name="Note 4 2 2 2" xfId="47329" xr:uid="{20A0DC3B-5FEB-4AA5-9369-A51F2157D846}"/>
    <cellStyle name="Note 4 2 2 2 2" xfId="47330" xr:uid="{314BF47C-7961-4BA7-A305-1BA846BE0C91}"/>
    <cellStyle name="Note 4 2 2 2 3" xfId="47331" xr:uid="{A1C4E8E7-F09F-4B6B-B9FD-4EC6EA6449EF}"/>
    <cellStyle name="Note 4 2 2 2 4" xfId="47332" xr:uid="{D4F2E412-DFE0-4902-8E3B-65DCD0A0D3D8}"/>
    <cellStyle name="Note 4 2 2 2 5" xfId="47333" xr:uid="{4BB0757E-431A-40B3-B2BF-ADE45E3E9691}"/>
    <cellStyle name="Note 4 2 2 3" xfId="47334" xr:uid="{CCD03BCB-AF80-4B21-8788-C5BAC749FEF2}"/>
    <cellStyle name="Note 4 2 2 3 2" xfId="47335" xr:uid="{491F44CF-AF48-409E-AAFB-4BA297855249}"/>
    <cellStyle name="Note 4 2 2 3 3" xfId="47336" xr:uid="{5B05D694-B366-4EB3-B1B0-3B9AC88E3989}"/>
    <cellStyle name="Note 4 2 2 3 4" xfId="47337" xr:uid="{00AB1B49-23B4-4075-8038-6B9C2950FC91}"/>
    <cellStyle name="Note 4 2 2 3 5" xfId="47338" xr:uid="{56BDE42F-7FE6-47F3-8460-46D7DD083260}"/>
    <cellStyle name="Note 4 2 2 4" xfId="47339" xr:uid="{8C91F9D2-1997-497B-BA67-4BF3EBDB062C}"/>
    <cellStyle name="Note 4 2 2 5" xfId="47340" xr:uid="{C9CE7763-0872-473B-A05E-81F8459A6664}"/>
    <cellStyle name="Note 4 2 2 6" xfId="47341" xr:uid="{0D83483E-3A82-4373-BE8A-516676BF0987}"/>
    <cellStyle name="Note 4 2 2 7" xfId="47342" xr:uid="{9FD09311-A1CF-4194-B9DE-1308085BC368}"/>
    <cellStyle name="Note 4 2 2_Commentaires" xfId="47343" xr:uid="{BDEFA82D-07DD-4EAB-811E-E7A12B5E1C4F}"/>
    <cellStyle name="Note 4 2 3" xfId="47344" xr:uid="{E436C85B-EF31-447E-A941-197CB1D9D37F}"/>
    <cellStyle name="Note 4 2 3 2" xfId="47345" xr:uid="{412DA4BB-462F-40B3-B870-D363EB8825E9}"/>
    <cellStyle name="Note 4 2 3 2 2" xfId="47346" xr:uid="{61C89B1B-B5E5-4258-B97A-44A02359B12E}"/>
    <cellStyle name="Note 4 2 3 2 3" xfId="47347" xr:uid="{F8CED31B-2F4D-4609-8B21-243D0E168F50}"/>
    <cellStyle name="Note 4 2 3 2 4" xfId="47348" xr:uid="{F0B86A1E-CF40-46FC-89C0-4CE6F9CDD390}"/>
    <cellStyle name="Note 4 2 3 2 5" xfId="47349" xr:uid="{BEE16352-EEDF-4171-BDCF-D4C3D456DE97}"/>
    <cellStyle name="Note 4 2 3 3" xfId="47350" xr:uid="{55B24420-9493-4699-8441-8689D833C5AD}"/>
    <cellStyle name="Note 4 2 3 3 2" xfId="47351" xr:uid="{9EF0CF29-325A-46F8-A2D7-D074D39323B5}"/>
    <cellStyle name="Note 4 2 3 3 3" xfId="47352" xr:uid="{D01C42DA-1A2B-415F-80A9-8CF0165AA076}"/>
    <cellStyle name="Note 4 2 3 3 4" xfId="47353" xr:uid="{9F79EC4B-2E47-48F1-A64A-0F40F17E4322}"/>
    <cellStyle name="Note 4 2 3 3 5" xfId="47354" xr:uid="{5D93E80A-F522-4A34-B79D-9B2B4B2192FB}"/>
    <cellStyle name="Note 4 2 3 4" xfId="47355" xr:uid="{61F5985B-F4EA-4230-83A0-C2E58B52308D}"/>
    <cellStyle name="Note 4 2 3 5" xfId="47356" xr:uid="{D0276A1F-43F4-4A86-8528-E71519F81EB7}"/>
    <cellStyle name="Note 4 2 3 6" xfId="47357" xr:uid="{74D20209-4C6F-4D68-B115-E9FD5B21D1D8}"/>
    <cellStyle name="Note 4 2 3 7" xfId="47358" xr:uid="{E74C2C69-62D9-40AA-8865-1990E2E2F868}"/>
    <cellStyle name="Note 4 2 3_Commentaires" xfId="47359" xr:uid="{0CC2F2E1-7B64-41C2-BE12-01C899F1BEAC}"/>
    <cellStyle name="Note 4 2 4" xfId="47360" xr:uid="{D703140B-FA9F-418B-8CFE-096CA5BFC9F2}"/>
    <cellStyle name="Note 4 2 4 2" xfId="47361" xr:uid="{CE6B12D4-D7CE-47BA-B64C-CC97B0259E26}"/>
    <cellStyle name="Note 4 2 4 2 2" xfId="47362" xr:uid="{D7392E0B-EE47-4CD6-83BB-DB6DFB36EA28}"/>
    <cellStyle name="Note 4 2 4 2 3" xfId="47363" xr:uid="{F314A2DB-7FE2-4985-82BE-2545F8D95B50}"/>
    <cellStyle name="Note 4 2 4 2 4" xfId="47364" xr:uid="{4B8B79EC-B081-480A-BDE8-B16C800E0D36}"/>
    <cellStyle name="Note 4 2 4 2 5" xfId="47365" xr:uid="{F5E30852-254D-4DF1-9801-533C1A28D385}"/>
    <cellStyle name="Note 4 2 4 3" xfId="47366" xr:uid="{C266D13A-6D52-43F5-BA99-9A3F13A4E52B}"/>
    <cellStyle name="Note 4 2 4 3 2" xfId="47367" xr:uid="{4490AB5D-6E87-4194-ADB7-CB9915C6208C}"/>
    <cellStyle name="Note 4 2 4 3 3" xfId="47368" xr:uid="{995F193B-86CD-42E3-A199-232C805C54F5}"/>
    <cellStyle name="Note 4 2 4 3 4" xfId="47369" xr:uid="{0256C16E-EACE-4F47-B7C5-D7275913D5AE}"/>
    <cellStyle name="Note 4 2 4 3 5" xfId="47370" xr:uid="{467D4ACA-0A09-4C7F-B5C5-7F0FB541E3C9}"/>
    <cellStyle name="Note 4 2 4 4" xfId="47371" xr:uid="{D59CAF12-5962-4AC2-88E6-2677827C4E0A}"/>
    <cellStyle name="Note 4 2 4 5" xfId="47372" xr:uid="{044A3140-3143-46F9-AA6A-6961B517C2FC}"/>
    <cellStyle name="Note 4 2 4 6" xfId="47373" xr:uid="{6A0CEE28-F9B3-4631-8C41-DF891E307880}"/>
    <cellStyle name="Note 4 2 4 7" xfId="47374" xr:uid="{461F355F-BF2B-428A-BA96-8BE4A5B1E6C2}"/>
    <cellStyle name="Note 4 2 5" xfId="47375" xr:uid="{D1BCA21E-41C8-47E2-B7BB-9A86BC38E9EA}"/>
    <cellStyle name="Note 4 2 5 2" xfId="47376" xr:uid="{10CBE789-E634-4635-A684-1D78C4137C53}"/>
    <cellStyle name="Note 4 2 5 3" xfId="47377" xr:uid="{8B40DB49-D38A-4C7E-881E-08FCDD9D0B73}"/>
    <cellStyle name="Note 4 2 5 4" xfId="47378" xr:uid="{364FBB2F-DE9F-4609-A249-FD94D06F300B}"/>
    <cellStyle name="Note 4 2 5 5" xfId="47379" xr:uid="{3E5B163F-7F83-4767-A4CE-A252CC96B155}"/>
    <cellStyle name="Note 4 2 6" xfId="47380" xr:uid="{C15C0A42-C4F2-478E-9DC4-CCA5AAB48F30}"/>
    <cellStyle name="Note 4 2 6 2" xfId="47381" xr:uid="{5D90B5A9-4CBD-48E8-AD9D-0D9D85C0F3C0}"/>
    <cellStyle name="Note 4 2 6 3" xfId="47382" xr:uid="{DC6DCCC1-5C8A-4A75-8C1F-25148A1C4726}"/>
    <cellStyle name="Note 4 2 6 4" xfId="47383" xr:uid="{207EEA93-7A1D-45C6-BF87-9FDA44A98ECC}"/>
    <cellStyle name="Note 4 2 6 5" xfId="47384" xr:uid="{98251FF8-4433-4983-B4D6-BDC96E38EE57}"/>
    <cellStyle name="Note 4 2 7" xfId="47385" xr:uid="{33AC73D7-FB88-4429-B252-7BF77D85C3DA}"/>
    <cellStyle name="Note 4 2 8" xfId="47386" xr:uid="{7E388573-84F4-4FBC-A054-51457DDD9735}"/>
    <cellStyle name="Note 4 2 9" xfId="47387" xr:uid="{3A8DA752-7D5B-427A-A2AD-08FF90F81ACA}"/>
    <cellStyle name="Note 4 2_Commentaires" xfId="47388" xr:uid="{28C1109D-67A5-4FC4-B841-E47F4F6B36DB}"/>
    <cellStyle name="Note 4 3" xfId="47389" xr:uid="{DF92E64E-FE05-4CCF-B62A-59C36F03C826}"/>
    <cellStyle name="Note 4 3 2" xfId="47390" xr:uid="{4356C8B4-C819-4ABF-B918-C06BB7A66F46}"/>
    <cellStyle name="Note 4 3 2 2" xfId="47391" xr:uid="{F03230C7-8C68-42BB-B5ED-2160E9F37690}"/>
    <cellStyle name="Note 4 3 2 3" xfId="47392" xr:uid="{5978C384-D33C-4B0E-A9E6-7FEC654E0B31}"/>
    <cellStyle name="Note 4 3 2 4" xfId="47393" xr:uid="{C79007AD-0478-4444-8A21-A30FC23DF085}"/>
    <cellStyle name="Note 4 3 2 5" xfId="47394" xr:uid="{5C7CBD0C-6C3C-4F82-9FEC-609F2E7F72EE}"/>
    <cellStyle name="Note 4 3 2_Commentaires" xfId="47395" xr:uid="{07680BE2-FAD0-4647-965A-FC7EEAA5B427}"/>
    <cellStyle name="Note 4 3 3" xfId="47396" xr:uid="{7CE5A4C6-B69D-45BA-A408-3B7C9175CB1F}"/>
    <cellStyle name="Note 4 3 3 2" xfId="47397" xr:uid="{4CBCB5EC-BBBF-4E4E-A75F-CD84E51AC0E7}"/>
    <cellStyle name="Note 4 3 3 3" xfId="47398" xr:uid="{76FDCF1A-299C-4C7A-959A-56C636B3EDD9}"/>
    <cellStyle name="Note 4 3 3 4" xfId="47399" xr:uid="{227E5397-0676-411A-9105-6CC813E6B27E}"/>
    <cellStyle name="Note 4 3 3 5" xfId="47400" xr:uid="{8C1DB266-D819-4812-AC57-2ED3B6B443B1}"/>
    <cellStyle name="Note 4 3 4" xfId="47401" xr:uid="{8F198C6B-0482-42F1-8F0E-C7A3997E86D0}"/>
    <cellStyle name="Note 4 3 5" xfId="47402" xr:uid="{B5BE74EC-F5E4-41B9-BAED-E374D3401E61}"/>
    <cellStyle name="Note 4 3 6" xfId="47403" xr:uid="{D7AD6CEA-E718-4FCD-BA95-560AAEB8E47A}"/>
    <cellStyle name="Note 4 3 7" xfId="47404" xr:uid="{C13774BC-FC70-4005-BA31-B4CEE7A5C848}"/>
    <cellStyle name="Note 4 3_Commentaires" xfId="47405" xr:uid="{FE007EB2-ADE7-4B95-BB92-E105FE981AA5}"/>
    <cellStyle name="Note 4 4" xfId="47406" xr:uid="{CC45F3DF-1C80-4139-ACC6-8481F0754576}"/>
    <cellStyle name="Note 4 4 2" xfId="47407" xr:uid="{9389EF5A-7B13-45F9-B137-351DF5C1D830}"/>
    <cellStyle name="Note 4 4 2 2" xfId="47408" xr:uid="{06220DF4-4B0A-4E54-9EB8-ED520093162E}"/>
    <cellStyle name="Note 4 4 2 3" xfId="47409" xr:uid="{1FB58132-837D-4320-9642-BEC5664C1209}"/>
    <cellStyle name="Note 4 4 2 4" xfId="47410" xr:uid="{0F4201D0-9E00-4AF8-B48D-47645F746BBB}"/>
    <cellStyle name="Note 4 4 2 5" xfId="47411" xr:uid="{6B19C7B1-0B9F-44E8-B1AF-3F688D7B5CCB}"/>
    <cellStyle name="Note 4 4 2_Commentaires" xfId="47412" xr:uid="{62D278A9-18FD-407A-A981-79306056AAD9}"/>
    <cellStyle name="Note 4 4 3" xfId="47413" xr:uid="{C5F7BAE6-0512-485B-9B77-3E7DDA6657B2}"/>
    <cellStyle name="Note 4 4 3 2" xfId="47414" xr:uid="{1FEDFA1B-2968-4838-AAEF-154856E5279C}"/>
    <cellStyle name="Note 4 4 3 3" xfId="47415" xr:uid="{7A1034FB-AEAD-4278-881A-12954842B859}"/>
    <cellStyle name="Note 4 4 3 4" xfId="47416" xr:uid="{E5DB9460-E820-4E8F-BA11-603B6EE5D26B}"/>
    <cellStyle name="Note 4 4 3 5" xfId="47417" xr:uid="{B2E1D026-C1EF-4365-B79D-F93C0728C8A5}"/>
    <cellStyle name="Note 4 4 4" xfId="47418" xr:uid="{228AB39E-BC5D-438C-92CA-64D24C731FFF}"/>
    <cellStyle name="Note 4 4 5" xfId="47419" xr:uid="{EDCCA3E4-9E4D-4D64-85E1-566D7DB0FA4B}"/>
    <cellStyle name="Note 4 4 6" xfId="47420" xr:uid="{E4F7FC8B-913D-4E5C-8AD0-29D8C849CCF8}"/>
    <cellStyle name="Note 4 4 7" xfId="47421" xr:uid="{A86869F5-7688-4AC8-8E4B-CA45E2E33894}"/>
    <cellStyle name="Note 4 4_Commentaires" xfId="47422" xr:uid="{8996316B-EAFB-4A2E-AEAA-2772BA56A35A}"/>
    <cellStyle name="Note 4 5" xfId="47423" xr:uid="{349502B8-1502-4444-9F65-BB0A1ED4A7FA}"/>
    <cellStyle name="Note 4 5 2" xfId="47424" xr:uid="{50A30BF6-2A5D-479C-AC0A-3C7B6BF00902}"/>
    <cellStyle name="Note 4 5 2 2" xfId="47425" xr:uid="{1930F509-A3C2-4ED3-947A-FDC8707397E3}"/>
    <cellStyle name="Note 4 5 2 3" xfId="47426" xr:uid="{8897BD6B-2956-4B9D-8997-A2AC810D5D79}"/>
    <cellStyle name="Note 4 5 2 4" xfId="47427" xr:uid="{C9433D66-7A1F-4093-91CF-84DEBC5DCB2F}"/>
    <cellStyle name="Note 4 5 2 5" xfId="47428" xr:uid="{DC55E323-3EF2-4333-AB00-D5616E76FE6F}"/>
    <cellStyle name="Note 4 5 2_Commentaires" xfId="47429" xr:uid="{2236E99E-A669-4A9A-B323-168C1FD601D0}"/>
    <cellStyle name="Note 4 5 3" xfId="47430" xr:uid="{91AF2D32-E558-41B7-8419-CB62FD2C017C}"/>
    <cellStyle name="Note 4 5 3 2" xfId="47431" xr:uid="{FFD4335F-EC72-4697-9DF0-F7C1AB2D9BC1}"/>
    <cellStyle name="Note 4 5 3 3" xfId="47432" xr:uid="{7B062D05-0371-4507-B32D-0CAA6D26FEE8}"/>
    <cellStyle name="Note 4 5 3 4" xfId="47433" xr:uid="{BAE17661-40A7-4325-A2F1-6575E5547B98}"/>
    <cellStyle name="Note 4 5 3 5" xfId="47434" xr:uid="{01D9A07E-B1D9-4401-86F8-5E554849C09D}"/>
    <cellStyle name="Note 4 5 4" xfId="47435" xr:uid="{727EB1AF-32F8-47C1-BAFC-DA42A90B3CE6}"/>
    <cellStyle name="Note 4 5 5" xfId="47436" xr:uid="{152D86F2-8152-4ED6-BDCB-5789F7DF8352}"/>
    <cellStyle name="Note 4 5 6" xfId="47437" xr:uid="{63040B05-D2FF-4931-80DF-2B01C1034618}"/>
    <cellStyle name="Note 4 5 7" xfId="47438" xr:uid="{7597544F-CDB9-4C2E-A59E-561B48588D9C}"/>
    <cellStyle name="Note 4 5_Commentaires" xfId="47439" xr:uid="{A1EE7D80-7F9C-4BA5-9065-4603F9876165}"/>
    <cellStyle name="Note 4 6" xfId="47440" xr:uid="{250FA954-A332-41C6-B88B-683212C5FC32}"/>
    <cellStyle name="Note 4 6 2" xfId="47441" xr:uid="{8CD89B1A-0530-4A8C-99FD-B53AB2C2A8C2}"/>
    <cellStyle name="Note 4 6 2 2" xfId="47442" xr:uid="{8DF90B0C-B48E-4936-A9AD-553E5DBCA15D}"/>
    <cellStyle name="Note 4 6 2 3" xfId="47443" xr:uid="{111071F0-5620-4D57-AF7B-43E9D982047E}"/>
    <cellStyle name="Note 4 6 2 4" xfId="47444" xr:uid="{07C039DB-1BB6-475C-B368-E4D46586B8AB}"/>
    <cellStyle name="Note 4 6 2 5" xfId="47445" xr:uid="{944E268A-DF17-435D-88E9-F75AD7B470F7}"/>
    <cellStyle name="Note 4 6 2_Commentaires" xfId="47446" xr:uid="{41E1AA25-FCFE-423D-824B-0244B7BA8701}"/>
    <cellStyle name="Note 4 6 3" xfId="47447" xr:uid="{6DB9B6CC-280A-45F7-BB84-15D393D0F476}"/>
    <cellStyle name="Note 4 6 3 2" xfId="47448" xr:uid="{2EA0C6DB-FA77-4A8D-86E0-B0CCE083BBCF}"/>
    <cellStyle name="Note 4 6 3 3" xfId="47449" xr:uid="{EA16B9BE-258E-4AA8-B9AE-8561C873F83B}"/>
    <cellStyle name="Note 4 6 3 4" xfId="47450" xr:uid="{F3E5EEDF-1773-4E11-90A9-9C34FB61215A}"/>
    <cellStyle name="Note 4 6 3 5" xfId="47451" xr:uid="{303FAA55-FF60-4F7B-A717-C595B6AE178A}"/>
    <cellStyle name="Note 4 6 4" xfId="47452" xr:uid="{612F8B3B-4C74-4E58-A626-DA98B06609F3}"/>
    <cellStyle name="Note 4 6 5" xfId="47453" xr:uid="{40A038C7-6A36-426E-8F1A-33C76E6334EC}"/>
    <cellStyle name="Note 4 6 6" xfId="47454" xr:uid="{9341AC46-45B5-4749-B11E-80DB80566E4E}"/>
    <cellStyle name="Note 4 6 7" xfId="47455" xr:uid="{FD2E462F-0491-4ADB-8732-609FAF16D324}"/>
    <cellStyle name="Note 4 6_Commentaires" xfId="47456" xr:uid="{06975DFE-C384-4F18-9D2B-0AFE02022AE4}"/>
    <cellStyle name="Note 4 7" xfId="47457" xr:uid="{837AE984-069E-4616-988D-9352C48E5557}"/>
    <cellStyle name="Note 4 7 2" xfId="47458" xr:uid="{94BAF97D-36F8-48CC-896F-187F24B6839F}"/>
    <cellStyle name="Note 4 7 2 2" xfId="47459" xr:uid="{8E5A919C-EB5B-4193-B9D8-C4F81B6B13BF}"/>
    <cellStyle name="Note 4 7 2 3" xfId="47460" xr:uid="{BFA06C1E-28FF-46DF-8029-D8EB98BAFCF1}"/>
    <cellStyle name="Note 4 7 2 4" xfId="47461" xr:uid="{63BD6097-7D3A-4209-B69D-C2C9750DEC65}"/>
    <cellStyle name="Note 4 7 2 5" xfId="47462" xr:uid="{1C3DD732-78DF-4E20-9969-7E13F701D218}"/>
    <cellStyle name="Note 4 7 3" xfId="47463" xr:uid="{BA86AC4B-C60B-4B22-BAEC-47018F129EDC}"/>
    <cellStyle name="Note 4 7 4" xfId="47464" xr:uid="{6F3F10B5-8160-41BA-9360-6302049368F7}"/>
    <cellStyle name="Note 4 7 5" xfId="47465" xr:uid="{704B64D3-7B67-4ECE-A179-E9A7847F1C06}"/>
    <cellStyle name="Note 4 7 6" xfId="47466" xr:uid="{C12D6231-F658-4F29-B80D-85735514D129}"/>
    <cellStyle name="Note 4 7_Commentaires" xfId="47467" xr:uid="{DFCD7FC1-FD04-45FA-8D35-E4897A13AA42}"/>
    <cellStyle name="Note 4 8" xfId="47468" xr:uid="{AA0E230A-8642-4E13-9318-B1E22E86D18F}"/>
    <cellStyle name="Note 4 8 2" xfId="47469" xr:uid="{E01F31F1-C0E9-4248-AB11-4F926A1697C8}"/>
    <cellStyle name="Note 4 8 3" xfId="47470" xr:uid="{76DC86AA-6C89-4A98-AB4C-F310344850D9}"/>
    <cellStyle name="Note 4 8 4" xfId="47471" xr:uid="{9CD79209-DFAA-4A07-9B0A-1A337611D51D}"/>
    <cellStyle name="Note 4 8 5" xfId="47472" xr:uid="{B3EA7B1C-D0EB-4E0C-85AF-CDD710FDE7CB}"/>
    <cellStyle name="Note 4 8_Commentaires" xfId="47473" xr:uid="{196CC1AE-FEE9-4B06-A1DF-6A9ECE4BB49C}"/>
    <cellStyle name="Note 4 9" xfId="47474" xr:uid="{E8A48847-7059-41CB-8004-B5F10B2BC404}"/>
    <cellStyle name="Note 4_Commentaires" xfId="47475" xr:uid="{FF8872AF-50A5-4BC7-B375-B295030359BB}"/>
    <cellStyle name="Note 5" xfId="47476" xr:uid="{EB290F3A-B686-43B9-A686-07324D089CCF}"/>
    <cellStyle name="Note 5 10" xfId="47477" xr:uid="{95529EBD-4E78-42C2-9E2B-6D5C16839A0F}"/>
    <cellStyle name="Note 5 11" xfId="47478" xr:uid="{4347EADF-36D3-4123-BBC8-7B18BF0FE56B}"/>
    <cellStyle name="Note 5 12" xfId="47479" xr:uid="{7A552890-7A10-442E-A763-15CEEE8FE90B}"/>
    <cellStyle name="Note 5 2" xfId="47480" xr:uid="{F36E74DD-9C9A-4646-8091-7DE8F23BDAFF}"/>
    <cellStyle name="Note 5 2 10" xfId="47481" xr:uid="{16850E02-EC35-40E6-869A-6365D0E911E4}"/>
    <cellStyle name="Note 5 2 2" xfId="47482" xr:uid="{068D6F60-CE9E-4107-8A6E-4D25D71F8E21}"/>
    <cellStyle name="Note 5 2 2 2" xfId="47483" xr:uid="{7E9AC16C-4A0E-4344-BC34-A869BCA802D1}"/>
    <cellStyle name="Note 5 2 2 2 2" xfId="47484" xr:uid="{B515536C-9CEB-41F4-9E6C-856A3BF541B6}"/>
    <cellStyle name="Note 5 2 2 2 3" xfId="47485" xr:uid="{7E7D5D96-C515-46AD-AC13-41E4A59EB14E}"/>
    <cellStyle name="Note 5 2 2 2 4" xfId="47486" xr:uid="{EAB0AEA3-7704-4FF1-AE3C-FF83345A7290}"/>
    <cellStyle name="Note 5 2 2 2 5" xfId="47487" xr:uid="{06F59F56-95C8-4209-AC51-A7BF136693F5}"/>
    <cellStyle name="Note 5 2 2 3" xfId="47488" xr:uid="{88F07A40-AB0B-4B44-B89B-A23FFB76F04F}"/>
    <cellStyle name="Note 5 2 2 3 2" xfId="47489" xr:uid="{12BB33AF-6F14-4BAB-B01D-C8D5DE65ED80}"/>
    <cellStyle name="Note 5 2 2 3 3" xfId="47490" xr:uid="{E67150BE-2CFD-447E-93CB-A8DE96EA6886}"/>
    <cellStyle name="Note 5 2 2 3 4" xfId="47491" xr:uid="{716F5B54-9681-423D-8DF9-C8D1397CBC71}"/>
    <cellStyle name="Note 5 2 2 3 5" xfId="47492" xr:uid="{FE1B10BB-534D-48F1-80F3-4CE8C00C7C31}"/>
    <cellStyle name="Note 5 2 2 4" xfId="47493" xr:uid="{172DC389-0039-4A20-8587-86AB6960AB60}"/>
    <cellStyle name="Note 5 2 2 5" xfId="47494" xr:uid="{36E84987-D787-46DE-8AB6-CFCF320A4D46}"/>
    <cellStyle name="Note 5 2 2 6" xfId="47495" xr:uid="{5AE0DD77-7D54-46E3-A19E-C53B08AB478D}"/>
    <cellStyle name="Note 5 2 2 7" xfId="47496" xr:uid="{FB4048DF-6506-4151-B37E-B68CA9D08F5B}"/>
    <cellStyle name="Note 5 2 2_Commentaires" xfId="47497" xr:uid="{2F22178A-D7CE-435C-89BF-8C29761F372A}"/>
    <cellStyle name="Note 5 2 3" xfId="47498" xr:uid="{27E8475C-721A-4708-AC02-85D9B4B25F71}"/>
    <cellStyle name="Note 5 2 3 2" xfId="47499" xr:uid="{11810AF9-13EE-45F8-AD6F-7399D175F0D8}"/>
    <cellStyle name="Note 5 2 3 2 2" xfId="47500" xr:uid="{5ABA94EA-26D7-4F74-96EA-547133825EC0}"/>
    <cellStyle name="Note 5 2 3 2 3" xfId="47501" xr:uid="{0BB1BE27-80B2-4589-A2CC-C87810571D78}"/>
    <cellStyle name="Note 5 2 3 2 4" xfId="47502" xr:uid="{CB5ED817-7E59-404D-BF03-68724D6A6216}"/>
    <cellStyle name="Note 5 2 3 2 5" xfId="47503" xr:uid="{87B6383B-F7DC-452E-A80B-31B8C672D2EB}"/>
    <cellStyle name="Note 5 2 3 3" xfId="47504" xr:uid="{247D1B3B-D9EC-4BBA-AEA4-555DF8AE92E7}"/>
    <cellStyle name="Note 5 2 3 3 2" xfId="47505" xr:uid="{51FBD54E-9365-400D-A9E1-6FB56E90B4EB}"/>
    <cellStyle name="Note 5 2 3 3 3" xfId="47506" xr:uid="{E158963C-9E54-473B-B441-2F30204D262D}"/>
    <cellStyle name="Note 5 2 3 3 4" xfId="47507" xr:uid="{CA27F788-2C2D-40A2-A3E3-A91A0071D177}"/>
    <cellStyle name="Note 5 2 3 3 5" xfId="47508" xr:uid="{DF35EE55-3143-45C5-B319-F3A19037947B}"/>
    <cellStyle name="Note 5 2 3 4" xfId="47509" xr:uid="{58EF0090-520F-49A8-8BA3-49B370E66572}"/>
    <cellStyle name="Note 5 2 3 5" xfId="47510" xr:uid="{584A40AD-D8D7-4781-B657-28C99FD10966}"/>
    <cellStyle name="Note 5 2 3 6" xfId="47511" xr:uid="{707DC640-D156-420C-88D5-597F7B78CAC7}"/>
    <cellStyle name="Note 5 2 3 7" xfId="47512" xr:uid="{B2CEAFF5-AA85-4915-8C31-1C8B62885F4C}"/>
    <cellStyle name="Note 5 2 3_Commentaires" xfId="47513" xr:uid="{93A2829E-8B1D-4BAF-ADE1-2C991C9CEB66}"/>
    <cellStyle name="Note 5 2 4" xfId="47514" xr:uid="{5E9A6840-7146-4A3D-AF43-7E47994DAD10}"/>
    <cellStyle name="Note 5 2 4 2" xfId="47515" xr:uid="{9861AAEB-45E0-40BA-A2AB-8CF4F8987EBB}"/>
    <cellStyle name="Note 5 2 4 2 2" xfId="47516" xr:uid="{56A4F62D-48E9-42B2-BF37-AF52C5CA29B6}"/>
    <cellStyle name="Note 5 2 4 2 3" xfId="47517" xr:uid="{13B175D9-4427-41BA-B826-A6B21A3EF9A2}"/>
    <cellStyle name="Note 5 2 4 2 4" xfId="47518" xr:uid="{89950827-EA84-4659-B175-24AC6B47BDEE}"/>
    <cellStyle name="Note 5 2 4 2 5" xfId="47519" xr:uid="{D6951422-BAD2-49C1-9D61-1C288CC14DEC}"/>
    <cellStyle name="Note 5 2 4 3" xfId="47520" xr:uid="{4FF1EF5D-A9D1-470D-AD4E-CB13BA195C26}"/>
    <cellStyle name="Note 5 2 4 3 2" xfId="47521" xr:uid="{1C1B40FA-D963-4955-B3B6-8A4685D0E204}"/>
    <cellStyle name="Note 5 2 4 3 3" xfId="47522" xr:uid="{B981D67C-9FB1-40FA-9636-34D9165A4AB0}"/>
    <cellStyle name="Note 5 2 4 3 4" xfId="47523" xr:uid="{626FF51E-9DE5-446A-A044-C4DE459D1979}"/>
    <cellStyle name="Note 5 2 4 3 5" xfId="47524" xr:uid="{08664341-4B61-48E5-B3BC-90FF4B8819F3}"/>
    <cellStyle name="Note 5 2 4 4" xfId="47525" xr:uid="{EC2871CB-E5F0-4979-AF8F-58C2DEB56663}"/>
    <cellStyle name="Note 5 2 4 5" xfId="47526" xr:uid="{73A8A84D-3C59-4CBE-994B-F7712C9F2F86}"/>
    <cellStyle name="Note 5 2 4 6" xfId="47527" xr:uid="{806035A9-A9C2-4549-8A9B-158A5FC21CDA}"/>
    <cellStyle name="Note 5 2 4 7" xfId="47528" xr:uid="{51C61FE9-0B29-4A8C-AD1A-70BC6CA40DD1}"/>
    <cellStyle name="Note 5 2 5" xfId="47529" xr:uid="{6C8D928A-0EF6-4A36-82D8-B81881FEF087}"/>
    <cellStyle name="Note 5 2 5 2" xfId="47530" xr:uid="{37A57820-F1ED-48F8-A9AC-326A903A5255}"/>
    <cellStyle name="Note 5 2 5 3" xfId="47531" xr:uid="{D66E39B2-B509-436B-A85E-7BCA27D2CE8F}"/>
    <cellStyle name="Note 5 2 5 4" xfId="47532" xr:uid="{7F68F79A-ADE9-4DC3-8CD1-1AFA721D33E0}"/>
    <cellStyle name="Note 5 2 5 5" xfId="47533" xr:uid="{C916C394-C36D-48A4-A3CB-A7EA95055B2C}"/>
    <cellStyle name="Note 5 2 6" xfId="47534" xr:uid="{86B288DC-116F-4918-8D5F-0F88ACB2FA20}"/>
    <cellStyle name="Note 5 2 6 2" xfId="47535" xr:uid="{4C33D8B7-C523-4906-A5D3-04ECCA169D18}"/>
    <cellStyle name="Note 5 2 6 3" xfId="47536" xr:uid="{6E590E30-F251-4FE1-BF97-DFBAD50B3600}"/>
    <cellStyle name="Note 5 2 6 4" xfId="47537" xr:uid="{76DDA2CA-E489-4FF9-AA55-38F4C33AD091}"/>
    <cellStyle name="Note 5 2 6 5" xfId="47538" xr:uid="{B3342034-AF82-4FF6-B193-1EC386C580B1}"/>
    <cellStyle name="Note 5 2 7" xfId="47539" xr:uid="{7C43EF04-E33A-4D8F-AE5D-9832C8802D41}"/>
    <cellStyle name="Note 5 2 8" xfId="47540" xr:uid="{F0F0A069-4416-4095-B1BF-9F877095D06F}"/>
    <cellStyle name="Note 5 2 9" xfId="47541" xr:uid="{98FFC39F-D004-41AE-8276-B4C190B3C160}"/>
    <cellStyle name="Note 5 2_Commentaires" xfId="47542" xr:uid="{5F2A6E95-9A78-4341-9792-6CBA73B0E661}"/>
    <cellStyle name="Note 5 3" xfId="47543" xr:uid="{768EFE37-43C3-4A92-B99A-8583C98B8F5F}"/>
    <cellStyle name="Note 5 3 2" xfId="47544" xr:uid="{B36A0920-DC37-487D-95BC-BCE5CA1A22C7}"/>
    <cellStyle name="Note 5 3 2 2" xfId="47545" xr:uid="{354FE65E-BB13-4668-BB5A-CB86DBF2904F}"/>
    <cellStyle name="Note 5 3 2 3" xfId="47546" xr:uid="{8340EE6B-68FC-4236-B7F6-F35A0922F934}"/>
    <cellStyle name="Note 5 3 2 4" xfId="47547" xr:uid="{302DF51B-F5A5-437E-A93F-733BD4CCFDF0}"/>
    <cellStyle name="Note 5 3 2 5" xfId="47548" xr:uid="{1D7697D4-24B5-4F0E-8E34-DE31A287B3A6}"/>
    <cellStyle name="Note 5 3 2_Commentaires" xfId="47549" xr:uid="{CBEFE383-12BE-4A80-919C-69E3919966D2}"/>
    <cellStyle name="Note 5 3 3" xfId="47550" xr:uid="{909E2E61-2884-4272-96ED-DEB083C8492F}"/>
    <cellStyle name="Note 5 3 3 2" xfId="47551" xr:uid="{ED943588-11F3-44E3-B38C-2CE559983978}"/>
    <cellStyle name="Note 5 3 3 3" xfId="47552" xr:uid="{8F64AA00-3ED8-4D23-BE69-0EF8A9680402}"/>
    <cellStyle name="Note 5 3 3 4" xfId="47553" xr:uid="{424B476A-00DF-43AC-8A25-0DB2B777C811}"/>
    <cellStyle name="Note 5 3 3 5" xfId="47554" xr:uid="{FEEA0529-F4B3-487F-BB22-CB57DB9E46B0}"/>
    <cellStyle name="Note 5 3 4" xfId="47555" xr:uid="{412DBFC7-80E8-43FB-9FE9-105EDCA99964}"/>
    <cellStyle name="Note 5 3 5" xfId="47556" xr:uid="{575925D6-662E-4074-AEC2-A612A41D8C64}"/>
    <cellStyle name="Note 5 3 6" xfId="47557" xr:uid="{3E293468-DD18-45B0-8872-80514D9684CD}"/>
    <cellStyle name="Note 5 3 7" xfId="47558" xr:uid="{36513845-2A9E-4415-97E9-112822A2A078}"/>
    <cellStyle name="Note 5 3_Commentaires" xfId="47559" xr:uid="{F4B5995D-AB1B-4AAF-8DED-9801DF752DB6}"/>
    <cellStyle name="Note 5 4" xfId="47560" xr:uid="{54A5BF5C-FD06-4601-943E-6A62470E25C0}"/>
    <cellStyle name="Note 5 4 2" xfId="47561" xr:uid="{FDBD95E5-A2C8-4EBF-9961-108E7B1375FF}"/>
    <cellStyle name="Note 5 4 2 2" xfId="47562" xr:uid="{5C099B4B-1510-455B-B9E5-353C43ACDAFA}"/>
    <cellStyle name="Note 5 4 2 3" xfId="47563" xr:uid="{5BDB09A5-C0C3-4CEF-A478-F567AE4CC997}"/>
    <cellStyle name="Note 5 4 2 4" xfId="47564" xr:uid="{21B99423-71DF-4677-9B24-3034C9F7A919}"/>
    <cellStyle name="Note 5 4 2 5" xfId="47565" xr:uid="{C2905970-9CAC-47F5-B68C-B8C48707D193}"/>
    <cellStyle name="Note 5 4 2_Commentaires" xfId="47566" xr:uid="{D837F767-F0FC-4F24-A295-F31C54DABFDD}"/>
    <cellStyle name="Note 5 4 3" xfId="47567" xr:uid="{6AF45E5A-05F0-43A5-BBE4-17F27E73FA29}"/>
    <cellStyle name="Note 5 4 3 2" xfId="47568" xr:uid="{A122FC06-2AE8-4C8B-88AE-9FDE6616A2EC}"/>
    <cellStyle name="Note 5 4 3 3" xfId="47569" xr:uid="{069DCDA1-C5B7-43F0-BFF7-EF2B2AA4C622}"/>
    <cellStyle name="Note 5 4 3 4" xfId="47570" xr:uid="{2BC33622-C0A1-487F-B1D2-B0549AF325DD}"/>
    <cellStyle name="Note 5 4 3 5" xfId="47571" xr:uid="{28A395E0-2CB0-499A-99AE-707F35098472}"/>
    <cellStyle name="Note 5 4 4" xfId="47572" xr:uid="{6205B52C-2217-42E6-8790-80ACDFA68E4C}"/>
    <cellStyle name="Note 5 4 5" xfId="47573" xr:uid="{5657E186-4570-4ADD-8567-922F18B55107}"/>
    <cellStyle name="Note 5 4 6" xfId="47574" xr:uid="{66B3DC81-D12E-403C-9651-BA0BE1B123FD}"/>
    <cellStyle name="Note 5 4 7" xfId="47575" xr:uid="{967677DC-504F-4C44-AAD8-362EC4AD0606}"/>
    <cellStyle name="Note 5 4_Commentaires" xfId="47576" xr:uid="{5DD059E9-0BC1-47BC-A412-ACDBE42B5306}"/>
    <cellStyle name="Note 5 5" xfId="47577" xr:uid="{ECD7DDF9-8747-43F0-80EC-3A618C2B3EFA}"/>
    <cellStyle name="Note 5 5 2" xfId="47578" xr:uid="{3658A718-6FE8-4B01-85BB-FF30CA62F7ED}"/>
    <cellStyle name="Note 5 5 2 2" xfId="47579" xr:uid="{D197A1EA-BDC8-4810-A4D9-07D1C0E61BBB}"/>
    <cellStyle name="Note 5 5 2 3" xfId="47580" xr:uid="{41097CC3-3B72-4FB1-8421-FD04E2B2BD05}"/>
    <cellStyle name="Note 5 5 2 4" xfId="47581" xr:uid="{FF216CD5-6F1C-429C-ADB5-B12C3CD1C204}"/>
    <cellStyle name="Note 5 5 2 5" xfId="47582" xr:uid="{22CDA861-79B5-4FDB-8611-D5E511089C69}"/>
    <cellStyle name="Note 5 5 2_Commentaires" xfId="47583" xr:uid="{07FE22B8-D73C-4987-A3B3-9D53C8B9B867}"/>
    <cellStyle name="Note 5 5 3" xfId="47584" xr:uid="{4D490A65-3EBD-451A-9705-F0E05B2416EE}"/>
    <cellStyle name="Note 5 5 3 2" xfId="47585" xr:uid="{D049967D-B303-45F4-852A-6FB9C8E9AC12}"/>
    <cellStyle name="Note 5 5 3 3" xfId="47586" xr:uid="{1B06AB78-0BB3-4DEA-B347-206551F9639C}"/>
    <cellStyle name="Note 5 5 3 4" xfId="47587" xr:uid="{2C5D765D-EA77-4DE8-8E5A-A3581AD9CF56}"/>
    <cellStyle name="Note 5 5 3 5" xfId="47588" xr:uid="{61FEB979-9351-41BA-A6DF-1E26BA3660F0}"/>
    <cellStyle name="Note 5 5 4" xfId="47589" xr:uid="{1CD4EBD8-77DD-400B-BA8D-ED4FDB3C24AF}"/>
    <cellStyle name="Note 5 5 5" xfId="47590" xr:uid="{A13A5F44-32A1-49FF-9B31-47458E1CB30A}"/>
    <cellStyle name="Note 5 5 6" xfId="47591" xr:uid="{A261B9F5-5A7A-4EDA-A0CE-2ABA84845ACE}"/>
    <cellStyle name="Note 5 5 7" xfId="47592" xr:uid="{7CCDBA3F-CE9C-4DF1-8165-35E50ABBE4E5}"/>
    <cellStyle name="Note 5 5_Commentaires" xfId="47593" xr:uid="{9306E141-1F75-4581-8626-DC7A4AEA26F7}"/>
    <cellStyle name="Note 5 6" xfId="47594" xr:uid="{9253B8E3-6CB7-4AE5-9293-B45A4EC6103D}"/>
    <cellStyle name="Note 5 6 2" xfId="47595" xr:uid="{B8BEAFA5-2519-467C-A5DC-538B574D5AA5}"/>
    <cellStyle name="Note 5 6 2 2" xfId="47596" xr:uid="{F375BC94-FBD5-466C-963C-96CC2FB42BB9}"/>
    <cellStyle name="Note 5 6 2 3" xfId="47597" xr:uid="{3B241029-0D53-4699-B461-9320DE4FA1C8}"/>
    <cellStyle name="Note 5 6 2 4" xfId="47598" xr:uid="{D12F39AA-E1A3-4A05-910A-3D6E3EEA8319}"/>
    <cellStyle name="Note 5 6 2 5" xfId="47599" xr:uid="{BC31865A-3353-490D-A1FB-A936DE5E51C5}"/>
    <cellStyle name="Note 5 6 2_Commentaires" xfId="47600" xr:uid="{3D47285A-15F9-474D-84D0-C6DDF789D496}"/>
    <cellStyle name="Note 5 6 3" xfId="47601" xr:uid="{8FEE9D5B-237E-4B7A-A0B6-B4B4093BAD3F}"/>
    <cellStyle name="Note 5 6 3 2" xfId="47602" xr:uid="{A0D413AB-DD67-405A-96FF-FBF933CA27F8}"/>
    <cellStyle name="Note 5 6 3 3" xfId="47603" xr:uid="{8EC9030E-3B4B-4F7B-A56E-293AF272ADEE}"/>
    <cellStyle name="Note 5 6 3 4" xfId="47604" xr:uid="{57BC216A-B5B0-4C17-9263-7B74FA194716}"/>
    <cellStyle name="Note 5 6 3 5" xfId="47605" xr:uid="{AFD7C5DB-AD14-4BBB-A332-11FA5EBC638D}"/>
    <cellStyle name="Note 5 6 4" xfId="47606" xr:uid="{EDE9A988-A5F9-42F3-9AC2-14929B3881BC}"/>
    <cellStyle name="Note 5 6 5" xfId="47607" xr:uid="{12A1A98E-8CB3-4619-9E3B-577A1BC8D5AA}"/>
    <cellStyle name="Note 5 6 6" xfId="47608" xr:uid="{916FB654-F28C-41CC-94F1-587FEBB79F66}"/>
    <cellStyle name="Note 5 6 7" xfId="47609" xr:uid="{1A0C5AB0-FA67-4D28-869F-D3116D2CACBD}"/>
    <cellStyle name="Note 5 6_Commentaires" xfId="47610" xr:uid="{6C0DFFF1-CE03-4532-95F9-360A7C1A51E0}"/>
    <cellStyle name="Note 5 7" xfId="47611" xr:uid="{DE9DC067-3E76-4BDA-AAB0-68DFB2FF52A5}"/>
    <cellStyle name="Note 5 7 2" xfId="47612" xr:uid="{33014CE1-F1CC-48DC-8FB4-9032D3AC3F2A}"/>
    <cellStyle name="Note 5 7 2 2" xfId="47613" xr:uid="{274088AD-4417-406C-A63E-8A3CA0BB3F90}"/>
    <cellStyle name="Note 5 7 2 3" xfId="47614" xr:uid="{5D813E54-B773-42AB-8779-A444ECEEEF00}"/>
    <cellStyle name="Note 5 7 2 4" xfId="47615" xr:uid="{D7737190-AA0E-4897-BFD7-B1A1B4FF4BD2}"/>
    <cellStyle name="Note 5 7 2 5" xfId="47616" xr:uid="{707B529A-D388-4C7C-BFB5-08A9CCE7882A}"/>
    <cellStyle name="Note 5 7 3" xfId="47617" xr:uid="{B18641A6-322F-4C97-9826-0DFA1DEC3973}"/>
    <cellStyle name="Note 5 7 4" xfId="47618" xr:uid="{1E50165E-DD84-40AF-B649-E4DEE04E310A}"/>
    <cellStyle name="Note 5 7 5" xfId="47619" xr:uid="{59AC8BA1-0A75-4D55-BE11-90EC12ACAE42}"/>
    <cellStyle name="Note 5 7 6" xfId="47620" xr:uid="{63789FC5-3EF2-4AA1-BE2F-0F87C43B79F0}"/>
    <cellStyle name="Note 5 7_Commentaires" xfId="47621" xr:uid="{9F04E47B-5EB7-49CD-B015-0F040D7C3A53}"/>
    <cellStyle name="Note 5 8" xfId="47622" xr:uid="{92930C8F-8ACE-429B-9B03-E1A671660F33}"/>
    <cellStyle name="Note 5 8 2" xfId="47623" xr:uid="{EFA238AB-1BF6-4B0A-912C-C507CB7A29E5}"/>
    <cellStyle name="Note 5 8 3" xfId="47624" xr:uid="{C6570533-CE3A-4FF7-A9F3-9EAA71F4206C}"/>
    <cellStyle name="Note 5 8 4" xfId="47625" xr:uid="{F9A8CA64-5745-4E52-95B9-0B9436221A7F}"/>
    <cellStyle name="Note 5 8 5" xfId="47626" xr:uid="{11EE8437-8C3C-4CB3-8499-EC494C2C666E}"/>
    <cellStyle name="Note 5 8_Commentaires" xfId="47627" xr:uid="{A2975DC4-ACBA-4B7F-9735-4A4860ECA1BC}"/>
    <cellStyle name="Note 5 9" xfId="47628" xr:uid="{DDBFEA86-D642-4284-A268-2C9616AEE5A3}"/>
    <cellStyle name="Note 5_Commentaires" xfId="47629" xr:uid="{BD6E1FEE-D2A0-488B-922F-96FAC90923B7}"/>
    <cellStyle name="Note 6" xfId="47630" xr:uid="{510A568D-5D5C-4F0E-AF77-519E29346365}"/>
    <cellStyle name="Note 6 10" xfId="47631" xr:uid="{FDAF11CB-7553-4CC5-820E-52F33711A7B0}"/>
    <cellStyle name="Note 6 11" xfId="47632" xr:uid="{BF6E3A4F-67FA-49B0-AC83-AD9046A1CCAD}"/>
    <cellStyle name="Note 6 12" xfId="47633" xr:uid="{112C6B8A-7AA5-4287-B08C-3C886043EE85}"/>
    <cellStyle name="Note 6 2" xfId="47634" xr:uid="{D60EC93B-7F10-48F1-B0BB-ED8C2D026DFE}"/>
    <cellStyle name="Note 6 2 10" xfId="47635" xr:uid="{1E654BBE-D9D5-4068-9820-2C31531FD42E}"/>
    <cellStyle name="Note 6 2 2" xfId="47636" xr:uid="{857D5CBF-7768-4AB6-95C7-D9F491F7CBE1}"/>
    <cellStyle name="Note 6 2 2 2" xfId="47637" xr:uid="{6DAAB0E9-9F41-4723-A8E5-CE4ECFFC3F5E}"/>
    <cellStyle name="Note 6 2 2 2 2" xfId="47638" xr:uid="{2958EB58-9E16-4F71-A8B4-06DA11A464C2}"/>
    <cellStyle name="Note 6 2 2 2 3" xfId="47639" xr:uid="{E2A09686-AEE0-497A-A825-9A4FD1E154A1}"/>
    <cellStyle name="Note 6 2 2 2 4" xfId="47640" xr:uid="{923BD102-17B8-4CA3-A6C6-481D35187B0E}"/>
    <cellStyle name="Note 6 2 2 2 5" xfId="47641" xr:uid="{F1796006-2D8F-4CDD-BB02-2EF6C464E238}"/>
    <cellStyle name="Note 6 2 2 3" xfId="47642" xr:uid="{BFB8E4A1-655A-4DF4-944E-2348C3C1D480}"/>
    <cellStyle name="Note 6 2 2 3 2" xfId="47643" xr:uid="{2F44B21A-90FD-40C8-B91B-B89ABA814E2A}"/>
    <cellStyle name="Note 6 2 2 3 3" xfId="47644" xr:uid="{56FE8551-475F-4B35-8862-A52912AA4148}"/>
    <cellStyle name="Note 6 2 2 3 4" xfId="47645" xr:uid="{DB1FC26A-9E30-4AB0-95CE-22CB0D00A038}"/>
    <cellStyle name="Note 6 2 2 3 5" xfId="47646" xr:uid="{5C9616B6-02F2-4EAA-8D29-CE18E5E9398A}"/>
    <cellStyle name="Note 6 2 2 4" xfId="47647" xr:uid="{4EF6ECF9-1000-4427-A18F-BB50075F88C7}"/>
    <cellStyle name="Note 6 2 2 5" xfId="47648" xr:uid="{51E6C053-4D39-4C4F-A7D4-40EB29AC00D9}"/>
    <cellStyle name="Note 6 2 2 6" xfId="47649" xr:uid="{C2119E56-0872-4807-8739-169FE0BEA37A}"/>
    <cellStyle name="Note 6 2 2 7" xfId="47650" xr:uid="{4E19B38B-B506-4B01-8383-3B7FB9E09050}"/>
    <cellStyle name="Note 6 2 2_Commentaires" xfId="47651" xr:uid="{A5B3B039-BDEA-4ABA-8E16-76A3FAD394EC}"/>
    <cellStyle name="Note 6 2 3" xfId="47652" xr:uid="{61AE3848-9EA7-415D-BB91-C7F5B0F9BAA9}"/>
    <cellStyle name="Note 6 2 3 2" xfId="47653" xr:uid="{8F481A7F-989D-476B-B0D0-00FC69FA1182}"/>
    <cellStyle name="Note 6 2 3 2 2" xfId="47654" xr:uid="{9363A23D-1EE6-42C4-B802-950FA62D01B4}"/>
    <cellStyle name="Note 6 2 3 2 3" xfId="47655" xr:uid="{07995923-93EB-4D03-BAFC-ADA2C44D1F8B}"/>
    <cellStyle name="Note 6 2 3 2 4" xfId="47656" xr:uid="{D36A1C27-7A2A-4E0B-BC9B-0BAC57C51ACF}"/>
    <cellStyle name="Note 6 2 3 2 5" xfId="47657" xr:uid="{22EBE027-59C7-4A0D-A085-1DB3E681AEA6}"/>
    <cellStyle name="Note 6 2 3 3" xfId="47658" xr:uid="{284B2F6B-9007-4F4B-ACA2-8452D16197CE}"/>
    <cellStyle name="Note 6 2 3 3 2" xfId="47659" xr:uid="{1ABFDF6E-0111-4677-90C0-4271D02B7385}"/>
    <cellStyle name="Note 6 2 3 3 3" xfId="47660" xr:uid="{6D67B4FF-F436-4455-818D-1D69D06C43BC}"/>
    <cellStyle name="Note 6 2 3 3 4" xfId="47661" xr:uid="{61166A18-98E9-44E5-A460-6E224A423A7F}"/>
    <cellStyle name="Note 6 2 3 3 5" xfId="47662" xr:uid="{CD59AF4E-53C2-42E9-800D-43575DA47FEB}"/>
    <cellStyle name="Note 6 2 3 4" xfId="47663" xr:uid="{DA36467B-446A-4EE5-B436-E88FCA19F8D0}"/>
    <cellStyle name="Note 6 2 3 5" xfId="47664" xr:uid="{0290898F-6824-496C-9FCB-CA3FDA535141}"/>
    <cellStyle name="Note 6 2 3 6" xfId="47665" xr:uid="{561A036D-BC7E-4736-8252-7FD1D5222219}"/>
    <cellStyle name="Note 6 2 3 7" xfId="47666" xr:uid="{1D1A00C9-5D99-4C6B-A035-72E866BE2D5E}"/>
    <cellStyle name="Note 6 2 3_Commentaires" xfId="47667" xr:uid="{5ADC7665-29E7-4165-8798-3B8ADAAE206A}"/>
    <cellStyle name="Note 6 2 4" xfId="47668" xr:uid="{79ABD97E-EF87-4D6A-9B32-05D876F3AD13}"/>
    <cellStyle name="Note 6 2 4 2" xfId="47669" xr:uid="{6CC3148F-DE12-4EB3-89C7-0E5485B2358E}"/>
    <cellStyle name="Note 6 2 4 2 2" xfId="47670" xr:uid="{C3DF32D0-2411-4F8D-AD3D-53C2AF4B084D}"/>
    <cellStyle name="Note 6 2 4 2 3" xfId="47671" xr:uid="{ED736DED-54D7-413E-83FC-A8B493B3ABC5}"/>
    <cellStyle name="Note 6 2 4 2 4" xfId="47672" xr:uid="{1438F5E1-D696-4476-B36A-FA198997DF1D}"/>
    <cellStyle name="Note 6 2 4 2 5" xfId="47673" xr:uid="{7532DBB8-2C0E-4B85-A0EC-C5B65FC2383B}"/>
    <cellStyle name="Note 6 2 4 3" xfId="47674" xr:uid="{4506AD89-D23E-4B2A-9AF1-BA74040D3C1C}"/>
    <cellStyle name="Note 6 2 4 3 2" xfId="47675" xr:uid="{81F6D0A8-A001-426F-8F53-F032406AE97D}"/>
    <cellStyle name="Note 6 2 4 3 3" xfId="47676" xr:uid="{F58BDCFD-B1D7-41CA-9A7C-1E5E4295A646}"/>
    <cellStyle name="Note 6 2 4 3 4" xfId="47677" xr:uid="{000E86F9-EB42-48E2-9855-76368FF9398F}"/>
    <cellStyle name="Note 6 2 4 3 5" xfId="47678" xr:uid="{C2691EEC-3A60-475D-960C-8EFFDD6FA03D}"/>
    <cellStyle name="Note 6 2 4 4" xfId="47679" xr:uid="{EB68B554-1932-408B-BC52-114575A87209}"/>
    <cellStyle name="Note 6 2 4 5" xfId="47680" xr:uid="{8AE8EBC2-2E4C-4ACD-A479-EBF2B40E2ACF}"/>
    <cellStyle name="Note 6 2 4 6" xfId="47681" xr:uid="{E2FD3B36-3DA7-4CBF-8465-C69E23F5F290}"/>
    <cellStyle name="Note 6 2 4 7" xfId="47682" xr:uid="{A657F889-17BB-4568-9277-4A8BE679F84A}"/>
    <cellStyle name="Note 6 2 5" xfId="47683" xr:uid="{E608B2B3-B3D3-4869-A393-07167D481D08}"/>
    <cellStyle name="Note 6 2 5 2" xfId="47684" xr:uid="{9E1F72D1-8FC0-481D-8561-5A2D5B3CC5F5}"/>
    <cellStyle name="Note 6 2 5 3" xfId="47685" xr:uid="{C049E6B6-1656-4FDB-B082-FAB316707292}"/>
    <cellStyle name="Note 6 2 5 4" xfId="47686" xr:uid="{F703945E-19CD-4519-BEE1-AF584AF1A6B1}"/>
    <cellStyle name="Note 6 2 5 5" xfId="47687" xr:uid="{9B951D0F-A9DA-474C-9592-9272A65258E0}"/>
    <cellStyle name="Note 6 2 6" xfId="47688" xr:uid="{36F2C813-343A-4D4C-9212-23F941508825}"/>
    <cellStyle name="Note 6 2 6 2" xfId="47689" xr:uid="{06DCED4F-5E45-47A2-8A83-0008C6044C1E}"/>
    <cellStyle name="Note 6 2 6 3" xfId="47690" xr:uid="{AD3AAD7A-4F46-403F-BCF7-15A04669D199}"/>
    <cellStyle name="Note 6 2 6 4" xfId="47691" xr:uid="{3F8F7D3B-D659-48F7-967C-27A5A897457B}"/>
    <cellStyle name="Note 6 2 6 5" xfId="47692" xr:uid="{309DFC49-72C8-4AF1-8F6E-746A45FBF1D5}"/>
    <cellStyle name="Note 6 2 7" xfId="47693" xr:uid="{18CA3D2A-97BF-4081-A3E1-A818C3205002}"/>
    <cellStyle name="Note 6 2 8" xfId="47694" xr:uid="{CA396C95-87BC-45D3-84D3-B72AFE47AA67}"/>
    <cellStyle name="Note 6 2 9" xfId="47695" xr:uid="{F1383741-CBC2-4091-BCFB-8444393F1A80}"/>
    <cellStyle name="Note 6 2_Commentaires" xfId="47696" xr:uid="{2A9C9D78-CEFC-4B38-AD64-7F1BD41A5D4D}"/>
    <cellStyle name="Note 6 3" xfId="47697" xr:uid="{3040BC66-C2B1-4C1E-9A80-48FD9E74DC15}"/>
    <cellStyle name="Note 6 3 2" xfId="47698" xr:uid="{9D9AEE25-556E-46D1-8481-EE45E5A88513}"/>
    <cellStyle name="Note 6 3 2 2" xfId="47699" xr:uid="{44579B01-4F2F-498A-B6B4-710BB1057DC9}"/>
    <cellStyle name="Note 6 3 2 3" xfId="47700" xr:uid="{04BD3270-9133-440B-8688-7F6D25AB227A}"/>
    <cellStyle name="Note 6 3 2 4" xfId="47701" xr:uid="{DD5F94A6-E278-4FB3-9749-63091D3A15ED}"/>
    <cellStyle name="Note 6 3 2 5" xfId="47702" xr:uid="{447BD28E-F076-41EB-BC0E-03D8B02DB1E9}"/>
    <cellStyle name="Note 6 3 2_Commentaires" xfId="47703" xr:uid="{970EC967-4FB3-4EB9-A8CA-D4FB83E1F47D}"/>
    <cellStyle name="Note 6 3 3" xfId="47704" xr:uid="{633005A5-C556-4DB9-8428-921EB3F226D8}"/>
    <cellStyle name="Note 6 3 3 2" xfId="47705" xr:uid="{D2F87388-FD2C-4B82-BCB4-C26A24848430}"/>
    <cellStyle name="Note 6 3 3 3" xfId="47706" xr:uid="{C8F11B67-59B5-49C5-85CB-FA265D1505A0}"/>
    <cellStyle name="Note 6 3 3 4" xfId="47707" xr:uid="{C4E7B92D-C3D9-4D02-9BCE-C728805B73F5}"/>
    <cellStyle name="Note 6 3 3 5" xfId="47708" xr:uid="{E399FD6A-522A-4039-AA79-4BFD4EA92644}"/>
    <cellStyle name="Note 6 3 4" xfId="47709" xr:uid="{C9DADDE8-1251-4401-BED3-0CEA674D3FE5}"/>
    <cellStyle name="Note 6 3 5" xfId="47710" xr:uid="{43E5A1A7-41AB-47A0-B12D-8E87B6EF4728}"/>
    <cellStyle name="Note 6 3 6" xfId="47711" xr:uid="{03E303F9-52E2-4479-8659-2C1784E6487D}"/>
    <cellStyle name="Note 6 3 7" xfId="47712" xr:uid="{81610903-5617-44DE-B076-51D6E4DC4859}"/>
    <cellStyle name="Note 6 3_Commentaires" xfId="47713" xr:uid="{DC557892-4767-4464-9BCA-84A9194D0013}"/>
    <cellStyle name="Note 6 4" xfId="47714" xr:uid="{21B82D89-A67C-41D8-867C-79D2A0F6F400}"/>
    <cellStyle name="Note 6 4 2" xfId="47715" xr:uid="{92EAE5E6-0A8C-4FF6-BCF2-D6A324957EC5}"/>
    <cellStyle name="Note 6 4 2 2" xfId="47716" xr:uid="{980D0CF1-690D-42E8-AED4-B096B34019A1}"/>
    <cellStyle name="Note 6 4 2 3" xfId="47717" xr:uid="{2E163019-0BD0-4AF8-959B-55A4DD8A139B}"/>
    <cellStyle name="Note 6 4 2 4" xfId="47718" xr:uid="{E74F6FB9-6740-4B3D-A7B2-2122AE204B8C}"/>
    <cellStyle name="Note 6 4 2 5" xfId="47719" xr:uid="{E047020B-17DB-4852-84A9-B7FE7B21E1E7}"/>
    <cellStyle name="Note 6 4 2_Commentaires" xfId="47720" xr:uid="{60949DB8-8818-46A2-9C0D-F0BAB57FF6D2}"/>
    <cellStyle name="Note 6 4 3" xfId="47721" xr:uid="{2C3DD79F-EC90-40BF-A8EB-2C36BDF3754D}"/>
    <cellStyle name="Note 6 4 3 2" xfId="47722" xr:uid="{90840695-DB8E-45F4-A092-21D7BF6E6249}"/>
    <cellStyle name="Note 6 4 3 3" xfId="47723" xr:uid="{01CF9002-EDDB-499D-92A7-6CE0E5E3F4C2}"/>
    <cellStyle name="Note 6 4 3 4" xfId="47724" xr:uid="{FAFB2411-5063-4588-BA67-168F2B52DE5A}"/>
    <cellStyle name="Note 6 4 3 5" xfId="47725" xr:uid="{1844EABB-A7E5-4DAA-995E-0194A60056DB}"/>
    <cellStyle name="Note 6 4 4" xfId="47726" xr:uid="{67512258-4E80-4F68-AA6D-BF40D1118234}"/>
    <cellStyle name="Note 6 4 5" xfId="47727" xr:uid="{EAE31CC7-8AFE-4822-8D4F-FD23F025D53A}"/>
    <cellStyle name="Note 6 4 6" xfId="47728" xr:uid="{8E914A90-FE96-42B8-81D1-7BA5E3BBA7C4}"/>
    <cellStyle name="Note 6 4 7" xfId="47729" xr:uid="{885504C7-6E79-4C34-92BC-A86BFCA8740D}"/>
    <cellStyle name="Note 6 4_Commentaires" xfId="47730" xr:uid="{95DBAB63-6004-4722-92E9-BDC7CB0F376F}"/>
    <cellStyle name="Note 6 5" xfId="47731" xr:uid="{81781E40-9182-437F-9CB0-2F1D504DDB68}"/>
    <cellStyle name="Note 6 5 2" xfId="47732" xr:uid="{97860B47-8E2B-4C0C-8061-D05437D078C6}"/>
    <cellStyle name="Note 6 5 2 2" xfId="47733" xr:uid="{61C18FD9-6F4D-471C-95B5-0D50DDBB1189}"/>
    <cellStyle name="Note 6 5 2 3" xfId="47734" xr:uid="{A784B351-9FC5-4DAB-94F4-2103F185BADD}"/>
    <cellStyle name="Note 6 5 2 4" xfId="47735" xr:uid="{665E04C5-59AF-40F8-9664-4AAC32B80A2B}"/>
    <cellStyle name="Note 6 5 2 5" xfId="47736" xr:uid="{374361B7-9F6C-4C43-BEB3-3E832F591062}"/>
    <cellStyle name="Note 6 5 2_Commentaires" xfId="47737" xr:uid="{3153390B-22BF-464D-BF8B-76E75112C8FF}"/>
    <cellStyle name="Note 6 5 3" xfId="47738" xr:uid="{7CCD81B7-9324-44D5-BAE7-C3A711E04383}"/>
    <cellStyle name="Note 6 5 3 2" xfId="47739" xr:uid="{5F6BF316-781A-4BCE-A50C-A36143E40AEF}"/>
    <cellStyle name="Note 6 5 3 3" xfId="47740" xr:uid="{3AEE2DC5-5DF0-4FAA-83D1-325F286333F8}"/>
    <cellStyle name="Note 6 5 3 4" xfId="47741" xr:uid="{F3DB4A48-66BF-4E22-88A5-11896D537BA7}"/>
    <cellStyle name="Note 6 5 3 5" xfId="47742" xr:uid="{A7C58F67-A738-41C7-B921-80F77257AD01}"/>
    <cellStyle name="Note 6 5 4" xfId="47743" xr:uid="{1F530309-C100-4594-B967-2DC9626F51A5}"/>
    <cellStyle name="Note 6 5 5" xfId="47744" xr:uid="{AA10142F-2963-4F44-BCA6-38C654D2F72A}"/>
    <cellStyle name="Note 6 5 6" xfId="47745" xr:uid="{0EAF1976-D9F6-406F-9CBE-BC01C301A710}"/>
    <cellStyle name="Note 6 5 7" xfId="47746" xr:uid="{CC27D89F-BF12-4B4D-8CEF-34146783D9D4}"/>
    <cellStyle name="Note 6 5_Commentaires" xfId="47747" xr:uid="{99429E3A-FBD2-42D6-A68C-4B152BD9DC17}"/>
    <cellStyle name="Note 6 6" xfId="47748" xr:uid="{D1B61A2C-BAA4-4BEE-879E-488DAC1FBED9}"/>
    <cellStyle name="Note 6 6 2" xfId="47749" xr:uid="{C5C05D27-8D4E-4843-9B0A-B8AC711F42AF}"/>
    <cellStyle name="Note 6 6 2 2" xfId="47750" xr:uid="{F96D0391-F4E2-47B2-A3AE-15F5482AE79E}"/>
    <cellStyle name="Note 6 6 2 3" xfId="47751" xr:uid="{375AA9B0-F60E-4E0E-BE96-9C223BBC09B0}"/>
    <cellStyle name="Note 6 6 2 4" xfId="47752" xr:uid="{DA3C4A20-5BCC-4DC2-A9F1-D90ACAFA41F4}"/>
    <cellStyle name="Note 6 6 2 5" xfId="47753" xr:uid="{1D9EAB67-17E8-4A34-B919-33DAC5A7EF49}"/>
    <cellStyle name="Note 6 6 2_Commentaires" xfId="47754" xr:uid="{395903CF-63E1-4618-A06C-7C7AE0B2172B}"/>
    <cellStyle name="Note 6 6 3" xfId="47755" xr:uid="{09BD4148-E16C-43FE-BA6F-8166FC351188}"/>
    <cellStyle name="Note 6 6 3 2" xfId="47756" xr:uid="{F55873D1-F6F0-4571-B159-B481CF1E1E21}"/>
    <cellStyle name="Note 6 6 3 3" xfId="47757" xr:uid="{3AD90D32-A103-4748-887B-028E19F851FB}"/>
    <cellStyle name="Note 6 6 3 4" xfId="47758" xr:uid="{CECF00D1-3581-483D-BD16-FB4B6EC6171E}"/>
    <cellStyle name="Note 6 6 3 5" xfId="47759" xr:uid="{0620C9F6-5153-414E-B03D-1C3004B8FCD1}"/>
    <cellStyle name="Note 6 6 4" xfId="47760" xr:uid="{92799795-A609-4F26-B865-428AE3C58D5B}"/>
    <cellStyle name="Note 6 6 5" xfId="47761" xr:uid="{7B1AE684-44FA-4884-89A5-9173C09A98D4}"/>
    <cellStyle name="Note 6 6 6" xfId="47762" xr:uid="{36F48A96-3F80-4F9C-BF93-120B10DDE5B0}"/>
    <cellStyle name="Note 6 6 7" xfId="47763" xr:uid="{31631D9E-CDC3-412A-BA10-B3893F2C1129}"/>
    <cellStyle name="Note 6 6_Commentaires" xfId="47764" xr:uid="{4827347D-5082-4540-B1FD-25111EDE03EA}"/>
    <cellStyle name="Note 6 7" xfId="47765" xr:uid="{7A4F0A97-83D4-4F59-9076-73354BA82EFB}"/>
    <cellStyle name="Note 6 7 2" xfId="47766" xr:uid="{91E8EC2C-801A-44CD-A3D7-7BDB435E7B19}"/>
    <cellStyle name="Note 6 7 2 2" xfId="47767" xr:uid="{E241DF1E-6623-4389-A9C8-EBCACDFD93BA}"/>
    <cellStyle name="Note 6 7 2 3" xfId="47768" xr:uid="{A8A4B2A1-A5F3-44D3-B07F-84650165DF28}"/>
    <cellStyle name="Note 6 7 2 4" xfId="47769" xr:uid="{D77F475C-D18E-4F8E-A0C3-E85650314249}"/>
    <cellStyle name="Note 6 7 2 5" xfId="47770" xr:uid="{31A25F8B-35E2-4C91-B17A-9908B3A9962C}"/>
    <cellStyle name="Note 6 7 3" xfId="47771" xr:uid="{3A06AA87-B35F-41BC-9359-27464CCF58D0}"/>
    <cellStyle name="Note 6 7 4" xfId="47772" xr:uid="{C5AACA5B-726B-4EEF-91A2-F04AD56F16E2}"/>
    <cellStyle name="Note 6 7 5" xfId="47773" xr:uid="{6DCF59A4-3146-4819-984F-8121BA86C94D}"/>
    <cellStyle name="Note 6 7 6" xfId="47774" xr:uid="{7BA13434-E223-4263-9206-C837C13148A0}"/>
    <cellStyle name="Note 6 7_Commentaires" xfId="47775" xr:uid="{C95193B6-363C-4B56-993D-6173A8D6D633}"/>
    <cellStyle name="Note 6 8" xfId="47776" xr:uid="{515D2BC5-A0BB-4BD4-97B6-52582E46015A}"/>
    <cellStyle name="Note 6 8 2" xfId="47777" xr:uid="{831B9C67-5C83-4BF4-A1D5-226A9AEA5A8E}"/>
    <cellStyle name="Note 6 8 3" xfId="47778" xr:uid="{79C22D7A-3C5A-4DD6-B11D-AEB2340991B3}"/>
    <cellStyle name="Note 6 8 4" xfId="47779" xr:uid="{34F428FD-E3ED-46E9-AD4C-F10D4B534DD3}"/>
    <cellStyle name="Note 6 8 5" xfId="47780" xr:uid="{FAB34ABA-EC38-4A47-BE6C-726D94ECE3AC}"/>
    <cellStyle name="Note 6 8_Commentaires" xfId="47781" xr:uid="{13A737D1-95B7-470F-9138-8B8221FB0D3E}"/>
    <cellStyle name="Note 6 9" xfId="47782" xr:uid="{DA0E7927-7EF8-4D7A-86FF-A701DB0597D3}"/>
    <cellStyle name="Note 6_Commentaires" xfId="47783" xr:uid="{B7BA4811-5D34-4F61-9018-16D61976AC55}"/>
    <cellStyle name="Note 7" xfId="47784" xr:uid="{52D6BE96-65A9-4FA0-8B6D-BCE3A0926B06}"/>
    <cellStyle name="Note 7 10" xfId="47785" xr:uid="{76C733AB-13D8-4AF2-AD7E-BE999603F59F}"/>
    <cellStyle name="Note 7 11" xfId="47786" xr:uid="{9B68A515-37E3-4ED2-8A45-B32336FA32F4}"/>
    <cellStyle name="Note 7 12" xfId="47787" xr:uid="{4386C9D3-E922-498D-879F-F2B519C139CD}"/>
    <cellStyle name="Note 7 2" xfId="47788" xr:uid="{AC36FEEB-16C2-48ED-9322-B10CCF8BB0E4}"/>
    <cellStyle name="Note 7 2 10" xfId="47789" xr:uid="{87563DF1-01BD-4044-873B-F8C58DAAF91E}"/>
    <cellStyle name="Note 7 2 2" xfId="47790" xr:uid="{2321B0ED-B139-4BA4-AC86-4611078E1116}"/>
    <cellStyle name="Note 7 2 2 2" xfId="47791" xr:uid="{0360A345-D2C0-421C-8FA3-FDFE4303A64F}"/>
    <cellStyle name="Note 7 2 2 2 2" xfId="47792" xr:uid="{0438A278-3C81-4844-9E74-05448474EF48}"/>
    <cellStyle name="Note 7 2 2 2 3" xfId="47793" xr:uid="{573368B0-FD7F-469C-BEFE-6FF6AD0DC8FB}"/>
    <cellStyle name="Note 7 2 2 2 4" xfId="47794" xr:uid="{014C4816-0DFE-49AE-B816-C9835001731F}"/>
    <cellStyle name="Note 7 2 2 2 5" xfId="47795" xr:uid="{0F9E9DC1-975C-4F27-9DB4-F5AA622F57A1}"/>
    <cellStyle name="Note 7 2 2 3" xfId="47796" xr:uid="{6958B6F2-401B-4046-8470-DF4F0CD9B8A3}"/>
    <cellStyle name="Note 7 2 2 3 2" xfId="47797" xr:uid="{D03FF621-D536-43EF-B619-EA8404A4C247}"/>
    <cellStyle name="Note 7 2 2 3 3" xfId="47798" xr:uid="{9D67EF6D-E515-48C8-9FF7-E89C58E16885}"/>
    <cellStyle name="Note 7 2 2 3 4" xfId="47799" xr:uid="{279FF9C2-5112-4440-9C7A-5E392CAA809A}"/>
    <cellStyle name="Note 7 2 2 3 5" xfId="47800" xr:uid="{4ACA48C6-A632-45F0-A91F-9FFF8D555C2E}"/>
    <cellStyle name="Note 7 2 2 4" xfId="47801" xr:uid="{EDC7DC38-B469-455F-9701-854075BB95F8}"/>
    <cellStyle name="Note 7 2 2 5" xfId="47802" xr:uid="{D776DB0B-8866-4059-9C85-F2E165B56682}"/>
    <cellStyle name="Note 7 2 2 6" xfId="47803" xr:uid="{0B8F8177-9BE8-4F24-9B55-F1AD7774B635}"/>
    <cellStyle name="Note 7 2 2 7" xfId="47804" xr:uid="{B24E1B76-71E7-4330-B9A3-FEF88538CF9B}"/>
    <cellStyle name="Note 7 2 2_Commentaires" xfId="47805" xr:uid="{015072D7-0559-4E69-8F24-6EC7364453A2}"/>
    <cellStyle name="Note 7 2 3" xfId="47806" xr:uid="{8E546E41-37DD-449E-9CFD-A0720CDC37EE}"/>
    <cellStyle name="Note 7 2 3 2" xfId="47807" xr:uid="{8D42D12C-3261-46B8-B25C-677B70C7197A}"/>
    <cellStyle name="Note 7 2 3 2 2" xfId="47808" xr:uid="{5865C72E-5214-4DB3-B2C7-AA2AEA5911E9}"/>
    <cellStyle name="Note 7 2 3 2 3" xfId="47809" xr:uid="{50037DA0-3FA2-48AF-A182-315401641E12}"/>
    <cellStyle name="Note 7 2 3 2 4" xfId="47810" xr:uid="{1F9ADD72-DAA7-4F16-AC89-4FE2308DB9FC}"/>
    <cellStyle name="Note 7 2 3 2 5" xfId="47811" xr:uid="{57B113BC-AC23-4B62-BA43-83556BBB3B7F}"/>
    <cellStyle name="Note 7 2 3 3" xfId="47812" xr:uid="{D8D4D68D-0E86-405E-8A3F-91FE791BB84D}"/>
    <cellStyle name="Note 7 2 3 3 2" xfId="47813" xr:uid="{323EEA53-1665-4E3A-BDBD-53B267255067}"/>
    <cellStyle name="Note 7 2 3 3 3" xfId="47814" xr:uid="{882E632E-B919-441E-9485-6E4DE6018C3E}"/>
    <cellStyle name="Note 7 2 3 3 4" xfId="47815" xr:uid="{86BA4184-A366-4BE8-8B37-9C157D50CB45}"/>
    <cellStyle name="Note 7 2 3 3 5" xfId="47816" xr:uid="{101706FF-6877-4E05-9C62-0B22AF0D7169}"/>
    <cellStyle name="Note 7 2 3 4" xfId="47817" xr:uid="{376C1EF0-2582-40F9-A2D9-8F10E5884CA6}"/>
    <cellStyle name="Note 7 2 3 5" xfId="47818" xr:uid="{CBA6F6B3-5ACC-4AB1-8930-D22D62F25FEF}"/>
    <cellStyle name="Note 7 2 3 6" xfId="47819" xr:uid="{6976261A-C53A-4ECF-89D7-AB4905BBE170}"/>
    <cellStyle name="Note 7 2 3 7" xfId="47820" xr:uid="{BED722A1-2509-4D36-B24B-BFAFA6E3E5CF}"/>
    <cellStyle name="Note 7 2 3_Commentaires" xfId="47821" xr:uid="{759BD2D3-8A97-4478-BF0F-5C78C7A3010A}"/>
    <cellStyle name="Note 7 2 4" xfId="47822" xr:uid="{2EE03E6C-A6AC-44DD-832D-AA3ABAD194ED}"/>
    <cellStyle name="Note 7 2 4 2" xfId="47823" xr:uid="{A0B7F5A7-0F51-4E71-946B-31AF42796E24}"/>
    <cellStyle name="Note 7 2 4 2 2" xfId="47824" xr:uid="{D8E09850-54FE-4E9F-91FB-5896F6A879E4}"/>
    <cellStyle name="Note 7 2 4 2 3" xfId="47825" xr:uid="{98634635-85B3-4F69-97F1-0BF86A5DCF30}"/>
    <cellStyle name="Note 7 2 4 2 4" xfId="47826" xr:uid="{DD33C521-43C5-4048-98FF-87675DB5DD6E}"/>
    <cellStyle name="Note 7 2 4 2 5" xfId="47827" xr:uid="{1A57AA5E-A19A-4146-A8CB-7C30A44B85E8}"/>
    <cellStyle name="Note 7 2 4 3" xfId="47828" xr:uid="{B9649D14-E0F4-4637-9753-CA541D3CB864}"/>
    <cellStyle name="Note 7 2 4 3 2" xfId="47829" xr:uid="{AED448B0-A8E5-4761-BE34-262338229BB7}"/>
    <cellStyle name="Note 7 2 4 3 3" xfId="47830" xr:uid="{E91337C5-B70D-48FB-9CDB-F4195CA4B642}"/>
    <cellStyle name="Note 7 2 4 3 4" xfId="47831" xr:uid="{FB8097B3-243B-40D7-AE55-A895B9F7A31E}"/>
    <cellStyle name="Note 7 2 4 3 5" xfId="47832" xr:uid="{4EA037E6-F1A0-4A7F-A9F2-1DD038A29B36}"/>
    <cellStyle name="Note 7 2 4 4" xfId="47833" xr:uid="{1393F691-02EA-4A55-B3AC-F9D4880A4CCB}"/>
    <cellStyle name="Note 7 2 4 5" xfId="47834" xr:uid="{F3732436-B206-4151-B788-F50BB4A34F0D}"/>
    <cellStyle name="Note 7 2 4 6" xfId="47835" xr:uid="{F9C971F6-5BD8-4C4C-A634-A768BB9DFE17}"/>
    <cellStyle name="Note 7 2 4 7" xfId="47836" xr:uid="{E7345FC2-E243-449F-90BB-ABC0B74DE242}"/>
    <cellStyle name="Note 7 2 5" xfId="47837" xr:uid="{115326B1-6EC7-4C21-9B02-F95AE7FD861E}"/>
    <cellStyle name="Note 7 2 5 2" xfId="47838" xr:uid="{3246A24C-EF5D-4A96-A5EE-7A14862E13CD}"/>
    <cellStyle name="Note 7 2 5 3" xfId="47839" xr:uid="{E3A0D71D-A3CC-493B-9297-2EC979F06015}"/>
    <cellStyle name="Note 7 2 5 4" xfId="47840" xr:uid="{A0FF9F88-586F-4B1C-A921-0DA2582FB603}"/>
    <cellStyle name="Note 7 2 5 5" xfId="47841" xr:uid="{9C0C5CFB-865A-4BF6-9AF0-2815E8311551}"/>
    <cellStyle name="Note 7 2 6" xfId="47842" xr:uid="{7A2805B9-6DDE-4184-A9E3-04A083DE9DA3}"/>
    <cellStyle name="Note 7 2 6 2" xfId="47843" xr:uid="{E01A2040-D7BB-4B68-A972-C94889E7469A}"/>
    <cellStyle name="Note 7 2 6 3" xfId="47844" xr:uid="{6381134F-1A70-443D-89C0-C144E0C1A709}"/>
    <cellStyle name="Note 7 2 6 4" xfId="47845" xr:uid="{259507FA-AC26-49A1-9747-D5B0821138AB}"/>
    <cellStyle name="Note 7 2 6 5" xfId="47846" xr:uid="{D127A11B-3633-49A0-8007-DB6C709E9D8F}"/>
    <cellStyle name="Note 7 2 7" xfId="47847" xr:uid="{9E934878-22DD-4493-89C9-88E7900EC65D}"/>
    <cellStyle name="Note 7 2 8" xfId="47848" xr:uid="{63D45DCF-910B-44FE-BDFD-0D43C42FA2C5}"/>
    <cellStyle name="Note 7 2 9" xfId="47849" xr:uid="{711396A7-BC0D-4050-BEFB-BB1E268C0DE8}"/>
    <cellStyle name="Note 7 2_Commentaires" xfId="47850" xr:uid="{6186468B-2C94-463A-A2AB-7997487E8E5C}"/>
    <cellStyle name="Note 7 3" xfId="47851" xr:uid="{C60D8048-B553-477A-B9D5-E5D6A65A47AF}"/>
    <cellStyle name="Note 7 3 2" xfId="47852" xr:uid="{F0E78FEC-1F16-4FF6-A0D4-D6813721C0C5}"/>
    <cellStyle name="Note 7 3 2 2" xfId="47853" xr:uid="{EF6A461F-7F3D-4BF2-90F1-260542B4A181}"/>
    <cellStyle name="Note 7 3 2 3" xfId="47854" xr:uid="{15601D54-AE00-4525-ABAF-7F91B9683185}"/>
    <cellStyle name="Note 7 3 2 4" xfId="47855" xr:uid="{CA9130DF-9215-4877-A43F-86BF36E77C1B}"/>
    <cellStyle name="Note 7 3 2 5" xfId="47856" xr:uid="{1374CBBE-E83E-4BEB-AE23-4E277E4E393C}"/>
    <cellStyle name="Note 7 3 2_Commentaires" xfId="47857" xr:uid="{0124E4EE-74C7-4CFB-A135-F62C0ECEBF33}"/>
    <cellStyle name="Note 7 3 3" xfId="47858" xr:uid="{963F1DF0-32DF-4C43-99ED-41CB975EA16B}"/>
    <cellStyle name="Note 7 3 3 2" xfId="47859" xr:uid="{D2CB40F9-BCF4-4476-95BD-C9F8F014BB15}"/>
    <cellStyle name="Note 7 3 3 3" xfId="47860" xr:uid="{1524CE76-9DF3-450D-B3A3-9D1BCE8E9A4E}"/>
    <cellStyle name="Note 7 3 3 4" xfId="47861" xr:uid="{19BB0B43-52ED-4BB1-9CFA-BA06AB9C14FE}"/>
    <cellStyle name="Note 7 3 3 5" xfId="47862" xr:uid="{03413535-08BE-4B13-8A5E-68069A272472}"/>
    <cellStyle name="Note 7 3 4" xfId="47863" xr:uid="{38D96735-C950-489B-B250-C901E6511653}"/>
    <cellStyle name="Note 7 3 5" xfId="47864" xr:uid="{9183F3F0-6D39-4286-B4D3-BA3F550E2330}"/>
    <cellStyle name="Note 7 3 6" xfId="47865" xr:uid="{5D5BAA1D-F89E-47CC-838F-BE3BFC9EDA59}"/>
    <cellStyle name="Note 7 3 7" xfId="47866" xr:uid="{503CE78A-3D2B-40BA-A955-31F874BBBF62}"/>
    <cellStyle name="Note 7 3_Commentaires" xfId="47867" xr:uid="{5492087B-D067-4412-977E-5C3D6FB54CB6}"/>
    <cellStyle name="Note 7 4" xfId="47868" xr:uid="{04DF4F6E-85A1-40BD-B7EE-49E516C8DFBC}"/>
    <cellStyle name="Note 7 4 2" xfId="47869" xr:uid="{1FD8E442-E688-4D18-84F3-76CE3F74A625}"/>
    <cellStyle name="Note 7 4 2 2" xfId="47870" xr:uid="{ED6FFB4B-78C4-49EB-8922-5C5694A5A6A4}"/>
    <cellStyle name="Note 7 4 2 3" xfId="47871" xr:uid="{612B4C65-B984-4EBB-801F-446A9B021AEE}"/>
    <cellStyle name="Note 7 4 2 4" xfId="47872" xr:uid="{099E9B92-41F7-44E6-8322-EA4EBE5DF9D0}"/>
    <cellStyle name="Note 7 4 2 5" xfId="47873" xr:uid="{95CC33A5-7CF8-45CD-84E0-F70381741653}"/>
    <cellStyle name="Note 7 4 2_Commentaires" xfId="47874" xr:uid="{34E88A91-F8FE-446C-A0AC-153F4F9F257C}"/>
    <cellStyle name="Note 7 4 3" xfId="47875" xr:uid="{358F895F-2D64-4B01-A91A-8AF7D48B6946}"/>
    <cellStyle name="Note 7 4 3 2" xfId="47876" xr:uid="{F91E656D-7D39-4370-AA0D-E59E554E5DB7}"/>
    <cellStyle name="Note 7 4 3 3" xfId="47877" xr:uid="{A95AAC2F-DD62-477F-9295-6C58661C38A5}"/>
    <cellStyle name="Note 7 4 3 4" xfId="47878" xr:uid="{53234451-4A22-49F1-93CB-D3A077DDECA6}"/>
    <cellStyle name="Note 7 4 3 5" xfId="47879" xr:uid="{F7AA370B-0AB0-4BF4-A122-D2835A7AEF61}"/>
    <cellStyle name="Note 7 4 4" xfId="47880" xr:uid="{D917212B-8BF7-4400-A720-5B915A27A1F3}"/>
    <cellStyle name="Note 7 4 5" xfId="47881" xr:uid="{12476BAA-A250-44A3-9464-08E5C27E9994}"/>
    <cellStyle name="Note 7 4 6" xfId="47882" xr:uid="{BC2E4340-71F1-4491-A36B-1D327750D18A}"/>
    <cellStyle name="Note 7 4 7" xfId="47883" xr:uid="{9E5143D9-05B8-4B4B-8420-6184E780B232}"/>
    <cellStyle name="Note 7 4_Commentaires" xfId="47884" xr:uid="{04DA7D4A-B92A-461F-BBAD-D0D9A6ED9B5D}"/>
    <cellStyle name="Note 7 5" xfId="47885" xr:uid="{4A22EC51-112D-4238-9879-6CD3E17C5162}"/>
    <cellStyle name="Note 7 5 2" xfId="47886" xr:uid="{CA30F002-5BEA-4425-8657-4CBA59C7AE55}"/>
    <cellStyle name="Note 7 5 2 2" xfId="47887" xr:uid="{70AEB79B-8C7E-4869-8791-97BE32457F6A}"/>
    <cellStyle name="Note 7 5 2 3" xfId="47888" xr:uid="{9312F1CD-4A77-40F6-BC6C-EF33C2E8B274}"/>
    <cellStyle name="Note 7 5 2 4" xfId="47889" xr:uid="{955E31C0-47B5-4CE0-9601-AA7B3262A90B}"/>
    <cellStyle name="Note 7 5 2 5" xfId="47890" xr:uid="{ED3D76B4-4C08-49AC-9CA0-8FAF1390A464}"/>
    <cellStyle name="Note 7 5 2_Commentaires" xfId="47891" xr:uid="{C8DF9E22-C0E4-4432-8050-661D33182812}"/>
    <cellStyle name="Note 7 5 3" xfId="47892" xr:uid="{D5914BBF-1B32-4196-A52D-DC2798ABE7CF}"/>
    <cellStyle name="Note 7 5 3 2" xfId="47893" xr:uid="{00CC1603-EF11-498D-91BA-08CA60D315BF}"/>
    <cellStyle name="Note 7 5 3 3" xfId="47894" xr:uid="{2C3738BE-51CF-4549-BAE9-83E68FCC2BE6}"/>
    <cellStyle name="Note 7 5 3 4" xfId="47895" xr:uid="{89D93D88-A5F0-4B92-ACDD-5895FE51A4F8}"/>
    <cellStyle name="Note 7 5 3 5" xfId="47896" xr:uid="{FDCDBCB0-921C-4734-8631-C7E9BE40083C}"/>
    <cellStyle name="Note 7 5 4" xfId="47897" xr:uid="{284F7F68-7068-4343-A1E4-13F342F75677}"/>
    <cellStyle name="Note 7 5 5" xfId="47898" xr:uid="{651D893F-C4C0-4236-81EF-91ACCBD7D515}"/>
    <cellStyle name="Note 7 5 6" xfId="47899" xr:uid="{6C6EE270-9EB6-4175-AF9C-845746E8C272}"/>
    <cellStyle name="Note 7 5 7" xfId="47900" xr:uid="{E514BFF0-8BF9-47D4-BE37-67135236DF28}"/>
    <cellStyle name="Note 7 5_Commentaires" xfId="47901" xr:uid="{2980FF4C-BB3F-44C0-8E55-F82C6F23275C}"/>
    <cellStyle name="Note 7 6" xfId="47902" xr:uid="{2DE3953E-1E22-4247-B214-E94D5A39C5C1}"/>
    <cellStyle name="Note 7 6 2" xfId="47903" xr:uid="{04DD1561-0796-4B52-BDDF-EDD4A016C780}"/>
    <cellStyle name="Note 7 6 2 2" xfId="47904" xr:uid="{42D5339B-8F31-44D3-A9A7-EB86FEE2C896}"/>
    <cellStyle name="Note 7 6 2 3" xfId="47905" xr:uid="{5B23ADB7-1F19-4452-8AB2-E426C17EA673}"/>
    <cellStyle name="Note 7 6 2 4" xfId="47906" xr:uid="{68F2316A-F35C-4E3F-B31F-1AC2BD182CB5}"/>
    <cellStyle name="Note 7 6 2 5" xfId="47907" xr:uid="{A96CC35A-561F-452B-BE58-0B5FF186BE7C}"/>
    <cellStyle name="Note 7 6 2_Commentaires" xfId="47908" xr:uid="{D2E935DC-C1D9-4A34-AFA8-BD8CC25AFF71}"/>
    <cellStyle name="Note 7 6 3" xfId="47909" xr:uid="{7993598E-2830-4455-A7E6-1B1FAEC4A649}"/>
    <cellStyle name="Note 7 6 3 2" xfId="47910" xr:uid="{D1A6D70D-5681-4C16-AA19-514BD1CD0D83}"/>
    <cellStyle name="Note 7 6 3 3" xfId="47911" xr:uid="{CDBAACFD-9836-4AAB-A75F-FB5F53E45AC3}"/>
    <cellStyle name="Note 7 6 3 4" xfId="47912" xr:uid="{DB4BDD6E-F060-4CA4-97B2-107C707033BE}"/>
    <cellStyle name="Note 7 6 3 5" xfId="47913" xr:uid="{12CE4AB2-0729-4689-831B-DDEE0B4C9FA4}"/>
    <cellStyle name="Note 7 6 4" xfId="47914" xr:uid="{607380DB-8E20-4FF4-9DF9-1AFF732C3A51}"/>
    <cellStyle name="Note 7 6 5" xfId="47915" xr:uid="{46DBE875-B515-4DC5-845F-548B84BE7307}"/>
    <cellStyle name="Note 7 6 6" xfId="47916" xr:uid="{31666CC0-6D12-4490-83F2-A25EC1E6271E}"/>
    <cellStyle name="Note 7 6 7" xfId="47917" xr:uid="{E9274517-0EC4-4B14-8745-E40E38EA3B82}"/>
    <cellStyle name="Note 7 6_Commentaires" xfId="47918" xr:uid="{C00B178C-E442-4203-A3ED-7A713269C17D}"/>
    <cellStyle name="Note 7 7" xfId="47919" xr:uid="{79378B51-41AB-43C5-BCC6-50FE72D54C6A}"/>
    <cellStyle name="Note 7 7 2" xfId="47920" xr:uid="{FA7A46BE-289C-4E2C-A135-74B490DDEB8A}"/>
    <cellStyle name="Note 7 7 2 2" xfId="47921" xr:uid="{ADA4AAD4-F64F-4FDB-B1B8-9753CF3663E4}"/>
    <cellStyle name="Note 7 7 2 3" xfId="47922" xr:uid="{C645679B-5357-4FF8-9BFF-00A386A579C5}"/>
    <cellStyle name="Note 7 7 2 4" xfId="47923" xr:uid="{DABA335C-9E51-4DE3-8EA3-96E9A8636960}"/>
    <cellStyle name="Note 7 7 2 5" xfId="47924" xr:uid="{C60DBB01-AD00-4620-B20B-2C71294FCD65}"/>
    <cellStyle name="Note 7 7 3" xfId="47925" xr:uid="{22EFBA31-F97A-4F12-8E74-1B4F096F928B}"/>
    <cellStyle name="Note 7 7 4" xfId="47926" xr:uid="{D3BAA543-D850-48E6-AF0E-D6249A9A1F73}"/>
    <cellStyle name="Note 7 7 5" xfId="47927" xr:uid="{CE088337-F343-4CC4-BF97-4091E50A2F05}"/>
    <cellStyle name="Note 7 7 6" xfId="47928" xr:uid="{1F10CA86-E582-47B2-8023-AEA43B304DCD}"/>
    <cellStyle name="Note 7 7_Commentaires" xfId="47929" xr:uid="{9488290A-D8B3-464E-B339-3D5AD31E8374}"/>
    <cellStyle name="Note 7 8" xfId="47930" xr:uid="{FD3FBDE3-F3E0-42B5-88BB-E518A71FAC0B}"/>
    <cellStyle name="Note 7 8 2" xfId="47931" xr:uid="{16F01B26-8B38-4555-AB95-89FA3E5E5685}"/>
    <cellStyle name="Note 7 8 3" xfId="47932" xr:uid="{311FF094-5F6C-41EB-ACBA-71D2E63422EE}"/>
    <cellStyle name="Note 7 8 4" xfId="47933" xr:uid="{97596006-908E-4224-993C-E95A476CD768}"/>
    <cellStyle name="Note 7 8 5" xfId="47934" xr:uid="{2BDE9052-B710-46B0-B665-0CE374D82E2C}"/>
    <cellStyle name="Note 7 8_Commentaires" xfId="47935" xr:uid="{530D803A-DA83-4C82-8363-C5F9F4EBD842}"/>
    <cellStyle name="Note 7 9" xfId="47936" xr:uid="{CE191778-5056-4C46-AFEA-6E426675C177}"/>
    <cellStyle name="Note 7_Commentaires" xfId="47937" xr:uid="{F72E2252-6D55-4779-8B39-4EC3D0227FD9}"/>
    <cellStyle name="Note 8" xfId="47938" xr:uid="{C25C9761-9F34-4F0B-8466-A9CB7EBC4AF1}"/>
    <cellStyle name="Note 8 10" xfId="47939" xr:uid="{52D61534-8217-4786-8376-535F521CFC66}"/>
    <cellStyle name="Note 8 11" xfId="47940" xr:uid="{32404D1D-0996-4F0E-AA2D-EA4E2A4804DF}"/>
    <cellStyle name="Note 8 12" xfId="47941" xr:uid="{2B9F6A96-D703-4393-AD9B-65838968224A}"/>
    <cellStyle name="Note 8 2" xfId="47942" xr:uid="{F7A9CFB6-15C7-4D3D-B592-3CE715C2F176}"/>
    <cellStyle name="Note 8 2 10" xfId="47943" xr:uid="{9FA06E3B-735A-4622-B8D1-0A4DB0AE313D}"/>
    <cellStyle name="Note 8 2 2" xfId="47944" xr:uid="{28259185-BAE4-4231-B254-8F723A326819}"/>
    <cellStyle name="Note 8 2 2 2" xfId="47945" xr:uid="{F356028A-9567-4EAE-B586-1B8A30413915}"/>
    <cellStyle name="Note 8 2 2 2 2" xfId="47946" xr:uid="{F3993179-F7AF-4664-AF7B-ED793270635F}"/>
    <cellStyle name="Note 8 2 2 2 3" xfId="47947" xr:uid="{4B8FC16C-6064-468A-BC28-5A40861BAA78}"/>
    <cellStyle name="Note 8 2 2 2 4" xfId="47948" xr:uid="{52D0041D-03F4-4910-812F-84023F35B12D}"/>
    <cellStyle name="Note 8 2 2 2 5" xfId="47949" xr:uid="{27623FC8-B931-450F-8099-EFE6CA8E82E8}"/>
    <cellStyle name="Note 8 2 2 3" xfId="47950" xr:uid="{C88D7692-2C37-44C6-92E3-DC04F0A25204}"/>
    <cellStyle name="Note 8 2 2 3 2" xfId="47951" xr:uid="{6AD066FE-9B59-4CC2-B9BB-2194E308EBC5}"/>
    <cellStyle name="Note 8 2 2 3 3" xfId="47952" xr:uid="{35038543-582B-4A87-8391-48C5A693F5E5}"/>
    <cellStyle name="Note 8 2 2 3 4" xfId="47953" xr:uid="{64885F47-5C22-4FC4-9777-5D4E3082BDAB}"/>
    <cellStyle name="Note 8 2 2 3 5" xfId="47954" xr:uid="{D8672E49-1DC6-442E-976D-7CA05D442B38}"/>
    <cellStyle name="Note 8 2 2 4" xfId="47955" xr:uid="{9712C23A-0942-4382-9376-FE0204D258A6}"/>
    <cellStyle name="Note 8 2 2 5" xfId="47956" xr:uid="{C8371B2B-3D3E-40A4-B1E1-EC955126DD72}"/>
    <cellStyle name="Note 8 2 2 6" xfId="47957" xr:uid="{E5CE4EDD-D19A-45C4-B611-08030C29EAFD}"/>
    <cellStyle name="Note 8 2 2 7" xfId="47958" xr:uid="{45CFCA39-136B-42E4-967A-BBC4868872E9}"/>
    <cellStyle name="Note 8 2 2_Commentaires" xfId="47959" xr:uid="{0A600F8E-B4F5-42D4-AEFD-DB944FD5F98A}"/>
    <cellStyle name="Note 8 2 3" xfId="47960" xr:uid="{8906BF71-81F5-40EB-868F-7452AB2A494C}"/>
    <cellStyle name="Note 8 2 3 2" xfId="47961" xr:uid="{C80CF6A8-F972-4613-94C6-B50B5B70B825}"/>
    <cellStyle name="Note 8 2 3 2 2" xfId="47962" xr:uid="{7273A1C5-B34C-4F01-8670-65DA67D79163}"/>
    <cellStyle name="Note 8 2 3 2 3" xfId="47963" xr:uid="{D810B66E-FE03-4388-9BF1-7723D3D9BA84}"/>
    <cellStyle name="Note 8 2 3 2 4" xfId="47964" xr:uid="{8567036B-905C-4800-B00F-0F01A3674AEE}"/>
    <cellStyle name="Note 8 2 3 2 5" xfId="47965" xr:uid="{BE8403A5-EAE5-405E-A139-519D791E5DE0}"/>
    <cellStyle name="Note 8 2 3 3" xfId="47966" xr:uid="{1CBABA6A-F548-465F-8DF3-0D8A7C94C9AD}"/>
    <cellStyle name="Note 8 2 3 3 2" xfId="47967" xr:uid="{C32EB2FE-4491-418F-AB08-F495B814B23D}"/>
    <cellStyle name="Note 8 2 3 3 3" xfId="47968" xr:uid="{30005A1A-B57A-4566-AD89-98E76D55B9C1}"/>
    <cellStyle name="Note 8 2 3 3 4" xfId="47969" xr:uid="{BE23E1DA-01EC-4027-8B91-395A807F5F52}"/>
    <cellStyle name="Note 8 2 3 3 5" xfId="47970" xr:uid="{9BF611DD-6EB6-4A97-8755-4AD438BB1D47}"/>
    <cellStyle name="Note 8 2 3 4" xfId="47971" xr:uid="{FB5E369E-E853-4F33-BD79-7DF6546934D8}"/>
    <cellStyle name="Note 8 2 3 5" xfId="47972" xr:uid="{4E776456-02D9-44BB-97D5-ABB6DBB32332}"/>
    <cellStyle name="Note 8 2 3 6" xfId="47973" xr:uid="{E3EEC4F3-779F-4E8B-AD26-D021D15608AF}"/>
    <cellStyle name="Note 8 2 3 7" xfId="47974" xr:uid="{978544FA-F00C-496C-9D81-EB96D84B6343}"/>
    <cellStyle name="Note 8 2 3_Commentaires" xfId="47975" xr:uid="{42545E0D-18D8-4ED5-9D8D-956B5C4623BF}"/>
    <cellStyle name="Note 8 2 4" xfId="47976" xr:uid="{83F36B4D-2E26-4102-90B7-B6DF94BDCD5E}"/>
    <cellStyle name="Note 8 2 4 2" xfId="47977" xr:uid="{008F8EB8-1FAA-469C-A31E-DF9669E6FB02}"/>
    <cellStyle name="Note 8 2 4 2 2" xfId="47978" xr:uid="{B3F9B8A4-D49B-464D-8BD9-BE89A2A4B707}"/>
    <cellStyle name="Note 8 2 4 2 3" xfId="47979" xr:uid="{8431428D-0355-4E78-BD1F-D409A011E3A0}"/>
    <cellStyle name="Note 8 2 4 2 4" xfId="47980" xr:uid="{866DC5E8-AAD6-4D87-B474-32FB5DC2AF6C}"/>
    <cellStyle name="Note 8 2 4 2 5" xfId="47981" xr:uid="{D51DFD01-4AC6-4F50-8CBE-3B3AEA9066AD}"/>
    <cellStyle name="Note 8 2 4 3" xfId="47982" xr:uid="{C325BDE7-5EF1-4E16-BE65-43833DAEEF9E}"/>
    <cellStyle name="Note 8 2 4 3 2" xfId="47983" xr:uid="{C6A9D616-49AC-40C6-8448-D144811B7AB5}"/>
    <cellStyle name="Note 8 2 4 3 3" xfId="47984" xr:uid="{A6CA3FF6-C6D1-4438-A38B-319C33E681F6}"/>
    <cellStyle name="Note 8 2 4 3 4" xfId="47985" xr:uid="{25FB1CAE-407E-4C19-B28C-FEF4BBBCCA09}"/>
    <cellStyle name="Note 8 2 4 3 5" xfId="47986" xr:uid="{F18BE223-0FD8-4079-A04C-2C72DEDE4A86}"/>
    <cellStyle name="Note 8 2 4 4" xfId="47987" xr:uid="{60A51FB4-8301-421D-B28B-D7A6B9887D0E}"/>
    <cellStyle name="Note 8 2 4 5" xfId="47988" xr:uid="{F6419629-80C2-4075-AA06-7EE812E1EE26}"/>
    <cellStyle name="Note 8 2 4 6" xfId="47989" xr:uid="{D88DC6A6-E52D-4F71-B8DE-5A2FFE5F46AB}"/>
    <cellStyle name="Note 8 2 4 7" xfId="47990" xr:uid="{0A4EE081-CA9C-42EE-9640-45BCE98008CA}"/>
    <cellStyle name="Note 8 2 5" xfId="47991" xr:uid="{1E7E5046-A709-4417-B00B-25E8A20908ED}"/>
    <cellStyle name="Note 8 2 5 2" xfId="47992" xr:uid="{FD9E8C99-37ED-4407-9AB5-26CE219F3C5F}"/>
    <cellStyle name="Note 8 2 5 3" xfId="47993" xr:uid="{0E16C17B-92D2-4A46-BF71-D9A012CC6B55}"/>
    <cellStyle name="Note 8 2 5 4" xfId="47994" xr:uid="{5824B33D-B263-4243-9CDD-4010D13B89A0}"/>
    <cellStyle name="Note 8 2 5 5" xfId="47995" xr:uid="{C782FEC4-C67B-49B3-8EC9-B1800022867B}"/>
    <cellStyle name="Note 8 2 6" xfId="47996" xr:uid="{53D5B10D-7142-4FAE-BF72-9B858DDCFD02}"/>
    <cellStyle name="Note 8 2 6 2" xfId="47997" xr:uid="{83AC7274-1DD3-4520-888B-CEF2A6310143}"/>
    <cellStyle name="Note 8 2 6 3" xfId="47998" xr:uid="{5F17599E-7022-4934-9210-DDE3BA6DBCE7}"/>
    <cellStyle name="Note 8 2 6 4" xfId="47999" xr:uid="{6CB50104-36B9-4C07-8384-7D5749800AEC}"/>
    <cellStyle name="Note 8 2 6 5" xfId="48000" xr:uid="{587A5BBA-9763-45C0-8214-2998A4485F9E}"/>
    <cellStyle name="Note 8 2 7" xfId="48001" xr:uid="{AAF4C4BE-C57B-4386-9C87-E499C20C7018}"/>
    <cellStyle name="Note 8 2 8" xfId="48002" xr:uid="{3B270E1C-0300-4E3B-BB48-42FD9E0DCD69}"/>
    <cellStyle name="Note 8 2 9" xfId="48003" xr:uid="{0943B015-DA90-4EC0-906F-2EF04B1162A2}"/>
    <cellStyle name="Note 8 2_Commentaires" xfId="48004" xr:uid="{DE406470-03F1-4E38-882E-3F839DA04F8D}"/>
    <cellStyle name="Note 8 3" xfId="48005" xr:uid="{1E9AB9C7-706A-4058-BF7F-5116F905E329}"/>
    <cellStyle name="Note 8 3 2" xfId="48006" xr:uid="{441D6058-1E57-4E1D-8FA5-F2667DC6B70F}"/>
    <cellStyle name="Note 8 3 2 2" xfId="48007" xr:uid="{A8722A82-4246-43DB-B9F2-E3DAF286CB18}"/>
    <cellStyle name="Note 8 3 2 3" xfId="48008" xr:uid="{6308D1E8-FEF4-422E-8BAA-20C905D5843D}"/>
    <cellStyle name="Note 8 3 2 4" xfId="48009" xr:uid="{6EB10595-E96D-48AE-B177-17D50B891D07}"/>
    <cellStyle name="Note 8 3 2 5" xfId="48010" xr:uid="{70F0B55B-65B9-4907-B84A-9C6B2215C47C}"/>
    <cellStyle name="Note 8 3 2_Commentaires" xfId="48011" xr:uid="{10EF14DC-CA64-4ED8-83E7-2514668DB15B}"/>
    <cellStyle name="Note 8 3 3" xfId="48012" xr:uid="{E0074FD4-FC86-4633-8FF9-9D0687C50EC5}"/>
    <cellStyle name="Note 8 3 3 2" xfId="48013" xr:uid="{62344B18-AF95-4015-93C5-21C656A63EFF}"/>
    <cellStyle name="Note 8 3 3 3" xfId="48014" xr:uid="{E49D774D-2FA0-466B-8ABC-C54CEC7D05DD}"/>
    <cellStyle name="Note 8 3 3 4" xfId="48015" xr:uid="{7D7E0144-E611-4096-A0CF-BE515E622687}"/>
    <cellStyle name="Note 8 3 3 5" xfId="48016" xr:uid="{68A4B6C4-8344-48FC-AD73-BB0401C15CFB}"/>
    <cellStyle name="Note 8 3 4" xfId="48017" xr:uid="{233BCBE2-EB7B-4A15-AA73-53F32C6E1463}"/>
    <cellStyle name="Note 8 3 5" xfId="48018" xr:uid="{C5A6D2FD-F893-49BC-849F-C2DF6F9C80DE}"/>
    <cellStyle name="Note 8 3 6" xfId="48019" xr:uid="{948CDF7A-62A4-4CA9-8314-136AEDBB2212}"/>
    <cellStyle name="Note 8 3 7" xfId="48020" xr:uid="{0277D522-38CA-40ED-ADE6-002078097AC2}"/>
    <cellStyle name="Note 8 3_Commentaires" xfId="48021" xr:uid="{86AC2AE8-F79E-4CC5-B177-89DF7BE80161}"/>
    <cellStyle name="Note 8 4" xfId="48022" xr:uid="{B29D7289-B8A0-4E9A-A97B-2D7E30DC25CA}"/>
    <cellStyle name="Note 8 4 2" xfId="48023" xr:uid="{7B6BE239-C2AF-4A5C-8470-0890AA3F0E3E}"/>
    <cellStyle name="Note 8 4 2 2" xfId="48024" xr:uid="{BF6924B7-1B89-4F6C-A44C-FEE7F3D16A9D}"/>
    <cellStyle name="Note 8 4 2 3" xfId="48025" xr:uid="{4F349C75-4246-46B9-ABB6-520E8B4B9AC6}"/>
    <cellStyle name="Note 8 4 2 4" xfId="48026" xr:uid="{9DCF4C9A-79F9-40A7-96D1-AFDD660C31AD}"/>
    <cellStyle name="Note 8 4 2 5" xfId="48027" xr:uid="{6687C99D-5349-4221-BADA-EA5824A7F9B5}"/>
    <cellStyle name="Note 8 4 2_Commentaires" xfId="48028" xr:uid="{8DDD4BE9-BCD6-4367-A65D-DE55ACFD0EE7}"/>
    <cellStyle name="Note 8 4 3" xfId="48029" xr:uid="{B2A5FCD9-575D-45CE-9930-883AEFF98374}"/>
    <cellStyle name="Note 8 4 3 2" xfId="48030" xr:uid="{34C4E995-ED42-4C27-B290-DF8750D0A481}"/>
    <cellStyle name="Note 8 4 3 3" xfId="48031" xr:uid="{35A2647D-6A15-43ED-9CFA-D6265DB61467}"/>
    <cellStyle name="Note 8 4 3 4" xfId="48032" xr:uid="{95296201-E6B6-4DF9-803D-1A012ED82E02}"/>
    <cellStyle name="Note 8 4 3 5" xfId="48033" xr:uid="{CAE61919-A9E1-4609-AC20-820315A1810E}"/>
    <cellStyle name="Note 8 4 4" xfId="48034" xr:uid="{12DEA412-E388-49E6-81E9-F2463487C58B}"/>
    <cellStyle name="Note 8 4 5" xfId="48035" xr:uid="{B101A4C9-9E01-461D-A3DF-A741B0C40982}"/>
    <cellStyle name="Note 8 4 6" xfId="48036" xr:uid="{D92898FB-790A-4844-9DE8-7EE26DDDCBF1}"/>
    <cellStyle name="Note 8 4 7" xfId="48037" xr:uid="{93DBA51F-452B-42E4-B40C-A8096E02BB23}"/>
    <cellStyle name="Note 8 4_Commentaires" xfId="48038" xr:uid="{72295FE2-2D5F-4207-BDFA-85AA6776078B}"/>
    <cellStyle name="Note 8 5" xfId="48039" xr:uid="{F6E24BA2-AED4-4D7C-AA7E-9325687FFED2}"/>
    <cellStyle name="Note 8 5 2" xfId="48040" xr:uid="{ABF7A9A6-C210-4E11-A127-0D8972A80452}"/>
    <cellStyle name="Note 8 5 2 2" xfId="48041" xr:uid="{9F19CB79-3353-4A06-BCB0-95865A1E421E}"/>
    <cellStyle name="Note 8 5 2 3" xfId="48042" xr:uid="{074BC17D-E688-4826-ABBF-AF2BCDCD7043}"/>
    <cellStyle name="Note 8 5 2 4" xfId="48043" xr:uid="{50CBABBB-1BC0-4794-82AE-F12283C8FFB2}"/>
    <cellStyle name="Note 8 5 2 5" xfId="48044" xr:uid="{EE2961A4-DDC7-4D29-9B45-03D9F83D22A2}"/>
    <cellStyle name="Note 8 5 2_Commentaires" xfId="48045" xr:uid="{BD1013C1-6A7D-4236-99AE-0A1EAFFA55F7}"/>
    <cellStyle name="Note 8 5 3" xfId="48046" xr:uid="{47B77ECA-8706-40B2-90F1-F91A9CE6A905}"/>
    <cellStyle name="Note 8 5 3 2" xfId="48047" xr:uid="{9937F7D7-10F1-49ED-9123-F87ED108AD78}"/>
    <cellStyle name="Note 8 5 3 3" xfId="48048" xr:uid="{B4FC7EF7-54B9-45BA-AE03-37CFFFEB394D}"/>
    <cellStyle name="Note 8 5 3 4" xfId="48049" xr:uid="{A8B3109C-C786-465C-AA5E-840DF23A7AFE}"/>
    <cellStyle name="Note 8 5 3 5" xfId="48050" xr:uid="{BFC7C1D5-65A2-4B29-A1EB-A801A1A2D16C}"/>
    <cellStyle name="Note 8 5 4" xfId="48051" xr:uid="{16925FC6-DEEF-4EEB-8760-01EABBE7B366}"/>
    <cellStyle name="Note 8 5 5" xfId="48052" xr:uid="{E16E8366-755B-4719-9C82-D23FD6479316}"/>
    <cellStyle name="Note 8 5 6" xfId="48053" xr:uid="{C740A183-73C1-4156-8550-68B450D1E9B6}"/>
    <cellStyle name="Note 8 5 7" xfId="48054" xr:uid="{C0899462-57CD-4A78-ADFE-A0AE98F4BD6D}"/>
    <cellStyle name="Note 8 5_Commentaires" xfId="48055" xr:uid="{45D1AFCA-70E6-4F30-A187-C56DD51C2AB3}"/>
    <cellStyle name="Note 8 6" xfId="48056" xr:uid="{5A2A93CF-BA6E-43BD-A108-9D7E00CD056D}"/>
    <cellStyle name="Note 8 6 2" xfId="48057" xr:uid="{DC598E85-A0B2-4B01-83DA-5BB42D176537}"/>
    <cellStyle name="Note 8 6 2 2" xfId="48058" xr:uid="{E07401F8-4034-4497-88DC-4059D293B852}"/>
    <cellStyle name="Note 8 6 2 3" xfId="48059" xr:uid="{E5B2606D-A199-4EFB-B9F9-266561064107}"/>
    <cellStyle name="Note 8 6 2 4" xfId="48060" xr:uid="{DF4FFC5C-FD39-4651-BA59-941D9E59DE28}"/>
    <cellStyle name="Note 8 6 2 5" xfId="48061" xr:uid="{885F6337-A14F-423F-8E6C-9E49D68030D1}"/>
    <cellStyle name="Note 8 6 2_Commentaires" xfId="48062" xr:uid="{5A421D1D-4BCB-42F1-BC89-3B1E341DDD05}"/>
    <cellStyle name="Note 8 6 3" xfId="48063" xr:uid="{994FBB91-CB7C-45F3-9090-0C798BF3E23E}"/>
    <cellStyle name="Note 8 6 3 2" xfId="48064" xr:uid="{331ABC26-D8D7-44AE-933D-6704656BB202}"/>
    <cellStyle name="Note 8 6 3 3" xfId="48065" xr:uid="{086389D7-8E9E-42E4-A18E-98839E4C816E}"/>
    <cellStyle name="Note 8 6 3 4" xfId="48066" xr:uid="{11FD54BA-EDA2-4885-A9CC-5B76B6C3EFB0}"/>
    <cellStyle name="Note 8 6 3 5" xfId="48067" xr:uid="{6A9666BC-2723-4A33-83AD-AFBA6B63ECB6}"/>
    <cellStyle name="Note 8 6 4" xfId="48068" xr:uid="{1F7AACA2-C8B6-49F5-A24E-15926626E8E6}"/>
    <cellStyle name="Note 8 6 5" xfId="48069" xr:uid="{B58B6ECE-7DE6-4525-A5ED-099DEB0A9A25}"/>
    <cellStyle name="Note 8 6 6" xfId="48070" xr:uid="{5828CC9F-2CC4-4288-BFDE-2C3D362CEBAA}"/>
    <cellStyle name="Note 8 6 7" xfId="48071" xr:uid="{75BB0853-AF94-4673-AC92-506986F36D33}"/>
    <cellStyle name="Note 8 6_Commentaires" xfId="48072" xr:uid="{BC655E72-8260-4E7B-B1D4-21B6CF1FC494}"/>
    <cellStyle name="Note 8 7" xfId="48073" xr:uid="{F1E5D60D-45F1-4779-B2C8-8367A548C1E8}"/>
    <cellStyle name="Note 8 7 2" xfId="48074" xr:uid="{86406C72-8E11-4CAA-A96B-2283DA2CD65E}"/>
    <cellStyle name="Note 8 7 2 2" xfId="48075" xr:uid="{22677EA0-FDEF-4B64-8F20-6AEA4681B027}"/>
    <cellStyle name="Note 8 7 2 3" xfId="48076" xr:uid="{5449B544-380A-4371-A512-6329D4038677}"/>
    <cellStyle name="Note 8 7 2 4" xfId="48077" xr:uid="{D7AA1421-D61F-4122-B2EA-F2798B85FD6F}"/>
    <cellStyle name="Note 8 7 2 5" xfId="48078" xr:uid="{F15377D4-0DB0-45D1-8C9A-20F86A85EBCA}"/>
    <cellStyle name="Note 8 7 3" xfId="48079" xr:uid="{596321B3-9AE4-4A4C-948C-8B35642011A1}"/>
    <cellStyle name="Note 8 7 4" xfId="48080" xr:uid="{5F97B872-653C-4ADD-9556-237669FEF33F}"/>
    <cellStyle name="Note 8 7 5" xfId="48081" xr:uid="{0EF06CFD-4C3B-457D-A4A7-7468863FE89B}"/>
    <cellStyle name="Note 8 7 6" xfId="48082" xr:uid="{6ED679F3-DC2C-4034-AAA2-C3C9CB24067B}"/>
    <cellStyle name="Note 8 7_Commentaires" xfId="48083" xr:uid="{3A993BC6-7D6C-47BA-BFE9-EE680B125562}"/>
    <cellStyle name="Note 8 8" xfId="48084" xr:uid="{360A69CF-B397-435E-A55D-430AA2932A7A}"/>
    <cellStyle name="Note 8 8 2" xfId="48085" xr:uid="{3BC14B8E-49CA-4CE4-9D37-9A344CE1FFD3}"/>
    <cellStyle name="Note 8 8 3" xfId="48086" xr:uid="{CEA0381A-BEB2-4EF8-BCDC-020A8BCFB98B}"/>
    <cellStyle name="Note 8 8 4" xfId="48087" xr:uid="{E586286B-E80B-4578-B4BF-418D38BFAB0D}"/>
    <cellStyle name="Note 8 8 5" xfId="48088" xr:uid="{FE4CE81E-858D-428F-B4DF-C115FD5DCD28}"/>
    <cellStyle name="Note 8 8_Commentaires" xfId="48089" xr:uid="{87B95FA9-D9EB-49F8-8530-39B70A7B604A}"/>
    <cellStyle name="Note 8 9" xfId="48090" xr:uid="{6FCE20ED-73A5-473C-8E16-DA125226253E}"/>
    <cellStyle name="Note 8_Commentaires" xfId="48091" xr:uid="{11B0C81E-5EB6-45B7-922C-86A020600389}"/>
    <cellStyle name="Note 9" xfId="48092" xr:uid="{5922DD4C-1D90-4160-BAFE-D3312DDE184E}"/>
    <cellStyle name="Note 9 10" xfId="48093" xr:uid="{6E0E937B-B5F9-44F1-A34E-8A2590E76347}"/>
    <cellStyle name="Note 9 11" xfId="48094" xr:uid="{3BDBA1CF-BD49-48A8-9A00-5DD461AD25EE}"/>
    <cellStyle name="Note 9 12" xfId="48095" xr:uid="{28868EE1-5B56-4BCC-8535-10247410416F}"/>
    <cellStyle name="Note 9 2" xfId="48096" xr:uid="{7E31DCC6-7E2C-423E-9AB5-118092AD22E1}"/>
    <cellStyle name="Note 9 2 10" xfId="48097" xr:uid="{72920439-4BE7-4DF4-9411-CD7484B42285}"/>
    <cellStyle name="Note 9 2 2" xfId="48098" xr:uid="{6CBC9102-8C46-498B-9E3E-5BB59B5A9A72}"/>
    <cellStyle name="Note 9 2 2 2" xfId="48099" xr:uid="{5A346975-D76C-4040-B0DE-5E6012EAC0AA}"/>
    <cellStyle name="Note 9 2 2 2 2" xfId="48100" xr:uid="{76E0370E-9FC4-46D4-A22E-AB78810212A2}"/>
    <cellStyle name="Note 9 2 2 2 3" xfId="48101" xr:uid="{3F1381B2-5CCC-42DF-BE1D-DDD91F41AD01}"/>
    <cellStyle name="Note 9 2 2 2 4" xfId="48102" xr:uid="{B09BD49B-F869-4FF2-BB2B-C9F250C7A384}"/>
    <cellStyle name="Note 9 2 2 2 5" xfId="48103" xr:uid="{53D2F458-5C64-41E1-9B67-EF001456BDAB}"/>
    <cellStyle name="Note 9 2 2 3" xfId="48104" xr:uid="{C45C5F4A-14FE-460C-BBA0-2BA7770C1792}"/>
    <cellStyle name="Note 9 2 2 3 2" xfId="48105" xr:uid="{4196F949-ECB4-4B2F-908C-A15C08887990}"/>
    <cellStyle name="Note 9 2 2 3 3" xfId="48106" xr:uid="{8CCFD27C-482F-4C6E-82E5-D09947435ED7}"/>
    <cellStyle name="Note 9 2 2 3 4" xfId="48107" xr:uid="{4B324637-12B5-45FB-B375-9FF3C15CDE5D}"/>
    <cellStyle name="Note 9 2 2 3 5" xfId="48108" xr:uid="{54B27B67-A6E1-4A6E-9786-0DEE6BC5F725}"/>
    <cellStyle name="Note 9 2 2 4" xfId="48109" xr:uid="{F8751A5F-FDDE-480D-AB91-ED45E8729B3F}"/>
    <cellStyle name="Note 9 2 2 5" xfId="48110" xr:uid="{0DF6923E-4311-4578-884B-9C40D1C91A6C}"/>
    <cellStyle name="Note 9 2 2 6" xfId="48111" xr:uid="{C5DF82F6-61F2-463A-9BF4-AD8DF0302E96}"/>
    <cellStyle name="Note 9 2 2 7" xfId="48112" xr:uid="{A9399290-DB99-4AD5-9DAB-A171394F947E}"/>
    <cellStyle name="Note 9 2 2_Commentaires" xfId="48113" xr:uid="{7A20F047-080C-4237-86CD-DF087955112C}"/>
    <cellStyle name="Note 9 2 3" xfId="48114" xr:uid="{AA7F1D26-DAD7-476A-8E66-5F65735A4F15}"/>
    <cellStyle name="Note 9 2 3 2" xfId="48115" xr:uid="{6BE91AB7-37D3-4CB7-BF7F-9694FE669025}"/>
    <cellStyle name="Note 9 2 3 2 2" xfId="48116" xr:uid="{74B2984D-F367-4B27-9D3A-8019334C8B0A}"/>
    <cellStyle name="Note 9 2 3 2 3" xfId="48117" xr:uid="{53ECB207-83A1-483C-9A9C-9298605363FD}"/>
    <cellStyle name="Note 9 2 3 2 4" xfId="48118" xr:uid="{5B07EBCB-DDCD-4929-A13B-57506AB70D4F}"/>
    <cellStyle name="Note 9 2 3 2 5" xfId="48119" xr:uid="{4708284B-DCEE-4566-919F-1D694DC36315}"/>
    <cellStyle name="Note 9 2 3 3" xfId="48120" xr:uid="{D01958B7-80DF-437C-A1B5-EAD3134D70BE}"/>
    <cellStyle name="Note 9 2 3 3 2" xfId="48121" xr:uid="{A4C2137F-E8CE-4D4B-84E9-312F2AA487AD}"/>
    <cellStyle name="Note 9 2 3 3 3" xfId="48122" xr:uid="{C233C224-4C41-4578-8CDA-7C7520FBD545}"/>
    <cellStyle name="Note 9 2 3 3 4" xfId="48123" xr:uid="{F17063C1-DFF5-435F-ADD5-87B1EFE510CE}"/>
    <cellStyle name="Note 9 2 3 3 5" xfId="48124" xr:uid="{5CA35D2D-F0EF-4A7D-9127-BD051C08BB96}"/>
    <cellStyle name="Note 9 2 3 4" xfId="48125" xr:uid="{33E26DB0-0F5C-4849-91CE-8F883DF662FD}"/>
    <cellStyle name="Note 9 2 3 5" xfId="48126" xr:uid="{6C6B9C80-9FC1-4965-B47F-844B58C72720}"/>
    <cellStyle name="Note 9 2 3 6" xfId="48127" xr:uid="{0F8A41F7-E199-4A28-B943-68B99FA69DC2}"/>
    <cellStyle name="Note 9 2 3 7" xfId="48128" xr:uid="{F7C8E0DB-981D-4FF0-9AC9-76FE83F58CA7}"/>
    <cellStyle name="Note 9 2 3_Commentaires" xfId="48129" xr:uid="{D6E82869-E794-4756-A7E5-6D26231830CE}"/>
    <cellStyle name="Note 9 2 4" xfId="48130" xr:uid="{DB07F265-6670-482E-8C83-BA32CDE0D255}"/>
    <cellStyle name="Note 9 2 4 2" xfId="48131" xr:uid="{481831D5-3356-45D4-9C02-3F5B88C37CA3}"/>
    <cellStyle name="Note 9 2 4 2 2" xfId="48132" xr:uid="{C03B1F39-B948-47F5-A8E4-5F419CC54C9B}"/>
    <cellStyle name="Note 9 2 4 2 3" xfId="48133" xr:uid="{D11EEC9B-EB54-411D-AA18-E98BB4362893}"/>
    <cellStyle name="Note 9 2 4 2 4" xfId="48134" xr:uid="{FD0A7325-F609-4E91-B2D4-1621E22762E2}"/>
    <cellStyle name="Note 9 2 4 2 5" xfId="48135" xr:uid="{6BF58C0C-B760-43BB-89FB-1F80E4D4DCC9}"/>
    <cellStyle name="Note 9 2 4 3" xfId="48136" xr:uid="{417995D4-16F3-47D6-B197-D44C3CACF9FC}"/>
    <cellStyle name="Note 9 2 4 3 2" xfId="48137" xr:uid="{DD23EB76-523B-4572-8A92-E7895AAC35BD}"/>
    <cellStyle name="Note 9 2 4 3 3" xfId="48138" xr:uid="{4E566638-EE03-439C-98DB-149F09AA6F2C}"/>
    <cellStyle name="Note 9 2 4 3 4" xfId="48139" xr:uid="{A576DDAF-ECB3-439E-B645-38BEC27AD466}"/>
    <cellStyle name="Note 9 2 4 3 5" xfId="48140" xr:uid="{6F44D4B7-9423-4909-939B-546290DA70B2}"/>
    <cellStyle name="Note 9 2 4 4" xfId="48141" xr:uid="{6188DA07-B521-451E-B12C-268146B13B87}"/>
    <cellStyle name="Note 9 2 4 5" xfId="48142" xr:uid="{E905CEB3-4D0C-49D3-A478-63C21E815B92}"/>
    <cellStyle name="Note 9 2 4 6" xfId="48143" xr:uid="{CA7F2692-84BE-4BD2-BBF8-5E18D54B4228}"/>
    <cellStyle name="Note 9 2 4 7" xfId="48144" xr:uid="{57600B20-7FB4-4865-A81C-6C1A5F1BC68C}"/>
    <cellStyle name="Note 9 2 5" xfId="48145" xr:uid="{8A3EE4B5-BB40-4D24-A38A-5E419D1D4DB8}"/>
    <cellStyle name="Note 9 2 5 2" xfId="48146" xr:uid="{E1049A8B-F793-4959-B2AB-B4B90FE3033F}"/>
    <cellStyle name="Note 9 2 5 3" xfId="48147" xr:uid="{8196120C-B482-41D9-B5F8-F755BD7E96FA}"/>
    <cellStyle name="Note 9 2 5 4" xfId="48148" xr:uid="{90EF5305-EBD0-49FA-9752-45CD297011E1}"/>
    <cellStyle name="Note 9 2 5 5" xfId="48149" xr:uid="{740E1B1F-6F7A-43CB-A5BB-B6E715BB536F}"/>
    <cellStyle name="Note 9 2 6" xfId="48150" xr:uid="{56AE349C-0ACE-4A97-ACE2-3F56E5E81A1C}"/>
    <cellStyle name="Note 9 2 6 2" xfId="48151" xr:uid="{BDE4B64D-2060-4937-8EC9-9954F1610748}"/>
    <cellStyle name="Note 9 2 6 3" xfId="48152" xr:uid="{D96CDF6D-E55D-4E5E-9BCD-BF65AF8183F3}"/>
    <cellStyle name="Note 9 2 6 4" xfId="48153" xr:uid="{9D749513-173D-458A-BBF1-59096548C9EC}"/>
    <cellStyle name="Note 9 2 6 5" xfId="48154" xr:uid="{9DFD1C5A-08B8-47CE-967B-6EC65CB5F048}"/>
    <cellStyle name="Note 9 2 7" xfId="48155" xr:uid="{6F88D42E-ECC1-458B-BEBD-A65ACD2DD73B}"/>
    <cellStyle name="Note 9 2 8" xfId="48156" xr:uid="{3B2F0ED2-3633-4948-9716-7C1F4B36DD55}"/>
    <cellStyle name="Note 9 2 9" xfId="48157" xr:uid="{9E2098E0-54F6-4C2A-BDB7-5EE7E4429395}"/>
    <cellStyle name="Note 9 2_Commentaires" xfId="48158" xr:uid="{6DB99E47-6A75-40D8-A66F-1B3C60AFF0B7}"/>
    <cellStyle name="Note 9 3" xfId="48159" xr:uid="{F1A4D3F9-67B5-4E81-82A3-23FCFCB20834}"/>
    <cellStyle name="Note 9 3 2" xfId="48160" xr:uid="{B425BB82-BD99-438D-9CD8-84B42E33B14A}"/>
    <cellStyle name="Note 9 3 2 2" xfId="48161" xr:uid="{6C026FCE-253B-4FB5-BC4F-59A3A7AFD60F}"/>
    <cellStyle name="Note 9 3 2 3" xfId="48162" xr:uid="{141BFDB3-22D3-46E6-A383-A4B4B9240F5E}"/>
    <cellStyle name="Note 9 3 2 4" xfId="48163" xr:uid="{6B2BFA77-0719-4666-B5D6-45506BADAA67}"/>
    <cellStyle name="Note 9 3 2 5" xfId="48164" xr:uid="{549EB74E-261F-40C5-8D3F-6E87C194695D}"/>
    <cellStyle name="Note 9 3 2_Commentaires" xfId="48165" xr:uid="{C3C93C48-C709-4AD4-B17C-72834F7164C2}"/>
    <cellStyle name="Note 9 3 3" xfId="48166" xr:uid="{43288839-EDEA-4A91-9319-4F0C5DAF95CE}"/>
    <cellStyle name="Note 9 3 3 2" xfId="48167" xr:uid="{053C4E2C-3E5E-4D6B-B069-4E427B59A8F7}"/>
    <cellStyle name="Note 9 3 3 3" xfId="48168" xr:uid="{56E0EE62-0818-47D6-B11D-2F9A561AD70A}"/>
    <cellStyle name="Note 9 3 3 4" xfId="48169" xr:uid="{C76C767C-B1E6-4D9F-89BD-3FD6ED429F3B}"/>
    <cellStyle name="Note 9 3 3 5" xfId="48170" xr:uid="{19D68E44-B0F8-4B2B-856C-15045B4A1DDB}"/>
    <cellStyle name="Note 9 3 4" xfId="48171" xr:uid="{AFCA0DD0-15CC-4727-877C-FBE337DB7998}"/>
    <cellStyle name="Note 9 3 5" xfId="48172" xr:uid="{3F586E5B-B725-4D20-8ADB-5B30DCB88E09}"/>
    <cellStyle name="Note 9 3 6" xfId="48173" xr:uid="{CC76958F-52C7-494A-AEC7-43555C60A4B5}"/>
    <cellStyle name="Note 9 3 7" xfId="48174" xr:uid="{0C4ED1E4-42FB-49FD-A753-7050ED27C6D4}"/>
    <cellStyle name="Note 9 3_Commentaires" xfId="48175" xr:uid="{A39B0886-7F76-4589-BB18-33295E7510EB}"/>
    <cellStyle name="Note 9 4" xfId="48176" xr:uid="{94AB7EA5-ACFD-4C6E-B8BA-F863953F168A}"/>
    <cellStyle name="Note 9 4 2" xfId="48177" xr:uid="{5C2D78BD-A86A-4310-89EB-BB705D53567F}"/>
    <cellStyle name="Note 9 4 2 2" xfId="48178" xr:uid="{1E562467-13CC-4299-8EED-2559ABD5A213}"/>
    <cellStyle name="Note 9 4 2 3" xfId="48179" xr:uid="{0005DA21-383A-4B82-8B73-44368EA42F2F}"/>
    <cellStyle name="Note 9 4 2 4" xfId="48180" xr:uid="{ADCABA77-A2C8-4797-A994-FD27C6E5F448}"/>
    <cellStyle name="Note 9 4 2 5" xfId="48181" xr:uid="{54AD6A3A-8F58-4DA3-8F6B-CB729AE1BA7A}"/>
    <cellStyle name="Note 9 4 2_Commentaires" xfId="48182" xr:uid="{255F5B94-ACD0-41AB-8B1B-2A3D6BB6C41A}"/>
    <cellStyle name="Note 9 4 3" xfId="48183" xr:uid="{47D0170C-A834-47EE-88F7-A748A2F52B38}"/>
    <cellStyle name="Note 9 4 3 2" xfId="48184" xr:uid="{5A6CF696-42FC-4C79-B4EA-64A8AB592398}"/>
    <cellStyle name="Note 9 4 3 3" xfId="48185" xr:uid="{D7BF384E-D17D-4870-A70E-A255825886EF}"/>
    <cellStyle name="Note 9 4 3 4" xfId="48186" xr:uid="{E70D1D77-4030-421E-BBDB-3A1B7707B117}"/>
    <cellStyle name="Note 9 4 3 5" xfId="48187" xr:uid="{843D47AE-DD4F-41B1-ADEA-5089ABCD9306}"/>
    <cellStyle name="Note 9 4 4" xfId="48188" xr:uid="{69492ED0-F55D-41A8-BA4A-44C319472007}"/>
    <cellStyle name="Note 9 4 5" xfId="48189" xr:uid="{1730C297-E491-402A-AA80-F45DBB09EAF7}"/>
    <cellStyle name="Note 9 4 6" xfId="48190" xr:uid="{762DC500-6266-4877-A491-F5C8D2DD819C}"/>
    <cellStyle name="Note 9 4 7" xfId="48191" xr:uid="{3DBFBED7-4C27-4C5C-8FB0-A13B3AE230CE}"/>
    <cellStyle name="Note 9 4_Commentaires" xfId="48192" xr:uid="{A95E4D32-631F-4882-B73C-8E9DFE644D72}"/>
    <cellStyle name="Note 9 5" xfId="48193" xr:uid="{97A3D3EA-BF91-4954-A389-88881EEA0B32}"/>
    <cellStyle name="Note 9 5 2" xfId="48194" xr:uid="{42EFC0E4-2822-48B1-8E5A-3ADA64E7B814}"/>
    <cellStyle name="Note 9 5 2 2" xfId="48195" xr:uid="{10F80ADA-442B-4322-BD51-F3FAB8996583}"/>
    <cellStyle name="Note 9 5 2 3" xfId="48196" xr:uid="{1732E03F-B0E8-4008-9E94-6657B8F2D230}"/>
    <cellStyle name="Note 9 5 2 4" xfId="48197" xr:uid="{BD4332A8-3937-4697-840D-82BC4CC18B94}"/>
    <cellStyle name="Note 9 5 2 5" xfId="48198" xr:uid="{2ED17103-311C-48BE-8E56-5D6669F87558}"/>
    <cellStyle name="Note 9 5 2_Commentaires" xfId="48199" xr:uid="{2A81BB44-21D9-410F-B1CD-1FA6681504BD}"/>
    <cellStyle name="Note 9 5 3" xfId="48200" xr:uid="{C9C5CA30-C4DC-4128-8019-39563A3921E6}"/>
    <cellStyle name="Note 9 5 3 2" xfId="48201" xr:uid="{02DDC558-9AB3-4969-B517-24D7D74D8950}"/>
    <cellStyle name="Note 9 5 3 3" xfId="48202" xr:uid="{F92DA671-2A51-49AB-B071-62A87CDE184B}"/>
    <cellStyle name="Note 9 5 3 4" xfId="48203" xr:uid="{963582A0-6A0F-4F97-A071-C443AAC62629}"/>
    <cellStyle name="Note 9 5 3 5" xfId="48204" xr:uid="{2F0D0BE5-225F-4F1C-BF0D-821DFEBEB044}"/>
    <cellStyle name="Note 9 5 4" xfId="48205" xr:uid="{484CD737-9C45-4A59-A8E6-8BF84701BDBA}"/>
    <cellStyle name="Note 9 5 5" xfId="48206" xr:uid="{FD492E47-6B76-411D-9124-80ECF37C54C6}"/>
    <cellStyle name="Note 9 5 6" xfId="48207" xr:uid="{65C2F04D-BC30-46B2-AF36-A39E4E056C26}"/>
    <cellStyle name="Note 9 5 7" xfId="48208" xr:uid="{09682F86-B28C-4AA9-B500-91AAF745BE80}"/>
    <cellStyle name="Note 9 5_Commentaires" xfId="48209" xr:uid="{F0E2B322-EDD2-490A-A10A-B466088B4D1A}"/>
    <cellStyle name="Note 9 6" xfId="48210" xr:uid="{C0A8AE7A-56EB-4169-8091-411A23F044C4}"/>
    <cellStyle name="Note 9 6 2" xfId="48211" xr:uid="{D3C11BFD-2B2D-4E16-8974-C8A13D97800D}"/>
    <cellStyle name="Note 9 6 2 2" xfId="48212" xr:uid="{74E99083-68D8-4FC5-A05F-C767982EF321}"/>
    <cellStyle name="Note 9 6 2 3" xfId="48213" xr:uid="{76278F0B-65D6-4EAC-B8D2-DD7685C2EA2D}"/>
    <cellStyle name="Note 9 6 2 4" xfId="48214" xr:uid="{452F8FA9-0E36-41D8-990C-71C5506D05BB}"/>
    <cellStyle name="Note 9 6 2 5" xfId="48215" xr:uid="{271E78FA-8608-41BF-83A9-97E8A28B9CFD}"/>
    <cellStyle name="Note 9 6 2_Commentaires" xfId="48216" xr:uid="{33FF1D32-FC3F-4A84-A886-936D45D910F9}"/>
    <cellStyle name="Note 9 6 3" xfId="48217" xr:uid="{0B5B2E69-F339-42BC-9B69-707F2F707127}"/>
    <cellStyle name="Note 9 6 3 2" xfId="48218" xr:uid="{7D0BB448-7E1F-4CE2-9747-FBCF0D6CE9F9}"/>
    <cellStyle name="Note 9 6 3 3" xfId="48219" xr:uid="{1E749374-DC71-42FB-B2E1-9E321071778F}"/>
    <cellStyle name="Note 9 6 3 4" xfId="48220" xr:uid="{F74C3EFF-293F-494B-B2C9-0E72CCAFBBE4}"/>
    <cellStyle name="Note 9 6 3 5" xfId="48221" xr:uid="{07EA6978-8C4C-4CFD-940A-FC006CC5290B}"/>
    <cellStyle name="Note 9 6 4" xfId="48222" xr:uid="{85292471-2CA9-4AE7-B8A0-D0D13E440140}"/>
    <cellStyle name="Note 9 6 5" xfId="48223" xr:uid="{34DB09AE-EA78-441B-9742-FDD3E4B655AA}"/>
    <cellStyle name="Note 9 6 6" xfId="48224" xr:uid="{EBBA6638-997A-4FED-B958-F911CBA504CB}"/>
    <cellStyle name="Note 9 6 7" xfId="48225" xr:uid="{A932DB58-000A-47D8-B60E-61AE76FAA10B}"/>
    <cellStyle name="Note 9 6_Commentaires" xfId="48226" xr:uid="{7564B269-E68E-4390-9C0D-83059DCFC1D6}"/>
    <cellStyle name="Note 9 7" xfId="48227" xr:uid="{D9F91987-0CB4-4B5B-9A0C-48757CFD0970}"/>
    <cellStyle name="Note 9 7 2" xfId="48228" xr:uid="{A9481DA0-E064-44DA-B655-6CAB02087B53}"/>
    <cellStyle name="Note 9 7 2 2" xfId="48229" xr:uid="{4557A398-3B8E-44EC-B5AD-8AF474909CA8}"/>
    <cellStyle name="Note 9 7 2 3" xfId="48230" xr:uid="{BFC1BAE1-C60E-4DDE-99DA-07229F21EE7A}"/>
    <cellStyle name="Note 9 7 2 4" xfId="48231" xr:uid="{5EFE80F3-EC67-44E2-9B29-2525278748FD}"/>
    <cellStyle name="Note 9 7 2 5" xfId="48232" xr:uid="{4F261AA3-05C2-4FC5-BC48-9983FA8B5B4E}"/>
    <cellStyle name="Note 9 7 3" xfId="48233" xr:uid="{A2FA1211-A433-407D-8D9F-EDDEFAE8AEF0}"/>
    <cellStyle name="Note 9 7 4" xfId="48234" xr:uid="{A977EE3B-41C5-4495-901B-B1C8512F90D5}"/>
    <cellStyle name="Note 9 7 5" xfId="48235" xr:uid="{2964684D-2828-47F0-9B95-995BBD60C827}"/>
    <cellStyle name="Note 9 7 6" xfId="48236" xr:uid="{3FD6BDCC-7A56-4972-A1D2-8830972C0E1F}"/>
    <cellStyle name="Note 9 7_Commentaires" xfId="48237" xr:uid="{750FE5D5-FA7A-4033-BD2D-EA0A5AD62648}"/>
    <cellStyle name="Note 9 8" xfId="48238" xr:uid="{AD6F64DF-7B8B-4775-97CC-E87A51F021CE}"/>
    <cellStyle name="Note 9 8 2" xfId="48239" xr:uid="{C095C6A1-6E98-4C86-91B0-A5709476130E}"/>
    <cellStyle name="Note 9 8 3" xfId="48240" xr:uid="{D14698DC-992E-4538-A5FF-DBF55E632A47}"/>
    <cellStyle name="Note 9 8 4" xfId="48241" xr:uid="{82C6140E-3D51-4A47-81C8-6F1BD9BA858D}"/>
    <cellStyle name="Note 9 8 5" xfId="48242" xr:uid="{76742856-EF6B-4BE9-A4F7-49990D4A7FF9}"/>
    <cellStyle name="Note 9 8_Commentaires" xfId="48243" xr:uid="{8CD790E1-B73C-4035-83F2-30E2E2BE8267}"/>
    <cellStyle name="Note 9 9" xfId="48244" xr:uid="{ADD17769-A378-49C4-A3B8-FCED87040C01}"/>
    <cellStyle name="Note 9_Commentaires" xfId="48245" xr:uid="{B0BDAC1A-1010-4350-8B21-A3EBAE075113}"/>
    <cellStyle name="Obsolete" xfId="48246" xr:uid="{BFD8299C-636F-417E-B013-ED920A17A200}"/>
    <cellStyle name="Output" xfId="48247" xr:uid="{2E369629-746C-4A9A-8EB8-269659E9B7E6}"/>
    <cellStyle name="Output 10" xfId="48248" xr:uid="{B8940401-1FC9-4207-BE6B-FC032B396A90}"/>
    <cellStyle name="Output 10 2" xfId="48249" xr:uid="{11F8EC2A-37C7-48B1-9A8A-1C3F7FDBF55F}"/>
    <cellStyle name="Output 10 2 2" xfId="48250" xr:uid="{EDED59C3-FFFD-498C-A940-1F57AEE6B917}"/>
    <cellStyle name="Output 10 2 3" xfId="48251" xr:uid="{15534345-B9A9-45F7-BB02-BCE41C89C866}"/>
    <cellStyle name="Output 10 2 4" xfId="48252" xr:uid="{1020E403-F664-4B22-978F-1C36EFE12143}"/>
    <cellStyle name="Output 10 2 5" xfId="48253" xr:uid="{60842064-400B-4EE8-9053-E95552C02DE9}"/>
    <cellStyle name="Output 10 2_Commentaires" xfId="48254" xr:uid="{4BC7DD04-57FE-4F7C-9CC7-281FEC657223}"/>
    <cellStyle name="Output 10 3" xfId="48255" xr:uid="{D9A495E3-A676-435A-964F-C6E59AED18BC}"/>
    <cellStyle name="Output 10 3 2" xfId="48256" xr:uid="{08D46673-43FC-43BE-9F06-4563748FB6F2}"/>
    <cellStyle name="Output 10 3 3" xfId="48257" xr:uid="{22C3BAE0-B6C1-4D80-9A77-8F4D972466A0}"/>
    <cellStyle name="Output 10 3 4" xfId="48258" xr:uid="{C163CEAD-9330-4B84-853E-2A030388B87B}"/>
    <cellStyle name="Output 10 3 5" xfId="48259" xr:uid="{2B63FE70-0F5E-465B-BD9F-4218B4EA1C4A}"/>
    <cellStyle name="Output 10 4" xfId="48260" xr:uid="{53DFEB4D-CAC9-4A66-89D1-7F1004A5A5B0}"/>
    <cellStyle name="Output 10 5" xfId="48261" xr:uid="{19891CCD-315A-4CAB-A774-2D02499235C0}"/>
    <cellStyle name="Output 10 6" xfId="48262" xr:uid="{3E8CE2B0-150A-4F7D-A286-8EC9BB264E1E}"/>
    <cellStyle name="Output 10 7" xfId="48263" xr:uid="{3B2CF4FF-5435-4829-A912-61B2E24B4991}"/>
    <cellStyle name="Output 10_Commentaires" xfId="48264" xr:uid="{DCD8CE1E-9164-42A3-A201-FE8CB79E4635}"/>
    <cellStyle name="Output 11" xfId="48265" xr:uid="{8860E618-4887-42C6-86FB-C9BE5D657322}"/>
    <cellStyle name="Output 11 2" xfId="48266" xr:uid="{C8ED8221-E96C-4D46-93E6-0526AC09401D}"/>
    <cellStyle name="Output 11 2 2" xfId="48267" xr:uid="{CC7E1F98-11E8-422A-B772-8D0E32FE901C}"/>
    <cellStyle name="Output 11 2 3" xfId="48268" xr:uid="{B4ECD997-41F4-4077-865C-7B42A0F984D2}"/>
    <cellStyle name="Output 11 2 4" xfId="48269" xr:uid="{5C6E6347-E1E9-49E5-8264-89495AC07425}"/>
    <cellStyle name="Output 11 2 5" xfId="48270" xr:uid="{279C0E10-021C-4474-8649-74C1DC92D675}"/>
    <cellStyle name="Output 11 2_Commentaires" xfId="48271" xr:uid="{A88FF9EA-BCA4-47BA-9317-46E5249A7BA8}"/>
    <cellStyle name="Output 11 3" xfId="48272" xr:uid="{961FBF01-730B-4470-9BA0-2224ACA84870}"/>
    <cellStyle name="Output 11 3 2" xfId="48273" xr:uid="{AABB5895-B847-4D1F-90FF-FF7ED5836A8B}"/>
    <cellStyle name="Output 11 3 3" xfId="48274" xr:uid="{6B3951B5-79FB-42B7-BFC0-D5BC5692B78B}"/>
    <cellStyle name="Output 11 3 4" xfId="48275" xr:uid="{259ADC40-57A0-46E4-A789-82AC5878C305}"/>
    <cellStyle name="Output 11 3 5" xfId="48276" xr:uid="{4AD47239-10FF-4196-97F8-931314C9B138}"/>
    <cellStyle name="Output 11 4" xfId="48277" xr:uid="{07F184A3-4BED-4803-8265-E9DF9132B08A}"/>
    <cellStyle name="Output 11 5" xfId="48278" xr:uid="{6CC07BB4-BAE6-40B9-BC42-B7EEFE5FCA78}"/>
    <cellStyle name="Output 11 6" xfId="48279" xr:uid="{7D02FAF3-A4B5-4F99-824E-6D84F8854715}"/>
    <cellStyle name="Output 11 7" xfId="48280" xr:uid="{8911056B-6815-4E8D-9D26-52D66F53E458}"/>
    <cellStyle name="Output 11_Commentaires" xfId="48281" xr:uid="{EBE7D0BD-2588-4ABC-B49E-F01CDF5A6B70}"/>
    <cellStyle name="Output 12" xfId="48282" xr:uid="{75539FFA-5466-49DD-B87A-15B505C228B3}"/>
    <cellStyle name="Output 12 2" xfId="48283" xr:uid="{0FA8BBD6-5679-4599-836F-C74A415C10E3}"/>
    <cellStyle name="Output 12 2 2" xfId="48284" xr:uid="{229A5F96-4CF1-43E2-B5E0-BBC23B984B3E}"/>
    <cellStyle name="Output 12 2 3" xfId="48285" xr:uid="{C2475B0F-3043-469D-925B-CA5B04B7D19A}"/>
    <cellStyle name="Output 12 2 4" xfId="48286" xr:uid="{9981C181-86F4-4FF4-B45B-B8175B73D99B}"/>
    <cellStyle name="Output 12 2 5" xfId="48287" xr:uid="{1BCAD7BE-3998-4F65-8A37-E739D38A3916}"/>
    <cellStyle name="Output 12 2_Commentaires" xfId="48288" xr:uid="{92B91ED6-CC22-4BF5-B71B-6C781B1C0F8F}"/>
    <cellStyle name="Output 12 3" xfId="48289" xr:uid="{F4390A15-58BE-4C9B-9C0A-21530E7DA00F}"/>
    <cellStyle name="Output 12 3 2" xfId="48290" xr:uid="{A8C33DFF-62A7-49AD-BEF0-476F661F96FD}"/>
    <cellStyle name="Output 12 3 3" xfId="48291" xr:uid="{895D4721-2ACD-48FD-B626-EF697A413088}"/>
    <cellStyle name="Output 12 3 4" xfId="48292" xr:uid="{5D829CBF-70F3-43CA-9B41-1CCBB8717697}"/>
    <cellStyle name="Output 12 3 5" xfId="48293" xr:uid="{5CDB9186-56BE-4DE4-83D8-F19D08032754}"/>
    <cellStyle name="Output 12 4" xfId="48294" xr:uid="{CB1E02A6-62FB-479F-86B3-C066559FDB79}"/>
    <cellStyle name="Output 12 5" xfId="48295" xr:uid="{312A6222-AA5A-4105-942F-230CF3AD8414}"/>
    <cellStyle name="Output 12 6" xfId="48296" xr:uid="{75F36350-2E89-4FFC-B2B5-D3453078EF2F}"/>
    <cellStyle name="Output 12 7" xfId="48297" xr:uid="{456387D1-3BF4-499F-8F0A-9C1EFA78DD59}"/>
    <cellStyle name="Output 12_Commentaires" xfId="48298" xr:uid="{98221B90-0A2C-4F50-AA74-7A6713F6F28F}"/>
    <cellStyle name="Output 13" xfId="48299" xr:uid="{9A9EE668-B88C-4798-B90F-EDA2757E8594}"/>
    <cellStyle name="Output 13 2" xfId="48300" xr:uid="{B8B1F852-1C1F-472C-B923-587822238070}"/>
    <cellStyle name="Output 13 2 2" xfId="48301" xr:uid="{E73E5E63-8371-4D08-A613-4BE26647D35D}"/>
    <cellStyle name="Output 13 2 3" xfId="48302" xr:uid="{7D1486ED-72BA-48BD-957B-533F3702196F}"/>
    <cellStyle name="Output 13 2 4" xfId="48303" xr:uid="{96BA3E4B-4147-43D1-AE3A-3EB6185862D0}"/>
    <cellStyle name="Output 13 2 5" xfId="48304" xr:uid="{C0202467-9673-4308-BB24-A02732FB69FB}"/>
    <cellStyle name="Output 13 2_Commentaires" xfId="48305" xr:uid="{717AC840-24E7-44F6-B776-A51BF8EAF703}"/>
    <cellStyle name="Output 13 3" xfId="48306" xr:uid="{C74806EE-6907-4A34-8DD4-D5610EB468A2}"/>
    <cellStyle name="Output 13 3 2" xfId="48307" xr:uid="{524840AE-FED3-4906-BE43-C1B7188DA0EE}"/>
    <cellStyle name="Output 13 3 3" xfId="48308" xr:uid="{6AF7E5AF-0018-4262-9F2C-B226B3D8E608}"/>
    <cellStyle name="Output 13 3 4" xfId="48309" xr:uid="{0793F8FC-3C5D-42FC-9A7F-2542E42BB1B6}"/>
    <cellStyle name="Output 13 3 5" xfId="48310" xr:uid="{76263A15-B562-4272-A75B-74B2371F5BE5}"/>
    <cellStyle name="Output 13 4" xfId="48311" xr:uid="{15EB60F7-5A97-4F2A-BFD4-B16E767DEC5D}"/>
    <cellStyle name="Output 13 5" xfId="48312" xr:uid="{7CB0C2CD-0B49-48EA-BBCB-2C1B54C08C43}"/>
    <cellStyle name="Output 13 6" xfId="48313" xr:uid="{68700B27-5E25-4A18-AB53-29819446B516}"/>
    <cellStyle name="Output 13 7" xfId="48314" xr:uid="{ADC62756-952E-40F9-BAF4-2639D826EC26}"/>
    <cellStyle name="Output 13_Commentaires" xfId="48315" xr:uid="{BEF48BDB-789C-4AF9-A30B-3C0B1B526953}"/>
    <cellStyle name="Output 14" xfId="48316" xr:uid="{843B159A-10E0-47A2-A9D3-86040F9DD83E}"/>
    <cellStyle name="Output 14 2" xfId="48317" xr:uid="{C341C5F5-1B06-4602-BB83-8489F2102F1B}"/>
    <cellStyle name="Output 14 2 2" xfId="48318" xr:uid="{41A049D5-980E-45B0-9DA6-9193EA903C73}"/>
    <cellStyle name="Output 14 2 3" xfId="48319" xr:uid="{E1564E8B-FF23-4FE5-9111-432D99378D3D}"/>
    <cellStyle name="Output 14 2 4" xfId="48320" xr:uid="{A883A2BC-E7C7-43DC-9252-F8E8DCE7D5A2}"/>
    <cellStyle name="Output 14 2 5" xfId="48321" xr:uid="{2AE91568-E685-40AF-98FE-010B758B2820}"/>
    <cellStyle name="Output 14 2_Commentaires" xfId="48322" xr:uid="{5476D9B4-5228-4752-9228-6D5BFB66EAAB}"/>
    <cellStyle name="Output 14 3" xfId="48323" xr:uid="{12352F0F-CFAA-4F1D-8983-CAEBDA70F526}"/>
    <cellStyle name="Output 14 3 2" xfId="48324" xr:uid="{51E3732D-C1C6-4C8E-8414-6512312D4BE5}"/>
    <cellStyle name="Output 14 3 3" xfId="48325" xr:uid="{BF8D3C29-5B9A-4C35-AD9A-A7FC359911D9}"/>
    <cellStyle name="Output 14 3 4" xfId="48326" xr:uid="{A81BD8B8-FF85-4FF3-B9A7-F2A44BA426A0}"/>
    <cellStyle name="Output 14 3 5" xfId="48327" xr:uid="{652BD536-3E5C-4C28-80ED-2358E955AA22}"/>
    <cellStyle name="Output 14 4" xfId="48328" xr:uid="{0E54711A-CB96-409D-95FC-22E388741D21}"/>
    <cellStyle name="Output 14 5" xfId="48329" xr:uid="{CA629E2D-D52E-471A-AD1D-B4D8C9D588FC}"/>
    <cellStyle name="Output 14 6" xfId="48330" xr:uid="{93929E70-D8FA-470B-B777-D114FCE5CBD8}"/>
    <cellStyle name="Output 14 7" xfId="48331" xr:uid="{F0DEB165-877A-4F79-9445-FBDA7321D3D6}"/>
    <cellStyle name="Output 14_Commentaires" xfId="48332" xr:uid="{639B9C22-CD39-48E9-AEDD-4EB0ABDB2B15}"/>
    <cellStyle name="Output 15" xfId="48333" xr:uid="{1E4F1B4C-2DE8-4828-833F-3D638A882B7B}"/>
    <cellStyle name="Output 15 2" xfId="48334" xr:uid="{D64FEDC7-E72B-49FB-B342-D5347D9BD477}"/>
    <cellStyle name="Output 15 2 2" xfId="48335" xr:uid="{A8DB03F0-EBFA-4F79-96F8-BF990B57A950}"/>
    <cellStyle name="Output 15 2 3" xfId="48336" xr:uid="{4CCA33BC-29D7-4D94-88E4-1D90FDB5C73B}"/>
    <cellStyle name="Output 15 2 4" xfId="48337" xr:uid="{5C202B2E-F58F-4729-9084-E9CC35A96767}"/>
    <cellStyle name="Output 15 2 5" xfId="48338" xr:uid="{CBE3B295-E676-4F66-8468-7E5B1B025A36}"/>
    <cellStyle name="Output 15 2_Commentaires" xfId="48339" xr:uid="{C371CE64-5AC1-47BC-9539-FE2B662B54CE}"/>
    <cellStyle name="Output 15 3" xfId="48340" xr:uid="{F9A9A364-33B8-4E00-805D-E93120843C5A}"/>
    <cellStyle name="Output 15 4" xfId="48341" xr:uid="{089AC7A5-A02A-4EB4-B445-670947B95CFE}"/>
    <cellStyle name="Output 15 5" xfId="48342" xr:uid="{B3D614FE-696C-475A-85A6-E64F010C13D1}"/>
    <cellStyle name="Output 15 6" xfId="48343" xr:uid="{90615331-19B0-4783-8FA7-19AFDE6FF3C3}"/>
    <cellStyle name="Output 15_Commentaires" xfId="48344" xr:uid="{0CE70329-604B-4120-8E13-7F30DF879F13}"/>
    <cellStyle name="Output 16" xfId="48345" xr:uid="{8127A0BA-F84D-4A10-9028-D47691064E48}"/>
    <cellStyle name="Output 16 2" xfId="48346" xr:uid="{20FB1CD1-A3EB-4500-AC2B-5F10126644A0}"/>
    <cellStyle name="Output 16 2 2" xfId="48347" xr:uid="{9CA295C7-8D0D-4056-A910-86EE5E6AD440}"/>
    <cellStyle name="Output 16 2_Commentaires" xfId="48348" xr:uid="{734DAE76-C970-4278-9830-65B62D373699}"/>
    <cellStyle name="Output 16 3" xfId="48349" xr:uid="{E703D45C-6E58-43B1-96C7-6126DA4F0911}"/>
    <cellStyle name="Output 16 4" xfId="48350" xr:uid="{FF5E5D54-CA0E-4C44-9B3A-42650D4BAF6C}"/>
    <cellStyle name="Output 16 5" xfId="48351" xr:uid="{C4FB0275-51D9-472F-9C58-D6EB81616785}"/>
    <cellStyle name="Output 16_Commentaires" xfId="48352" xr:uid="{10987D51-1B25-480D-8D81-4693BC0C95FF}"/>
    <cellStyle name="Output 17" xfId="48353" xr:uid="{13DB82FA-6D2C-4C22-8339-9332846EBACB}"/>
    <cellStyle name="Output 17 2" xfId="48354" xr:uid="{56AF9034-1A4B-463B-BE10-2D56F253AED8}"/>
    <cellStyle name="Output 17 2 2" xfId="48355" xr:uid="{3076D9D6-BD9A-4D02-9119-67BCFDA0E7B0}"/>
    <cellStyle name="Output 17 2_Commentaires" xfId="48356" xr:uid="{DE402502-9800-474B-90E4-1302529EA34C}"/>
    <cellStyle name="Output 17 3" xfId="48357" xr:uid="{44F9436C-3A74-4CDB-BF09-D307F37B61D2}"/>
    <cellStyle name="Output 17_Commentaires" xfId="48358" xr:uid="{99A08891-2E76-4E62-8825-0C19421FE1A0}"/>
    <cellStyle name="Output 18" xfId="48359" xr:uid="{3F4011B7-F7FC-473D-8951-5FBE023F4CD3}"/>
    <cellStyle name="Output 18 2" xfId="48360" xr:uid="{46489695-A42C-4BAC-AC5D-A5733978BE0A}"/>
    <cellStyle name="Output 18 2 2" xfId="48361" xr:uid="{2AD1882B-6C75-4DC8-B65D-94A1D7801D29}"/>
    <cellStyle name="Output 18 2_Commentaires" xfId="48362" xr:uid="{6FAB2CDA-9F7A-46FE-AEE6-A487BB226793}"/>
    <cellStyle name="Output 18 3" xfId="48363" xr:uid="{F4429B78-03B3-4B00-8F05-E378611FAC2C}"/>
    <cellStyle name="Output 18_Commentaires" xfId="48364" xr:uid="{1F3BA49D-BE9C-43C1-A9AA-027727986425}"/>
    <cellStyle name="Output 19" xfId="48365" xr:uid="{FD7C223F-F02E-4D71-8C55-8E6D8F84F30C}"/>
    <cellStyle name="Output 19 2" xfId="48366" xr:uid="{4DACFBFF-BA2B-446E-83B7-018B55D44E14}"/>
    <cellStyle name="Output 19_Commentaires" xfId="48367" xr:uid="{371DBEA9-9441-4CD7-9C4A-BA51B5D825AF}"/>
    <cellStyle name="Output 2" xfId="48368" xr:uid="{717B5019-FF41-4632-B279-E1FBFDF4A5CE}"/>
    <cellStyle name="Output 2 10" xfId="48369" xr:uid="{61C1C006-B0F2-4409-B773-D7CC59C03779}"/>
    <cellStyle name="Output 2 11" xfId="48370" xr:uid="{CCEBBE26-7945-477D-89D3-33CC89755D59}"/>
    <cellStyle name="Output 2 12" xfId="48371" xr:uid="{D59C7C2B-FA52-41DF-8DC2-CF7841FB0BF0}"/>
    <cellStyle name="Output 2 13" xfId="48372" xr:uid="{07C3FBB0-1E78-4707-8E02-9E0B425882AC}"/>
    <cellStyle name="Output 2 2" xfId="48373" xr:uid="{60151997-D071-4CB3-A530-3518181BCD9E}"/>
    <cellStyle name="Output 2 2 10" xfId="48374" xr:uid="{51185FA3-1FED-4F41-BBBA-0ED26182E1A8}"/>
    <cellStyle name="Output 2 2 11" xfId="48375" xr:uid="{4303355F-346A-4E5F-8BFD-2F70E0BC13BC}"/>
    <cellStyle name="Output 2 2 12" xfId="48376" xr:uid="{937CB7B7-448F-4304-99E7-05725A6D69EB}"/>
    <cellStyle name="Output 2 2 2" xfId="48377" xr:uid="{58227626-B794-4761-A75D-83F13DCBD4E9}"/>
    <cellStyle name="Output 2 2 2 10" xfId="48378" xr:uid="{028F8E49-68BA-4323-90FA-AFAD62EA4B7B}"/>
    <cellStyle name="Output 2 2 2 2" xfId="48379" xr:uid="{E2B97A45-894C-4FEB-8364-C4975FE985F6}"/>
    <cellStyle name="Output 2 2 2 2 2" xfId="48380" xr:uid="{D9157760-073C-4D44-94ED-B854830E86C3}"/>
    <cellStyle name="Output 2 2 2 2 2 2" xfId="48381" xr:uid="{19E871E9-C14A-401D-8214-28AB395D651D}"/>
    <cellStyle name="Output 2 2 2 2 2 3" xfId="48382" xr:uid="{FF640187-B973-45FA-8860-09D300388718}"/>
    <cellStyle name="Output 2 2 2 2 2 4" xfId="48383" xr:uid="{7911B08F-645C-4BFE-B7E1-54A5935C085F}"/>
    <cellStyle name="Output 2 2 2 2 2 5" xfId="48384" xr:uid="{314FE208-DE73-4C9D-AC7D-91C0D793EF6A}"/>
    <cellStyle name="Output 2 2 2 2 3" xfId="48385" xr:uid="{F3711D1E-4E9D-4D73-B49D-0789AA9D1AA6}"/>
    <cellStyle name="Output 2 2 2 2 3 2" xfId="48386" xr:uid="{4F127CA1-66EB-41CA-BCD8-C4FEE71D121C}"/>
    <cellStyle name="Output 2 2 2 2 3 3" xfId="48387" xr:uid="{81887A43-2B42-4580-B6BD-E43DA9327F10}"/>
    <cellStyle name="Output 2 2 2 2 3 4" xfId="48388" xr:uid="{116C2CB5-8D6A-418A-96D4-A88F6A1306AB}"/>
    <cellStyle name="Output 2 2 2 2 3 5" xfId="48389" xr:uid="{9ADE4F53-8829-426E-A723-27A8099F091A}"/>
    <cellStyle name="Output 2 2 2 2 4" xfId="48390" xr:uid="{A1F3AE17-0BEF-44F3-A0DF-CCC747A1509E}"/>
    <cellStyle name="Output 2 2 2 2 5" xfId="48391" xr:uid="{21018D4F-9536-4CC7-9640-B2299028531E}"/>
    <cellStyle name="Output 2 2 2 2 6" xfId="48392" xr:uid="{32CEEB3E-2635-46F8-974F-23BDA793E748}"/>
    <cellStyle name="Output 2 2 2 2 7" xfId="48393" xr:uid="{B267392F-555B-43D5-AC4B-322BBD95C2C3}"/>
    <cellStyle name="Output 2 2 2 2_Commentaires" xfId="48394" xr:uid="{71F49722-8B38-44DF-8CA2-B039C879BFEC}"/>
    <cellStyle name="Output 2 2 2 3" xfId="48395" xr:uid="{6CA06461-8CF8-4C2E-B2B6-57F327237968}"/>
    <cellStyle name="Output 2 2 2 3 2" xfId="48396" xr:uid="{310B65DB-2414-4F3D-9809-20297019936D}"/>
    <cellStyle name="Output 2 2 2 3 2 2" xfId="48397" xr:uid="{4FA728EF-99F1-4C42-BBD0-51DA86786041}"/>
    <cellStyle name="Output 2 2 2 3 2 3" xfId="48398" xr:uid="{83C85037-182D-4774-8248-4E07FA1EB876}"/>
    <cellStyle name="Output 2 2 2 3 2 4" xfId="48399" xr:uid="{4C4F2799-9A6A-481C-BCE2-71F270519ABC}"/>
    <cellStyle name="Output 2 2 2 3 2 5" xfId="48400" xr:uid="{F4A7E1BC-2497-4158-913F-884412C953C8}"/>
    <cellStyle name="Output 2 2 2 3 3" xfId="48401" xr:uid="{D8CBB1C0-3603-4F14-A5FD-940896BCB3E2}"/>
    <cellStyle name="Output 2 2 2 3 3 2" xfId="48402" xr:uid="{EF68DC3D-A446-4C95-BA3E-24EE5AFB87A8}"/>
    <cellStyle name="Output 2 2 2 3 3 3" xfId="48403" xr:uid="{00D24B81-E75F-4B84-97F0-2A36A1F12FB9}"/>
    <cellStyle name="Output 2 2 2 3 3 4" xfId="48404" xr:uid="{7E840978-75CC-4DEC-B622-7BED8FDCEF03}"/>
    <cellStyle name="Output 2 2 2 3 3 5" xfId="48405" xr:uid="{6B153392-B23D-4B75-923C-8337986E6088}"/>
    <cellStyle name="Output 2 2 2 3 4" xfId="48406" xr:uid="{0EC72585-23AA-488D-85C2-7BBB719C42C8}"/>
    <cellStyle name="Output 2 2 2 3 5" xfId="48407" xr:uid="{E79EC18D-BB7D-42CD-A273-847FDEA2783A}"/>
    <cellStyle name="Output 2 2 2 3 6" xfId="48408" xr:uid="{D741F35E-05A4-470B-9912-6284F9859115}"/>
    <cellStyle name="Output 2 2 2 3 7" xfId="48409" xr:uid="{74B00B61-EBDA-428B-A902-E7C17B3C53CD}"/>
    <cellStyle name="Output 2 2 2 4" xfId="48410" xr:uid="{A1D2EC1E-BA2B-4890-9054-3CB5AD01A7FB}"/>
    <cellStyle name="Output 2 2 2 4 2" xfId="48411" xr:uid="{D546DBB8-D766-4720-B386-3F9F37536FDE}"/>
    <cellStyle name="Output 2 2 2 4 2 2" xfId="48412" xr:uid="{9A52C7F9-267A-471C-9C62-88FA97F97D10}"/>
    <cellStyle name="Output 2 2 2 4 2 3" xfId="48413" xr:uid="{DC5CB093-EA08-4A64-9CF0-F76DE1CDD3C5}"/>
    <cellStyle name="Output 2 2 2 4 2 4" xfId="48414" xr:uid="{C46AA78B-CE98-4FAD-A43A-3FF97321272C}"/>
    <cellStyle name="Output 2 2 2 4 2 5" xfId="48415" xr:uid="{62B1B2DB-5886-4F96-AD3D-97AFF0C79874}"/>
    <cellStyle name="Output 2 2 2 4 3" xfId="48416" xr:uid="{BE0F4E9B-9EF7-4FEC-A7D2-D2A7E9F9647E}"/>
    <cellStyle name="Output 2 2 2 4 3 2" xfId="48417" xr:uid="{524B3A5A-80FE-4B80-B5F1-0EAFD7AE6466}"/>
    <cellStyle name="Output 2 2 2 4 3 3" xfId="48418" xr:uid="{FF2BCBA5-865F-4B84-9C37-A3FC926A04B9}"/>
    <cellStyle name="Output 2 2 2 4 3 4" xfId="48419" xr:uid="{BEBEEE52-9BC3-4D36-9BAC-95B944F29CB1}"/>
    <cellStyle name="Output 2 2 2 4 3 5" xfId="48420" xr:uid="{B35620F3-E7BE-4B07-B2D2-B4DD57DF14DC}"/>
    <cellStyle name="Output 2 2 2 4 4" xfId="48421" xr:uid="{AD9CF702-6612-4715-B370-8BC932D0A04F}"/>
    <cellStyle name="Output 2 2 2 4 5" xfId="48422" xr:uid="{C3588A24-9FFB-48A8-B6BC-489E858CD655}"/>
    <cellStyle name="Output 2 2 2 4 6" xfId="48423" xr:uid="{AE44AC61-EC06-4440-8F30-520E743269A6}"/>
    <cellStyle name="Output 2 2 2 4 7" xfId="48424" xr:uid="{329F3EA9-C296-4485-B339-A295ECB80EAF}"/>
    <cellStyle name="Output 2 2 2 5" xfId="48425" xr:uid="{E2DA875C-D29D-4327-ADBD-EEF942A3E845}"/>
    <cellStyle name="Output 2 2 2 5 2" xfId="48426" xr:uid="{52F513D2-816E-4A39-A820-09AD749FDFD1}"/>
    <cellStyle name="Output 2 2 2 5 3" xfId="48427" xr:uid="{3BB677E0-0998-4407-9A2A-949BC11F4344}"/>
    <cellStyle name="Output 2 2 2 5 4" xfId="48428" xr:uid="{4F6B395D-7F2F-4B72-B6C3-5209A234B07C}"/>
    <cellStyle name="Output 2 2 2 5 5" xfId="48429" xr:uid="{E62169FE-5546-4245-8810-8698AF2C3F31}"/>
    <cellStyle name="Output 2 2 2 6" xfId="48430" xr:uid="{18DBAD81-C140-4822-8D00-535E0F02960C}"/>
    <cellStyle name="Output 2 2 2 6 2" xfId="48431" xr:uid="{466FE98C-A77E-4853-BD72-84C790598511}"/>
    <cellStyle name="Output 2 2 2 6 3" xfId="48432" xr:uid="{810FADC6-3C2D-4FE5-9F36-03BC3D1147EC}"/>
    <cellStyle name="Output 2 2 2 6 4" xfId="48433" xr:uid="{E4E038D8-A935-4712-B542-EF0AA0288FD0}"/>
    <cellStyle name="Output 2 2 2 6 5" xfId="48434" xr:uid="{72050EA9-2D77-4333-934A-EF94F3E473EE}"/>
    <cellStyle name="Output 2 2 2 7" xfId="48435" xr:uid="{F6F2CAA1-C0D7-44AA-A4AA-A5DED1482093}"/>
    <cellStyle name="Output 2 2 2 8" xfId="48436" xr:uid="{A66D0D49-7C28-4B62-B3E2-77531E3037B5}"/>
    <cellStyle name="Output 2 2 2 9" xfId="48437" xr:uid="{7A2EEBB8-FDBD-4436-BF4E-490D36B625FF}"/>
    <cellStyle name="Output 2 2 2_Commentaires" xfId="48438" xr:uid="{F50366E0-C704-4C0E-A37F-85B87DD38765}"/>
    <cellStyle name="Output 2 2 3" xfId="48439" xr:uid="{E5C44C3D-3391-41B7-8BDD-1D959E77DE09}"/>
    <cellStyle name="Output 2 2 3 2" xfId="48440" xr:uid="{18B900C1-E0D8-4B59-9577-61FCF66A0D1F}"/>
    <cellStyle name="Output 2 2 3 2 2" xfId="48441" xr:uid="{8DA9A07D-2F85-4F64-8FA8-D30C65D511B0}"/>
    <cellStyle name="Output 2 2 3 2 3" xfId="48442" xr:uid="{24E601E6-8B5E-47A4-BF0F-E8F8B805C8C1}"/>
    <cellStyle name="Output 2 2 3 2 4" xfId="48443" xr:uid="{56B8FCDA-952F-4CDB-90D5-7DA8DBA06130}"/>
    <cellStyle name="Output 2 2 3 2 5" xfId="48444" xr:uid="{4B680122-F86B-4A5F-9866-741AF6B6E101}"/>
    <cellStyle name="Output 2 2 3 3" xfId="48445" xr:uid="{01D7C354-DD10-481F-92DD-12214E59EA2E}"/>
    <cellStyle name="Output 2 2 3 3 2" xfId="48446" xr:uid="{B8922741-9DB2-43FC-A491-8FC045735AA5}"/>
    <cellStyle name="Output 2 2 3 3 3" xfId="48447" xr:uid="{9B6AAB4C-784E-4311-80F9-752141650E47}"/>
    <cellStyle name="Output 2 2 3 3 4" xfId="48448" xr:uid="{1B9AAA9B-78E0-405B-8724-FA9E136CF18A}"/>
    <cellStyle name="Output 2 2 3 3 5" xfId="48449" xr:uid="{9331C49D-E2E9-4414-B4F9-A34A1AB46E84}"/>
    <cellStyle name="Output 2 2 3 4" xfId="48450" xr:uid="{C50E0CF0-2B61-4C2C-B427-2F38E83572BD}"/>
    <cellStyle name="Output 2 2 3 5" xfId="48451" xr:uid="{C3A1E2D9-8FB8-4761-A9DD-07A662F7C850}"/>
    <cellStyle name="Output 2 2 3 6" xfId="48452" xr:uid="{1EB3021C-DC03-42BC-950A-A029F686508A}"/>
    <cellStyle name="Output 2 2 3 7" xfId="48453" xr:uid="{29308366-79C9-4ED6-B361-5875674B7809}"/>
    <cellStyle name="Output 2 2 3_Commentaires" xfId="48454" xr:uid="{36D64C04-2A44-4CDE-B72F-22A94222F92A}"/>
    <cellStyle name="Output 2 2 4" xfId="48455" xr:uid="{BFF970CE-1EDE-4E3E-BE22-A8EFD90E7C9F}"/>
    <cellStyle name="Output 2 2 4 2" xfId="48456" xr:uid="{A0F58381-B16B-455C-BABC-9BDBA52F8F31}"/>
    <cellStyle name="Output 2 2 4 2 2" xfId="48457" xr:uid="{BDBA6721-4CAF-4E3B-A861-A11979A8AFCA}"/>
    <cellStyle name="Output 2 2 4 2 3" xfId="48458" xr:uid="{20316183-BDE1-4541-8830-E865F3446394}"/>
    <cellStyle name="Output 2 2 4 2 4" xfId="48459" xr:uid="{FDCF5D36-5137-4244-8E2D-2347006BEABB}"/>
    <cellStyle name="Output 2 2 4 2 5" xfId="48460" xr:uid="{5AA88003-79DB-49A8-A5E7-5A3B653E9809}"/>
    <cellStyle name="Output 2 2 4 3" xfId="48461" xr:uid="{8ADE2F67-0E3F-4C08-815C-DDDB889DE59B}"/>
    <cellStyle name="Output 2 2 4 3 2" xfId="48462" xr:uid="{DD909A16-931A-43D5-91AA-9D6A2040F5AB}"/>
    <cellStyle name="Output 2 2 4 3 3" xfId="48463" xr:uid="{E7D2F5FB-DCF8-45FF-99B4-C0F8686FECB2}"/>
    <cellStyle name="Output 2 2 4 3 4" xfId="48464" xr:uid="{19929B3F-EA39-49F0-BCD8-011EA51BB3B6}"/>
    <cellStyle name="Output 2 2 4 3 5" xfId="48465" xr:uid="{52D29EDB-FB00-405C-B158-BEA3BA66DAA8}"/>
    <cellStyle name="Output 2 2 4 4" xfId="48466" xr:uid="{8B46E5F7-B248-4CFB-9E3E-17C2D5CD400A}"/>
    <cellStyle name="Output 2 2 4 5" xfId="48467" xr:uid="{DCAC0F5B-21E3-4886-80CA-A83C3C61608F}"/>
    <cellStyle name="Output 2 2 4 6" xfId="48468" xr:uid="{C37CF844-A068-42BC-AA0E-A0B22FB22605}"/>
    <cellStyle name="Output 2 2 4 7" xfId="48469" xr:uid="{F8FB29BF-75C1-40EA-8510-D297806E0C70}"/>
    <cellStyle name="Output 2 2 5" xfId="48470" xr:uid="{953E2A8F-45D3-4E7C-BFCF-D795278532E4}"/>
    <cellStyle name="Output 2 2 5 2" xfId="48471" xr:uid="{132BF1B2-B9F2-465F-AA29-5361FF3C4417}"/>
    <cellStyle name="Output 2 2 5 2 2" xfId="48472" xr:uid="{55B24490-D675-46C5-8E34-5D8FD111F748}"/>
    <cellStyle name="Output 2 2 5 2 3" xfId="48473" xr:uid="{A31B8358-CA72-4EAF-9E78-F2051F52A565}"/>
    <cellStyle name="Output 2 2 5 2 4" xfId="48474" xr:uid="{D48EC48A-5A47-4812-90D1-7A5E0AF12AE9}"/>
    <cellStyle name="Output 2 2 5 2 5" xfId="48475" xr:uid="{D8D6F3D4-E370-4220-B3F0-DB45CF9AA9EF}"/>
    <cellStyle name="Output 2 2 5 3" xfId="48476" xr:uid="{51F4AE38-7046-4823-96DB-3AAEBB407468}"/>
    <cellStyle name="Output 2 2 5 3 2" xfId="48477" xr:uid="{DD530CA3-DAEB-47DE-8235-12FE6B85C3FD}"/>
    <cellStyle name="Output 2 2 5 3 3" xfId="48478" xr:uid="{E903A03A-0589-4A80-9AEE-55A9D6228DBB}"/>
    <cellStyle name="Output 2 2 5 3 4" xfId="48479" xr:uid="{A7E3DB85-F3C1-43EB-88CD-CDFF15EF0BD8}"/>
    <cellStyle name="Output 2 2 5 3 5" xfId="48480" xr:uid="{9C6C7F76-29D4-40E1-AD04-C54C53E5D5FE}"/>
    <cellStyle name="Output 2 2 5 4" xfId="48481" xr:uid="{ABC9E5A2-5CB3-4989-9224-D6D3FA9F32D5}"/>
    <cellStyle name="Output 2 2 5 5" xfId="48482" xr:uid="{8A6AFF9B-5755-407E-B182-4C60EE57603F}"/>
    <cellStyle name="Output 2 2 5 6" xfId="48483" xr:uid="{BA54F131-33F2-4519-981C-6CE44A8D2CED}"/>
    <cellStyle name="Output 2 2 5 7" xfId="48484" xr:uid="{ED299ACA-8B58-44F4-861C-16B282140EFF}"/>
    <cellStyle name="Output 2 2 6" xfId="48485" xr:uid="{2EF32449-383D-4135-B0B0-1D62CBD95488}"/>
    <cellStyle name="Output 2 2 6 2" xfId="48486" xr:uid="{447E7755-E769-4C23-8323-BCC511D10CBE}"/>
    <cellStyle name="Output 2 2 6 2 2" xfId="48487" xr:uid="{A83B7FAB-EA93-4C16-B1BE-4F6313CAC066}"/>
    <cellStyle name="Output 2 2 6 2 3" xfId="48488" xr:uid="{8D5FE690-23A5-46CD-BE62-53D4EB38FCDB}"/>
    <cellStyle name="Output 2 2 6 2 4" xfId="48489" xr:uid="{1969D38D-5F74-4160-9CA9-141C40BB8890}"/>
    <cellStyle name="Output 2 2 6 2 5" xfId="48490" xr:uid="{B61CEDF8-9615-42B9-890F-46D76DC5D7B3}"/>
    <cellStyle name="Output 2 2 6 3" xfId="48491" xr:uid="{C2B5C35E-DDA7-42CA-8BE9-7824B384FE17}"/>
    <cellStyle name="Output 2 2 6 3 2" xfId="48492" xr:uid="{A2C2F52E-22EC-4961-B2DC-9E7903EB0AE5}"/>
    <cellStyle name="Output 2 2 6 3 3" xfId="48493" xr:uid="{79FC813A-A190-4559-9F69-198A57E13329}"/>
    <cellStyle name="Output 2 2 6 3 4" xfId="48494" xr:uid="{3F78B656-A76C-461B-87CC-139F3640D40B}"/>
    <cellStyle name="Output 2 2 6 3 5" xfId="48495" xr:uid="{61247F82-E15D-4D4E-8903-00C8744A8624}"/>
    <cellStyle name="Output 2 2 6 4" xfId="48496" xr:uid="{6EBCB6DC-5F60-4A8B-B225-A7DFCE61152D}"/>
    <cellStyle name="Output 2 2 6 5" xfId="48497" xr:uid="{83DB23A8-FDC7-4183-9B2A-0280EA473082}"/>
    <cellStyle name="Output 2 2 6 6" xfId="48498" xr:uid="{DE5084A7-0F70-4999-B15D-A02BA26DC0C8}"/>
    <cellStyle name="Output 2 2 6 7" xfId="48499" xr:uid="{AE461508-CFBA-4F5D-A286-1D6657CA19CE}"/>
    <cellStyle name="Output 2 2 7" xfId="48500" xr:uid="{F2F1578F-F643-44A5-9CDF-5AD4FB94C8C0}"/>
    <cellStyle name="Output 2 2 7 2" xfId="48501" xr:uid="{F22000D8-F7A4-4B85-B860-B6330065A2C6}"/>
    <cellStyle name="Output 2 2 7 3" xfId="48502" xr:uid="{5D33B664-D5DE-4BE1-B0F3-B3EE36211FD4}"/>
    <cellStyle name="Output 2 2 7 4" xfId="48503" xr:uid="{28A91C5F-4E15-4B67-B94A-4BC8EA35FC04}"/>
    <cellStyle name="Output 2 2 7 5" xfId="48504" xr:uid="{5ED464CE-051F-4ED5-9EDC-A53CEE0C4577}"/>
    <cellStyle name="Output 2 2 8" xfId="48505" xr:uid="{7C338A3B-11A1-4512-9C82-5D6316E8E341}"/>
    <cellStyle name="Output 2 2 8 2" xfId="48506" xr:uid="{5887CA48-C21A-4F1A-951A-E028CA40330A}"/>
    <cellStyle name="Output 2 2 8 3" xfId="48507" xr:uid="{0576F18E-AB49-4C5E-853E-B02D5DA07FD3}"/>
    <cellStyle name="Output 2 2 8 4" xfId="48508" xr:uid="{8956E542-60B7-44DF-9CCE-6EDA911AC604}"/>
    <cellStyle name="Output 2 2 8 5" xfId="48509" xr:uid="{118CD30B-C562-4837-8208-7D9CE1AC33BF}"/>
    <cellStyle name="Output 2 2 9" xfId="48510" xr:uid="{32348AA0-B153-41FE-8B38-D4178F51AF27}"/>
    <cellStyle name="Output 2 2_Commentaires" xfId="48511" xr:uid="{C78DD254-A7F4-4591-A45D-0E02F9FB32FD}"/>
    <cellStyle name="Output 2 3" xfId="48512" xr:uid="{A1636D73-0A4C-437B-BCAD-D8EF08D98969}"/>
    <cellStyle name="Output 2 3 10" xfId="48513" xr:uid="{FB6C53C4-F8B3-4429-A951-0A1B84F792AB}"/>
    <cellStyle name="Output 2 3 2" xfId="48514" xr:uid="{835E3F85-2259-4150-B678-F155ABE50E02}"/>
    <cellStyle name="Output 2 3 2 2" xfId="48515" xr:uid="{F74D29FB-693A-41C9-AD13-88534673C260}"/>
    <cellStyle name="Output 2 3 2 2 2" xfId="48516" xr:uid="{D1ED0445-CF35-484D-A173-30C023AD94F2}"/>
    <cellStyle name="Output 2 3 2 2 3" xfId="48517" xr:uid="{1C5591BF-025E-4E11-AF09-7F7881EBB3EE}"/>
    <cellStyle name="Output 2 3 2 2 4" xfId="48518" xr:uid="{C92DB020-EBC5-4E05-88EB-19ED85316D67}"/>
    <cellStyle name="Output 2 3 2 2 5" xfId="48519" xr:uid="{BB9BF053-694E-42A8-8B55-72DA1139047C}"/>
    <cellStyle name="Output 2 3 2 3" xfId="48520" xr:uid="{228DF793-D0BA-4766-ACA9-B6106C782D86}"/>
    <cellStyle name="Output 2 3 2 3 2" xfId="48521" xr:uid="{5E1F9346-3637-4D4D-AA03-2C19F14F6388}"/>
    <cellStyle name="Output 2 3 2 3 3" xfId="48522" xr:uid="{B64B28C9-8789-4D83-9390-D40B5BAA5A4F}"/>
    <cellStyle name="Output 2 3 2 3 4" xfId="48523" xr:uid="{15DA5645-34C0-44EA-85D6-9057DE390404}"/>
    <cellStyle name="Output 2 3 2 3 5" xfId="48524" xr:uid="{C800CEB2-6478-48CB-95AA-ED42F2631C5D}"/>
    <cellStyle name="Output 2 3 2 4" xfId="48525" xr:uid="{6E069282-F920-42D2-9D81-78921D0ACB7A}"/>
    <cellStyle name="Output 2 3 2 5" xfId="48526" xr:uid="{73800F14-0AC1-4068-8A54-95973A83472E}"/>
    <cellStyle name="Output 2 3 2 6" xfId="48527" xr:uid="{C7570686-D7E1-47E0-AD6B-DD29AA392BC2}"/>
    <cellStyle name="Output 2 3 2 7" xfId="48528" xr:uid="{DDD30470-D8D7-4CAD-A6E3-F3527DEDC1EE}"/>
    <cellStyle name="Output 2 3 2_Commentaires" xfId="48529" xr:uid="{CD0B9D2B-1D21-4991-B0EA-1622490D2575}"/>
    <cellStyle name="Output 2 3 3" xfId="48530" xr:uid="{2B3B1E62-AA0E-4CA0-83D1-C035355A29E2}"/>
    <cellStyle name="Output 2 3 3 2" xfId="48531" xr:uid="{0EF3F9CF-16A6-47BD-A83D-A82C6E0F6314}"/>
    <cellStyle name="Output 2 3 3 2 2" xfId="48532" xr:uid="{4089F9AE-9F9E-42D0-9FCC-B61586DD6D67}"/>
    <cellStyle name="Output 2 3 3 2 3" xfId="48533" xr:uid="{E23BFF19-CCB2-4423-979C-2387E395116C}"/>
    <cellStyle name="Output 2 3 3 2 4" xfId="48534" xr:uid="{1E0D830C-60C8-446A-AAB7-80BFD185AA02}"/>
    <cellStyle name="Output 2 3 3 2 5" xfId="48535" xr:uid="{A21CCCA3-B0A8-4FA8-9CDC-AEFDB9649E57}"/>
    <cellStyle name="Output 2 3 3 3" xfId="48536" xr:uid="{29CC36D4-A5E2-4599-9C3D-E0B0CEB5CF0D}"/>
    <cellStyle name="Output 2 3 3 3 2" xfId="48537" xr:uid="{C0E63191-CDD2-48FC-A918-CDC4A09E318A}"/>
    <cellStyle name="Output 2 3 3 3 3" xfId="48538" xr:uid="{5493C0F6-1D2A-47A0-89B2-62C9CA9BAFD7}"/>
    <cellStyle name="Output 2 3 3 3 4" xfId="48539" xr:uid="{2F973597-BD9E-4F8F-990F-E8657214D7AD}"/>
    <cellStyle name="Output 2 3 3 3 5" xfId="48540" xr:uid="{E478CA11-F1A8-4976-A1AF-A14318A22C6F}"/>
    <cellStyle name="Output 2 3 3 4" xfId="48541" xr:uid="{4EFDA587-C503-481A-8158-CB3B558AD214}"/>
    <cellStyle name="Output 2 3 3 5" xfId="48542" xr:uid="{D762EACD-AFA6-44D3-B3FE-BE0410288938}"/>
    <cellStyle name="Output 2 3 3 6" xfId="48543" xr:uid="{D0C952DF-2CA7-4F30-80C1-88DC91974130}"/>
    <cellStyle name="Output 2 3 3 7" xfId="48544" xr:uid="{22DB2EEF-962A-49D4-8AA9-787ED094AA9D}"/>
    <cellStyle name="Output 2 3 3_Commentaires" xfId="48545" xr:uid="{6ABCD525-F946-4000-A59D-95B22451C2A3}"/>
    <cellStyle name="Output 2 3 4" xfId="48546" xr:uid="{F71977AE-BCC7-4BCE-A648-BED775B90A84}"/>
    <cellStyle name="Output 2 3 4 2" xfId="48547" xr:uid="{BF9F10D6-9B6B-4AB6-9A55-557D632A2E56}"/>
    <cellStyle name="Output 2 3 4 2 2" xfId="48548" xr:uid="{75B9EE57-9C8F-4B95-8ADD-231C987A528D}"/>
    <cellStyle name="Output 2 3 4 2 3" xfId="48549" xr:uid="{2301135B-EB13-4F94-B34B-434984CFAEC8}"/>
    <cellStyle name="Output 2 3 4 2 4" xfId="48550" xr:uid="{5C677849-6139-4067-A096-737C4DDEB422}"/>
    <cellStyle name="Output 2 3 4 2 5" xfId="48551" xr:uid="{2FD5C782-3643-4E08-AEA0-F21DDA7427B6}"/>
    <cellStyle name="Output 2 3 4 3" xfId="48552" xr:uid="{F33EF233-629A-47BF-A2A9-62856D002D29}"/>
    <cellStyle name="Output 2 3 4 3 2" xfId="48553" xr:uid="{3EB1D66A-BC27-419A-8C23-109A860BD3A5}"/>
    <cellStyle name="Output 2 3 4 3 3" xfId="48554" xr:uid="{0F618DF7-8F48-4D5B-9E3F-AAA5D506114B}"/>
    <cellStyle name="Output 2 3 4 3 4" xfId="48555" xr:uid="{E04CA8A4-9E7F-423E-9C1B-90B5F068732D}"/>
    <cellStyle name="Output 2 3 4 3 5" xfId="48556" xr:uid="{C2761A85-D8E9-49B6-A17B-E13DD7899DFB}"/>
    <cellStyle name="Output 2 3 4 4" xfId="48557" xr:uid="{162DF322-E137-4AB5-B7BB-F989E72D75F7}"/>
    <cellStyle name="Output 2 3 4 5" xfId="48558" xr:uid="{50C25628-9BC3-4902-BB91-FCA3190E74DC}"/>
    <cellStyle name="Output 2 3 4 6" xfId="48559" xr:uid="{EFF51DC5-5C1D-472E-BD8B-5E98BCF29DD1}"/>
    <cellStyle name="Output 2 3 4 7" xfId="48560" xr:uid="{CC0937F0-7095-4760-84FA-9EDCF1391BD7}"/>
    <cellStyle name="Output 2 3 5" xfId="48561" xr:uid="{713D45BE-1050-468A-8C80-FBC44DBEE28A}"/>
    <cellStyle name="Output 2 3 5 2" xfId="48562" xr:uid="{24DB7E66-4324-45D5-8D95-75433E7C88AE}"/>
    <cellStyle name="Output 2 3 5 3" xfId="48563" xr:uid="{80D5FF0C-3E91-4F5B-9B30-9D0D25074001}"/>
    <cellStyle name="Output 2 3 5 4" xfId="48564" xr:uid="{0E2C5D96-7F45-4D98-81D1-02D3482DF8E2}"/>
    <cellStyle name="Output 2 3 5 5" xfId="48565" xr:uid="{AF326FE9-0F1F-45DD-8DF6-1E674263C5B8}"/>
    <cellStyle name="Output 2 3 6" xfId="48566" xr:uid="{F2A01D0F-D0B0-4E98-A997-AD4DD5A05F2B}"/>
    <cellStyle name="Output 2 3 6 2" xfId="48567" xr:uid="{61CCF53A-E5E9-4C2A-B473-E2AA29A7BF80}"/>
    <cellStyle name="Output 2 3 6 3" xfId="48568" xr:uid="{44A91F74-7FB9-4231-A2ED-EB04DC1E23D1}"/>
    <cellStyle name="Output 2 3 6 4" xfId="48569" xr:uid="{4AA1895B-556E-49A3-8D96-55792D3B741F}"/>
    <cellStyle name="Output 2 3 6 5" xfId="48570" xr:uid="{84893D20-19B7-4029-A563-98AC3E8C4E90}"/>
    <cellStyle name="Output 2 3 7" xfId="48571" xr:uid="{43E8A551-7316-4B7A-B6CC-7083FE7A68E8}"/>
    <cellStyle name="Output 2 3 8" xfId="48572" xr:uid="{E5CCF1EE-F88D-4AE5-96D1-EA3931E148D7}"/>
    <cellStyle name="Output 2 3 9" xfId="48573" xr:uid="{DC99AB29-8E1B-4225-AD9D-6043D7D4FFA8}"/>
    <cellStyle name="Output 2 3_Commentaires" xfId="48574" xr:uid="{20626B5B-DFE4-4914-9712-7BB88C63807D}"/>
    <cellStyle name="Output 2 4" xfId="48575" xr:uid="{1CABC66D-6E36-4146-A58E-C841CBFCD0DD}"/>
    <cellStyle name="Output 2 4 2" xfId="48576" xr:uid="{78F9598C-B532-4190-9189-A8A55C97B27F}"/>
    <cellStyle name="Output 2 4 2 2" xfId="48577" xr:uid="{8E4571B4-25C0-4182-A4EA-D4A32907CCFC}"/>
    <cellStyle name="Output 2 4 2 3" xfId="48578" xr:uid="{487A93CC-AAB3-44C3-B570-AA7EBBED59FD}"/>
    <cellStyle name="Output 2 4 2 4" xfId="48579" xr:uid="{643D05B5-A55B-4DA1-B49B-F0354C7921D0}"/>
    <cellStyle name="Output 2 4 2 5" xfId="48580" xr:uid="{DC915858-6600-4477-AB1C-337985D11E2F}"/>
    <cellStyle name="Output 2 4 2_Commentaires" xfId="48581" xr:uid="{16AB278E-640C-46AF-A01E-78818235CE48}"/>
    <cellStyle name="Output 2 4 3" xfId="48582" xr:uid="{D08F768C-F1E7-433E-BF3C-1A5B48597475}"/>
    <cellStyle name="Output 2 4 3 2" xfId="48583" xr:uid="{F9CBEACB-B684-4EE4-8BAC-83945A33867B}"/>
    <cellStyle name="Output 2 4 3 3" xfId="48584" xr:uid="{FB961867-A946-4F20-94D1-28ABA7C57F14}"/>
    <cellStyle name="Output 2 4 3 4" xfId="48585" xr:uid="{37A72505-DEC8-42FF-9049-B79FF5EB0FED}"/>
    <cellStyle name="Output 2 4 3 5" xfId="48586" xr:uid="{63895F0D-B876-4359-A8C9-700C8BC9CE7C}"/>
    <cellStyle name="Output 2 4 4" xfId="48587" xr:uid="{222BA9FF-190D-4105-B1B7-A5758CA1425F}"/>
    <cellStyle name="Output 2 4 5" xfId="48588" xr:uid="{8E25B3DF-C22C-4645-85C0-388574C439BF}"/>
    <cellStyle name="Output 2 4 6" xfId="48589" xr:uid="{EDDAB1C0-B416-47F7-85BC-F0D39FE65ADF}"/>
    <cellStyle name="Output 2 4 7" xfId="48590" xr:uid="{060E3E20-B9E9-4915-8419-6812E7FA111C}"/>
    <cellStyle name="Output 2 4_Commentaires" xfId="48591" xr:uid="{1D2EE7A2-67C0-4868-AF55-D37FFEE0C622}"/>
    <cellStyle name="Output 2 5" xfId="48592" xr:uid="{7A58ED93-9DB0-4283-892E-1BBFA5F53691}"/>
    <cellStyle name="Output 2 5 2" xfId="48593" xr:uid="{3F56EE72-1508-42CC-91A8-C09061A2F0DC}"/>
    <cellStyle name="Output 2 5 2 2" xfId="48594" xr:uid="{B2FF062E-3F1F-480D-A0A7-7879A024BC51}"/>
    <cellStyle name="Output 2 5 2 3" xfId="48595" xr:uid="{42E444F1-D849-49B0-8029-899E5C7F8AC3}"/>
    <cellStyle name="Output 2 5 2 4" xfId="48596" xr:uid="{38A1F7AC-8E82-4386-99EC-D2960CD84589}"/>
    <cellStyle name="Output 2 5 2 5" xfId="48597" xr:uid="{B1BE4D10-5596-44E9-8363-EB7A9537EC9F}"/>
    <cellStyle name="Output 2 5 2_Commentaires" xfId="48598" xr:uid="{3F7BC33F-349A-4CA2-B70E-5A64934B7CD8}"/>
    <cellStyle name="Output 2 5 3" xfId="48599" xr:uid="{5A959BFB-640E-469D-BB5E-1F88974581FD}"/>
    <cellStyle name="Output 2 5 3 2" xfId="48600" xr:uid="{BBA329C8-04EE-43CD-AC74-A5D2BD0023D9}"/>
    <cellStyle name="Output 2 5 3 3" xfId="48601" xr:uid="{8608DA29-28F0-4EB9-9DD6-C17807E5EFF1}"/>
    <cellStyle name="Output 2 5 3 4" xfId="48602" xr:uid="{D253FE8C-0B1A-4503-9FF7-344547C40D95}"/>
    <cellStyle name="Output 2 5 3 5" xfId="48603" xr:uid="{931EDE92-DB60-4ECA-B570-CB639DE5CA94}"/>
    <cellStyle name="Output 2 5 4" xfId="48604" xr:uid="{AEA3FDA0-C744-4963-99E1-43359BF6E51F}"/>
    <cellStyle name="Output 2 5 5" xfId="48605" xr:uid="{92E85EA5-AF49-4969-A63E-2B3B45EA3B90}"/>
    <cellStyle name="Output 2 5 6" xfId="48606" xr:uid="{51103F94-CADB-4030-B5D6-A6387467F092}"/>
    <cellStyle name="Output 2 5 7" xfId="48607" xr:uid="{1FB19619-5EC9-4807-8018-3F99A992FDA8}"/>
    <cellStyle name="Output 2 5_Commentaires" xfId="48608" xr:uid="{649E6530-23D5-4F13-AAFC-5B126B7079A5}"/>
    <cellStyle name="Output 2 6" xfId="48609" xr:uid="{24DC9E24-D574-4C91-9340-C979895989F2}"/>
    <cellStyle name="Output 2 6 2" xfId="48610" xr:uid="{F680E4ED-D807-40F7-93FD-32981CEA7233}"/>
    <cellStyle name="Output 2 6 2 2" xfId="48611" xr:uid="{AB2F48DB-DA11-4F24-8C1B-8E73CD915511}"/>
    <cellStyle name="Output 2 6 2 3" xfId="48612" xr:uid="{E3766C14-E5FB-4A30-AE31-2BE508DF4283}"/>
    <cellStyle name="Output 2 6 2 4" xfId="48613" xr:uid="{F597E5EA-464F-4DDB-9622-8BA21F398291}"/>
    <cellStyle name="Output 2 6 2 5" xfId="48614" xr:uid="{0AAFF168-0071-4ABA-9F6C-734480ECFDD0}"/>
    <cellStyle name="Output 2 6 2_Commentaires" xfId="48615" xr:uid="{900F71FF-B88F-4D05-B650-859C74B8E485}"/>
    <cellStyle name="Output 2 6 3" xfId="48616" xr:uid="{96B5A76C-D4F1-4EE9-8046-5DB8AC5637FC}"/>
    <cellStyle name="Output 2 6 3 2" xfId="48617" xr:uid="{94188252-3129-4AA7-AD39-3C200BCDAFB7}"/>
    <cellStyle name="Output 2 6 3 3" xfId="48618" xr:uid="{9D8ED01C-00EA-4346-AA1A-830C5BB48A08}"/>
    <cellStyle name="Output 2 6 3 4" xfId="48619" xr:uid="{B74E7851-54C1-4E1A-9B4C-055BFBB072C8}"/>
    <cellStyle name="Output 2 6 3 5" xfId="48620" xr:uid="{82B3A2CA-4232-4E7B-9A89-AFC7AEABFE80}"/>
    <cellStyle name="Output 2 6 4" xfId="48621" xr:uid="{60FBBC69-FB3B-4728-9A72-6D639B270C23}"/>
    <cellStyle name="Output 2 6 5" xfId="48622" xr:uid="{8433423C-D005-485B-BD8F-C012F9397C74}"/>
    <cellStyle name="Output 2 6 6" xfId="48623" xr:uid="{4C66FD6C-58C2-4943-836E-816AA53856CD}"/>
    <cellStyle name="Output 2 6 7" xfId="48624" xr:uid="{79689656-C635-499D-BD34-E9936401AB6F}"/>
    <cellStyle name="Output 2 6_Commentaires" xfId="48625" xr:uid="{7740B74A-1B86-434D-97DE-146CEA2998B1}"/>
    <cellStyle name="Output 2 7" xfId="48626" xr:uid="{0409C62D-C0C5-48E9-BCBD-17664CF95906}"/>
    <cellStyle name="Output 2 7 2" xfId="48627" xr:uid="{FA7B7E8A-19CC-411A-9B83-731DC1D9F92C}"/>
    <cellStyle name="Output 2 7 2 2" xfId="48628" xr:uid="{6063C0A9-DC22-421B-B782-D0C6A6FC75D2}"/>
    <cellStyle name="Output 2 7 2 3" xfId="48629" xr:uid="{3D15DFA9-8A5D-4486-92BE-A2897247C97B}"/>
    <cellStyle name="Output 2 7 2 4" xfId="48630" xr:uid="{E2E21145-D27D-42B8-9D3F-F2C409161BFF}"/>
    <cellStyle name="Output 2 7 2 5" xfId="48631" xr:uid="{6B006FFD-BFDC-4D0F-A4ED-41E29A4C198D}"/>
    <cellStyle name="Output 2 7 3" xfId="48632" xr:uid="{F5A2833D-541F-492A-A8EF-72CE76A29C59}"/>
    <cellStyle name="Output 2 7 3 2" xfId="48633" xr:uid="{D32A8F14-9DCF-4891-9A68-71CBC632D310}"/>
    <cellStyle name="Output 2 7 3 3" xfId="48634" xr:uid="{CD2BDB5F-3EA9-49EA-A2AC-956462C4AF8A}"/>
    <cellStyle name="Output 2 7 3 4" xfId="48635" xr:uid="{F1775DA4-AC62-4660-BB43-9A46DD98FD0A}"/>
    <cellStyle name="Output 2 7 3 5" xfId="48636" xr:uid="{FD2C03A2-7281-415D-BE20-0A1385504355}"/>
    <cellStyle name="Output 2 7 4" xfId="48637" xr:uid="{96F93F20-228D-43DD-9B24-72E622E3B2A3}"/>
    <cellStyle name="Output 2 7 5" xfId="48638" xr:uid="{635997E8-C81E-46F4-B7FB-D42C47309C42}"/>
    <cellStyle name="Output 2 7 6" xfId="48639" xr:uid="{4A7D4E6C-9428-4A57-B69E-89602CBD048D}"/>
    <cellStyle name="Output 2 7 7" xfId="48640" xr:uid="{72B4CDDC-CD94-4360-BD65-F3A6BD800B91}"/>
    <cellStyle name="Output 2 7_Commentaires" xfId="48641" xr:uid="{1D99F4E1-52A4-48AC-A1DE-DCDAC1CA3B5F}"/>
    <cellStyle name="Output 2 8" xfId="48642" xr:uid="{A02D439A-C213-459D-9329-52C1E6B515DB}"/>
    <cellStyle name="Output 2 8 2" xfId="48643" xr:uid="{39FFDDC6-7C62-430F-BEE1-7BC384397C39}"/>
    <cellStyle name="Output 2 8 2 2" xfId="48644" xr:uid="{269BFEBC-7ED4-497C-B406-A48822838786}"/>
    <cellStyle name="Output 2 8 2 3" xfId="48645" xr:uid="{78276035-BD9E-4A24-9E23-77688B47E257}"/>
    <cellStyle name="Output 2 8 2 4" xfId="48646" xr:uid="{DB078885-38EE-4C94-B44A-2B033AFB8AE3}"/>
    <cellStyle name="Output 2 8 2 5" xfId="48647" xr:uid="{0293BE63-EE34-476F-83ED-D1762E779D5E}"/>
    <cellStyle name="Output 2 8 3" xfId="48648" xr:uid="{EF9A788E-FE06-41E6-B069-0EACA621B33C}"/>
    <cellStyle name="Output 2 8 4" xfId="48649" xr:uid="{C5543D03-73ED-4484-B94F-66E9B7C568FA}"/>
    <cellStyle name="Output 2 8 5" xfId="48650" xr:uid="{D6BDD2F6-93CB-47C6-9DB6-C96D55E218B6}"/>
    <cellStyle name="Output 2 8 6" xfId="48651" xr:uid="{A6BB1C25-29F6-45E4-A528-26491FA86EFE}"/>
    <cellStyle name="Output 2 8_Commentaires" xfId="48652" xr:uid="{C13F04C2-86FD-469B-ABF8-4D5FF7D6AD88}"/>
    <cellStyle name="Output 2 9" xfId="48653" xr:uid="{480502F4-DA37-4C4C-AC18-C10127B6D819}"/>
    <cellStyle name="Output 2 9 2" xfId="48654" xr:uid="{87281A15-3F13-49EA-B107-B97B52FDEC86}"/>
    <cellStyle name="Output 2 9 3" xfId="48655" xr:uid="{EEEFAC62-0233-499A-A93B-3D598884BDCE}"/>
    <cellStyle name="Output 2 9 4" xfId="48656" xr:uid="{7CD44F35-E8EA-459F-8AB5-8B405A5BE661}"/>
    <cellStyle name="Output 2 9 5" xfId="48657" xr:uid="{536D247C-2C5E-4FD0-A4B7-577349BAD0D0}"/>
    <cellStyle name="Output 2_Commentaires" xfId="48658" xr:uid="{8F67EC8D-1641-42B9-8A0D-A010A9F97007}"/>
    <cellStyle name="Output 20" xfId="48659" xr:uid="{FFEE818C-F23A-4FED-A9ED-AD709C2E18A0}"/>
    <cellStyle name="Output 20 2" xfId="48660" xr:uid="{A3F5B3CC-3826-458D-986B-BBBCD02DCC17}"/>
    <cellStyle name="Output 20_Commentaires" xfId="48661" xr:uid="{0FAF23AB-AED2-434D-8A29-CAAD72887206}"/>
    <cellStyle name="Output 21" xfId="48662" xr:uid="{49BF5411-CC43-4993-8C93-A2912FB088E5}"/>
    <cellStyle name="Output 3" xfId="48663" xr:uid="{3863887F-5458-445D-8F6A-84F78E60480D}"/>
    <cellStyle name="Output 3 10" xfId="48664" xr:uid="{ABA73F4D-E773-42DC-836B-6E1D0CAA915A}"/>
    <cellStyle name="Output 3 11" xfId="48665" xr:uid="{48E5A190-9524-4F16-B8B1-A0CE338CB750}"/>
    <cellStyle name="Output 3 12" xfId="48666" xr:uid="{1BBB4BB3-FF31-4924-B307-ACC315930F32}"/>
    <cellStyle name="Output 3 2" xfId="48667" xr:uid="{E3E1FC4D-4F27-4FDD-92E6-8ED4DC314DB5}"/>
    <cellStyle name="Output 3 2 10" xfId="48668" xr:uid="{9FC6035B-F08E-42A9-9153-650BCDBE5BD1}"/>
    <cellStyle name="Output 3 2 2" xfId="48669" xr:uid="{D5CB5C29-BE8C-4030-9E7E-737256EE5213}"/>
    <cellStyle name="Output 3 2 2 2" xfId="48670" xr:uid="{3AE9F093-4A32-4011-86CB-DBE8545172AD}"/>
    <cellStyle name="Output 3 2 2 2 2" xfId="48671" xr:uid="{107EF2F0-550A-455E-88B6-4E4EEE6A2F25}"/>
    <cellStyle name="Output 3 2 2 2 3" xfId="48672" xr:uid="{4ECC34FC-BF4B-404D-B642-D40B93ECF7F5}"/>
    <cellStyle name="Output 3 2 2 2 4" xfId="48673" xr:uid="{8E3C82FD-01E3-45D5-A1FF-4067D15C9525}"/>
    <cellStyle name="Output 3 2 2 2 5" xfId="48674" xr:uid="{CFA81374-8213-47D3-B131-9327585A0DFA}"/>
    <cellStyle name="Output 3 2 2 3" xfId="48675" xr:uid="{CCB700A0-7847-4432-9C5F-129A261D9EF0}"/>
    <cellStyle name="Output 3 2 2 3 2" xfId="48676" xr:uid="{62C8CECB-D3B7-473D-B51D-2C24EE78CAA4}"/>
    <cellStyle name="Output 3 2 2 3 3" xfId="48677" xr:uid="{FA274685-08C6-4F2D-8914-3E9685AD3BE6}"/>
    <cellStyle name="Output 3 2 2 3 4" xfId="48678" xr:uid="{D822834A-1272-4245-ABB6-EFDDC646AAD1}"/>
    <cellStyle name="Output 3 2 2 3 5" xfId="48679" xr:uid="{F11C6FA5-0F9F-482D-8FFF-2FA682DB2168}"/>
    <cellStyle name="Output 3 2 2 4" xfId="48680" xr:uid="{8426724F-F0D8-4CB1-85B9-DD942E2F31B1}"/>
    <cellStyle name="Output 3 2 2 5" xfId="48681" xr:uid="{D36CEA8C-4DD8-4752-9D57-8C6A64E196D8}"/>
    <cellStyle name="Output 3 2 2 6" xfId="48682" xr:uid="{763DC644-E63D-4C31-A07B-58FF61742101}"/>
    <cellStyle name="Output 3 2 2 7" xfId="48683" xr:uid="{E7B9E97D-16A7-4608-BE68-F37B31C466D2}"/>
    <cellStyle name="Output 3 2 2_Commentaires" xfId="48684" xr:uid="{B8546D31-C323-4ECA-B724-8695EC6EF49E}"/>
    <cellStyle name="Output 3 2 3" xfId="48685" xr:uid="{94F63F29-7E2E-481D-A8EB-4D47A7D671AA}"/>
    <cellStyle name="Output 3 2 3 2" xfId="48686" xr:uid="{88F603FA-5F95-47E4-9745-751267203031}"/>
    <cellStyle name="Output 3 2 3 2 2" xfId="48687" xr:uid="{0A86BCA0-F4FC-4954-A019-E24D04546C9D}"/>
    <cellStyle name="Output 3 2 3 2 3" xfId="48688" xr:uid="{3517E3BF-42E1-4F7B-84DD-6F1CFC660AB0}"/>
    <cellStyle name="Output 3 2 3 2 4" xfId="48689" xr:uid="{6ECED668-5F1D-4616-8833-D4E4DC23C20A}"/>
    <cellStyle name="Output 3 2 3 2 5" xfId="48690" xr:uid="{E55F79C5-AB23-4C62-8A2C-6E1FC17FC19B}"/>
    <cellStyle name="Output 3 2 3 3" xfId="48691" xr:uid="{5649D212-4262-4D46-80AD-06C8931C5349}"/>
    <cellStyle name="Output 3 2 3 3 2" xfId="48692" xr:uid="{7C4C516E-30C5-45D5-81E7-8CA0F4A727B5}"/>
    <cellStyle name="Output 3 2 3 3 3" xfId="48693" xr:uid="{05646712-C16D-4FFD-81EF-B6BC1F921F37}"/>
    <cellStyle name="Output 3 2 3 3 4" xfId="48694" xr:uid="{548DE676-987F-4CA7-B1A4-072EC7AA225E}"/>
    <cellStyle name="Output 3 2 3 3 5" xfId="48695" xr:uid="{152E5468-E15C-4866-A3C6-03635A68F5AF}"/>
    <cellStyle name="Output 3 2 3 4" xfId="48696" xr:uid="{A314F4B4-31D5-45C9-A626-9B3F78D34A49}"/>
    <cellStyle name="Output 3 2 3 5" xfId="48697" xr:uid="{BA46F1F3-F469-4FBD-8744-45EE0CC79878}"/>
    <cellStyle name="Output 3 2 3 6" xfId="48698" xr:uid="{4AFEAFB8-1344-42A8-B1F0-E55CA1315FA9}"/>
    <cellStyle name="Output 3 2 3 7" xfId="48699" xr:uid="{51DB2EE4-9995-4482-8F5B-20C1A0C20D6E}"/>
    <cellStyle name="Output 3 2 3_Commentaires" xfId="48700" xr:uid="{DBFA91F3-EA9E-487E-AECE-EADCBA5379EF}"/>
    <cellStyle name="Output 3 2 4" xfId="48701" xr:uid="{43E6BD70-F0FA-4D2C-A22E-9B22BCB7AF4F}"/>
    <cellStyle name="Output 3 2 4 2" xfId="48702" xr:uid="{F4BEACCC-84A9-434B-891F-C6C0B2E9F79E}"/>
    <cellStyle name="Output 3 2 4 2 2" xfId="48703" xr:uid="{787F696B-FE80-4463-93D4-B994D72A5E5A}"/>
    <cellStyle name="Output 3 2 4 2 3" xfId="48704" xr:uid="{799AD830-5698-462F-A4DE-F4AFEC767B66}"/>
    <cellStyle name="Output 3 2 4 2 4" xfId="48705" xr:uid="{D8494F7C-5D98-465F-A9FC-EE4091DB6452}"/>
    <cellStyle name="Output 3 2 4 2 5" xfId="48706" xr:uid="{BAE1A43D-DA35-46AB-A01F-D5AC3AACC4B8}"/>
    <cellStyle name="Output 3 2 4 3" xfId="48707" xr:uid="{E476C202-467B-48C1-8627-9665C71B5517}"/>
    <cellStyle name="Output 3 2 4 3 2" xfId="48708" xr:uid="{C0989909-BF4A-465C-AFD2-4FFE92EEB014}"/>
    <cellStyle name="Output 3 2 4 3 3" xfId="48709" xr:uid="{9835E1E8-6869-4A5B-B79D-AFF9CE49FF9C}"/>
    <cellStyle name="Output 3 2 4 3 4" xfId="48710" xr:uid="{A9233597-9D83-437E-94EE-661BF6BF2911}"/>
    <cellStyle name="Output 3 2 4 3 5" xfId="48711" xr:uid="{7CD2647F-4851-4653-9CD8-005C95746D41}"/>
    <cellStyle name="Output 3 2 4 4" xfId="48712" xr:uid="{7206EA01-E3BF-4C53-B99D-7C6943E1B034}"/>
    <cellStyle name="Output 3 2 4 5" xfId="48713" xr:uid="{4CE62605-9F8A-4CAD-AE55-E450410404DA}"/>
    <cellStyle name="Output 3 2 4 6" xfId="48714" xr:uid="{132C040A-D78B-4072-8D82-86646743DB06}"/>
    <cellStyle name="Output 3 2 4 7" xfId="48715" xr:uid="{608A06DF-5098-4CF7-B45E-24FCD5F29092}"/>
    <cellStyle name="Output 3 2 5" xfId="48716" xr:uid="{79D875F6-F585-45F7-84CF-95D2D01B7939}"/>
    <cellStyle name="Output 3 2 5 2" xfId="48717" xr:uid="{6A55E19C-80C1-4018-8FF7-78F172B7AF97}"/>
    <cellStyle name="Output 3 2 5 3" xfId="48718" xr:uid="{88E06BC7-83B2-4BB9-ABA4-CAAC5030DAF5}"/>
    <cellStyle name="Output 3 2 5 4" xfId="48719" xr:uid="{2F1C1CF3-09EB-494B-B06B-888AD99AE177}"/>
    <cellStyle name="Output 3 2 5 5" xfId="48720" xr:uid="{6A34F099-ABC9-4BBA-83CA-93CCAE364A9F}"/>
    <cellStyle name="Output 3 2 6" xfId="48721" xr:uid="{7830571E-1FB4-4A0C-9E8E-56E34979C26C}"/>
    <cellStyle name="Output 3 2 6 2" xfId="48722" xr:uid="{82E8DE78-9614-4D1B-B87E-F0235904E91E}"/>
    <cellStyle name="Output 3 2 6 3" xfId="48723" xr:uid="{A2A6736E-36C0-459F-A1D6-864B00AA4985}"/>
    <cellStyle name="Output 3 2 6 4" xfId="48724" xr:uid="{AA439ECE-0F16-4125-9CEA-D793915C33A1}"/>
    <cellStyle name="Output 3 2 6 5" xfId="48725" xr:uid="{BB159B77-BCEA-498D-A7A4-7D8E2CF10185}"/>
    <cellStyle name="Output 3 2 7" xfId="48726" xr:uid="{ADE7A41C-85A1-4F0D-B6EA-4BDD0AC53AC6}"/>
    <cellStyle name="Output 3 2 8" xfId="48727" xr:uid="{ACA22243-88F6-4A36-A462-B0F410E23C97}"/>
    <cellStyle name="Output 3 2 9" xfId="48728" xr:uid="{0429CEED-8F3F-4A5A-9DAB-7834EC614910}"/>
    <cellStyle name="Output 3 2_Commentaires" xfId="48729" xr:uid="{C46F02B2-957C-41F4-B53B-FB2682E36D23}"/>
    <cellStyle name="Output 3 3" xfId="48730" xr:uid="{DE20932A-5825-4CFF-9EC5-EF10FCD88EA6}"/>
    <cellStyle name="Output 3 3 2" xfId="48731" xr:uid="{2FEF5AC4-1758-4348-AD3B-14B6901E083C}"/>
    <cellStyle name="Output 3 3 2 2" xfId="48732" xr:uid="{7DCB9BF0-295D-4503-AFBB-6656C9C3E5FD}"/>
    <cellStyle name="Output 3 3 2 3" xfId="48733" xr:uid="{A8E86310-D01A-4460-A79C-B3F4296C92D8}"/>
    <cellStyle name="Output 3 3 2 4" xfId="48734" xr:uid="{73A9178F-FDC6-45B2-9673-7F34B55EE25A}"/>
    <cellStyle name="Output 3 3 2 5" xfId="48735" xr:uid="{CB84B3EF-2D00-46F6-9131-6732836F17CE}"/>
    <cellStyle name="Output 3 3 2_Commentaires" xfId="48736" xr:uid="{74E56D2E-866B-40DF-9F6E-EAE3FEAF93AA}"/>
    <cellStyle name="Output 3 3 3" xfId="48737" xr:uid="{58B86A73-E128-4A84-A5D2-9C8671535A24}"/>
    <cellStyle name="Output 3 3 3 2" xfId="48738" xr:uid="{F8413374-C9EC-49FC-B175-FE79A414780C}"/>
    <cellStyle name="Output 3 3 3 3" xfId="48739" xr:uid="{85B8F15F-C280-41DB-8E0E-3B936C0D39B7}"/>
    <cellStyle name="Output 3 3 3 4" xfId="48740" xr:uid="{35FC7D22-D311-475C-898D-7868BFB19014}"/>
    <cellStyle name="Output 3 3 3 5" xfId="48741" xr:uid="{7CBD1F22-C627-4F98-BAB9-CACE4355F38B}"/>
    <cellStyle name="Output 3 3 4" xfId="48742" xr:uid="{6CAADE0C-CBBD-42AD-A76B-F3320B7FBF24}"/>
    <cellStyle name="Output 3 3 5" xfId="48743" xr:uid="{DC0E0DD2-466E-4577-8527-88E6A1B13559}"/>
    <cellStyle name="Output 3 3 6" xfId="48744" xr:uid="{16A79B07-CCD0-4859-BF43-26FC0BAF6600}"/>
    <cellStyle name="Output 3 3 7" xfId="48745" xr:uid="{FA31723F-B8A7-4DFA-9DB0-296F4A2943EC}"/>
    <cellStyle name="Output 3 3_Commentaires" xfId="48746" xr:uid="{F16ACC2E-D7B6-4A34-A4A5-08649402611B}"/>
    <cellStyle name="Output 3 4" xfId="48747" xr:uid="{A0EE88EF-C5B1-4958-96E5-6AE914114D17}"/>
    <cellStyle name="Output 3 4 2" xfId="48748" xr:uid="{8274E7E0-1846-4005-A724-B7D039C7D416}"/>
    <cellStyle name="Output 3 4 2 2" xfId="48749" xr:uid="{D6B7446A-02E1-4CFA-8AF1-7EF4C8DB07B7}"/>
    <cellStyle name="Output 3 4 2 3" xfId="48750" xr:uid="{8A557D8F-2D14-4CD7-9EED-1AEB8BD6E72B}"/>
    <cellStyle name="Output 3 4 2 4" xfId="48751" xr:uid="{783C9EE6-406E-4A26-BE19-2CE43D6B8D25}"/>
    <cellStyle name="Output 3 4 2 5" xfId="48752" xr:uid="{1B1193D3-E0B2-46F7-BB08-D810E22F3012}"/>
    <cellStyle name="Output 3 4 2_Commentaires" xfId="48753" xr:uid="{EA9A3930-78E3-4E15-AB1E-5A9D184EA2A3}"/>
    <cellStyle name="Output 3 4 3" xfId="48754" xr:uid="{FF7C30D2-45C2-4E49-AEFD-0192DA080554}"/>
    <cellStyle name="Output 3 4 3 2" xfId="48755" xr:uid="{CC12F7A2-FEF7-491C-B4CF-4B397DF0396F}"/>
    <cellStyle name="Output 3 4 3 3" xfId="48756" xr:uid="{1B896BBA-C4A1-4B43-B96A-F4B1E24831ED}"/>
    <cellStyle name="Output 3 4 3 4" xfId="48757" xr:uid="{C3E72D76-C831-4F43-B610-7F25D41BD0FC}"/>
    <cellStyle name="Output 3 4 3 5" xfId="48758" xr:uid="{F3D0CD20-36B3-4E00-BF52-18B8712B2D0F}"/>
    <cellStyle name="Output 3 4 4" xfId="48759" xr:uid="{2282B1BE-51D5-4008-82CF-54152965D593}"/>
    <cellStyle name="Output 3 4 5" xfId="48760" xr:uid="{2097D3D5-6EE1-4B89-8837-4808625A87A7}"/>
    <cellStyle name="Output 3 4 6" xfId="48761" xr:uid="{4702688B-1251-4445-80C7-8D8175D5B917}"/>
    <cellStyle name="Output 3 4 7" xfId="48762" xr:uid="{4224C19D-01F1-46E3-8675-C6C5C6C6CCD3}"/>
    <cellStyle name="Output 3 4_Commentaires" xfId="48763" xr:uid="{5144E05F-F0EB-4434-A8F5-05FC8AA5A35F}"/>
    <cellStyle name="Output 3 5" xfId="48764" xr:uid="{357EB11D-D725-48D3-B224-4D1398A2F2C8}"/>
    <cellStyle name="Output 3 5 2" xfId="48765" xr:uid="{1F69A347-9712-460D-B95A-F61FC9596C7B}"/>
    <cellStyle name="Output 3 5 2 2" xfId="48766" xr:uid="{44AB47A8-0EF9-4AA6-A5D9-2C3BDE2FE75E}"/>
    <cellStyle name="Output 3 5 2 3" xfId="48767" xr:uid="{D2CAB748-1DDA-43A8-8479-0CF5BF19BF88}"/>
    <cellStyle name="Output 3 5 2 4" xfId="48768" xr:uid="{FC1D70F5-701F-4C09-8DB8-601F118400B3}"/>
    <cellStyle name="Output 3 5 2 5" xfId="48769" xr:uid="{125AB2EE-6C25-4868-B349-94AF4E1D5161}"/>
    <cellStyle name="Output 3 5 2_Commentaires" xfId="48770" xr:uid="{56751554-003E-42FB-80EA-BF6E770F9D21}"/>
    <cellStyle name="Output 3 5 3" xfId="48771" xr:uid="{2FA36FE5-E63E-4B1D-B9E3-A3EB78C0883B}"/>
    <cellStyle name="Output 3 5 3 2" xfId="48772" xr:uid="{E23EB9CD-1165-48B8-8DFB-143FADE2FFEE}"/>
    <cellStyle name="Output 3 5 3 3" xfId="48773" xr:uid="{07108156-ECA7-4FAD-B2FF-1514F77EE463}"/>
    <cellStyle name="Output 3 5 3 4" xfId="48774" xr:uid="{00D697A5-BB73-4753-94B1-A9A0EF33BD48}"/>
    <cellStyle name="Output 3 5 3 5" xfId="48775" xr:uid="{08DC15D3-84A2-41FE-A6BE-3D4DAAC2659D}"/>
    <cellStyle name="Output 3 5 4" xfId="48776" xr:uid="{1EB724EA-07D1-40D9-9A0E-58FB62694268}"/>
    <cellStyle name="Output 3 5 5" xfId="48777" xr:uid="{F3DB9D7A-FF2A-4F56-B0A0-3A9D9CDF0949}"/>
    <cellStyle name="Output 3 5 6" xfId="48778" xr:uid="{5E3886F7-0471-4379-B44C-D2C2B7C47D22}"/>
    <cellStyle name="Output 3 5 7" xfId="48779" xr:uid="{98699591-9084-4091-9EE4-A4EBA14F9B4F}"/>
    <cellStyle name="Output 3 5_Commentaires" xfId="48780" xr:uid="{93C98946-8E91-43E6-903D-A703A728459D}"/>
    <cellStyle name="Output 3 6" xfId="48781" xr:uid="{27A51E38-C916-433E-9BF5-544D7515257E}"/>
    <cellStyle name="Output 3 6 2" xfId="48782" xr:uid="{32657A9E-50F3-45D3-8E7D-79ED576AA8FF}"/>
    <cellStyle name="Output 3 6 2 2" xfId="48783" xr:uid="{A6FEEF8A-A62A-490F-8D79-D1E44790CA10}"/>
    <cellStyle name="Output 3 6 2 3" xfId="48784" xr:uid="{B9E02988-00F6-4D0B-AB8D-80A8050E485A}"/>
    <cellStyle name="Output 3 6 2 4" xfId="48785" xr:uid="{2BB02F07-0DB9-4F66-B88B-EF1912EA5BC6}"/>
    <cellStyle name="Output 3 6 2 5" xfId="48786" xr:uid="{237D0016-6B51-4424-857F-82085B76FA5D}"/>
    <cellStyle name="Output 3 6 2_Commentaires" xfId="48787" xr:uid="{22E9D976-18B9-4543-B558-79557775E88B}"/>
    <cellStyle name="Output 3 6 3" xfId="48788" xr:uid="{FE6B0378-4E9A-41EB-9BCF-89C7FBCC949F}"/>
    <cellStyle name="Output 3 6 3 2" xfId="48789" xr:uid="{A5C90611-9DF9-4411-91F0-0D29F5FF12B1}"/>
    <cellStyle name="Output 3 6 3 3" xfId="48790" xr:uid="{96879D6C-3315-4B9D-989F-F8C5A5701C1A}"/>
    <cellStyle name="Output 3 6 3 4" xfId="48791" xr:uid="{849B0714-3E83-401B-9C84-A7C48A4920B4}"/>
    <cellStyle name="Output 3 6 3 5" xfId="48792" xr:uid="{F41598A8-7448-43E0-9E0F-88C851B6B08B}"/>
    <cellStyle name="Output 3 6 4" xfId="48793" xr:uid="{190185CD-3554-4750-AED4-651F85252E8D}"/>
    <cellStyle name="Output 3 6 5" xfId="48794" xr:uid="{1478D472-6860-44FA-8272-69C78DED4027}"/>
    <cellStyle name="Output 3 6 6" xfId="48795" xr:uid="{4C1E4D79-614F-4BF8-85F7-C49A53460B02}"/>
    <cellStyle name="Output 3 6 7" xfId="48796" xr:uid="{681AEC09-A52A-4CFD-A28A-312FD4A93E7A}"/>
    <cellStyle name="Output 3 6_Commentaires" xfId="48797" xr:uid="{71DEFA27-9E97-4ACB-A09D-CB76F64D2C18}"/>
    <cellStyle name="Output 3 7" xfId="48798" xr:uid="{915E16AA-27D8-4EEE-A484-BF30AE985E23}"/>
    <cellStyle name="Output 3 7 2" xfId="48799" xr:uid="{A18B779A-9422-4D66-822F-86BCCA785821}"/>
    <cellStyle name="Output 3 7 2 2" xfId="48800" xr:uid="{B7C8D838-B0BB-4475-A06E-49DED9149E82}"/>
    <cellStyle name="Output 3 7 2 3" xfId="48801" xr:uid="{426691FB-7B94-43F3-B11A-3046144DD286}"/>
    <cellStyle name="Output 3 7 2 4" xfId="48802" xr:uid="{A4B25D2E-DF14-4288-9905-4E6811DF0A24}"/>
    <cellStyle name="Output 3 7 2 5" xfId="48803" xr:uid="{3BAD1487-E080-43EE-85BE-10C6FBE4305D}"/>
    <cellStyle name="Output 3 7 3" xfId="48804" xr:uid="{C9BDAD78-EB6E-4B82-8652-46623C3F7801}"/>
    <cellStyle name="Output 3 7 4" xfId="48805" xr:uid="{9094A74E-5A0F-4028-AEAC-810D748DE1E6}"/>
    <cellStyle name="Output 3 7 5" xfId="48806" xr:uid="{B12AB423-5D25-40D7-A043-760B600B47C2}"/>
    <cellStyle name="Output 3 7 6" xfId="48807" xr:uid="{7034FAAA-13AE-4961-829D-49F94B7BE7B1}"/>
    <cellStyle name="Output 3 7_Commentaires" xfId="48808" xr:uid="{3CF4034E-25BE-4138-809A-961C687C5E0F}"/>
    <cellStyle name="Output 3 8" xfId="48809" xr:uid="{579D1FED-C8ED-481B-8F9E-A36011D36CE4}"/>
    <cellStyle name="Output 3 8 2" xfId="48810" xr:uid="{75E54EAB-D627-4837-AF6C-5B308B5921E0}"/>
    <cellStyle name="Output 3 8 3" xfId="48811" xr:uid="{0582C30B-68EA-4B03-8616-59A0A4417B17}"/>
    <cellStyle name="Output 3 8 4" xfId="48812" xr:uid="{F85AC47C-F8D2-4BC7-9D3D-1AB0C3FE012F}"/>
    <cellStyle name="Output 3 8 5" xfId="48813" xr:uid="{C63452BC-2B87-4C77-B9FC-0BB714460364}"/>
    <cellStyle name="Output 3 8_Commentaires" xfId="48814" xr:uid="{06D4B698-8F14-4832-89C6-4C831F75E4BC}"/>
    <cellStyle name="Output 3 9" xfId="48815" xr:uid="{97C6DDC0-B254-4CD5-9F97-71D4EBF21703}"/>
    <cellStyle name="Output 3_Commentaires" xfId="48816" xr:uid="{5E672792-CDE0-4DCF-8735-BBC3F6694F10}"/>
    <cellStyle name="Output 4" xfId="48817" xr:uid="{45C3DCC2-0A56-4BF3-A851-BC87604E3449}"/>
    <cellStyle name="Output 4 10" xfId="48818" xr:uid="{598D3AB8-E188-49D6-A0DE-CFF11D577F28}"/>
    <cellStyle name="Output 4 11" xfId="48819" xr:uid="{E2E897E9-1F54-43B1-B1D5-137F58BE686F}"/>
    <cellStyle name="Output 4 12" xfId="48820" xr:uid="{D8C1EE69-163C-442C-B96E-F527EFE85923}"/>
    <cellStyle name="Output 4 2" xfId="48821" xr:uid="{CC2E056D-AC1E-4B3D-A67E-010882CFEF03}"/>
    <cellStyle name="Output 4 2 10" xfId="48822" xr:uid="{2CA84CE4-17B9-4863-9F7A-B75ADA8C11BE}"/>
    <cellStyle name="Output 4 2 2" xfId="48823" xr:uid="{436B910E-D77A-4D0C-9D40-9B94FDADF070}"/>
    <cellStyle name="Output 4 2 2 2" xfId="48824" xr:uid="{C18E1B48-C95A-4A0B-A900-04FF71646313}"/>
    <cellStyle name="Output 4 2 2 2 2" xfId="48825" xr:uid="{A45825FB-D73E-4DC9-B891-847C468BB70A}"/>
    <cellStyle name="Output 4 2 2 2 3" xfId="48826" xr:uid="{9D33270A-4187-4781-B18B-2FE150A1918F}"/>
    <cellStyle name="Output 4 2 2 2 4" xfId="48827" xr:uid="{F1F79245-3574-466F-8FB2-3939E3CFA914}"/>
    <cellStyle name="Output 4 2 2 2 5" xfId="48828" xr:uid="{46085F28-FCE9-4C0F-A3AC-D229954B25BF}"/>
    <cellStyle name="Output 4 2 2 3" xfId="48829" xr:uid="{BFF00F88-A02F-4DFF-8EEC-213AD3C7F4CD}"/>
    <cellStyle name="Output 4 2 2 3 2" xfId="48830" xr:uid="{6A787ADC-219A-481C-96F7-735DF6454FE2}"/>
    <cellStyle name="Output 4 2 2 3 3" xfId="48831" xr:uid="{3515E3A4-B0A6-4A5A-9432-33EC4A4AA6EC}"/>
    <cellStyle name="Output 4 2 2 3 4" xfId="48832" xr:uid="{C2433308-E395-468E-94D6-2D07ABD0DEDF}"/>
    <cellStyle name="Output 4 2 2 3 5" xfId="48833" xr:uid="{04B53014-BCF4-496C-8FC5-E8826F72D5EB}"/>
    <cellStyle name="Output 4 2 2 4" xfId="48834" xr:uid="{39EFDE1A-96A2-4546-902E-0F080538053C}"/>
    <cellStyle name="Output 4 2 2 5" xfId="48835" xr:uid="{9DD196DB-A4A6-4707-9B9B-407AE95B42B3}"/>
    <cellStyle name="Output 4 2 2 6" xfId="48836" xr:uid="{6107B1C8-A5CD-4B12-BB8D-7DD37F819B57}"/>
    <cellStyle name="Output 4 2 2 7" xfId="48837" xr:uid="{4A6C8BD4-764F-4862-87A0-236826986AA3}"/>
    <cellStyle name="Output 4 2 2_Commentaires" xfId="48838" xr:uid="{BEBED5DC-DDC0-4AA6-ACAE-561D2EC0DEEF}"/>
    <cellStyle name="Output 4 2 3" xfId="48839" xr:uid="{F5046EC8-6FC8-4B58-90B2-DB0EF004495D}"/>
    <cellStyle name="Output 4 2 3 2" xfId="48840" xr:uid="{27EA330C-63A1-4A6D-B090-90275EA1024B}"/>
    <cellStyle name="Output 4 2 3 2 2" xfId="48841" xr:uid="{BEA42D58-0E5F-4F99-9095-F98F28707398}"/>
    <cellStyle name="Output 4 2 3 2 3" xfId="48842" xr:uid="{82F60A40-ED13-45CD-B832-32E9D3DF7C7C}"/>
    <cellStyle name="Output 4 2 3 2 4" xfId="48843" xr:uid="{B7A64A49-3D0A-4915-A4DD-3BD4DC1F25ED}"/>
    <cellStyle name="Output 4 2 3 2 5" xfId="48844" xr:uid="{E29AB0B9-8827-4D9C-8E4C-75D0C44EEAC1}"/>
    <cellStyle name="Output 4 2 3 3" xfId="48845" xr:uid="{FF5DF667-C84F-4D1A-950D-FDE433C8F225}"/>
    <cellStyle name="Output 4 2 3 3 2" xfId="48846" xr:uid="{2D72BC76-1F92-485A-9A81-15489C0E3C86}"/>
    <cellStyle name="Output 4 2 3 3 3" xfId="48847" xr:uid="{7161094C-5E68-46B2-BB8F-F9FAFFA1044C}"/>
    <cellStyle name="Output 4 2 3 3 4" xfId="48848" xr:uid="{1AA9532F-266D-4CFC-9B05-B5C4DF15454B}"/>
    <cellStyle name="Output 4 2 3 3 5" xfId="48849" xr:uid="{E38F7729-E63C-48E8-AB05-D13940F90AE3}"/>
    <cellStyle name="Output 4 2 3 4" xfId="48850" xr:uid="{AE51731F-9414-42B6-A033-8C46065F9495}"/>
    <cellStyle name="Output 4 2 3 5" xfId="48851" xr:uid="{0C950012-FE61-4747-A41D-55BD17F0CB1D}"/>
    <cellStyle name="Output 4 2 3 6" xfId="48852" xr:uid="{D5F0E20E-F357-4132-AECB-8F37E938442B}"/>
    <cellStyle name="Output 4 2 3 7" xfId="48853" xr:uid="{5AA163F6-9DC8-4C37-890B-8C3448218893}"/>
    <cellStyle name="Output 4 2 3_Commentaires" xfId="48854" xr:uid="{068ABF6B-9EEB-4D8A-BE76-F9CBB367D12C}"/>
    <cellStyle name="Output 4 2 4" xfId="48855" xr:uid="{FD64C92B-1463-4A7D-816E-4C70B6C62AA1}"/>
    <cellStyle name="Output 4 2 4 2" xfId="48856" xr:uid="{167E52C3-02F0-40D3-A787-081760F5697B}"/>
    <cellStyle name="Output 4 2 4 2 2" xfId="48857" xr:uid="{58C7A22A-1B71-4073-8159-BD9B408B1F23}"/>
    <cellStyle name="Output 4 2 4 2 3" xfId="48858" xr:uid="{31364046-A3F9-4871-A4E7-A02F4ED7684E}"/>
    <cellStyle name="Output 4 2 4 2 4" xfId="48859" xr:uid="{216F3EA1-6109-4573-B7E5-6F1AA729F8AB}"/>
    <cellStyle name="Output 4 2 4 2 5" xfId="48860" xr:uid="{C6474688-4D5F-44B5-9349-DE3ADC5EC4F9}"/>
    <cellStyle name="Output 4 2 4 3" xfId="48861" xr:uid="{2C178A88-0958-4068-BABB-CF748F814E7F}"/>
    <cellStyle name="Output 4 2 4 3 2" xfId="48862" xr:uid="{75E5E298-E3CE-4004-831A-CA85DA712CB9}"/>
    <cellStyle name="Output 4 2 4 3 3" xfId="48863" xr:uid="{FDAF675F-019D-4A6E-821B-A600F993EBF1}"/>
    <cellStyle name="Output 4 2 4 3 4" xfId="48864" xr:uid="{813F09C8-E5F3-4459-B231-EBF59D22EBF4}"/>
    <cellStyle name="Output 4 2 4 3 5" xfId="48865" xr:uid="{6AF624CA-830D-4FB6-A87A-3C50E19A514B}"/>
    <cellStyle name="Output 4 2 4 4" xfId="48866" xr:uid="{027F498C-E8CF-4040-A827-428E53C5D400}"/>
    <cellStyle name="Output 4 2 4 5" xfId="48867" xr:uid="{0898D5C0-01CD-4C07-8068-B938F606642D}"/>
    <cellStyle name="Output 4 2 4 6" xfId="48868" xr:uid="{7D39A8BD-680A-4D1C-90E8-466157C1D8C0}"/>
    <cellStyle name="Output 4 2 4 7" xfId="48869" xr:uid="{D648CB9E-C79D-4E3A-80F7-D8305884C286}"/>
    <cellStyle name="Output 4 2 5" xfId="48870" xr:uid="{461331C3-690E-4C0A-A535-13E8FC0665C2}"/>
    <cellStyle name="Output 4 2 5 2" xfId="48871" xr:uid="{F65B58DA-7172-4FD3-8AE1-E0FC3EFC122E}"/>
    <cellStyle name="Output 4 2 5 3" xfId="48872" xr:uid="{2AAFD7F7-90A3-4DCE-88E3-0FC2C0740C06}"/>
    <cellStyle name="Output 4 2 5 4" xfId="48873" xr:uid="{8DB173A8-C717-4BA3-AFC2-AF0363CC092A}"/>
    <cellStyle name="Output 4 2 5 5" xfId="48874" xr:uid="{74E02EA7-FD5D-41C9-A2D7-5C3D033B7E20}"/>
    <cellStyle name="Output 4 2 6" xfId="48875" xr:uid="{3979CCCA-67E6-45CC-8470-1B83D6CA3B3F}"/>
    <cellStyle name="Output 4 2 6 2" xfId="48876" xr:uid="{2D8868CB-ADDA-432B-8C91-412FD1531EA4}"/>
    <cellStyle name="Output 4 2 6 3" xfId="48877" xr:uid="{DE093B89-38A8-42E2-9AF4-D6047EFDF49B}"/>
    <cellStyle name="Output 4 2 6 4" xfId="48878" xr:uid="{E88D1C0B-3980-406F-A75C-6AEF0097C24E}"/>
    <cellStyle name="Output 4 2 6 5" xfId="48879" xr:uid="{CD189578-7A7A-42A4-BE83-F66096122BDE}"/>
    <cellStyle name="Output 4 2 7" xfId="48880" xr:uid="{8F6D18C1-1E31-4389-AD6F-AD136D99E483}"/>
    <cellStyle name="Output 4 2 8" xfId="48881" xr:uid="{96540309-86DC-4747-A2C0-A62937A550E2}"/>
    <cellStyle name="Output 4 2 9" xfId="48882" xr:uid="{7FDA8E32-E593-4AD9-BE9B-99EECAA1BCF0}"/>
    <cellStyle name="Output 4 2_Commentaires" xfId="48883" xr:uid="{DDC0B43B-55B6-4776-8D52-9DA0C7F462AD}"/>
    <cellStyle name="Output 4 3" xfId="48884" xr:uid="{DF65A927-24C2-4E7C-94F0-3330FBB03C56}"/>
    <cellStyle name="Output 4 3 2" xfId="48885" xr:uid="{B6522B42-7042-4C4A-8C98-C5C48DA058B8}"/>
    <cellStyle name="Output 4 3 2 2" xfId="48886" xr:uid="{A8A5B0C6-DE15-4878-8E03-A1E1764A9F79}"/>
    <cellStyle name="Output 4 3 2 3" xfId="48887" xr:uid="{8B8883B5-D2F5-47D0-8F32-39BE0AF5265C}"/>
    <cellStyle name="Output 4 3 2 4" xfId="48888" xr:uid="{234EF8A8-45F0-4B33-9338-918CE99572C6}"/>
    <cellStyle name="Output 4 3 2 5" xfId="48889" xr:uid="{623112AB-81D0-46A9-BB67-48F311401EE7}"/>
    <cellStyle name="Output 4 3 2_Commentaires" xfId="48890" xr:uid="{8D31E158-489D-4AC2-9867-4D17641DD17A}"/>
    <cellStyle name="Output 4 3 3" xfId="48891" xr:uid="{B2ED6405-EB58-478D-877C-24B68D863E31}"/>
    <cellStyle name="Output 4 3 3 2" xfId="48892" xr:uid="{01879E8C-1760-4D41-99B5-D7720F8AA16F}"/>
    <cellStyle name="Output 4 3 3 3" xfId="48893" xr:uid="{B0CFB36C-8E1E-4F3D-B1F3-39A4247E8F31}"/>
    <cellStyle name="Output 4 3 3 4" xfId="48894" xr:uid="{87D7CA84-E65B-41F4-B1E7-80CA26CA7BCE}"/>
    <cellStyle name="Output 4 3 3 5" xfId="48895" xr:uid="{F3C6B5BF-B92F-4B01-90A7-6511C60673C7}"/>
    <cellStyle name="Output 4 3 4" xfId="48896" xr:uid="{CA08EC12-6CDA-428E-AB4C-D7F9DC97C83A}"/>
    <cellStyle name="Output 4 3 5" xfId="48897" xr:uid="{67AE40A0-4D8D-4C66-9378-D8E03E37F63F}"/>
    <cellStyle name="Output 4 3 6" xfId="48898" xr:uid="{F0909284-C7D2-4DEF-B0ED-BBC8C260A0BB}"/>
    <cellStyle name="Output 4 3 7" xfId="48899" xr:uid="{1B6859FF-B4CD-4AFB-8ECB-7F514BA8B883}"/>
    <cellStyle name="Output 4 3_Commentaires" xfId="48900" xr:uid="{09A03621-B4B2-46BB-A37B-10F808E56931}"/>
    <cellStyle name="Output 4 4" xfId="48901" xr:uid="{44976E91-0855-41A4-824E-6E811C258356}"/>
    <cellStyle name="Output 4 4 2" xfId="48902" xr:uid="{D8D6B706-9CED-4AA2-BF84-C92A8D1C3E5E}"/>
    <cellStyle name="Output 4 4 2 2" xfId="48903" xr:uid="{BDBA7B18-449E-4A9B-9184-E027610CB04C}"/>
    <cellStyle name="Output 4 4 2 3" xfId="48904" xr:uid="{7B5CE9D8-0163-45B3-B67E-155B076A97C1}"/>
    <cellStyle name="Output 4 4 2 4" xfId="48905" xr:uid="{3061F595-44D1-4448-A1FB-10D0F7A310B8}"/>
    <cellStyle name="Output 4 4 2 5" xfId="48906" xr:uid="{58639BC0-B83A-42FC-A879-87AC03A41899}"/>
    <cellStyle name="Output 4 4 2_Commentaires" xfId="48907" xr:uid="{203593AD-F540-4A6E-A3D6-58BF411E9D2C}"/>
    <cellStyle name="Output 4 4 3" xfId="48908" xr:uid="{B99FEA5E-1FAE-45C4-8FDA-6BF9839841FB}"/>
    <cellStyle name="Output 4 4 3 2" xfId="48909" xr:uid="{D755EEE3-5132-4186-92BC-3EC17C4F201C}"/>
    <cellStyle name="Output 4 4 3 3" xfId="48910" xr:uid="{C9BE9C94-2B46-4B6F-BCE2-38F88A8936EA}"/>
    <cellStyle name="Output 4 4 3 4" xfId="48911" xr:uid="{DA4166FC-5EF4-4ECD-8126-3442F99D0DA3}"/>
    <cellStyle name="Output 4 4 3 5" xfId="48912" xr:uid="{ABAC8277-20E1-4FD4-86AF-ACC648466601}"/>
    <cellStyle name="Output 4 4 4" xfId="48913" xr:uid="{7600C9FE-099C-4505-9872-9D692EB413F5}"/>
    <cellStyle name="Output 4 4 5" xfId="48914" xr:uid="{9965D4F3-30C1-428B-83CB-BB359E5DDFFF}"/>
    <cellStyle name="Output 4 4 6" xfId="48915" xr:uid="{A807AF9C-0EFD-4A42-9063-EB4A3FA92F09}"/>
    <cellStyle name="Output 4 4 7" xfId="48916" xr:uid="{4AF4CD45-8DB9-4B93-AF95-A7A0E48C2F6F}"/>
    <cellStyle name="Output 4 4_Commentaires" xfId="48917" xr:uid="{8A92471D-2291-4879-9047-36E68B715DDF}"/>
    <cellStyle name="Output 4 5" xfId="48918" xr:uid="{C941493D-A426-4854-A083-F0B580CC4D2F}"/>
    <cellStyle name="Output 4 5 2" xfId="48919" xr:uid="{E6C46B81-4DD7-4A0D-AFDC-9E0EF95CFA10}"/>
    <cellStyle name="Output 4 5 2 2" xfId="48920" xr:uid="{6069624D-8167-4F2A-B74B-95C0A7583043}"/>
    <cellStyle name="Output 4 5 2 3" xfId="48921" xr:uid="{999860DC-65FC-46FE-A514-66375CBC705C}"/>
    <cellStyle name="Output 4 5 2 4" xfId="48922" xr:uid="{F630C08B-631F-4AED-9B78-4E2DBE0197DD}"/>
    <cellStyle name="Output 4 5 2 5" xfId="48923" xr:uid="{239B8CB2-6517-4CED-B03D-E130D9B11526}"/>
    <cellStyle name="Output 4 5 2_Commentaires" xfId="48924" xr:uid="{05D8BC39-F366-498F-BCF5-5C35445695E9}"/>
    <cellStyle name="Output 4 5 3" xfId="48925" xr:uid="{4F3D1459-6631-410B-8A2A-2AA248E9A8AB}"/>
    <cellStyle name="Output 4 5 3 2" xfId="48926" xr:uid="{ADF5CF24-83C3-489B-AF9C-C82413D06C12}"/>
    <cellStyle name="Output 4 5 3 3" xfId="48927" xr:uid="{D4A320DB-DECC-445D-BFDA-7DA63AF715FB}"/>
    <cellStyle name="Output 4 5 3 4" xfId="48928" xr:uid="{01B1A1E7-B445-456D-B2EB-96454ACBB5AC}"/>
    <cellStyle name="Output 4 5 3 5" xfId="48929" xr:uid="{E63D0C8C-8F6B-474B-AC36-3E0153AA7620}"/>
    <cellStyle name="Output 4 5 4" xfId="48930" xr:uid="{38B549D3-6D67-495B-8D38-420EF2DBB032}"/>
    <cellStyle name="Output 4 5 5" xfId="48931" xr:uid="{B103BA30-8B15-45B3-A695-C317DDEA4F57}"/>
    <cellStyle name="Output 4 5 6" xfId="48932" xr:uid="{2518280E-72B5-44D0-AD89-A328F5DDBC77}"/>
    <cellStyle name="Output 4 5 7" xfId="48933" xr:uid="{E31D739D-B91F-4A63-BC24-63CEE891DE4C}"/>
    <cellStyle name="Output 4 5_Commentaires" xfId="48934" xr:uid="{5504CA16-D0C1-4F9E-8F26-020454FA6FB1}"/>
    <cellStyle name="Output 4 6" xfId="48935" xr:uid="{D5E3646F-2506-41CA-AE55-82B5C0AEF1DC}"/>
    <cellStyle name="Output 4 6 2" xfId="48936" xr:uid="{2B109F3F-54C9-402C-9D0F-96352BD18161}"/>
    <cellStyle name="Output 4 6 2 2" xfId="48937" xr:uid="{5C69B922-E3F2-4BDA-8110-9E51E9E4A40A}"/>
    <cellStyle name="Output 4 6 2 3" xfId="48938" xr:uid="{35CA4377-A541-4CE8-B53B-0CE40F979E41}"/>
    <cellStyle name="Output 4 6 2 4" xfId="48939" xr:uid="{0F301816-74CE-444A-AEED-793AE27ADAEF}"/>
    <cellStyle name="Output 4 6 2 5" xfId="48940" xr:uid="{6A7DA6BC-166B-4DC7-A89C-3DE24D0C13C7}"/>
    <cellStyle name="Output 4 6 2_Commentaires" xfId="48941" xr:uid="{CEDC8606-1C7F-450F-878A-6CCB8F117AD6}"/>
    <cellStyle name="Output 4 6 3" xfId="48942" xr:uid="{E7D7D8AA-EB4E-41F0-A588-D2C098E18092}"/>
    <cellStyle name="Output 4 6 3 2" xfId="48943" xr:uid="{77521D83-1482-4842-9B8B-AB732ED6D94F}"/>
    <cellStyle name="Output 4 6 3 3" xfId="48944" xr:uid="{52FC23FB-672A-47F6-A181-4258146BFC03}"/>
    <cellStyle name="Output 4 6 3 4" xfId="48945" xr:uid="{F5A027D7-6F93-4A75-8B55-C1A6601428E7}"/>
    <cellStyle name="Output 4 6 3 5" xfId="48946" xr:uid="{3D6BDC88-79A3-4C8D-9481-AD4A80D0EC89}"/>
    <cellStyle name="Output 4 6 4" xfId="48947" xr:uid="{4CDA225F-6F93-4078-8EDC-A951C3018D34}"/>
    <cellStyle name="Output 4 6 5" xfId="48948" xr:uid="{412AFC44-348C-494F-A965-BA6E068A0FE9}"/>
    <cellStyle name="Output 4 6 6" xfId="48949" xr:uid="{C095E697-8B60-4F29-AC56-E3F8421FF13C}"/>
    <cellStyle name="Output 4 6 7" xfId="48950" xr:uid="{804EB9FE-1445-4E72-A547-EDEF5621AE97}"/>
    <cellStyle name="Output 4 6_Commentaires" xfId="48951" xr:uid="{B6B8F97D-2064-472E-BCD6-727D70E08724}"/>
    <cellStyle name="Output 4 7" xfId="48952" xr:uid="{98B44A57-0AE6-499B-8BF5-E5EDCCC7811A}"/>
    <cellStyle name="Output 4 7 2" xfId="48953" xr:uid="{9060EF97-4116-4C7F-9E8A-4B2E0AAF20B1}"/>
    <cellStyle name="Output 4 7 2 2" xfId="48954" xr:uid="{5CC8F247-8CFB-424A-9AF3-6DF12C98D18D}"/>
    <cellStyle name="Output 4 7 2 3" xfId="48955" xr:uid="{61BA9395-0A8D-4E9D-9E8C-6A3A9784A4B6}"/>
    <cellStyle name="Output 4 7 2 4" xfId="48956" xr:uid="{49D39405-5F95-425D-BC99-2DBB40083646}"/>
    <cellStyle name="Output 4 7 2 5" xfId="48957" xr:uid="{D9EF7CA4-9C80-4985-AB60-4C7C626B79FA}"/>
    <cellStyle name="Output 4 7 3" xfId="48958" xr:uid="{DFC30D7A-465F-44A0-9B69-8795B27A60BD}"/>
    <cellStyle name="Output 4 7 4" xfId="48959" xr:uid="{E3136E42-D19B-4E17-B7B0-E349ED513AB9}"/>
    <cellStyle name="Output 4 7 5" xfId="48960" xr:uid="{337E7820-447C-4E7A-B2B3-C53569EC3046}"/>
    <cellStyle name="Output 4 7 6" xfId="48961" xr:uid="{914F6C28-B9DF-43A8-8026-D84AB555719C}"/>
    <cellStyle name="Output 4 7_Commentaires" xfId="48962" xr:uid="{242A996D-4F2F-453C-A49A-2F1261B0249D}"/>
    <cellStyle name="Output 4 8" xfId="48963" xr:uid="{D6DA5532-1CCD-4A68-A01D-B1816EA2FFE6}"/>
    <cellStyle name="Output 4 8 2" xfId="48964" xr:uid="{1FE2B7A9-9CA0-4996-AC9C-C164D2A0C1D4}"/>
    <cellStyle name="Output 4 8 3" xfId="48965" xr:uid="{F0AF18D7-2300-48D6-B514-64898995C80B}"/>
    <cellStyle name="Output 4 8 4" xfId="48966" xr:uid="{8E8A726F-4E5C-4813-85F7-7318F8EE45F2}"/>
    <cellStyle name="Output 4 8 5" xfId="48967" xr:uid="{12E42E90-F92D-4F2D-95FE-0F1ACBA2F1CA}"/>
    <cellStyle name="Output 4 8_Commentaires" xfId="48968" xr:uid="{3738D23E-321C-458E-89EE-0DFAE1F0933D}"/>
    <cellStyle name="Output 4 9" xfId="48969" xr:uid="{CC1DBC72-3DC3-4AD5-B1E5-22C420751347}"/>
    <cellStyle name="Output 4_Commentaires" xfId="48970" xr:uid="{600834D9-BC75-4D59-ADC5-231A5F4AF94F}"/>
    <cellStyle name="Output 5" xfId="48971" xr:uid="{EF900F94-7549-49F0-AA4D-B5C071BAB430}"/>
    <cellStyle name="Output 5 10" xfId="48972" xr:uid="{EE0A0945-634F-4F68-84DC-A9B3AC1BA7E8}"/>
    <cellStyle name="Output 5 11" xfId="48973" xr:uid="{5E870505-8B55-4C23-B778-342EBD4E8FFE}"/>
    <cellStyle name="Output 5 12" xfId="48974" xr:uid="{74E7F95B-E4F9-41AC-A173-E455AE744A04}"/>
    <cellStyle name="Output 5 2" xfId="48975" xr:uid="{F77931D4-2E00-4802-877C-B75522A543EE}"/>
    <cellStyle name="Output 5 2 10" xfId="48976" xr:uid="{169EF04B-EEC0-49AE-9B45-35BF74D20A3A}"/>
    <cellStyle name="Output 5 2 2" xfId="48977" xr:uid="{1645DC35-D916-466B-8A84-4969846C1E6B}"/>
    <cellStyle name="Output 5 2 2 2" xfId="48978" xr:uid="{DC03FBB7-C511-4B11-803C-D5CFAB9482BE}"/>
    <cellStyle name="Output 5 2 2 2 2" xfId="48979" xr:uid="{0A7519AB-1688-4D61-8366-6555B95837ED}"/>
    <cellStyle name="Output 5 2 2 2 3" xfId="48980" xr:uid="{E9C0250D-5EA7-4C9C-B825-39A3CF6AFD79}"/>
    <cellStyle name="Output 5 2 2 2 4" xfId="48981" xr:uid="{D544BFF9-F5B8-4AC8-B485-F6499369203D}"/>
    <cellStyle name="Output 5 2 2 2 5" xfId="48982" xr:uid="{B590AAA4-01F2-4B5D-8E12-BD5023026877}"/>
    <cellStyle name="Output 5 2 2 3" xfId="48983" xr:uid="{D66996A2-D17B-4AB3-AF45-667C4D0E505D}"/>
    <cellStyle name="Output 5 2 2 3 2" xfId="48984" xr:uid="{696A4AF2-2A85-409F-8AC6-D765DA2D687B}"/>
    <cellStyle name="Output 5 2 2 3 3" xfId="48985" xr:uid="{C355386C-0924-4C60-9882-1A4C00A3EDC1}"/>
    <cellStyle name="Output 5 2 2 3 4" xfId="48986" xr:uid="{FC89D9AF-827E-4C7D-A8A1-2CEB0A2C61F7}"/>
    <cellStyle name="Output 5 2 2 3 5" xfId="48987" xr:uid="{B3CAB41B-974C-4ED3-BE65-51A0F449C5D8}"/>
    <cellStyle name="Output 5 2 2 4" xfId="48988" xr:uid="{1DD868AE-A57B-4B77-B85C-3925BCFF702A}"/>
    <cellStyle name="Output 5 2 2 5" xfId="48989" xr:uid="{2DE663FA-7724-4077-8974-6BFE0A683591}"/>
    <cellStyle name="Output 5 2 2 6" xfId="48990" xr:uid="{A25F6167-1253-4E67-B33C-6D3A5F17E46E}"/>
    <cellStyle name="Output 5 2 2 7" xfId="48991" xr:uid="{B3240D86-5B80-4FE6-AEC0-7D6503DFCF8E}"/>
    <cellStyle name="Output 5 2 2_Commentaires" xfId="48992" xr:uid="{DABA80B7-D5B9-4A26-A4F0-FEACB914A963}"/>
    <cellStyle name="Output 5 2 3" xfId="48993" xr:uid="{119E4AD3-2E4F-4A35-A6EB-C2FF856628B9}"/>
    <cellStyle name="Output 5 2 3 2" xfId="48994" xr:uid="{54CF31E7-446E-473B-B099-E1DB500C6BE3}"/>
    <cellStyle name="Output 5 2 3 2 2" xfId="48995" xr:uid="{ECA7F878-6CF2-485E-ABDC-D85749D5E04A}"/>
    <cellStyle name="Output 5 2 3 2 3" xfId="48996" xr:uid="{447F1B77-7748-4947-9AA7-195E9ED573F1}"/>
    <cellStyle name="Output 5 2 3 2 4" xfId="48997" xr:uid="{7911B27E-7277-482E-B48A-680A2D4BA315}"/>
    <cellStyle name="Output 5 2 3 2 5" xfId="48998" xr:uid="{814DB01A-246C-40AA-8736-3FD1E5BB5B0E}"/>
    <cellStyle name="Output 5 2 3 3" xfId="48999" xr:uid="{BD3E9670-4800-4853-A339-10AECA082F56}"/>
    <cellStyle name="Output 5 2 3 3 2" xfId="49000" xr:uid="{BEC9E094-6669-4344-9C3B-E5A706E77F0D}"/>
    <cellStyle name="Output 5 2 3 3 3" xfId="49001" xr:uid="{0F50C582-B985-4521-B4C8-90110A217024}"/>
    <cellStyle name="Output 5 2 3 3 4" xfId="49002" xr:uid="{D54E2A40-76AF-4989-AC9B-032FF92C9584}"/>
    <cellStyle name="Output 5 2 3 3 5" xfId="49003" xr:uid="{408BDAA0-C0BF-44A9-861A-6FA2196295F3}"/>
    <cellStyle name="Output 5 2 3 4" xfId="49004" xr:uid="{CA7E31C1-A1FD-4B0B-9F79-C235E3F47919}"/>
    <cellStyle name="Output 5 2 3 5" xfId="49005" xr:uid="{7FC2F2AE-89C9-4907-88D4-826D0CD6C7A3}"/>
    <cellStyle name="Output 5 2 3 6" xfId="49006" xr:uid="{E06DAD92-D6D8-43EA-9E9D-F38ED97A7D42}"/>
    <cellStyle name="Output 5 2 3 7" xfId="49007" xr:uid="{ED73920C-4088-4AAD-BF51-3D09FAD47245}"/>
    <cellStyle name="Output 5 2 3_Commentaires" xfId="49008" xr:uid="{1E5F8B48-021E-4969-90AA-B386D3176FA6}"/>
    <cellStyle name="Output 5 2 4" xfId="49009" xr:uid="{BA10DD9C-AED7-47F0-AB2C-C60CE6E736CA}"/>
    <cellStyle name="Output 5 2 4 2" xfId="49010" xr:uid="{BA20B182-3A79-4323-8F91-1EDC1C9B4907}"/>
    <cellStyle name="Output 5 2 4 2 2" xfId="49011" xr:uid="{E9CA13F0-26B1-4032-898E-530154B057DC}"/>
    <cellStyle name="Output 5 2 4 2 3" xfId="49012" xr:uid="{0DE568DF-29F3-4C8F-B804-BFD645DDAC7F}"/>
    <cellStyle name="Output 5 2 4 2 4" xfId="49013" xr:uid="{9F04D8D8-567A-49B6-B84F-15F49830BCFE}"/>
    <cellStyle name="Output 5 2 4 2 5" xfId="49014" xr:uid="{E2F23D20-C898-4B8A-BEE7-7A5ED61047D9}"/>
    <cellStyle name="Output 5 2 4 3" xfId="49015" xr:uid="{62EBA935-F53F-43DE-875C-7AF3F6797B5C}"/>
    <cellStyle name="Output 5 2 4 3 2" xfId="49016" xr:uid="{42B77167-5521-473E-9A70-136C2319A584}"/>
    <cellStyle name="Output 5 2 4 3 3" xfId="49017" xr:uid="{FAC0A58E-BEB4-4E40-9141-E7FE6E39028A}"/>
    <cellStyle name="Output 5 2 4 3 4" xfId="49018" xr:uid="{D4278EB8-C56C-4A59-BCC1-A15D2BF53352}"/>
    <cellStyle name="Output 5 2 4 3 5" xfId="49019" xr:uid="{9EEC0252-72CC-49D3-A490-A30C9EC9C939}"/>
    <cellStyle name="Output 5 2 4 4" xfId="49020" xr:uid="{72E521DE-C196-449D-A8E0-55238C3A2CCF}"/>
    <cellStyle name="Output 5 2 4 5" xfId="49021" xr:uid="{024D7192-073F-443E-9A24-3ABFB2143F4C}"/>
    <cellStyle name="Output 5 2 4 6" xfId="49022" xr:uid="{B3DE1216-D712-474C-B84C-33EF9E060F16}"/>
    <cellStyle name="Output 5 2 4 7" xfId="49023" xr:uid="{59F21A14-1611-48C7-8782-A75821080C9B}"/>
    <cellStyle name="Output 5 2 5" xfId="49024" xr:uid="{80AA1C0E-D4CB-4F04-987D-2D2FCA6B6DDC}"/>
    <cellStyle name="Output 5 2 5 2" xfId="49025" xr:uid="{EC76E6F1-22B3-4DED-B963-4818B91590B2}"/>
    <cellStyle name="Output 5 2 5 3" xfId="49026" xr:uid="{DF72F699-48F0-40B7-9473-B840033420E1}"/>
    <cellStyle name="Output 5 2 5 4" xfId="49027" xr:uid="{793CB749-CB84-4DFA-AAAE-09AF26D2D118}"/>
    <cellStyle name="Output 5 2 5 5" xfId="49028" xr:uid="{DAA87F31-4A19-46A6-90A5-C740EFBF4D1B}"/>
    <cellStyle name="Output 5 2 6" xfId="49029" xr:uid="{9797CD03-095F-4B28-9A90-4E5309296FBA}"/>
    <cellStyle name="Output 5 2 6 2" xfId="49030" xr:uid="{80DDBB0B-18A6-47BD-8D17-EE582B2A84F9}"/>
    <cellStyle name="Output 5 2 6 3" xfId="49031" xr:uid="{FB92E589-221D-4DD2-898E-8BDAC36EC95B}"/>
    <cellStyle name="Output 5 2 6 4" xfId="49032" xr:uid="{ADE0B6D1-51D2-4009-8070-79E9BC4BF29D}"/>
    <cellStyle name="Output 5 2 6 5" xfId="49033" xr:uid="{215390EF-DFAB-4705-8EF8-DFC50AF01E4A}"/>
    <cellStyle name="Output 5 2 7" xfId="49034" xr:uid="{D9F9140E-13D3-4833-85B2-EFD0ABAA87F2}"/>
    <cellStyle name="Output 5 2 8" xfId="49035" xr:uid="{ACC1B224-AFD2-48CA-A889-4AD365A69E90}"/>
    <cellStyle name="Output 5 2 9" xfId="49036" xr:uid="{22B5208B-C813-46C5-9587-390A6FE93A74}"/>
    <cellStyle name="Output 5 2_Commentaires" xfId="49037" xr:uid="{65408021-941F-41DD-9A14-4FC760E8A96A}"/>
    <cellStyle name="Output 5 3" xfId="49038" xr:uid="{4B5CBC14-F4A2-4AD4-B35F-ACE8C5CDA4A3}"/>
    <cellStyle name="Output 5 3 2" xfId="49039" xr:uid="{901665D9-802C-4BFF-AE09-EE5D28FEB380}"/>
    <cellStyle name="Output 5 3 2 2" xfId="49040" xr:uid="{B97FE01C-1154-4B71-8002-27154848BBC6}"/>
    <cellStyle name="Output 5 3 2 3" xfId="49041" xr:uid="{CC368E27-F588-4E69-97C7-52E711ACC669}"/>
    <cellStyle name="Output 5 3 2 4" xfId="49042" xr:uid="{7A99537F-EB77-40FF-92C4-66F4F7BFE2BE}"/>
    <cellStyle name="Output 5 3 2 5" xfId="49043" xr:uid="{1BA5E591-3F27-4797-874E-45B6AA489C7A}"/>
    <cellStyle name="Output 5 3 2_Commentaires" xfId="49044" xr:uid="{92521538-027B-4815-90ED-70041976266C}"/>
    <cellStyle name="Output 5 3 3" xfId="49045" xr:uid="{CF4685F3-95A4-4EF8-ADD6-258A95643841}"/>
    <cellStyle name="Output 5 3 3 2" xfId="49046" xr:uid="{8B4C0488-DB62-446A-ACF9-FB89F38499B2}"/>
    <cellStyle name="Output 5 3 3 3" xfId="49047" xr:uid="{2515137A-CBCF-4806-82E5-3C7A9B73D766}"/>
    <cellStyle name="Output 5 3 3 4" xfId="49048" xr:uid="{79B9BDBD-43AF-46DF-BA37-7B8642ACD4B1}"/>
    <cellStyle name="Output 5 3 3 5" xfId="49049" xr:uid="{C91C8F82-EDA2-48DA-8EC5-4B1837B248F1}"/>
    <cellStyle name="Output 5 3 4" xfId="49050" xr:uid="{472969B5-89FD-4C70-9380-2C1647B68935}"/>
    <cellStyle name="Output 5 3 5" xfId="49051" xr:uid="{BD6DD44A-08D9-4D4E-B303-836E22872532}"/>
    <cellStyle name="Output 5 3 6" xfId="49052" xr:uid="{2E09D212-3E57-4181-ADF5-327DE19EFCC4}"/>
    <cellStyle name="Output 5 3 7" xfId="49053" xr:uid="{694CF5D3-AB3F-48B7-8A76-8FBB685B537E}"/>
    <cellStyle name="Output 5 3_Commentaires" xfId="49054" xr:uid="{58D10FF4-EC1E-47D8-884F-E5F996D983C5}"/>
    <cellStyle name="Output 5 4" xfId="49055" xr:uid="{C1B0A236-8B2D-4BCA-A6A1-0602129AA71A}"/>
    <cellStyle name="Output 5 4 2" xfId="49056" xr:uid="{66ABDED9-AA45-467D-A29B-680F0F006DF3}"/>
    <cellStyle name="Output 5 4 2 2" xfId="49057" xr:uid="{2BAD141C-DF7C-4C9A-97DA-D4E49C89B2C5}"/>
    <cellStyle name="Output 5 4 2 3" xfId="49058" xr:uid="{E62AEA39-3AD4-431C-8CAC-2949C9AA1FD6}"/>
    <cellStyle name="Output 5 4 2 4" xfId="49059" xr:uid="{64AFF66F-4945-4A69-AE8E-070FB27D3347}"/>
    <cellStyle name="Output 5 4 2 5" xfId="49060" xr:uid="{8E13039F-661F-4DEA-9265-6FA6E355520F}"/>
    <cellStyle name="Output 5 4 2_Commentaires" xfId="49061" xr:uid="{E5F95C72-9B59-44E0-A066-42A1CC51C72E}"/>
    <cellStyle name="Output 5 4 3" xfId="49062" xr:uid="{E4BD4422-A64A-4FBB-8A40-C6285930A803}"/>
    <cellStyle name="Output 5 4 3 2" xfId="49063" xr:uid="{AC24694C-DD60-4EB6-B91A-AE245603765B}"/>
    <cellStyle name="Output 5 4 3 3" xfId="49064" xr:uid="{B501D23B-8647-47C3-BBFE-810ED82A39E3}"/>
    <cellStyle name="Output 5 4 3 4" xfId="49065" xr:uid="{050E0F2A-CA5B-42E9-BE62-B67E1460BBC8}"/>
    <cellStyle name="Output 5 4 3 5" xfId="49066" xr:uid="{15FD5DAB-D73B-4B62-B4E0-5E40A90CD476}"/>
    <cellStyle name="Output 5 4 4" xfId="49067" xr:uid="{4A819D4D-23A9-4B82-8BB1-FAE4558F0CB4}"/>
    <cellStyle name="Output 5 4 5" xfId="49068" xr:uid="{7E8CEDAC-8DB8-421C-BD25-2872BA9FBAEE}"/>
    <cellStyle name="Output 5 4 6" xfId="49069" xr:uid="{2ABAF78D-CE17-41AF-A3D8-4E38154B828D}"/>
    <cellStyle name="Output 5 4 7" xfId="49070" xr:uid="{6098471C-3721-42E8-8F7F-32D5105515C7}"/>
    <cellStyle name="Output 5 4_Commentaires" xfId="49071" xr:uid="{BD34D455-BA3E-4054-8AD5-F7EB922D202A}"/>
    <cellStyle name="Output 5 5" xfId="49072" xr:uid="{0C5287A7-21B6-4C84-B73F-4F03CD62A0E3}"/>
    <cellStyle name="Output 5 5 2" xfId="49073" xr:uid="{BF41C882-0D37-4965-98AC-8A1A55713D20}"/>
    <cellStyle name="Output 5 5 2 2" xfId="49074" xr:uid="{EDC075E7-FB03-46D2-B50B-1A61463A1FFD}"/>
    <cellStyle name="Output 5 5 2 3" xfId="49075" xr:uid="{7F8E2EDB-98E5-4A35-B011-D0AF18157BFA}"/>
    <cellStyle name="Output 5 5 2 4" xfId="49076" xr:uid="{4AC0FC7A-0028-4E1F-B4CB-3AF60CDB911E}"/>
    <cellStyle name="Output 5 5 2 5" xfId="49077" xr:uid="{41E0EA94-2666-45A3-A54B-C4147803893C}"/>
    <cellStyle name="Output 5 5 2_Commentaires" xfId="49078" xr:uid="{7B606EA7-D48E-4065-BF17-6C73116B4114}"/>
    <cellStyle name="Output 5 5 3" xfId="49079" xr:uid="{BB716F33-D85F-4093-A5D7-7EC366DC6827}"/>
    <cellStyle name="Output 5 5 3 2" xfId="49080" xr:uid="{69A888A9-C076-4F06-9729-1683D5C903A8}"/>
    <cellStyle name="Output 5 5 3 3" xfId="49081" xr:uid="{C98621C5-4F66-489B-9894-1F27EF00C107}"/>
    <cellStyle name="Output 5 5 3 4" xfId="49082" xr:uid="{472FC11B-4CB0-47A9-A8BF-6F303112544C}"/>
    <cellStyle name="Output 5 5 3 5" xfId="49083" xr:uid="{7DF92289-D3F2-408D-9FC7-F3D9525BC3CA}"/>
    <cellStyle name="Output 5 5 4" xfId="49084" xr:uid="{B87C9916-B6D0-419B-AAD0-710936B20867}"/>
    <cellStyle name="Output 5 5 5" xfId="49085" xr:uid="{4EBD6029-6D2D-440A-95C9-FFF519843A79}"/>
    <cellStyle name="Output 5 5 6" xfId="49086" xr:uid="{FAC86979-C10E-43E9-A7D5-BCF3979319D9}"/>
    <cellStyle name="Output 5 5 7" xfId="49087" xr:uid="{59651D42-82E2-402E-9D6A-474D39F65828}"/>
    <cellStyle name="Output 5 5_Commentaires" xfId="49088" xr:uid="{22F02691-30D9-4004-B233-497CABB0D0F7}"/>
    <cellStyle name="Output 5 6" xfId="49089" xr:uid="{9E25B554-B477-4CCD-85D3-B1C198A9123D}"/>
    <cellStyle name="Output 5 6 2" xfId="49090" xr:uid="{1DA5A36C-555E-4797-B2A2-FB186CCA4FE7}"/>
    <cellStyle name="Output 5 6 2 2" xfId="49091" xr:uid="{F3920632-9927-4D4D-841F-ACF13750E691}"/>
    <cellStyle name="Output 5 6 2 3" xfId="49092" xr:uid="{039F23C5-112E-4886-8A1C-0A03B4BF034C}"/>
    <cellStyle name="Output 5 6 2 4" xfId="49093" xr:uid="{52CE8A13-2AD1-480B-A288-9029CB2F89A6}"/>
    <cellStyle name="Output 5 6 2 5" xfId="49094" xr:uid="{DBA34BAC-2005-440D-AAB2-9898B651B5F9}"/>
    <cellStyle name="Output 5 6 2_Commentaires" xfId="49095" xr:uid="{21487E84-E988-4F74-8560-A7E78A3AF622}"/>
    <cellStyle name="Output 5 6 3" xfId="49096" xr:uid="{716A7F67-1BEE-4EED-A869-DC3971DF43A6}"/>
    <cellStyle name="Output 5 6 3 2" xfId="49097" xr:uid="{37B1FD7F-9657-4459-B878-A5C60B6F41B8}"/>
    <cellStyle name="Output 5 6 3 3" xfId="49098" xr:uid="{91CF7568-5B48-47FC-85AD-F9590D018808}"/>
    <cellStyle name="Output 5 6 3 4" xfId="49099" xr:uid="{16EB6073-8E23-4EEB-88FE-3EF3F0FE9538}"/>
    <cellStyle name="Output 5 6 3 5" xfId="49100" xr:uid="{90DC8771-976C-447C-89AE-245EF4588090}"/>
    <cellStyle name="Output 5 6 4" xfId="49101" xr:uid="{2803AFCA-6DC2-4405-AC33-AAE109EEFC20}"/>
    <cellStyle name="Output 5 6 5" xfId="49102" xr:uid="{1AE6DC0A-3885-4CC4-B591-965BE1DA7EB5}"/>
    <cellStyle name="Output 5 6 6" xfId="49103" xr:uid="{3E0018D3-9EFE-4039-A0F6-59D1C401A53C}"/>
    <cellStyle name="Output 5 6 7" xfId="49104" xr:uid="{D9C8B5A4-C6D3-48A7-B789-9D6D19D6A875}"/>
    <cellStyle name="Output 5 6_Commentaires" xfId="49105" xr:uid="{A28865B6-C7E5-42AE-8247-F50B1DF8C9A0}"/>
    <cellStyle name="Output 5 7" xfId="49106" xr:uid="{EEEE9ADB-1D64-4249-AD7D-43130A7A3FCD}"/>
    <cellStyle name="Output 5 7 2" xfId="49107" xr:uid="{ACC82149-9014-442D-97FB-16CDAFD3DD8D}"/>
    <cellStyle name="Output 5 7 2 2" xfId="49108" xr:uid="{D67B4E86-46FB-4F58-9A98-F2FC6821D26F}"/>
    <cellStyle name="Output 5 7 2 3" xfId="49109" xr:uid="{8D1D53A4-8DF7-42B6-BB92-C101E3EFE11D}"/>
    <cellStyle name="Output 5 7 2 4" xfId="49110" xr:uid="{EDB16B82-12C8-42EC-8022-597F8C3801D1}"/>
    <cellStyle name="Output 5 7 2 5" xfId="49111" xr:uid="{28F48FBC-B8B4-433E-AF97-5B95B872A5BA}"/>
    <cellStyle name="Output 5 7 3" xfId="49112" xr:uid="{A4392349-DDE8-48EA-81DE-BA51D92A1FCD}"/>
    <cellStyle name="Output 5 7 4" xfId="49113" xr:uid="{167D0A16-0C84-4129-BB44-DDBDBB679BBA}"/>
    <cellStyle name="Output 5 7 5" xfId="49114" xr:uid="{0770C0C9-EC77-47D4-829B-CAA6E593343E}"/>
    <cellStyle name="Output 5 7 6" xfId="49115" xr:uid="{10CEF646-5326-4D8E-98D8-78553967D237}"/>
    <cellStyle name="Output 5 7_Commentaires" xfId="49116" xr:uid="{8430D428-ACD5-4836-89B7-616C4E8E6784}"/>
    <cellStyle name="Output 5 8" xfId="49117" xr:uid="{C630E8C2-8BA6-472F-AECF-2DD051153795}"/>
    <cellStyle name="Output 5 8 2" xfId="49118" xr:uid="{068860A5-879F-4E7F-8408-620A1D4AD707}"/>
    <cellStyle name="Output 5 8 3" xfId="49119" xr:uid="{C93D4DCB-BFAD-4C0D-A657-46B46B1DD42E}"/>
    <cellStyle name="Output 5 8 4" xfId="49120" xr:uid="{2104C44F-2762-45F4-8949-B9485CA612EA}"/>
    <cellStyle name="Output 5 8 5" xfId="49121" xr:uid="{3AFCF1BF-BA27-49C1-8BC1-043B632291E3}"/>
    <cellStyle name="Output 5 8_Commentaires" xfId="49122" xr:uid="{DCF26A3B-C11C-49D2-84DB-69821C00B24C}"/>
    <cellStyle name="Output 5 9" xfId="49123" xr:uid="{A2021D65-5CE6-4243-9A1D-3A9FD51EADCF}"/>
    <cellStyle name="Output 5_Commentaires" xfId="49124" xr:uid="{458D5DE9-3D5E-4E18-BAC4-0C04F9175012}"/>
    <cellStyle name="Output 6" xfId="49125" xr:uid="{F8DFE45D-CA60-465F-A864-39B7CB2120F6}"/>
    <cellStyle name="Output 6 10" xfId="49126" xr:uid="{2BBF78EA-2E9B-426A-BA1D-33E4974CCB9D}"/>
    <cellStyle name="Output 6 11" xfId="49127" xr:uid="{6CEEFF3E-6454-49C4-AA1E-2B76912FD1CF}"/>
    <cellStyle name="Output 6 12" xfId="49128" xr:uid="{B02D9F03-A3C8-4D71-82CB-B89A7089AACD}"/>
    <cellStyle name="Output 6 2" xfId="49129" xr:uid="{CDA86CF6-F589-4194-8FE1-FFD3B66C5023}"/>
    <cellStyle name="Output 6 2 10" xfId="49130" xr:uid="{3D1A5C23-1BD0-4948-99DC-7585F8F6CC13}"/>
    <cellStyle name="Output 6 2 2" xfId="49131" xr:uid="{93344EDB-9153-4ADC-A457-4C9989DE92EF}"/>
    <cellStyle name="Output 6 2 2 2" xfId="49132" xr:uid="{DAFCC8C0-44E8-4F4B-A4FB-97ED07B7C878}"/>
    <cellStyle name="Output 6 2 2 2 2" xfId="49133" xr:uid="{C4C008D0-E68E-4491-BB58-543F21DFDDAB}"/>
    <cellStyle name="Output 6 2 2 2 3" xfId="49134" xr:uid="{E09FB457-3E4B-47A3-8A06-F2C64A67A8F9}"/>
    <cellStyle name="Output 6 2 2 2 4" xfId="49135" xr:uid="{5E106059-544E-41D2-A799-8B17301A4B8D}"/>
    <cellStyle name="Output 6 2 2 2 5" xfId="49136" xr:uid="{8FA67470-2813-41A1-A3C6-CEE3B9725FC2}"/>
    <cellStyle name="Output 6 2 2 3" xfId="49137" xr:uid="{9DC02C3D-9E2A-4340-A5C9-881ABB417B78}"/>
    <cellStyle name="Output 6 2 2 3 2" xfId="49138" xr:uid="{49EBA141-2195-41D8-AC14-C3764466FB9A}"/>
    <cellStyle name="Output 6 2 2 3 3" xfId="49139" xr:uid="{7867DEFC-21F4-49A9-BBAD-8F1A49A1E5C7}"/>
    <cellStyle name="Output 6 2 2 3 4" xfId="49140" xr:uid="{A7FA4D1B-DAB1-496F-ABF4-DA9758859D2C}"/>
    <cellStyle name="Output 6 2 2 3 5" xfId="49141" xr:uid="{A32B5975-BF04-4182-8BAD-D595FEF131DE}"/>
    <cellStyle name="Output 6 2 2 4" xfId="49142" xr:uid="{B9619FD7-5FA7-4621-B111-36B24004B483}"/>
    <cellStyle name="Output 6 2 2 5" xfId="49143" xr:uid="{4DD88984-10F0-45EA-9490-62193F576AF2}"/>
    <cellStyle name="Output 6 2 2 6" xfId="49144" xr:uid="{BF687F23-6FCA-40BC-AAB6-40CBE97AA9AF}"/>
    <cellStyle name="Output 6 2 2 7" xfId="49145" xr:uid="{7617B598-AED1-4106-B5BF-0209A1983281}"/>
    <cellStyle name="Output 6 2 2_Commentaires" xfId="49146" xr:uid="{A85A6ABA-8D2F-4814-A90D-36AD3182CA87}"/>
    <cellStyle name="Output 6 2 3" xfId="49147" xr:uid="{06EEBCF1-60E2-4D22-B74C-639641237706}"/>
    <cellStyle name="Output 6 2 3 2" xfId="49148" xr:uid="{D436D9D2-1B31-46D6-BE7A-BF15AFAF8470}"/>
    <cellStyle name="Output 6 2 3 2 2" xfId="49149" xr:uid="{DAF9C2E1-3526-47EA-88FE-E41A62758799}"/>
    <cellStyle name="Output 6 2 3 2 3" xfId="49150" xr:uid="{E8D7A124-682D-49D3-8F88-4513B3392A4B}"/>
    <cellStyle name="Output 6 2 3 2 4" xfId="49151" xr:uid="{962076B8-7E27-4782-BC39-3413C6CF657F}"/>
    <cellStyle name="Output 6 2 3 2 5" xfId="49152" xr:uid="{92DF63B5-FE3B-4B3C-A3F9-3907505EACEF}"/>
    <cellStyle name="Output 6 2 3 3" xfId="49153" xr:uid="{8BB49661-E62E-439D-87A7-A4A7B80EA2E3}"/>
    <cellStyle name="Output 6 2 3 3 2" xfId="49154" xr:uid="{62CD478B-368E-4C91-9BBA-CBD8A1BEEC42}"/>
    <cellStyle name="Output 6 2 3 3 3" xfId="49155" xr:uid="{9198D5B1-8E5E-4279-A1AE-CE66EE74CA6D}"/>
    <cellStyle name="Output 6 2 3 3 4" xfId="49156" xr:uid="{38696EC0-9A0D-4B92-938B-B8F77E603667}"/>
    <cellStyle name="Output 6 2 3 3 5" xfId="49157" xr:uid="{0E91F50F-9576-4865-8BDD-5D3E9B3B6FE1}"/>
    <cellStyle name="Output 6 2 3 4" xfId="49158" xr:uid="{8F73E634-7BEE-4645-AA8A-3F31A7097916}"/>
    <cellStyle name="Output 6 2 3 5" xfId="49159" xr:uid="{99A5F9BF-5E33-4B45-92D5-7941535ECF66}"/>
    <cellStyle name="Output 6 2 3 6" xfId="49160" xr:uid="{2824AEDC-D7B5-42CE-90ED-D1FA09A07694}"/>
    <cellStyle name="Output 6 2 3 7" xfId="49161" xr:uid="{9F1A5074-DCA2-4F1D-89BB-A117FD734480}"/>
    <cellStyle name="Output 6 2 3_Commentaires" xfId="49162" xr:uid="{A264B60F-0993-45F5-B070-E45FF87C1D2A}"/>
    <cellStyle name="Output 6 2 4" xfId="49163" xr:uid="{8D59DC11-CEFF-42DB-A72C-D2A5604A8D65}"/>
    <cellStyle name="Output 6 2 4 2" xfId="49164" xr:uid="{49799A4D-60B8-4EEF-B882-8B77A9C6A01C}"/>
    <cellStyle name="Output 6 2 4 2 2" xfId="49165" xr:uid="{614FC7FF-C8C2-4704-A82A-CD51EFC1E193}"/>
    <cellStyle name="Output 6 2 4 2 3" xfId="49166" xr:uid="{53D1B780-26CE-4686-BB1F-D031BA830ED0}"/>
    <cellStyle name="Output 6 2 4 2 4" xfId="49167" xr:uid="{86CF2E96-36E2-4767-9EBF-95FDF876A741}"/>
    <cellStyle name="Output 6 2 4 2 5" xfId="49168" xr:uid="{B1A1CDF2-F9EF-4DAB-A363-8FA87850DCF2}"/>
    <cellStyle name="Output 6 2 4 3" xfId="49169" xr:uid="{F90F57AF-EE8F-4427-882B-4A4D88A4441A}"/>
    <cellStyle name="Output 6 2 4 3 2" xfId="49170" xr:uid="{A9FF3FBE-82C3-4910-A5B8-580B73E08CCA}"/>
    <cellStyle name="Output 6 2 4 3 3" xfId="49171" xr:uid="{2B862A9F-5A37-462B-BD67-C555899A01BB}"/>
    <cellStyle name="Output 6 2 4 3 4" xfId="49172" xr:uid="{A4A645AE-33D7-4570-80A8-285C215DAA7A}"/>
    <cellStyle name="Output 6 2 4 3 5" xfId="49173" xr:uid="{D9758A54-440A-4700-890D-9E74FEDB45F6}"/>
    <cellStyle name="Output 6 2 4 4" xfId="49174" xr:uid="{861AADAB-2F05-41A1-9AC0-70BB1661E431}"/>
    <cellStyle name="Output 6 2 4 5" xfId="49175" xr:uid="{1E3D287F-8184-4798-AFD5-69C7A759B765}"/>
    <cellStyle name="Output 6 2 4 6" xfId="49176" xr:uid="{6A6DDCDD-C427-429C-B9F5-1654FA144190}"/>
    <cellStyle name="Output 6 2 4 7" xfId="49177" xr:uid="{69F7051E-25C9-4A36-8793-56820A8512F5}"/>
    <cellStyle name="Output 6 2 5" xfId="49178" xr:uid="{05FAD57D-8176-40EB-A63E-6E10CE332247}"/>
    <cellStyle name="Output 6 2 5 2" xfId="49179" xr:uid="{00CEED5F-3994-4526-A95C-3E5FAD2E5FD7}"/>
    <cellStyle name="Output 6 2 5 3" xfId="49180" xr:uid="{327C2AAE-0BF0-42A2-89C1-66901E1B3586}"/>
    <cellStyle name="Output 6 2 5 4" xfId="49181" xr:uid="{5650657E-6B16-4B39-8ED8-CF76093ACE25}"/>
    <cellStyle name="Output 6 2 5 5" xfId="49182" xr:uid="{6D2254EB-378C-453C-99C9-FE0C719E6C83}"/>
    <cellStyle name="Output 6 2 6" xfId="49183" xr:uid="{0BEC5F8C-3CF1-41CE-8F74-D53E72A7EEA4}"/>
    <cellStyle name="Output 6 2 6 2" xfId="49184" xr:uid="{54069303-31F4-4FAF-8598-2CF45341377F}"/>
    <cellStyle name="Output 6 2 6 3" xfId="49185" xr:uid="{CF4B6026-6A6C-4016-A877-F8D7E388A2B6}"/>
    <cellStyle name="Output 6 2 6 4" xfId="49186" xr:uid="{09BB2638-B3A5-485B-AFFD-FF4E941CCA62}"/>
    <cellStyle name="Output 6 2 6 5" xfId="49187" xr:uid="{72996257-FD9D-4295-A79E-FCC32A16DE6E}"/>
    <cellStyle name="Output 6 2 7" xfId="49188" xr:uid="{5692D943-CC35-4B4C-98A5-7769F397A342}"/>
    <cellStyle name="Output 6 2 8" xfId="49189" xr:uid="{FEA770BA-69EB-4F98-BEA6-37D0A0D9A7E3}"/>
    <cellStyle name="Output 6 2 9" xfId="49190" xr:uid="{A4BC36B0-0062-4EA8-97FD-F9DD220F36E2}"/>
    <cellStyle name="Output 6 2_Commentaires" xfId="49191" xr:uid="{2D8CA6D5-E7BD-4A3E-90EE-6EFC383F6F77}"/>
    <cellStyle name="Output 6 3" xfId="49192" xr:uid="{C246CC9B-A797-4F1E-84F0-9E0D23B6DDC7}"/>
    <cellStyle name="Output 6 3 2" xfId="49193" xr:uid="{C498BBC8-27CD-4635-8CB8-FFF661E41884}"/>
    <cellStyle name="Output 6 3 2 2" xfId="49194" xr:uid="{F90456BE-5A81-4B43-A1A6-7AF8CAFA6DED}"/>
    <cellStyle name="Output 6 3 2 3" xfId="49195" xr:uid="{F83C2672-CD5B-422D-A9FA-E9F5FC803CEF}"/>
    <cellStyle name="Output 6 3 2 4" xfId="49196" xr:uid="{4D197DB3-D59F-4C18-B1A8-3181A09EBA61}"/>
    <cellStyle name="Output 6 3 2 5" xfId="49197" xr:uid="{968BBED3-7910-4614-92C2-A709ABD909C0}"/>
    <cellStyle name="Output 6 3 2_Commentaires" xfId="49198" xr:uid="{3FBEB9DF-CABC-435D-AB22-DDDAB656D575}"/>
    <cellStyle name="Output 6 3 3" xfId="49199" xr:uid="{D7686E0D-D4C4-4EED-9EE6-7C94AF3A5D59}"/>
    <cellStyle name="Output 6 3 3 2" xfId="49200" xr:uid="{AE8C663B-D059-4D0C-A493-E6F9A28DFA24}"/>
    <cellStyle name="Output 6 3 3 3" xfId="49201" xr:uid="{BC35C128-3E0D-4111-8B38-CFF5D73F9DC7}"/>
    <cellStyle name="Output 6 3 3 4" xfId="49202" xr:uid="{F7F01F51-0D0E-4FA4-A6F8-146155388836}"/>
    <cellStyle name="Output 6 3 3 5" xfId="49203" xr:uid="{C930E644-BC69-47A4-8B51-D5E93EC62BF9}"/>
    <cellStyle name="Output 6 3 4" xfId="49204" xr:uid="{C4AD8C8C-D8C7-4FE9-97F4-B577579BED84}"/>
    <cellStyle name="Output 6 3 5" xfId="49205" xr:uid="{2FB96427-43E4-4394-A13E-7E0BA82CDCE3}"/>
    <cellStyle name="Output 6 3 6" xfId="49206" xr:uid="{5A614DE3-3756-4B24-9991-59AC6E9074C1}"/>
    <cellStyle name="Output 6 3 7" xfId="49207" xr:uid="{C34CABB9-B3F0-428D-A546-63463B6A22F4}"/>
    <cellStyle name="Output 6 3_Commentaires" xfId="49208" xr:uid="{A65598ED-24A6-48C6-8FBF-BC326D8FD1A6}"/>
    <cellStyle name="Output 6 4" xfId="49209" xr:uid="{D9A4781E-6E4B-4BA9-B779-71C7F47971A2}"/>
    <cellStyle name="Output 6 4 2" xfId="49210" xr:uid="{CB67449A-EE93-4F49-858C-7CD452108830}"/>
    <cellStyle name="Output 6 4 2 2" xfId="49211" xr:uid="{04BEF1FC-FE78-441B-AE61-44EFCB316EF3}"/>
    <cellStyle name="Output 6 4 2 3" xfId="49212" xr:uid="{5972AA03-D1ED-4B2F-AB00-57C019F8BDCF}"/>
    <cellStyle name="Output 6 4 2 4" xfId="49213" xr:uid="{DC08B1E1-C5D7-43A0-8607-51DE428C1BEB}"/>
    <cellStyle name="Output 6 4 2 5" xfId="49214" xr:uid="{C1CD1AEA-1F45-43E5-9233-F59BE6D384AF}"/>
    <cellStyle name="Output 6 4 2_Commentaires" xfId="49215" xr:uid="{27B8CC5D-9B4F-4788-A0B1-F9C2B9D9839E}"/>
    <cellStyle name="Output 6 4 3" xfId="49216" xr:uid="{1200646F-3190-490E-ADA7-EC433E0B92CA}"/>
    <cellStyle name="Output 6 4 3 2" xfId="49217" xr:uid="{4F5B176D-D43E-4515-95C4-F9A9977E4223}"/>
    <cellStyle name="Output 6 4 3 3" xfId="49218" xr:uid="{EB31F9E9-6B38-4AD1-A0B4-EAB641528384}"/>
    <cellStyle name="Output 6 4 3 4" xfId="49219" xr:uid="{46317B03-9123-410A-BCDA-8DC1437D41A9}"/>
    <cellStyle name="Output 6 4 3 5" xfId="49220" xr:uid="{00ED6898-6B26-432C-AE32-7D4B5901F3F4}"/>
    <cellStyle name="Output 6 4 4" xfId="49221" xr:uid="{7DB68C3E-C0E3-4933-A594-4CAD18585629}"/>
    <cellStyle name="Output 6 4 5" xfId="49222" xr:uid="{49A017ED-6E95-4ED8-A457-8A4536AF0F07}"/>
    <cellStyle name="Output 6 4 6" xfId="49223" xr:uid="{4BFB3C82-01C0-47CA-A68A-7BBEC805C8AC}"/>
    <cellStyle name="Output 6 4 7" xfId="49224" xr:uid="{BA03722B-F428-4194-A531-46C967BBF832}"/>
    <cellStyle name="Output 6 4_Commentaires" xfId="49225" xr:uid="{1B884C20-7486-4D09-9E3E-BF85C3CC46FC}"/>
    <cellStyle name="Output 6 5" xfId="49226" xr:uid="{BB1322CE-350D-4D9D-8579-6AF78989D211}"/>
    <cellStyle name="Output 6 5 2" xfId="49227" xr:uid="{DFBFF9DF-D772-403A-8560-98E63F4DE045}"/>
    <cellStyle name="Output 6 5 2 2" xfId="49228" xr:uid="{A386329F-0A43-4284-8C5D-B17ACCAE4379}"/>
    <cellStyle name="Output 6 5 2 3" xfId="49229" xr:uid="{3FD19544-311C-40F5-A725-3F78324EF9E8}"/>
    <cellStyle name="Output 6 5 2 4" xfId="49230" xr:uid="{8AEDB206-17FC-4673-8F59-DEA8DDB8C1A4}"/>
    <cellStyle name="Output 6 5 2 5" xfId="49231" xr:uid="{589E09ED-21E6-453D-9EFF-2D2BFB9C5C9B}"/>
    <cellStyle name="Output 6 5 2_Commentaires" xfId="49232" xr:uid="{BE671975-9181-4790-ADD3-A2F0055917B5}"/>
    <cellStyle name="Output 6 5 3" xfId="49233" xr:uid="{0DE43DA1-4A32-4863-BD18-DFEADE0D35F2}"/>
    <cellStyle name="Output 6 5 3 2" xfId="49234" xr:uid="{1C0A98F9-B0F2-411A-8788-18A84526610B}"/>
    <cellStyle name="Output 6 5 3 3" xfId="49235" xr:uid="{7F6B998A-2803-4A11-B5E4-D8750D1CDA36}"/>
    <cellStyle name="Output 6 5 3 4" xfId="49236" xr:uid="{8ADB5882-54A5-4DF9-9165-FC20B6F7FDF7}"/>
    <cellStyle name="Output 6 5 3 5" xfId="49237" xr:uid="{53FBDB3A-ABA4-4C6D-8568-7E56BCF2324C}"/>
    <cellStyle name="Output 6 5 4" xfId="49238" xr:uid="{CEB31594-82A3-4BF4-B4B8-415A99154CE9}"/>
    <cellStyle name="Output 6 5 5" xfId="49239" xr:uid="{556E7FF4-128C-479C-86B1-4BDCDB69C829}"/>
    <cellStyle name="Output 6 5 6" xfId="49240" xr:uid="{9786D37C-8F31-4DA7-A272-D1B4402B29D4}"/>
    <cellStyle name="Output 6 5 7" xfId="49241" xr:uid="{1A8FFAC1-B8CD-47D2-A298-51F241BA6F8C}"/>
    <cellStyle name="Output 6 5_Commentaires" xfId="49242" xr:uid="{B15AAE6C-347E-4AA6-8D61-DA6E04E3C119}"/>
    <cellStyle name="Output 6 6" xfId="49243" xr:uid="{583E2F61-EE59-4762-9313-F8EEBD6291FC}"/>
    <cellStyle name="Output 6 6 2" xfId="49244" xr:uid="{DA1AAE0F-35F6-4202-BF7B-7B00807ADC1C}"/>
    <cellStyle name="Output 6 6 2 2" xfId="49245" xr:uid="{08F69C1B-2F44-420E-954A-56C3F8D067D0}"/>
    <cellStyle name="Output 6 6 2 3" xfId="49246" xr:uid="{02B98F02-9633-49BE-8C23-8FC886721F52}"/>
    <cellStyle name="Output 6 6 2 4" xfId="49247" xr:uid="{DC01C749-8EE5-48CA-9821-7DD17CB9BFBC}"/>
    <cellStyle name="Output 6 6 2 5" xfId="49248" xr:uid="{534A190C-E7F8-419B-806B-8D8F4E92657B}"/>
    <cellStyle name="Output 6 6 2_Commentaires" xfId="49249" xr:uid="{EE286C7F-93B3-4FA8-A74E-0095233FD746}"/>
    <cellStyle name="Output 6 6 3" xfId="49250" xr:uid="{21ADA087-A004-4C72-B3CA-276261F169BA}"/>
    <cellStyle name="Output 6 6 3 2" xfId="49251" xr:uid="{6F44E791-9A2A-485B-92CE-9797B9FA7DE3}"/>
    <cellStyle name="Output 6 6 3 3" xfId="49252" xr:uid="{38815359-A171-485D-BFDF-92FD5DB117C6}"/>
    <cellStyle name="Output 6 6 3 4" xfId="49253" xr:uid="{DCA9F2E2-F3C0-49C3-9450-C40EEB83B426}"/>
    <cellStyle name="Output 6 6 3 5" xfId="49254" xr:uid="{5743397D-CB95-4228-A81E-90DCF8D832F9}"/>
    <cellStyle name="Output 6 6 4" xfId="49255" xr:uid="{DB38A67A-08D3-450D-B80C-728963681AED}"/>
    <cellStyle name="Output 6 6 5" xfId="49256" xr:uid="{45E97553-F356-43CB-A8E2-9E416D707138}"/>
    <cellStyle name="Output 6 6 6" xfId="49257" xr:uid="{36BFF5A1-37E7-489E-B7DE-3E561AF0B52B}"/>
    <cellStyle name="Output 6 6 7" xfId="49258" xr:uid="{8A791F38-2109-48A9-BA05-8B9F8E569DB0}"/>
    <cellStyle name="Output 6 6_Commentaires" xfId="49259" xr:uid="{5DFA7586-1D7D-4139-BBA7-19853C509AB0}"/>
    <cellStyle name="Output 6 7" xfId="49260" xr:uid="{02B6073B-DF28-4095-8894-065836B42D05}"/>
    <cellStyle name="Output 6 7 2" xfId="49261" xr:uid="{1175AFAB-66B4-461B-A72E-5D84596CEF06}"/>
    <cellStyle name="Output 6 7 2 2" xfId="49262" xr:uid="{D6AD8A5D-5335-4FA3-AE2C-C76E01DCEF93}"/>
    <cellStyle name="Output 6 7 2 3" xfId="49263" xr:uid="{700C91E6-2115-45AC-B77C-B16ACA496AE2}"/>
    <cellStyle name="Output 6 7 2 4" xfId="49264" xr:uid="{0F10AF54-2BF0-4D2E-952A-D384DA684976}"/>
    <cellStyle name="Output 6 7 2 5" xfId="49265" xr:uid="{03959618-A9B2-4BEB-A292-86F55292C080}"/>
    <cellStyle name="Output 6 7 3" xfId="49266" xr:uid="{8F960267-35BB-4A25-B6B9-3AAF202C57AF}"/>
    <cellStyle name="Output 6 7 4" xfId="49267" xr:uid="{0437CFD9-2CC2-450E-BF2A-BED6862FF210}"/>
    <cellStyle name="Output 6 7 5" xfId="49268" xr:uid="{E565EAA1-E1F1-4265-A99B-CD4A1AB83B21}"/>
    <cellStyle name="Output 6 7 6" xfId="49269" xr:uid="{61C088D0-7E31-46FA-A4EF-517FE0DE6700}"/>
    <cellStyle name="Output 6 7_Commentaires" xfId="49270" xr:uid="{CE9032BA-2C5E-4747-A2CF-486D282CD4CB}"/>
    <cellStyle name="Output 6 8" xfId="49271" xr:uid="{88163403-1921-476D-ADB1-B0CC354781EE}"/>
    <cellStyle name="Output 6 8 2" xfId="49272" xr:uid="{94F9F777-2814-46E7-8B5C-9E9CE909E8D6}"/>
    <cellStyle name="Output 6 8 3" xfId="49273" xr:uid="{7151FE6E-D49A-4C59-9416-654491953887}"/>
    <cellStyle name="Output 6 8 4" xfId="49274" xr:uid="{EA621459-D58E-4A7B-95CB-CF92E964006B}"/>
    <cellStyle name="Output 6 8 5" xfId="49275" xr:uid="{9E219F7C-DD84-4E4E-8DA4-98D783C3BBF8}"/>
    <cellStyle name="Output 6 8_Commentaires" xfId="49276" xr:uid="{D61A6DCD-5232-4CCA-98CA-A86E41FEC0FF}"/>
    <cellStyle name="Output 6 9" xfId="49277" xr:uid="{461BBB4D-14EF-42DF-BDA6-AB2736BF5425}"/>
    <cellStyle name="Output 6_Commentaires" xfId="49278" xr:uid="{D80E0425-D592-4D4C-BA28-F98DFAE8005C}"/>
    <cellStyle name="Output 7" xfId="49279" xr:uid="{06B60069-5DFA-4DCE-8332-0F1F9BCEE626}"/>
    <cellStyle name="Output 7 10" xfId="49280" xr:uid="{88ACB1AF-B97B-44BC-B808-8C3BD5E5F04C}"/>
    <cellStyle name="Output 7 11" xfId="49281" xr:uid="{F80F9600-B6D3-46C8-B462-6885580DE28E}"/>
    <cellStyle name="Output 7 2" xfId="49282" xr:uid="{1FF00F2D-A5B5-4EFA-A56A-B1123207A215}"/>
    <cellStyle name="Output 7 2 2" xfId="49283" xr:uid="{E8444AF9-CB6E-4923-B178-42B08D54D0A9}"/>
    <cellStyle name="Output 7 2 2 2" xfId="49284" xr:uid="{098B34B6-2807-4E2C-94E1-3F7756958E1E}"/>
    <cellStyle name="Output 7 2 2 2 2" xfId="49285" xr:uid="{2A56A4DC-0254-4745-BFC4-37C63ACB2598}"/>
    <cellStyle name="Output 7 2 2 2 3" xfId="49286" xr:uid="{35CEAAB8-FE7E-4809-812D-93B3D928B077}"/>
    <cellStyle name="Output 7 2 2 2 4" xfId="49287" xr:uid="{9004B279-3CF0-488A-83F9-311ECB1C87C4}"/>
    <cellStyle name="Output 7 2 2 2 5" xfId="49288" xr:uid="{D91D4A78-8CD3-420F-AD23-620A630EB593}"/>
    <cellStyle name="Output 7 2 2 3" xfId="49289" xr:uid="{9A72140E-3DA2-438A-97D3-2D0A7C8EC349}"/>
    <cellStyle name="Output 7 2 2 3 2" xfId="49290" xr:uid="{26079CE1-0854-4594-9102-EC5BEF963A66}"/>
    <cellStyle name="Output 7 2 2 3 3" xfId="49291" xr:uid="{667C516C-90AB-477F-8956-BF1A0534D7C3}"/>
    <cellStyle name="Output 7 2 2 3 4" xfId="49292" xr:uid="{BC9690A3-8D45-46C9-B50B-3C49DBD23E2E}"/>
    <cellStyle name="Output 7 2 2 3 5" xfId="49293" xr:uid="{CABEBF0C-FE33-43F2-8B3A-A4EC6B9B003F}"/>
    <cellStyle name="Output 7 2 2 4" xfId="49294" xr:uid="{E1C382E9-A7CC-43B3-969E-9C7FB706EA88}"/>
    <cellStyle name="Output 7 2 2 5" xfId="49295" xr:uid="{AB16FD89-16B7-44CC-9D97-322EEB57B72E}"/>
    <cellStyle name="Output 7 2 2 6" xfId="49296" xr:uid="{15D63A20-3D6E-4F00-A405-8628CF7F023A}"/>
    <cellStyle name="Output 7 2 2 7" xfId="49297" xr:uid="{1EB0E961-3699-42D8-BE4E-4658F3398B6E}"/>
    <cellStyle name="Output 7 2 2_Commentaires" xfId="49298" xr:uid="{185521DE-2281-478F-B7D6-68706229414D}"/>
    <cellStyle name="Output 7 2 3" xfId="49299" xr:uid="{78132DE3-11A9-4969-8901-D81F276F77EF}"/>
    <cellStyle name="Output 7 2 3 2" xfId="49300" xr:uid="{A3C1C2F9-0C33-44EE-95BC-20EEAAED70C5}"/>
    <cellStyle name="Output 7 2 3 2 2" xfId="49301" xr:uid="{41BC26EE-2169-46AA-81DA-9DE63A89C8F6}"/>
    <cellStyle name="Output 7 2 3 2 3" xfId="49302" xr:uid="{CAF6B00E-3FEF-4432-AE65-1F05F9EA3F6C}"/>
    <cellStyle name="Output 7 2 3 2 4" xfId="49303" xr:uid="{64E12B20-2AA9-44B2-85F0-6CECE6AFA9D8}"/>
    <cellStyle name="Output 7 2 3 2 5" xfId="49304" xr:uid="{029A26A1-3444-4291-B76B-143849DB2A73}"/>
    <cellStyle name="Output 7 2 3 3" xfId="49305" xr:uid="{3AD4E0AE-6B39-49AC-AB57-C1FA82499C70}"/>
    <cellStyle name="Output 7 2 3 3 2" xfId="49306" xr:uid="{768DEADE-F992-4C5F-9C40-E8F89F6B6036}"/>
    <cellStyle name="Output 7 2 3 3 3" xfId="49307" xr:uid="{3D94D94F-7B01-4F54-9F91-C4331AD6468B}"/>
    <cellStyle name="Output 7 2 3 3 4" xfId="49308" xr:uid="{019DE752-DEA0-4410-B3EE-362B2FD4D40E}"/>
    <cellStyle name="Output 7 2 3 3 5" xfId="49309" xr:uid="{97576A05-25A7-41DB-9AC3-3E3E5FEEFECE}"/>
    <cellStyle name="Output 7 2 3 4" xfId="49310" xr:uid="{C424261D-8D49-4769-ACBC-DE8D3D742B98}"/>
    <cellStyle name="Output 7 2 3 5" xfId="49311" xr:uid="{AD758936-8EA2-486C-898B-C29402D873B6}"/>
    <cellStyle name="Output 7 2 3 6" xfId="49312" xr:uid="{3ED05887-EB56-4300-8289-48B9371D33C3}"/>
    <cellStyle name="Output 7 2 3 7" xfId="49313" xr:uid="{4651CFF3-2403-4D9D-8622-9EC012C5C990}"/>
    <cellStyle name="Output 7 2 4" xfId="49314" xr:uid="{0636BD36-701C-45A3-A853-1377D56EF6BC}"/>
    <cellStyle name="Output 7 2 4 2" xfId="49315" xr:uid="{9A395FD5-0E7F-4186-A6B3-E7D8E7985F2E}"/>
    <cellStyle name="Output 7 2 4 3" xfId="49316" xr:uid="{642959FF-0351-4174-AD56-5BA0D7050B36}"/>
    <cellStyle name="Output 7 2 4 4" xfId="49317" xr:uid="{CAF34BAC-BC2D-4BCD-A9DD-CBF49C3779DA}"/>
    <cellStyle name="Output 7 2 4 5" xfId="49318" xr:uid="{B6E65F2E-9F4E-41A0-ACA9-A8BAF3E25294}"/>
    <cellStyle name="Output 7 2 5" xfId="49319" xr:uid="{12C3FF3F-21E0-4533-AC55-7CFF27BD2383}"/>
    <cellStyle name="Output 7 2 5 2" xfId="49320" xr:uid="{733A3575-9D0C-4C1A-BE59-2EBDF7A2B647}"/>
    <cellStyle name="Output 7 2 5 3" xfId="49321" xr:uid="{DCC5390A-C50E-4E8F-991E-012338FC3CA1}"/>
    <cellStyle name="Output 7 2 5 4" xfId="49322" xr:uid="{8535D19E-C214-44D9-B95C-A8A36AC7D761}"/>
    <cellStyle name="Output 7 2 5 5" xfId="49323" xr:uid="{41A051C0-4093-46A4-AF67-5A9877AF76FF}"/>
    <cellStyle name="Output 7 2 6" xfId="49324" xr:uid="{EA7BD0C3-35B9-44EB-93A3-386B57A5954D}"/>
    <cellStyle name="Output 7 2 7" xfId="49325" xr:uid="{498B1FAF-8965-40B9-A61F-165810177B41}"/>
    <cellStyle name="Output 7 2 8" xfId="49326" xr:uid="{940E0D31-8F07-46B0-BB8B-9DAECAB7740B}"/>
    <cellStyle name="Output 7 2 9" xfId="49327" xr:uid="{9AFC72AE-6952-40D3-A32A-659D8D8FD0D8}"/>
    <cellStyle name="Output 7 2_Commentaires" xfId="49328" xr:uid="{1BD4DBE3-A7FB-4D0B-9547-F4760F02CC68}"/>
    <cellStyle name="Output 7 3" xfId="49329" xr:uid="{9D2199F6-0EA0-496D-B91C-58E87BF9848D}"/>
    <cellStyle name="Output 7 3 2" xfId="49330" xr:uid="{8F447312-EDD3-4BF3-B1FA-9450B2BA3256}"/>
    <cellStyle name="Output 7 3 2 2" xfId="49331" xr:uid="{241DC835-A831-4081-9792-6A2221F4A596}"/>
    <cellStyle name="Output 7 3 2 3" xfId="49332" xr:uid="{6EAABBFA-5BA7-45B5-AA6D-60531A29FDE5}"/>
    <cellStyle name="Output 7 3 2 4" xfId="49333" xr:uid="{0DEBE9AE-B00E-4C38-B094-F045B1D5C00D}"/>
    <cellStyle name="Output 7 3 2 5" xfId="49334" xr:uid="{6A46B1C5-8498-43D9-B057-F5484E46C105}"/>
    <cellStyle name="Output 7 3 2_Commentaires" xfId="49335" xr:uid="{273EFBC0-6B61-4901-9754-7A3A88C762D3}"/>
    <cellStyle name="Output 7 3 3" xfId="49336" xr:uid="{02A403ED-684B-49E9-AB07-7606E83BC1DC}"/>
    <cellStyle name="Output 7 3 3 2" xfId="49337" xr:uid="{14B53C45-5A6F-4DBD-A3C7-70197CDE6FF1}"/>
    <cellStyle name="Output 7 3 3 3" xfId="49338" xr:uid="{409E47EB-0162-4B6D-9B23-74AC7F6A8A77}"/>
    <cellStyle name="Output 7 3 3 4" xfId="49339" xr:uid="{074C7714-F77F-4789-8B8F-EF9010177409}"/>
    <cellStyle name="Output 7 3 3 5" xfId="49340" xr:uid="{FCDC55DA-4DAC-4CCD-B1E2-C3B5F2CBD0CF}"/>
    <cellStyle name="Output 7 3 4" xfId="49341" xr:uid="{6BBA1107-DB05-4386-8AE5-E8D68F68B6F1}"/>
    <cellStyle name="Output 7 3 5" xfId="49342" xr:uid="{6F8F2B7E-9522-4371-BBB6-69A5B81E9712}"/>
    <cellStyle name="Output 7 3 6" xfId="49343" xr:uid="{E4D9AF42-303E-4CED-A327-BF9ECF101FB4}"/>
    <cellStyle name="Output 7 3 7" xfId="49344" xr:uid="{527BCCAF-DDC0-444C-AB93-6DD722FEE869}"/>
    <cellStyle name="Output 7 3_Commentaires" xfId="49345" xr:uid="{945CFD12-683F-41B6-A6B4-75EC21BD6935}"/>
    <cellStyle name="Output 7 4" xfId="49346" xr:uid="{6B01393D-CFC1-4AB4-A68C-EAF533A33B88}"/>
    <cellStyle name="Output 7 4 2" xfId="49347" xr:uid="{2647BBE7-DC94-4EA5-9DFE-72AF8B428347}"/>
    <cellStyle name="Output 7 4 2 2" xfId="49348" xr:uid="{011EC896-B814-4834-9BF0-F2CB0352A3E6}"/>
    <cellStyle name="Output 7 4 2 3" xfId="49349" xr:uid="{91C710A7-52CF-441E-AB91-F99A6C28567C}"/>
    <cellStyle name="Output 7 4 2 4" xfId="49350" xr:uid="{5D3E85C4-C525-4A16-BE77-7A5FE232172D}"/>
    <cellStyle name="Output 7 4 2 5" xfId="49351" xr:uid="{4E7AF260-F8B6-4846-9D5A-1D24E55A457B}"/>
    <cellStyle name="Output 7 4 2_Commentaires" xfId="49352" xr:uid="{57A59FC5-2AB9-4766-BB43-4E2581770FF5}"/>
    <cellStyle name="Output 7 4 3" xfId="49353" xr:uid="{26D02D5F-AF77-4C21-8E3C-B4E63B5F96E4}"/>
    <cellStyle name="Output 7 4 3 2" xfId="49354" xr:uid="{7DF059CB-2EC4-4F0D-870F-B8A7A3DB937D}"/>
    <cellStyle name="Output 7 4 3 3" xfId="49355" xr:uid="{BB8B0346-27D1-4F8D-9A52-6E90A6EC10A7}"/>
    <cellStyle name="Output 7 4 3 4" xfId="49356" xr:uid="{34B8B6A7-5F94-4B4E-9893-52E7608DEF0A}"/>
    <cellStyle name="Output 7 4 3 5" xfId="49357" xr:uid="{4EA90C92-D9A8-4703-BA74-371E3A6D7A80}"/>
    <cellStyle name="Output 7 4 4" xfId="49358" xr:uid="{FA88A66F-566E-4851-A85F-9EE872B0C661}"/>
    <cellStyle name="Output 7 4 5" xfId="49359" xr:uid="{3523775D-AFF2-4F03-AFA7-EB836D3CBBE7}"/>
    <cellStyle name="Output 7 4 6" xfId="49360" xr:uid="{E4FEAE8F-1D3D-45D0-9239-7D7009158CE9}"/>
    <cellStyle name="Output 7 4 7" xfId="49361" xr:uid="{3A6DAC0D-15E9-4937-B342-30809354B67F}"/>
    <cellStyle name="Output 7 4_Commentaires" xfId="49362" xr:uid="{0E45F8F1-68E1-4A72-886A-E9D2FF919F5B}"/>
    <cellStyle name="Output 7 5" xfId="49363" xr:uid="{A02C86F7-5AB8-4653-81CE-728842401570}"/>
    <cellStyle name="Output 7 5 2" xfId="49364" xr:uid="{0F6B4E2C-C6FA-4BB5-99CB-E653C2D83022}"/>
    <cellStyle name="Output 7 5 2 2" xfId="49365" xr:uid="{4DA832E9-8A36-4B22-809B-3FA564BB439A}"/>
    <cellStyle name="Output 7 5 2 3" xfId="49366" xr:uid="{3BD87C41-8646-4E7E-BABB-8989AB4EB3C5}"/>
    <cellStyle name="Output 7 5 2 4" xfId="49367" xr:uid="{BB4B612F-FCFB-42C1-8C5C-FC070ED6686F}"/>
    <cellStyle name="Output 7 5 2 5" xfId="49368" xr:uid="{4D898E75-2959-4902-BFF0-9FB0DBE3B162}"/>
    <cellStyle name="Output 7 5 2_Commentaires" xfId="49369" xr:uid="{7295F795-E606-4351-9B34-A5E4A42BECCA}"/>
    <cellStyle name="Output 7 5 3" xfId="49370" xr:uid="{632BAC1D-E615-481F-A1ED-ABF73EC4B58E}"/>
    <cellStyle name="Output 7 5 3 2" xfId="49371" xr:uid="{980C3BDB-0924-4E40-9A2E-6FD447CF5348}"/>
    <cellStyle name="Output 7 5 3 3" xfId="49372" xr:uid="{655DDD31-ADF1-4223-A143-9ED7450D0F1E}"/>
    <cellStyle name="Output 7 5 3 4" xfId="49373" xr:uid="{C8793D59-7EA2-48EF-BF4A-E62F07DF5474}"/>
    <cellStyle name="Output 7 5 3 5" xfId="49374" xr:uid="{277DEFE6-FE46-4053-A304-3509E5824148}"/>
    <cellStyle name="Output 7 5 4" xfId="49375" xr:uid="{F4DFE8E1-C768-4050-B92B-1185F12D70B0}"/>
    <cellStyle name="Output 7 5 5" xfId="49376" xr:uid="{DF7B8679-C910-4177-8F51-97B6E41EB698}"/>
    <cellStyle name="Output 7 5 6" xfId="49377" xr:uid="{5E4008A7-4CAD-4F72-B8E5-04A6D58E487D}"/>
    <cellStyle name="Output 7 5 7" xfId="49378" xr:uid="{FB8961CF-7456-43D7-9999-4EA4AECA9A9C}"/>
    <cellStyle name="Output 7 5_Commentaires" xfId="49379" xr:uid="{221AB0C0-E254-4362-AC7D-CFC4C416493B}"/>
    <cellStyle name="Output 7 6" xfId="49380" xr:uid="{CDABE4D3-94B1-4954-AD7A-46558EDA6353}"/>
    <cellStyle name="Output 7 6 2" xfId="49381" xr:uid="{27E86814-F705-4B50-BFEE-32981C81ACB9}"/>
    <cellStyle name="Output 7 6 2 2" xfId="49382" xr:uid="{7FD009A8-E87E-44E0-B9D3-5D682F3DFFAA}"/>
    <cellStyle name="Output 7 6 2 3" xfId="49383" xr:uid="{CFF07578-D349-481F-9DBC-85C57E9CF4B2}"/>
    <cellStyle name="Output 7 6 2 4" xfId="49384" xr:uid="{E775905F-9143-4A87-8873-BFBAA52D885C}"/>
    <cellStyle name="Output 7 6 2 5" xfId="49385" xr:uid="{8722573A-A22C-4E4D-85ED-D93FAAFF6086}"/>
    <cellStyle name="Output 7 6 2_Commentaires" xfId="49386" xr:uid="{AD7A6CDF-3DB2-466A-947D-A742A41BCBBD}"/>
    <cellStyle name="Output 7 6 3" xfId="49387" xr:uid="{0197926D-5A92-45E9-B8E9-86885D94371D}"/>
    <cellStyle name="Output 7 6 4" xfId="49388" xr:uid="{1E36336A-F4A0-4444-864F-7FCFB32C6A74}"/>
    <cellStyle name="Output 7 6 5" xfId="49389" xr:uid="{B58A4918-71A7-423D-AC05-4465E54EDA0C}"/>
    <cellStyle name="Output 7 6 6" xfId="49390" xr:uid="{4EA9276D-3EA4-4ED1-8333-6D45F95F0522}"/>
    <cellStyle name="Output 7 6_Commentaires" xfId="49391" xr:uid="{5C97DC43-815D-48E3-8F87-073B329611DB}"/>
    <cellStyle name="Output 7 7" xfId="49392" xr:uid="{EAE21F78-DBB0-4484-BD82-646275CAA162}"/>
    <cellStyle name="Output 7 7 2" xfId="49393" xr:uid="{099E7080-5D1C-4B82-A2EB-B25164816106}"/>
    <cellStyle name="Output 7 7 3" xfId="49394" xr:uid="{37B69C17-B2A6-4BFE-B311-F1EB752CF877}"/>
    <cellStyle name="Output 7 7 4" xfId="49395" xr:uid="{2026E6B5-25B3-4C86-9E54-DA8863BBBDFA}"/>
    <cellStyle name="Output 7 7 5" xfId="49396" xr:uid="{A307103E-79CF-4B89-A490-7792599535BD}"/>
    <cellStyle name="Output 7 7_Commentaires" xfId="49397" xr:uid="{6BF27ADB-0CD6-4923-B64F-684FE2ABB54E}"/>
    <cellStyle name="Output 7 8" xfId="49398" xr:uid="{17932809-BA19-4860-B426-402CDAB2D76C}"/>
    <cellStyle name="Output 7 8 2" xfId="49399" xr:uid="{C68943E6-899E-425F-8255-588BED08B4FE}"/>
    <cellStyle name="Output 7 8_Commentaires" xfId="49400" xr:uid="{AB277E70-FA7A-4D13-A3D8-E903B3053C2D}"/>
    <cellStyle name="Output 7 9" xfId="49401" xr:uid="{358C943E-F785-4716-9149-9527853A7844}"/>
    <cellStyle name="Output 7 9 2" xfId="49402" xr:uid="{BDC20AFF-EB81-47A0-A21E-95E5A824D59F}"/>
    <cellStyle name="Output 7 9_Commentaires" xfId="49403" xr:uid="{234259A6-0B7A-4F32-B95D-AB08FAEDED5D}"/>
    <cellStyle name="Output 7_Commentaires" xfId="49404" xr:uid="{220FD266-6A10-4FC3-902F-B9532BABA7E0}"/>
    <cellStyle name="Output 8" xfId="49405" xr:uid="{5B257AF5-1F8B-43E8-9429-2EBD9C06D37C}"/>
    <cellStyle name="Output 8 10" xfId="49406" xr:uid="{F64D6909-CA48-4BA4-A464-57317A84EF3B}"/>
    <cellStyle name="Output 8 2" xfId="49407" xr:uid="{8290761F-467A-46EA-8E13-32E1B1E6D518}"/>
    <cellStyle name="Output 8 2 2" xfId="49408" xr:uid="{33911D2E-D323-4CA8-BD57-38BE39325F5F}"/>
    <cellStyle name="Output 8 2 2 2" xfId="49409" xr:uid="{5BFB9852-60E2-4038-BC08-1E075AF5E9A6}"/>
    <cellStyle name="Output 8 2 2 3" xfId="49410" xr:uid="{1CFF313B-CC98-42D5-A1F8-28D141B4CF21}"/>
    <cellStyle name="Output 8 2 2 4" xfId="49411" xr:uid="{1D0301A4-639E-4CC9-A793-5337ECA6435D}"/>
    <cellStyle name="Output 8 2 2 5" xfId="49412" xr:uid="{851516B4-BBEF-4949-9D3F-EB6A5670457E}"/>
    <cellStyle name="Output 8 2 3" xfId="49413" xr:uid="{5975556C-521B-44FF-928B-89BFE891A800}"/>
    <cellStyle name="Output 8 2 3 2" xfId="49414" xr:uid="{D426EE1B-7A04-414F-A6FB-0200AA418CA1}"/>
    <cellStyle name="Output 8 2 3 3" xfId="49415" xr:uid="{FE820A3B-8446-4DCE-B3CC-89E3CA3E9E94}"/>
    <cellStyle name="Output 8 2 3 4" xfId="49416" xr:uid="{289EA4C5-B008-4CEE-B994-54606ECBB8A7}"/>
    <cellStyle name="Output 8 2 3 5" xfId="49417" xr:uid="{FC43076E-513F-449B-B693-1549708098C4}"/>
    <cellStyle name="Output 8 2 4" xfId="49418" xr:uid="{FD7E04D5-ADDE-41AC-A957-97A1724DB5B6}"/>
    <cellStyle name="Output 8 2 5" xfId="49419" xr:uid="{32BE7D92-FF48-42B7-8F3D-CE3A2D2631FF}"/>
    <cellStyle name="Output 8 2 6" xfId="49420" xr:uid="{30E620C9-1596-406C-A541-78B90E51C191}"/>
    <cellStyle name="Output 8 2 7" xfId="49421" xr:uid="{5E1668A7-BEC3-4C14-9791-BC779C67132F}"/>
    <cellStyle name="Output 8 2_Commentaires" xfId="49422" xr:uid="{4E5D3446-1D2C-493F-BA2A-4B58DAEA8AFB}"/>
    <cellStyle name="Output 8 3" xfId="49423" xr:uid="{E85F652C-BBAB-48B1-B927-51BDBAF16296}"/>
    <cellStyle name="Output 8 3 2" xfId="49424" xr:uid="{5C3EABFA-9246-49D4-9F6E-F80AAE4FCE37}"/>
    <cellStyle name="Output 8 3 2 2" xfId="49425" xr:uid="{A3BAF4A4-58D4-467E-9D45-662CFCFB9346}"/>
    <cellStyle name="Output 8 3 2 3" xfId="49426" xr:uid="{513622A5-95E8-4AA6-BDF5-89C482CAC25E}"/>
    <cellStyle name="Output 8 3 2 4" xfId="49427" xr:uid="{A3A5705E-E675-48BD-A01C-DFAD4DE01FF0}"/>
    <cellStyle name="Output 8 3 2 5" xfId="49428" xr:uid="{204F1587-A538-4B80-9534-A31CBD6879B3}"/>
    <cellStyle name="Output 8 3 3" xfId="49429" xr:uid="{97558E44-9DBE-479B-9F97-68290F80F94D}"/>
    <cellStyle name="Output 8 3 3 2" xfId="49430" xr:uid="{B9EA974A-2B69-41AF-BF4C-1F7DAA8891AB}"/>
    <cellStyle name="Output 8 3 3 3" xfId="49431" xr:uid="{FFD704BF-24E0-4701-BA99-A6B14C4DE59D}"/>
    <cellStyle name="Output 8 3 3 4" xfId="49432" xr:uid="{5096B252-E122-42E4-8ED3-1EEFF91C9BF8}"/>
    <cellStyle name="Output 8 3 3 5" xfId="49433" xr:uid="{31D9E2F8-E3A9-429F-BC4C-6F5B0E21784E}"/>
    <cellStyle name="Output 8 3 4" xfId="49434" xr:uid="{62A871B5-EEA3-414A-94C5-F1389E28C0EF}"/>
    <cellStyle name="Output 8 3 5" xfId="49435" xr:uid="{9E24AC67-AA07-40E0-B674-76DA6C6FAD66}"/>
    <cellStyle name="Output 8 3 6" xfId="49436" xr:uid="{33B3B015-BBF5-4C90-9378-5BDF108297EB}"/>
    <cellStyle name="Output 8 3 7" xfId="49437" xr:uid="{2DDAFC00-4EC0-48E5-B55E-9D90CB23A50F}"/>
    <cellStyle name="Output 8 4" xfId="49438" xr:uid="{E5B4CC95-3E58-4D3D-8703-D2189C11FE1B}"/>
    <cellStyle name="Output 8 4 2" xfId="49439" xr:uid="{DF95E68C-626C-4E4F-8454-24E854D37A58}"/>
    <cellStyle name="Output 8 4 2 2" xfId="49440" xr:uid="{4859E596-A391-4F20-8E3C-0B8173D9B0B8}"/>
    <cellStyle name="Output 8 4 2 3" xfId="49441" xr:uid="{0312A575-8E8B-41A1-BA0B-50F124D0DA93}"/>
    <cellStyle name="Output 8 4 2 4" xfId="49442" xr:uid="{7829D8C7-987C-4653-9E2D-9F5D4CC68470}"/>
    <cellStyle name="Output 8 4 2 5" xfId="49443" xr:uid="{1C47670D-FA1F-4B33-A046-FBFD6B9A6A93}"/>
    <cellStyle name="Output 8 4 3" xfId="49444" xr:uid="{97ECD868-5475-4B75-8FCE-FCC3451009CE}"/>
    <cellStyle name="Output 8 4 3 2" xfId="49445" xr:uid="{9425300A-BC81-44A0-84D6-50868D33AC5F}"/>
    <cellStyle name="Output 8 4 3 3" xfId="49446" xr:uid="{9ABBE711-E23C-4969-BCBC-13CA732D486D}"/>
    <cellStyle name="Output 8 4 3 4" xfId="49447" xr:uid="{EF0CCCC4-EE3D-4951-B119-CBFEBBA4E80C}"/>
    <cellStyle name="Output 8 4 3 5" xfId="49448" xr:uid="{B35FF8A0-9B62-42AE-88B1-A9E7CC83B116}"/>
    <cellStyle name="Output 8 4 4" xfId="49449" xr:uid="{D2B4B3C8-6716-42D2-8B1B-71E948F2981B}"/>
    <cellStyle name="Output 8 4 5" xfId="49450" xr:uid="{BF517CB7-F269-4B47-8FCC-F1C829197162}"/>
    <cellStyle name="Output 8 4 6" xfId="49451" xr:uid="{7D108E51-5843-4163-9915-6A71DF1CD005}"/>
    <cellStyle name="Output 8 4 7" xfId="49452" xr:uid="{A7E45AD6-F455-44BD-BCC9-FA81CC1C65FA}"/>
    <cellStyle name="Output 8 5" xfId="49453" xr:uid="{0218E497-57EA-4EFE-A903-64A246B12BF9}"/>
    <cellStyle name="Output 8 5 2" xfId="49454" xr:uid="{73000FD3-DAC5-485A-B074-30BE95395EB2}"/>
    <cellStyle name="Output 8 5 3" xfId="49455" xr:uid="{A3D50203-710A-4934-AFE1-63E1B1D9917A}"/>
    <cellStyle name="Output 8 5 4" xfId="49456" xr:uid="{81D15666-67DB-40B5-9306-4FE836C5B7C0}"/>
    <cellStyle name="Output 8 5 5" xfId="49457" xr:uid="{D3E33106-1FF5-4A24-87E3-41FE29451FF0}"/>
    <cellStyle name="Output 8 6" xfId="49458" xr:uid="{5556D9F2-471E-47BE-955D-3AFCB590038C}"/>
    <cellStyle name="Output 8 6 2" xfId="49459" xr:uid="{C559348D-6253-4CDF-9C10-B9FF5D77208C}"/>
    <cellStyle name="Output 8 6 3" xfId="49460" xr:uid="{B171F647-2BEB-4A17-A9DC-A019E6B5419A}"/>
    <cellStyle name="Output 8 6 4" xfId="49461" xr:uid="{4C93E86B-3D68-4407-9F7E-E290C1190B27}"/>
    <cellStyle name="Output 8 6 5" xfId="49462" xr:uid="{C14E602C-851D-4276-9576-8B3A9EA1ACB5}"/>
    <cellStyle name="Output 8 7" xfId="49463" xr:uid="{A24CB0FC-48A0-4670-BC91-E02BE85C05FC}"/>
    <cellStyle name="Output 8 8" xfId="49464" xr:uid="{48208FC7-81E7-4EDF-A3AE-B2480FA562D4}"/>
    <cellStyle name="Output 8 9" xfId="49465" xr:uid="{ECF5364F-80FA-460F-8D01-58CBAE15F52D}"/>
    <cellStyle name="Output 8_Commentaires" xfId="49466" xr:uid="{1AA358F0-5257-4FC5-B0E5-ACAE670C742D}"/>
    <cellStyle name="Output 9" xfId="49467" xr:uid="{B5DAD3D9-E0C1-4AB3-97E6-BA501609B52C}"/>
    <cellStyle name="Output 9 2" xfId="49468" xr:uid="{9FB56ECE-A407-49C7-9251-692027A98C5A}"/>
    <cellStyle name="Output 9 2 2" xfId="49469" xr:uid="{43D4E680-68D9-406F-8FE1-4B866F4D1A36}"/>
    <cellStyle name="Output 9 2 3" xfId="49470" xr:uid="{6417BD76-6427-457F-AC85-44360340F058}"/>
    <cellStyle name="Output 9 2 4" xfId="49471" xr:uid="{70C006C9-5059-4108-9310-2BEC44CA7D33}"/>
    <cellStyle name="Output 9 2 5" xfId="49472" xr:uid="{FBE74436-F355-4DC6-B68F-E1A6E7291E22}"/>
    <cellStyle name="Output 9 2_Commentaires" xfId="49473" xr:uid="{8909B490-9F2D-4D2B-A092-27248D644A6E}"/>
    <cellStyle name="Output 9 3" xfId="49474" xr:uid="{EB47A875-C10A-450B-B585-B2BD1FD11262}"/>
    <cellStyle name="Output 9 3 2" xfId="49475" xr:uid="{E5E73FC2-F8E7-4586-BAF0-EACF1C162330}"/>
    <cellStyle name="Output 9 3 3" xfId="49476" xr:uid="{808B0CCE-214E-4002-AFCC-3514EC484E72}"/>
    <cellStyle name="Output 9 3 4" xfId="49477" xr:uid="{8C501DAB-26E7-428D-8D28-A88B3B272253}"/>
    <cellStyle name="Output 9 3 5" xfId="49478" xr:uid="{25AEB952-CE85-405E-98F4-C7B248D072EF}"/>
    <cellStyle name="Output 9 4" xfId="49479" xr:uid="{69244D24-53EA-4DF6-8937-0F0CBD5F1AE5}"/>
    <cellStyle name="Output 9 5" xfId="49480" xr:uid="{CDB40EAF-9415-43EA-A80B-B5286E050974}"/>
    <cellStyle name="Output 9 6" xfId="49481" xr:uid="{B1CE8ED9-EB95-4BF2-B26A-8809D6A965F9}"/>
    <cellStyle name="Output 9 7" xfId="49482" xr:uid="{82382DEB-5C5C-47F5-8AE8-21B164379FC1}"/>
    <cellStyle name="Output 9_Commentaires" xfId="49483" xr:uid="{A6936E35-D1BF-4991-9839-7AAB217E7F3D}"/>
    <cellStyle name="OUTPUT AMOUNTS" xfId="49484" xr:uid="{083F81D7-29F3-448E-9CBD-58AEC0A8C123}"/>
    <cellStyle name="OUTPUT COLUMN HEADINGS" xfId="49485" xr:uid="{ADEBC71A-88E1-4B37-B0EA-C24F19384D5B}"/>
    <cellStyle name="OUTPUT LINE ITEMS" xfId="49486" xr:uid="{B0584BFA-1CA3-473A-A544-0D5CBA46E3BE}"/>
    <cellStyle name="OUTPUT REPORT HEADING" xfId="49487" xr:uid="{E5E7F07E-602D-4E7A-BAC8-793B57E0E6B0}"/>
    <cellStyle name="OUTPUT REPORT HEADING II" xfId="49488" xr:uid="{8EFDECBF-A7F7-429A-8D8D-249021E6E2BF}"/>
    <cellStyle name="OUTPUT REPORT HEADING III" xfId="49489" xr:uid="{18906061-A971-48EB-B705-9E240B841994}"/>
    <cellStyle name="OUTPUT REPORT HEADING_Commentaires" xfId="49490" xr:uid="{0DCE6F9B-48CD-4C7A-A258-67260F103376}"/>
    <cellStyle name="OUTPUT REPORT TITLE" xfId="49491" xr:uid="{794CA909-DD32-40CD-BF92-630A254596DC}"/>
    <cellStyle name="Output_Commentaires" xfId="49492" xr:uid="{7936D4FC-7FB2-4850-A0DD-D30D407E6EC0}"/>
    <cellStyle name="Percent [2]" xfId="49493" xr:uid="{9D43D8FC-626A-4099-81A9-89FD5829EC80}"/>
    <cellStyle name="Percent [2] 2" xfId="49494" xr:uid="{44245E07-4026-4E4F-8EC6-59F5A5DDA823}"/>
    <cellStyle name="Percent [2] 3" xfId="49495" xr:uid="{458E0DF0-AFC3-45A5-8D13-A45F62062008}"/>
    <cellStyle name="Percent [2]_Commentaires" xfId="49496" xr:uid="{9C7C5F32-5735-4057-A7CA-9631DD08B056}"/>
    <cellStyle name="Percent 2" xfId="49497" xr:uid="{6429AFFD-78C7-4894-A3A9-F82DE12D457C}"/>
    <cellStyle name="Percent 2 2" xfId="49498" xr:uid="{28B25E8A-1182-470F-B39A-1ACF9FABDA58}"/>
    <cellStyle name="Percent 2 2 2" xfId="49499" xr:uid="{4D84CB9E-931B-40B2-954D-DFCF5EAE41ED}"/>
    <cellStyle name="Percent 2 2 2 2" xfId="49500" xr:uid="{1D7D51A0-2CEA-4D58-A290-C629B904EC83}"/>
    <cellStyle name="Percent 2 2 3" xfId="49501" xr:uid="{0C03D3AB-7987-4C88-A0BB-5147A32DC413}"/>
    <cellStyle name="Percent 2 3" xfId="49502" xr:uid="{710442B7-9E11-47B7-9365-2061A94122C8}"/>
    <cellStyle name="Percent 2 4" xfId="49503" xr:uid="{B5D72970-5DA4-404B-88A7-0FFE9812ABE3}"/>
    <cellStyle name="Percent 2 4 2" xfId="49504" xr:uid="{D984099A-8AA3-4F65-8E63-CAAABAF86346}"/>
    <cellStyle name="Percent 2 5" xfId="49505" xr:uid="{4FE7787B-E78A-4875-9072-5DD6423C7492}"/>
    <cellStyle name="Percent 3" xfId="49506" xr:uid="{84FF70E9-61A3-4412-991B-C2D7F5EC884E}"/>
    <cellStyle name="Percent 3 2" xfId="49507" xr:uid="{5E94A92E-0D6C-4683-B108-AA5000BC7BEF}"/>
    <cellStyle name="Percent 3 2 2" xfId="49508" xr:uid="{B2A6B4DD-5A48-4723-9372-694BF474A4CB}"/>
    <cellStyle name="Percent 3 3" xfId="49509" xr:uid="{8F03DFB4-6BC8-4DF3-9C5A-BB55E086B3CB}"/>
    <cellStyle name="Percent 4" xfId="49510" xr:uid="{C29F35AE-334B-451A-ACB9-13AF8CF01F82}"/>
    <cellStyle name="Percent 4 2" xfId="49511" xr:uid="{D35240C6-AC50-4FAE-9CED-CE303DD6EB67}"/>
    <cellStyle name="Percent 4 2 2" xfId="49512" xr:uid="{7F2A9E95-53BD-4F08-BD63-0B5F45239B37}"/>
    <cellStyle name="Percent 4 3" xfId="49513" xr:uid="{EC57FD9D-9424-49EA-B0DC-E6CEC87D21F1}"/>
    <cellStyle name="Percent 5" xfId="49514" xr:uid="{42DDCA9B-4990-4ECC-BD57-F4B2658CB898}"/>
    <cellStyle name="Percent 5 2" xfId="49515" xr:uid="{5DA63CB2-B064-4DE9-9FEF-BD43AE55BC7B}"/>
    <cellStyle name="Percent 6" xfId="49516" xr:uid="{ED79961E-859B-413F-A66C-91B33DC4B2F7}"/>
    <cellStyle name="Percent 6 2" xfId="49517" xr:uid="{730DE043-B1BF-4FD9-BA0D-3C10A4202FBF}"/>
    <cellStyle name="Percent_B Form '96" xfId="49518" xr:uid="{59B58469-0060-4405-9234-8FC6448A0127}"/>
    <cellStyle name="Pourcentage" xfId="2" builtinId="5"/>
    <cellStyle name="Pourcentage 10" xfId="49519" xr:uid="{B37FAC60-86D7-4D8D-8AB8-BBDA81B36322}"/>
    <cellStyle name="Pourcentage 10 2" xfId="49520" xr:uid="{58171767-D53B-45DD-BB35-83442220CC69}"/>
    <cellStyle name="Pourcentage 2" xfId="49521" xr:uid="{9DA856E6-13B0-4C13-966B-6127E78CCBE7}"/>
    <cellStyle name="Pourcentage 2 2" xfId="49522" xr:uid="{BA915A63-21F5-4C7E-B2F2-8C0F9AEB0E62}"/>
    <cellStyle name="Pourcentage 2 2 2" xfId="49523" xr:uid="{29662153-F614-45CB-9071-73C33225272D}"/>
    <cellStyle name="Pourcentage 2 3" xfId="49524" xr:uid="{5B3302F0-6993-4D68-8D62-2546561D3082}"/>
    <cellStyle name="Pourcentage 2 4" xfId="49525" xr:uid="{F27B1AA3-B71A-4ECA-A92F-234F9116D0EE}"/>
    <cellStyle name="Pourcentage 2_Commentaires" xfId="49526" xr:uid="{2926DB39-459D-4051-9D26-39302C057F4C}"/>
    <cellStyle name="Pourcentage 3" xfId="49527" xr:uid="{346B7942-5EA4-4858-B12B-0A303B82626A}"/>
    <cellStyle name="Pourcentage 3 2" xfId="49528" xr:uid="{FB8A68E7-9885-4307-BBDE-0C9F1002B77D}"/>
    <cellStyle name="Pourcentage 3 3" xfId="49529" xr:uid="{82AB8398-4433-4C6E-9B5A-395741C182D6}"/>
    <cellStyle name="Pourcentage 3_Commentaires" xfId="49530" xr:uid="{5467C199-84B4-486A-BA09-4754785D0C09}"/>
    <cellStyle name="Pourcentage 4" xfId="49531" xr:uid="{E1C71F21-0D40-4C6E-827E-4A568F93010F}"/>
    <cellStyle name="Pourcentage 4 10" xfId="49532" xr:uid="{5D33C55C-BDFF-4884-99C3-89988772CF48}"/>
    <cellStyle name="Pourcentage 4 10 2" xfId="49533" xr:uid="{FAD22F2B-1C26-4C08-BC9F-DCCF05261053}"/>
    <cellStyle name="Pourcentage 4 10 3" xfId="49534" xr:uid="{FF5774B1-9F33-475F-AE67-7E49629D7BB5}"/>
    <cellStyle name="Pourcentage 4 10_Commentaires" xfId="49535" xr:uid="{90BFD254-3B18-4C46-B4C0-0FE96E601E17}"/>
    <cellStyle name="Pourcentage 4 11" xfId="49536" xr:uid="{38F3FDDF-F34E-4493-9A2F-5EBC872212A0}"/>
    <cellStyle name="Pourcentage 4 12" xfId="49537" xr:uid="{24B3FB99-4DCE-4464-BB64-0E0253E23FD8}"/>
    <cellStyle name="Pourcentage 4 2" xfId="49538" xr:uid="{64F80E5C-7342-4587-B0F2-14A295A69336}"/>
    <cellStyle name="Pourcentage 4 2 2" xfId="49539" xr:uid="{C4ACE72A-BD8B-49C5-864D-FF18C9492D35}"/>
    <cellStyle name="Pourcentage 4 2 3" xfId="49540" xr:uid="{80E2656B-F947-48B7-AD5F-B480020B807C}"/>
    <cellStyle name="Pourcentage 4 2_Commentaires" xfId="49541" xr:uid="{7A6BA46B-2C77-418B-B497-F1ED60769C17}"/>
    <cellStyle name="Pourcentage 4 3" xfId="49542" xr:uid="{95B9D234-9AAA-4A8A-9D45-4F4105E67596}"/>
    <cellStyle name="Pourcentage 4 3 2" xfId="49543" xr:uid="{2AF6EAC3-0E6F-4377-92F5-0BC0E6BA9ACF}"/>
    <cellStyle name="Pourcentage 4 3 3" xfId="49544" xr:uid="{ACA8F42E-15D3-4A3D-8B19-0F35F5F4D57B}"/>
    <cellStyle name="Pourcentage 4 3_Commentaires" xfId="49545" xr:uid="{F983A9F5-C705-415D-861F-86643689CC7B}"/>
    <cellStyle name="Pourcentage 4 4" xfId="49546" xr:uid="{6346CCFC-6D05-4E65-AC5F-C7353ECC1B6B}"/>
    <cellStyle name="Pourcentage 4 4 2" xfId="49547" xr:uid="{4E0242F1-43E4-4C98-AF2F-EB752F32D23B}"/>
    <cellStyle name="Pourcentage 4 4 3" xfId="49548" xr:uid="{A851212B-91E7-44A0-96CA-42542D2317AB}"/>
    <cellStyle name="Pourcentage 4 4_Commentaires" xfId="49549" xr:uid="{450F8D72-9275-429F-8B60-2CA3F8D9BEA6}"/>
    <cellStyle name="Pourcentage 4 5" xfId="49550" xr:uid="{99DC818D-8092-444A-88F2-CE0B01952F56}"/>
    <cellStyle name="Pourcentage 4 5 2" xfId="49551" xr:uid="{07285BA4-A887-4A05-87DC-3EB3915200C5}"/>
    <cellStyle name="Pourcentage 4 5 3" xfId="49552" xr:uid="{5EFAC9FE-44C1-44FD-80A2-EB6F771F9400}"/>
    <cellStyle name="Pourcentage 4 5_Commentaires" xfId="49553" xr:uid="{6B7B2560-1AE4-4F9C-8685-CC92617B1035}"/>
    <cellStyle name="Pourcentage 4 6" xfId="49554" xr:uid="{AB7CCF0B-DBFE-47B8-B20B-846C25BA0F9A}"/>
    <cellStyle name="Pourcentage 4 6 2" xfId="49555" xr:uid="{9AF1CF62-0892-4BBD-895E-DAED8FBDB2C7}"/>
    <cellStyle name="Pourcentage 4 6 3" xfId="49556" xr:uid="{72C2B853-3CB2-448C-AF9B-03CA3EC0554A}"/>
    <cellStyle name="Pourcentage 4 6_Commentaires" xfId="49557" xr:uid="{BED68595-6A49-4311-A635-FD3AD671F693}"/>
    <cellStyle name="Pourcentage 4 7" xfId="49558" xr:uid="{C67B530A-564E-413B-B7AE-7028DED35269}"/>
    <cellStyle name="Pourcentage 4 7 2" xfId="49559" xr:uid="{D3A72D39-5790-45D6-9513-AB1AA446B30E}"/>
    <cellStyle name="Pourcentage 4 7 3" xfId="49560" xr:uid="{6E48EE64-1325-496E-A39A-47BA2A5FA1C3}"/>
    <cellStyle name="Pourcentage 4 7_Commentaires" xfId="49561" xr:uid="{3F9DE660-EDDD-4C11-988A-F90FA5760AB2}"/>
    <cellStyle name="Pourcentage 4 8" xfId="49562" xr:uid="{E4760CD0-C835-4CEE-B42F-CA788B863D52}"/>
    <cellStyle name="Pourcentage 4 8 2" xfId="49563" xr:uid="{55A69829-FCA4-4E49-AD9E-F9DB75F1CE75}"/>
    <cellStyle name="Pourcentage 4 8 3" xfId="49564" xr:uid="{0D231F37-9131-479D-9478-308CB86184E3}"/>
    <cellStyle name="Pourcentage 4 8_Commentaires" xfId="49565" xr:uid="{C5768D12-9F8C-467A-8CA9-42D6C9F2EECD}"/>
    <cellStyle name="Pourcentage 4 9" xfId="49566" xr:uid="{80D6319E-A348-4838-990D-370403D23DCB}"/>
    <cellStyle name="Pourcentage 4 9 2" xfId="49567" xr:uid="{DA874E10-BA83-4F29-A780-03CE690FDCDC}"/>
    <cellStyle name="Pourcentage 4 9 3" xfId="49568" xr:uid="{B9AFD993-7F4F-4347-9B82-EA858FAF2683}"/>
    <cellStyle name="Pourcentage 4 9_Commentaires" xfId="49569" xr:uid="{918CB0A3-D235-4407-A333-1BC1C67C7928}"/>
    <cellStyle name="Pourcentage 4_Commentaires" xfId="49570" xr:uid="{B8AD64FC-0C97-4B73-ACF6-84AA0A5172EA}"/>
    <cellStyle name="Pourcentage 5" xfId="49571" xr:uid="{CF1D1F34-2F77-4BB1-AF50-830E06787D46}"/>
    <cellStyle name="Pourcentage 5 2" xfId="49572" xr:uid="{D501B806-4B09-4B11-9138-8D64C9894893}"/>
    <cellStyle name="Pourcentage 5 3" xfId="49573" xr:uid="{8E204FB7-094A-4E17-AD4C-490231833280}"/>
    <cellStyle name="Pourcentage 5_Commentaires" xfId="49574" xr:uid="{FBEAA0C3-9A8B-481E-80F0-EB7BE3587EB2}"/>
    <cellStyle name="Pourcentage 6" xfId="49575" xr:uid="{AC4DEFFD-B780-44F6-96B9-F2255F381666}"/>
    <cellStyle name="Pourcentage 6 2" xfId="49576" xr:uid="{6C27FCDD-D3F3-4ABA-A0FA-9FCD04FD54A1}"/>
    <cellStyle name="Pourcentage 6_Commentaires" xfId="49577" xr:uid="{736C8767-7011-4E47-BDB0-E6732596FA71}"/>
    <cellStyle name="Pourcentage 7" xfId="49578" xr:uid="{B866B209-1AA9-43DA-849D-38B8A0E9E964}"/>
    <cellStyle name="Pourcentage 7 10" xfId="49579" xr:uid="{105D4957-0F50-406C-AE2C-9C495FB200A3}"/>
    <cellStyle name="Pourcentage 7 2" xfId="49580" xr:uid="{F45AC30B-248E-4186-873B-9624646CD7A3}"/>
    <cellStyle name="Pourcentage 7 2 2" xfId="49581" xr:uid="{80E8E4E7-04AA-4919-BA01-F6642D0037AD}"/>
    <cellStyle name="Pourcentage 7 2 2 2" xfId="49582" xr:uid="{1BF75D41-19D1-4088-B0A5-14A563943214}"/>
    <cellStyle name="Pourcentage 7 2 2 3" xfId="49583" xr:uid="{BAEC7540-4C47-464B-80D0-DEC768F09CF7}"/>
    <cellStyle name="Pourcentage 7 2 2_Commentaires" xfId="49584" xr:uid="{50CF054A-C94F-4D68-9733-DD725082AB68}"/>
    <cellStyle name="Pourcentage 7 2 3" xfId="49585" xr:uid="{DF895028-CCC1-4F0B-8BD8-0E04276E054A}"/>
    <cellStyle name="Pourcentage 7 2 4" xfId="49586" xr:uid="{7D74F4A3-7772-40D3-AAA0-ECCA910DE9DB}"/>
    <cellStyle name="Pourcentage 7 2_Commentaires" xfId="49587" xr:uid="{EB5AB2D2-6393-4F88-8EB6-5741802C143B}"/>
    <cellStyle name="Pourcentage 7 3" xfId="49588" xr:uid="{C12FD4E6-A9E4-408A-B632-34C3A1E6471E}"/>
    <cellStyle name="Pourcentage 7 3 2" xfId="49589" xr:uid="{C75C6BE2-AE2C-4CFD-BE90-A4E2DF116B26}"/>
    <cellStyle name="Pourcentage 7 3 2 2" xfId="49590" xr:uid="{28248EC7-FB3E-442C-87A1-1D0EF38E6EB6}"/>
    <cellStyle name="Pourcentage 7 3 2 3" xfId="49591" xr:uid="{D49F964C-E7B3-46A5-9E3D-FB1344269034}"/>
    <cellStyle name="Pourcentage 7 3 2_Commentaires" xfId="49592" xr:uid="{159B6D1B-97B0-4E81-86DD-EAA826D684B2}"/>
    <cellStyle name="Pourcentage 7 3 3" xfId="49593" xr:uid="{B5D420F7-35CE-4B43-8FEE-27430A998CDD}"/>
    <cellStyle name="Pourcentage 7 3 4" xfId="49594" xr:uid="{2C1C0FDD-1911-4752-9C9E-27FF8273314C}"/>
    <cellStyle name="Pourcentage 7 3_Commentaires" xfId="49595" xr:uid="{23BDF62C-D864-47F5-83AC-EBF164151906}"/>
    <cellStyle name="Pourcentage 7 4" xfId="49596" xr:uid="{C7631D4A-11BB-402F-A417-907BAE8272C6}"/>
    <cellStyle name="Pourcentage 7 4 2" xfId="49597" xr:uid="{0F1E3FE5-A84C-46A3-BD2E-C1C05267EB3C}"/>
    <cellStyle name="Pourcentage 7 4 2 2" xfId="49598" xr:uid="{C0F98FF8-6A25-47F8-A183-5E4F624C62AF}"/>
    <cellStyle name="Pourcentage 7 4 2 3" xfId="49599" xr:uid="{FEE429CD-BF0D-4C56-A496-6BFF1B031275}"/>
    <cellStyle name="Pourcentage 7 4 2_Commentaires" xfId="49600" xr:uid="{DD552903-5975-4BA1-A19C-4AFD7D43CFD8}"/>
    <cellStyle name="Pourcentage 7 4 3" xfId="49601" xr:uid="{29CD5083-EDAC-432F-96B0-969F895CE2D5}"/>
    <cellStyle name="Pourcentage 7 4 4" xfId="49602" xr:uid="{6BB41E7C-47F5-4716-AEF9-DE13CAE28CB4}"/>
    <cellStyle name="Pourcentage 7 4_Commentaires" xfId="49603" xr:uid="{A1B7A4A8-3632-4059-AF2B-8B82AD8081DC}"/>
    <cellStyle name="Pourcentage 7 5" xfId="49604" xr:uid="{D889584B-3F30-426A-8338-944B83D6462E}"/>
    <cellStyle name="Pourcentage 7 5 2" xfId="49605" xr:uid="{FE03EA3B-B7D0-49EB-8C93-0EFC260F9132}"/>
    <cellStyle name="Pourcentage 7 5 2 2" xfId="49606" xr:uid="{A20AE08F-3A6B-464C-A191-DBE30529C838}"/>
    <cellStyle name="Pourcentage 7 5 2_Commentaires" xfId="49607" xr:uid="{90D75867-1382-43B1-BC88-DE9227D71DD9}"/>
    <cellStyle name="Pourcentage 7 5 3" xfId="49608" xr:uid="{5E3C28EE-5172-411F-9BF1-44496585CD8D}"/>
    <cellStyle name="Pourcentage 7 5 4" xfId="49609" xr:uid="{8C6A725A-2CD5-4F45-A99F-3ACAD7B653E7}"/>
    <cellStyle name="Pourcentage 7 5_Commentaires" xfId="49610" xr:uid="{5AA211F9-919E-4515-97E6-1D624189E7C1}"/>
    <cellStyle name="Pourcentage 7 6" xfId="49611" xr:uid="{FE13BFD1-F92B-4F16-AA44-397A45888C06}"/>
    <cellStyle name="Pourcentage 7 6 2" xfId="49612" xr:uid="{7ED8A957-29BA-435D-B5E7-7F143B677380}"/>
    <cellStyle name="Pourcentage 7 6 2 2" xfId="49613" xr:uid="{FF68477D-9E12-48DB-B9C4-799CA723D4FF}"/>
    <cellStyle name="Pourcentage 7 6 2_Commentaires" xfId="49614" xr:uid="{3E28DAF4-EE6D-4074-B1AA-CD7576BCAE10}"/>
    <cellStyle name="Pourcentage 7 6 3" xfId="49615" xr:uid="{0E1E7626-0733-4070-A24C-7CA1AC2F02C3}"/>
    <cellStyle name="Pourcentage 7 6 4" xfId="49616" xr:uid="{046EA52E-F295-49B9-97C5-753D78FB4E55}"/>
    <cellStyle name="Pourcentage 7 6_Commentaires" xfId="49617" xr:uid="{386F884E-B68E-49A7-9098-FCF9F00CAD5B}"/>
    <cellStyle name="Pourcentage 7 7" xfId="49618" xr:uid="{11AABE5C-7A20-4D25-8F56-D5FED191B3B1}"/>
    <cellStyle name="Pourcentage 7 7 2" xfId="49619" xr:uid="{86EB7AD3-5C6F-4671-BC90-2BAD9A17A92A}"/>
    <cellStyle name="Pourcentage 7 7 3" xfId="49620" xr:uid="{9290AAF7-4C9A-47D9-A675-8D6DBE238EDD}"/>
    <cellStyle name="Pourcentage 7 7_Commentaires" xfId="49621" xr:uid="{AFD402D6-8D31-4BF8-B206-CF2D9FBBDEC7}"/>
    <cellStyle name="Pourcentage 7 8" xfId="49622" xr:uid="{ACD7873C-673D-4235-B542-1F735698DE8F}"/>
    <cellStyle name="Pourcentage 7 9" xfId="49623" xr:uid="{7B074BD3-646A-4E5C-865C-8A8DD902FB0C}"/>
    <cellStyle name="Pourcentage 7_Commentaires" xfId="49624" xr:uid="{5A554091-ECB4-4E04-A8A3-7B737ACB86FF}"/>
    <cellStyle name="Pourcentage 8" xfId="49625" xr:uid="{3C32BC68-5292-419D-BF69-B4913F693E90}"/>
    <cellStyle name="Pourcentage 8 2" xfId="49626" xr:uid="{AB821E99-F906-4F79-BE57-5E1B3632257B}"/>
    <cellStyle name="Pourcentage 8 2 2" xfId="49627" xr:uid="{FCA3DBD6-E3A5-4688-98E0-F2537A9BE2A4}"/>
    <cellStyle name="Pourcentage 8 2 3" xfId="49628" xr:uid="{497219A5-2A03-4E65-9FAC-203E5359AF4E}"/>
    <cellStyle name="Pourcentage 8 3" xfId="49629" xr:uid="{1417F28B-5CEC-432E-A67A-431E1F31CE9E}"/>
    <cellStyle name="Pourcentage 8 3 2" xfId="49630" xr:uid="{501AF117-C12B-43FE-A094-AEB8835E8B61}"/>
    <cellStyle name="Pourcentage 8 4" xfId="49631" xr:uid="{54D1EC08-52D2-4613-93A2-D66B452F6EA6}"/>
    <cellStyle name="Pourcentage 8 4 2" xfId="49632" xr:uid="{4EE45000-1642-4551-B953-E04C33C5E299}"/>
    <cellStyle name="Pourcentage 8 5" xfId="49633" xr:uid="{70A778E4-8B50-4B80-8191-045B93ACD510}"/>
    <cellStyle name="Pourcentage 8 6" xfId="49634" xr:uid="{58D29E41-01A2-43FA-8923-6C9389578C84}"/>
    <cellStyle name="Pourcentage 8_Commentaires" xfId="49635" xr:uid="{1C7CA084-BBE9-48A6-9BFB-0EB3726BCBC2}"/>
    <cellStyle name="Pourcentage 9" xfId="49636" xr:uid="{14D95607-AFB1-4CF0-9BF6-5EEA00B53C84}"/>
    <cellStyle name="Pourcentage 9 2" xfId="49637" xr:uid="{F7C64A58-0809-47E7-8330-7101A3F60E89}"/>
    <cellStyle name="Pourcentage 9 3" xfId="49638" xr:uid="{F54A2CCC-3C9D-4835-9DDD-0475D9459386}"/>
    <cellStyle name="PSChar" xfId="49639" xr:uid="{0CD09D22-1AA2-4597-9CFC-E0C584D39B52}"/>
    <cellStyle name="PSDate" xfId="49640" xr:uid="{424F2604-B274-47FC-8354-A4771C3FC727}"/>
    <cellStyle name="PSDec" xfId="49641" xr:uid="{8BC8D969-5A2B-447B-B5C4-C8BA1EDD36B7}"/>
    <cellStyle name="PSHeading" xfId="49642" xr:uid="{908B20DB-261B-4AE1-96ED-693FACD1F7BD}"/>
    <cellStyle name="PSHeading 10" xfId="49643" xr:uid="{65158CAE-21E6-47A4-8E65-94221AA66DE4}"/>
    <cellStyle name="PSHeading 11" xfId="49644" xr:uid="{B2B8B4E4-40FE-49AF-9743-7EA8D0E324CA}"/>
    <cellStyle name="PSHeading 12" xfId="49645" xr:uid="{0067CD98-BFCD-4E6C-9491-6682A9C33636}"/>
    <cellStyle name="PSHeading 13" xfId="49646" xr:uid="{68B2B6E4-6D86-45A9-B6B9-3D6C8201DFD7}"/>
    <cellStyle name="PSHeading 2" xfId="49647" xr:uid="{27E879BF-5069-406C-A43C-1E8730F66004}"/>
    <cellStyle name="PSHeading 2 10" xfId="49648" xr:uid="{A14D0B9A-4E4A-43B2-BB68-61D8EFC3E13F}"/>
    <cellStyle name="PSHeading 2 11" xfId="49649" xr:uid="{E39BB003-3973-4239-87F4-FF0688ADACC6}"/>
    <cellStyle name="PSHeading 2 12" xfId="49650" xr:uid="{F0883C45-75C2-40D7-8B9E-1AB50BBD6087}"/>
    <cellStyle name="PSHeading 2 2" xfId="49651" xr:uid="{F6EAD31A-83D9-47CC-A0D0-0198A9116455}"/>
    <cellStyle name="PSHeading 2 2 10" xfId="49652" xr:uid="{B6AA4FC0-B241-4C08-AAB1-3914A6273E0F}"/>
    <cellStyle name="PSHeading 2 2 11" xfId="49653" xr:uid="{A577190B-6B0E-4E18-B30E-72FD8F88DCC0}"/>
    <cellStyle name="PSHeading 2 2 2" xfId="49654" xr:uid="{DABBECCC-21D0-4EF0-B218-03FD67C1DEFA}"/>
    <cellStyle name="PSHeading 2 2 2 2" xfId="49655" xr:uid="{4F828855-8A07-4803-BF67-AA6B4EB24AD4}"/>
    <cellStyle name="PSHeading 2 2 2 3" xfId="49656" xr:uid="{68B4A4B0-621E-4263-A2E4-340224ACD226}"/>
    <cellStyle name="PSHeading 2 2 2 4" xfId="49657" xr:uid="{05DA6D58-D37A-480F-981D-BC79AB3DA938}"/>
    <cellStyle name="PSHeading 2 2 2 5" xfId="49658" xr:uid="{504DF054-404F-47EC-919B-A0692A2FD3F2}"/>
    <cellStyle name="PSHeading 2 2 2 6" xfId="49659" xr:uid="{BDF0478F-32EA-4429-9B45-3A910FB57094}"/>
    <cellStyle name="PSHeading 2 2 2 7" xfId="49660" xr:uid="{7B9F0587-0E53-41FB-99C5-9ECA24C907AC}"/>
    <cellStyle name="PSHeading 2 2 2 8" xfId="49661" xr:uid="{C60FF3B3-0AA1-4228-B8C8-5A57E9278B2F}"/>
    <cellStyle name="PSHeading 2 2 2 9" xfId="49662" xr:uid="{00458085-060D-40CC-8D1A-793261DB2BD9}"/>
    <cellStyle name="PSHeading 2 2 3" xfId="49663" xr:uid="{75553DA5-C49E-412F-B286-48FC0E83EA4B}"/>
    <cellStyle name="PSHeading 2 2 3 2" xfId="49664" xr:uid="{96071D47-026D-4803-AB37-A8CDD695CD18}"/>
    <cellStyle name="PSHeading 2 2 3 3" xfId="49665" xr:uid="{A6C35F33-9511-40E7-8DD1-D7A9EE869AF7}"/>
    <cellStyle name="PSHeading 2 2 3 4" xfId="49666" xr:uid="{28BA8B07-2F05-4564-BEFC-EAD871C67831}"/>
    <cellStyle name="PSHeading 2 2 3 5" xfId="49667" xr:uid="{9BDE67D6-6E73-42CB-8B10-00A80DB92182}"/>
    <cellStyle name="PSHeading 2 2 3 6" xfId="49668" xr:uid="{6F5BD65A-BF1C-4962-896A-9DB35C60F44C}"/>
    <cellStyle name="PSHeading 2 2 3 7" xfId="49669" xr:uid="{3E053432-D685-47FA-9496-E43990C3531E}"/>
    <cellStyle name="PSHeading 2 2 3 8" xfId="49670" xr:uid="{FBD2BD14-7BCE-4FE0-8985-C36A4EB17C58}"/>
    <cellStyle name="PSHeading 2 2 3 9" xfId="49671" xr:uid="{581AA35A-909C-43FC-A220-E79C5DC14D85}"/>
    <cellStyle name="PSHeading 2 2 4" xfId="49672" xr:uid="{093BEF8A-3F1D-4457-B541-29B5429B6212}"/>
    <cellStyle name="PSHeading 2 2 5" xfId="49673" xr:uid="{6423FE75-3D7B-43F5-9956-259E4B74AE41}"/>
    <cellStyle name="PSHeading 2 2 6" xfId="49674" xr:uid="{C8CA5442-D56A-4A9C-811A-A9F6E6E05B14}"/>
    <cellStyle name="PSHeading 2 2 7" xfId="49675" xr:uid="{8ECE66FC-5CA3-4417-81EA-D7D591CB2E3C}"/>
    <cellStyle name="PSHeading 2 2 8" xfId="49676" xr:uid="{ED03CA2D-3CB4-432C-84A8-339DF462669D}"/>
    <cellStyle name="PSHeading 2 2 9" xfId="49677" xr:uid="{A3B9E938-E1FD-47EC-8349-842E206DF48A}"/>
    <cellStyle name="PSHeading 2 3" xfId="49678" xr:uid="{23ED4206-3E90-4593-ABCD-BC0DCBA5AEAE}"/>
    <cellStyle name="PSHeading 2 3 2" xfId="49679" xr:uid="{ECAA90EC-3911-4977-93AA-1390CDB60E18}"/>
    <cellStyle name="PSHeading 2 3 3" xfId="49680" xr:uid="{94549EFF-838F-493A-B137-7BDF607315B9}"/>
    <cellStyle name="PSHeading 2 3 4" xfId="49681" xr:uid="{5C073DB8-5191-4767-AF19-69C484A57699}"/>
    <cellStyle name="PSHeading 2 3 5" xfId="49682" xr:uid="{0BA35808-2B5C-45B6-93CC-2B7005751CEA}"/>
    <cellStyle name="PSHeading 2 3 6" xfId="49683" xr:uid="{6AC0CE30-5469-426F-B941-5D56AF71E285}"/>
    <cellStyle name="PSHeading 2 3 7" xfId="49684" xr:uid="{CC0287CB-847D-4248-AB45-7BA1507DB286}"/>
    <cellStyle name="PSHeading 2 3 8" xfId="49685" xr:uid="{6ACC62A9-1913-4CF8-A0CD-0EE96A3B11BB}"/>
    <cellStyle name="PSHeading 2 3 9" xfId="49686" xr:uid="{6E0328EC-D266-4DDE-8BA8-F543C49ED8F1}"/>
    <cellStyle name="PSHeading 2 4" xfId="49687" xr:uid="{CEFB3EEC-6119-4982-B2C1-9EA647A80D64}"/>
    <cellStyle name="PSHeading 2 4 2" xfId="49688" xr:uid="{22A1D3E8-520D-4AD5-9E73-2D7C522CA007}"/>
    <cellStyle name="PSHeading 2 4 3" xfId="49689" xr:uid="{D66E6FC2-2EFD-4B12-A06D-6F2D1FF4E99B}"/>
    <cellStyle name="PSHeading 2 4 4" xfId="49690" xr:uid="{FE2A9F34-B29F-4FE6-8035-3A4A07E7715A}"/>
    <cellStyle name="PSHeading 2 4 5" xfId="49691" xr:uid="{2FE19E34-94B5-4BC8-B3C6-DDA6EBF96198}"/>
    <cellStyle name="PSHeading 2 4 6" xfId="49692" xr:uid="{06D67078-55B7-428B-8333-44A3D176B66B}"/>
    <cellStyle name="PSHeading 2 4 7" xfId="49693" xr:uid="{48A10EA0-914E-4D90-B603-50E379993BDD}"/>
    <cellStyle name="PSHeading 2 4 8" xfId="49694" xr:uid="{7F7CB3B2-5B96-467C-ADBE-8FCA21B4ADC6}"/>
    <cellStyle name="PSHeading 2 4 9" xfId="49695" xr:uid="{48B4B836-50D4-47A7-BA09-4376ED34C7AB}"/>
    <cellStyle name="PSHeading 2 5" xfId="49696" xr:uid="{553B4AA2-8275-467E-89DD-6244A33471E7}"/>
    <cellStyle name="PSHeading 2 6" xfId="49697" xr:uid="{6D18A1C3-E8ED-4CFF-8A9F-E66FB4973CE2}"/>
    <cellStyle name="PSHeading 2 7" xfId="49698" xr:uid="{A9A72A90-8E3C-404B-B97E-ACBF65C5C236}"/>
    <cellStyle name="PSHeading 2 8" xfId="49699" xr:uid="{9C55E4AD-1F46-4EF7-9DC9-A9E6E93864D3}"/>
    <cellStyle name="PSHeading 2 9" xfId="49700" xr:uid="{22E8811C-29CC-4562-9E59-512D7A1EB629}"/>
    <cellStyle name="PSHeading 2_Commentaires" xfId="49701" xr:uid="{56935C39-F90F-41D7-B947-1DE74CA830C4}"/>
    <cellStyle name="PSHeading 3" xfId="49702" xr:uid="{64BC6644-6B93-4CD1-B93C-FB44074DE84B}"/>
    <cellStyle name="PSHeading 3 10" xfId="49703" xr:uid="{A8A36631-36D3-43F1-9962-E2450454F75D}"/>
    <cellStyle name="PSHeading 3 11" xfId="49704" xr:uid="{74C7B498-E672-4E85-AFB0-522F395313C3}"/>
    <cellStyle name="PSHeading 3 2" xfId="49705" xr:uid="{437ADEBD-79D7-4AE0-924A-95E5C16CA90E}"/>
    <cellStyle name="PSHeading 3 2 2" xfId="49706" xr:uid="{9BB80159-7486-4DF2-9B71-C4214125E4FA}"/>
    <cellStyle name="PSHeading 3 2 3" xfId="49707" xr:uid="{7AEB1C70-4321-4F7E-B04C-701EFEC1D969}"/>
    <cellStyle name="PSHeading 3 2 4" xfId="49708" xr:uid="{F1BB5E8D-DF06-4249-995A-3B5E5E1B402C}"/>
    <cellStyle name="PSHeading 3 2 5" xfId="49709" xr:uid="{2834FA92-0791-4E67-B106-D21DC7E52E36}"/>
    <cellStyle name="PSHeading 3 2 6" xfId="49710" xr:uid="{942A658A-CC18-457A-9E57-CC552CF00726}"/>
    <cellStyle name="PSHeading 3 2 7" xfId="49711" xr:uid="{485C6942-39F3-4D9B-B9C0-A36129E0FD02}"/>
    <cellStyle name="PSHeading 3 2 8" xfId="49712" xr:uid="{F6801749-89BC-4441-A62F-21F0087DBF84}"/>
    <cellStyle name="PSHeading 3 2 9" xfId="49713" xr:uid="{C9482113-511F-46E8-B34E-29292B1F5179}"/>
    <cellStyle name="PSHeading 3 3" xfId="49714" xr:uid="{2A122F58-97E3-4C6C-A897-CD117F1A037A}"/>
    <cellStyle name="PSHeading 3 3 2" xfId="49715" xr:uid="{9DF805D9-F006-41C8-98DE-5F44B7434BC4}"/>
    <cellStyle name="PSHeading 3 3 3" xfId="49716" xr:uid="{D184DBAF-9067-4875-AF3D-2CC6BEABB41D}"/>
    <cellStyle name="PSHeading 3 3 4" xfId="49717" xr:uid="{8AA09CD1-27FF-4C77-B7B1-4EA7BE403B76}"/>
    <cellStyle name="PSHeading 3 3 5" xfId="49718" xr:uid="{C8BEB5DD-002E-4C5F-A7F6-147A52F0920B}"/>
    <cellStyle name="PSHeading 3 3 6" xfId="49719" xr:uid="{F5B124BD-2495-4278-AC73-106B578D7E92}"/>
    <cellStyle name="PSHeading 3 3 7" xfId="49720" xr:uid="{0857DA01-C80D-488C-BCD4-645AFAB93E49}"/>
    <cellStyle name="PSHeading 3 3 8" xfId="49721" xr:uid="{C01C608F-6F5F-4AD6-B2B1-0EF3DB962C4A}"/>
    <cellStyle name="PSHeading 3 3 9" xfId="49722" xr:uid="{D036AE6F-06FB-4167-B50D-49EDEB8EDAEB}"/>
    <cellStyle name="PSHeading 3 4" xfId="49723" xr:uid="{D790F6BC-E5A5-462B-AA89-3B9A4592468D}"/>
    <cellStyle name="PSHeading 3 5" xfId="49724" xr:uid="{23E1EA98-C9DB-49F4-B2B9-2914D948C5AC}"/>
    <cellStyle name="PSHeading 3 6" xfId="49725" xr:uid="{273D3970-4C43-4096-8877-A5B9930C820F}"/>
    <cellStyle name="PSHeading 3 7" xfId="49726" xr:uid="{2757C9EC-84E7-44E2-A37A-D7B77C2E5EF9}"/>
    <cellStyle name="PSHeading 3 8" xfId="49727" xr:uid="{2EBC8250-2D81-4BD0-A7DD-F93455EE8ACC}"/>
    <cellStyle name="PSHeading 3 9" xfId="49728" xr:uid="{50D26726-4BB6-4050-869C-517EBC83F2AB}"/>
    <cellStyle name="PSHeading 4" xfId="49729" xr:uid="{22B5298A-0AD4-4699-8614-92E5EA63C825}"/>
    <cellStyle name="PSHeading 4 10" xfId="49730" xr:uid="{DAA4E196-63ED-4ACA-A20F-2CCF636DC8FF}"/>
    <cellStyle name="PSHeading 4 2" xfId="49731" xr:uid="{F40BF111-F344-45FD-BD05-0259A6C5B3AF}"/>
    <cellStyle name="PSHeading 4 2 2" xfId="49732" xr:uid="{88334B01-AFB2-4961-92F3-6E47F1BA4684}"/>
    <cellStyle name="PSHeading 4 2 3" xfId="49733" xr:uid="{702A988C-3A9D-4C4D-8D44-35D4BAFE26E0}"/>
    <cellStyle name="PSHeading 4 2 4" xfId="49734" xr:uid="{6251E098-AEE6-4CF1-8A13-B9DF9F13DC15}"/>
    <cellStyle name="PSHeading 4 2 5" xfId="49735" xr:uid="{285DF033-09BB-41C6-9D21-9E1454F39779}"/>
    <cellStyle name="PSHeading 4 2 6" xfId="49736" xr:uid="{57DD75D9-42B5-479D-9B9F-BC04525BCDC9}"/>
    <cellStyle name="PSHeading 4 2 7" xfId="49737" xr:uid="{14BD3A99-1C6E-4AA5-AB74-E1E01DEAF8F3}"/>
    <cellStyle name="PSHeading 4 2 8" xfId="49738" xr:uid="{F83D0C85-31C9-4C23-80CA-6F23B26A53B4}"/>
    <cellStyle name="PSHeading 4 2 9" xfId="49739" xr:uid="{03ABD9A7-D270-4A4F-8771-D3D7DF40B280}"/>
    <cellStyle name="PSHeading 4 3" xfId="49740" xr:uid="{BE54BD45-5D5F-47BD-B5EA-CF0757F15B31}"/>
    <cellStyle name="PSHeading 4 4" xfId="49741" xr:uid="{16E4A37A-E8BB-4E70-B4A1-B3FECC2F759B}"/>
    <cellStyle name="PSHeading 4 5" xfId="49742" xr:uid="{0FD9EDFD-3C1E-4AEB-94AC-DA0EBFD383A5}"/>
    <cellStyle name="PSHeading 4 6" xfId="49743" xr:uid="{A7CFC3DF-3A24-4780-B7D6-95730B8B2C52}"/>
    <cellStyle name="PSHeading 4 7" xfId="49744" xr:uid="{FA0CA510-C859-4666-A8BA-37020D81E765}"/>
    <cellStyle name="PSHeading 4 8" xfId="49745" xr:uid="{F0C010DF-36D8-4625-A962-7CB7CFEA905E}"/>
    <cellStyle name="PSHeading 4 9" xfId="49746" xr:uid="{0531F604-1A41-459A-82F0-50BB9B0E248A}"/>
    <cellStyle name="PSHeading 5" xfId="49747" xr:uid="{EB70276D-5B07-44A2-AD66-A0369950B370}"/>
    <cellStyle name="PSHeading 5 10" xfId="49748" xr:uid="{58799620-DE22-451A-8350-3C07AD2749CB}"/>
    <cellStyle name="PSHeading 5 2" xfId="49749" xr:uid="{4A031EE6-46BD-4EFB-B231-9E545996B6AE}"/>
    <cellStyle name="PSHeading 5 2 2" xfId="49750" xr:uid="{E09F00E0-0158-4510-A518-387542A28FFA}"/>
    <cellStyle name="PSHeading 5 2 3" xfId="49751" xr:uid="{21BA8616-9EFE-46B8-A99E-B2B83BA8A380}"/>
    <cellStyle name="PSHeading 5 2 4" xfId="49752" xr:uid="{2B9A9536-F638-4DD9-B8EF-543794AB9C5D}"/>
    <cellStyle name="PSHeading 5 2 5" xfId="49753" xr:uid="{2DCF9D55-FA3F-4C3A-9A74-73926819E061}"/>
    <cellStyle name="PSHeading 5 2 6" xfId="49754" xr:uid="{A7026EBA-B8F7-43AE-AD45-348A9DE569F4}"/>
    <cellStyle name="PSHeading 5 2 7" xfId="49755" xr:uid="{ECB9C1FF-86B8-45F8-8AAB-A36735C8DA56}"/>
    <cellStyle name="PSHeading 5 2 8" xfId="49756" xr:uid="{BAAED873-0A53-408C-B69A-E42D1B6D9EC3}"/>
    <cellStyle name="PSHeading 5 2 9" xfId="49757" xr:uid="{AAFA9E88-6A58-4142-9406-4F7CF6F63890}"/>
    <cellStyle name="PSHeading 5 3" xfId="49758" xr:uid="{7A78E2C7-5A36-467E-9D8F-B6C9D6296CAF}"/>
    <cellStyle name="PSHeading 5 4" xfId="49759" xr:uid="{CC2FA692-0939-4BD3-B6DA-36F6EC230157}"/>
    <cellStyle name="PSHeading 5 5" xfId="49760" xr:uid="{5D23A3B3-0D72-45F1-B8B4-B19B4116F6DC}"/>
    <cellStyle name="PSHeading 5 6" xfId="49761" xr:uid="{DFFFAFB7-062A-46F4-8B54-9DCB235BA883}"/>
    <cellStyle name="PSHeading 5 7" xfId="49762" xr:uid="{D2807497-1C77-4E4C-8AB8-F8931C9114CE}"/>
    <cellStyle name="PSHeading 5 8" xfId="49763" xr:uid="{F639594E-80D3-4F6A-9088-33DA74867E11}"/>
    <cellStyle name="PSHeading 5 9" xfId="49764" xr:uid="{1AC47EFF-3449-4FCE-A326-0D527C639808}"/>
    <cellStyle name="PSHeading 6" xfId="49765" xr:uid="{29B19569-0708-4703-A2E4-9ACEEAE6CABE}"/>
    <cellStyle name="PSHeading 7" xfId="49766" xr:uid="{BD2D1F07-7C40-4997-B58C-BD380A5C5F2C}"/>
    <cellStyle name="PSHeading 8" xfId="49767" xr:uid="{B7D393AD-DCF6-4743-AD5C-723FB9CF1D7F}"/>
    <cellStyle name="PSHeading 9" xfId="49768" xr:uid="{B86A7EE3-B47E-4ECF-A3B2-946890D346AD}"/>
    <cellStyle name="PSHeading_Commentaires" xfId="49769" xr:uid="{5946C3F7-2D76-44D2-8AE4-931C5921F909}"/>
    <cellStyle name="PSInt" xfId="49770" xr:uid="{D94112DE-B085-4988-92C0-C4551AB141FE}"/>
    <cellStyle name="PSSpacer" xfId="49771" xr:uid="{A23220C4-164A-4FBE-8B25-3577564BBA97}"/>
    <cellStyle name="Satisfaisant" xfId="8" builtinId="26" customBuiltin="1"/>
    <cellStyle name="Satisfaisant 1" xfId="49772" xr:uid="{5F9588DE-330B-40F9-811C-F40CDB14F31A}"/>
    <cellStyle name="Satisfaisant 2" xfId="49773" xr:uid="{18030B35-1D5C-4908-88E3-439BC300EC4E}"/>
    <cellStyle name="Satisfaisant 2 2" xfId="49774" xr:uid="{F895AC40-1A98-4927-B97A-191AD0801F99}"/>
    <cellStyle name="Satisfaisant 3" xfId="49775" xr:uid="{7F917109-C435-468E-8B59-5931FBD2A386}"/>
    <cellStyle name="Sortie" xfId="12" builtinId="21" customBuiltin="1"/>
    <cellStyle name="Sortie 1" xfId="49776" xr:uid="{6D90FDBC-4D27-4C63-B89F-ABB373FE6333}"/>
    <cellStyle name="Sortie 10" xfId="49777" xr:uid="{F22BCDD3-9173-47AB-AB69-8FC2E46CD65A}"/>
    <cellStyle name="Sortie 10 2" xfId="49778" xr:uid="{4386EFCB-6351-4254-A63B-D4692248385F}"/>
    <cellStyle name="Sortie 10 2 2" xfId="49779" xr:uid="{C7D9FA69-4511-482E-A425-128ECEE8AC8A}"/>
    <cellStyle name="Sortie 10 2_Commentaires" xfId="49780" xr:uid="{512CEEEC-A1E4-40E4-9795-8C3E3FDD5B25}"/>
    <cellStyle name="Sortie 10 3" xfId="49781" xr:uid="{B62F669F-457E-4CE7-8996-9EA7E60C65B8}"/>
    <cellStyle name="Sortie 10_Commentaires" xfId="49782" xr:uid="{97AE1635-5DA6-4A79-A3C5-143FB6FEDA30}"/>
    <cellStyle name="Sortie 11" xfId="49783" xr:uid="{0B3938DE-339C-4059-B0A1-3CD7F6A80200}"/>
    <cellStyle name="Sortie 11 2" xfId="49784" xr:uid="{CFA40DEF-90BA-4BC8-8F4C-BCC44C78764B}"/>
    <cellStyle name="Sortie 11 2 2" xfId="49785" xr:uid="{D854FBA9-896C-47D2-A091-AB84073A6949}"/>
    <cellStyle name="Sortie 11 2_Commentaires" xfId="49786" xr:uid="{5CF16503-3AAE-497C-AFD1-5032CFC87885}"/>
    <cellStyle name="Sortie 11 3" xfId="49787" xr:uid="{EC006715-DA82-4518-B563-64B070C23F4F}"/>
    <cellStyle name="Sortie 11_Commentaires" xfId="49788" xr:uid="{C79646D0-911E-4457-A21E-770720FDE79F}"/>
    <cellStyle name="Sortie 12" xfId="49789" xr:uid="{760D04BF-36D4-4048-840D-1457E663B24D}"/>
    <cellStyle name="Sortie 12 2" xfId="49790" xr:uid="{96C9BD00-CC89-43BE-9887-4374DCEBEFA6}"/>
    <cellStyle name="Sortie 12 2 2" xfId="49791" xr:uid="{79C9D4B8-171B-49B9-A680-CC1D21FB5EF7}"/>
    <cellStyle name="Sortie 12 2_Commentaires" xfId="49792" xr:uid="{B792582B-1A21-4BAE-B0B6-39BE5BC53E45}"/>
    <cellStyle name="Sortie 12 3" xfId="49793" xr:uid="{1A59CA5F-FE54-4FD7-B82F-E1E4BB1D09F9}"/>
    <cellStyle name="Sortie 12_Commentaires" xfId="49794" xr:uid="{F9D50306-CA77-4638-B433-F0A74D777069}"/>
    <cellStyle name="Sortie 13" xfId="49795" xr:uid="{EF7C4FB0-8759-4D07-BEB0-C10F079C0A9C}"/>
    <cellStyle name="Sortie 13 2" xfId="49796" xr:uid="{9603CF02-0D18-4B45-93DC-19B609D67F01}"/>
    <cellStyle name="Sortie 13 2 2" xfId="49797" xr:uid="{A54392C2-C56A-46C9-8955-4C09F78A1798}"/>
    <cellStyle name="Sortie 13 2_Commentaires" xfId="49798" xr:uid="{A73B1E6B-F39B-45EF-98C0-D3B082924216}"/>
    <cellStyle name="Sortie 13 3" xfId="49799" xr:uid="{32F3F2C5-E48F-482B-A372-4E1CF3A9B81C}"/>
    <cellStyle name="Sortie 13_Commentaires" xfId="49800" xr:uid="{71CD5DBB-1DB0-46E9-A0F7-D041BECA056B}"/>
    <cellStyle name="Sortie 14" xfId="49801" xr:uid="{ED351E10-3C2A-44B9-8032-C317BC21B776}"/>
    <cellStyle name="Sortie 14 2" xfId="49802" xr:uid="{17420EE0-E94B-4E30-8634-864D6CAB9B68}"/>
    <cellStyle name="Sortie 14 2 2" xfId="49803" xr:uid="{5DB82077-B07B-414F-90E3-129CCCDFAD3A}"/>
    <cellStyle name="Sortie 14 2_Commentaires" xfId="49804" xr:uid="{883EE22E-C7DF-43A7-94F3-B38EB618272F}"/>
    <cellStyle name="Sortie 14 3" xfId="49805" xr:uid="{96DE396F-66A2-4DCE-80C8-69F2A122F80F}"/>
    <cellStyle name="Sortie 14_Commentaires" xfId="49806" xr:uid="{7358295D-91E4-4B1E-A3FF-55E205722317}"/>
    <cellStyle name="Sortie 15" xfId="49807" xr:uid="{A04346BE-EBDC-4251-B22D-20E19DC982D1}"/>
    <cellStyle name="Sortie 15 2" xfId="49808" xr:uid="{FAF0874A-8856-4B69-8CC4-CEA3025C298F}"/>
    <cellStyle name="Sortie 15 2 2" xfId="49809" xr:uid="{2DD41097-125B-42DB-AC4B-84F4C31F630A}"/>
    <cellStyle name="Sortie 15 2_Commentaires" xfId="49810" xr:uid="{3D602364-7418-4CA9-8B28-ABA126774F42}"/>
    <cellStyle name="Sortie 15 3" xfId="49811" xr:uid="{23C97A38-F488-4FEA-AC53-50EF0B35DFB9}"/>
    <cellStyle name="Sortie 15_Commentaires" xfId="49812" xr:uid="{F17CB620-1818-4082-AE5F-0D7DD09B5C60}"/>
    <cellStyle name="Sortie 16" xfId="49813" xr:uid="{7E0F079A-0666-464B-83AF-2E23508CA406}"/>
    <cellStyle name="Sortie 16 2" xfId="49814" xr:uid="{55A08A7C-7823-4DBE-9BB8-BFF05DE6A6AD}"/>
    <cellStyle name="Sortie 16 2 2" xfId="49815" xr:uid="{D2D4BE68-A601-4116-8784-DC17D2BBD7A7}"/>
    <cellStyle name="Sortie 16 2_Commentaires" xfId="49816" xr:uid="{E94AD42D-4C60-4FB7-8C83-7EF6433F3E2D}"/>
    <cellStyle name="Sortie 16 3" xfId="49817" xr:uid="{761C1CF2-E953-4B6C-A7D0-172EF60EFD35}"/>
    <cellStyle name="Sortie 16_Commentaires" xfId="49818" xr:uid="{AE614632-7723-449F-B6E9-AD5B3BF77DFD}"/>
    <cellStyle name="Sortie 17" xfId="49819" xr:uid="{9123511F-29A9-4679-BD82-CABF2FAFF8EF}"/>
    <cellStyle name="Sortie 17 2" xfId="49820" xr:uid="{094564D9-17CA-4B9B-95B4-7B35C2A70EDC}"/>
    <cellStyle name="Sortie 17_Commentaires" xfId="49821" xr:uid="{764499F4-6963-486D-94CB-7D8C17290E63}"/>
    <cellStyle name="Sortie 18" xfId="49822" xr:uid="{8D499DA5-5792-400C-8EDF-61324CA24A54}"/>
    <cellStyle name="Sortie 19" xfId="49823" xr:uid="{601DB614-F9F8-400C-9969-B5A0918D882F}"/>
    <cellStyle name="Sortie 2" xfId="49824" xr:uid="{C8CCB81F-4BC2-456E-87F4-2A749B08DE9E}"/>
    <cellStyle name="Sortie 2 10" xfId="49825" xr:uid="{FDE20229-2191-42D4-84DF-2316321EBE13}"/>
    <cellStyle name="Sortie 2 11" xfId="49826" xr:uid="{8A21DAA1-41F2-451B-8ECE-7B9C6649641B}"/>
    <cellStyle name="Sortie 2 12" xfId="49827" xr:uid="{F32D9E7D-75F8-4081-AC0C-53A5AF0DDC42}"/>
    <cellStyle name="Sortie 2 13" xfId="49828" xr:uid="{84FB8546-14ED-4432-BE2B-579907CEA8A4}"/>
    <cellStyle name="Sortie 2 2" xfId="49829" xr:uid="{ED190508-C810-4473-8F72-70857DCD404F}"/>
    <cellStyle name="Sortie 2 2 10" xfId="49830" xr:uid="{350D487F-F862-4B19-862B-9FB09FAB9DDD}"/>
    <cellStyle name="Sortie 2 2 11" xfId="49831" xr:uid="{A73BFFD4-B181-4B7D-AE31-ACD9EB71581A}"/>
    <cellStyle name="Sortie 2 2 12" xfId="49832" xr:uid="{1DB74BB8-324B-47FE-91B9-C559A2538E6B}"/>
    <cellStyle name="Sortie 2 2 13" xfId="49833" xr:uid="{31DD26A4-A8F1-4AE2-A656-475DDFA6C12F}"/>
    <cellStyle name="Sortie 2 2 2" xfId="49834" xr:uid="{649CF10A-CD24-4A75-8C50-6C9D8AFDE6A2}"/>
    <cellStyle name="Sortie 2 2 2 10" xfId="49835" xr:uid="{62AF5E6C-377F-4027-8476-6BCC8DB6D754}"/>
    <cellStyle name="Sortie 2 2 2 11" xfId="49836" xr:uid="{B47088AC-AF65-47FF-9DA2-98863849C9DB}"/>
    <cellStyle name="Sortie 2 2 2 12" xfId="49837" xr:uid="{8D400A61-FBFC-4190-8404-F84B7481AD32}"/>
    <cellStyle name="Sortie 2 2 2 2" xfId="49838" xr:uid="{24D02D26-3712-4553-934B-A0ABF40CBBBE}"/>
    <cellStyle name="Sortie 2 2 2 2 10" xfId="49839" xr:uid="{3AD5545D-A328-44B0-B0E0-9456E49FCBBE}"/>
    <cellStyle name="Sortie 2 2 2 2 2" xfId="49840" xr:uid="{FBCFFC5D-5C5A-4DDB-B20C-0DA9B71609A3}"/>
    <cellStyle name="Sortie 2 2 2 2 2 2" xfId="49841" xr:uid="{03364C8B-E199-48E5-B3E0-68C6A6A5CDA8}"/>
    <cellStyle name="Sortie 2 2 2 2 2 2 2" xfId="49842" xr:uid="{1F53B207-7200-454C-9311-B71BD28E4178}"/>
    <cellStyle name="Sortie 2 2 2 2 2 2 3" xfId="49843" xr:uid="{6A92CB6C-8509-4D6C-AD04-19CDAAA02EE6}"/>
    <cellStyle name="Sortie 2 2 2 2 2 2 4" xfId="49844" xr:uid="{7074F985-FB2B-4E14-86E4-60FBE2639C2F}"/>
    <cellStyle name="Sortie 2 2 2 2 2 2 5" xfId="49845" xr:uid="{D8AEE470-BA9C-4AD3-B3F0-68A5D89E546F}"/>
    <cellStyle name="Sortie 2 2 2 2 2 3" xfId="49846" xr:uid="{95FF8B1C-AB42-49F9-A6EF-B20AB7CC8CA4}"/>
    <cellStyle name="Sortie 2 2 2 2 2 3 2" xfId="49847" xr:uid="{2198B2D0-CDB1-4698-8DBE-73F024BBD40E}"/>
    <cellStyle name="Sortie 2 2 2 2 2 3 3" xfId="49848" xr:uid="{88DE23DA-795A-4991-B07F-28D91B25529F}"/>
    <cellStyle name="Sortie 2 2 2 2 2 3 4" xfId="49849" xr:uid="{A567B9B9-6C15-4411-AA54-BA431AF9CA8E}"/>
    <cellStyle name="Sortie 2 2 2 2 2 3 5" xfId="49850" xr:uid="{1511626D-4FE6-48AB-9B97-114EC428A58B}"/>
    <cellStyle name="Sortie 2 2 2 2 2 4" xfId="49851" xr:uid="{667A2F8C-CF48-489E-AFBF-6719CF6B2863}"/>
    <cellStyle name="Sortie 2 2 2 2 2 5" xfId="49852" xr:uid="{9A1EA94C-2183-42F3-938B-A378E2686729}"/>
    <cellStyle name="Sortie 2 2 2 2 2 6" xfId="49853" xr:uid="{792DAB3D-5C72-41B4-9DFE-AA8573207B7A}"/>
    <cellStyle name="Sortie 2 2 2 2 2 7" xfId="49854" xr:uid="{918E43DD-A1D2-4370-92B7-983DD3B30D7F}"/>
    <cellStyle name="Sortie 2 2 2 2 2_Commentaires" xfId="49855" xr:uid="{7D111AAA-1DF0-4F07-84BA-3767359EB5C4}"/>
    <cellStyle name="Sortie 2 2 2 2 3" xfId="49856" xr:uid="{D0C11E20-4715-445D-AD88-E6CC065FA773}"/>
    <cellStyle name="Sortie 2 2 2 2 3 2" xfId="49857" xr:uid="{B601A719-7408-48DE-B61C-E670E9A45072}"/>
    <cellStyle name="Sortie 2 2 2 2 3 2 2" xfId="49858" xr:uid="{2C4AE8BF-3BAC-483C-A6A1-85F6565E0046}"/>
    <cellStyle name="Sortie 2 2 2 2 3 2 3" xfId="49859" xr:uid="{861719E0-5DB9-4C66-B295-57ECE3DC31A8}"/>
    <cellStyle name="Sortie 2 2 2 2 3 2 4" xfId="49860" xr:uid="{680CAE7E-875F-4B30-BD36-A45174247C10}"/>
    <cellStyle name="Sortie 2 2 2 2 3 2 5" xfId="49861" xr:uid="{46C75BA0-2E99-47BE-9AFB-CE313B90C348}"/>
    <cellStyle name="Sortie 2 2 2 2 3 3" xfId="49862" xr:uid="{A27669CC-587C-4B5C-B14D-CA1E8DD6F50F}"/>
    <cellStyle name="Sortie 2 2 2 2 3 3 2" xfId="49863" xr:uid="{CC08FDDE-70A7-42B1-80D9-989310657E92}"/>
    <cellStyle name="Sortie 2 2 2 2 3 3 3" xfId="49864" xr:uid="{534F5E67-CB7D-4B2A-9723-15DABAFFDD9D}"/>
    <cellStyle name="Sortie 2 2 2 2 3 3 4" xfId="49865" xr:uid="{0B766750-0041-4899-99A9-282078D057D1}"/>
    <cellStyle name="Sortie 2 2 2 2 3 3 5" xfId="49866" xr:uid="{F142B987-FDCB-433E-BD80-484F471C3FE2}"/>
    <cellStyle name="Sortie 2 2 2 2 3 4" xfId="49867" xr:uid="{EC07D704-C14C-4457-B3B3-696C892F7B7D}"/>
    <cellStyle name="Sortie 2 2 2 2 3 5" xfId="49868" xr:uid="{3F0BF88D-8078-48BB-870B-26EEC08ED34B}"/>
    <cellStyle name="Sortie 2 2 2 2 3 6" xfId="49869" xr:uid="{80E4D16A-3714-4AB3-AC75-FD96A3F446F6}"/>
    <cellStyle name="Sortie 2 2 2 2 3 7" xfId="49870" xr:uid="{FCF4575C-BD83-4590-984D-7A7F9FFC3C34}"/>
    <cellStyle name="Sortie 2 2 2 2 4" xfId="49871" xr:uid="{1FEBF74D-2DAB-4D24-A758-2147A3654428}"/>
    <cellStyle name="Sortie 2 2 2 2 4 2" xfId="49872" xr:uid="{12359191-7F8B-4EE3-B401-C829C39C9D34}"/>
    <cellStyle name="Sortie 2 2 2 2 4 2 2" xfId="49873" xr:uid="{0FBE5F57-CF2F-458E-90E2-BCF3AB233021}"/>
    <cellStyle name="Sortie 2 2 2 2 4 2 3" xfId="49874" xr:uid="{AE9FEF2B-9BBA-4B75-B97A-3C7335014482}"/>
    <cellStyle name="Sortie 2 2 2 2 4 2 4" xfId="49875" xr:uid="{A486402E-C21C-4E1D-A635-7BAE7B81029E}"/>
    <cellStyle name="Sortie 2 2 2 2 4 2 5" xfId="49876" xr:uid="{50A21D39-5B82-46D9-9ACC-A35D05120989}"/>
    <cellStyle name="Sortie 2 2 2 2 4 3" xfId="49877" xr:uid="{B4C7721E-603D-4FE8-AF71-C1924592D2CE}"/>
    <cellStyle name="Sortie 2 2 2 2 4 3 2" xfId="49878" xr:uid="{B4C60B02-DAFB-4D45-8780-053848FEFA6A}"/>
    <cellStyle name="Sortie 2 2 2 2 4 3 3" xfId="49879" xr:uid="{6A6AD836-9D9B-4838-800F-02FFF7065B34}"/>
    <cellStyle name="Sortie 2 2 2 2 4 3 4" xfId="49880" xr:uid="{E9631DD9-30D7-4349-ADC8-32A4CDAE54AE}"/>
    <cellStyle name="Sortie 2 2 2 2 4 3 5" xfId="49881" xr:uid="{607D338A-2B55-460E-BD52-FCE812250FCA}"/>
    <cellStyle name="Sortie 2 2 2 2 4 4" xfId="49882" xr:uid="{01279ABA-4659-406D-9C9E-0F3529CCEF5E}"/>
    <cellStyle name="Sortie 2 2 2 2 4 5" xfId="49883" xr:uid="{9695D911-9B2A-4AC9-BF53-B0DEAA70877F}"/>
    <cellStyle name="Sortie 2 2 2 2 4 6" xfId="49884" xr:uid="{9740D9D9-C989-4103-913B-916401332CF2}"/>
    <cellStyle name="Sortie 2 2 2 2 4 7" xfId="49885" xr:uid="{AF3788FA-7666-449D-814D-D11D0E00E983}"/>
    <cellStyle name="Sortie 2 2 2 2 5" xfId="49886" xr:uid="{322126FB-A645-4421-AC10-91C5600E9950}"/>
    <cellStyle name="Sortie 2 2 2 2 5 2" xfId="49887" xr:uid="{96489FF6-F765-46FA-BEE7-4FD7C3C69884}"/>
    <cellStyle name="Sortie 2 2 2 2 5 3" xfId="49888" xr:uid="{286810EC-9BB8-4E3E-B60C-BCAF829BAB57}"/>
    <cellStyle name="Sortie 2 2 2 2 5 4" xfId="49889" xr:uid="{2E792F19-88A5-4F1F-A0F9-DF6E747099C1}"/>
    <cellStyle name="Sortie 2 2 2 2 5 5" xfId="49890" xr:uid="{62F8FD48-9324-477C-8DD3-70E3749BD931}"/>
    <cellStyle name="Sortie 2 2 2 2 6" xfId="49891" xr:uid="{CFC18CAC-88E7-43AD-832B-F4B0988C1B6A}"/>
    <cellStyle name="Sortie 2 2 2 2 6 2" xfId="49892" xr:uid="{CBF7E836-8710-498F-BA5E-FDC2F1304C30}"/>
    <cellStyle name="Sortie 2 2 2 2 6 3" xfId="49893" xr:uid="{0A73EB87-6DA9-49D3-8970-4E7C1D3F962E}"/>
    <cellStyle name="Sortie 2 2 2 2 6 4" xfId="49894" xr:uid="{A0AA0718-F5D0-4AAF-9A39-E1AD531600F4}"/>
    <cellStyle name="Sortie 2 2 2 2 6 5" xfId="49895" xr:uid="{AE3CFF20-191F-42C9-87C8-333BAFDCB039}"/>
    <cellStyle name="Sortie 2 2 2 2 7" xfId="49896" xr:uid="{8D579282-15C9-4A1B-895C-2565A3CC6AFF}"/>
    <cellStyle name="Sortie 2 2 2 2 8" xfId="49897" xr:uid="{B11449FA-BB3C-4C23-99E4-AC5EA4C7859E}"/>
    <cellStyle name="Sortie 2 2 2 2 9" xfId="49898" xr:uid="{B96C71AA-F6D0-4716-9338-BB1342CFDC6F}"/>
    <cellStyle name="Sortie 2 2 2 2_Commentaires" xfId="49899" xr:uid="{377C125A-65E2-4C74-8BFA-3E66B82B967F}"/>
    <cellStyle name="Sortie 2 2 2 3" xfId="49900" xr:uid="{3CCA3C53-CDC7-4268-816D-BF1EBB41FBEC}"/>
    <cellStyle name="Sortie 2 2 2 3 2" xfId="49901" xr:uid="{49ED494F-4086-4DB9-9D79-38F9EE617F8C}"/>
    <cellStyle name="Sortie 2 2 2 3 2 2" xfId="49902" xr:uid="{7F62C1B1-453A-4AE9-8FB6-7BF75C8EFFCD}"/>
    <cellStyle name="Sortie 2 2 2 3 2 3" xfId="49903" xr:uid="{99200E95-99F8-481C-95D9-8BE7CB886460}"/>
    <cellStyle name="Sortie 2 2 2 3 2 4" xfId="49904" xr:uid="{1D8FF0EB-0F4D-4BB7-80B5-9B1558F8234B}"/>
    <cellStyle name="Sortie 2 2 2 3 2 5" xfId="49905" xr:uid="{479E3759-666A-44DF-BA54-03E94CB3A7C3}"/>
    <cellStyle name="Sortie 2 2 2 3 3" xfId="49906" xr:uid="{945B4044-F00A-4030-8663-3FECB2301AF9}"/>
    <cellStyle name="Sortie 2 2 2 3 3 2" xfId="49907" xr:uid="{B6A66056-584D-4F32-8290-7337447E3FF4}"/>
    <cellStyle name="Sortie 2 2 2 3 3 3" xfId="49908" xr:uid="{0E83C5C3-FF95-47DE-A5FE-098B3AA9B45B}"/>
    <cellStyle name="Sortie 2 2 2 3 3 4" xfId="49909" xr:uid="{65A84649-31D9-4506-AB41-EB9D338C3395}"/>
    <cellStyle name="Sortie 2 2 2 3 3 5" xfId="49910" xr:uid="{A21B470A-52FE-42A9-892E-B5594F4A58B9}"/>
    <cellStyle name="Sortie 2 2 2 3 4" xfId="49911" xr:uid="{E98883CD-0E9C-45CE-84FD-717675B7445F}"/>
    <cellStyle name="Sortie 2 2 2 3 5" xfId="49912" xr:uid="{28E135F2-372A-41DD-A1F7-127454FAEC03}"/>
    <cellStyle name="Sortie 2 2 2 3 6" xfId="49913" xr:uid="{BBDA11F4-B947-4017-92C5-A2B5F86E203E}"/>
    <cellStyle name="Sortie 2 2 2 3 7" xfId="49914" xr:uid="{B3527D83-18FD-4CB0-9A11-9F27A9F6BBE8}"/>
    <cellStyle name="Sortie 2 2 2 3_Commentaires" xfId="49915" xr:uid="{3437C125-2795-4474-B5F8-5E5022C41216}"/>
    <cellStyle name="Sortie 2 2 2 4" xfId="49916" xr:uid="{EB1F3D7E-2780-40BD-A690-30C49B35EDD7}"/>
    <cellStyle name="Sortie 2 2 2 4 2" xfId="49917" xr:uid="{8894B21F-6DD8-48D5-915E-3996EA6BDBB1}"/>
    <cellStyle name="Sortie 2 2 2 4 2 2" xfId="49918" xr:uid="{547B1AD3-159B-498D-87BF-96009917CA9D}"/>
    <cellStyle name="Sortie 2 2 2 4 2 3" xfId="49919" xr:uid="{1B016CA7-ACA5-4AE3-BB85-93F8D8890548}"/>
    <cellStyle name="Sortie 2 2 2 4 2 4" xfId="49920" xr:uid="{239D514F-EEEB-4CF9-9FAC-37CE307A647F}"/>
    <cellStyle name="Sortie 2 2 2 4 2 5" xfId="49921" xr:uid="{8628BFDD-5B9C-4860-AC61-EEB2164E1049}"/>
    <cellStyle name="Sortie 2 2 2 4 3" xfId="49922" xr:uid="{C9AED9FD-05A6-4A58-844A-DCC6F08A5B66}"/>
    <cellStyle name="Sortie 2 2 2 4 3 2" xfId="49923" xr:uid="{F4DE059F-C151-4863-A69D-C76693D9F3F1}"/>
    <cellStyle name="Sortie 2 2 2 4 3 3" xfId="49924" xr:uid="{21D091EC-0C32-4D79-8BB9-1881F259E229}"/>
    <cellStyle name="Sortie 2 2 2 4 3 4" xfId="49925" xr:uid="{54982032-DC76-4421-B81E-FA65CEA87338}"/>
    <cellStyle name="Sortie 2 2 2 4 3 5" xfId="49926" xr:uid="{55E24974-7ED8-49D6-9009-06409A2BFF41}"/>
    <cellStyle name="Sortie 2 2 2 4 4" xfId="49927" xr:uid="{92A90D20-093C-444E-A158-CBD89A47068B}"/>
    <cellStyle name="Sortie 2 2 2 4 5" xfId="49928" xr:uid="{3B5A32EB-C20A-4182-B86A-00F88FB8EC98}"/>
    <cellStyle name="Sortie 2 2 2 4 6" xfId="49929" xr:uid="{A6CAE30D-F41F-4B91-8595-50252E7706D8}"/>
    <cellStyle name="Sortie 2 2 2 4 7" xfId="49930" xr:uid="{36DF6DA5-866B-47AC-9BDD-2149360B2AFA}"/>
    <cellStyle name="Sortie 2 2 2 5" xfId="49931" xr:uid="{7A13C52D-4017-4494-A6F7-30DFD4919F08}"/>
    <cellStyle name="Sortie 2 2 2 5 2" xfId="49932" xr:uid="{1DA55145-66CF-4D5D-B8B6-58DC039F806E}"/>
    <cellStyle name="Sortie 2 2 2 5 2 2" xfId="49933" xr:uid="{0A3A2C75-6F46-46B7-BF82-FF3637E22BA1}"/>
    <cellStyle name="Sortie 2 2 2 5 2 3" xfId="49934" xr:uid="{D1D5F9AE-4543-4CD9-B24C-D9F09319E48B}"/>
    <cellStyle name="Sortie 2 2 2 5 2 4" xfId="49935" xr:uid="{A65E71A3-E3C9-4AAB-ABD3-EADE527BCE7D}"/>
    <cellStyle name="Sortie 2 2 2 5 2 5" xfId="49936" xr:uid="{2AD2C3DC-EDC8-43AF-8D5B-DC47928EE1CF}"/>
    <cellStyle name="Sortie 2 2 2 5 3" xfId="49937" xr:uid="{0719D43E-4A9E-4AE0-801E-096089FBA64A}"/>
    <cellStyle name="Sortie 2 2 2 5 3 2" xfId="49938" xr:uid="{CF5619C7-8E16-426E-9953-026D76AAC331}"/>
    <cellStyle name="Sortie 2 2 2 5 3 3" xfId="49939" xr:uid="{6D53689D-871E-4BC9-839D-E5A69439F833}"/>
    <cellStyle name="Sortie 2 2 2 5 3 4" xfId="49940" xr:uid="{2A2E099D-8E7C-4FDD-9F89-B572C505710C}"/>
    <cellStyle name="Sortie 2 2 2 5 3 5" xfId="49941" xr:uid="{B0B340E5-2EDD-4A54-821D-7BEAFB7DC930}"/>
    <cellStyle name="Sortie 2 2 2 5 4" xfId="49942" xr:uid="{E62B5191-E0F9-43DD-ABA0-5EA6B2283319}"/>
    <cellStyle name="Sortie 2 2 2 5 5" xfId="49943" xr:uid="{4CB4C976-38A8-4DFF-9956-40C6606C3532}"/>
    <cellStyle name="Sortie 2 2 2 5 6" xfId="49944" xr:uid="{480461C7-DFB2-43DF-8928-16BB3B036333}"/>
    <cellStyle name="Sortie 2 2 2 5 7" xfId="49945" xr:uid="{E781DE15-3E9B-4B04-8B22-D55D88FC9FA4}"/>
    <cellStyle name="Sortie 2 2 2 6" xfId="49946" xr:uid="{15450202-1360-4534-A4FF-FD05E04D28D7}"/>
    <cellStyle name="Sortie 2 2 2 6 2" xfId="49947" xr:uid="{803038EB-B7A6-4742-BA51-709146C09630}"/>
    <cellStyle name="Sortie 2 2 2 6 2 2" xfId="49948" xr:uid="{63340C28-C2E5-40B5-82C1-62F29354BD81}"/>
    <cellStyle name="Sortie 2 2 2 6 2 3" xfId="49949" xr:uid="{F9D8B856-08E4-41DD-B4D9-6205B93EDB6E}"/>
    <cellStyle name="Sortie 2 2 2 6 2 4" xfId="49950" xr:uid="{662F84C5-C644-42FC-BDF2-D4978FA1B669}"/>
    <cellStyle name="Sortie 2 2 2 6 2 5" xfId="49951" xr:uid="{D6474272-088D-4324-8FD0-507C07D3A6C4}"/>
    <cellStyle name="Sortie 2 2 2 6 3" xfId="49952" xr:uid="{BD6ECAD1-9814-4E3D-8696-9F61A3162E65}"/>
    <cellStyle name="Sortie 2 2 2 6 3 2" xfId="49953" xr:uid="{21878581-54BD-46AC-9218-DEE81A905634}"/>
    <cellStyle name="Sortie 2 2 2 6 3 3" xfId="49954" xr:uid="{5E285A1A-7612-43A7-B1FD-F9AF1C937B1E}"/>
    <cellStyle name="Sortie 2 2 2 6 3 4" xfId="49955" xr:uid="{4C6A3132-8132-45AA-8B3C-3B880BD8D4DF}"/>
    <cellStyle name="Sortie 2 2 2 6 3 5" xfId="49956" xr:uid="{3EFF9693-C903-4EC1-AA93-3387092150AB}"/>
    <cellStyle name="Sortie 2 2 2 6 4" xfId="49957" xr:uid="{5258F389-8368-4E49-A546-5C3CF63EFA54}"/>
    <cellStyle name="Sortie 2 2 2 6 5" xfId="49958" xr:uid="{437C4F09-523C-403C-811C-370ED2840135}"/>
    <cellStyle name="Sortie 2 2 2 6 6" xfId="49959" xr:uid="{17BE79A9-000E-4DF5-8BA4-00CB46226F76}"/>
    <cellStyle name="Sortie 2 2 2 6 7" xfId="49960" xr:uid="{E9E6722D-5ADF-4F82-AAD5-4BAE6ABBA194}"/>
    <cellStyle name="Sortie 2 2 2 7" xfId="49961" xr:uid="{1DC232F3-70EC-46E1-9EDD-BAAC1CC6A2CC}"/>
    <cellStyle name="Sortie 2 2 2 7 2" xfId="49962" xr:uid="{7FEF2DFD-210D-478A-8BDE-2C43924D212E}"/>
    <cellStyle name="Sortie 2 2 2 7 3" xfId="49963" xr:uid="{EE195903-3D15-4F44-9067-985BBAF5703C}"/>
    <cellStyle name="Sortie 2 2 2 7 4" xfId="49964" xr:uid="{2EAC399D-8A89-419D-BAF4-6B6AE9ED2520}"/>
    <cellStyle name="Sortie 2 2 2 7 5" xfId="49965" xr:uid="{0B9799AB-15B4-41B0-A104-25B660397A29}"/>
    <cellStyle name="Sortie 2 2 2 8" xfId="49966" xr:uid="{C36F77A8-5885-4979-AFFD-534313C1D64E}"/>
    <cellStyle name="Sortie 2 2 2 8 2" xfId="49967" xr:uid="{9FD1CAB0-B4A5-4307-B2B5-55FE58C7159F}"/>
    <cellStyle name="Sortie 2 2 2 8 3" xfId="49968" xr:uid="{DE6EF2AD-B35D-4D8E-BDC4-42402D36CE52}"/>
    <cellStyle name="Sortie 2 2 2 8 4" xfId="49969" xr:uid="{785FBDD8-7ACE-495D-9114-3A9C0409E1BA}"/>
    <cellStyle name="Sortie 2 2 2 8 5" xfId="49970" xr:uid="{62B60355-1F09-4060-A554-C44949CEDBB3}"/>
    <cellStyle name="Sortie 2 2 2 9" xfId="49971" xr:uid="{ED096931-7330-48FD-8FCE-562952E57A29}"/>
    <cellStyle name="Sortie 2 2 2_Commentaires" xfId="49972" xr:uid="{602687FB-C6C9-424B-A7B6-58769ADDBF2E}"/>
    <cellStyle name="Sortie 2 2 3" xfId="49973" xr:uid="{3F403BF2-D63D-4B2A-A740-FB0A06491CF2}"/>
    <cellStyle name="Sortie 2 2 3 10" xfId="49974" xr:uid="{414AE4C4-ED58-4178-A871-B2E979925413}"/>
    <cellStyle name="Sortie 2 2 3 2" xfId="49975" xr:uid="{48A91BAA-5F62-4BC5-B092-DD2A1BDBD882}"/>
    <cellStyle name="Sortie 2 2 3 2 2" xfId="49976" xr:uid="{04D3BE75-32AB-41F0-9FC5-21BA1E6D87C8}"/>
    <cellStyle name="Sortie 2 2 3 2 2 2" xfId="49977" xr:uid="{90935527-155C-4AF3-8209-DA52AAEE04D6}"/>
    <cellStyle name="Sortie 2 2 3 2 2 3" xfId="49978" xr:uid="{2DD44C9F-3B9E-44B0-92F6-42D1B2083293}"/>
    <cellStyle name="Sortie 2 2 3 2 2 4" xfId="49979" xr:uid="{3801BC85-0113-44D6-900B-996EEAD10165}"/>
    <cellStyle name="Sortie 2 2 3 2 2 5" xfId="49980" xr:uid="{EDC8510C-9CCA-4A25-B250-887D7CB5BBD5}"/>
    <cellStyle name="Sortie 2 2 3 2 3" xfId="49981" xr:uid="{0E96B074-BBF7-442C-8093-B7AE4442A2F8}"/>
    <cellStyle name="Sortie 2 2 3 2 3 2" xfId="49982" xr:uid="{7D9B0B90-06C4-41D8-988C-873D9D624235}"/>
    <cellStyle name="Sortie 2 2 3 2 3 3" xfId="49983" xr:uid="{B0A79100-8385-411B-9C04-BFD7B87AB9A9}"/>
    <cellStyle name="Sortie 2 2 3 2 3 4" xfId="49984" xr:uid="{9805D079-2424-470A-A9F0-A086D11814F1}"/>
    <cellStyle name="Sortie 2 2 3 2 3 5" xfId="49985" xr:uid="{DC2DD537-EE61-44AF-ADED-A8192B19B96E}"/>
    <cellStyle name="Sortie 2 2 3 2 4" xfId="49986" xr:uid="{B0383082-461C-426F-994B-71B445C6F2E6}"/>
    <cellStyle name="Sortie 2 2 3 2 5" xfId="49987" xr:uid="{BC37A59D-1E23-46EA-8429-44D6F481FEF8}"/>
    <cellStyle name="Sortie 2 2 3 2 6" xfId="49988" xr:uid="{15EDDC7A-599B-4158-BE1F-96C2A69E407A}"/>
    <cellStyle name="Sortie 2 2 3 2 7" xfId="49989" xr:uid="{E9B53C88-7BEF-4E17-AD3C-BAC90DBCD68B}"/>
    <cellStyle name="Sortie 2 2 3 2_Commentaires" xfId="49990" xr:uid="{376FF174-1101-4E3B-9B9B-68AF152248C7}"/>
    <cellStyle name="Sortie 2 2 3 3" xfId="49991" xr:uid="{EFAE4FD9-3A3A-4098-AFD8-B6385E1A0B96}"/>
    <cellStyle name="Sortie 2 2 3 3 2" xfId="49992" xr:uid="{26B852DC-9FCA-40D2-8187-EFB811D9C4C7}"/>
    <cellStyle name="Sortie 2 2 3 3 2 2" xfId="49993" xr:uid="{0ABF933F-D689-41EC-BE00-1489DA15C3C6}"/>
    <cellStyle name="Sortie 2 2 3 3 2 3" xfId="49994" xr:uid="{3C77006E-CF90-4942-AC1B-E787CA06268B}"/>
    <cellStyle name="Sortie 2 2 3 3 2 4" xfId="49995" xr:uid="{34A4D82C-F598-437D-984E-C5C612AAE215}"/>
    <cellStyle name="Sortie 2 2 3 3 2 5" xfId="49996" xr:uid="{A92D7378-9249-4589-ACCB-BDF9EBB38B8C}"/>
    <cellStyle name="Sortie 2 2 3 3 3" xfId="49997" xr:uid="{04EA1C52-E85D-4C88-B3C8-7B7DBB6DD00A}"/>
    <cellStyle name="Sortie 2 2 3 3 3 2" xfId="49998" xr:uid="{727C7E05-4AB4-4CB5-8D6D-0E42DDCFBA92}"/>
    <cellStyle name="Sortie 2 2 3 3 3 3" xfId="49999" xr:uid="{AE67CEBB-6DAB-444E-870C-6D010CDD702A}"/>
    <cellStyle name="Sortie 2 2 3 3 3 4" xfId="50000" xr:uid="{E10AB8D8-94AE-494F-9285-7C830CF5F601}"/>
    <cellStyle name="Sortie 2 2 3 3 3 5" xfId="50001" xr:uid="{F79941D4-6892-4F38-A6C6-DFBE7B96022B}"/>
    <cellStyle name="Sortie 2 2 3 3 4" xfId="50002" xr:uid="{767AF722-B4B4-4494-A1E2-656F1956CAB9}"/>
    <cellStyle name="Sortie 2 2 3 3 5" xfId="50003" xr:uid="{8621C8CF-3E53-4BB7-9645-8BA3DA6C6C5F}"/>
    <cellStyle name="Sortie 2 2 3 3 6" xfId="50004" xr:uid="{40E0C23A-14E7-4A9F-8298-CAFF98E09642}"/>
    <cellStyle name="Sortie 2 2 3 3 7" xfId="50005" xr:uid="{FBFBB4B9-C41F-4D70-980B-A94D79EBA41A}"/>
    <cellStyle name="Sortie 2 2 3 4" xfId="50006" xr:uid="{2C54CEBC-5F4D-4445-BF14-A05F4175157F}"/>
    <cellStyle name="Sortie 2 2 3 4 2" xfId="50007" xr:uid="{1C6BFCA3-7463-481D-8AA5-50AF3E126B7C}"/>
    <cellStyle name="Sortie 2 2 3 4 2 2" xfId="50008" xr:uid="{8EE7CF30-B02A-46D6-B7B1-A9B5B37CD038}"/>
    <cellStyle name="Sortie 2 2 3 4 2 3" xfId="50009" xr:uid="{58329F6A-296D-4D8F-B15F-F3F7BC7FC271}"/>
    <cellStyle name="Sortie 2 2 3 4 2 4" xfId="50010" xr:uid="{E02FCAFA-A7D2-4FC4-9622-787653016350}"/>
    <cellStyle name="Sortie 2 2 3 4 2 5" xfId="50011" xr:uid="{82C5B02E-4749-4ECD-892D-45224903D725}"/>
    <cellStyle name="Sortie 2 2 3 4 3" xfId="50012" xr:uid="{6554C6A0-9245-49F3-BEC2-10E8266F8CBB}"/>
    <cellStyle name="Sortie 2 2 3 4 3 2" xfId="50013" xr:uid="{DAF70C28-51CF-4FFC-A25D-E9517064B80B}"/>
    <cellStyle name="Sortie 2 2 3 4 3 3" xfId="50014" xr:uid="{E62C68BF-842B-40BA-866F-E1067FF29DEC}"/>
    <cellStyle name="Sortie 2 2 3 4 3 4" xfId="50015" xr:uid="{AF94094B-E72E-458F-89D8-1BFBD31B40D9}"/>
    <cellStyle name="Sortie 2 2 3 4 3 5" xfId="50016" xr:uid="{BC2F405B-C11B-4644-9F8B-7D9C1B2B7B08}"/>
    <cellStyle name="Sortie 2 2 3 4 4" xfId="50017" xr:uid="{8AB5B0F8-531A-48B8-950D-0CDA5C4AAEFE}"/>
    <cellStyle name="Sortie 2 2 3 4 5" xfId="50018" xr:uid="{1CCD02B5-544E-4F86-B623-4678C44EE0F5}"/>
    <cellStyle name="Sortie 2 2 3 4 6" xfId="50019" xr:uid="{8681858C-2071-4124-B3F0-54F903ED50CE}"/>
    <cellStyle name="Sortie 2 2 3 4 7" xfId="50020" xr:uid="{B92A0582-2DC6-4537-BE10-CF672F06C27C}"/>
    <cellStyle name="Sortie 2 2 3 5" xfId="50021" xr:uid="{9E6547DA-A569-44AA-BA7B-71A4A8A87AFC}"/>
    <cellStyle name="Sortie 2 2 3 5 2" xfId="50022" xr:uid="{7F80E552-06B0-4FE0-9F3B-41382CE6EAE2}"/>
    <cellStyle name="Sortie 2 2 3 5 3" xfId="50023" xr:uid="{060D64D1-46C6-4BA2-9533-1FB1DF511A19}"/>
    <cellStyle name="Sortie 2 2 3 5 4" xfId="50024" xr:uid="{FCCAFE6C-27B4-448E-B08E-65BA8B468156}"/>
    <cellStyle name="Sortie 2 2 3 5 5" xfId="50025" xr:uid="{082AA68C-62A8-4574-87B2-AA900762AAAE}"/>
    <cellStyle name="Sortie 2 2 3 6" xfId="50026" xr:uid="{4202E266-43BD-4591-B353-7A7BD7D164A6}"/>
    <cellStyle name="Sortie 2 2 3 6 2" xfId="50027" xr:uid="{B6627B4F-1533-4107-9CDB-B4421E273D3E}"/>
    <cellStyle name="Sortie 2 2 3 6 3" xfId="50028" xr:uid="{0C57E6EA-0B76-46E7-A3FE-71D8C2013FBA}"/>
    <cellStyle name="Sortie 2 2 3 6 4" xfId="50029" xr:uid="{B175155C-1D0C-4FFE-9E82-908166A2DD61}"/>
    <cellStyle name="Sortie 2 2 3 6 5" xfId="50030" xr:uid="{BA233D20-3301-4F02-BECF-F0D6498B4E34}"/>
    <cellStyle name="Sortie 2 2 3 7" xfId="50031" xr:uid="{853735D9-19FC-4664-96DE-62688F10FADD}"/>
    <cellStyle name="Sortie 2 2 3 8" xfId="50032" xr:uid="{869D65F5-A6F3-429A-B05A-F18343065A76}"/>
    <cellStyle name="Sortie 2 2 3 9" xfId="50033" xr:uid="{B138725D-74F0-4FF2-8482-EC22552518DE}"/>
    <cellStyle name="Sortie 2 2 3_Commentaires" xfId="50034" xr:uid="{4C13B139-A26D-4F46-B01B-CAF5DF649794}"/>
    <cellStyle name="Sortie 2 2 4" xfId="50035" xr:uid="{5E875769-3995-4CAD-817D-3B0CE99B918E}"/>
    <cellStyle name="Sortie 2 2 4 2" xfId="50036" xr:uid="{830770CB-A096-4CDD-9B79-4777F32B718E}"/>
    <cellStyle name="Sortie 2 2 4 2 2" xfId="50037" xr:uid="{4E231371-9037-49DD-BB6A-9D2A6720735D}"/>
    <cellStyle name="Sortie 2 2 4 2 3" xfId="50038" xr:uid="{10753974-2F7D-485F-AB47-A06724B0A8CC}"/>
    <cellStyle name="Sortie 2 2 4 2 4" xfId="50039" xr:uid="{FC700DB9-8491-45C9-B37F-9D0DDA2BA640}"/>
    <cellStyle name="Sortie 2 2 4 2 5" xfId="50040" xr:uid="{B9C51470-C9F9-45F3-A0A2-413B43DCDF77}"/>
    <cellStyle name="Sortie 2 2 4 3" xfId="50041" xr:uid="{DD594190-408D-4819-88A2-EA6562471CDC}"/>
    <cellStyle name="Sortie 2 2 4 3 2" xfId="50042" xr:uid="{4F0F215D-FED6-43B4-9E8B-1616D8933C94}"/>
    <cellStyle name="Sortie 2 2 4 3 3" xfId="50043" xr:uid="{5D7D8247-10B4-4D62-8090-02B54BBD90DB}"/>
    <cellStyle name="Sortie 2 2 4 3 4" xfId="50044" xr:uid="{E3DA21FC-2899-4265-AC37-A7DFA37B5597}"/>
    <cellStyle name="Sortie 2 2 4 3 5" xfId="50045" xr:uid="{A73EEDB3-D9B3-41E9-A35B-57FFA3F806CE}"/>
    <cellStyle name="Sortie 2 2 4 4" xfId="50046" xr:uid="{4033421C-342C-4060-A0F8-31D36D9CF0CA}"/>
    <cellStyle name="Sortie 2 2 4 5" xfId="50047" xr:uid="{C5C36938-CF12-4C5A-80E1-B186310E8B9E}"/>
    <cellStyle name="Sortie 2 2 4 6" xfId="50048" xr:uid="{D8873371-F9F4-4206-80EB-B725536EEB5C}"/>
    <cellStyle name="Sortie 2 2 4 7" xfId="50049" xr:uid="{3FAC34E9-D486-46C0-8933-D412CF466084}"/>
    <cellStyle name="Sortie 2 2 4_Commentaires" xfId="50050" xr:uid="{5FF4A53F-D170-4A6A-A1A6-7AEEB65100B2}"/>
    <cellStyle name="Sortie 2 2 5" xfId="50051" xr:uid="{0FC2C3F1-4057-4030-A4A7-E68321707658}"/>
    <cellStyle name="Sortie 2 2 5 2" xfId="50052" xr:uid="{78818A77-A18A-4C68-958A-673D862E3938}"/>
    <cellStyle name="Sortie 2 2 5 2 2" xfId="50053" xr:uid="{3337AACD-6A71-415C-BE4A-B8BB24436931}"/>
    <cellStyle name="Sortie 2 2 5 2 3" xfId="50054" xr:uid="{DF93A594-2421-4065-B592-EBA3FDFF5C9D}"/>
    <cellStyle name="Sortie 2 2 5 2 4" xfId="50055" xr:uid="{7E4C3219-C22C-4DC1-AD5E-8294F27451D8}"/>
    <cellStyle name="Sortie 2 2 5 2 5" xfId="50056" xr:uid="{F759D6B6-0CEA-4647-9CF5-075C22054F08}"/>
    <cellStyle name="Sortie 2 2 5 3" xfId="50057" xr:uid="{05886704-48C6-49B8-815C-BDD1EE5CCB15}"/>
    <cellStyle name="Sortie 2 2 5 3 2" xfId="50058" xr:uid="{DA1EA238-158A-4410-B89C-268928EA415A}"/>
    <cellStyle name="Sortie 2 2 5 3 3" xfId="50059" xr:uid="{8CE90289-C00C-48FA-9073-705A9098BD8F}"/>
    <cellStyle name="Sortie 2 2 5 3 4" xfId="50060" xr:uid="{6973C7E8-D041-4F40-AC4B-D54C48A4A5DC}"/>
    <cellStyle name="Sortie 2 2 5 3 5" xfId="50061" xr:uid="{330A059F-C690-4E87-B325-F92F5BE76943}"/>
    <cellStyle name="Sortie 2 2 5 4" xfId="50062" xr:uid="{0973CB15-DB09-41EB-9895-8F48C4E84CCB}"/>
    <cellStyle name="Sortie 2 2 5 5" xfId="50063" xr:uid="{E48290E3-0356-44E4-9D86-EC9AE3EE959A}"/>
    <cellStyle name="Sortie 2 2 5 6" xfId="50064" xr:uid="{B095FEB1-6D7F-48B3-9569-1AD6730F5745}"/>
    <cellStyle name="Sortie 2 2 5 7" xfId="50065" xr:uid="{91E87C8A-0078-4DF6-B997-D39F50282A95}"/>
    <cellStyle name="Sortie 2 2 6" xfId="50066" xr:uid="{ABCE11FD-F2CE-49C8-8992-FF0B1C3E9156}"/>
    <cellStyle name="Sortie 2 2 6 2" xfId="50067" xr:uid="{E1FD76C7-BF55-4D83-81DC-406DF6E67726}"/>
    <cellStyle name="Sortie 2 2 6 2 2" xfId="50068" xr:uid="{7387A16C-BF86-46FF-8067-7AEBDEA03CBE}"/>
    <cellStyle name="Sortie 2 2 6 2 3" xfId="50069" xr:uid="{4C448FD9-671A-4AD8-A25B-2D00CB9D60EE}"/>
    <cellStyle name="Sortie 2 2 6 2 4" xfId="50070" xr:uid="{FF8CEC65-F1E9-4E85-91A8-556B53D4B71F}"/>
    <cellStyle name="Sortie 2 2 6 2 5" xfId="50071" xr:uid="{491E5B97-1451-4F78-A95C-95DF49E604A5}"/>
    <cellStyle name="Sortie 2 2 6 3" xfId="50072" xr:uid="{0B223983-95D7-470D-A7D6-E452810AE700}"/>
    <cellStyle name="Sortie 2 2 6 3 2" xfId="50073" xr:uid="{E05F39AD-DF45-4203-9C53-154085C008B8}"/>
    <cellStyle name="Sortie 2 2 6 3 3" xfId="50074" xr:uid="{36B427C8-ED33-4DE2-913E-885B5732E08C}"/>
    <cellStyle name="Sortie 2 2 6 3 4" xfId="50075" xr:uid="{C5F46F59-738B-4CE9-8444-8FA22879527D}"/>
    <cellStyle name="Sortie 2 2 6 3 5" xfId="50076" xr:uid="{B0F36EBF-D39C-41A9-B506-8FB56D06E1FB}"/>
    <cellStyle name="Sortie 2 2 6 4" xfId="50077" xr:uid="{BF296A76-B2AA-4F54-B0B5-D36770E9A314}"/>
    <cellStyle name="Sortie 2 2 6 5" xfId="50078" xr:uid="{8C427324-F753-46CB-A7F1-D45E20896C08}"/>
    <cellStyle name="Sortie 2 2 6 6" xfId="50079" xr:uid="{A805473E-03ED-4EA5-A54B-2EEF8B3260EA}"/>
    <cellStyle name="Sortie 2 2 6 7" xfId="50080" xr:uid="{4425571A-4958-4FCC-8E28-F961DF376FBA}"/>
    <cellStyle name="Sortie 2 2 7" xfId="50081" xr:uid="{6F952A9B-BDBF-474F-B2BC-5334D43FBDD1}"/>
    <cellStyle name="Sortie 2 2 7 2" xfId="50082" xr:uid="{28CF5077-96B7-40FF-8CFA-1B6F7B6D86E9}"/>
    <cellStyle name="Sortie 2 2 7 2 2" xfId="50083" xr:uid="{75BC8D68-4200-46CD-9D4D-A02C4149751A}"/>
    <cellStyle name="Sortie 2 2 7 2 3" xfId="50084" xr:uid="{D91051F9-8C1E-4434-A95D-81DD3BEDDEA2}"/>
    <cellStyle name="Sortie 2 2 7 2 4" xfId="50085" xr:uid="{7E4A92E6-F949-4E99-ADCF-EA5D50AFD25C}"/>
    <cellStyle name="Sortie 2 2 7 2 5" xfId="50086" xr:uid="{51540A52-2DD4-412A-80BE-3FDC78E3DC8D}"/>
    <cellStyle name="Sortie 2 2 7 3" xfId="50087" xr:uid="{C69B1331-6ADE-4674-8732-73D5DA560287}"/>
    <cellStyle name="Sortie 2 2 7 3 2" xfId="50088" xr:uid="{85ED5028-8B44-4F77-ADC4-901676546EED}"/>
    <cellStyle name="Sortie 2 2 7 3 3" xfId="50089" xr:uid="{09EE1065-728B-4222-8036-9E1161446C7A}"/>
    <cellStyle name="Sortie 2 2 7 3 4" xfId="50090" xr:uid="{6F7138EB-A8F8-4215-B153-F9A53C6FBC3A}"/>
    <cellStyle name="Sortie 2 2 7 3 5" xfId="50091" xr:uid="{01AA8526-CFF8-47C8-983C-0C3547C31523}"/>
    <cellStyle name="Sortie 2 2 7 4" xfId="50092" xr:uid="{55CC23AB-E9DD-41DA-BA0E-C57231C14178}"/>
    <cellStyle name="Sortie 2 2 7 5" xfId="50093" xr:uid="{72561446-127D-43D7-AC17-6A07B8A44E6B}"/>
    <cellStyle name="Sortie 2 2 7 6" xfId="50094" xr:uid="{869C2D51-791F-4D6B-888A-BE3F322B4F60}"/>
    <cellStyle name="Sortie 2 2 7 7" xfId="50095" xr:uid="{1AACB66F-E23D-4112-B4B5-56F865761A73}"/>
    <cellStyle name="Sortie 2 2 8" xfId="50096" xr:uid="{416BCC34-283C-4FAB-A3A9-1DB87F8B84CD}"/>
    <cellStyle name="Sortie 2 2 8 2" xfId="50097" xr:uid="{788F1A7D-26F0-4FEE-8E03-670CE17FFDD3}"/>
    <cellStyle name="Sortie 2 2 8 3" xfId="50098" xr:uid="{246EF0A8-A3D6-4FD1-9D79-2D1314D8BD20}"/>
    <cellStyle name="Sortie 2 2 8 4" xfId="50099" xr:uid="{26611525-B608-4ABE-B79A-17E8FB4B050C}"/>
    <cellStyle name="Sortie 2 2 8 5" xfId="50100" xr:uid="{CCEDDC68-D840-4AAC-9E4B-5917718A1AA9}"/>
    <cellStyle name="Sortie 2 2 9" xfId="50101" xr:uid="{86A1E855-A06E-4B7C-B385-E323B2896D97}"/>
    <cellStyle name="Sortie 2 2 9 2" xfId="50102" xr:uid="{FED17E12-82F2-4F47-98AB-E14B3A084E5F}"/>
    <cellStyle name="Sortie 2 2 9 3" xfId="50103" xr:uid="{9FC195C2-9454-44BB-AB32-84E7F50D7F4A}"/>
    <cellStyle name="Sortie 2 2 9 4" xfId="50104" xr:uid="{8C681893-6965-401C-B092-2A77F2F9F5CC}"/>
    <cellStyle name="Sortie 2 2 9 5" xfId="50105" xr:uid="{8C82DDC7-88A3-4E2C-9421-6CAC107FE194}"/>
    <cellStyle name="Sortie 2 2_Commentaires" xfId="50106" xr:uid="{FC1DB7E0-C43B-487A-A360-504638F250BF}"/>
    <cellStyle name="Sortie 2 3" xfId="50107" xr:uid="{7DADBF17-DB7D-47E2-8141-4DE256B0724E}"/>
    <cellStyle name="Sortie 2 3 10" xfId="50108" xr:uid="{F7A58812-51F2-4C9A-8091-2DF815AA2D11}"/>
    <cellStyle name="Sortie 2 3 2" xfId="50109" xr:uid="{B441DF75-F70E-4654-BBF9-060B16FC24F0}"/>
    <cellStyle name="Sortie 2 3 2 2" xfId="50110" xr:uid="{E00B429D-A5CE-4DE9-8F10-1467E955CF60}"/>
    <cellStyle name="Sortie 2 3 2 2 2" xfId="50111" xr:uid="{B9E841FC-F252-462A-9D31-FE75BA8576C0}"/>
    <cellStyle name="Sortie 2 3 2 2 3" xfId="50112" xr:uid="{DFA6FBBF-62EA-4614-B579-47EA64F212E4}"/>
    <cellStyle name="Sortie 2 3 2 2 4" xfId="50113" xr:uid="{C2D0CAB4-CB79-49CF-9443-58CB84C8B4AA}"/>
    <cellStyle name="Sortie 2 3 2 2 5" xfId="50114" xr:uid="{1B5128F5-09BA-4B91-AABD-60943C7FA5FA}"/>
    <cellStyle name="Sortie 2 3 2 3" xfId="50115" xr:uid="{257092AA-4334-4DA0-A2D8-98373586B7B6}"/>
    <cellStyle name="Sortie 2 3 2 3 2" xfId="50116" xr:uid="{286C4D51-B68E-4956-B071-4FC5AE592A45}"/>
    <cellStyle name="Sortie 2 3 2 3 3" xfId="50117" xr:uid="{C09AC325-A29C-438D-834A-D95B71F9DE31}"/>
    <cellStyle name="Sortie 2 3 2 3 4" xfId="50118" xr:uid="{D185AEA0-6C4D-41C7-A2FF-73DC82FA5FB1}"/>
    <cellStyle name="Sortie 2 3 2 3 5" xfId="50119" xr:uid="{5FB4E748-6CA7-499D-95BA-BD34E2D0600B}"/>
    <cellStyle name="Sortie 2 3 2 4" xfId="50120" xr:uid="{53B81A4E-BD8F-47A0-BDDE-09BBE76D4E6E}"/>
    <cellStyle name="Sortie 2 3 2 5" xfId="50121" xr:uid="{05CBE75B-43CD-40B4-B8C5-D82DEAE0CA14}"/>
    <cellStyle name="Sortie 2 3 2 6" xfId="50122" xr:uid="{6AF9948B-9ED0-4C8C-8B82-0F532B3959F3}"/>
    <cellStyle name="Sortie 2 3 2 7" xfId="50123" xr:uid="{DFE29F4E-77C0-4F28-8270-F5FBE5D80021}"/>
    <cellStyle name="Sortie 2 3 2_Commentaires" xfId="50124" xr:uid="{BB6CF566-D350-41F1-8FC2-D7A796E4B65D}"/>
    <cellStyle name="Sortie 2 3 3" xfId="50125" xr:uid="{45928330-48DB-45AF-B2D5-0F49FAC04DF3}"/>
    <cellStyle name="Sortie 2 3 3 2" xfId="50126" xr:uid="{FF72A364-D387-4F02-B762-168B86FD1E3D}"/>
    <cellStyle name="Sortie 2 3 3 2 2" xfId="50127" xr:uid="{9293CEAC-A4F1-4699-BCFC-EE043DA12772}"/>
    <cellStyle name="Sortie 2 3 3 2 3" xfId="50128" xr:uid="{AEE3CB13-73DB-44B3-B20F-B8E5BC64FC87}"/>
    <cellStyle name="Sortie 2 3 3 2 4" xfId="50129" xr:uid="{29411791-E3A7-4147-A9BB-7494CB20899E}"/>
    <cellStyle name="Sortie 2 3 3 2 5" xfId="50130" xr:uid="{064E9288-8510-4BAA-A7D0-2B0B7FD1F84B}"/>
    <cellStyle name="Sortie 2 3 3 3" xfId="50131" xr:uid="{1E30337A-C1F8-43C3-A85C-EA3D43FA813E}"/>
    <cellStyle name="Sortie 2 3 3 3 2" xfId="50132" xr:uid="{5506806B-56C2-44A6-B988-819CD6CC8322}"/>
    <cellStyle name="Sortie 2 3 3 3 3" xfId="50133" xr:uid="{3EC84F93-3AF4-4641-ACD2-F295174059EE}"/>
    <cellStyle name="Sortie 2 3 3 3 4" xfId="50134" xr:uid="{D613D842-1AE8-4F27-B1A1-EEF781F4D62B}"/>
    <cellStyle name="Sortie 2 3 3 3 5" xfId="50135" xr:uid="{7FB046AA-16B3-4690-8C16-804B711A0779}"/>
    <cellStyle name="Sortie 2 3 3 4" xfId="50136" xr:uid="{46A5D607-3A81-47A5-9295-D2342E71E7B9}"/>
    <cellStyle name="Sortie 2 3 3 5" xfId="50137" xr:uid="{B0A8A200-0436-43F8-B331-418EF9467B7F}"/>
    <cellStyle name="Sortie 2 3 3 6" xfId="50138" xr:uid="{1279451D-B0F5-44C2-B2A2-F515634A8ADC}"/>
    <cellStyle name="Sortie 2 3 3 7" xfId="50139" xr:uid="{BF18172E-6571-4ED6-95FB-5A1E0C3D8D12}"/>
    <cellStyle name="Sortie 2 3 3_Commentaires" xfId="50140" xr:uid="{D3814510-A5A2-4777-B4CC-1472EEDB29EB}"/>
    <cellStyle name="Sortie 2 3 4" xfId="50141" xr:uid="{74D8A753-7D64-472B-8D43-9CBC1B649CAD}"/>
    <cellStyle name="Sortie 2 3 4 2" xfId="50142" xr:uid="{335D1E20-E670-4A9D-8163-020BB41DC964}"/>
    <cellStyle name="Sortie 2 3 4 2 2" xfId="50143" xr:uid="{9537FEA5-DA16-4345-8F06-2DDB64A132FB}"/>
    <cellStyle name="Sortie 2 3 4 2 3" xfId="50144" xr:uid="{CA47EC95-B482-48DA-847F-BA0D11F668DD}"/>
    <cellStyle name="Sortie 2 3 4 2 4" xfId="50145" xr:uid="{E99CBBB5-DE07-473B-8371-4D8C9F43DBAE}"/>
    <cellStyle name="Sortie 2 3 4 2 5" xfId="50146" xr:uid="{F80393FC-B67F-4C8D-8A46-8D5D95C22E5E}"/>
    <cellStyle name="Sortie 2 3 4 3" xfId="50147" xr:uid="{FD77638F-DC4E-46E8-9455-B07F82D6641F}"/>
    <cellStyle name="Sortie 2 3 4 3 2" xfId="50148" xr:uid="{097F18C6-B185-4331-840A-3E615D9AF7DB}"/>
    <cellStyle name="Sortie 2 3 4 3 3" xfId="50149" xr:uid="{407A8043-CF67-48C7-A75C-EE8E9CF452E0}"/>
    <cellStyle name="Sortie 2 3 4 3 4" xfId="50150" xr:uid="{0C65B981-3A13-450C-8744-DD5D1003A994}"/>
    <cellStyle name="Sortie 2 3 4 3 5" xfId="50151" xr:uid="{38B73A60-A77C-48A0-94D9-E54F9FBE3A1C}"/>
    <cellStyle name="Sortie 2 3 4 4" xfId="50152" xr:uid="{8881654A-95E9-4134-88E4-9354F4960764}"/>
    <cellStyle name="Sortie 2 3 4 5" xfId="50153" xr:uid="{0B04184D-AF98-406E-B6A3-2F337D31C0DB}"/>
    <cellStyle name="Sortie 2 3 4 6" xfId="50154" xr:uid="{7C0D5FF2-B9C3-4321-A527-E4F5C692CCE1}"/>
    <cellStyle name="Sortie 2 3 4 7" xfId="50155" xr:uid="{3E741BD3-7D87-42F6-B0CA-B6079808FE41}"/>
    <cellStyle name="Sortie 2 3 5" xfId="50156" xr:uid="{793A88AC-A72B-41ED-B14F-A8F2D32D52D5}"/>
    <cellStyle name="Sortie 2 3 5 2" xfId="50157" xr:uid="{59F40A9A-2FF0-4093-8E44-2B4C3CB658D9}"/>
    <cellStyle name="Sortie 2 3 5 3" xfId="50158" xr:uid="{FAC5C8D6-ADE8-4D85-94E3-755FBB9F1164}"/>
    <cellStyle name="Sortie 2 3 5 4" xfId="50159" xr:uid="{B1BD61B6-96A7-4C2E-9296-99F5DAC05FFA}"/>
    <cellStyle name="Sortie 2 3 5 5" xfId="50160" xr:uid="{5C346E86-CCCF-41DF-86C3-64A401C64AA0}"/>
    <cellStyle name="Sortie 2 3 6" xfId="50161" xr:uid="{D31C54E4-11B4-468B-AFAC-0B8AC6692C98}"/>
    <cellStyle name="Sortie 2 3 6 2" xfId="50162" xr:uid="{36F219C2-B4EA-42AB-ABA1-A772E452FA59}"/>
    <cellStyle name="Sortie 2 3 6 3" xfId="50163" xr:uid="{4D47FC29-C66D-465C-B73B-DF1DE8E8FE43}"/>
    <cellStyle name="Sortie 2 3 6 4" xfId="50164" xr:uid="{D704A252-111C-49A8-A106-F50480DA0CD2}"/>
    <cellStyle name="Sortie 2 3 6 5" xfId="50165" xr:uid="{66AE583A-9326-4C98-B2B8-1C7300EB7CBC}"/>
    <cellStyle name="Sortie 2 3 7" xfId="50166" xr:uid="{AD2B06E5-9912-4C4E-A3B8-6D392381255B}"/>
    <cellStyle name="Sortie 2 3 8" xfId="50167" xr:uid="{465F59DC-B4DC-4AE9-9758-7EEC509D3840}"/>
    <cellStyle name="Sortie 2 3 9" xfId="50168" xr:uid="{7E35745A-7086-4DAB-B53B-10AACBF28E44}"/>
    <cellStyle name="Sortie 2 3_Commentaires" xfId="50169" xr:uid="{F4A77F5A-AF4A-492A-B15A-5D2D97EDBDEC}"/>
    <cellStyle name="Sortie 2 4" xfId="50170" xr:uid="{3E084C77-84CE-4488-A511-0642235B2B9F}"/>
    <cellStyle name="Sortie 2 4 2" xfId="50171" xr:uid="{B8137A6E-EA4C-4799-BF1E-A411899AAC1A}"/>
    <cellStyle name="Sortie 2 4 2 2" xfId="50172" xr:uid="{31BC15AB-5321-475F-BDFD-F179885B079F}"/>
    <cellStyle name="Sortie 2 4 2 3" xfId="50173" xr:uid="{66E38669-AED0-404A-906C-63336B88170B}"/>
    <cellStyle name="Sortie 2 4 2 4" xfId="50174" xr:uid="{BCB34CFE-3911-4379-A616-5A72185224F4}"/>
    <cellStyle name="Sortie 2 4 2 5" xfId="50175" xr:uid="{A2DD42B3-7F1A-4A43-BF01-C9CF332D358B}"/>
    <cellStyle name="Sortie 2 4 2_Commentaires" xfId="50176" xr:uid="{4C085B13-E433-4CAC-9038-45FD1008DDD9}"/>
    <cellStyle name="Sortie 2 4 3" xfId="50177" xr:uid="{12C500F7-58D6-4A0F-8F4E-4159BD30379E}"/>
    <cellStyle name="Sortie 2 4 3 2" xfId="50178" xr:uid="{292847FB-A31F-4DA6-A2D9-C4FE9BEEC835}"/>
    <cellStyle name="Sortie 2 4 3 3" xfId="50179" xr:uid="{BC4A3AFE-8511-4593-B3EE-CD1255960563}"/>
    <cellStyle name="Sortie 2 4 3 4" xfId="50180" xr:uid="{3C1A38A4-B272-4FA0-A122-54333E459E51}"/>
    <cellStyle name="Sortie 2 4 3 5" xfId="50181" xr:uid="{A260A809-0C1F-480F-BC7D-201EFA61525F}"/>
    <cellStyle name="Sortie 2 4 4" xfId="50182" xr:uid="{36D38B1F-B345-449A-A7A7-33EE5625C8EA}"/>
    <cellStyle name="Sortie 2 4 5" xfId="50183" xr:uid="{69EE775D-BDD0-41B3-A29C-5C4419E9E32A}"/>
    <cellStyle name="Sortie 2 4 6" xfId="50184" xr:uid="{75D2FD07-1FF7-40A0-A9B9-99F9328E908A}"/>
    <cellStyle name="Sortie 2 4 7" xfId="50185" xr:uid="{7305FFD0-DE01-4A3B-BF78-AFC743ADB07F}"/>
    <cellStyle name="Sortie 2 4_Commentaires" xfId="50186" xr:uid="{5827A4B9-E919-4D01-97EF-FA9DC6307565}"/>
    <cellStyle name="Sortie 2 5" xfId="50187" xr:uid="{66FC565F-E2CC-4A6E-A471-6B195240468C}"/>
    <cellStyle name="Sortie 2 5 2" xfId="50188" xr:uid="{15CE3145-A40B-46D2-B25A-8512731E1F4C}"/>
    <cellStyle name="Sortie 2 5 2 2" xfId="50189" xr:uid="{E6DB7F40-5113-4B28-A454-AAF01726607C}"/>
    <cellStyle name="Sortie 2 5 2 3" xfId="50190" xr:uid="{6DAC7903-A109-44E3-87DA-632DA8D1DFCC}"/>
    <cellStyle name="Sortie 2 5 2 4" xfId="50191" xr:uid="{160D6A7E-A265-4300-A21C-D0DECFE4E29F}"/>
    <cellStyle name="Sortie 2 5 2 5" xfId="50192" xr:uid="{DD98CA22-82AB-4FF2-87C8-6B751A5EB3D4}"/>
    <cellStyle name="Sortie 2 5 2_Commentaires" xfId="50193" xr:uid="{BD10CA1C-5BAD-488D-98C1-956294E16DF7}"/>
    <cellStyle name="Sortie 2 5 3" xfId="50194" xr:uid="{505B4A42-953B-43B4-B394-BA80CF4F5C69}"/>
    <cellStyle name="Sortie 2 5 3 2" xfId="50195" xr:uid="{55AC05F5-7E33-48B0-89C2-12B56B745CF8}"/>
    <cellStyle name="Sortie 2 5 3 3" xfId="50196" xr:uid="{651A7756-7D5D-4127-8C8E-4A37B12E938C}"/>
    <cellStyle name="Sortie 2 5 3 4" xfId="50197" xr:uid="{8FA6630B-1A41-474D-B8B2-41FF5E58A72C}"/>
    <cellStyle name="Sortie 2 5 3 5" xfId="50198" xr:uid="{0AD42611-0632-43DF-8CA2-BD2F4D49FDB6}"/>
    <cellStyle name="Sortie 2 5 4" xfId="50199" xr:uid="{B68DAEAD-CF51-4966-AE08-40B922ED8A83}"/>
    <cellStyle name="Sortie 2 5 5" xfId="50200" xr:uid="{F21AB5E3-656F-4A3E-A253-3944FE633222}"/>
    <cellStyle name="Sortie 2 5 6" xfId="50201" xr:uid="{2C19BC43-3565-44EC-A11E-35DE6AEEC2B4}"/>
    <cellStyle name="Sortie 2 5 7" xfId="50202" xr:uid="{20DF7029-4E7E-48A3-A4CD-034C7A68A8CB}"/>
    <cellStyle name="Sortie 2 5_Commentaires" xfId="50203" xr:uid="{B95D00C6-3160-4DAD-BD3C-DF3BFAEEF9B0}"/>
    <cellStyle name="Sortie 2 6" xfId="50204" xr:uid="{F3FE8D39-AC19-4D8B-931D-EE67FE8F9D4F}"/>
    <cellStyle name="Sortie 2 6 2" xfId="50205" xr:uid="{DA57B4C5-93BB-4899-A6A4-325DA78211F9}"/>
    <cellStyle name="Sortie 2 6 2 2" xfId="50206" xr:uid="{4360859D-C247-4090-8624-F3F82550A4A0}"/>
    <cellStyle name="Sortie 2 6 2 3" xfId="50207" xr:uid="{C86DD018-CED6-4BEB-916C-927361685565}"/>
    <cellStyle name="Sortie 2 6 2 4" xfId="50208" xr:uid="{38C43696-D507-430E-8554-5A2FBD26A026}"/>
    <cellStyle name="Sortie 2 6 2 5" xfId="50209" xr:uid="{5AF77C2F-C322-4B17-AB94-37A4114F4F7E}"/>
    <cellStyle name="Sortie 2 6 2_Commentaires" xfId="50210" xr:uid="{8486506B-215B-4E83-A625-C39E768795C5}"/>
    <cellStyle name="Sortie 2 6 3" xfId="50211" xr:uid="{0E1364AF-3AC1-43F7-AEA7-35B493C16E9F}"/>
    <cellStyle name="Sortie 2 6 3 2" xfId="50212" xr:uid="{B7489575-3E81-4AE9-B949-906067F0D2D1}"/>
    <cellStyle name="Sortie 2 6 3 3" xfId="50213" xr:uid="{5BCEF5E9-9960-4AF1-82B5-C1BDB29DBA74}"/>
    <cellStyle name="Sortie 2 6 3 4" xfId="50214" xr:uid="{A23975BF-F016-4671-8577-45D7C6408200}"/>
    <cellStyle name="Sortie 2 6 3 5" xfId="50215" xr:uid="{A7A2C9D7-833D-46B4-9EC5-5CC7500FE31F}"/>
    <cellStyle name="Sortie 2 6 4" xfId="50216" xr:uid="{8FA1F0FC-00EF-4B0C-8C61-AF354749F80C}"/>
    <cellStyle name="Sortie 2 6 5" xfId="50217" xr:uid="{82D0655C-4A88-4071-91ED-39AC8ED1491F}"/>
    <cellStyle name="Sortie 2 6 6" xfId="50218" xr:uid="{54895D64-FCD1-465E-9544-ED7DA896003F}"/>
    <cellStyle name="Sortie 2 6 7" xfId="50219" xr:uid="{9199A6BC-1FB4-4267-BC75-8F464F89808B}"/>
    <cellStyle name="Sortie 2 6_Commentaires" xfId="50220" xr:uid="{B2103E1C-3EEA-467B-A383-92FBCE529F6E}"/>
    <cellStyle name="Sortie 2 7" xfId="50221" xr:uid="{5A64C991-12AF-4E24-9E44-A25EF327E34A}"/>
    <cellStyle name="Sortie 2 7 2" xfId="50222" xr:uid="{FF84DD23-87DA-4C2D-8FD7-EF766DC98B92}"/>
    <cellStyle name="Sortie 2 7 2 2" xfId="50223" xr:uid="{392CB146-3EF9-4705-BC7D-3B49D4E6AD41}"/>
    <cellStyle name="Sortie 2 7 2 3" xfId="50224" xr:uid="{79F7432F-41E8-43E6-980E-5C870BE70A63}"/>
    <cellStyle name="Sortie 2 7 2 4" xfId="50225" xr:uid="{4F24DBA0-9C92-4718-8855-25B37FD01F3B}"/>
    <cellStyle name="Sortie 2 7 2 5" xfId="50226" xr:uid="{7AB96317-EFCA-4221-A227-86E3F5A7CBB2}"/>
    <cellStyle name="Sortie 2 7 3" xfId="50227" xr:uid="{86277DEA-1A7B-49BE-8B2E-FEF9AFDDD4EC}"/>
    <cellStyle name="Sortie 2 7 3 2" xfId="50228" xr:uid="{C6A1603C-5C09-4AE4-8B5E-AE6C28D9CEDC}"/>
    <cellStyle name="Sortie 2 7 3 3" xfId="50229" xr:uid="{414A0F14-117A-491F-A386-F21112D7B4C1}"/>
    <cellStyle name="Sortie 2 7 3 4" xfId="50230" xr:uid="{F1FF3264-3613-49E7-9FD5-AD1D71E4EB3B}"/>
    <cellStyle name="Sortie 2 7 3 5" xfId="50231" xr:uid="{DDE90AAC-D3A1-4FE7-9712-3E212004555D}"/>
    <cellStyle name="Sortie 2 7 4" xfId="50232" xr:uid="{95A63D16-3560-42F4-9DA7-B170A497CD87}"/>
    <cellStyle name="Sortie 2 7 5" xfId="50233" xr:uid="{4D4F5671-5F97-40C6-BF26-30DE95E749F9}"/>
    <cellStyle name="Sortie 2 7 6" xfId="50234" xr:uid="{05FF5BF5-8C08-40D6-8237-7AC388BE0575}"/>
    <cellStyle name="Sortie 2 7 7" xfId="50235" xr:uid="{BE7F420A-B4F1-4839-A705-BD265D34CF1A}"/>
    <cellStyle name="Sortie 2 7_Commentaires" xfId="50236" xr:uid="{F610B9D6-E03B-410E-BFB3-949B968673C9}"/>
    <cellStyle name="Sortie 2 8" xfId="50237" xr:uid="{A4584177-19EF-4626-8099-37B24C757032}"/>
    <cellStyle name="Sortie 2 8 2" xfId="50238" xr:uid="{B8A4F24A-348B-4F0F-8C01-1D0C4BFAFB34}"/>
    <cellStyle name="Sortie 2 8 2 2" xfId="50239" xr:uid="{6779086A-8F51-4D9E-B4D8-AF00049E1CD5}"/>
    <cellStyle name="Sortie 2 8 2 3" xfId="50240" xr:uid="{39466FF0-7079-48AC-AD64-3E6019AC03C8}"/>
    <cellStyle name="Sortie 2 8 2 4" xfId="50241" xr:uid="{18DCB914-2F21-4197-ADCD-DC11BE5997BB}"/>
    <cellStyle name="Sortie 2 8 2 5" xfId="50242" xr:uid="{3BAC0CD8-8555-4EDB-A045-4C3A9044778E}"/>
    <cellStyle name="Sortie 2 8 3" xfId="50243" xr:uid="{6EB6BA5E-68E6-41AF-A7E1-E7D588041FF4}"/>
    <cellStyle name="Sortie 2 8 4" xfId="50244" xr:uid="{E60A2C49-6D3D-496A-AB82-870F848C3E5E}"/>
    <cellStyle name="Sortie 2 8 5" xfId="50245" xr:uid="{288EE9D7-D152-46B6-AB30-E21619523D3E}"/>
    <cellStyle name="Sortie 2 8 6" xfId="50246" xr:uid="{52864A7D-EE55-4C18-BEAF-B113FC98924E}"/>
    <cellStyle name="Sortie 2 8_Commentaires" xfId="50247" xr:uid="{441777AB-F391-461A-996E-C12A9496222F}"/>
    <cellStyle name="Sortie 2 9" xfId="50248" xr:uid="{C0856CF5-3E0D-46A7-9439-44B099E93496}"/>
    <cellStyle name="Sortie 2 9 2" xfId="50249" xr:uid="{12735004-E9D7-4CC2-9220-3B42B9D037B3}"/>
    <cellStyle name="Sortie 2 9 3" xfId="50250" xr:uid="{1E8D4FEB-644C-4DE5-8281-1CD90FF71202}"/>
    <cellStyle name="Sortie 2 9 4" xfId="50251" xr:uid="{0964ACB0-6F5F-44BF-A360-1E4DC50793CC}"/>
    <cellStyle name="Sortie 2 9 5" xfId="50252" xr:uid="{D6F777FC-B776-4116-A89B-41292EC25488}"/>
    <cellStyle name="Sortie 2_Commentaires" xfId="50253" xr:uid="{5E8BCEEA-0FEE-4C0A-9D79-70153543CB8C}"/>
    <cellStyle name="Sortie 3" xfId="50254" xr:uid="{F0781C6B-2C1E-4600-BCFD-1B73180490BC}"/>
    <cellStyle name="Sortie 3 10" xfId="50255" xr:uid="{D8D9D3EB-8FD0-4980-865E-BA949B2E4251}"/>
    <cellStyle name="Sortie 3 11" xfId="50256" xr:uid="{4182EED4-03D3-49E8-9C08-FB359BA7F923}"/>
    <cellStyle name="Sortie 3 12" xfId="50257" xr:uid="{733A99B9-37DE-44B4-84A4-19748F4680F2}"/>
    <cellStyle name="Sortie 3 2" xfId="50258" xr:uid="{4E3C4D2C-D8AB-4ED6-A159-665649BEAFED}"/>
    <cellStyle name="Sortie 3 2 10" xfId="50259" xr:uid="{E3EF52F4-F452-4C0D-9F07-E78E884F2E28}"/>
    <cellStyle name="Sortie 3 2 2" xfId="50260" xr:uid="{192E8730-1161-4ACB-81D3-43173510751B}"/>
    <cellStyle name="Sortie 3 2 2 2" xfId="50261" xr:uid="{0CFE3619-DCC3-42AC-A968-AB9CE03AEEEB}"/>
    <cellStyle name="Sortie 3 2 2 2 2" xfId="50262" xr:uid="{5270D7F2-29AD-4BBB-AE09-49A843E75644}"/>
    <cellStyle name="Sortie 3 2 2 2 3" xfId="50263" xr:uid="{D37962AE-CF30-43F8-A18C-3312F9D9EFB9}"/>
    <cellStyle name="Sortie 3 2 2 2 4" xfId="50264" xr:uid="{94CB2071-FD6D-4EBF-9C9C-96E3807A2C63}"/>
    <cellStyle name="Sortie 3 2 2 2 5" xfId="50265" xr:uid="{A8552CB0-3BF0-4931-9409-16956F5CBF11}"/>
    <cellStyle name="Sortie 3 2 2 3" xfId="50266" xr:uid="{594EACDB-FAC0-423E-86D5-98EBDE959E86}"/>
    <cellStyle name="Sortie 3 2 2 3 2" xfId="50267" xr:uid="{DC6FFAD6-D00C-45B1-9C4C-57FF6563E1ED}"/>
    <cellStyle name="Sortie 3 2 2 3 3" xfId="50268" xr:uid="{737843C8-4323-4C22-BFE7-20F67D40C1CA}"/>
    <cellStyle name="Sortie 3 2 2 3 4" xfId="50269" xr:uid="{94D89DD4-B12E-452C-920F-0C796C0FCEF3}"/>
    <cellStyle name="Sortie 3 2 2 3 5" xfId="50270" xr:uid="{C5DE2070-0715-4F91-B72F-40C9032E3CB1}"/>
    <cellStyle name="Sortie 3 2 2 4" xfId="50271" xr:uid="{252D9652-0732-478F-80E3-84D41CA4F01C}"/>
    <cellStyle name="Sortie 3 2 2 5" xfId="50272" xr:uid="{203E9C75-1A8E-49AA-A02F-135E16F52CA4}"/>
    <cellStyle name="Sortie 3 2 2 6" xfId="50273" xr:uid="{CC14AA4E-B4CC-4525-9DEF-1990E3A5AAE8}"/>
    <cellStyle name="Sortie 3 2 2 7" xfId="50274" xr:uid="{08297FF0-AB35-416D-8868-69B2BA7CAE00}"/>
    <cellStyle name="Sortie 3 2 2_Commentaires" xfId="50275" xr:uid="{0F79E847-6B2C-4108-A5CB-83CBF94EE96B}"/>
    <cellStyle name="Sortie 3 2 3" xfId="50276" xr:uid="{A66A6A53-4AB1-4BCA-AA52-51837B85936B}"/>
    <cellStyle name="Sortie 3 2 3 2" xfId="50277" xr:uid="{47A9920E-8D79-466B-ABE7-CA5C01F2E284}"/>
    <cellStyle name="Sortie 3 2 3 2 2" xfId="50278" xr:uid="{0742793C-E31F-404E-AFDC-FEF2975B72F0}"/>
    <cellStyle name="Sortie 3 2 3 2 3" xfId="50279" xr:uid="{9DE5F12F-E3E1-4123-9CFD-3A1D9E3D9C85}"/>
    <cellStyle name="Sortie 3 2 3 2 4" xfId="50280" xr:uid="{D72F52F0-AFAC-4658-80F9-E42570763489}"/>
    <cellStyle name="Sortie 3 2 3 2 5" xfId="50281" xr:uid="{9B1C2897-E0D6-4414-A621-5A96E684767A}"/>
    <cellStyle name="Sortie 3 2 3 3" xfId="50282" xr:uid="{DF44B820-B9FA-4910-8BED-38B48A0BDCFB}"/>
    <cellStyle name="Sortie 3 2 3 3 2" xfId="50283" xr:uid="{D6B7DDF5-ECFA-4ABA-A94B-AFDC06CDAA98}"/>
    <cellStyle name="Sortie 3 2 3 3 3" xfId="50284" xr:uid="{570C8658-0955-4D20-9C26-DD01BCA73FE5}"/>
    <cellStyle name="Sortie 3 2 3 3 4" xfId="50285" xr:uid="{497ED92F-E85F-463C-ABA0-BF49C4C1576C}"/>
    <cellStyle name="Sortie 3 2 3 3 5" xfId="50286" xr:uid="{95B133C3-6A42-4EE0-A558-89F0917BE5B2}"/>
    <cellStyle name="Sortie 3 2 3 4" xfId="50287" xr:uid="{FA5495C5-5C52-4E32-986B-2898037E4F70}"/>
    <cellStyle name="Sortie 3 2 3 5" xfId="50288" xr:uid="{41C18F0A-F7DD-4E09-AD75-609CF473E7D0}"/>
    <cellStyle name="Sortie 3 2 3 6" xfId="50289" xr:uid="{AFBF4BE9-832A-4A4A-AB5B-92E7FFB7DE7E}"/>
    <cellStyle name="Sortie 3 2 3 7" xfId="50290" xr:uid="{E7956A77-8E06-47EB-9A31-B838556E7A5C}"/>
    <cellStyle name="Sortie 3 2 3_Commentaires" xfId="50291" xr:uid="{CCA324FA-4C01-4E52-8C4F-E7570EC7593F}"/>
    <cellStyle name="Sortie 3 2 4" xfId="50292" xr:uid="{2ED18099-BA79-43CC-9A61-C3ECA40DCA2E}"/>
    <cellStyle name="Sortie 3 2 4 2" xfId="50293" xr:uid="{0F2BC7A7-10A9-42E9-A404-ED3DA861E328}"/>
    <cellStyle name="Sortie 3 2 4 2 2" xfId="50294" xr:uid="{D2681560-EB3D-4E77-888D-AB2D6B98BCC0}"/>
    <cellStyle name="Sortie 3 2 4 2 3" xfId="50295" xr:uid="{FAB0DDD0-0B8C-42A9-97DC-46BCC1F0A856}"/>
    <cellStyle name="Sortie 3 2 4 2 4" xfId="50296" xr:uid="{981DAA98-7B75-47AD-874F-6812A6562F70}"/>
    <cellStyle name="Sortie 3 2 4 2 5" xfId="50297" xr:uid="{B6D6004E-479B-4E4C-8523-0BB09340E599}"/>
    <cellStyle name="Sortie 3 2 4 3" xfId="50298" xr:uid="{1F0FCD6F-DA48-4597-A98D-855B5E430A67}"/>
    <cellStyle name="Sortie 3 2 4 3 2" xfId="50299" xr:uid="{7AA3F07E-49EA-4EA6-A2AB-5CE8553043E7}"/>
    <cellStyle name="Sortie 3 2 4 3 3" xfId="50300" xr:uid="{0DD16CE9-6E8C-4793-BF4E-DE6D11C497D8}"/>
    <cellStyle name="Sortie 3 2 4 3 4" xfId="50301" xr:uid="{7EB9746B-B69A-481D-85A5-C2F786190F55}"/>
    <cellStyle name="Sortie 3 2 4 3 5" xfId="50302" xr:uid="{C83B7E69-37A5-4B60-B003-FC379C90276C}"/>
    <cellStyle name="Sortie 3 2 4 4" xfId="50303" xr:uid="{E4012BA2-8560-4F12-AFFC-1D9AF64E1C24}"/>
    <cellStyle name="Sortie 3 2 4 5" xfId="50304" xr:uid="{EDD443ED-E0B0-41F7-9F11-578BA4938EEC}"/>
    <cellStyle name="Sortie 3 2 4 6" xfId="50305" xr:uid="{B680389D-12AF-4C95-88A6-EB0E1A481540}"/>
    <cellStyle name="Sortie 3 2 4 7" xfId="50306" xr:uid="{A488741C-5CCE-426F-A92C-088345096788}"/>
    <cellStyle name="Sortie 3 2 5" xfId="50307" xr:uid="{8E06ECE0-068E-4546-8E3F-BBE6E959253A}"/>
    <cellStyle name="Sortie 3 2 5 2" xfId="50308" xr:uid="{03BF6FB7-12F2-4C01-8996-CBE853FFF4E9}"/>
    <cellStyle name="Sortie 3 2 5 3" xfId="50309" xr:uid="{E381E185-7318-4C55-83AA-DF5FB31477ED}"/>
    <cellStyle name="Sortie 3 2 5 4" xfId="50310" xr:uid="{7B0475E0-2A52-45A0-9D79-302FFFE29E52}"/>
    <cellStyle name="Sortie 3 2 5 5" xfId="50311" xr:uid="{AC638B71-A056-4DE8-8F57-234D35D8DDBF}"/>
    <cellStyle name="Sortie 3 2 6" xfId="50312" xr:uid="{479E0B87-4E83-4C46-A3EC-4FDA4DAA7D8D}"/>
    <cellStyle name="Sortie 3 2 6 2" xfId="50313" xr:uid="{B77810F7-08C7-4A55-A76C-6774E8CE5F08}"/>
    <cellStyle name="Sortie 3 2 6 3" xfId="50314" xr:uid="{263956C6-178F-444B-96A1-E24E6F003F39}"/>
    <cellStyle name="Sortie 3 2 6 4" xfId="50315" xr:uid="{F61E3DA6-21A3-4590-8BF2-067B6970BE09}"/>
    <cellStyle name="Sortie 3 2 6 5" xfId="50316" xr:uid="{2F0D465F-5619-4668-A2A7-45215EE6CD7E}"/>
    <cellStyle name="Sortie 3 2 7" xfId="50317" xr:uid="{BE72E68F-4473-43DD-8EED-185AA9301C74}"/>
    <cellStyle name="Sortie 3 2 8" xfId="50318" xr:uid="{1B956793-EE02-4D87-ACCA-FE75BEA9956C}"/>
    <cellStyle name="Sortie 3 2 9" xfId="50319" xr:uid="{2500FF72-9A1B-49AB-B9DF-33C60C617989}"/>
    <cellStyle name="Sortie 3 2_Commentaires" xfId="50320" xr:uid="{BF97339D-48BD-4B5F-9834-5EACB1947976}"/>
    <cellStyle name="Sortie 3 3" xfId="50321" xr:uid="{1F87F731-FBD6-4931-9B5D-6529B589BE27}"/>
    <cellStyle name="Sortie 3 3 2" xfId="50322" xr:uid="{3EEED003-949C-44F7-B262-BAFFF72E0167}"/>
    <cellStyle name="Sortie 3 3 2 2" xfId="50323" xr:uid="{EB9263EE-4227-46E9-8A72-AFDA6BECD6AD}"/>
    <cellStyle name="Sortie 3 3 2 3" xfId="50324" xr:uid="{AE8030D8-B3E0-4442-8539-5A288619EEA8}"/>
    <cellStyle name="Sortie 3 3 2 4" xfId="50325" xr:uid="{D35D1535-ED89-4464-9AA9-A4766E64BED7}"/>
    <cellStyle name="Sortie 3 3 2 5" xfId="50326" xr:uid="{AE8B070A-E8FE-4209-9ADE-03543AA9B010}"/>
    <cellStyle name="Sortie 3 3 2_Commentaires" xfId="50327" xr:uid="{5012B608-AAAF-428E-913E-EF59798DD052}"/>
    <cellStyle name="Sortie 3 3 3" xfId="50328" xr:uid="{B6EB478D-7C1C-4DE5-B00C-603DC443DAFC}"/>
    <cellStyle name="Sortie 3 3 3 2" xfId="50329" xr:uid="{FE4E96BE-0C7E-4D68-9F54-C5AFC0C44BCB}"/>
    <cellStyle name="Sortie 3 3 3 3" xfId="50330" xr:uid="{82B031A3-1C16-40E5-A05B-0F6326943173}"/>
    <cellStyle name="Sortie 3 3 3 4" xfId="50331" xr:uid="{A5E3F693-02FF-48A3-BCB6-D20A3E0A1D42}"/>
    <cellStyle name="Sortie 3 3 3 5" xfId="50332" xr:uid="{1584F6A3-336A-4586-8EA0-A4F741393161}"/>
    <cellStyle name="Sortie 3 3 4" xfId="50333" xr:uid="{15577401-8DBB-4322-AE2B-BE0E62FF07BA}"/>
    <cellStyle name="Sortie 3 3 5" xfId="50334" xr:uid="{101759B8-B072-4D98-BDAB-99DF2D09B8FC}"/>
    <cellStyle name="Sortie 3 3 6" xfId="50335" xr:uid="{B100F69B-66F4-493D-AC19-226C085C540F}"/>
    <cellStyle name="Sortie 3 3 7" xfId="50336" xr:uid="{2F9617B7-7FCC-47CF-B8F3-B22303CCD752}"/>
    <cellStyle name="Sortie 3 3_Commentaires" xfId="50337" xr:uid="{679509DE-3B0E-4E99-AF34-6156DB47ECDE}"/>
    <cellStyle name="Sortie 3 4" xfId="50338" xr:uid="{04DD3188-81F0-40E4-8168-8681F00D0D00}"/>
    <cellStyle name="Sortie 3 4 2" xfId="50339" xr:uid="{65BDD282-07E2-4550-968A-030F039A5054}"/>
    <cellStyle name="Sortie 3 4 2 2" xfId="50340" xr:uid="{76C1B3E2-5982-43A6-BFEB-60EAE5BA5F02}"/>
    <cellStyle name="Sortie 3 4 2 3" xfId="50341" xr:uid="{CED8C091-3F5E-4B31-B272-9A6BE75ECC1D}"/>
    <cellStyle name="Sortie 3 4 2 4" xfId="50342" xr:uid="{4800F604-3F78-4351-831C-1DCC4039768F}"/>
    <cellStyle name="Sortie 3 4 2 5" xfId="50343" xr:uid="{5F69D14F-47E3-4C59-BF38-67FDE0D0C5C2}"/>
    <cellStyle name="Sortie 3 4 2_Commentaires" xfId="50344" xr:uid="{F9C1DB3C-7799-4A28-BFCB-3E7FB1BF891F}"/>
    <cellStyle name="Sortie 3 4 3" xfId="50345" xr:uid="{846264E5-4C92-4EDD-9DDA-2E9168DF15C8}"/>
    <cellStyle name="Sortie 3 4 3 2" xfId="50346" xr:uid="{F06E235D-6CD0-468A-9F39-FB3EF7EEABB1}"/>
    <cellStyle name="Sortie 3 4 3 3" xfId="50347" xr:uid="{D8A97E07-78A7-4A10-90FF-F79693210AA3}"/>
    <cellStyle name="Sortie 3 4 3 4" xfId="50348" xr:uid="{9305BD60-9BFF-4CC7-92B2-95ABA99D7595}"/>
    <cellStyle name="Sortie 3 4 3 5" xfId="50349" xr:uid="{761B21AA-F1EF-4206-AC02-016F8A89836F}"/>
    <cellStyle name="Sortie 3 4 4" xfId="50350" xr:uid="{6E9DF488-1328-491F-B76D-F447F9702EE0}"/>
    <cellStyle name="Sortie 3 4 5" xfId="50351" xr:uid="{0EA0575A-32DC-4A72-8A84-6553752E68A3}"/>
    <cellStyle name="Sortie 3 4 6" xfId="50352" xr:uid="{B8D97E2D-3228-45BA-BA7A-6C88B7778617}"/>
    <cellStyle name="Sortie 3 4 7" xfId="50353" xr:uid="{BBDBB0F9-3BFC-44A3-8794-EDFE02720DC9}"/>
    <cellStyle name="Sortie 3 4_Commentaires" xfId="50354" xr:uid="{77AFC789-5F3F-4082-B693-3FE4993D5EA0}"/>
    <cellStyle name="Sortie 3 5" xfId="50355" xr:uid="{389C43FF-B6A7-4BEE-B9D5-6E6AC57842C7}"/>
    <cellStyle name="Sortie 3 5 2" xfId="50356" xr:uid="{BE54E5DF-BDC5-450E-A93A-2D18A0D0C3CC}"/>
    <cellStyle name="Sortie 3 5 2 2" xfId="50357" xr:uid="{5433BEC0-7557-4DEC-813C-4BD3795F9154}"/>
    <cellStyle name="Sortie 3 5 2 3" xfId="50358" xr:uid="{2D0B73B5-DC05-4CEE-96C5-4C85CF6CB14B}"/>
    <cellStyle name="Sortie 3 5 2 4" xfId="50359" xr:uid="{5A133A17-6B58-41EE-BB0C-E7DCA811E9C5}"/>
    <cellStyle name="Sortie 3 5 2 5" xfId="50360" xr:uid="{F29B3D00-8709-42B8-9A08-599CC1B65C15}"/>
    <cellStyle name="Sortie 3 5 2_Commentaires" xfId="50361" xr:uid="{54958A7C-F4FF-4DA6-8D12-5226B938337C}"/>
    <cellStyle name="Sortie 3 5 3" xfId="50362" xr:uid="{2632B9CC-7A9A-4F68-B1C6-9895077E3970}"/>
    <cellStyle name="Sortie 3 5 3 2" xfId="50363" xr:uid="{BE689171-0EA0-4971-941E-E472235AEE58}"/>
    <cellStyle name="Sortie 3 5 3 3" xfId="50364" xr:uid="{BD9B963E-ED2E-4105-868E-88D354714CD0}"/>
    <cellStyle name="Sortie 3 5 3 4" xfId="50365" xr:uid="{38C541EE-C924-4DAA-85C2-1BA0EC4A9AD4}"/>
    <cellStyle name="Sortie 3 5 3 5" xfId="50366" xr:uid="{07EB07DF-D824-4C5D-A028-BE8160170C33}"/>
    <cellStyle name="Sortie 3 5 4" xfId="50367" xr:uid="{A9FE1E19-8A30-4E70-83B6-2FD5DF3B1678}"/>
    <cellStyle name="Sortie 3 5 5" xfId="50368" xr:uid="{7BBF10E3-D681-40D8-8285-ED59DE099925}"/>
    <cellStyle name="Sortie 3 5 6" xfId="50369" xr:uid="{2174484E-51D0-4D6D-A726-3302FD38E35A}"/>
    <cellStyle name="Sortie 3 5 7" xfId="50370" xr:uid="{E808AC1B-E273-4C2B-B993-BD7E0CD7ACF7}"/>
    <cellStyle name="Sortie 3 5_Commentaires" xfId="50371" xr:uid="{5D1F8D09-9833-47B7-ABB1-7D0698677348}"/>
    <cellStyle name="Sortie 3 6" xfId="50372" xr:uid="{6EBF0C01-D2C5-4527-B66D-3E79499CC886}"/>
    <cellStyle name="Sortie 3 6 2" xfId="50373" xr:uid="{0E31678B-0725-4147-9146-C233520B6829}"/>
    <cellStyle name="Sortie 3 6 2 2" xfId="50374" xr:uid="{3E1F6210-EC19-4742-9392-F88EC0CD52C1}"/>
    <cellStyle name="Sortie 3 6 2 3" xfId="50375" xr:uid="{01C5D746-D947-40E2-8DEB-4DF44AC5F8AE}"/>
    <cellStyle name="Sortie 3 6 2 4" xfId="50376" xr:uid="{D15A7E84-8CE4-4C7E-9954-15F024CA54ED}"/>
    <cellStyle name="Sortie 3 6 2 5" xfId="50377" xr:uid="{A502BC7E-8455-4DF0-8C46-F88FB0DDC343}"/>
    <cellStyle name="Sortie 3 6 2_Commentaires" xfId="50378" xr:uid="{1E3DFCDA-2BDC-4A18-AEB6-7313537843A4}"/>
    <cellStyle name="Sortie 3 6 3" xfId="50379" xr:uid="{D2A4BFD7-805C-4F56-A297-5203A1242CED}"/>
    <cellStyle name="Sortie 3 6 3 2" xfId="50380" xr:uid="{D476BD3C-EA74-45AB-9AFB-4CB659299E39}"/>
    <cellStyle name="Sortie 3 6 3 3" xfId="50381" xr:uid="{134ECFD1-1294-4B2B-99FE-02041CD39F51}"/>
    <cellStyle name="Sortie 3 6 3 4" xfId="50382" xr:uid="{826C47D9-9584-4610-AA11-F52429B8D154}"/>
    <cellStyle name="Sortie 3 6 3 5" xfId="50383" xr:uid="{5F9E5E7B-7C32-4350-B956-B322CDFA6DF0}"/>
    <cellStyle name="Sortie 3 6 4" xfId="50384" xr:uid="{9A2640D7-68F1-4DCB-93C2-AFC154F0AC4E}"/>
    <cellStyle name="Sortie 3 6 5" xfId="50385" xr:uid="{2AF8F1F4-8DD5-4B5C-82DB-2EF34B5ED76D}"/>
    <cellStyle name="Sortie 3 6 6" xfId="50386" xr:uid="{736FF3B9-CDA0-4C61-B9B8-45EBA58533CE}"/>
    <cellStyle name="Sortie 3 6 7" xfId="50387" xr:uid="{4DBAACF6-E114-4BEB-8EC8-5A2B65F150FF}"/>
    <cellStyle name="Sortie 3 6_Commentaires" xfId="50388" xr:uid="{4F948220-018F-4F82-9CC9-DA7273670ABC}"/>
    <cellStyle name="Sortie 3 7" xfId="50389" xr:uid="{6F39EE70-776B-4B15-AD24-828F4DC0F1F8}"/>
    <cellStyle name="Sortie 3 7 2" xfId="50390" xr:uid="{61B21F7C-001A-4ADF-B2BC-8E14F3B13058}"/>
    <cellStyle name="Sortie 3 7 2 2" xfId="50391" xr:uid="{18882982-3B38-4F04-AB8D-FD56DF97AF03}"/>
    <cellStyle name="Sortie 3 7 2 3" xfId="50392" xr:uid="{C30AD3BC-D819-428E-96DF-D84254392206}"/>
    <cellStyle name="Sortie 3 7 2 4" xfId="50393" xr:uid="{A37D216B-DD66-4898-B5F3-0334BDBA8EF0}"/>
    <cellStyle name="Sortie 3 7 2 5" xfId="50394" xr:uid="{F0B3C844-3BEB-4900-807C-8EA4A99C46B3}"/>
    <cellStyle name="Sortie 3 7 3" xfId="50395" xr:uid="{C0F6198B-C485-46E4-9F26-970E9BAC6E96}"/>
    <cellStyle name="Sortie 3 7 4" xfId="50396" xr:uid="{E477A90F-5107-4B01-B39D-19BA9CA4BDA2}"/>
    <cellStyle name="Sortie 3 7 5" xfId="50397" xr:uid="{2F16C502-7268-4DA3-9501-A953555EE8FD}"/>
    <cellStyle name="Sortie 3 7 6" xfId="50398" xr:uid="{5556C4A0-295D-43B7-B323-FB494D0746E1}"/>
    <cellStyle name="Sortie 3 7_Commentaires" xfId="50399" xr:uid="{B43FC5E0-8684-4E3C-A854-6272D8A45056}"/>
    <cellStyle name="Sortie 3 8" xfId="50400" xr:uid="{AF5A1E8C-BFEE-4DBB-A654-51386962E0D8}"/>
    <cellStyle name="Sortie 3 8 2" xfId="50401" xr:uid="{0878FF9C-0C2A-41D3-9264-CCF8CC72DBE7}"/>
    <cellStyle name="Sortie 3 8 3" xfId="50402" xr:uid="{6BA204C5-9DAB-4159-98C0-C289594D1F4D}"/>
    <cellStyle name="Sortie 3 8 4" xfId="50403" xr:uid="{55CFFEF5-FCD7-45AA-96A6-9B806502D8AF}"/>
    <cellStyle name="Sortie 3 8 5" xfId="50404" xr:uid="{73142CC1-FDAF-47A9-9143-2EDA7C016C41}"/>
    <cellStyle name="Sortie 3 8_Commentaires" xfId="50405" xr:uid="{C0BC2049-C991-4573-B49C-E3952FDFBF62}"/>
    <cellStyle name="Sortie 3 9" xfId="50406" xr:uid="{8BCE3B60-0C9C-4516-BFF1-CDC2FAD10C28}"/>
    <cellStyle name="Sortie 3_Commentaires" xfId="50407" xr:uid="{46D1FE71-6BCD-4286-9C0D-22FA7556B284}"/>
    <cellStyle name="Sortie 4" xfId="50408" xr:uid="{CA6D19AC-B5D8-4B12-87E1-CC6BBDAF5AC4}"/>
    <cellStyle name="Sortie 4 10" xfId="50409" xr:uid="{32A43761-6755-40BC-9587-964C5C152A91}"/>
    <cellStyle name="Sortie 4 11" xfId="50410" xr:uid="{87CD1601-2D0F-4C96-8E51-722237243E90}"/>
    <cellStyle name="Sortie 4 12" xfId="50411" xr:uid="{FE3AE665-B76C-4688-8E83-816FB4E05066}"/>
    <cellStyle name="Sortie 4 2" xfId="50412" xr:uid="{F00D61D3-3C91-44D7-AC64-58E738F22469}"/>
    <cellStyle name="Sortie 4 2 10" xfId="50413" xr:uid="{DF3C9CD8-01CD-40FF-9F9D-07148D48AFD8}"/>
    <cellStyle name="Sortie 4 2 2" xfId="50414" xr:uid="{E0A29CAA-4EA6-4624-AA2A-7ABBD6871BE5}"/>
    <cellStyle name="Sortie 4 2 2 2" xfId="50415" xr:uid="{3ACE0AEE-CF96-4419-87FC-66C52A35A628}"/>
    <cellStyle name="Sortie 4 2 2 2 2" xfId="50416" xr:uid="{920FA6DA-0C4C-4506-A8ED-3D2EA8C1D07A}"/>
    <cellStyle name="Sortie 4 2 2 2 3" xfId="50417" xr:uid="{01F7E32A-92BE-4BF6-B1A3-F4FE9787D4F8}"/>
    <cellStyle name="Sortie 4 2 2 2 4" xfId="50418" xr:uid="{15AFAC41-C8E7-4EAB-803D-45EAB7A47EB0}"/>
    <cellStyle name="Sortie 4 2 2 2 5" xfId="50419" xr:uid="{777F243E-B1DE-4328-A0D2-3C6E0536C9EC}"/>
    <cellStyle name="Sortie 4 2 2 3" xfId="50420" xr:uid="{BD756AE1-9530-440C-8624-00BCE70C9DB8}"/>
    <cellStyle name="Sortie 4 2 2 3 2" xfId="50421" xr:uid="{86ABC6D1-5B92-4145-8709-1C7E05A126B7}"/>
    <cellStyle name="Sortie 4 2 2 3 3" xfId="50422" xr:uid="{AB79275F-348A-4AA9-BC0F-8742E90CA620}"/>
    <cellStyle name="Sortie 4 2 2 3 4" xfId="50423" xr:uid="{183546B3-489C-4972-A0CE-D91EB192F278}"/>
    <cellStyle name="Sortie 4 2 2 3 5" xfId="50424" xr:uid="{71A86782-6191-419F-8231-505E6C46C728}"/>
    <cellStyle name="Sortie 4 2 2 4" xfId="50425" xr:uid="{007E498D-E28B-46E9-8C7B-6C6AAD2F137A}"/>
    <cellStyle name="Sortie 4 2 2 5" xfId="50426" xr:uid="{3917DA65-7EF3-4DA1-AC1B-1C2C37E210C2}"/>
    <cellStyle name="Sortie 4 2 2 6" xfId="50427" xr:uid="{6F14569D-E81D-4E34-AE6E-CEF4323520ED}"/>
    <cellStyle name="Sortie 4 2 2 7" xfId="50428" xr:uid="{DF4A9FBA-2A25-40A4-AA29-7443344A7B50}"/>
    <cellStyle name="Sortie 4 2 2_Commentaires" xfId="50429" xr:uid="{7D2A32AE-65D5-47DB-9983-9C12BA8B9796}"/>
    <cellStyle name="Sortie 4 2 3" xfId="50430" xr:uid="{433D8DEE-4F49-4840-ABF6-8091557B9467}"/>
    <cellStyle name="Sortie 4 2 3 2" xfId="50431" xr:uid="{C53C53E5-44E6-4AA5-8301-4C80AB5EE3F4}"/>
    <cellStyle name="Sortie 4 2 3 2 2" xfId="50432" xr:uid="{A815F341-30C9-405D-B76A-10202E9A133A}"/>
    <cellStyle name="Sortie 4 2 3 2 3" xfId="50433" xr:uid="{716036D7-8702-4882-80A9-C93AA351E658}"/>
    <cellStyle name="Sortie 4 2 3 2 4" xfId="50434" xr:uid="{E85DBA27-94E0-4700-A6AC-8F1711B26F5F}"/>
    <cellStyle name="Sortie 4 2 3 2 5" xfId="50435" xr:uid="{5DB0E4B1-3420-425F-8E80-8085E22730CA}"/>
    <cellStyle name="Sortie 4 2 3 3" xfId="50436" xr:uid="{80D14622-E757-41CB-B7AC-12004E12868E}"/>
    <cellStyle name="Sortie 4 2 3 3 2" xfId="50437" xr:uid="{12D3A767-C36C-4B53-B817-D569B2E089BF}"/>
    <cellStyle name="Sortie 4 2 3 3 3" xfId="50438" xr:uid="{57122CBC-56AD-4463-AE3F-12DAFAE3754F}"/>
    <cellStyle name="Sortie 4 2 3 3 4" xfId="50439" xr:uid="{E2350062-8DD8-4947-8962-CC8FDAFCDFF2}"/>
    <cellStyle name="Sortie 4 2 3 3 5" xfId="50440" xr:uid="{7B8B59F6-9B90-456F-A467-45510CC3E3E6}"/>
    <cellStyle name="Sortie 4 2 3 4" xfId="50441" xr:uid="{1937A141-7B1E-4346-AFC7-AC0627B8EBD2}"/>
    <cellStyle name="Sortie 4 2 3 5" xfId="50442" xr:uid="{ECE2F423-CBFF-40D7-95AB-EC11C8E8C1ED}"/>
    <cellStyle name="Sortie 4 2 3 6" xfId="50443" xr:uid="{BF9EA666-641C-4877-BF07-C237AD3764C1}"/>
    <cellStyle name="Sortie 4 2 3 7" xfId="50444" xr:uid="{E01E2D06-3A5E-4948-8DD8-54AA1C6757C0}"/>
    <cellStyle name="Sortie 4 2 3_Commentaires" xfId="50445" xr:uid="{ACACD07F-8ECB-4110-87F5-41408DAB5E1C}"/>
    <cellStyle name="Sortie 4 2 4" xfId="50446" xr:uid="{B9056C0A-2BEF-4BB2-B0B3-48E5C474A41B}"/>
    <cellStyle name="Sortie 4 2 4 2" xfId="50447" xr:uid="{A8857C14-23CC-4B8C-BFD3-6D0D1D3D8243}"/>
    <cellStyle name="Sortie 4 2 4 2 2" xfId="50448" xr:uid="{1037B6E7-E922-4CF1-BE8E-8DB73E35B3B3}"/>
    <cellStyle name="Sortie 4 2 4 2 3" xfId="50449" xr:uid="{B545C5E1-60AF-4849-A157-44334BF1A4B0}"/>
    <cellStyle name="Sortie 4 2 4 2 4" xfId="50450" xr:uid="{F5C7BE80-90E5-422E-BF28-3E3D5A967CD9}"/>
    <cellStyle name="Sortie 4 2 4 2 5" xfId="50451" xr:uid="{417F8FD2-F451-4446-AD4D-87F3F9CD3D37}"/>
    <cellStyle name="Sortie 4 2 4 3" xfId="50452" xr:uid="{D7E18A53-3D53-4BFF-9C8C-3D8AB0FBA253}"/>
    <cellStyle name="Sortie 4 2 4 3 2" xfId="50453" xr:uid="{D96221F4-87B6-4244-B4AF-2D55CF8F1AFA}"/>
    <cellStyle name="Sortie 4 2 4 3 3" xfId="50454" xr:uid="{86581440-A1B4-48C6-A87F-3109A457792F}"/>
    <cellStyle name="Sortie 4 2 4 3 4" xfId="50455" xr:uid="{E1169C89-169D-4335-B586-1624F73A5CB0}"/>
    <cellStyle name="Sortie 4 2 4 3 5" xfId="50456" xr:uid="{9C514CEA-D117-4756-8541-24B4760025E2}"/>
    <cellStyle name="Sortie 4 2 4 4" xfId="50457" xr:uid="{3596656A-8FF9-435C-8620-C376DDBC25E3}"/>
    <cellStyle name="Sortie 4 2 4 5" xfId="50458" xr:uid="{80E2D759-E45C-4164-88FA-78785BEBFC67}"/>
    <cellStyle name="Sortie 4 2 4 6" xfId="50459" xr:uid="{E58B107A-D3C1-4CCC-97AC-CE9237A491C0}"/>
    <cellStyle name="Sortie 4 2 4 7" xfId="50460" xr:uid="{C636198B-066B-4B6B-9061-300820663DE1}"/>
    <cellStyle name="Sortie 4 2 5" xfId="50461" xr:uid="{18C1E3C4-5601-40C2-A5B6-4302211C1080}"/>
    <cellStyle name="Sortie 4 2 5 2" xfId="50462" xr:uid="{EF64034E-D025-4B73-A75A-D0C221B33316}"/>
    <cellStyle name="Sortie 4 2 5 3" xfId="50463" xr:uid="{785A0F61-D394-43AE-9129-8EE92513FDF1}"/>
    <cellStyle name="Sortie 4 2 5 4" xfId="50464" xr:uid="{366212DC-E126-4521-8EAB-49A39817F507}"/>
    <cellStyle name="Sortie 4 2 5 5" xfId="50465" xr:uid="{F33284A6-7E0E-44EE-97FD-C82943AEDF65}"/>
    <cellStyle name="Sortie 4 2 6" xfId="50466" xr:uid="{E420CA86-3947-4283-8588-4DF32C6D4E7D}"/>
    <cellStyle name="Sortie 4 2 6 2" xfId="50467" xr:uid="{8B555263-4601-437E-B9AD-01F0D5595872}"/>
    <cellStyle name="Sortie 4 2 6 3" xfId="50468" xr:uid="{D441A9D4-B696-4971-8282-2BB930898285}"/>
    <cellStyle name="Sortie 4 2 6 4" xfId="50469" xr:uid="{FF516927-BB26-42B5-B93B-1464B31A8F38}"/>
    <cellStyle name="Sortie 4 2 6 5" xfId="50470" xr:uid="{4F143B7D-CEC6-470D-87EC-2596C7210738}"/>
    <cellStyle name="Sortie 4 2 7" xfId="50471" xr:uid="{0166AA02-956C-4F09-88F8-5F52BB925103}"/>
    <cellStyle name="Sortie 4 2 8" xfId="50472" xr:uid="{3D8A465E-1172-4000-9F77-FE24AA6019E2}"/>
    <cellStyle name="Sortie 4 2 9" xfId="50473" xr:uid="{C19BB9FC-F55B-4EE6-AEA3-C4CFE32FD26C}"/>
    <cellStyle name="Sortie 4 2_Commentaires" xfId="50474" xr:uid="{5DB8AD44-41BC-423D-B1AC-6BF505E15E68}"/>
    <cellStyle name="Sortie 4 3" xfId="50475" xr:uid="{801CE12A-FB23-4C95-B756-F1DC6151B01B}"/>
    <cellStyle name="Sortie 4 3 2" xfId="50476" xr:uid="{C7EFE8E1-1918-4CF8-BD50-D419C3C64227}"/>
    <cellStyle name="Sortie 4 3 2 2" xfId="50477" xr:uid="{E7505731-F7F2-4CA4-8A62-ED77E838A2BB}"/>
    <cellStyle name="Sortie 4 3 2 3" xfId="50478" xr:uid="{D523C77D-1E44-4CD3-9E2B-39B04C5846AB}"/>
    <cellStyle name="Sortie 4 3 2 4" xfId="50479" xr:uid="{EE748B45-0E76-4539-B51C-14CC7C557507}"/>
    <cellStyle name="Sortie 4 3 2 5" xfId="50480" xr:uid="{7498A441-A4B6-4AB1-AAC0-D2DEA1733DDE}"/>
    <cellStyle name="Sortie 4 3 2_Commentaires" xfId="50481" xr:uid="{D6C34062-0C62-4481-8021-1AB6015C343D}"/>
    <cellStyle name="Sortie 4 3 3" xfId="50482" xr:uid="{3F77DEE6-424B-441E-8F62-7097B5DB4E62}"/>
    <cellStyle name="Sortie 4 3 3 2" xfId="50483" xr:uid="{AE1E02A8-6647-4C51-A339-4F2515ED7E42}"/>
    <cellStyle name="Sortie 4 3 3 3" xfId="50484" xr:uid="{2638BC01-E540-4351-8BE2-03B5027BF687}"/>
    <cellStyle name="Sortie 4 3 3 4" xfId="50485" xr:uid="{396BDCFD-674C-4309-9915-A4AE0DF52BFA}"/>
    <cellStyle name="Sortie 4 3 3 5" xfId="50486" xr:uid="{E8220902-7EE5-4C5D-AC69-29F87CAFF91E}"/>
    <cellStyle name="Sortie 4 3 4" xfId="50487" xr:uid="{D99C9DA2-DAFA-4D3E-A3C9-CD58249E6936}"/>
    <cellStyle name="Sortie 4 3 5" xfId="50488" xr:uid="{14A940AA-E11A-4B6F-8FE6-CC0BEA529355}"/>
    <cellStyle name="Sortie 4 3 6" xfId="50489" xr:uid="{02664BE6-6A83-475B-938A-D4EE7A94C268}"/>
    <cellStyle name="Sortie 4 3 7" xfId="50490" xr:uid="{1335AA16-3393-458B-B112-D8C3FF15AE81}"/>
    <cellStyle name="Sortie 4 3_Commentaires" xfId="50491" xr:uid="{D846EB75-7161-409E-9B4D-B9C5CBCF6989}"/>
    <cellStyle name="Sortie 4 4" xfId="50492" xr:uid="{9E2F32F6-BEBA-43ED-BF2D-404DF3D92082}"/>
    <cellStyle name="Sortie 4 4 2" xfId="50493" xr:uid="{5917D357-3FC2-4A0C-9FBE-37ABE919CEE1}"/>
    <cellStyle name="Sortie 4 4 2 2" xfId="50494" xr:uid="{FED7BDD4-FBFE-4EED-ADA7-5BC42E81866F}"/>
    <cellStyle name="Sortie 4 4 2 3" xfId="50495" xr:uid="{44C8B28B-6537-4A58-8183-2F9AA44C8818}"/>
    <cellStyle name="Sortie 4 4 2 4" xfId="50496" xr:uid="{BF8B97CE-893B-4537-A7BF-A0F4D36E5852}"/>
    <cellStyle name="Sortie 4 4 2 5" xfId="50497" xr:uid="{59CC7C4E-BD6E-4EB0-8E05-B0F9C3F80019}"/>
    <cellStyle name="Sortie 4 4 2_Commentaires" xfId="50498" xr:uid="{CE12BC8F-07E6-4B18-9874-84B619A4926C}"/>
    <cellStyle name="Sortie 4 4 3" xfId="50499" xr:uid="{A1427F06-F1AE-48F2-B2C0-0B64A8B4DFA3}"/>
    <cellStyle name="Sortie 4 4 3 2" xfId="50500" xr:uid="{40B18D70-C951-4E82-B518-D96DD3990965}"/>
    <cellStyle name="Sortie 4 4 3 3" xfId="50501" xr:uid="{1752A0E7-CA8D-4728-8C60-1F2465646CA1}"/>
    <cellStyle name="Sortie 4 4 3 4" xfId="50502" xr:uid="{8C9B59FA-9574-4990-ABFB-B2F1817A1F56}"/>
    <cellStyle name="Sortie 4 4 3 5" xfId="50503" xr:uid="{624E5D58-7151-48B5-AA8A-4F5F0FB40241}"/>
    <cellStyle name="Sortie 4 4 4" xfId="50504" xr:uid="{452CC68C-D71E-454C-B51A-C4378BB69E78}"/>
    <cellStyle name="Sortie 4 4 5" xfId="50505" xr:uid="{98F283C7-1224-4D17-B8B8-1A964EE7560D}"/>
    <cellStyle name="Sortie 4 4 6" xfId="50506" xr:uid="{D4B2920A-0694-4D8B-B5B1-21B7DDD67279}"/>
    <cellStyle name="Sortie 4 4 7" xfId="50507" xr:uid="{CDF9BF8F-E14C-48A0-A585-ED6DB7378B26}"/>
    <cellStyle name="Sortie 4 4_Commentaires" xfId="50508" xr:uid="{23008FDD-572F-45D9-BF66-DBB7F2B4AC26}"/>
    <cellStyle name="Sortie 4 5" xfId="50509" xr:uid="{21B4B6DC-C339-4B27-B8BD-20CB607A72A0}"/>
    <cellStyle name="Sortie 4 5 2" xfId="50510" xr:uid="{2CF5C24E-6EF4-46E6-A345-AB6BC9FE497C}"/>
    <cellStyle name="Sortie 4 5 2 2" xfId="50511" xr:uid="{E6E5153A-E2C1-4C07-A173-8A3BEB16EDA8}"/>
    <cellStyle name="Sortie 4 5 2 3" xfId="50512" xr:uid="{DC6B5B0A-8F33-4AE3-863B-C447B3FE62E4}"/>
    <cellStyle name="Sortie 4 5 2 4" xfId="50513" xr:uid="{F01553D9-DBAC-4A0D-BAAA-E027AF2871D8}"/>
    <cellStyle name="Sortie 4 5 2 5" xfId="50514" xr:uid="{8E071238-C092-41AF-83AF-5C0F3557AD3D}"/>
    <cellStyle name="Sortie 4 5 2_Commentaires" xfId="50515" xr:uid="{71BA0669-AA99-4301-8903-3CE190535C43}"/>
    <cellStyle name="Sortie 4 5 3" xfId="50516" xr:uid="{999EFAEE-A391-4D88-8A32-25814292B371}"/>
    <cellStyle name="Sortie 4 5 3 2" xfId="50517" xr:uid="{11CD79B0-618B-4BB8-B559-0E0AE89145B0}"/>
    <cellStyle name="Sortie 4 5 3 3" xfId="50518" xr:uid="{DB0D0E7F-D7C3-40FB-9DA5-948639996069}"/>
    <cellStyle name="Sortie 4 5 3 4" xfId="50519" xr:uid="{EE1BDCE2-C03D-4A51-A33B-29CEF145FC7A}"/>
    <cellStyle name="Sortie 4 5 3 5" xfId="50520" xr:uid="{F8093AEE-287C-4C87-9438-D033BCE5636F}"/>
    <cellStyle name="Sortie 4 5 4" xfId="50521" xr:uid="{8B740347-7F35-40F3-A64E-5300D4B8FAAF}"/>
    <cellStyle name="Sortie 4 5 5" xfId="50522" xr:uid="{9AA61FCB-9382-448B-8752-B12A3E770DAA}"/>
    <cellStyle name="Sortie 4 5 6" xfId="50523" xr:uid="{24C964A0-CAB1-4A15-8106-0F65A4AD5FE8}"/>
    <cellStyle name="Sortie 4 5 7" xfId="50524" xr:uid="{3FF96FC5-B58E-4409-A71A-0FD08FDB28B7}"/>
    <cellStyle name="Sortie 4 5_Commentaires" xfId="50525" xr:uid="{8730C720-364F-44CA-A941-45F0D577EE31}"/>
    <cellStyle name="Sortie 4 6" xfId="50526" xr:uid="{47C3F44F-64B0-48E0-A26C-E08F95E1CA99}"/>
    <cellStyle name="Sortie 4 6 2" xfId="50527" xr:uid="{FC9020F6-AFF6-4BD7-A6C1-C7D17165D1D1}"/>
    <cellStyle name="Sortie 4 6 2 2" xfId="50528" xr:uid="{3A98AE9F-2B80-4C82-BEE0-760A1EB3A6AC}"/>
    <cellStyle name="Sortie 4 6 2 3" xfId="50529" xr:uid="{EB4F5558-991E-42B8-AF12-D80EAFE62EEB}"/>
    <cellStyle name="Sortie 4 6 2 4" xfId="50530" xr:uid="{AD6D8756-ACDB-46F5-A15B-1BBC76C30C81}"/>
    <cellStyle name="Sortie 4 6 2 5" xfId="50531" xr:uid="{30672C32-7951-41FA-AAEE-3EE30AB4A398}"/>
    <cellStyle name="Sortie 4 6 2_Commentaires" xfId="50532" xr:uid="{244F2273-7E91-4D15-9255-6B1A7296B2BF}"/>
    <cellStyle name="Sortie 4 6 3" xfId="50533" xr:uid="{00D9FF4E-CA5B-4AE5-9827-0D8940C51228}"/>
    <cellStyle name="Sortie 4 6 3 2" xfId="50534" xr:uid="{4802CDB7-1FF4-4015-B138-9E44DB6FFEDC}"/>
    <cellStyle name="Sortie 4 6 3 3" xfId="50535" xr:uid="{7D6266E5-AD05-4C0E-903D-D123CAF66954}"/>
    <cellStyle name="Sortie 4 6 3 4" xfId="50536" xr:uid="{5DB3FA0B-FBD0-499C-BC1D-3AB066DFCED1}"/>
    <cellStyle name="Sortie 4 6 3 5" xfId="50537" xr:uid="{318291CD-ECB1-48E2-A513-E79FF90168A6}"/>
    <cellStyle name="Sortie 4 6 4" xfId="50538" xr:uid="{7D4B38F9-F788-4E46-A298-DACEA2D6F3FC}"/>
    <cellStyle name="Sortie 4 6 5" xfId="50539" xr:uid="{335AD230-5C20-4B2A-BFCA-7A3A8D8CC4A8}"/>
    <cellStyle name="Sortie 4 6 6" xfId="50540" xr:uid="{A869A646-8D6C-4F4C-8DFF-44B9E09D260A}"/>
    <cellStyle name="Sortie 4 6 7" xfId="50541" xr:uid="{2C36C43A-7769-458E-B857-9B1AD0675D19}"/>
    <cellStyle name="Sortie 4 6_Commentaires" xfId="50542" xr:uid="{0E95279A-5172-4EE1-AF37-F510A0F809A3}"/>
    <cellStyle name="Sortie 4 7" xfId="50543" xr:uid="{C6205E75-6807-42E6-BCDB-F4A53A469E9D}"/>
    <cellStyle name="Sortie 4 7 2" xfId="50544" xr:uid="{E8DBB4E9-A6BA-40C5-AD31-D87831D0DA0D}"/>
    <cellStyle name="Sortie 4 7 2 2" xfId="50545" xr:uid="{B23D10F0-1228-494E-945A-FEF95C75F8A7}"/>
    <cellStyle name="Sortie 4 7 2 3" xfId="50546" xr:uid="{823B6BEF-97D4-47EA-9A74-1B62985EA846}"/>
    <cellStyle name="Sortie 4 7 2 4" xfId="50547" xr:uid="{9C64387E-25B5-4ED5-B78C-3EE44876A10C}"/>
    <cellStyle name="Sortie 4 7 2 5" xfId="50548" xr:uid="{8218C3BD-DEC8-471B-957B-7302DD1531FB}"/>
    <cellStyle name="Sortie 4 7 3" xfId="50549" xr:uid="{F23F782C-DF85-4F70-821A-1ECB850AE7B0}"/>
    <cellStyle name="Sortie 4 7 4" xfId="50550" xr:uid="{54767A6B-0FD7-42A7-A78B-8B5C98A7B02D}"/>
    <cellStyle name="Sortie 4 7 5" xfId="50551" xr:uid="{E77F5CBF-2361-48A6-A882-1694D7ECAD95}"/>
    <cellStyle name="Sortie 4 7 6" xfId="50552" xr:uid="{211313AD-DC26-4C96-898F-745A1C9A37CD}"/>
    <cellStyle name="Sortie 4 7_Commentaires" xfId="50553" xr:uid="{A6F945E5-77A1-4F90-8D78-25F44CA7EA07}"/>
    <cellStyle name="Sortie 4 8" xfId="50554" xr:uid="{DFDA6E41-F608-4AC5-A824-FA81CD3285F7}"/>
    <cellStyle name="Sortie 4 8 2" xfId="50555" xr:uid="{34F36443-0E31-428F-8E40-89CA5D74D5F8}"/>
    <cellStyle name="Sortie 4 8 3" xfId="50556" xr:uid="{7E5F4A6C-AF67-41DE-A612-4AE4A48DA474}"/>
    <cellStyle name="Sortie 4 8 4" xfId="50557" xr:uid="{0546ADCE-591E-45E6-BE8F-414387214B2D}"/>
    <cellStyle name="Sortie 4 8 5" xfId="50558" xr:uid="{87187F20-EFED-433E-A647-14FB5AA6D3F7}"/>
    <cellStyle name="Sortie 4 8_Commentaires" xfId="50559" xr:uid="{F0F854D6-9A42-4567-8758-57957E2731E0}"/>
    <cellStyle name="Sortie 4 9" xfId="50560" xr:uid="{B588689C-AD6E-4B6C-9E74-F4F5056AFE2D}"/>
    <cellStyle name="Sortie 4_Commentaires" xfId="50561" xr:uid="{93407667-0E9F-472F-BBD7-7BDB88945636}"/>
    <cellStyle name="Sortie 5" xfId="50562" xr:uid="{3412CC18-3C83-486F-A51A-AB9E54146B31}"/>
    <cellStyle name="Sortie 5 10" xfId="50563" xr:uid="{1BF0B963-4823-4100-8831-188AB3CFF958}"/>
    <cellStyle name="Sortie 5 11" xfId="50564" xr:uid="{72BA50ED-A233-473D-8B97-6496AEC81D54}"/>
    <cellStyle name="Sortie 5 12" xfId="50565" xr:uid="{DE85FB38-0F0C-4992-8E3F-D9E710B7E45A}"/>
    <cellStyle name="Sortie 5 2" xfId="50566" xr:uid="{9A5C0C1F-7389-493F-AFDF-7E8FE296D90D}"/>
    <cellStyle name="Sortie 5 2 10" xfId="50567" xr:uid="{BBE26B7E-218A-45CB-8D0C-FC1EBA4E7A7B}"/>
    <cellStyle name="Sortie 5 2 2" xfId="50568" xr:uid="{85758279-6072-416D-AD9E-7A641093DB0D}"/>
    <cellStyle name="Sortie 5 2 2 2" xfId="50569" xr:uid="{C6BC61A9-4220-4BF6-8BF9-79CB033C37BE}"/>
    <cellStyle name="Sortie 5 2 2 2 2" xfId="50570" xr:uid="{05A686E8-2D0A-4E5E-8771-33B77E6C9570}"/>
    <cellStyle name="Sortie 5 2 2 2 3" xfId="50571" xr:uid="{EAAC2D13-7B4B-4906-94B7-5A061219D95E}"/>
    <cellStyle name="Sortie 5 2 2 2 4" xfId="50572" xr:uid="{5D87A294-34B2-44FE-AA23-B246EB6EFE06}"/>
    <cellStyle name="Sortie 5 2 2 2 5" xfId="50573" xr:uid="{505423B0-CE17-4646-B635-FAC7C819006B}"/>
    <cellStyle name="Sortie 5 2 2 3" xfId="50574" xr:uid="{BBBA0DF8-DCD6-4679-97F1-73FE1CDB404C}"/>
    <cellStyle name="Sortie 5 2 2 3 2" xfId="50575" xr:uid="{48CA922C-9597-4BD9-9554-7A16C356D780}"/>
    <cellStyle name="Sortie 5 2 2 3 3" xfId="50576" xr:uid="{65857E09-461F-4DB2-8DAB-1351C9897FF3}"/>
    <cellStyle name="Sortie 5 2 2 3 4" xfId="50577" xr:uid="{C6773881-D7C7-40CF-8377-F6610F47700C}"/>
    <cellStyle name="Sortie 5 2 2 3 5" xfId="50578" xr:uid="{048604E0-9D74-40B4-9143-B7378B8A587B}"/>
    <cellStyle name="Sortie 5 2 2 4" xfId="50579" xr:uid="{19C141B4-4C93-4EC5-B195-6DA6F210233F}"/>
    <cellStyle name="Sortie 5 2 2 5" xfId="50580" xr:uid="{67058956-E5A8-4077-8B66-DF7D84B04A91}"/>
    <cellStyle name="Sortie 5 2 2 6" xfId="50581" xr:uid="{792CE8C6-536B-47E8-90D0-5AD3A25AF9DF}"/>
    <cellStyle name="Sortie 5 2 2 7" xfId="50582" xr:uid="{C8A70929-8C57-4F88-995E-B880E5CB1F4C}"/>
    <cellStyle name="Sortie 5 2 2_Commentaires" xfId="50583" xr:uid="{BB1E441A-B2BD-498E-9E7F-695EFA28B69D}"/>
    <cellStyle name="Sortie 5 2 3" xfId="50584" xr:uid="{AE3A088F-90DA-4465-A0B3-B2D7474FD9FC}"/>
    <cellStyle name="Sortie 5 2 3 2" xfId="50585" xr:uid="{1FB55964-E79A-47E8-8AE9-F535BA65FF7E}"/>
    <cellStyle name="Sortie 5 2 3 2 2" xfId="50586" xr:uid="{5631AA25-2011-4346-9A16-67B17827EE83}"/>
    <cellStyle name="Sortie 5 2 3 2 3" xfId="50587" xr:uid="{B11257A4-ACDA-4712-91BF-D564FCBEA612}"/>
    <cellStyle name="Sortie 5 2 3 2 4" xfId="50588" xr:uid="{98C7D80F-6B87-4F46-855B-D32DDFD167A7}"/>
    <cellStyle name="Sortie 5 2 3 2 5" xfId="50589" xr:uid="{3340279E-5CF1-4EB8-94EB-08B2EE588DFB}"/>
    <cellStyle name="Sortie 5 2 3 3" xfId="50590" xr:uid="{A5219431-4198-4460-9CC9-9EBCE153968E}"/>
    <cellStyle name="Sortie 5 2 3 3 2" xfId="50591" xr:uid="{BF793044-2C44-4C56-B5C6-9153622013A4}"/>
    <cellStyle name="Sortie 5 2 3 3 3" xfId="50592" xr:uid="{F2F3C8EA-A1D1-4E40-9302-5543CE501A45}"/>
    <cellStyle name="Sortie 5 2 3 3 4" xfId="50593" xr:uid="{99128B49-9D11-4356-A335-D940C3B8601E}"/>
    <cellStyle name="Sortie 5 2 3 3 5" xfId="50594" xr:uid="{5238DB9E-A71B-49C6-AC9E-963E30A75583}"/>
    <cellStyle name="Sortie 5 2 3 4" xfId="50595" xr:uid="{90073C89-08DD-4EDE-9B7E-221E7EF02DE5}"/>
    <cellStyle name="Sortie 5 2 3 5" xfId="50596" xr:uid="{65F5551C-0637-454E-BDCF-237E8331D45C}"/>
    <cellStyle name="Sortie 5 2 3 6" xfId="50597" xr:uid="{5B26DABD-E2BD-4D3D-8EF4-E5A43C9CC6BA}"/>
    <cellStyle name="Sortie 5 2 3 7" xfId="50598" xr:uid="{67DD8FA9-BEE6-481C-87D3-788985E710A5}"/>
    <cellStyle name="Sortie 5 2 3_Commentaires" xfId="50599" xr:uid="{55C705B5-B70C-4AF8-9410-C5C2961AA410}"/>
    <cellStyle name="Sortie 5 2 4" xfId="50600" xr:uid="{226FBE29-65AC-4BFF-B1D0-AE9A26DB11C9}"/>
    <cellStyle name="Sortie 5 2 4 2" xfId="50601" xr:uid="{CB61834B-B35D-4F2C-B865-B7030F7C79C3}"/>
    <cellStyle name="Sortie 5 2 4 2 2" xfId="50602" xr:uid="{4400B048-3DB1-427C-B3D2-A17C56A7A3EC}"/>
    <cellStyle name="Sortie 5 2 4 2 3" xfId="50603" xr:uid="{34879FB9-B1F6-4AC8-AE0E-93ECE8E41F17}"/>
    <cellStyle name="Sortie 5 2 4 2 4" xfId="50604" xr:uid="{C9C171C6-F498-4B8D-8914-B13579FA2DDA}"/>
    <cellStyle name="Sortie 5 2 4 2 5" xfId="50605" xr:uid="{1B73B20E-02FD-4ABD-8FE0-CA5ED35DCA31}"/>
    <cellStyle name="Sortie 5 2 4 3" xfId="50606" xr:uid="{E4E9F874-634D-4410-9313-9610A8699453}"/>
    <cellStyle name="Sortie 5 2 4 3 2" xfId="50607" xr:uid="{0B8B2C03-B824-47CC-B0BD-4D4BCF5A38E3}"/>
    <cellStyle name="Sortie 5 2 4 3 3" xfId="50608" xr:uid="{8035E68D-AF7E-4C48-9F77-50EF1D65A119}"/>
    <cellStyle name="Sortie 5 2 4 3 4" xfId="50609" xr:uid="{CCD3EA80-4DDD-40A4-9C7F-5F15FA264F26}"/>
    <cellStyle name="Sortie 5 2 4 3 5" xfId="50610" xr:uid="{23E9DE0A-4259-4497-A092-DFEC9124EAF8}"/>
    <cellStyle name="Sortie 5 2 4 4" xfId="50611" xr:uid="{0DCB56C8-B813-4F06-9250-EA8BD8ED13B5}"/>
    <cellStyle name="Sortie 5 2 4 5" xfId="50612" xr:uid="{BD85F45E-F0EA-4714-A81E-194A0E5FA3DB}"/>
    <cellStyle name="Sortie 5 2 4 6" xfId="50613" xr:uid="{90B4A995-293C-47AB-BD83-07E78B065490}"/>
    <cellStyle name="Sortie 5 2 4 7" xfId="50614" xr:uid="{BA44A082-5080-41F4-B182-B1FD0180D664}"/>
    <cellStyle name="Sortie 5 2 5" xfId="50615" xr:uid="{AEF73629-4739-4315-BDF2-A8AD1310B662}"/>
    <cellStyle name="Sortie 5 2 5 2" xfId="50616" xr:uid="{DE52ABDF-13F8-411F-BAD7-2E1A41F83870}"/>
    <cellStyle name="Sortie 5 2 5 3" xfId="50617" xr:uid="{6CEF4EF0-5128-4A15-A79F-B01083BFDC5C}"/>
    <cellStyle name="Sortie 5 2 5 4" xfId="50618" xr:uid="{A8606B4C-3268-4ADF-93B9-C0B7E16F29DA}"/>
    <cellStyle name="Sortie 5 2 5 5" xfId="50619" xr:uid="{C3C3F812-18F4-4957-9412-D6411F26C3EF}"/>
    <cellStyle name="Sortie 5 2 6" xfId="50620" xr:uid="{B5BEA4C6-A22D-4969-91E4-C655546920F3}"/>
    <cellStyle name="Sortie 5 2 6 2" xfId="50621" xr:uid="{33ECF2E7-6D25-442F-9CAA-E589237EFC54}"/>
    <cellStyle name="Sortie 5 2 6 3" xfId="50622" xr:uid="{718907C4-D5E0-484B-A192-CDC3E16461DB}"/>
    <cellStyle name="Sortie 5 2 6 4" xfId="50623" xr:uid="{13E01D40-27AD-4E0A-8C35-5BECB922E9DE}"/>
    <cellStyle name="Sortie 5 2 6 5" xfId="50624" xr:uid="{B99AC27B-57B2-4EF7-A1D7-46A68AF4553A}"/>
    <cellStyle name="Sortie 5 2 7" xfId="50625" xr:uid="{E816F4CD-A324-4E34-B6BE-CDFAF2BFBFCC}"/>
    <cellStyle name="Sortie 5 2 8" xfId="50626" xr:uid="{C9E72643-D09E-4139-A88A-974CBBCBCB27}"/>
    <cellStyle name="Sortie 5 2 9" xfId="50627" xr:uid="{82E967EF-5EB4-41A8-A621-9A3AC7135A69}"/>
    <cellStyle name="Sortie 5 2_Commentaires" xfId="50628" xr:uid="{221BC797-90C5-4415-B4B3-F9DFFBE20BD0}"/>
    <cellStyle name="Sortie 5 3" xfId="50629" xr:uid="{F8900FDF-AC3F-4B80-B6AF-5825C48343D1}"/>
    <cellStyle name="Sortie 5 3 2" xfId="50630" xr:uid="{3168F042-D690-4211-85FB-883E119AD3F4}"/>
    <cellStyle name="Sortie 5 3 2 2" xfId="50631" xr:uid="{1364B230-7EA1-446B-ABB1-C1603C5A6EBE}"/>
    <cellStyle name="Sortie 5 3 2 3" xfId="50632" xr:uid="{49795602-3E1B-4F2A-93A5-7C50F6DA7E03}"/>
    <cellStyle name="Sortie 5 3 2 4" xfId="50633" xr:uid="{A4FBCB91-B84D-47C3-BD11-4B6974B80873}"/>
    <cellStyle name="Sortie 5 3 2 5" xfId="50634" xr:uid="{9E3D34B6-F8A7-4456-BD26-C68377651BD2}"/>
    <cellStyle name="Sortie 5 3 2_Commentaires" xfId="50635" xr:uid="{699564D6-2023-4402-98CB-FBC0D3AFBCB0}"/>
    <cellStyle name="Sortie 5 3 3" xfId="50636" xr:uid="{9CA3D7CC-8D32-4F47-BCCF-33D8BCDF5855}"/>
    <cellStyle name="Sortie 5 3 3 2" xfId="50637" xr:uid="{AF7FFED4-1F6D-4C54-9807-455862E536C7}"/>
    <cellStyle name="Sortie 5 3 3 3" xfId="50638" xr:uid="{A40480C3-4183-4AD3-B0BA-33E8359C8576}"/>
    <cellStyle name="Sortie 5 3 3 4" xfId="50639" xr:uid="{9FDC6F30-772D-47E3-BDBD-8804E3CBC59F}"/>
    <cellStyle name="Sortie 5 3 3 5" xfId="50640" xr:uid="{2DC85575-61DD-4112-A0B5-0F1C82C5491C}"/>
    <cellStyle name="Sortie 5 3 4" xfId="50641" xr:uid="{6ED35705-1CEE-40AA-8692-F07FF0687B65}"/>
    <cellStyle name="Sortie 5 3 5" xfId="50642" xr:uid="{422CBF99-8C8D-4DAB-A848-2D75D0CAF9B2}"/>
    <cellStyle name="Sortie 5 3 6" xfId="50643" xr:uid="{68009CE0-216B-46FC-800A-1E9F592AC2CD}"/>
    <cellStyle name="Sortie 5 3 7" xfId="50644" xr:uid="{034C7EA3-1BA3-4BA0-8484-711A44311EA7}"/>
    <cellStyle name="Sortie 5 3_Commentaires" xfId="50645" xr:uid="{6BB9EA50-E6CB-4964-A768-89F78C3061A4}"/>
    <cellStyle name="Sortie 5 4" xfId="50646" xr:uid="{B2A89C12-0026-48AF-8233-D90AC338F1C1}"/>
    <cellStyle name="Sortie 5 4 2" xfId="50647" xr:uid="{37ED9424-D1CD-457D-93F5-F121FA3C3DC0}"/>
    <cellStyle name="Sortie 5 4 2 2" xfId="50648" xr:uid="{59A03D6C-2726-483F-A471-08076D5AA25C}"/>
    <cellStyle name="Sortie 5 4 2 3" xfId="50649" xr:uid="{1EBF1778-AE2E-499F-9494-38549C776EDB}"/>
    <cellStyle name="Sortie 5 4 2 4" xfId="50650" xr:uid="{C566E98B-CD78-4F76-9D0B-4ABFAF92DE03}"/>
    <cellStyle name="Sortie 5 4 2 5" xfId="50651" xr:uid="{C69363C4-6C3D-45EB-8C61-E48AF4D28CD5}"/>
    <cellStyle name="Sortie 5 4 2_Commentaires" xfId="50652" xr:uid="{150E9102-5197-42E9-A882-46E173279149}"/>
    <cellStyle name="Sortie 5 4 3" xfId="50653" xr:uid="{59A0C667-072B-4EFB-BD2B-CAB2262A6827}"/>
    <cellStyle name="Sortie 5 4 3 2" xfId="50654" xr:uid="{B18490B9-EE8D-42AC-8B24-F2CF539EC01A}"/>
    <cellStyle name="Sortie 5 4 3 3" xfId="50655" xr:uid="{A0355F89-3B4C-4F1F-8026-BE15678B64EF}"/>
    <cellStyle name="Sortie 5 4 3 4" xfId="50656" xr:uid="{B73F014B-A196-4077-9973-C15B753943F3}"/>
    <cellStyle name="Sortie 5 4 3 5" xfId="50657" xr:uid="{ECBEB417-2190-4900-B703-522929A5F51B}"/>
    <cellStyle name="Sortie 5 4 4" xfId="50658" xr:uid="{5BDD8618-6D7E-46BB-B505-86B74E5E1DF1}"/>
    <cellStyle name="Sortie 5 4 5" xfId="50659" xr:uid="{4D740046-AA71-4492-A457-B62446C7936D}"/>
    <cellStyle name="Sortie 5 4 6" xfId="50660" xr:uid="{98F84AC4-6BC1-41C8-A54A-C6D27C614BCB}"/>
    <cellStyle name="Sortie 5 4 7" xfId="50661" xr:uid="{9EFA18B5-2B31-4D27-BBC7-24D75FD5B3A2}"/>
    <cellStyle name="Sortie 5 4_Commentaires" xfId="50662" xr:uid="{70DEC049-59FC-4532-AB49-3E5BCE2910D6}"/>
    <cellStyle name="Sortie 5 5" xfId="50663" xr:uid="{DF4C3007-B861-40F7-A7FB-3BEA26167138}"/>
    <cellStyle name="Sortie 5 5 2" xfId="50664" xr:uid="{38ACE286-F3ED-447A-826A-77462C270E8A}"/>
    <cellStyle name="Sortie 5 5 2 2" xfId="50665" xr:uid="{FAA7FD6D-FBFD-4406-8E06-7E1AEE4211A7}"/>
    <cellStyle name="Sortie 5 5 2 3" xfId="50666" xr:uid="{9C831235-A67B-4707-BAC0-EE905D5F2132}"/>
    <cellStyle name="Sortie 5 5 2 4" xfId="50667" xr:uid="{C04F7913-A40A-482D-B96A-ABF13192EB61}"/>
    <cellStyle name="Sortie 5 5 2 5" xfId="50668" xr:uid="{6FA2E012-9750-4EFB-AFA6-94F06123230D}"/>
    <cellStyle name="Sortie 5 5 2_Commentaires" xfId="50669" xr:uid="{8839CAF5-C8CC-4E5B-A682-C8AC3E5F2E0F}"/>
    <cellStyle name="Sortie 5 5 3" xfId="50670" xr:uid="{2E1D43B4-8C3C-4A48-AB77-75303F754881}"/>
    <cellStyle name="Sortie 5 5 3 2" xfId="50671" xr:uid="{D4830938-BD74-4828-9D6F-5D393294A52B}"/>
    <cellStyle name="Sortie 5 5 3 3" xfId="50672" xr:uid="{38D2622A-3708-4AB0-8099-2D04DABB9A47}"/>
    <cellStyle name="Sortie 5 5 3 4" xfId="50673" xr:uid="{1429C976-7B2A-4D1B-B15C-21B8C2BA057E}"/>
    <cellStyle name="Sortie 5 5 3 5" xfId="50674" xr:uid="{2F8EDB5D-D227-44F8-A17A-E15A2D0D400E}"/>
    <cellStyle name="Sortie 5 5 4" xfId="50675" xr:uid="{2A8247FD-1056-4F87-B892-9B7CDC3074D1}"/>
    <cellStyle name="Sortie 5 5 5" xfId="50676" xr:uid="{CC7B233B-00EC-44B6-BF61-6C8799BF1CC7}"/>
    <cellStyle name="Sortie 5 5 6" xfId="50677" xr:uid="{0DD3C4C9-37DE-4331-B1D0-53365CC64368}"/>
    <cellStyle name="Sortie 5 5 7" xfId="50678" xr:uid="{509552DA-B223-4FCC-8BE8-65776C895793}"/>
    <cellStyle name="Sortie 5 5_Commentaires" xfId="50679" xr:uid="{4B03BCD7-376F-4911-80DE-2CB118261E58}"/>
    <cellStyle name="Sortie 5 6" xfId="50680" xr:uid="{4BC64FE0-A94A-4BD0-BB78-D218495B7DC9}"/>
    <cellStyle name="Sortie 5 6 2" xfId="50681" xr:uid="{09BB1E0B-A414-4214-8823-94649FAB9815}"/>
    <cellStyle name="Sortie 5 6 2 2" xfId="50682" xr:uid="{36BF0371-C5F0-4A13-9001-2C634407BD1A}"/>
    <cellStyle name="Sortie 5 6 2 3" xfId="50683" xr:uid="{45DEDC9F-DA98-4A9B-93F9-DE8394D5C12F}"/>
    <cellStyle name="Sortie 5 6 2 4" xfId="50684" xr:uid="{1D0A4848-E78C-420C-A18D-EF4A1DE38D3B}"/>
    <cellStyle name="Sortie 5 6 2 5" xfId="50685" xr:uid="{1773A064-2B41-48A5-8250-EDDF44C34F39}"/>
    <cellStyle name="Sortie 5 6 2_Commentaires" xfId="50686" xr:uid="{837049F2-3B45-409D-84A2-678A86859B08}"/>
    <cellStyle name="Sortie 5 6 3" xfId="50687" xr:uid="{B04788D0-5053-4419-A3AE-262040C70D26}"/>
    <cellStyle name="Sortie 5 6 3 2" xfId="50688" xr:uid="{BFFDD8F3-78BB-4F33-B483-CD14AB107240}"/>
    <cellStyle name="Sortie 5 6 3 3" xfId="50689" xr:uid="{E110BB17-0F7D-4A24-9EBF-D0F103B7887A}"/>
    <cellStyle name="Sortie 5 6 3 4" xfId="50690" xr:uid="{D68668EC-9175-467D-9696-A965E625F84F}"/>
    <cellStyle name="Sortie 5 6 3 5" xfId="50691" xr:uid="{FA2B8E07-9C5B-411A-A135-2F2458C17E2C}"/>
    <cellStyle name="Sortie 5 6 4" xfId="50692" xr:uid="{F9D43F8E-3070-4EB6-8206-EA5DA64B1E29}"/>
    <cellStyle name="Sortie 5 6 5" xfId="50693" xr:uid="{0EB148B6-EB73-4990-8238-A547201CC881}"/>
    <cellStyle name="Sortie 5 6 6" xfId="50694" xr:uid="{EBCCE7C1-6DBE-448A-A516-39DA2644BAFB}"/>
    <cellStyle name="Sortie 5 6 7" xfId="50695" xr:uid="{A872B1F0-30EB-48F7-90C7-9AB9C7D0FEB1}"/>
    <cellStyle name="Sortie 5 6_Commentaires" xfId="50696" xr:uid="{D203CF73-38BB-4CAC-8839-AE3ED89AC587}"/>
    <cellStyle name="Sortie 5 7" xfId="50697" xr:uid="{26181B16-4104-49DF-ABE4-5E8BB3740E84}"/>
    <cellStyle name="Sortie 5 7 2" xfId="50698" xr:uid="{C75409A5-466E-4DE7-AD92-0C50BB142CA5}"/>
    <cellStyle name="Sortie 5 7 2 2" xfId="50699" xr:uid="{12C22CCD-DB53-44DD-A5B0-DC49068FD6CA}"/>
    <cellStyle name="Sortie 5 7 2 3" xfId="50700" xr:uid="{F855EF23-FEAF-4581-B28A-CADBE0631963}"/>
    <cellStyle name="Sortie 5 7 2 4" xfId="50701" xr:uid="{2CD15F67-53A0-438C-A09B-680A51C0F7AC}"/>
    <cellStyle name="Sortie 5 7 2 5" xfId="50702" xr:uid="{87B8C5D9-330F-47E1-95A5-5CA8D567B20A}"/>
    <cellStyle name="Sortie 5 7 3" xfId="50703" xr:uid="{6B195B56-4157-45FE-8FFE-CD7546E187E7}"/>
    <cellStyle name="Sortie 5 7 4" xfId="50704" xr:uid="{26D6E751-5A39-499A-8A65-831562EE032E}"/>
    <cellStyle name="Sortie 5 7 5" xfId="50705" xr:uid="{34EB3A10-D34F-4D87-A477-BCE81AE18C0E}"/>
    <cellStyle name="Sortie 5 7 6" xfId="50706" xr:uid="{3EA0378D-D016-4AB7-9E53-528D442DAFBF}"/>
    <cellStyle name="Sortie 5 7_Commentaires" xfId="50707" xr:uid="{E29341A9-5F77-4E87-99AB-A0ECD2E6A37D}"/>
    <cellStyle name="Sortie 5 8" xfId="50708" xr:uid="{2ED804D1-98EC-40E1-A5E1-F3567BEBC4E0}"/>
    <cellStyle name="Sortie 5 8 2" xfId="50709" xr:uid="{F25B7915-0333-4C0F-A8D1-C2AC5C7F0AD1}"/>
    <cellStyle name="Sortie 5 8 3" xfId="50710" xr:uid="{76DD21C3-D426-49CD-B540-349910701251}"/>
    <cellStyle name="Sortie 5 8 4" xfId="50711" xr:uid="{7F470DBC-8E00-47C2-BAEF-17ECB8AF0FA1}"/>
    <cellStyle name="Sortie 5 8 5" xfId="50712" xr:uid="{E3C056E9-CA04-4AA0-AABE-C1C805338ADD}"/>
    <cellStyle name="Sortie 5 8_Commentaires" xfId="50713" xr:uid="{99C419A1-E00E-41DA-A078-640C59571087}"/>
    <cellStyle name="Sortie 5 9" xfId="50714" xr:uid="{BFA89C42-AC67-4BE3-9352-EE3D50788EF8}"/>
    <cellStyle name="Sortie 5_Commentaires" xfId="50715" xr:uid="{969E19D7-434F-42D2-AD1F-B15B76A849BC}"/>
    <cellStyle name="Sortie 6" xfId="50716" xr:uid="{F025C4BB-AB3A-4E27-998F-01328D0E0332}"/>
    <cellStyle name="Sortie 6 10" xfId="50717" xr:uid="{65D3E110-3403-498D-A93E-6FD99C3ADE6C}"/>
    <cellStyle name="Sortie 6 11" xfId="50718" xr:uid="{5B833E57-A453-40AF-8B92-D8C72D5BF7FA}"/>
    <cellStyle name="Sortie 6 12" xfId="50719" xr:uid="{6500D892-111C-4433-BAE8-7211814E1EE0}"/>
    <cellStyle name="Sortie 6 2" xfId="50720" xr:uid="{7D011EAC-A400-42FF-AFA3-661B451A4E33}"/>
    <cellStyle name="Sortie 6 2 10" xfId="50721" xr:uid="{E6620A94-5681-4AB8-AC99-C3D0BF8C1352}"/>
    <cellStyle name="Sortie 6 2 2" xfId="50722" xr:uid="{82F53DDB-E019-4B89-B9E5-050A5800F20B}"/>
    <cellStyle name="Sortie 6 2 2 2" xfId="50723" xr:uid="{5EDFD9FD-D53B-48A1-85A8-8DF2CC75ABDE}"/>
    <cellStyle name="Sortie 6 2 2 2 2" xfId="50724" xr:uid="{00AE6AF8-DD4D-4F2C-B51C-CE58EA840DA4}"/>
    <cellStyle name="Sortie 6 2 2 2 3" xfId="50725" xr:uid="{9376D795-68F6-4DE2-BF1C-06402F51D978}"/>
    <cellStyle name="Sortie 6 2 2 2 4" xfId="50726" xr:uid="{2F5DEF05-882E-455C-9C3C-1A5F19DD6DB2}"/>
    <cellStyle name="Sortie 6 2 2 2 5" xfId="50727" xr:uid="{BB11ABEB-1A37-433E-9AC7-B713EBB226B0}"/>
    <cellStyle name="Sortie 6 2 2 3" xfId="50728" xr:uid="{5A619C8C-C06C-4A1B-9577-555D562B9F26}"/>
    <cellStyle name="Sortie 6 2 2 3 2" xfId="50729" xr:uid="{30B4B63D-22CF-4577-9F80-53109F875BB3}"/>
    <cellStyle name="Sortie 6 2 2 3 3" xfId="50730" xr:uid="{1CF5A948-B656-4331-9321-5498E7F0C3A6}"/>
    <cellStyle name="Sortie 6 2 2 3 4" xfId="50731" xr:uid="{D156AAC7-2C0D-4F5A-8997-45095F3BFDA8}"/>
    <cellStyle name="Sortie 6 2 2 3 5" xfId="50732" xr:uid="{993BF421-DAF9-40CB-A5D3-EBBCFBDDA2EF}"/>
    <cellStyle name="Sortie 6 2 2 4" xfId="50733" xr:uid="{5E833F2E-B413-4A96-AC1C-A6FFA9995F5C}"/>
    <cellStyle name="Sortie 6 2 2 5" xfId="50734" xr:uid="{925E616C-508E-4485-A418-1BD709C787F4}"/>
    <cellStyle name="Sortie 6 2 2 6" xfId="50735" xr:uid="{EFEA441F-34BF-4078-A7EB-8616635595D3}"/>
    <cellStyle name="Sortie 6 2 2 7" xfId="50736" xr:uid="{B810A5CF-78B8-415C-BEB5-BD258DF5E470}"/>
    <cellStyle name="Sortie 6 2 2_Commentaires" xfId="50737" xr:uid="{B43ACFBE-6BBD-42B8-A1F3-D6A307BC24F6}"/>
    <cellStyle name="Sortie 6 2 3" xfId="50738" xr:uid="{4E195EF7-A8D7-45CB-9E27-827BEADFC212}"/>
    <cellStyle name="Sortie 6 2 3 2" xfId="50739" xr:uid="{12BFAD9D-3974-45F5-8304-2BB14424C8DB}"/>
    <cellStyle name="Sortie 6 2 3 2 2" xfId="50740" xr:uid="{02D9A37C-CC93-4D8A-BAA7-B8682B664696}"/>
    <cellStyle name="Sortie 6 2 3 2 3" xfId="50741" xr:uid="{D9736B65-E7D2-48B5-8E68-4A8AAF5EC107}"/>
    <cellStyle name="Sortie 6 2 3 2 4" xfId="50742" xr:uid="{F2EB8D73-1191-42DC-916E-E8F36F1984CB}"/>
    <cellStyle name="Sortie 6 2 3 2 5" xfId="50743" xr:uid="{A700A68D-8094-41F4-BD12-386B52991017}"/>
    <cellStyle name="Sortie 6 2 3 3" xfId="50744" xr:uid="{F8007C66-7F92-4F3E-B4FB-0902FDFD4D39}"/>
    <cellStyle name="Sortie 6 2 3 3 2" xfId="50745" xr:uid="{0EF30FD8-F130-4243-98AF-F6F01D5F0F60}"/>
    <cellStyle name="Sortie 6 2 3 3 3" xfId="50746" xr:uid="{EEEEF7D6-391D-464D-9CF8-532A4C49667F}"/>
    <cellStyle name="Sortie 6 2 3 3 4" xfId="50747" xr:uid="{36D3EB33-EB87-4939-A91F-9826F35B336D}"/>
    <cellStyle name="Sortie 6 2 3 3 5" xfId="50748" xr:uid="{BBE8707A-EC22-4171-950F-01FB26124F76}"/>
    <cellStyle name="Sortie 6 2 3 4" xfId="50749" xr:uid="{728CD9F0-BB95-4AFA-9371-1F78C348EC17}"/>
    <cellStyle name="Sortie 6 2 3 5" xfId="50750" xr:uid="{CB179F38-F24C-461D-913B-16688CE10843}"/>
    <cellStyle name="Sortie 6 2 3 6" xfId="50751" xr:uid="{7E3D7351-E682-4889-A6F2-3A4916066150}"/>
    <cellStyle name="Sortie 6 2 3 7" xfId="50752" xr:uid="{BC9FF0C9-5CC4-4F2A-B7C2-4D400E50FB0C}"/>
    <cellStyle name="Sortie 6 2 3_Commentaires" xfId="50753" xr:uid="{AB545CAC-D177-44CF-A528-EB99614BCCFF}"/>
    <cellStyle name="Sortie 6 2 4" xfId="50754" xr:uid="{57B1C407-5F26-41F5-BC93-4BB96060668F}"/>
    <cellStyle name="Sortie 6 2 4 2" xfId="50755" xr:uid="{000EC03B-D26D-4042-9DBA-AA273F6F489E}"/>
    <cellStyle name="Sortie 6 2 4 2 2" xfId="50756" xr:uid="{3AB7CC9C-2A63-4E3A-BE89-DF145829698B}"/>
    <cellStyle name="Sortie 6 2 4 2 3" xfId="50757" xr:uid="{D117C587-7D52-4EB2-AC11-99F190768F04}"/>
    <cellStyle name="Sortie 6 2 4 2 4" xfId="50758" xr:uid="{F23E6B7E-7458-479A-81A9-34D98D7C0E25}"/>
    <cellStyle name="Sortie 6 2 4 2 5" xfId="50759" xr:uid="{D3105A65-8DC4-47F7-9FF9-0F5A5B28EAE6}"/>
    <cellStyle name="Sortie 6 2 4 3" xfId="50760" xr:uid="{FB058FA7-1B6D-4C60-8C81-C7234E5369DF}"/>
    <cellStyle name="Sortie 6 2 4 3 2" xfId="50761" xr:uid="{B48912A6-5C60-4968-B4A0-FCB3CD016C8F}"/>
    <cellStyle name="Sortie 6 2 4 3 3" xfId="50762" xr:uid="{5075458E-E818-483F-8FD4-AD3D0BA262A4}"/>
    <cellStyle name="Sortie 6 2 4 3 4" xfId="50763" xr:uid="{299E1920-C968-4B39-989C-D56EB4E67987}"/>
    <cellStyle name="Sortie 6 2 4 3 5" xfId="50764" xr:uid="{63E505A3-FE37-4009-AEB1-7A01A9788585}"/>
    <cellStyle name="Sortie 6 2 4 4" xfId="50765" xr:uid="{DB573714-4C54-4718-A0F5-757E7707128C}"/>
    <cellStyle name="Sortie 6 2 4 5" xfId="50766" xr:uid="{31AC0AD2-682E-491A-88E4-3D0A1230E207}"/>
    <cellStyle name="Sortie 6 2 4 6" xfId="50767" xr:uid="{C58254B4-D740-4FB6-8F61-ACF14089685B}"/>
    <cellStyle name="Sortie 6 2 4 7" xfId="50768" xr:uid="{40442AA7-DDDA-43CD-BF73-93457BF46BE4}"/>
    <cellStyle name="Sortie 6 2 5" xfId="50769" xr:uid="{04473660-D782-4B18-A213-A1BDF73BD35B}"/>
    <cellStyle name="Sortie 6 2 5 2" xfId="50770" xr:uid="{9C564B8D-0B4A-46F4-8253-1049165CB815}"/>
    <cellStyle name="Sortie 6 2 5 3" xfId="50771" xr:uid="{B39805F7-FC30-4E44-A784-E9D0E99E4AB4}"/>
    <cellStyle name="Sortie 6 2 5 4" xfId="50772" xr:uid="{BA65D94F-02B4-4150-8055-2C38F3237D64}"/>
    <cellStyle name="Sortie 6 2 5 5" xfId="50773" xr:uid="{3322F816-7685-48CA-AF7F-7AEC463B8AAB}"/>
    <cellStyle name="Sortie 6 2 6" xfId="50774" xr:uid="{17DC9D81-9721-41C5-8462-50999E173389}"/>
    <cellStyle name="Sortie 6 2 6 2" xfId="50775" xr:uid="{50210E45-A966-4D40-80F2-8ADCF79CA99C}"/>
    <cellStyle name="Sortie 6 2 6 3" xfId="50776" xr:uid="{76F421D5-38DE-4E1B-92C4-EF36E9CAB653}"/>
    <cellStyle name="Sortie 6 2 6 4" xfId="50777" xr:uid="{270674E7-CD54-4FF8-AA27-E36730AE3E0C}"/>
    <cellStyle name="Sortie 6 2 6 5" xfId="50778" xr:uid="{92BB4912-06C7-4B59-92FF-2D2D99751227}"/>
    <cellStyle name="Sortie 6 2 7" xfId="50779" xr:uid="{805C03CB-B5CF-46E3-87A9-F8F98D681462}"/>
    <cellStyle name="Sortie 6 2 8" xfId="50780" xr:uid="{F4DBCBBA-1BB9-452B-BFDD-55574A01502C}"/>
    <cellStyle name="Sortie 6 2 9" xfId="50781" xr:uid="{76A39EBC-241F-423F-AC1D-491E974A66E8}"/>
    <cellStyle name="Sortie 6 2_Commentaires" xfId="50782" xr:uid="{630BE993-5687-42E6-81E1-D838EF1FDB76}"/>
    <cellStyle name="Sortie 6 3" xfId="50783" xr:uid="{9A791A51-F089-47B8-AE5A-470F21E1C04C}"/>
    <cellStyle name="Sortie 6 3 2" xfId="50784" xr:uid="{8FDFE961-2F99-4515-BA2D-0EB7751D7745}"/>
    <cellStyle name="Sortie 6 3 2 2" xfId="50785" xr:uid="{CE29596E-D3D2-4D3A-A5D0-5733B71A9F6D}"/>
    <cellStyle name="Sortie 6 3 2 3" xfId="50786" xr:uid="{85DD52B4-9B0A-41F2-8E8C-36961B6B4F3A}"/>
    <cellStyle name="Sortie 6 3 2 4" xfId="50787" xr:uid="{AB91D321-3E5F-4D3A-B8D0-3B98FB340D11}"/>
    <cellStyle name="Sortie 6 3 2 5" xfId="50788" xr:uid="{5F2DE9ED-7E8F-42F0-B662-F5D4C85DEC86}"/>
    <cellStyle name="Sortie 6 3 2_Commentaires" xfId="50789" xr:uid="{502DBB8F-E5D5-4BD5-8B44-C80319617DB4}"/>
    <cellStyle name="Sortie 6 3 3" xfId="50790" xr:uid="{AE994873-FBC1-4C9D-8EEB-64019C0F089B}"/>
    <cellStyle name="Sortie 6 3 3 2" xfId="50791" xr:uid="{E021ECD5-3BC5-4C6C-972A-916D8ACC8864}"/>
    <cellStyle name="Sortie 6 3 3 3" xfId="50792" xr:uid="{3DAC762E-B5ED-422E-81BD-EE391939A629}"/>
    <cellStyle name="Sortie 6 3 3 4" xfId="50793" xr:uid="{751F54F2-A0E8-4CB6-8E79-64DF1822D797}"/>
    <cellStyle name="Sortie 6 3 3 5" xfId="50794" xr:uid="{D3A715E9-EEEB-44F4-A142-4E3B1C4DF0F2}"/>
    <cellStyle name="Sortie 6 3 4" xfId="50795" xr:uid="{C8970339-2685-40C1-9DAB-0ECA117D871B}"/>
    <cellStyle name="Sortie 6 3 5" xfId="50796" xr:uid="{EA298464-C9B6-4065-8269-82A7BB9A3075}"/>
    <cellStyle name="Sortie 6 3 6" xfId="50797" xr:uid="{7C2737E6-805B-4A46-90A3-EA70005FBBE3}"/>
    <cellStyle name="Sortie 6 3 7" xfId="50798" xr:uid="{3890234A-9865-46E6-BF2D-73BDD36AB060}"/>
    <cellStyle name="Sortie 6 3_Commentaires" xfId="50799" xr:uid="{638CC03C-2219-41A0-88BB-D1D5FCE43430}"/>
    <cellStyle name="Sortie 6 4" xfId="50800" xr:uid="{5C3AA3D2-C6CA-45EE-B7E2-D9FBDDB2F28B}"/>
    <cellStyle name="Sortie 6 4 2" xfId="50801" xr:uid="{974E77B5-1C26-4A36-AE00-A39291325303}"/>
    <cellStyle name="Sortie 6 4 2 2" xfId="50802" xr:uid="{B3BD3680-6A40-44AA-94C3-0853A0DC69E4}"/>
    <cellStyle name="Sortie 6 4 2 3" xfId="50803" xr:uid="{FB6C5BC3-1DDD-47C2-BCEA-AE64343AEB24}"/>
    <cellStyle name="Sortie 6 4 2 4" xfId="50804" xr:uid="{359D1044-677E-4849-83F6-E32F5AFD1F33}"/>
    <cellStyle name="Sortie 6 4 2 5" xfId="50805" xr:uid="{12DBD8B0-ABBC-4D41-A01A-6F0E8BEFD4EC}"/>
    <cellStyle name="Sortie 6 4 2_Commentaires" xfId="50806" xr:uid="{B5DF57D2-F93A-4118-8136-DEA5B006ACF6}"/>
    <cellStyle name="Sortie 6 4 3" xfId="50807" xr:uid="{933C4084-CFF1-41B7-86EE-DEE3E56C78F1}"/>
    <cellStyle name="Sortie 6 4 3 2" xfId="50808" xr:uid="{3A0F9FAF-0F8F-4CE7-A533-84C5DA4CE302}"/>
    <cellStyle name="Sortie 6 4 3 3" xfId="50809" xr:uid="{5B036C79-51C2-41F6-B9D9-4ED8B222B37B}"/>
    <cellStyle name="Sortie 6 4 3 4" xfId="50810" xr:uid="{C243B11A-38FA-4798-97C0-2EBFBF510A2E}"/>
    <cellStyle name="Sortie 6 4 3 5" xfId="50811" xr:uid="{2FBBFDD2-30BA-4B75-8273-5159EF3D5B79}"/>
    <cellStyle name="Sortie 6 4 4" xfId="50812" xr:uid="{728296E9-325B-4EC0-8236-98C1E3E9A45B}"/>
    <cellStyle name="Sortie 6 4 5" xfId="50813" xr:uid="{9073885D-5839-41A3-AB74-92933893B871}"/>
    <cellStyle name="Sortie 6 4 6" xfId="50814" xr:uid="{163F171A-AADE-418A-A380-AEBD1BE468D4}"/>
    <cellStyle name="Sortie 6 4 7" xfId="50815" xr:uid="{491E75BC-7954-485E-9745-2CD435AB4F7B}"/>
    <cellStyle name="Sortie 6 4_Commentaires" xfId="50816" xr:uid="{50E2DF39-9C9B-4E41-B05A-1A6DF6ABBFD0}"/>
    <cellStyle name="Sortie 6 5" xfId="50817" xr:uid="{AB7F3423-90F1-4B2B-A213-39FE4BA9257E}"/>
    <cellStyle name="Sortie 6 5 2" xfId="50818" xr:uid="{78EE7C68-7399-4C46-BDD5-EB80022E8881}"/>
    <cellStyle name="Sortie 6 5 2 2" xfId="50819" xr:uid="{FC564526-6734-48ED-9BEB-85FAEF716EB7}"/>
    <cellStyle name="Sortie 6 5 2 3" xfId="50820" xr:uid="{4783044A-2580-49E4-A00D-8575EACE9C5E}"/>
    <cellStyle name="Sortie 6 5 2 4" xfId="50821" xr:uid="{742F621A-4113-479F-99F2-8971F1BB809C}"/>
    <cellStyle name="Sortie 6 5 2 5" xfId="50822" xr:uid="{70E46FA1-B780-4B0B-92AE-D6CADDA306EE}"/>
    <cellStyle name="Sortie 6 5 2_Commentaires" xfId="50823" xr:uid="{6B5FC7C6-75F7-4F91-801B-6BC093FA2D73}"/>
    <cellStyle name="Sortie 6 5 3" xfId="50824" xr:uid="{341176D6-1CD2-4460-B970-4B646B9C5ECC}"/>
    <cellStyle name="Sortie 6 5 3 2" xfId="50825" xr:uid="{7CFE0C29-9882-43A0-B195-2FB21435A139}"/>
    <cellStyle name="Sortie 6 5 3 3" xfId="50826" xr:uid="{369AC7F9-3939-444E-91CE-68687153AD2E}"/>
    <cellStyle name="Sortie 6 5 3 4" xfId="50827" xr:uid="{38BF320E-E0DA-4116-97D1-A5703174DA85}"/>
    <cellStyle name="Sortie 6 5 3 5" xfId="50828" xr:uid="{975E1A53-5FF8-423C-9816-9A8DFA95999D}"/>
    <cellStyle name="Sortie 6 5 4" xfId="50829" xr:uid="{6BED7ECA-D08C-42B8-A1D4-A4D384C43C2C}"/>
    <cellStyle name="Sortie 6 5 5" xfId="50830" xr:uid="{C238FBBE-8125-4603-AEA1-D7CAB6AEDFBF}"/>
    <cellStyle name="Sortie 6 5 6" xfId="50831" xr:uid="{B526DFB8-1A50-4B31-94EA-6323AC41C1F3}"/>
    <cellStyle name="Sortie 6 5 7" xfId="50832" xr:uid="{73B3FF64-B22B-4801-8847-01D75D00E11A}"/>
    <cellStyle name="Sortie 6 5_Commentaires" xfId="50833" xr:uid="{CBDEA60E-6C3A-4CD0-9CED-080E3DDF90D5}"/>
    <cellStyle name="Sortie 6 6" xfId="50834" xr:uid="{B93E02D2-1493-4FCD-B488-9E16B0F9F398}"/>
    <cellStyle name="Sortie 6 6 2" xfId="50835" xr:uid="{61B6E14B-F281-442A-B387-8B53F201D742}"/>
    <cellStyle name="Sortie 6 6 2 2" xfId="50836" xr:uid="{8E9FBA01-F8B8-448B-9F74-F96008B793AD}"/>
    <cellStyle name="Sortie 6 6 2 3" xfId="50837" xr:uid="{F372C22D-606B-4032-BA47-58BD60DA1032}"/>
    <cellStyle name="Sortie 6 6 2 4" xfId="50838" xr:uid="{01224B77-402C-43F3-B91C-BEE2768C86D7}"/>
    <cellStyle name="Sortie 6 6 2 5" xfId="50839" xr:uid="{4494529B-0E0E-4DB1-905C-5E2AB67832DB}"/>
    <cellStyle name="Sortie 6 6 2_Commentaires" xfId="50840" xr:uid="{F8F44EEE-E9CC-46B6-B53A-4DAD7BE1A8CB}"/>
    <cellStyle name="Sortie 6 6 3" xfId="50841" xr:uid="{BB225420-71C8-484C-A232-811372F4CB23}"/>
    <cellStyle name="Sortie 6 6 3 2" xfId="50842" xr:uid="{06C6883C-8D66-479B-A239-E02A6339B2F1}"/>
    <cellStyle name="Sortie 6 6 3 3" xfId="50843" xr:uid="{19167A85-63B5-47E0-9B59-FB3648E34771}"/>
    <cellStyle name="Sortie 6 6 3 4" xfId="50844" xr:uid="{64A2F844-6AF0-4E00-A6DD-A95D3C1611E1}"/>
    <cellStyle name="Sortie 6 6 3 5" xfId="50845" xr:uid="{642C2FF0-5B74-4867-97DA-CF758DCEC7D5}"/>
    <cellStyle name="Sortie 6 6 4" xfId="50846" xr:uid="{C5FC10E1-35F3-4659-9D4A-B50D7CA62500}"/>
    <cellStyle name="Sortie 6 6 5" xfId="50847" xr:uid="{55DBC106-97EE-49D8-935A-92D6611D29C7}"/>
    <cellStyle name="Sortie 6 6 6" xfId="50848" xr:uid="{42AE7BEA-875B-453E-9F73-EE316349273E}"/>
    <cellStyle name="Sortie 6 6 7" xfId="50849" xr:uid="{24DDF263-C93C-41A5-920F-8099B53FCED0}"/>
    <cellStyle name="Sortie 6 6_Commentaires" xfId="50850" xr:uid="{FA45BEFA-1F4C-4941-835C-9B78722F95BF}"/>
    <cellStyle name="Sortie 6 7" xfId="50851" xr:uid="{C7CFB4D6-0790-4555-A73D-41069C9362A2}"/>
    <cellStyle name="Sortie 6 7 2" xfId="50852" xr:uid="{240D9825-D025-45E9-9635-A07A44F5C126}"/>
    <cellStyle name="Sortie 6 7 2 2" xfId="50853" xr:uid="{5152EE52-0755-48E6-873F-449FF655E31B}"/>
    <cellStyle name="Sortie 6 7 2 3" xfId="50854" xr:uid="{6B83E147-EA3B-435F-8328-321EFF8F9D7B}"/>
    <cellStyle name="Sortie 6 7 2 4" xfId="50855" xr:uid="{470B7E01-3E8C-43C0-88C7-24A359E9DD28}"/>
    <cellStyle name="Sortie 6 7 2 5" xfId="50856" xr:uid="{5E541527-F384-45F2-934F-43553A5BBEFE}"/>
    <cellStyle name="Sortie 6 7 3" xfId="50857" xr:uid="{223DBD1C-D9A7-4757-93DB-E409FC2BFC45}"/>
    <cellStyle name="Sortie 6 7 4" xfId="50858" xr:uid="{9A9A821E-0A84-4DD2-BEFB-013E734A3B8B}"/>
    <cellStyle name="Sortie 6 7 5" xfId="50859" xr:uid="{4B0F0598-3924-49C4-8C3B-2FA68F9335D3}"/>
    <cellStyle name="Sortie 6 7 6" xfId="50860" xr:uid="{0A9AD527-7AE1-4404-A7A7-07B044A72054}"/>
    <cellStyle name="Sortie 6 7_Commentaires" xfId="50861" xr:uid="{A185F350-EA87-43C9-9965-28AD38E57A7A}"/>
    <cellStyle name="Sortie 6 8" xfId="50862" xr:uid="{F7C9CCC3-C126-4153-BEDF-56E29AACAE70}"/>
    <cellStyle name="Sortie 6 8 2" xfId="50863" xr:uid="{162D6B23-F57C-496A-A44F-C5EFD1928DDD}"/>
    <cellStyle name="Sortie 6 8 3" xfId="50864" xr:uid="{77666DCE-2F0D-4817-8D92-5639B0DF8AE2}"/>
    <cellStyle name="Sortie 6 8 4" xfId="50865" xr:uid="{BEC8349C-CFE3-4271-8F19-A16F29D3FA6B}"/>
    <cellStyle name="Sortie 6 8 5" xfId="50866" xr:uid="{C3D3878B-7BD2-4412-973D-42B8CDDC5649}"/>
    <cellStyle name="Sortie 6 8_Commentaires" xfId="50867" xr:uid="{6D451AC7-22FF-4F17-AFF8-DAE1274066D0}"/>
    <cellStyle name="Sortie 6 9" xfId="50868" xr:uid="{D5196BC3-5995-4F46-BD24-0D741A79201A}"/>
    <cellStyle name="Sortie 6_Commentaires" xfId="50869" xr:uid="{5577EE2C-8500-4420-B993-EFBF95E24E8F}"/>
    <cellStyle name="Sortie 7" xfId="50870" xr:uid="{28F23AE3-E2A2-4A79-B257-E2E7D5ADC8CA}"/>
    <cellStyle name="Sortie 7 10" xfId="50871" xr:uid="{E5AD1879-C493-40A2-8D23-07D10A5EF1DD}"/>
    <cellStyle name="Sortie 7 11" xfId="50872" xr:uid="{1F663B78-F3EB-4CC5-A58A-4BD41D59769E}"/>
    <cellStyle name="Sortie 7 12" xfId="50873" xr:uid="{D24B1D57-B66D-4FAC-B5FD-3103E8E80F92}"/>
    <cellStyle name="Sortie 7 2" xfId="50874" xr:uid="{D1D6A980-D8E7-433A-9F3B-9B0C4AA9D339}"/>
    <cellStyle name="Sortie 7 2 10" xfId="50875" xr:uid="{CD38D2EC-7D3D-4A74-B4D3-51C6D27E0F56}"/>
    <cellStyle name="Sortie 7 2 2" xfId="50876" xr:uid="{AEC48F45-972D-4EF7-8E87-451A9BFAA003}"/>
    <cellStyle name="Sortie 7 2 2 2" xfId="50877" xr:uid="{081EE6A5-D005-4FAB-B943-FB02C6860BEA}"/>
    <cellStyle name="Sortie 7 2 2 2 2" xfId="50878" xr:uid="{DEB9C343-CFE5-4E56-9636-FBDA1D55C504}"/>
    <cellStyle name="Sortie 7 2 2 2 3" xfId="50879" xr:uid="{5808BC65-2388-40EA-9459-128EA03EC77F}"/>
    <cellStyle name="Sortie 7 2 2 2 4" xfId="50880" xr:uid="{7FBE7742-DB6D-4795-A403-BE8E049C0175}"/>
    <cellStyle name="Sortie 7 2 2 2 5" xfId="50881" xr:uid="{58F6A9C2-3930-48AD-8A5B-EC8309237287}"/>
    <cellStyle name="Sortie 7 2 2 3" xfId="50882" xr:uid="{C6668614-4BB3-41D2-BFB6-5BD7E7DD5D61}"/>
    <cellStyle name="Sortie 7 2 2 3 2" xfId="50883" xr:uid="{9B78A5AA-A3F7-406A-B66A-1279BF7CAA64}"/>
    <cellStyle name="Sortie 7 2 2 3 3" xfId="50884" xr:uid="{514BDCCD-5D80-4310-B163-FA0B8A16FEC9}"/>
    <cellStyle name="Sortie 7 2 2 3 4" xfId="50885" xr:uid="{8574B2D1-6585-4AEB-AEDA-335F6D6F6AE0}"/>
    <cellStyle name="Sortie 7 2 2 3 5" xfId="50886" xr:uid="{DF143390-7CA3-4BDE-A5BC-AEE070FE1802}"/>
    <cellStyle name="Sortie 7 2 2 4" xfId="50887" xr:uid="{BEB7A4D2-9509-4CD2-A92B-1D359D302944}"/>
    <cellStyle name="Sortie 7 2 2 5" xfId="50888" xr:uid="{7C22FFF4-7661-4E88-BA30-BE094856F173}"/>
    <cellStyle name="Sortie 7 2 2 6" xfId="50889" xr:uid="{2F83307C-45FE-4450-A1F5-634D0FD009CD}"/>
    <cellStyle name="Sortie 7 2 2 7" xfId="50890" xr:uid="{315DA721-4CBA-4856-975A-C723EB44DF70}"/>
    <cellStyle name="Sortie 7 2 2_Commentaires" xfId="50891" xr:uid="{364D368B-6FA2-46D3-894F-81F8046FCD5A}"/>
    <cellStyle name="Sortie 7 2 3" xfId="50892" xr:uid="{54ED40CE-50D8-420E-8ED3-0D42EFB742F4}"/>
    <cellStyle name="Sortie 7 2 3 2" xfId="50893" xr:uid="{CCEC57F7-C434-4AC4-8FBF-C41764BD1CFB}"/>
    <cellStyle name="Sortie 7 2 3 2 2" xfId="50894" xr:uid="{8833252A-7E95-4E18-AC73-4D7E4AE802B2}"/>
    <cellStyle name="Sortie 7 2 3 2 3" xfId="50895" xr:uid="{2710A596-641C-4922-9FCD-443FA9488D4B}"/>
    <cellStyle name="Sortie 7 2 3 2 4" xfId="50896" xr:uid="{9D4EE5DB-31E1-4DF9-B702-D012AD37F86B}"/>
    <cellStyle name="Sortie 7 2 3 2 5" xfId="50897" xr:uid="{B3F2D421-0C9C-49F3-9678-92BC1FB0B2C4}"/>
    <cellStyle name="Sortie 7 2 3 3" xfId="50898" xr:uid="{24D0C4B2-E159-4796-B043-3E226B3794F7}"/>
    <cellStyle name="Sortie 7 2 3 3 2" xfId="50899" xr:uid="{98376659-2337-44C1-8B1C-1ACED95EF160}"/>
    <cellStyle name="Sortie 7 2 3 3 3" xfId="50900" xr:uid="{712E6C59-6A9E-445B-B044-1FC393334648}"/>
    <cellStyle name="Sortie 7 2 3 3 4" xfId="50901" xr:uid="{993CDDA1-CF37-4E7A-B8FE-10711A223CD7}"/>
    <cellStyle name="Sortie 7 2 3 3 5" xfId="50902" xr:uid="{B7EED2B5-96C7-4CFD-B9C4-56CDBBBC51AD}"/>
    <cellStyle name="Sortie 7 2 3 4" xfId="50903" xr:uid="{4EF65A9F-EE0A-4880-88DD-0DDFFAB07AB1}"/>
    <cellStyle name="Sortie 7 2 3 5" xfId="50904" xr:uid="{524FBE3B-22CD-4989-A364-A56947A39782}"/>
    <cellStyle name="Sortie 7 2 3 6" xfId="50905" xr:uid="{624B883F-D649-458E-BB5B-2CBA1B5ABF2E}"/>
    <cellStyle name="Sortie 7 2 3 7" xfId="50906" xr:uid="{64BD8D61-650E-436D-8AE6-85E91895DAB7}"/>
    <cellStyle name="Sortie 7 2 3_Commentaires" xfId="50907" xr:uid="{C37AE0D5-0808-4046-8431-99D9951A80EB}"/>
    <cellStyle name="Sortie 7 2 4" xfId="50908" xr:uid="{DB82445F-E182-4A41-A930-F1863736EEA0}"/>
    <cellStyle name="Sortie 7 2 4 2" xfId="50909" xr:uid="{49D30EC1-106B-45BB-9484-5F20B35E3AB5}"/>
    <cellStyle name="Sortie 7 2 4 2 2" xfId="50910" xr:uid="{A27284E5-E0D5-4E29-A0C1-17730381D4DF}"/>
    <cellStyle name="Sortie 7 2 4 2 3" xfId="50911" xr:uid="{74D9030B-E653-44B3-9F77-F05E5D5CA9F9}"/>
    <cellStyle name="Sortie 7 2 4 2 4" xfId="50912" xr:uid="{12E95290-7FA6-4500-BB4C-FA6CC49B4007}"/>
    <cellStyle name="Sortie 7 2 4 2 5" xfId="50913" xr:uid="{D905793C-D72B-4F1B-8E12-9C36EA4BB006}"/>
    <cellStyle name="Sortie 7 2 4 3" xfId="50914" xr:uid="{2584D0B4-B3A4-4165-9AB2-60ACC6B09BC8}"/>
    <cellStyle name="Sortie 7 2 4 3 2" xfId="50915" xr:uid="{F78D0035-E485-4EFB-83CA-B537130399C8}"/>
    <cellStyle name="Sortie 7 2 4 3 3" xfId="50916" xr:uid="{E51E6F49-90B3-4911-94CA-F9AE03729E15}"/>
    <cellStyle name="Sortie 7 2 4 3 4" xfId="50917" xr:uid="{09BDEB24-9015-434D-9DBD-E3E9B7CBEAC1}"/>
    <cellStyle name="Sortie 7 2 4 3 5" xfId="50918" xr:uid="{D0AA89AD-DA99-4C5C-85C5-AB5111E9A358}"/>
    <cellStyle name="Sortie 7 2 4 4" xfId="50919" xr:uid="{2AEC180F-8FAB-4D4D-A772-78BB93BE79DD}"/>
    <cellStyle name="Sortie 7 2 4 5" xfId="50920" xr:uid="{A5260F55-78A5-4C99-94C2-8C6F10C34448}"/>
    <cellStyle name="Sortie 7 2 4 6" xfId="50921" xr:uid="{D102E223-1095-478A-ABB5-490DBCBCF989}"/>
    <cellStyle name="Sortie 7 2 4 7" xfId="50922" xr:uid="{8C1FFE70-C33A-4F77-8F00-8C58518FCF68}"/>
    <cellStyle name="Sortie 7 2 5" xfId="50923" xr:uid="{3A353E93-01BC-4B18-9067-F83E2FFD5553}"/>
    <cellStyle name="Sortie 7 2 5 2" xfId="50924" xr:uid="{B29EB911-2088-428B-BB00-A2C894093190}"/>
    <cellStyle name="Sortie 7 2 5 3" xfId="50925" xr:uid="{BF439E0C-FB62-4CD2-BFDD-C0797DF38224}"/>
    <cellStyle name="Sortie 7 2 5 4" xfId="50926" xr:uid="{5423A59F-63A6-4BCC-9B0F-526372849236}"/>
    <cellStyle name="Sortie 7 2 5 5" xfId="50927" xr:uid="{6DFFB9E7-D1F2-4660-9D79-673A2AB7885F}"/>
    <cellStyle name="Sortie 7 2 6" xfId="50928" xr:uid="{CE8ABFC8-7C09-43D2-B1E1-752999BA989B}"/>
    <cellStyle name="Sortie 7 2 6 2" xfId="50929" xr:uid="{0810B3F2-C85F-4BDD-B0EC-32C428D4AEA2}"/>
    <cellStyle name="Sortie 7 2 6 3" xfId="50930" xr:uid="{683539D4-0C2C-408B-9BEC-BD6817AF1601}"/>
    <cellStyle name="Sortie 7 2 6 4" xfId="50931" xr:uid="{8D125C22-25BA-46B6-BA48-BF07D1212133}"/>
    <cellStyle name="Sortie 7 2 6 5" xfId="50932" xr:uid="{2AFB823E-4EDC-441A-BE3E-D3DEA9DB38E1}"/>
    <cellStyle name="Sortie 7 2 7" xfId="50933" xr:uid="{C1C71659-E01A-421E-9A98-621D28898A98}"/>
    <cellStyle name="Sortie 7 2 8" xfId="50934" xr:uid="{1539E76F-806B-4C26-AC65-CEFCB2AF28E1}"/>
    <cellStyle name="Sortie 7 2 9" xfId="50935" xr:uid="{84F96CA9-14FF-4BBC-B3C8-170FBFE04DEF}"/>
    <cellStyle name="Sortie 7 2_Commentaires" xfId="50936" xr:uid="{E3A08BBF-7A76-4A96-8A22-DBE15EC578C8}"/>
    <cellStyle name="Sortie 7 3" xfId="50937" xr:uid="{0C337886-98F5-45A6-A659-4B9DBBF4BE54}"/>
    <cellStyle name="Sortie 7 3 2" xfId="50938" xr:uid="{31A2CA5A-5F3E-4384-9576-9E528257A038}"/>
    <cellStyle name="Sortie 7 3 2 2" xfId="50939" xr:uid="{AC66B16C-DE34-4E40-B0FF-436DB7983DBB}"/>
    <cellStyle name="Sortie 7 3 2 3" xfId="50940" xr:uid="{D1FCF833-44A3-4D14-A42F-85F73692D8F8}"/>
    <cellStyle name="Sortie 7 3 2 4" xfId="50941" xr:uid="{208B0E20-F711-42D9-BD37-19A55E3E5C7A}"/>
    <cellStyle name="Sortie 7 3 2 5" xfId="50942" xr:uid="{271E4D6B-9B60-47A3-A29D-101902641FC0}"/>
    <cellStyle name="Sortie 7 3 2_Commentaires" xfId="50943" xr:uid="{4FDC9C50-7634-4DB3-98BF-FF17D363AAEA}"/>
    <cellStyle name="Sortie 7 3 3" xfId="50944" xr:uid="{125216F4-57AB-4F3C-AFA9-06533F178E9F}"/>
    <cellStyle name="Sortie 7 3 3 2" xfId="50945" xr:uid="{98E0AE5B-5BED-43C8-BEE0-698B1DC24B04}"/>
    <cellStyle name="Sortie 7 3 3 3" xfId="50946" xr:uid="{3576C241-F8BD-4630-BF06-2ABB9FBC20AC}"/>
    <cellStyle name="Sortie 7 3 3 4" xfId="50947" xr:uid="{69FF0CB6-B3F7-436E-A51A-2F1D9ED2CE46}"/>
    <cellStyle name="Sortie 7 3 3 5" xfId="50948" xr:uid="{93C5247C-0F20-4727-91DD-F4AEFE848583}"/>
    <cellStyle name="Sortie 7 3 4" xfId="50949" xr:uid="{13ECC1FA-C453-44EB-9159-D2CA92F09F95}"/>
    <cellStyle name="Sortie 7 3 5" xfId="50950" xr:uid="{19207BB3-27FB-446C-A11B-D033A31C6556}"/>
    <cellStyle name="Sortie 7 3 6" xfId="50951" xr:uid="{BBE1C8BA-5A84-4A8B-8792-641FD70E8894}"/>
    <cellStyle name="Sortie 7 3 7" xfId="50952" xr:uid="{67FF5F9F-E065-4480-9592-B5104B55B515}"/>
    <cellStyle name="Sortie 7 3_Commentaires" xfId="50953" xr:uid="{E2F69C4B-0A26-4FC6-8E52-861A31F80DA1}"/>
    <cellStyle name="Sortie 7 4" xfId="50954" xr:uid="{2903086B-3747-4871-B9B5-D2040E6D0A40}"/>
    <cellStyle name="Sortie 7 4 2" xfId="50955" xr:uid="{85EB5E98-E8C1-4C27-91A7-BDF7B886B3D6}"/>
    <cellStyle name="Sortie 7 4 2 2" xfId="50956" xr:uid="{D3E52B4A-2586-4B6B-8ED6-539DE3569A8E}"/>
    <cellStyle name="Sortie 7 4 2 3" xfId="50957" xr:uid="{AE2D12B4-0856-461D-9E00-330C55CD0362}"/>
    <cellStyle name="Sortie 7 4 2 4" xfId="50958" xr:uid="{2918516F-E969-4B50-85D1-857D29796A00}"/>
    <cellStyle name="Sortie 7 4 2 5" xfId="50959" xr:uid="{1FBD743E-C41A-412B-B331-E37CB3ED9CBD}"/>
    <cellStyle name="Sortie 7 4 2_Commentaires" xfId="50960" xr:uid="{693D0783-2E9D-4898-8025-B4E4F69D61A8}"/>
    <cellStyle name="Sortie 7 4 3" xfId="50961" xr:uid="{11794077-F92E-467D-ACF8-0E5E05017DAC}"/>
    <cellStyle name="Sortie 7 4 3 2" xfId="50962" xr:uid="{53FA1D2F-C56B-4DB8-A42E-DAB6DC9CC990}"/>
    <cellStyle name="Sortie 7 4 3 3" xfId="50963" xr:uid="{6FF9C728-392B-42F5-B20B-6C129A2FBD96}"/>
    <cellStyle name="Sortie 7 4 3 4" xfId="50964" xr:uid="{0E737E88-9E84-4D4F-91BE-75B5B9B86E9D}"/>
    <cellStyle name="Sortie 7 4 3 5" xfId="50965" xr:uid="{6FA7B79F-BB97-4901-ABF2-ADAE8DEDE1CF}"/>
    <cellStyle name="Sortie 7 4 4" xfId="50966" xr:uid="{78D4DB33-23F9-4DDB-A52E-12A459EE8EC0}"/>
    <cellStyle name="Sortie 7 4 5" xfId="50967" xr:uid="{CA3862D7-345C-4907-8544-62C58B585D20}"/>
    <cellStyle name="Sortie 7 4 6" xfId="50968" xr:uid="{8177BD02-EA8C-4CED-9BC4-ECC96679E4EE}"/>
    <cellStyle name="Sortie 7 4 7" xfId="50969" xr:uid="{7E4140ED-8764-4F7B-B108-959243B18178}"/>
    <cellStyle name="Sortie 7 4_Commentaires" xfId="50970" xr:uid="{36F7AAB0-776E-4EDB-B7E3-B7781BBFAC0C}"/>
    <cellStyle name="Sortie 7 5" xfId="50971" xr:uid="{D03894DF-1C5C-446B-BA48-C2D13C1FB0DC}"/>
    <cellStyle name="Sortie 7 5 2" xfId="50972" xr:uid="{46ECE0CE-1853-4595-B77A-85E169158142}"/>
    <cellStyle name="Sortie 7 5 2 2" xfId="50973" xr:uid="{733CE475-27D1-4831-91E2-A5C514666FB0}"/>
    <cellStyle name="Sortie 7 5 2 3" xfId="50974" xr:uid="{024D5A84-AA85-4900-80C8-3C5D84D0EC7D}"/>
    <cellStyle name="Sortie 7 5 2 4" xfId="50975" xr:uid="{FD1AB94D-7543-4586-9004-16F51BB6C1AE}"/>
    <cellStyle name="Sortie 7 5 2 5" xfId="50976" xr:uid="{F6BED1EE-80DE-47B6-ADEE-F3CF853EF55D}"/>
    <cellStyle name="Sortie 7 5 2_Commentaires" xfId="50977" xr:uid="{B08E3D1D-C3E0-4485-86C9-FD2E7C720713}"/>
    <cellStyle name="Sortie 7 5 3" xfId="50978" xr:uid="{1415645B-2D67-4697-9F93-BAFEE877C3D6}"/>
    <cellStyle name="Sortie 7 5 3 2" xfId="50979" xr:uid="{E719F905-DFCA-4019-9BF1-53273F40105A}"/>
    <cellStyle name="Sortie 7 5 3 3" xfId="50980" xr:uid="{67928391-AD9B-49DB-B43A-322F482CD90E}"/>
    <cellStyle name="Sortie 7 5 3 4" xfId="50981" xr:uid="{634E8910-AD76-48BB-93E4-CAD3CA3B7DA4}"/>
    <cellStyle name="Sortie 7 5 3 5" xfId="50982" xr:uid="{D386A14A-8FEA-4E0D-8DD9-F42CD266F64C}"/>
    <cellStyle name="Sortie 7 5 4" xfId="50983" xr:uid="{BCBCC9DE-A457-45C4-B192-7A7B7D471D06}"/>
    <cellStyle name="Sortie 7 5 5" xfId="50984" xr:uid="{9E34A8CE-C158-46FD-8DB0-B8757CD9C465}"/>
    <cellStyle name="Sortie 7 5 6" xfId="50985" xr:uid="{6B984D01-80ED-466C-81AC-E43E1AA52F98}"/>
    <cellStyle name="Sortie 7 5 7" xfId="50986" xr:uid="{B27363C3-5FB7-49B4-9BA2-46774DE420AC}"/>
    <cellStyle name="Sortie 7 5_Commentaires" xfId="50987" xr:uid="{955747CA-3A20-4A9C-B5D6-C21718ECECC9}"/>
    <cellStyle name="Sortie 7 6" xfId="50988" xr:uid="{1272A25A-91AF-4DFC-A509-6C10BE82376E}"/>
    <cellStyle name="Sortie 7 6 2" xfId="50989" xr:uid="{AAEEC9D4-D14A-407B-93FE-FD5CF4589C89}"/>
    <cellStyle name="Sortie 7 6 2 2" xfId="50990" xr:uid="{98C76B16-6396-4D11-BBBB-3BEE08AE2FBE}"/>
    <cellStyle name="Sortie 7 6 2 3" xfId="50991" xr:uid="{BC74D9B4-3B89-4732-A91D-9664F92A7BE5}"/>
    <cellStyle name="Sortie 7 6 2 4" xfId="50992" xr:uid="{C3B61CA5-C177-4413-B9B9-CA504A3CA7CC}"/>
    <cellStyle name="Sortie 7 6 2 5" xfId="50993" xr:uid="{78D04715-99BE-459D-BA0C-DDD82CFD516A}"/>
    <cellStyle name="Sortie 7 6 2_Commentaires" xfId="50994" xr:uid="{207BC21A-805C-4BBF-A0E9-CE45BD3C1F96}"/>
    <cellStyle name="Sortie 7 6 3" xfId="50995" xr:uid="{F9A79CD2-8E89-4596-9FAA-CA51DE8AF570}"/>
    <cellStyle name="Sortie 7 6 3 2" xfId="50996" xr:uid="{88621E91-4BB1-46EB-8DD3-4ED7474CA70C}"/>
    <cellStyle name="Sortie 7 6 3 3" xfId="50997" xr:uid="{876057DE-445F-4530-BC0C-0C0DA2A71FD5}"/>
    <cellStyle name="Sortie 7 6 3 4" xfId="50998" xr:uid="{A01B20FB-BE38-4734-BDDF-C331DB077CCA}"/>
    <cellStyle name="Sortie 7 6 3 5" xfId="50999" xr:uid="{8D8A8D62-367C-4552-A5E2-ACC50838A0D0}"/>
    <cellStyle name="Sortie 7 6 4" xfId="51000" xr:uid="{27A7BC72-2FB0-4775-B96C-D0EA0B58E693}"/>
    <cellStyle name="Sortie 7 6 5" xfId="51001" xr:uid="{9A01B587-7C5F-404A-BA6C-709D70F38132}"/>
    <cellStyle name="Sortie 7 6 6" xfId="51002" xr:uid="{6D9C5B68-D52C-41FC-851C-27EE54EB996C}"/>
    <cellStyle name="Sortie 7 6 7" xfId="51003" xr:uid="{FEF411F6-4F2D-4310-B48B-EDCB40AABD77}"/>
    <cellStyle name="Sortie 7 6_Commentaires" xfId="51004" xr:uid="{E91E903A-7C3F-4B8A-A63B-CB46B4CCA583}"/>
    <cellStyle name="Sortie 7 7" xfId="51005" xr:uid="{87629334-D283-466C-A380-90E5871E8BC0}"/>
    <cellStyle name="Sortie 7 7 2" xfId="51006" xr:uid="{5C5009F4-1BFB-4A79-B9DA-036A07A0CDDE}"/>
    <cellStyle name="Sortie 7 7 2 2" xfId="51007" xr:uid="{B003E0F3-8113-4956-A0E9-5CE3FA9D95DC}"/>
    <cellStyle name="Sortie 7 7 2 3" xfId="51008" xr:uid="{2C3B41E5-02D3-4DC6-8A34-944E9DA8FD23}"/>
    <cellStyle name="Sortie 7 7 2 4" xfId="51009" xr:uid="{DF5821BB-2BF5-4408-851A-DA3FB34B2153}"/>
    <cellStyle name="Sortie 7 7 2 5" xfId="51010" xr:uid="{0B877515-27FD-4EF6-A81C-BDD420733729}"/>
    <cellStyle name="Sortie 7 7 3" xfId="51011" xr:uid="{A87689DE-5DB6-457B-A5DC-7E4706669BF0}"/>
    <cellStyle name="Sortie 7 7 4" xfId="51012" xr:uid="{9FB1FE02-071B-4F06-9BFA-994820C8F0C0}"/>
    <cellStyle name="Sortie 7 7 5" xfId="51013" xr:uid="{11CEDA8F-127C-4D75-9836-88454A3A6346}"/>
    <cellStyle name="Sortie 7 7 6" xfId="51014" xr:uid="{765B75F8-4D65-4455-8995-8BED577970DD}"/>
    <cellStyle name="Sortie 7 7_Commentaires" xfId="51015" xr:uid="{380AB607-8A83-4C44-BAB6-6DE37766A5DC}"/>
    <cellStyle name="Sortie 7 8" xfId="51016" xr:uid="{2891E964-1310-45CA-A0D2-E0A5B978B33D}"/>
    <cellStyle name="Sortie 7 8 2" xfId="51017" xr:uid="{DD09E1C9-EBA0-42DC-A002-040E350CDD26}"/>
    <cellStyle name="Sortie 7 8 3" xfId="51018" xr:uid="{08D53996-DC91-4EEE-849D-400B19C58DEE}"/>
    <cellStyle name="Sortie 7 8 4" xfId="51019" xr:uid="{26AC3C41-9202-4F86-AD8A-B85896E42363}"/>
    <cellStyle name="Sortie 7 8 5" xfId="51020" xr:uid="{BA17B6A4-95D9-47FE-8F68-655BDDC640B3}"/>
    <cellStyle name="Sortie 7 8_Commentaires" xfId="51021" xr:uid="{D05D5CD4-4596-4AD2-A80D-1597C883582C}"/>
    <cellStyle name="Sortie 7 9" xfId="51022" xr:uid="{9676D110-0DC5-46D2-A4EA-6BF18DEE89E8}"/>
    <cellStyle name="Sortie 7_Commentaires" xfId="51023" xr:uid="{520B4A97-5E30-459F-A339-9381228D10CC}"/>
    <cellStyle name="Sortie 8" xfId="51024" xr:uid="{C361DDEC-97F4-4A0A-94AC-FD9B1E535E3E}"/>
    <cellStyle name="Sortie 8 10" xfId="51025" xr:uid="{FED6FE36-5B6F-433E-A595-5C7AEBA546F8}"/>
    <cellStyle name="Sortie 8 2" xfId="51026" xr:uid="{0810D03D-B80B-4126-910B-238AB6A0B746}"/>
    <cellStyle name="Sortie 8 2 2" xfId="51027" xr:uid="{605B3870-2B81-4B8C-9A85-D8C5F7CB0E5B}"/>
    <cellStyle name="Sortie 8 2 2 2" xfId="51028" xr:uid="{E7A73A57-2A1E-4575-B35A-63567F8CE08C}"/>
    <cellStyle name="Sortie 8 2 2 2 2" xfId="51029" xr:uid="{910BC89F-3FE4-4C5D-A1B1-D232AF0AC20C}"/>
    <cellStyle name="Sortie 8 2 2 2 3" xfId="51030" xr:uid="{F164EF93-6301-4D5F-B6FE-6F4831522BD3}"/>
    <cellStyle name="Sortie 8 2 2 2 4" xfId="51031" xr:uid="{90527DFB-92E3-4858-A747-DDF8B54E6023}"/>
    <cellStyle name="Sortie 8 2 2 2 5" xfId="51032" xr:uid="{D556A796-B359-4023-97EF-F60CC4FD0818}"/>
    <cellStyle name="Sortie 8 2 2 3" xfId="51033" xr:uid="{632A8968-8614-4AB2-B169-6394286274A3}"/>
    <cellStyle name="Sortie 8 2 2 3 2" xfId="51034" xr:uid="{8BF25C87-A9A5-4ED2-9B2A-16C871FE3926}"/>
    <cellStyle name="Sortie 8 2 2 3 3" xfId="51035" xr:uid="{C09DBA62-7C68-4F2B-B5E5-F05DC41E26A7}"/>
    <cellStyle name="Sortie 8 2 2 3 4" xfId="51036" xr:uid="{6C4DCCCC-EA91-44F0-9FA1-E205DEB24156}"/>
    <cellStyle name="Sortie 8 2 2 3 5" xfId="51037" xr:uid="{205892C9-6522-4D48-930B-E012371D6B88}"/>
    <cellStyle name="Sortie 8 2 2 4" xfId="51038" xr:uid="{DB474F6A-A08F-458A-9DA3-E9F48585BFCA}"/>
    <cellStyle name="Sortie 8 2 2 5" xfId="51039" xr:uid="{0401E581-0659-4654-8F6D-96C741467FFF}"/>
    <cellStyle name="Sortie 8 2 2 6" xfId="51040" xr:uid="{D9AE7579-E4B3-43B6-B7D7-AB0392F87F16}"/>
    <cellStyle name="Sortie 8 2 2 7" xfId="51041" xr:uid="{AB04250F-A429-4F54-9668-9D1A4DF2C66E}"/>
    <cellStyle name="Sortie 8 2 2_Commentaires" xfId="51042" xr:uid="{C14A90D8-4720-4B4C-B70F-0E7865F2D452}"/>
    <cellStyle name="Sortie 8 2 3" xfId="51043" xr:uid="{42501A0D-9A1C-4FE5-AF07-FBFC65F627AD}"/>
    <cellStyle name="Sortie 8 2 3 2" xfId="51044" xr:uid="{E7664A3D-8BDF-424A-A56A-AC0D3FCD3FB5}"/>
    <cellStyle name="Sortie 8 2 3 2 2" xfId="51045" xr:uid="{5B0BD331-B9E1-4928-B961-429124885A06}"/>
    <cellStyle name="Sortie 8 2 3 2 3" xfId="51046" xr:uid="{86A80C41-F825-4026-B79D-2670402AD008}"/>
    <cellStyle name="Sortie 8 2 3 2 4" xfId="51047" xr:uid="{567EDFF7-CED1-4A5B-8635-B7599664FCBD}"/>
    <cellStyle name="Sortie 8 2 3 2 5" xfId="51048" xr:uid="{AE49AAC7-5D8B-41B6-9C1E-5B9B2E1DD593}"/>
    <cellStyle name="Sortie 8 2 3 3" xfId="51049" xr:uid="{753043B3-AC49-475B-83A9-4199D98C2A4D}"/>
    <cellStyle name="Sortie 8 2 3 3 2" xfId="51050" xr:uid="{22FB4EC1-FF0D-421A-9110-B19C4CDD61DB}"/>
    <cellStyle name="Sortie 8 2 3 3 3" xfId="51051" xr:uid="{0FB64728-4D3D-41CA-8CB9-D0FB149F8206}"/>
    <cellStyle name="Sortie 8 2 3 3 4" xfId="51052" xr:uid="{1E3F179D-7754-4921-A634-99C9C35695D3}"/>
    <cellStyle name="Sortie 8 2 3 3 5" xfId="51053" xr:uid="{889E51FF-9524-4484-9B61-872BDB85FFD3}"/>
    <cellStyle name="Sortie 8 2 3 4" xfId="51054" xr:uid="{BDCF4D03-F2A9-4A98-9655-69B20EF8C6B5}"/>
    <cellStyle name="Sortie 8 2 3 5" xfId="51055" xr:uid="{9E840B75-BB1E-4880-B972-FD2E4772F530}"/>
    <cellStyle name="Sortie 8 2 3 6" xfId="51056" xr:uid="{F7390E0E-1B4F-4EAF-8CD0-D6C0807DCE84}"/>
    <cellStyle name="Sortie 8 2 3 7" xfId="51057" xr:uid="{F32320D7-54E4-4EF7-B08A-2FD015F8EE42}"/>
    <cellStyle name="Sortie 8 2 4" xfId="51058" xr:uid="{449959D9-0D6F-4AB9-82C7-7BC5170A4A6B}"/>
    <cellStyle name="Sortie 8 2 4 2" xfId="51059" xr:uid="{6CF16B0C-07C2-4226-81B7-0FBC3A75B814}"/>
    <cellStyle name="Sortie 8 2 4 3" xfId="51060" xr:uid="{C1833996-895E-4DC4-B0B9-54D7B11538A6}"/>
    <cellStyle name="Sortie 8 2 4 4" xfId="51061" xr:uid="{48CC4ED4-FAFE-4BA0-A74F-82F0CAD8CB23}"/>
    <cellStyle name="Sortie 8 2 4 5" xfId="51062" xr:uid="{89A6A429-2516-4878-B7B0-8294DB8EE373}"/>
    <cellStyle name="Sortie 8 2 5" xfId="51063" xr:uid="{3A20682A-19E2-41FD-82A9-1CE290FC9799}"/>
    <cellStyle name="Sortie 8 2 5 2" xfId="51064" xr:uid="{4E375404-72A9-41EA-83EA-6342E3227600}"/>
    <cellStyle name="Sortie 8 2 5 3" xfId="51065" xr:uid="{959FD6D2-907C-4CE2-9266-EAEE31D936E0}"/>
    <cellStyle name="Sortie 8 2 5 4" xfId="51066" xr:uid="{F4003EB4-7B66-4E42-B6EF-A2E096C8D288}"/>
    <cellStyle name="Sortie 8 2 5 5" xfId="51067" xr:uid="{26F57A58-B131-4B9A-A5C3-80C56219108C}"/>
    <cellStyle name="Sortie 8 2 6" xfId="51068" xr:uid="{03825C32-2CA0-414A-BCCB-755CE6C02740}"/>
    <cellStyle name="Sortie 8 2 7" xfId="51069" xr:uid="{A810FC7B-2A60-4207-9EEB-B5D025FEAB2E}"/>
    <cellStyle name="Sortie 8 2 8" xfId="51070" xr:uid="{EA4BFB03-D863-4095-BFFD-802679BDA7D7}"/>
    <cellStyle name="Sortie 8 2 9" xfId="51071" xr:uid="{63D681FE-1ED4-4868-BB78-D1A8BFA33134}"/>
    <cellStyle name="Sortie 8 2_Commentaires" xfId="51072" xr:uid="{7E73854B-B541-4232-A48A-2137D7A628BE}"/>
    <cellStyle name="Sortie 8 3" xfId="51073" xr:uid="{D7408C94-E6C1-44C3-B210-99884EC0E25B}"/>
    <cellStyle name="Sortie 8 3 2" xfId="51074" xr:uid="{0B1E25D4-443D-4B10-B5F6-1E7697658878}"/>
    <cellStyle name="Sortie 8 3 2 2" xfId="51075" xr:uid="{760A7E09-3374-48CA-B090-70E8F4780394}"/>
    <cellStyle name="Sortie 8 3 2 3" xfId="51076" xr:uid="{D2AD5F81-9929-4776-B593-9D8F33B6CF03}"/>
    <cellStyle name="Sortie 8 3 2 4" xfId="51077" xr:uid="{01593FCF-1157-4159-BC95-8B706E6B660F}"/>
    <cellStyle name="Sortie 8 3 2 5" xfId="51078" xr:uid="{28499F62-79C6-494F-AE6F-1073D3158308}"/>
    <cellStyle name="Sortie 8 3 2_Commentaires" xfId="51079" xr:uid="{107900D4-E24F-49A1-B805-11C893FBF65B}"/>
    <cellStyle name="Sortie 8 3 3" xfId="51080" xr:uid="{8B713FA7-ACC4-4B66-BEB4-86A79902BF10}"/>
    <cellStyle name="Sortie 8 3 3 2" xfId="51081" xr:uid="{6FEDE853-3D50-40AA-8B83-E5798207987D}"/>
    <cellStyle name="Sortie 8 3 3 3" xfId="51082" xr:uid="{D9CBC4C5-E4A1-41EC-80C6-D61E00799177}"/>
    <cellStyle name="Sortie 8 3 3 4" xfId="51083" xr:uid="{430F3AB7-67EC-4617-887B-2B3D8BB422FC}"/>
    <cellStyle name="Sortie 8 3 3 5" xfId="51084" xr:uid="{C82112A5-78C8-4356-BED6-589BF641E9C7}"/>
    <cellStyle name="Sortie 8 3 4" xfId="51085" xr:uid="{FE631416-5145-46F9-9A08-B65FB5EE158A}"/>
    <cellStyle name="Sortie 8 3 5" xfId="51086" xr:uid="{61E81939-C316-4836-8169-4638838C67E9}"/>
    <cellStyle name="Sortie 8 3 6" xfId="51087" xr:uid="{E717A8C2-DFB8-4AD2-AFBF-9434864C272E}"/>
    <cellStyle name="Sortie 8 3 7" xfId="51088" xr:uid="{CBD4C0D5-6212-4D64-80C4-76D63FD49CBB}"/>
    <cellStyle name="Sortie 8 3_Commentaires" xfId="51089" xr:uid="{655A3949-C1B2-48C9-A36E-A032235AD88E}"/>
    <cellStyle name="Sortie 8 4" xfId="51090" xr:uid="{53D20D7B-CFD8-415F-B7EA-055DCFBB2EE3}"/>
    <cellStyle name="Sortie 8 4 2" xfId="51091" xr:uid="{57A7768E-E0AF-4857-B731-D5F1FAD5653B}"/>
    <cellStyle name="Sortie 8 4 2 2" xfId="51092" xr:uid="{69AF6A1C-66D0-49B3-8CD9-5D61B91DD799}"/>
    <cellStyle name="Sortie 8 4 2 3" xfId="51093" xr:uid="{C97CCCF2-75D0-4EF9-B7BB-C66FBCF80B5A}"/>
    <cellStyle name="Sortie 8 4 2 4" xfId="51094" xr:uid="{1E860311-B439-40E9-93D8-2716474ACCBA}"/>
    <cellStyle name="Sortie 8 4 2 5" xfId="51095" xr:uid="{CA3E9710-19F8-4E5F-B91C-B9AA27FC7DF0}"/>
    <cellStyle name="Sortie 8 4 2_Commentaires" xfId="51096" xr:uid="{3B66458F-0573-47C3-A30B-BCB139702ED3}"/>
    <cellStyle name="Sortie 8 4 3" xfId="51097" xr:uid="{629D6E3B-34A2-40A5-8D3A-943A2970FB9D}"/>
    <cellStyle name="Sortie 8 4 3 2" xfId="51098" xr:uid="{5F23406C-F663-4BCB-8750-D529AF5407CD}"/>
    <cellStyle name="Sortie 8 4 3 3" xfId="51099" xr:uid="{3ABED7C9-00AD-4F02-97A8-826BF0154779}"/>
    <cellStyle name="Sortie 8 4 3 4" xfId="51100" xr:uid="{A8965580-EA53-427C-9B84-533A30CFB130}"/>
    <cellStyle name="Sortie 8 4 3 5" xfId="51101" xr:uid="{B6BF2F25-B8AE-4775-8FE5-2EC55138AE78}"/>
    <cellStyle name="Sortie 8 4 4" xfId="51102" xr:uid="{040D2759-CE5A-45BA-A5C8-31EC464C1BD5}"/>
    <cellStyle name="Sortie 8 4 5" xfId="51103" xr:uid="{77FAC104-88D0-4FA5-9E37-EED10989A820}"/>
    <cellStyle name="Sortie 8 4 6" xfId="51104" xr:uid="{DF5DB2BB-6E09-4C5C-8735-BFA5B7E1E0B9}"/>
    <cellStyle name="Sortie 8 4 7" xfId="51105" xr:uid="{D115394E-D796-46F5-AF81-371B99F50E1D}"/>
    <cellStyle name="Sortie 8 4_Commentaires" xfId="51106" xr:uid="{358D00BC-32CB-47CB-8278-27789B089A9D}"/>
    <cellStyle name="Sortie 8 5" xfId="51107" xr:uid="{0DC5D352-F410-495D-9081-A9C4138E7ED9}"/>
    <cellStyle name="Sortie 8 5 2" xfId="51108" xr:uid="{009A3B2D-1074-402B-92E7-179DA702B0C1}"/>
    <cellStyle name="Sortie 8 5 2 2" xfId="51109" xr:uid="{658847EF-5E02-4B7B-A8CF-4E5A23728C88}"/>
    <cellStyle name="Sortie 8 5 2 3" xfId="51110" xr:uid="{433793B6-D715-4140-94E4-2DFF9776F204}"/>
    <cellStyle name="Sortie 8 5 2 4" xfId="51111" xr:uid="{9D6DE14B-4527-4283-9D3E-43293B2FAF97}"/>
    <cellStyle name="Sortie 8 5 2 5" xfId="51112" xr:uid="{B3BE11B6-633F-4265-BFFE-8BF3BE310199}"/>
    <cellStyle name="Sortie 8 5 2_Commentaires" xfId="51113" xr:uid="{66F96DB0-30DB-43B8-BC22-C213F614B2E1}"/>
    <cellStyle name="Sortie 8 5 3" xfId="51114" xr:uid="{0E857505-7FD6-4C7D-80AB-B0FED1CEC7B3}"/>
    <cellStyle name="Sortie 8 5 4" xfId="51115" xr:uid="{D5B0E463-0117-4C03-860B-92DCB05C5DC6}"/>
    <cellStyle name="Sortie 8 5 5" xfId="51116" xr:uid="{69516CA7-8D93-46A9-B135-BA27A870C8E5}"/>
    <cellStyle name="Sortie 8 5 6" xfId="51117" xr:uid="{8A0F20FC-9DA5-4BED-B79B-9493BCAB24BD}"/>
    <cellStyle name="Sortie 8 5_Commentaires" xfId="51118" xr:uid="{B6A49A37-537F-45D6-8FDD-8E59EAD9D1A6}"/>
    <cellStyle name="Sortie 8 6" xfId="51119" xr:uid="{0D1A33DB-6563-45C1-AF62-701A6B9F8A5C}"/>
    <cellStyle name="Sortie 8 6 2" xfId="51120" xr:uid="{4D6F1BC2-94C4-4D08-811F-C6DD4AE2139E}"/>
    <cellStyle name="Sortie 8 6 2 2" xfId="51121" xr:uid="{BE159F81-7777-430C-AA03-3B4206E3606C}"/>
    <cellStyle name="Sortie 8 6 2_Commentaires" xfId="51122" xr:uid="{CB1D772D-F8F6-44BC-A94D-8B63DD934063}"/>
    <cellStyle name="Sortie 8 6 3" xfId="51123" xr:uid="{507217FA-8B83-4F65-ADBB-2A616B2CAF65}"/>
    <cellStyle name="Sortie 8 6 4" xfId="51124" xr:uid="{B378DDE0-A018-4D0F-B33C-C2AE8B692C03}"/>
    <cellStyle name="Sortie 8 6 5" xfId="51125" xr:uid="{F71E0661-08BF-4AF4-8588-5A45AA43DA4E}"/>
    <cellStyle name="Sortie 8 6_Commentaires" xfId="51126" xr:uid="{936CB4B3-FEBF-4283-A2A2-60E2E5AA0979}"/>
    <cellStyle name="Sortie 8 7" xfId="51127" xr:uid="{154EC777-BCEF-472B-9AA4-EF6E0C29B670}"/>
    <cellStyle name="Sortie 8 7 2" xfId="51128" xr:uid="{64936BE8-0228-4CAA-BD68-FB94DFB3A4BA}"/>
    <cellStyle name="Sortie 8 7_Commentaires" xfId="51129" xr:uid="{AF7004B8-D926-480D-8ABB-157E80E1997B}"/>
    <cellStyle name="Sortie 8 8" xfId="51130" xr:uid="{249F62C8-B3DC-4F54-9746-CE837A7DADCD}"/>
    <cellStyle name="Sortie 8 8 2" xfId="51131" xr:uid="{6325BBAE-C87D-429B-847D-11A2747A4BC4}"/>
    <cellStyle name="Sortie 8 8_Commentaires" xfId="51132" xr:uid="{EEF49DF5-91A7-4E93-9490-C04CC4116BBC}"/>
    <cellStyle name="Sortie 8 9" xfId="51133" xr:uid="{87117C4D-361F-44CC-A727-076BADFF364E}"/>
    <cellStyle name="Sortie 8_Commentaires" xfId="51134" xr:uid="{7F37284B-2EF8-4DDF-BC33-B59A8F03E51A}"/>
    <cellStyle name="Sortie 9" xfId="51135" xr:uid="{77E64B17-032F-4EAD-B6A6-127402C8EE56}"/>
    <cellStyle name="Sortie 9 2" xfId="51136" xr:uid="{11012631-2E79-4A0F-A83F-76BE492D5DDF}"/>
    <cellStyle name="Sortie 9 2 2" xfId="51137" xr:uid="{EDF8EFE2-BBF6-4550-B3EB-F576E35D41C9}"/>
    <cellStyle name="Sortie 9 2 2 2" xfId="51138" xr:uid="{4AB22241-7FC3-408C-94EF-18C996ADF867}"/>
    <cellStyle name="Sortie 9 2 2 3" xfId="51139" xr:uid="{88C516D0-B2BC-40D3-8F7C-D963E379D556}"/>
    <cellStyle name="Sortie 9 2 2 4" xfId="51140" xr:uid="{D7762450-CC7D-4C5F-BFA1-C488134531CF}"/>
    <cellStyle name="Sortie 9 2 2 5" xfId="51141" xr:uid="{9229FA20-550D-45F5-9D21-B5E1DC7C6E3C}"/>
    <cellStyle name="Sortie 9 2 3" xfId="51142" xr:uid="{13DB276B-C552-4022-A153-4CB1E174A05E}"/>
    <cellStyle name="Sortie 9 2 3 2" xfId="51143" xr:uid="{9E60E942-B733-48F2-A47B-B2BC72A803A8}"/>
    <cellStyle name="Sortie 9 2 3 3" xfId="51144" xr:uid="{47234666-A8DE-43D2-834E-4F553E9471CA}"/>
    <cellStyle name="Sortie 9 2 3 4" xfId="51145" xr:uid="{EB705B38-9606-4ABB-BAC8-32D73EF9E51E}"/>
    <cellStyle name="Sortie 9 2 3 5" xfId="51146" xr:uid="{AD2C63C9-0045-4A42-BB7A-6C9DE23CEB1E}"/>
    <cellStyle name="Sortie 9 2 4" xfId="51147" xr:uid="{7869CCBC-699D-485C-86F3-019A2ADE1A98}"/>
    <cellStyle name="Sortie 9 2 5" xfId="51148" xr:uid="{74BEF296-D83F-4F45-A70D-B80447DCCE1C}"/>
    <cellStyle name="Sortie 9 2 6" xfId="51149" xr:uid="{EA88CFCB-5BC7-453B-AE2B-EDDDD204E0A7}"/>
    <cellStyle name="Sortie 9 2 7" xfId="51150" xr:uid="{601F9B85-D966-419D-AE8F-3F59A71EB175}"/>
    <cellStyle name="Sortie 9 2_Commentaires" xfId="51151" xr:uid="{5F196AFF-B089-4D0F-A834-1C070D71C46E}"/>
    <cellStyle name="Sortie 9 3" xfId="51152" xr:uid="{7B36F9A3-913E-4FF5-8294-1EDD0E434CB4}"/>
    <cellStyle name="Sortie 9 3 2" xfId="51153" xr:uid="{8C610EE9-CC98-4364-947E-19F5495B1B27}"/>
    <cellStyle name="Sortie 9 3 2 2" xfId="51154" xr:uid="{E754D258-A37F-4BB0-A617-1A7C50A74043}"/>
    <cellStyle name="Sortie 9 3 2 3" xfId="51155" xr:uid="{15AE37C2-8998-405B-A4E6-975A0120E09C}"/>
    <cellStyle name="Sortie 9 3 2 4" xfId="51156" xr:uid="{134D0045-7D61-49C4-AC76-10721214AC81}"/>
    <cellStyle name="Sortie 9 3 2 5" xfId="51157" xr:uid="{58EB0A54-242E-476F-9ABC-26D3CC059DA7}"/>
    <cellStyle name="Sortie 9 3 3" xfId="51158" xr:uid="{4F69AF0E-1E76-44F9-841A-EBB770A6A97E}"/>
    <cellStyle name="Sortie 9 3 3 2" xfId="51159" xr:uid="{EDE16036-6FCF-4330-8972-5F2DD6050DA0}"/>
    <cellStyle name="Sortie 9 3 3 3" xfId="51160" xr:uid="{A1B7F8CE-EDA1-4ED4-9B6E-FA521B3B16CD}"/>
    <cellStyle name="Sortie 9 3 3 4" xfId="51161" xr:uid="{A4456E51-0836-4E58-BD86-DBAEB2D7B85C}"/>
    <cellStyle name="Sortie 9 3 3 5" xfId="51162" xr:uid="{31C1C21D-2E4E-4FBD-A1ED-60B0924D7D92}"/>
    <cellStyle name="Sortie 9 3 4" xfId="51163" xr:uid="{9A0CE2C1-2983-4950-8676-E6ECB302E380}"/>
    <cellStyle name="Sortie 9 3 5" xfId="51164" xr:uid="{76534B27-52BE-4F20-A081-C17EDE95F8BC}"/>
    <cellStyle name="Sortie 9 3 6" xfId="51165" xr:uid="{A0E0C392-9E0F-4736-9063-19789413403F}"/>
    <cellStyle name="Sortie 9 3 7" xfId="51166" xr:uid="{D0855043-874C-4A4F-A42E-1466747E847D}"/>
    <cellStyle name="Sortie 9 4" xfId="51167" xr:uid="{34DA6307-516C-4758-BF4A-94A9F710CA76}"/>
    <cellStyle name="Sortie 9 4 2" xfId="51168" xr:uid="{AD2F3991-855C-421E-B17E-638EAC6AA896}"/>
    <cellStyle name="Sortie 9 4 2 2" xfId="51169" xr:uid="{B71AD007-C756-4B86-A277-CE39DEE760AB}"/>
    <cellStyle name="Sortie 9 4 2 3" xfId="51170" xr:uid="{CAAB6719-FBCA-48BD-8E6C-6260DB13E37E}"/>
    <cellStyle name="Sortie 9 4 2 4" xfId="51171" xr:uid="{69665332-060A-4C42-9CD8-43ED24A458EC}"/>
    <cellStyle name="Sortie 9 4 2 5" xfId="51172" xr:uid="{2E5812BA-81A5-4FC2-9AC6-640BE3A0233A}"/>
    <cellStyle name="Sortie 9 4 3" xfId="51173" xr:uid="{B4B11247-DF39-489E-A226-58CF737B1AC0}"/>
    <cellStyle name="Sortie 9 4 4" xfId="51174" xr:uid="{57A4E2F9-D408-4298-9EF8-BE0A95E3AB14}"/>
    <cellStyle name="Sortie 9 4 5" xfId="51175" xr:uid="{D4D49D5D-22C0-4644-B4DF-F0C751CF4988}"/>
    <cellStyle name="Sortie 9 4 6" xfId="51176" xr:uid="{314D6C03-182E-49D7-BC90-B454B6EEF700}"/>
    <cellStyle name="Sortie 9 5" xfId="51177" xr:uid="{FEC8E10F-3F8B-4AD8-B0D8-D3DF980BD5B5}"/>
    <cellStyle name="Sortie 9 5 2" xfId="51178" xr:uid="{89FF980B-56BD-41CC-BAB9-E2ED613152B8}"/>
    <cellStyle name="Sortie 9 5 3" xfId="51179" xr:uid="{6AD43EDA-92F6-4367-93D2-9096BC980EB7}"/>
    <cellStyle name="Sortie 9 5 4" xfId="51180" xr:uid="{CC9F3A8B-241B-4F6E-BAA4-3716B2410EBC}"/>
    <cellStyle name="Sortie 9 5 5" xfId="51181" xr:uid="{D419BD02-A706-4836-9720-F3CB1E02AFBF}"/>
    <cellStyle name="Sortie 9 6" xfId="51182" xr:uid="{66B483ED-3C61-45E0-878C-03A6927A69A1}"/>
    <cellStyle name="Sortie 9 7" xfId="51183" xr:uid="{61D7D9CD-FA43-4440-8BBB-CA66EA2691A0}"/>
    <cellStyle name="Sortie 9 8" xfId="51184" xr:uid="{3032F535-664E-4096-9AEF-D67B54D6B4C9}"/>
    <cellStyle name="Sortie 9 9" xfId="51185" xr:uid="{99C2962F-0C96-4B19-84D4-144E39F7BB8C}"/>
    <cellStyle name="Sortie 9_Commentaires" xfId="51186" xr:uid="{C30B52A0-1C19-4517-A2FC-97A96B023D32}"/>
    <cellStyle name="Standard_Anpassen der Amortisation" xfId="51187" xr:uid="{57F40E7B-50DD-431B-9893-2485EA684A8B}"/>
    <cellStyle name="Style 1" xfId="51188" xr:uid="{2CE65413-316C-45F9-9CFA-B141D2C55197}"/>
    <cellStyle name="Style 1 2" xfId="51189" xr:uid="{B0F8358B-753E-4A50-B832-5F3767311BD9}"/>
    <cellStyle name="Style 1 2 2" xfId="51190" xr:uid="{AC272B81-8A1A-4200-A55D-6FF34414DC86}"/>
    <cellStyle name="Style 1 2 2 2" xfId="51191" xr:uid="{DE3EA0A8-DB4B-41A2-883B-0FC98A30AEFF}"/>
    <cellStyle name="Style 1 2 3" xfId="51192" xr:uid="{15EBC131-01BF-4587-80B0-E8CC8497CD7D}"/>
    <cellStyle name="Style 1 3" xfId="51193" xr:uid="{3811CEE3-4CAE-47AF-B33B-AC4CCDCF434A}"/>
    <cellStyle name="Style 1 3 2" xfId="51194" xr:uid="{9006E511-F624-4632-86D5-A29740BFC6F1}"/>
    <cellStyle name="Style 1 4" xfId="51195" xr:uid="{8A106D15-915A-4038-8ED6-71985A24F0BF}"/>
    <cellStyle name="Style 1 5" xfId="51196" xr:uid="{CBE4849A-971B-4CC9-A6AA-9F4E6337688D}"/>
    <cellStyle name="Style 1 6" xfId="51197" xr:uid="{F291A902-3618-4ED3-A7E1-A550BA234A5E}"/>
    <cellStyle name="Style 1 7" xfId="51198" xr:uid="{8AC78AA6-1D93-44BF-9377-CCAA1C933180}"/>
    <cellStyle name="Style 1_Commentaires" xfId="51199" xr:uid="{5658492E-0B66-4B64-868C-6280C7AEAA37}"/>
    <cellStyle name="Style 383" xfId="51200" xr:uid="{30258942-F481-4D6A-A049-858838F79FD3}"/>
    <cellStyle name="Style 383 10" xfId="51201" xr:uid="{5FC37772-7D21-4203-8921-D31CA653C77A}"/>
    <cellStyle name="Style 383 10 10" xfId="51202" xr:uid="{07DC2D4D-A195-4AC2-AC0E-4E4BFC99691E}"/>
    <cellStyle name="Style 383 10 11" xfId="51203" xr:uid="{77806753-374D-4B7E-802C-BAE02EE7CCB0}"/>
    <cellStyle name="Style 383 10 2" xfId="51204" xr:uid="{8A3C4330-0163-4E90-BA93-89B02F20AD9A}"/>
    <cellStyle name="Style 383 10 2 2" xfId="51205" xr:uid="{7BFE83D9-C81C-4A77-ACA0-FA12A2E642A8}"/>
    <cellStyle name="Style 383 10 2 2 2" xfId="51206" xr:uid="{684C04A4-B1B1-42AA-8AF4-531BF1F5DC91}"/>
    <cellStyle name="Style 383 10 2 2 2 2" xfId="51207" xr:uid="{280D3ABF-B51C-4482-A572-CD60CED71C66}"/>
    <cellStyle name="Style 383 10 2 2 2 3" xfId="51208" xr:uid="{2E04C5DB-328E-4D5E-8672-082434BC1062}"/>
    <cellStyle name="Style 383 10 2 2 2 4" xfId="51209" xr:uid="{BB33BF78-5070-4237-827C-7C9FAA95FF69}"/>
    <cellStyle name="Style 383 10 2 2 2 5" xfId="51210" xr:uid="{E7FECDDE-CD8F-4BE7-B74E-865796E56DA5}"/>
    <cellStyle name="Style 383 10 2 2 3" xfId="51211" xr:uid="{96B37389-765C-4EF2-8AF6-137B899D2288}"/>
    <cellStyle name="Style 383 10 2 2 3 2" xfId="51212" xr:uid="{24DA1C8C-C364-472E-B16D-94D03CFD29EE}"/>
    <cellStyle name="Style 383 10 2 2 3 3" xfId="51213" xr:uid="{969E8277-ABDE-4B5E-B4C1-501D4DE61300}"/>
    <cellStyle name="Style 383 10 2 2 3 4" xfId="51214" xr:uid="{1F98E94C-49F4-434B-8147-A1AA21A3C83A}"/>
    <cellStyle name="Style 383 10 2 2 3 5" xfId="51215" xr:uid="{8E8F5180-A53C-4C79-BD2D-A1D51CF9D45E}"/>
    <cellStyle name="Style 383 10 2 2 4" xfId="51216" xr:uid="{1676B450-591C-47EC-A3B4-E4A353E97F04}"/>
    <cellStyle name="Style 383 10 2 2 5" xfId="51217" xr:uid="{E58187B3-848F-4537-BC12-CD17F3497C05}"/>
    <cellStyle name="Style 383 10 2 2 6" xfId="51218" xr:uid="{8B2AB6E7-3F54-43E0-8C49-E7140AA1C6BB}"/>
    <cellStyle name="Style 383 10 2 2 7" xfId="51219" xr:uid="{2201CB69-874F-437A-8325-B5AE012E5797}"/>
    <cellStyle name="Style 383 10 2 2_Commentaires" xfId="51220" xr:uid="{9D3B617B-63C7-4F5D-B972-7B8E65540811}"/>
    <cellStyle name="Style 383 10 2 3" xfId="51221" xr:uid="{5B459257-1D60-4432-901A-5692B02F0213}"/>
    <cellStyle name="Style 383 10 2 3 2" xfId="51222" xr:uid="{D4D0C435-1289-42BE-9566-1ED110CB8FEA}"/>
    <cellStyle name="Style 383 10 2 3 2 2" xfId="51223" xr:uid="{CCC651A3-AA5E-48CE-B07A-5F4995CCC879}"/>
    <cellStyle name="Style 383 10 2 3 2 3" xfId="51224" xr:uid="{8C8D287F-50A8-48DA-AAF1-8041C71702AB}"/>
    <cellStyle name="Style 383 10 2 3 2 4" xfId="51225" xr:uid="{D8BC6F80-01C3-49BC-95CC-EF0E54887A46}"/>
    <cellStyle name="Style 383 10 2 3 2 5" xfId="51226" xr:uid="{D35B4F4C-F9E2-4C75-9F06-10052C9AE867}"/>
    <cellStyle name="Style 383 10 2 3 3" xfId="51227" xr:uid="{6DAB7D1A-28A2-4E92-8EB5-38D77D2A7E78}"/>
    <cellStyle name="Style 383 10 2 3 3 2" xfId="51228" xr:uid="{A6C8D783-2EE8-4942-817E-93C5142E112C}"/>
    <cellStyle name="Style 383 10 2 3 3 3" xfId="51229" xr:uid="{84E5D884-23A0-4E25-9750-A51E12B9B22C}"/>
    <cellStyle name="Style 383 10 2 3 3 4" xfId="51230" xr:uid="{7F7502C3-84A9-41E5-8531-9541448647E7}"/>
    <cellStyle name="Style 383 10 2 3 3 5" xfId="51231" xr:uid="{03A0F158-404E-451D-9123-63F36F6CD78E}"/>
    <cellStyle name="Style 383 10 2 3 4" xfId="51232" xr:uid="{6ABF62D4-47E8-4176-BF6E-06F1DE8EAC49}"/>
    <cellStyle name="Style 383 10 2 3 5" xfId="51233" xr:uid="{1E0EDBDF-1D7C-44C7-9102-9472C64DB8EC}"/>
    <cellStyle name="Style 383 10 2 3 6" xfId="51234" xr:uid="{AA0ADBFE-0B41-43A3-A117-0501FEAF9EA5}"/>
    <cellStyle name="Style 383 10 2 3 7" xfId="51235" xr:uid="{55E31698-2BD7-4561-896C-55E448F355CD}"/>
    <cellStyle name="Style 383 10 2 4" xfId="51236" xr:uid="{2336069D-7D43-4EDD-8DD2-5D31147F9ADF}"/>
    <cellStyle name="Style 383 10 2 4 2" xfId="51237" xr:uid="{955EDFC6-2E87-45E7-BE51-72C0FF153D43}"/>
    <cellStyle name="Style 383 10 2 4 3" xfId="51238" xr:uid="{B7A39F5B-CC14-418A-B404-6E291C12EE42}"/>
    <cellStyle name="Style 383 10 2 4 4" xfId="51239" xr:uid="{F9F7BB5C-340E-4BA3-8F24-737115F0AEC7}"/>
    <cellStyle name="Style 383 10 2 4 5" xfId="51240" xr:uid="{08E0A7BB-5D70-4919-865E-A3851DED01B0}"/>
    <cellStyle name="Style 383 10 2 5" xfId="51241" xr:uid="{F17B6436-78EF-4467-AEB6-36C82D74E803}"/>
    <cellStyle name="Style 383 10 2 5 2" xfId="51242" xr:uid="{451F63C7-0B42-4E33-9944-E8A9CAEF4661}"/>
    <cellStyle name="Style 383 10 2 5 3" xfId="51243" xr:uid="{44046428-13D3-46CE-B39B-C83FA3C04C73}"/>
    <cellStyle name="Style 383 10 2 5 4" xfId="51244" xr:uid="{D64578B9-B378-4EA7-9D6F-78D1D059FD37}"/>
    <cellStyle name="Style 383 10 2 5 5" xfId="51245" xr:uid="{84006F6D-CDC4-4DF6-AD78-6FD48C001B42}"/>
    <cellStyle name="Style 383 10 2 6" xfId="51246" xr:uid="{38B6CA89-B8A5-4188-83A6-5BE643B4275D}"/>
    <cellStyle name="Style 383 10 2 7" xfId="51247" xr:uid="{05D706E6-BD1F-4E5B-8782-7D22DF7A08D7}"/>
    <cellStyle name="Style 383 10 2 8" xfId="51248" xr:uid="{85B8B50F-1FFB-4973-8825-D37DFC2BE285}"/>
    <cellStyle name="Style 383 10 2 9" xfId="51249" xr:uid="{CAA4F01D-8330-4C40-AFF6-B97F5E5ED9BE}"/>
    <cellStyle name="Style 383 10 2_Commentaires" xfId="51250" xr:uid="{83D6BAD8-F150-474C-9CE6-F3D6CA23271F}"/>
    <cellStyle name="Style 383 10 3" xfId="51251" xr:uid="{2FA1F7C8-C7A4-4297-9229-8AC59564E85A}"/>
    <cellStyle name="Style 383 10 3 2" xfId="51252" xr:uid="{7194438D-18CE-4B7B-B4D8-F940D132C179}"/>
    <cellStyle name="Style 383 10 3 2 2" xfId="51253" xr:uid="{9AE2B606-D1D1-4140-86D6-DE92C22E6638}"/>
    <cellStyle name="Style 383 10 3 2 3" xfId="51254" xr:uid="{6A77F074-8D8D-44C3-908D-4956AB2BDAB8}"/>
    <cellStyle name="Style 383 10 3 2 4" xfId="51255" xr:uid="{5A9D6862-1BE0-4046-BDD3-671427689553}"/>
    <cellStyle name="Style 383 10 3 2 5" xfId="51256" xr:uid="{38614E79-54CD-4120-BD97-3EAA308FBF0C}"/>
    <cellStyle name="Style 383 10 3 2_Commentaires" xfId="51257" xr:uid="{372734DA-CB81-4D98-9D70-DA0D5153F711}"/>
    <cellStyle name="Style 383 10 3 3" xfId="51258" xr:uid="{5C0D1458-77C0-4ACE-891B-2BECB1BB428D}"/>
    <cellStyle name="Style 383 10 3 3 2" xfId="51259" xr:uid="{2474E6CD-559F-4EC2-9899-1C1E89CDC958}"/>
    <cellStyle name="Style 383 10 3 3 3" xfId="51260" xr:uid="{AD735AA7-BB1C-4A8D-9FA3-F0EC76A1C475}"/>
    <cellStyle name="Style 383 10 3 3 4" xfId="51261" xr:uid="{1DC48278-0768-4F90-ADB4-2860796A656A}"/>
    <cellStyle name="Style 383 10 3 3 5" xfId="51262" xr:uid="{81E086B7-00D2-4D03-BEDC-290AE2A83E34}"/>
    <cellStyle name="Style 383 10 3 4" xfId="51263" xr:uid="{7DCF9698-3C5F-4855-A956-F2D5361B7292}"/>
    <cellStyle name="Style 383 10 3 5" xfId="51264" xr:uid="{7DA385C3-3FF4-4436-A583-061EA4F7D14D}"/>
    <cellStyle name="Style 383 10 3 6" xfId="51265" xr:uid="{CED83F1C-FFD6-47FE-A2C5-3431CC4883A8}"/>
    <cellStyle name="Style 383 10 3 7" xfId="51266" xr:uid="{5322090B-F22C-4951-A0B6-DFAC7391A6F1}"/>
    <cellStyle name="Style 383 10 3_Commentaires" xfId="51267" xr:uid="{0E7977AE-E451-42CF-A491-08CA414B8D34}"/>
    <cellStyle name="Style 383 10 4" xfId="51268" xr:uid="{C1CEED72-85B4-4824-AB36-F61778D019C1}"/>
    <cellStyle name="Style 383 10 4 2" xfId="51269" xr:uid="{FEB8F981-4A77-45C3-874C-E93671A46361}"/>
    <cellStyle name="Style 383 10 4 2 2" xfId="51270" xr:uid="{8D683994-63D0-41EC-9840-E15BB6186A53}"/>
    <cellStyle name="Style 383 10 4 2 3" xfId="51271" xr:uid="{41CAA647-60BF-46AC-B7C4-1FB1A81D26C7}"/>
    <cellStyle name="Style 383 10 4 2 4" xfId="51272" xr:uid="{AA3476BD-76F3-4229-9BF5-294A597F6329}"/>
    <cellStyle name="Style 383 10 4 2 5" xfId="51273" xr:uid="{8E659C9F-FED2-4E91-838C-9AD66B9551DD}"/>
    <cellStyle name="Style 383 10 4 2_Commentaires" xfId="51274" xr:uid="{03D5327B-25FB-4025-8686-1A4F435A160F}"/>
    <cellStyle name="Style 383 10 4 3" xfId="51275" xr:uid="{F4107D53-46AA-4C0F-A5DF-C1F9A0E5F55A}"/>
    <cellStyle name="Style 383 10 4 3 2" xfId="51276" xr:uid="{CB37A059-1904-4ED0-841F-4FDA9A8A174A}"/>
    <cellStyle name="Style 383 10 4 3 3" xfId="51277" xr:uid="{51C9C4D1-6EC4-4D57-A1B7-272C0CC0E44E}"/>
    <cellStyle name="Style 383 10 4 3 4" xfId="51278" xr:uid="{F369CD07-5D55-4109-90A3-59125A59915B}"/>
    <cellStyle name="Style 383 10 4 3 5" xfId="51279" xr:uid="{15FB8395-45E4-4CC7-AB3E-DDA073090031}"/>
    <cellStyle name="Style 383 10 4 4" xfId="51280" xr:uid="{66045987-5892-4966-97EB-824E10AC2FDF}"/>
    <cellStyle name="Style 383 10 4 5" xfId="51281" xr:uid="{44B30FAE-7DC9-4879-9A9A-EC617BA31EDC}"/>
    <cellStyle name="Style 383 10 4 6" xfId="51282" xr:uid="{02B650CE-6331-49C8-AE78-12D263481AF3}"/>
    <cellStyle name="Style 383 10 4 7" xfId="51283" xr:uid="{4BB1A531-DD22-48C6-90F1-C7487FFBDCDE}"/>
    <cellStyle name="Style 383 10 4_Commentaires" xfId="51284" xr:uid="{4ED9F8F2-F109-4512-9955-3B59EC36257D}"/>
    <cellStyle name="Style 383 10 5" xfId="51285" xr:uid="{337F7DDB-717B-464B-8596-0780A73141DF}"/>
    <cellStyle name="Style 383 10 5 2" xfId="51286" xr:uid="{A356B7B3-530B-4BAD-A101-57D57CB41176}"/>
    <cellStyle name="Style 383 10 5 2 2" xfId="51287" xr:uid="{BD5CFDC8-B5FC-4BC9-A35D-B3BF101FCBEB}"/>
    <cellStyle name="Style 383 10 5 2 3" xfId="51288" xr:uid="{BCE14530-ED17-479E-9E6C-6BBD5F901BDD}"/>
    <cellStyle name="Style 383 10 5 2 4" xfId="51289" xr:uid="{71016C13-07B0-444A-B387-26C5DFF14F11}"/>
    <cellStyle name="Style 383 10 5 2 5" xfId="51290" xr:uid="{BFE489CB-7B1C-4F95-8E98-C78E4AE3FB39}"/>
    <cellStyle name="Style 383 10 5 2_Commentaires" xfId="51291" xr:uid="{DD4F6BB3-7BB3-4BFC-A9D1-774D6A16606F}"/>
    <cellStyle name="Style 383 10 5 3" xfId="51292" xr:uid="{EC719437-0437-4039-B22F-ED563C2C8F2F}"/>
    <cellStyle name="Style 383 10 5 3 2" xfId="51293" xr:uid="{BF348773-4F52-47FE-9ADD-2DCFF7511857}"/>
    <cellStyle name="Style 383 10 5 3 3" xfId="51294" xr:uid="{ED73D705-E5EC-4B70-9C78-F73A2080DB99}"/>
    <cellStyle name="Style 383 10 5 3 4" xfId="51295" xr:uid="{F29F021C-934E-4389-9DD9-59A76D7C521F}"/>
    <cellStyle name="Style 383 10 5 3 5" xfId="51296" xr:uid="{BEE81E89-CEC8-4FB9-B5DD-342AEB7DD08C}"/>
    <cellStyle name="Style 383 10 5 4" xfId="51297" xr:uid="{A0B4F651-FE28-455D-8289-84C21E2CC86D}"/>
    <cellStyle name="Style 383 10 5 5" xfId="51298" xr:uid="{0E8337AA-F91E-4AFF-9985-4851B26666B9}"/>
    <cellStyle name="Style 383 10 5 6" xfId="51299" xr:uid="{8D439320-0514-4CD4-9341-561BE878572D}"/>
    <cellStyle name="Style 383 10 5 7" xfId="51300" xr:uid="{7A413F4F-F234-40DB-8605-C90EAA3B5987}"/>
    <cellStyle name="Style 383 10 5_Commentaires" xfId="51301" xr:uid="{6B7C8A2E-8888-4820-A030-F1DF502FBC25}"/>
    <cellStyle name="Style 383 10 6" xfId="51302" xr:uid="{8EB471F4-2196-4EE3-BECD-B99A80766A0C}"/>
    <cellStyle name="Style 383 10 6 2" xfId="51303" xr:uid="{963C9D98-9A73-4BA2-ACE6-8D7F31DD785D}"/>
    <cellStyle name="Style 383 10 6 2 2" xfId="51304" xr:uid="{A9A30453-78F8-479E-8A7D-E2D5A1F95937}"/>
    <cellStyle name="Style 383 10 6 2 3" xfId="51305" xr:uid="{0DD41848-F317-43ED-BB15-F3208D7E39D1}"/>
    <cellStyle name="Style 383 10 6 2 4" xfId="51306" xr:uid="{50541DC8-5B3A-46E6-9479-26CC244D2E4F}"/>
    <cellStyle name="Style 383 10 6 2 5" xfId="51307" xr:uid="{6750AD6E-4EA9-47DB-B6CD-B8CF834992D5}"/>
    <cellStyle name="Style 383 10 6 2_Commentaires" xfId="51308" xr:uid="{CB1CD040-3888-49D7-9A72-810BADF4E47E}"/>
    <cellStyle name="Style 383 10 6 3" xfId="51309" xr:uid="{E186D172-BF11-41B9-ABF3-4C38686858F3}"/>
    <cellStyle name="Style 383 10 6 4" xfId="51310" xr:uid="{92965AB9-6B6F-4623-8BCF-A9EB1FCE4E20}"/>
    <cellStyle name="Style 383 10 6 5" xfId="51311" xr:uid="{A8E489EE-D695-4479-B94E-4A6FD3CD2ED2}"/>
    <cellStyle name="Style 383 10 6 6" xfId="51312" xr:uid="{9134F561-FB04-46E2-B808-2D9CD5C90874}"/>
    <cellStyle name="Style 383 10 6_Commentaires" xfId="51313" xr:uid="{F08F08FC-6DBC-43CC-AA85-58776DAC489C}"/>
    <cellStyle name="Style 383 10 7" xfId="51314" xr:uid="{B9049EA2-6F0F-4B8B-92D0-7AE9BB20D7E0}"/>
    <cellStyle name="Style 383 10 7 2" xfId="51315" xr:uid="{3228BCAE-ABD8-452F-BFCC-69FE13A8333B}"/>
    <cellStyle name="Style 383 10 7 3" xfId="51316" xr:uid="{E099C8A9-D561-453C-BE5F-43326731EE42}"/>
    <cellStyle name="Style 383 10 7 4" xfId="51317" xr:uid="{BDF95763-8ECD-4B3A-9EDB-86A802106EB9}"/>
    <cellStyle name="Style 383 10 7 5" xfId="51318" xr:uid="{7EC4E548-DD74-4BEF-A849-6340F949DED9}"/>
    <cellStyle name="Style 383 10 7_Commentaires" xfId="51319" xr:uid="{608CB510-CC95-42FF-A970-BF0912858017}"/>
    <cellStyle name="Style 383 10 8" xfId="51320" xr:uid="{EE5E0741-9169-4283-ABB9-36EEAD769CEB}"/>
    <cellStyle name="Style 383 10 8 2" xfId="51321" xr:uid="{3C2A4815-D926-46A4-9644-72E387D8E65E}"/>
    <cellStyle name="Style 383 10 8_Commentaires" xfId="51322" xr:uid="{DAC6434A-4A48-4175-9DE5-3D1C27273DFA}"/>
    <cellStyle name="Style 383 10 9" xfId="51323" xr:uid="{03158B01-9F9B-4E35-9593-5C84DEFF84CC}"/>
    <cellStyle name="Style 383 10_Commentaires" xfId="51324" xr:uid="{0EC1B6F0-5AFE-4280-B0CC-7B81F7EFDB28}"/>
    <cellStyle name="Style 383 11" xfId="51325" xr:uid="{2A6B98F1-3B31-49C6-962E-1900C1FE99B9}"/>
    <cellStyle name="Style 383 11 2" xfId="51326" xr:uid="{0423009A-8E3C-4379-A6C6-A30A0FDD225A}"/>
    <cellStyle name="Style 383 11 2 2" xfId="51327" xr:uid="{388C1B84-2971-4DB6-BB6B-6BEA318C234A}"/>
    <cellStyle name="Style 383 11 2 2 2" xfId="51328" xr:uid="{54BB6C09-BF00-4EBC-BE8F-BB5CFA5647BA}"/>
    <cellStyle name="Style 383 11 2 2 3" xfId="51329" xr:uid="{4CCBAFE1-D562-4CDF-81AC-DBFDF3A00E0B}"/>
    <cellStyle name="Style 383 11 2 2 4" xfId="51330" xr:uid="{90446F87-FEC0-459B-963E-5F07323D0C00}"/>
    <cellStyle name="Style 383 11 2 2 5" xfId="51331" xr:uid="{34377E7A-FD69-4EF0-9080-A8FB6295AAA8}"/>
    <cellStyle name="Style 383 11 2 3" xfId="51332" xr:uid="{D347A463-E3A6-4538-9D8F-C6782F1EFB12}"/>
    <cellStyle name="Style 383 11 2 3 2" xfId="51333" xr:uid="{6E10B500-1E02-4F3C-84B4-15425B71A827}"/>
    <cellStyle name="Style 383 11 2 3 3" xfId="51334" xr:uid="{C1CBC51A-F344-4814-A3F1-6CA08FD4F63B}"/>
    <cellStyle name="Style 383 11 2 3 4" xfId="51335" xr:uid="{7720C94A-7A9D-467F-B7F1-BD1F4B37F2B3}"/>
    <cellStyle name="Style 383 11 2 3 5" xfId="51336" xr:uid="{A10BAF71-875F-407C-A8AA-076E810F7CC1}"/>
    <cellStyle name="Style 383 11 2 4" xfId="51337" xr:uid="{E869B278-2619-46EE-A65F-504A7AE74296}"/>
    <cellStyle name="Style 383 11 2 5" xfId="51338" xr:uid="{CD13D579-5ABA-4304-91F0-038B4B98DB6B}"/>
    <cellStyle name="Style 383 11 2 6" xfId="51339" xr:uid="{9D2755AC-6B7B-43E7-94A3-E7A8E5B0C64F}"/>
    <cellStyle name="Style 383 11 2 7" xfId="51340" xr:uid="{88E1B77F-A13B-4E5A-B13B-90E3A8D38AAA}"/>
    <cellStyle name="Style 383 11 2_Commentaires" xfId="51341" xr:uid="{E4D8F4FB-B654-4E69-9885-4E97ED38B10A}"/>
    <cellStyle name="Style 383 11 3" xfId="51342" xr:uid="{AD177C34-298C-4E95-A4D2-12C37077B7DA}"/>
    <cellStyle name="Style 383 11 3 2" xfId="51343" xr:uid="{D70810B8-2284-4990-87BA-253BC4AEB86A}"/>
    <cellStyle name="Style 383 11 3 2 2" xfId="51344" xr:uid="{C169B09D-1412-4CA2-9173-435C210B5766}"/>
    <cellStyle name="Style 383 11 3 2 3" xfId="51345" xr:uid="{A010CB20-2989-42A3-B270-6AFD58DDF895}"/>
    <cellStyle name="Style 383 11 3 2 4" xfId="51346" xr:uid="{85BA14C0-A5BE-4F5C-9786-E0E6587E5A1C}"/>
    <cellStyle name="Style 383 11 3 2 5" xfId="51347" xr:uid="{8F60F72D-68C8-4CFD-85C0-5016F724F172}"/>
    <cellStyle name="Style 383 11 3 3" xfId="51348" xr:uid="{9E40AA7A-9A55-4AD4-9464-DB7EF5C01672}"/>
    <cellStyle name="Style 383 11 3 3 2" xfId="51349" xr:uid="{DE4FC779-BF74-48DB-9ADF-1B6108BB38E0}"/>
    <cellStyle name="Style 383 11 3 3 3" xfId="51350" xr:uid="{F1F3FCB7-321A-48F8-B417-50570D89EC44}"/>
    <cellStyle name="Style 383 11 3 3 4" xfId="51351" xr:uid="{7B9562CC-8A66-4927-9A2C-F2E09A4BB3D4}"/>
    <cellStyle name="Style 383 11 3 3 5" xfId="51352" xr:uid="{76FDC560-C143-4AEC-A53D-601576E8F988}"/>
    <cellStyle name="Style 383 11 3 4" xfId="51353" xr:uid="{B61DD545-88AE-4D2D-889D-6DAE43247241}"/>
    <cellStyle name="Style 383 11 3 5" xfId="51354" xr:uid="{AC1FCBE1-52E8-445E-ADC8-BB8A8C20BCAE}"/>
    <cellStyle name="Style 383 11 3 6" xfId="51355" xr:uid="{F1D220B7-2E7A-42C8-BA5D-0F36AF3028ED}"/>
    <cellStyle name="Style 383 11 3 7" xfId="51356" xr:uid="{B53037A2-2ED2-4913-ACDB-B54DD6A9FC39}"/>
    <cellStyle name="Style 383 11 4" xfId="51357" xr:uid="{DABAC9C4-75B1-4911-BCC5-1867D156FB1D}"/>
    <cellStyle name="Style 383 11 4 2" xfId="51358" xr:uid="{0B576186-8E6D-48A8-B6D2-DD1506F88E5D}"/>
    <cellStyle name="Style 383 11 4 3" xfId="51359" xr:uid="{AC72F897-5F0F-4BB3-B876-0672C11D3560}"/>
    <cellStyle name="Style 383 11 4 4" xfId="51360" xr:uid="{949CD50E-DC69-40B9-A581-5A71DB2CCEA0}"/>
    <cellStyle name="Style 383 11 4 5" xfId="51361" xr:uid="{4FA6C1C3-5C6E-4BA7-96DC-CC89019E7D29}"/>
    <cellStyle name="Style 383 11 5" xfId="51362" xr:uid="{A53A67DE-9B19-47DE-AA72-CE103F867AE0}"/>
    <cellStyle name="Style 383 11 5 2" xfId="51363" xr:uid="{ADC4FC6A-53CC-401E-9C43-A6D23950E280}"/>
    <cellStyle name="Style 383 11 5 3" xfId="51364" xr:uid="{1AB08B2A-ACCC-4F10-AFEA-373E91E71CCD}"/>
    <cellStyle name="Style 383 11 5 4" xfId="51365" xr:uid="{1CB7F967-2B3D-4DCB-88ED-C98A5E1DE234}"/>
    <cellStyle name="Style 383 11 5 5" xfId="51366" xr:uid="{759BBA56-83DA-44E5-8009-60452C8D3D27}"/>
    <cellStyle name="Style 383 11 6" xfId="51367" xr:uid="{61D23AA7-AFF6-4352-A22C-7F5E0ED68C67}"/>
    <cellStyle name="Style 383 11 7" xfId="51368" xr:uid="{D6F1BDB2-784F-4724-BE3E-1447E37D85E3}"/>
    <cellStyle name="Style 383 11 8" xfId="51369" xr:uid="{08492B3E-2314-40A6-B834-2DEF102761BD}"/>
    <cellStyle name="Style 383 11 9" xfId="51370" xr:uid="{3668E39E-51C5-42A1-8B75-78454E8F5B84}"/>
    <cellStyle name="Style 383 11_Commentaires" xfId="51371" xr:uid="{F763F463-CBE7-42EB-8D85-D456383014AB}"/>
    <cellStyle name="Style 383 12" xfId="51372" xr:uid="{932D92DB-B66A-41B3-A85C-A022BF21F4DD}"/>
    <cellStyle name="Style 383 12 2" xfId="51373" xr:uid="{EDB5D5CF-CF49-4DDA-B74F-91CD47E3648A}"/>
    <cellStyle name="Style 383 12 2 2" xfId="51374" xr:uid="{34C72E63-09AE-4B73-BD9D-084AB998CE29}"/>
    <cellStyle name="Style 383 12 2 3" xfId="51375" xr:uid="{1C9D8330-F408-4417-AB57-8B9F1771D3E5}"/>
    <cellStyle name="Style 383 12 2 4" xfId="51376" xr:uid="{9AFCAAFF-858E-462A-9272-F23B88A06083}"/>
    <cellStyle name="Style 383 12 2 5" xfId="51377" xr:uid="{C4E0DDB5-A947-4239-900C-2997FF3BE235}"/>
    <cellStyle name="Style 383 12 2_Commentaires" xfId="51378" xr:uid="{1C8C2E90-01C9-4E35-B048-287E21137B14}"/>
    <cellStyle name="Style 383 12 3" xfId="51379" xr:uid="{9A200BD1-024C-469E-BB7E-074BA4C75C78}"/>
    <cellStyle name="Style 383 12 3 2" xfId="51380" xr:uid="{BB603122-D00E-473B-A865-7BE6A6160212}"/>
    <cellStyle name="Style 383 12 3 3" xfId="51381" xr:uid="{7B1AA65F-B076-4B92-AB66-351149AAACB9}"/>
    <cellStyle name="Style 383 12 3 4" xfId="51382" xr:uid="{6729BF00-63CA-4B23-88B2-525C4A56B6A1}"/>
    <cellStyle name="Style 383 12 3 5" xfId="51383" xr:uid="{B8B4812F-FAE3-4AE1-92EE-80458886C9D2}"/>
    <cellStyle name="Style 383 12 4" xfId="51384" xr:uid="{5A7318A0-20AA-4A2C-BD41-ACC2C17AE41B}"/>
    <cellStyle name="Style 383 12 5" xfId="51385" xr:uid="{CCCBCB15-FC05-4B2F-8C8C-DE06165AFE83}"/>
    <cellStyle name="Style 383 12 6" xfId="51386" xr:uid="{6F537D60-078A-489A-A232-A1C8D0AAB79F}"/>
    <cellStyle name="Style 383 12 7" xfId="51387" xr:uid="{716E8ED7-0C0C-4A96-9C99-D9C6238B228E}"/>
    <cellStyle name="Style 383 12_Commentaires" xfId="51388" xr:uid="{890B747C-EEFA-48A8-85C8-A2AF6EEA836A}"/>
    <cellStyle name="Style 383 13" xfId="51389" xr:uid="{C57D44D6-A596-4C82-A646-2271562C5D9B}"/>
    <cellStyle name="Style 383 13 2" xfId="51390" xr:uid="{6640A127-4CEF-48E6-A3B2-30D762962F61}"/>
    <cellStyle name="Style 383 13 2 2" xfId="51391" xr:uid="{A68CD6F8-3619-438C-9756-71F7BD175B3E}"/>
    <cellStyle name="Style 383 13 2 3" xfId="51392" xr:uid="{30168045-89D3-4818-B84B-02A3A2382BE4}"/>
    <cellStyle name="Style 383 13 2 4" xfId="51393" xr:uid="{6D0D51FF-8B92-49E1-834F-6843F930AA6D}"/>
    <cellStyle name="Style 383 13 2 5" xfId="51394" xr:uid="{20D93744-E08C-4248-B757-096DBB3B3030}"/>
    <cellStyle name="Style 383 13 2_Commentaires" xfId="51395" xr:uid="{AB7D2CFC-AD8B-41A8-8F6F-2318AFCB88CB}"/>
    <cellStyle name="Style 383 13 3" xfId="51396" xr:uid="{4CA98A45-775C-4119-AF6A-A17C1F122BE8}"/>
    <cellStyle name="Style 383 13 3 2" xfId="51397" xr:uid="{578F5986-24F9-4C08-8657-C559CDA540D9}"/>
    <cellStyle name="Style 383 13 3 3" xfId="51398" xr:uid="{E59348A9-6DF5-4862-ACB2-155A0CA6A165}"/>
    <cellStyle name="Style 383 13 3 4" xfId="51399" xr:uid="{036A441F-4BCF-4250-A555-1B30F8F80187}"/>
    <cellStyle name="Style 383 13 3 5" xfId="51400" xr:uid="{BECA6930-9FC1-4519-B78E-7D4543822E3B}"/>
    <cellStyle name="Style 383 13 4" xfId="51401" xr:uid="{C7B506B1-1E1D-46CC-AB21-097C86C557DE}"/>
    <cellStyle name="Style 383 13 5" xfId="51402" xr:uid="{5D765B35-E76F-4C1B-9A45-FC72366C96F6}"/>
    <cellStyle name="Style 383 13 6" xfId="51403" xr:uid="{0823F703-5583-4B07-9EA1-CAD53929D970}"/>
    <cellStyle name="Style 383 13 7" xfId="51404" xr:uid="{5B699968-E9EE-4080-8F06-F94F41C0910F}"/>
    <cellStyle name="Style 383 13_Commentaires" xfId="51405" xr:uid="{8B454D1D-2826-4646-B596-0F7E7CBD872D}"/>
    <cellStyle name="Style 383 14" xfId="51406" xr:uid="{77AC13BB-0F52-403E-ACF3-71E1A29F629E}"/>
    <cellStyle name="Style 383 14 2" xfId="51407" xr:uid="{4E6CDE72-DF17-4749-88C8-D4A10667CEEC}"/>
    <cellStyle name="Style 383 14 2 2" xfId="51408" xr:uid="{AC1B0ACC-CB25-4E73-AFFF-797044756FA7}"/>
    <cellStyle name="Style 383 14 2 3" xfId="51409" xr:uid="{7E30D428-A13B-4F1D-8B50-7008C539F451}"/>
    <cellStyle name="Style 383 14 2 4" xfId="51410" xr:uid="{EC310F79-5418-4D36-8225-89C98DEBF79B}"/>
    <cellStyle name="Style 383 14 2 5" xfId="51411" xr:uid="{62571509-9C8A-4BEA-ACF0-0C4F3C2EB175}"/>
    <cellStyle name="Style 383 14 2_Commentaires" xfId="51412" xr:uid="{5471858C-7E22-47D6-9767-BC26DFFB63B3}"/>
    <cellStyle name="Style 383 14 3" xfId="51413" xr:uid="{F381FA01-A6C2-4E95-B3EB-E7D7431E0224}"/>
    <cellStyle name="Style 383 14 3 2" xfId="51414" xr:uid="{4F10AA89-A202-4025-AE11-7A97D801D5C7}"/>
    <cellStyle name="Style 383 14 3 3" xfId="51415" xr:uid="{662BAFBC-19BD-41D9-96CC-FF04972A831A}"/>
    <cellStyle name="Style 383 14 3 4" xfId="51416" xr:uid="{A62EFA65-ED93-4CC4-9464-6AC8F30F394E}"/>
    <cellStyle name="Style 383 14 3 5" xfId="51417" xr:uid="{B799DE0B-750E-428A-BEAE-F2F964F973D7}"/>
    <cellStyle name="Style 383 14 4" xfId="51418" xr:uid="{A28FE2F5-7C2B-4182-A8BB-C05978F7A344}"/>
    <cellStyle name="Style 383 14 5" xfId="51419" xr:uid="{6CCE4F25-B61E-45A5-9E98-6E480DAB5A2A}"/>
    <cellStyle name="Style 383 14 6" xfId="51420" xr:uid="{3C7725D2-58E6-4EF3-978B-A195FB115F0F}"/>
    <cellStyle name="Style 383 14 7" xfId="51421" xr:uid="{FF825004-783C-4566-87B4-C4A446C9ED95}"/>
    <cellStyle name="Style 383 14_Commentaires" xfId="51422" xr:uid="{5E1682B0-6594-4F8E-B9DB-810F8BF261F6}"/>
    <cellStyle name="Style 383 15" xfId="51423" xr:uid="{FBF8D0B7-E555-459B-BB5C-0E5C92120318}"/>
    <cellStyle name="Style 383 15 2" xfId="51424" xr:uid="{C71E0205-4B51-47BB-964C-ECBE8476EBD2}"/>
    <cellStyle name="Style 383 15 2 2" xfId="51425" xr:uid="{8D83EE64-C212-49A5-AB49-D7A358F84865}"/>
    <cellStyle name="Style 383 15 2 3" xfId="51426" xr:uid="{985C5B82-DA51-4D67-80CD-47A5B9B4541B}"/>
    <cellStyle name="Style 383 15 2 4" xfId="51427" xr:uid="{CCD6E9EF-0272-4A87-B74D-84276E0F5D14}"/>
    <cellStyle name="Style 383 15 2 5" xfId="51428" xr:uid="{BFF1EB0D-DF12-4229-A509-14B053214F45}"/>
    <cellStyle name="Style 383 15 2_Commentaires" xfId="51429" xr:uid="{EF9E5B9F-A081-4AC8-8302-B9546358E18C}"/>
    <cellStyle name="Style 383 15 3" xfId="51430" xr:uid="{83039164-653C-4A6F-8810-9701B1D56EA4}"/>
    <cellStyle name="Style 383 15 3 2" xfId="51431" xr:uid="{6D50856C-9455-483C-93EE-9F495BB98CAD}"/>
    <cellStyle name="Style 383 15 3 3" xfId="51432" xr:uid="{73AA0849-1C2A-49D2-9A0B-D529A7B44DD9}"/>
    <cellStyle name="Style 383 15 3 4" xfId="51433" xr:uid="{08765C25-5110-4DBF-B500-3C08BC383E89}"/>
    <cellStyle name="Style 383 15 3 5" xfId="51434" xr:uid="{8B0F9998-36C2-4973-AB42-53A96A406510}"/>
    <cellStyle name="Style 383 15 4" xfId="51435" xr:uid="{B040664D-4F27-4286-97EE-6B4109A69E2F}"/>
    <cellStyle name="Style 383 15 5" xfId="51436" xr:uid="{834D20C7-F0D5-4CE8-A14A-C7E80FC54A76}"/>
    <cellStyle name="Style 383 15 6" xfId="51437" xr:uid="{E2C03BD4-533E-4A2C-B8F5-AB2A44C8022A}"/>
    <cellStyle name="Style 383 15 7" xfId="51438" xr:uid="{CE29967B-481E-41FA-8F26-ACFB4961804D}"/>
    <cellStyle name="Style 383 15_Commentaires" xfId="51439" xr:uid="{9732D1EA-EDF1-4182-83A6-AD9BA8DA04F4}"/>
    <cellStyle name="Style 383 16" xfId="51440" xr:uid="{E55138A1-C987-4F21-A7D2-6F5C7F196B05}"/>
    <cellStyle name="Style 383 16 2" xfId="51441" xr:uid="{9BD2BF32-CE54-4D70-9A63-8898487215D4}"/>
    <cellStyle name="Style 383 16 2 2" xfId="51442" xr:uid="{31274AAC-ED28-46D8-892D-536F16B9DA87}"/>
    <cellStyle name="Style 383 16 2 3" xfId="51443" xr:uid="{08AD27CF-20A3-42CB-A876-2FFDC52BA3BF}"/>
    <cellStyle name="Style 383 16 2 4" xfId="51444" xr:uid="{31F27D65-546C-4674-A8BB-D99EC932E042}"/>
    <cellStyle name="Style 383 16 2 5" xfId="51445" xr:uid="{39E6447A-66C9-478B-A7D7-EE0854B9D1F1}"/>
    <cellStyle name="Style 383 16 2_Commentaires" xfId="51446" xr:uid="{DFA85E92-4AC6-4A16-8B49-CB7C63021CB0}"/>
    <cellStyle name="Style 383 16 3" xfId="51447" xr:uid="{D4B2DAAA-EB46-43DF-91AD-1BBFD874A5F5}"/>
    <cellStyle name="Style 383 16 3 2" xfId="51448" xr:uid="{AF2C7EE1-15D4-48A9-B1FE-B8EAC1965F07}"/>
    <cellStyle name="Style 383 16 3 3" xfId="51449" xr:uid="{7CD24947-7EFF-4837-9783-BE2AEF656B28}"/>
    <cellStyle name="Style 383 16 3 4" xfId="51450" xr:uid="{15497D15-AA85-4C95-BE73-7D5AFEE62667}"/>
    <cellStyle name="Style 383 16 3 5" xfId="51451" xr:uid="{6326FD95-7CCF-41B8-AD57-E5F7069644BE}"/>
    <cellStyle name="Style 383 16 4" xfId="51452" xr:uid="{B5E52DF6-5CAD-4029-87B6-A1CC4F426E90}"/>
    <cellStyle name="Style 383 16 5" xfId="51453" xr:uid="{EB2D06FF-AFC7-4206-BCDA-A6A8F56EAC25}"/>
    <cellStyle name="Style 383 16 6" xfId="51454" xr:uid="{0C676392-FBDE-4335-AF23-C93081CE1C1A}"/>
    <cellStyle name="Style 383 16 7" xfId="51455" xr:uid="{40FF5A77-35DA-4DF2-9E3B-880B0222AC89}"/>
    <cellStyle name="Style 383 16_Commentaires" xfId="51456" xr:uid="{40AE57AF-2412-44BE-A4CE-0FF0965E4E25}"/>
    <cellStyle name="Style 383 17" xfId="51457" xr:uid="{D06A3CEE-1D3E-41AC-8660-85EDF8B35F7D}"/>
    <cellStyle name="Style 383 17 2" xfId="51458" xr:uid="{3F75EC7C-FB9E-4ED8-8CA4-5118AE334F0D}"/>
    <cellStyle name="Style 383 17 2 2" xfId="51459" xr:uid="{FB5E8421-ED65-43DE-90B4-B3059F9DE392}"/>
    <cellStyle name="Style 383 17 2 3" xfId="51460" xr:uid="{B2AE039D-513D-4E79-BC7F-EB453ED106F5}"/>
    <cellStyle name="Style 383 17 2 4" xfId="51461" xr:uid="{14DF2FCB-A51A-4B0C-8E6D-E9CC4F41FBD3}"/>
    <cellStyle name="Style 383 17 2 5" xfId="51462" xr:uid="{872673C2-25ED-402F-A5EE-3EB736AE31E9}"/>
    <cellStyle name="Style 383 17 2_Commentaires" xfId="51463" xr:uid="{886E49CB-2E9A-44AF-BD51-3551F0D87BE6}"/>
    <cellStyle name="Style 383 17 3" xfId="51464" xr:uid="{3DFECC99-6D61-483F-8E69-7E0BB764E36F}"/>
    <cellStyle name="Style 383 17 4" xfId="51465" xr:uid="{9D445AFA-98F6-4AEE-842E-87D119E6C784}"/>
    <cellStyle name="Style 383 17 5" xfId="51466" xr:uid="{94FD0BAE-35B5-4EF6-8A7A-6A92FFF754A3}"/>
    <cellStyle name="Style 383 17 6" xfId="51467" xr:uid="{15510003-7ACD-4680-8A48-BE08C082163C}"/>
    <cellStyle name="Style 383 17_Commentaires" xfId="51468" xr:uid="{113C1AD2-DCC0-4CA4-ADDE-0684958F943D}"/>
    <cellStyle name="Style 383 18" xfId="51469" xr:uid="{054A3989-48B4-46EB-871A-D82397065950}"/>
    <cellStyle name="Style 383 18 2" xfId="51470" xr:uid="{665366DF-3318-4198-BEF7-63FCAD24E538}"/>
    <cellStyle name="Style 383 18 2 2" xfId="51471" xr:uid="{D09045DD-034E-45A2-A997-434D59E3A71E}"/>
    <cellStyle name="Style 383 18 2_Commentaires" xfId="51472" xr:uid="{ACD24FF3-9151-48CA-BD65-2929F36005EB}"/>
    <cellStyle name="Style 383 18 3" xfId="51473" xr:uid="{6D735B89-F549-4BFC-BC9A-042917E8FF3F}"/>
    <cellStyle name="Style 383 18 4" xfId="51474" xr:uid="{505E51CE-5D1E-4A22-BC29-5CB33376F26F}"/>
    <cellStyle name="Style 383 18 5" xfId="51475" xr:uid="{0FC14BFA-87AE-4866-A68F-6F36517D6DD9}"/>
    <cellStyle name="Style 383 18_Commentaires" xfId="51476" xr:uid="{0F25C9B3-3469-4E60-8AAE-F514B1749990}"/>
    <cellStyle name="Style 383 19" xfId="51477" xr:uid="{E3E0D919-59BC-4FD1-9949-1CA35208A609}"/>
    <cellStyle name="Style 383 19 2" xfId="51478" xr:uid="{C314786B-9F24-4CEA-B94A-665C25D9F760}"/>
    <cellStyle name="Style 383 19 2 2" xfId="51479" xr:uid="{56AB5E74-04E3-4F29-A0B3-167D10E06B7D}"/>
    <cellStyle name="Style 383 19 2_Commentaires" xfId="51480" xr:uid="{9BEA7AB9-C03C-4689-BFC7-8FEDC9366140}"/>
    <cellStyle name="Style 383 19 3" xfId="51481" xr:uid="{D49162BA-010B-4EEE-8867-0140634751EA}"/>
    <cellStyle name="Style 383 19_Commentaires" xfId="51482" xr:uid="{5744FCC6-6D1B-450B-AB73-F4F9B8ACD8FB}"/>
    <cellStyle name="Style 383 2" xfId="51483" xr:uid="{C498F182-CB3A-4AAC-9C41-E434D974BDB7}"/>
    <cellStyle name="Style 383 2 10" xfId="51484" xr:uid="{8DE7BADB-7756-4EF8-AB72-076ACD0C13D4}"/>
    <cellStyle name="Style 383 2 11" xfId="51485" xr:uid="{8834627D-48CE-454D-98D1-B29F43DCB7A6}"/>
    <cellStyle name="Style 383 2 12" xfId="51486" xr:uid="{8956EC9F-4BC2-4A86-B466-3B6B9F6A412A}"/>
    <cellStyle name="Style 383 2 13" xfId="51487" xr:uid="{65202F45-630A-46C4-A804-9AB3EBB704D8}"/>
    <cellStyle name="Style 383 2 2" xfId="51488" xr:uid="{F7917DC2-B33F-4BA7-A88B-0346F7E433A4}"/>
    <cellStyle name="Style 383 2 2 10" xfId="51489" xr:uid="{E1CF5AAA-0A05-4DC6-82AE-D572F9764DAE}"/>
    <cellStyle name="Style 383 2 2 11" xfId="51490" xr:uid="{C08F2A28-7CAE-4271-B8D7-16EDC8982BC0}"/>
    <cellStyle name="Style 383 2 2 12" xfId="51491" xr:uid="{BAE22045-F67E-4F7A-ADC5-E4B0DBAE0379}"/>
    <cellStyle name="Style 383 2 2 2" xfId="51492" xr:uid="{D605B4A7-C02C-49F9-9887-0446DDF73DCB}"/>
    <cellStyle name="Style 383 2 2 2 10" xfId="51493" xr:uid="{4677418A-274F-4ACF-A507-E7DD05242D55}"/>
    <cellStyle name="Style 383 2 2 2 2" xfId="51494" xr:uid="{CBA070A1-310D-4D33-8054-CDC0C17E12F1}"/>
    <cellStyle name="Style 383 2 2 2 2 2" xfId="51495" xr:uid="{0A331C1C-70FA-43C2-89A9-92A300F8D829}"/>
    <cellStyle name="Style 383 2 2 2 2 2 2" xfId="51496" xr:uid="{F2ABE871-8824-4448-9F84-644E36403C7A}"/>
    <cellStyle name="Style 383 2 2 2 2 2 3" xfId="51497" xr:uid="{CD9EA6EC-6404-4D4E-9BCE-FCEEC020F28D}"/>
    <cellStyle name="Style 383 2 2 2 2 2 4" xfId="51498" xr:uid="{4E00B24D-97CB-4AC6-B4D0-3261E4FF6AB5}"/>
    <cellStyle name="Style 383 2 2 2 2 2 5" xfId="51499" xr:uid="{F81CB5D0-3310-4DD3-ADF0-CB3622AB9DC0}"/>
    <cellStyle name="Style 383 2 2 2 2 3" xfId="51500" xr:uid="{A0380AC0-33B1-43C3-BD85-D3012B53A533}"/>
    <cellStyle name="Style 383 2 2 2 2 3 2" xfId="51501" xr:uid="{90874A43-EBC7-4AB2-804F-E5FBABEC826C}"/>
    <cellStyle name="Style 383 2 2 2 2 3 3" xfId="51502" xr:uid="{D8AB366F-6ABD-461E-B17B-0DC4FD2BAE5B}"/>
    <cellStyle name="Style 383 2 2 2 2 3 4" xfId="51503" xr:uid="{CC8CDABF-7702-4D1C-A149-3A36A7B9F648}"/>
    <cellStyle name="Style 383 2 2 2 2 3 5" xfId="51504" xr:uid="{18FFB4F9-575C-405E-9177-00E169301347}"/>
    <cellStyle name="Style 383 2 2 2 2 4" xfId="51505" xr:uid="{AD1DE10A-2C7A-47F9-81A8-54535908124D}"/>
    <cellStyle name="Style 383 2 2 2 2 5" xfId="51506" xr:uid="{816420E1-8A5D-4900-807D-F6D5102F4AE5}"/>
    <cellStyle name="Style 383 2 2 2 2 6" xfId="51507" xr:uid="{3FFD6A1B-56AD-4F63-8AE5-C5DB4FEB55D0}"/>
    <cellStyle name="Style 383 2 2 2 2 7" xfId="51508" xr:uid="{A55A1F81-8F19-4E50-AA37-B7E045A55079}"/>
    <cellStyle name="Style 383 2 2 2 2_Commentaires" xfId="51509" xr:uid="{081688A5-8411-4A48-922B-60F7B1341168}"/>
    <cellStyle name="Style 383 2 2 2 3" xfId="51510" xr:uid="{6FD3E735-FC72-4A3E-A57C-729908DAB5BA}"/>
    <cellStyle name="Style 383 2 2 2 3 2" xfId="51511" xr:uid="{AC24E023-38A6-4748-9B4B-97FE8DCE343B}"/>
    <cellStyle name="Style 383 2 2 2 3 2 2" xfId="51512" xr:uid="{265F2E02-C8E8-4737-82F2-ED4BCEFD8408}"/>
    <cellStyle name="Style 383 2 2 2 3 2 3" xfId="51513" xr:uid="{F464FCFB-D89B-4928-9F3E-732104CF3642}"/>
    <cellStyle name="Style 383 2 2 2 3 2 4" xfId="51514" xr:uid="{FAE75B27-F35E-4B50-9527-6EBCC8374A58}"/>
    <cellStyle name="Style 383 2 2 2 3 2 5" xfId="51515" xr:uid="{1ED2A1B6-90AA-4B3A-A8BF-CE94A2DF9489}"/>
    <cellStyle name="Style 383 2 2 2 3 3" xfId="51516" xr:uid="{6B3C2A9C-38ED-42CF-900F-7B7860D0BA38}"/>
    <cellStyle name="Style 383 2 2 2 3 3 2" xfId="51517" xr:uid="{0FFB0A2D-B075-4EE9-B944-3AF2A1D2A087}"/>
    <cellStyle name="Style 383 2 2 2 3 3 3" xfId="51518" xr:uid="{642CFBF8-C4EE-4F22-B97E-E6D6BFA7FF48}"/>
    <cellStyle name="Style 383 2 2 2 3 3 4" xfId="51519" xr:uid="{8180B9E5-3D51-4B92-81C6-BA2451C48F58}"/>
    <cellStyle name="Style 383 2 2 2 3 3 5" xfId="51520" xr:uid="{DB14B315-9EDC-4DB7-9295-294814494378}"/>
    <cellStyle name="Style 383 2 2 2 3 4" xfId="51521" xr:uid="{FA2F2553-1ABF-4F0B-9D8F-94921012429A}"/>
    <cellStyle name="Style 383 2 2 2 3 5" xfId="51522" xr:uid="{1EF819F8-9D47-4B69-9775-E46F02F6D2E4}"/>
    <cellStyle name="Style 383 2 2 2 3 6" xfId="51523" xr:uid="{217B268A-E8E9-484B-9EF9-D7B6A2A297D9}"/>
    <cellStyle name="Style 383 2 2 2 3 7" xfId="51524" xr:uid="{A11F131F-D782-4833-8BD4-78ED112CDB4F}"/>
    <cellStyle name="Style 383 2 2 2 4" xfId="51525" xr:uid="{EBBA31BC-9898-4D06-8092-59AEC3B9E5C5}"/>
    <cellStyle name="Style 383 2 2 2 4 2" xfId="51526" xr:uid="{73F1C78B-E82D-488F-95BD-398FF2B55AFF}"/>
    <cellStyle name="Style 383 2 2 2 4 2 2" xfId="51527" xr:uid="{C988BABE-65BA-402B-9B6E-6BC81C1F4CEC}"/>
    <cellStyle name="Style 383 2 2 2 4 2 3" xfId="51528" xr:uid="{240D3D30-AA4C-43B4-8B01-F0F8FE1E22F9}"/>
    <cellStyle name="Style 383 2 2 2 4 2 4" xfId="51529" xr:uid="{CDE2EA9D-6A3D-44E1-A02A-39EA05F262D7}"/>
    <cellStyle name="Style 383 2 2 2 4 2 5" xfId="51530" xr:uid="{AE598437-121D-44C2-8EB4-563196610915}"/>
    <cellStyle name="Style 383 2 2 2 4 3" xfId="51531" xr:uid="{3B1DC56A-2EF3-4578-9F6B-3709D215105D}"/>
    <cellStyle name="Style 383 2 2 2 4 3 2" xfId="51532" xr:uid="{3EF1088D-F244-4A6A-A785-C6252253CD07}"/>
    <cellStyle name="Style 383 2 2 2 4 3 3" xfId="51533" xr:uid="{8220A71E-5400-4B9E-8661-9F6236296708}"/>
    <cellStyle name="Style 383 2 2 2 4 3 4" xfId="51534" xr:uid="{89FEEEDB-BA92-435A-8D00-28098E6D45C8}"/>
    <cellStyle name="Style 383 2 2 2 4 3 5" xfId="51535" xr:uid="{C5328C19-75B1-431C-B92F-7C6436F84D79}"/>
    <cellStyle name="Style 383 2 2 2 4 4" xfId="51536" xr:uid="{72972064-665C-4CC6-AD1F-5440913F4BF0}"/>
    <cellStyle name="Style 383 2 2 2 4 5" xfId="51537" xr:uid="{9E953798-1823-4664-951D-0FF78ECB9E22}"/>
    <cellStyle name="Style 383 2 2 2 4 6" xfId="51538" xr:uid="{C150F3FB-5D0D-4069-8780-8432E51353B5}"/>
    <cellStyle name="Style 383 2 2 2 4 7" xfId="51539" xr:uid="{A710C94A-3BF4-46C3-8CE6-530C438502A4}"/>
    <cellStyle name="Style 383 2 2 2 5" xfId="51540" xr:uid="{EE91B013-D1E1-4071-828C-F67D6968EB8F}"/>
    <cellStyle name="Style 383 2 2 2 5 2" xfId="51541" xr:uid="{329C5303-5170-4595-A91A-813962CCBF62}"/>
    <cellStyle name="Style 383 2 2 2 5 3" xfId="51542" xr:uid="{FD83B77A-DBB5-4D95-BEAE-06B73E25459E}"/>
    <cellStyle name="Style 383 2 2 2 5 4" xfId="51543" xr:uid="{E0D173A1-D8FB-488C-ACB7-6C6A6E41F924}"/>
    <cellStyle name="Style 383 2 2 2 5 5" xfId="51544" xr:uid="{6A51693B-F879-4377-8FEC-FE95A3CD3FB1}"/>
    <cellStyle name="Style 383 2 2 2 6" xfId="51545" xr:uid="{51AFC16D-48E4-4B31-A721-78318F22D9B1}"/>
    <cellStyle name="Style 383 2 2 2 6 2" xfId="51546" xr:uid="{8F60678C-FDC5-4A6A-88ED-1A9F0C548EEA}"/>
    <cellStyle name="Style 383 2 2 2 6 3" xfId="51547" xr:uid="{EE400249-8DD0-432C-965B-26A6D04E8C8B}"/>
    <cellStyle name="Style 383 2 2 2 6 4" xfId="51548" xr:uid="{70961265-463D-4B34-A269-3C321147BC24}"/>
    <cellStyle name="Style 383 2 2 2 6 5" xfId="51549" xr:uid="{9DADA3C9-6D14-41E2-88E5-0FC9DAE526D7}"/>
    <cellStyle name="Style 383 2 2 2 7" xfId="51550" xr:uid="{A117BD80-FE5D-4C99-A0A1-2FCF67655ED8}"/>
    <cellStyle name="Style 383 2 2 2 8" xfId="51551" xr:uid="{ECA77F7C-191C-4E83-9759-B4E14B9F71AF}"/>
    <cellStyle name="Style 383 2 2 2 9" xfId="51552" xr:uid="{AC430F37-C421-4D7C-A61D-D17BC5D4F8EC}"/>
    <cellStyle name="Style 383 2 2 2_Commentaires" xfId="51553" xr:uid="{DEAEA307-0876-4484-8C2D-933F12F715E6}"/>
    <cellStyle name="Style 383 2 2 3" xfId="51554" xr:uid="{BAEDD60F-C9E5-4A1B-B3E3-EC117C59C7E2}"/>
    <cellStyle name="Style 383 2 2 3 2" xfId="51555" xr:uid="{4F3AE4D4-3089-4155-BDFD-B007C9CEB02E}"/>
    <cellStyle name="Style 383 2 2 3 2 2" xfId="51556" xr:uid="{668BB4F6-ED7B-4830-BD11-3A03D90C33FE}"/>
    <cellStyle name="Style 383 2 2 3 2 3" xfId="51557" xr:uid="{CE4BEB59-CF73-4D7A-A720-299DD838F266}"/>
    <cellStyle name="Style 383 2 2 3 2 4" xfId="51558" xr:uid="{188B4EA1-DBE7-4025-B720-FBDD8191CEE9}"/>
    <cellStyle name="Style 383 2 2 3 2 5" xfId="51559" xr:uid="{9EC75366-6B94-4596-9200-E403A2F6D058}"/>
    <cellStyle name="Style 383 2 2 3 3" xfId="51560" xr:uid="{C7B36366-CD19-4EFB-A490-F154EF59A9D8}"/>
    <cellStyle name="Style 383 2 2 3 3 2" xfId="51561" xr:uid="{96154152-B3F7-4CED-A943-B772BA5C9754}"/>
    <cellStyle name="Style 383 2 2 3 3 3" xfId="51562" xr:uid="{68C1789A-8D47-4013-ABCA-8359773B1B8B}"/>
    <cellStyle name="Style 383 2 2 3 3 4" xfId="51563" xr:uid="{F70559A0-8DFB-483C-8BD9-A25A04E83FC5}"/>
    <cellStyle name="Style 383 2 2 3 3 5" xfId="51564" xr:uid="{A152DFAC-992D-4C9F-8C48-2C7A2F39CB3F}"/>
    <cellStyle name="Style 383 2 2 3 4" xfId="51565" xr:uid="{F427936B-9122-4A60-8CBC-48679C5B9772}"/>
    <cellStyle name="Style 383 2 2 3 5" xfId="51566" xr:uid="{54AC9EF6-5FED-4F72-A0B1-64800604670A}"/>
    <cellStyle name="Style 383 2 2 3 6" xfId="51567" xr:uid="{655CCB77-CF50-4BE6-A5EE-00198370103F}"/>
    <cellStyle name="Style 383 2 2 3 7" xfId="51568" xr:uid="{AEB7116D-E4DC-4521-99AF-43874E4CE80C}"/>
    <cellStyle name="Style 383 2 2 3_Commentaires" xfId="51569" xr:uid="{0833C572-BD4D-48D2-9BA1-37B00DDA6618}"/>
    <cellStyle name="Style 383 2 2 4" xfId="51570" xr:uid="{5E052305-BA90-4EEC-A95F-31BC927E694E}"/>
    <cellStyle name="Style 383 2 2 4 2" xfId="51571" xr:uid="{B7897BF1-8104-460C-9A8F-F28A8D70BF34}"/>
    <cellStyle name="Style 383 2 2 4 2 2" xfId="51572" xr:uid="{5CF71366-D219-4656-AC9D-3B8192C5CD5B}"/>
    <cellStyle name="Style 383 2 2 4 2 3" xfId="51573" xr:uid="{BDE29698-CF19-4F92-8BF4-A7042BB41756}"/>
    <cellStyle name="Style 383 2 2 4 2 4" xfId="51574" xr:uid="{9BAB82FC-F79D-4F4B-84CB-483D8A400DF2}"/>
    <cellStyle name="Style 383 2 2 4 2 5" xfId="51575" xr:uid="{81ADA219-3543-4743-9FFE-199935C26E7F}"/>
    <cellStyle name="Style 383 2 2 4 3" xfId="51576" xr:uid="{BD1EA6D8-471B-4DFA-8133-1CD6167EF3B8}"/>
    <cellStyle name="Style 383 2 2 4 3 2" xfId="51577" xr:uid="{AEB24D67-42E7-4FE8-ACB1-04EE02B19219}"/>
    <cellStyle name="Style 383 2 2 4 3 3" xfId="51578" xr:uid="{6005F78B-8566-4A1D-90AC-106F27D06D28}"/>
    <cellStyle name="Style 383 2 2 4 3 4" xfId="51579" xr:uid="{29AAB6A5-3B12-4875-8BBF-55891710AB83}"/>
    <cellStyle name="Style 383 2 2 4 3 5" xfId="51580" xr:uid="{13F7E90B-F2C4-43C2-8B86-35C30D4134FC}"/>
    <cellStyle name="Style 383 2 2 4 4" xfId="51581" xr:uid="{75F2EB47-F5DB-4D39-B492-BEDE089F458B}"/>
    <cellStyle name="Style 383 2 2 4 5" xfId="51582" xr:uid="{39502D5E-1FA5-44E6-9C27-0E5D8294A491}"/>
    <cellStyle name="Style 383 2 2 4 6" xfId="51583" xr:uid="{E161A832-6973-445A-8033-A4902E173A0F}"/>
    <cellStyle name="Style 383 2 2 4 7" xfId="51584" xr:uid="{A35907FD-4539-4CA5-840A-0AC0A1635454}"/>
    <cellStyle name="Style 383 2 2 5" xfId="51585" xr:uid="{BA61C813-9A16-4B7F-BB3C-432AE50014D0}"/>
    <cellStyle name="Style 383 2 2 5 2" xfId="51586" xr:uid="{DAB331F7-DB34-4900-8F02-872782F24DFA}"/>
    <cellStyle name="Style 383 2 2 5 2 2" xfId="51587" xr:uid="{621C53C2-3EE5-4162-A868-DDE8AD2427F7}"/>
    <cellStyle name="Style 383 2 2 5 2 3" xfId="51588" xr:uid="{2C9B1EDC-2CDB-4817-90A5-ED6739685902}"/>
    <cellStyle name="Style 383 2 2 5 2 4" xfId="51589" xr:uid="{85A7A0FC-DAEA-489E-B464-2A425398DE3C}"/>
    <cellStyle name="Style 383 2 2 5 2 5" xfId="51590" xr:uid="{E1C851B7-B017-4007-A6ED-7E1D0D92688B}"/>
    <cellStyle name="Style 383 2 2 5 3" xfId="51591" xr:uid="{B6642CA9-F3ED-4EDF-9770-2287E4EE69FC}"/>
    <cellStyle name="Style 383 2 2 5 3 2" xfId="51592" xr:uid="{209BD5DB-5935-42D9-8A06-A1E7033A0C03}"/>
    <cellStyle name="Style 383 2 2 5 3 3" xfId="51593" xr:uid="{51B3DF1B-B74D-4EB1-A8ED-CF2A83294BB4}"/>
    <cellStyle name="Style 383 2 2 5 3 4" xfId="51594" xr:uid="{5906720E-60D5-4ECC-B940-1536189C2B54}"/>
    <cellStyle name="Style 383 2 2 5 3 5" xfId="51595" xr:uid="{2A8DFE99-7121-457B-A7FA-4AD4219C3426}"/>
    <cellStyle name="Style 383 2 2 5 4" xfId="51596" xr:uid="{541393C2-4721-496C-90BC-15AD4E37546C}"/>
    <cellStyle name="Style 383 2 2 5 5" xfId="51597" xr:uid="{8FEE8F81-2377-406B-B45E-A2980477B946}"/>
    <cellStyle name="Style 383 2 2 5 6" xfId="51598" xr:uid="{179E8F33-4F9C-40E2-B9D6-302BA1E91942}"/>
    <cellStyle name="Style 383 2 2 5 7" xfId="51599" xr:uid="{08E5AB16-DDE0-4929-A6D0-B533CE32CE0E}"/>
    <cellStyle name="Style 383 2 2 6" xfId="51600" xr:uid="{000B1880-EFB5-4B88-9494-747A88CB73C5}"/>
    <cellStyle name="Style 383 2 2 6 2" xfId="51601" xr:uid="{79F34579-FE41-4929-8B25-4E44FB390A12}"/>
    <cellStyle name="Style 383 2 2 6 2 2" xfId="51602" xr:uid="{C73B5D36-2B2A-4FA7-8D2D-98B1DC6CFD54}"/>
    <cellStyle name="Style 383 2 2 6 2 3" xfId="51603" xr:uid="{0D3DDF97-C2FF-44CE-B457-98FD7E7A932F}"/>
    <cellStyle name="Style 383 2 2 6 2 4" xfId="51604" xr:uid="{200A7214-5210-4433-BDCA-48D89E5DC728}"/>
    <cellStyle name="Style 383 2 2 6 2 5" xfId="51605" xr:uid="{FF22DDCA-D608-49EC-B40A-20DDA89E8D1F}"/>
    <cellStyle name="Style 383 2 2 6 3" xfId="51606" xr:uid="{9FAC6429-9E14-4F4E-82EE-02C67C656BF8}"/>
    <cellStyle name="Style 383 2 2 6 3 2" xfId="51607" xr:uid="{D4303D8A-D039-4635-A557-4F5E16735C6C}"/>
    <cellStyle name="Style 383 2 2 6 3 3" xfId="51608" xr:uid="{9B5439AF-7275-4EDE-ADE5-D1BC0A690A6A}"/>
    <cellStyle name="Style 383 2 2 6 3 4" xfId="51609" xr:uid="{AE8B6EDF-7766-4B7E-A562-72BDB07ACD4A}"/>
    <cellStyle name="Style 383 2 2 6 3 5" xfId="51610" xr:uid="{A8CB9CBC-9C3E-422C-A670-76013A9E0CBB}"/>
    <cellStyle name="Style 383 2 2 6 4" xfId="51611" xr:uid="{6D001F2B-FB7B-4613-9656-E04ABF6715BD}"/>
    <cellStyle name="Style 383 2 2 6 5" xfId="51612" xr:uid="{71DAFAD9-05AD-4DB7-AEFC-53BDBF4D9876}"/>
    <cellStyle name="Style 383 2 2 6 6" xfId="51613" xr:uid="{70AE1EA8-B8B6-491B-94AA-6D2C29CF46B2}"/>
    <cellStyle name="Style 383 2 2 6 7" xfId="51614" xr:uid="{01DA949A-731B-47D1-8F9E-6C9FB5D43881}"/>
    <cellStyle name="Style 383 2 2 7" xfId="51615" xr:uid="{220A4128-413E-488E-A42C-6F139652A731}"/>
    <cellStyle name="Style 383 2 2 7 2" xfId="51616" xr:uid="{B1782FDB-6B37-474D-BF11-A41570D80EB4}"/>
    <cellStyle name="Style 383 2 2 7 3" xfId="51617" xr:uid="{CDE83C03-D1ED-483F-A4D7-A608C14994D2}"/>
    <cellStyle name="Style 383 2 2 7 4" xfId="51618" xr:uid="{ACFA9437-8F8C-4765-9F66-13DF6590213B}"/>
    <cellStyle name="Style 383 2 2 7 5" xfId="51619" xr:uid="{A037E7B3-024F-4FB7-ACD3-6F03EB53AA28}"/>
    <cellStyle name="Style 383 2 2 8" xfId="51620" xr:uid="{F52FA8FE-5576-4EE8-B6E6-D72944E097CF}"/>
    <cellStyle name="Style 383 2 2 8 2" xfId="51621" xr:uid="{2C573DF9-9D66-4022-8B2B-B9ADAAF8A802}"/>
    <cellStyle name="Style 383 2 2 8 3" xfId="51622" xr:uid="{2BA2442B-B025-4502-82AC-117D606AD95C}"/>
    <cellStyle name="Style 383 2 2 8 4" xfId="51623" xr:uid="{7DA6A3AC-F1B0-41BC-A3B8-14DACDE4D5EF}"/>
    <cellStyle name="Style 383 2 2 8 5" xfId="51624" xr:uid="{248F43BB-5A83-4336-80DD-214D22604134}"/>
    <cellStyle name="Style 383 2 2 9" xfId="51625" xr:uid="{9CCFACD9-0D1E-46C0-A912-597F751C68DC}"/>
    <cellStyle name="Style 383 2 2_Commentaires" xfId="51626" xr:uid="{469DFDC9-8A4A-4B1C-B807-32E306E9D9F9}"/>
    <cellStyle name="Style 383 2 3" xfId="51627" xr:uid="{46A55375-596A-41AE-942E-4CF60B54F582}"/>
    <cellStyle name="Style 383 2 3 10" xfId="51628" xr:uid="{3386A48F-E59C-44AC-8DDB-EB2D303852B7}"/>
    <cellStyle name="Style 383 2 3 2" xfId="51629" xr:uid="{83658C5E-8FF4-4ED8-B019-F3B4263E5D0F}"/>
    <cellStyle name="Style 383 2 3 2 2" xfId="51630" xr:uid="{B581EB14-0F5B-4150-973C-3C9ADA4814AE}"/>
    <cellStyle name="Style 383 2 3 2 2 2" xfId="51631" xr:uid="{2377FC52-88C1-4F38-A64A-CEA44B124851}"/>
    <cellStyle name="Style 383 2 3 2 2 3" xfId="51632" xr:uid="{5DB3ACF2-A825-44BC-8242-14D275DAC723}"/>
    <cellStyle name="Style 383 2 3 2 2 4" xfId="51633" xr:uid="{BE9AF872-7A70-4DDF-8E62-73C9C205E55E}"/>
    <cellStyle name="Style 383 2 3 2 2 5" xfId="51634" xr:uid="{33785300-1D5D-4BAD-9F34-639D70FBE6C0}"/>
    <cellStyle name="Style 383 2 3 2 3" xfId="51635" xr:uid="{7F9AAA91-A74F-4DEE-83E8-4559F5E8C47C}"/>
    <cellStyle name="Style 383 2 3 2 3 2" xfId="51636" xr:uid="{87DC67EC-6480-41AB-B25D-C4C73804BE9E}"/>
    <cellStyle name="Style 383 2 3 2 3 3" xfId="51637" xr:uid="{A8238B85-C1EF-4F9D-8825-B89E1BBDB81F}"/>
    <cellStyle name="Style 383 2 3 2 3 4" xfId="51638" xr:uid="{CDB619DA-CCF8-4F0F-BA61-290DF4177F59}"/>
    <cellStyle name="Style 383 2 3 2 3 5" xfId="51639" xr:uid="{834A15B0-5B15-402C-B82F-479E3362F1DE}"/>
    <cellStyle name="Style 383 2 3 2 4" xfId="51640" xr:uid="{58B3D1AC-E6EF-434A-8290-0710F6714F00}"/>
    <cellStyle name="Style 383 2 3 2 5" xfId="51641" xr:uid="{3CC420FF-C56C-41CE-9E86-3450D0A66485}"/>
    <cellStyle name="Style 383 2 3 2 6" xfId="51642" xr:uid="{BBD8EFD4-02A1-4513-90B8-A475E9AB1934}"/>
    <cellStyle name="Style 383 2 3 2 7" xfId="51643" xr:uid="{D58A1780-B56D-4BFE-BF12-E9C732FB349E}"/>
    <cellStyle name="Style 383 2 3 2_Commentaires" xfId="51644" xr:uid="{C7621A09-D3B3-4DC9-8392-977EC3628CF8}"/>
    <cellStyle name="Style 383 2 3 3" xfId="51645" xr:uid="{4C75C2EE-2D00-4CC8-AC9B-CF56B5077F60}"/>
    <cellStyle name="Style 383 2 3 3 2" xfId="51646" xr:uid="{2369E5C4-04D5-41BF-934B-0DFD66BA0F4D}"/>
    <cellStyle name="Style 383 2 3 3 2 2" xfId="51647" xr:uid="{9C5806A5-86F3-4953-9012-5DFB4A8F2489}"/>
    <cellStyle name="Style 383 2 3 3 2 3" xfId="51648" xr:uid="{0DB296B5-68E9-4E15-823F-35183B35F7AA}"/>
    <cellStyle name="Style 383 2 3 3 2 4" xfId="51649" xr:uid="{11D20ED5-02B6-4C55-A577-3D0607C7359B}"/>
    <cellStyle name="Style 383 2 3 3 2 5" xfId="51650" xr:uid="{D100261B-EF9B-4C5A-801E-EDA6C6CE566E}"/>
    <cellStyle name="Style 383 2 3 3 3" xfId="51651" xr:uid="{8E223D61-99AE-4DE2-8C41-F6DA04212BD0}"/>
    <cellStyle name="Style 383 2 3 3 3 2" xfId="51652" xr:uid="{1BFC5E9A-1BB1-4D3C-A143-DEB844F30C39}"/>
    <cellStyle name="Style 383 2 3 3 3 3" xfId="51653" xr:uid="{64C6CA79-AAE8-43B0-B11D-AE575BF9665A}"/>
    <cellStyle name="Style 383 2 3 3 3 4" xfId="51654" xr:uid="{AE975B6B-C392-4CE8-A1C2-8D00FC08EDA9}"/>
    <cellStyle name="Style 383 2 3 3 3 5" xfId="51655" xr:uid="{FC748AE9-D55B-4A00-B2D3-C126CEED2667}"/>
    <cellStyle name="Style 383 2 3 3 4" xfId="51656" xr:uid="{BFEE494B-7DB4-4D5C-8FE8-ECAD660D65A2}"/>
    <cellStyle name="Style 383 2 3 3 5" xfId="51657" xr:uid="{3FE2A312-9A11-4D16-A470-EF1A1C7C332F}"/>
    <cellStyle name="Style 383 2 3 3 6" xfId="51658" xr:uid="{925BA1DF-E685-4716-B970-6ADA5F9DE0DF}"/>
    <cellStyle name="Style 383 2 3 3 7" xfId="51659" xr:uid="{6EF7081B-DC7D-47AB-AEDD-82D6388F8879}"/>
    <cellStyle name="Style 383 2 3 3_Commentaires" xfId="51660" xr:uid="{B2712C46-7FA0-4413-9874-1B4AB538237C}"/>
    <cellStyle name="Style 383 2 3 4" xfId="51661" xr:uid="{8D16312B-2EE0-4118-B4E0-B8808C5AB4E4}"/>
    <cellStyle name="Style 383 2 3 4 2" xfId="51662" xr:uid="{5D7A2DEA-A6F4-4E71-A744-2234ED734D29}"/>
    <cellStyle name="Style 383 2 3 4 2 2" xfId="51663" xr:uid="{06FF1E02-67A4-4524-86D2-07BE22117FEA}"/>
    <cellStyle name="Style 383 2 3 4 2 3" xfId="51664" xr:uid="{7A024C33-BC52-4A79-BCC1-B05040D3EA9D}"/>
    <cellStyle name="Style 383 2 3 4 2 4" xfId="51665" xr:uid="{C54EC11D-EE67-4DB2-ABB3-ABD19E9D3437}"/>
    <cellStyle name="Style 383 2 3 4 2 5" xfId="51666" xr:uid="{2EADDDDB-895C-4878-918E-30EC6BF93BA8}"/>
    <cellStyle name="Style 383 2 3 4 3" xfId="51667" xr:uid="{3375BDF7-A9C8-47B3-9B67-AC6D90498E55}"/>
    <cellStyle name="Style 383 2 3 4 3 2" xfId="51668" xr:uid="{A3603153-6094-4FA3-907C-27875EC6CA93}"/>
    <cellStyle name="Style 383 2 3 4 3 3" xfId="51669" xr:uid="{3C638217-9BFE-427E-A0EF-E05977FA8E42}"/>
    <cellStyle name="Style 383 2 3 4 3 4" xfId="51670" xr:uid="{843FBFBE-D489-4B97-8877-A97EAFF39753}"/>
    <cellStyle name="Style 383 2 3 4 3 5" xfId="51671" xr:uid="{8E5AC5A3-876F-4068-B46B-6FFAB3A7E1BA}"/>
    <cellStyle name="Style 383 2 3 4 4" xfId="51672" xr:uid="{D4897D60-5950-467E-8047-3B48AF437578}"/>
    <cellStyle name="Style 383 2 3 4 5" xfId="51673" xr:uid="{22A11B0C-4197-4353-80F1-B6DE2317874A}"/>
    <cellStyle name="Style 383 2 3 4 6" xfId="51674" xr:uid="{5081EE57-1407-401E-9BC4-42D1D879C8CF}"/>
    <cellStyle name="Style 383 2 3 4 7" xfId="51675" xr:uid="{CF8D77A8-95FA-4B51-81D9-95A924508D94}"/>
    <cellStyle name="Style 383 2 3 5" xfId="51676" xr:uid="{7C110984-FDB2-47B5-B27A-B8E590C58570}"/>
    <cellStyle name="Style 383 2 3 5 2" xfId="51677" xr:uid="{171D12C0-9AA3-4788-BCAB-DE5D381112B8}"/>
    <cellStyle name="Style 383 2 3 5 3" xfId="51678" xr:uid="{8FCD18FD-5411-4B4C-889F-684EA84D4586}"/>
    <cellStyle name="Style 383 2 3 5 4" xfId="51679" xr:uid="{D0CD73BA-1937-4E0A-8EBD-9350DB45E6CF}"/>
    <cellStyle name="Style 383 2 3 5 5" xfId="51680" xr:uid="{12B2321F-CEEB-49A8-A204-3C591B7ED3CF}"/>
    <cellStyle name="Style 383 2 3 6" xfId="51681" xr:uid="{7E608A47-69CB-44D2-90DC-A970D6AC96F3}"/>
    <cellStyle name="Style 383 2 3 6 2" xfId="51682" xr:uid="{12AE25E5-A5FF-47C2-871C-5EFD6D54FA1A}"/>
    <cellStyle name="Style 383 2 3 6 3" xfId="51683" xr:uid="{A5C4E5D1-413C-4F71-B2BC-0B724922AA71}"/>
    <cellStyle name="Style 383 2 3 6 4" xfId="51684" xr:uid="{6BED809D-F07D-4EAE-B61D-7CB256321739}"/>
    <cellStyle name="Style 383 2 3 6 5" xfId="51685" xr:uid="{52DA7F44-235E-4613-8176-9861C6430E75}"/>
    <cellStyle name="Style 383 2 3 7" xfId="51686" xr:uid="{4384CF6D-D7D4-4DFC-A090-D7616F7D0833}"/>
    <cellStyle name="Style 383 2 3 8" xfId="51687" xr:uid="{F0986D1D-545D-4116-AE64-2DB7D2C56CFA}"/>
    <cellStyle name="Style 383 2 3 9" xfId="51688" xr:uid="{7DC190A2-E58B-43FB-9D8C-85732A422909}"/>
    <cellStyle name="Style 383 2 3_Commentaires" xfId="51689" xr:uid="{F6387CDB-959A-4A55-84C0-AE146865D2AE}"/>
    <cellStyle name="Style 383 2 4" xfId="51690" xr:uid="{A64B0966-B397-452D-BCF4-8830B6DCCF2D}"/>
    <cellStyle name="Style 383 2 4 2" xfId="51691" xr:uid="{AB85178D-36F5-453F-9DBE-76FE80AF4F25}"/>
    <cellStyle name="Style 383 2 4 2 2" xfId="51692" xr:uid="{D56251C1-01C6-4F38-A0E9-CC142A179FAA}"/>
    <cellStyle name="Style 383 2 4 2 3" xfId="51693" xr:uid="{514C9F22-8098-4BB1-8637-91CCDCAC4C78}"/>
    <cellStyle name="Style 383 2 4 2 4" xfId="51694" xr:uid="{12BC467B-2576-4646-A068-6D2E48240A8C}"/>
    <cellStyle name="Style 383 2 4 2 5" xfId="51695" xr:uid="{C867719E-F1C3-4FA9-AF48-08F5405A5538}"/>
    <cellStyle name="Style 383 2 4 2_Commentaires" xfId="51696" xr:uid="{359D5ACE-AC49-42CD-BF0E-BB9D416E0668}"/>
    <cellStyle name="Style 383 2 4 3" xfId="51697" xr:uid="{FF71CB58-53D3-4241-80C2-71C834D87E59}"/>
    <cellStyle name="Style 383 2 4 3 2" xfId="51698" xr:uid="{00BA73B9-7424-48F2-A261-81233EC231AC}"/>
    <cellStyle name="Style 383 2 4 3 3" xfId="51699" xr:uid="{E16F3EB6-CB3F-4196-8FB3-779009F148A1}"/>
    <cellStyle name="Style 383 2 4 3 4" xfId="51700" xr:uid="{539B45D0-E156-4238-B5BC-7D08B0752865}"/>
    <cellStyle name="Style 383 2 4 3 5" xfId="51701" xr:uid="{84DA4CC5-798E-45A7-AB99-C98FAD2864C5}"/>
    <cellStyle name="Style 383 2 4 4" xfId="51702" xr:uid="{318A6790-B82A-4FB8-BFCD-CB37B35B3E18}"/>
    <cellStyle name="Style 383 2 4 5" xfId="51703" xr:uid="{2C3628B4-08B5-42DA-8727-16AD29393111}"/>
    <cellStyle name="Style 383 2 4 6" xfId="51704" xr:uid="{AC9E7B4D-92A4-41F6-B697-19F862648DD7}"/>
    <cellStyle name="Style 383 2 4 7" xfId="51705" xr:uid="{44D63434-8B1C-4986-8E3E-5920CADB7F7C}"/>
    <cellStyle name="Style 383 2 4_Commentaires" xfId="51706" xr:uid="{E644E37E-AF17-49CD-AC57-56E92583058D}"/>
    <cellStyle name="Style 383 2 5" xfId="51707" xr:uid="{341E9880-5CD6-4DE2-B4EF-384A6ED172EC}"/>
    <cellStyle name="Style 383 2 5 2" xfId="51708" xr:uid="{195D737E-26C5-444C-8D75-065E8170379B}"/>
    <cellStyle name="Style 383 2 5 2 2" xfId="51709" xr:uid="{984A841D-4C92-419A-BA07-4AE33F09B4BE}"/>
    <cellStyle name="Style 383 2 5 2 3" xfId="51710" xr:uid="{7D66064B-BA4C-4EFD-A75F-42E23D97FD96}"/>
    <cellStyle name="Style 383 2 5 2 4" xfId="51711" xr:uid="{CF5C9F04-0727-4854-BC81-066DBFFAEC6A}"/>
    <cellStyle name="Style 383 2 5 2 5" xfId="51712" xr:uid="{DD8E8D2B-9046-49D2-ABB8-355E5779E3C7}"/>
    <cellStyle name="Style 383 2 5 2_Commentaires" xfId="51713" xr:uid="{C56AA16C-522E-4B56-AC34-2F574C66884C}"/>
    <cellStyle name="Style 383 2 5 3" xfId="51714" xr:uid="{2E743910-5979-4102-84F8-2F08DB1B294C}"/>
    <cellStyle name="Style 383 2 5 3 2" xfId="51715" xr:uid="{E38273D3-A0C8-4983-8E14-3197BC5CE354}"/>
    <cellStyle name="Style 383 2 5 3 3" xfId="51716" xr:uid="{FE9E6252-CDD1-4738-86E2-9D91AB96048D}"/>
    <cellStyle name="Style 383 2 5 3 4" xfId="51717" xr:uid="{8691820D-0EC2-4CCD-AC5B-F6A4C082983F}"/>
    <cellStyle name="Style 383 2 5 3 5" xfId="51718" xr:uid="{BEDDF060-EA93-40FB-8F2A-E88DF6DD6A98}"/>
    <cellStyle name="Style 383 2 5 4" xfId="51719" xr:uid="{A8D458D5-F4AF-4D7A-82A9-C54C4C2A10F6}"/>
    <cellStyle name="Style 383 2 5 5" xfId="51720" xr:uid="{4D7598FC-8857-48E7-9149-D0A801A95842}"/>
    <cellStyle name="Style 383 2 5 6" xfId="51721" xr:uid="{0CCDD0BA-EA5F-4143-A39C-E64CD3416EAB}"/>
    <cellStyle name="Style 383 2 5 7" xfId="51722" xr:uid="{DAC69EE8-FDB3-416F-A5FA-62E21F51F71D}"/>
    <cellStyle name="Style 383 2 5_Commentaires" xfId="51723" xr:uid="{C7A497FC-CFEF-489A-8195-8EA36FF69871}"/>
    <cellStyle name="Style 383 2 6" xfId="51724" xr:uid="{0E2D7CDC-0C38-4578-B916-3FEDEBB9C47A}"/>
    <cellStyle name="Style 383 2 6 2" xfId="51725" xr:uid="{123381A3-9522-4B5F-AB8A-89EB1A55732A}"/>
    <cellStyle name="Style 383 2 6 2 2" xfId="51726" xr:uid="{B1589C93-C961-4EB9-B8F4-6B6D157E2413}"/>
    <cellStyle name="Style 383 2 6 2 3" xfId="51727" xr:uid="{0AC97901-B3AE-44FA-9B55-B89ABED481EC}"/>
    <cellStyle name="Style 383 2 6 2 4" xfId="51728" xr:uid="{38801A47-9E05-4E79-AD85-7A72AF31E410}"/>
    <cellStyle name="Style 383 2 6 2 5" xfId="51729" xr:uid="{468EEE46-0654-44CD-AF8A-C1347313DFFA}"/>
    <cellStyle name="Style 383 2 6 2_Commentaires" xfId="51730" xr:uid="{BFDF4EC2-39BF-4C96-9880-20F70D596D50}"/>
    <cellStyle name="Style 383 2 6 3" xfId="51731" xr:uid="{C0C538B7-574F-4BDC-B9A6-CD45D75C7C50}"/>
    <cellStyle name="Style 383 2 6 3 2" xfId="51732" xr:uid="{ED7438C9-7BF7-45B8-A02F-C2105E444EBF}"/>
    <cellStyle name="Style 383 2 6 3 3" xfId="51733" xr:uid="{D6DE7125-88B4-4D68-A693-66C8D722BA6C}"/>
    <cellStyle name="Style 383 2 6 3 4" xfId="51734" xr:uid="{E7445CF7-685D-483B-88B3-2C4653A43D96}"/>
    <cellStyle name="Style 383 2 6 3 5" xfId="51735" xr:uid="{B48F9E1A-A415-454B-9CBE-7BFC02CDAE39}"/>
    <cellStyle name="Style 383 2 6 4" xfId="51736" xr:uid="{8D325B1E-7ABB-473C-85E5-7AE69FB03F75}"/>
    <cellStyle name="Style 383 2 6 5" xfId="51737" xr:uid="{1D40DE9A-2273-49A8-B322-C60EBC97F51A}"/>
    <cellStyle name="Style 383 2 6 6" xfId="51738" xr:uid="{9C1FC2C8-84F0-4C05-BB53-A52065DD8AA7}"/>
    <cellStyle name="Style 383 2 6 7" xfId="51739" xr:uid="{A25E6509-0E89-4DAD-A218-D6B1559F2C1E}"/>
    <cellStyle name="Style 383 2 6_Commentaires" xfId="51740" xr:uid="{13747C27-A2B1-4FC4-98FF-4BB770D33A4E}"/>
    <cellStyle name="Style 383 2 7" xfId="51741" xr:uid="{7F967622-7327-4693-8720-AF0CEFD00AF0}"/>
    <cellStyle name="Style 383 2 7 2" xfId="51742" xr:uid="{9A5DB1D9-0BDB-4F62-845E-1C92757DCAF8}"/>
    <cellStyle name="Style 383 2 7 2 2" xfId="51743" xr:uid="{596590A4-9C0F-4409-9CDA-B6E4AAF6F9A3}"/>
    <cellStyle name="Style 383 2 7 2 3" xfId="51744" xr:uid="{3818C90A-E2E8-4F2C-BB54-754352CC5FEA}"/>
    <cellStyle name="Style 383 2 7 2 4" xfId="51745" xr:uid="{3F73280F-A3E9-4BE4-B39E-0D13B4D0F812}"/>
    <cellStyle name="Style 383 2 7 2 5" xfId="51746" xr:uid="{A4F9DB64-938C-4747-8C9D-38D54F7A2F2F}"/>
    <cellStyle name="Style 383 2 7 3" xfId="51747" xr:uid="{B6B45B8C-7CF3-4AAF-84DC-88C0B60E917A}"/>
    <cellStyle name="Style 383 2 7 3 2" xfId="51748" xr:uid="{164CF950-517D-425C-8EC4-BF8C54274166}"/>
    <cellStyle name="Style 383 2 7 3 3" xfId="51749" xr:uid="{23B16311-00FB-48D2-AC88-F767D9AF21EF}"/>
    <cellStyle name="Style 383 2 7 3 4" xfId="51750" xr:uid="{183FD6A0-20E1-4A34-9F78-701E0F85AC52}"/>
    <cellStyle name="Style 383 2 7 3 5" xfId="51751" xr:uid="{9D04CC57-7EE9-405A-97B0-5C19F28D3BEE}"/>
    <cellStyle name="Style 383 2 7 4" xfId="51752" xr:uid="{F17DC5EF-3178-4A86-9249-51745474EA90}"/>
    <cellStyle name="Style 383 2 7 5" xfId="51753" xr:uid="{453B095D-71D8-453D-B0EB-14E46FE2FE3D}"/>
    <cellStyle name="Style 383 2 7 6" xfId="51754" xr:uid="{7F6ED19A-9EE6-48E7-9DE3-BE8B379AE2BC}"/>
    <cellStyle name="Style 383 2 7 7" xfId="51755" xr:uid="{3AC3ED7F-6AF1-40BD-B412-BAAF2CCEBFA6}"/>
    <cellStyle name="Style 383 2 7_Commentaires" xfId="51756" xr:uid="{182558F8-CAFD-40C3-94C3-C6B017BC7AB5}"/>
    <cellStyle name="Style 383 2 8" xfId="51757" xr:uid="{A3E08168-8232-49C0-9673-5F3A77856CF2}"/>
    <cellStyle name="Style 383 2 8 2" xfId="51758" xr:uid="{8AB2BEEF-67DD-4C21-8357-64F9A88E2797}"/>
    <cellStyle name="Style 383 2 8 2 2" xfId="51759" xr:uid="{465570DD-9729-4396-94A9-428E7FC9CC93}"/>
    <cellStyle name="Style 383 2 8 2 3" xfId="51760" xr:uid="{E5AF30FD-B600-4C35-9895-67446C337944}"/>
    <cellStyle name="Style 383 2 8 2 4" xfId="51761" xr:uid="{CAF15082-1F17-4396-9D7E-383CE3188FF5}"/>
    <cellStyle name="Style 383 2 8 2 5" xfId="51762" xr:uid="{CA17D6D5-F259-4D97-B702-BB113BF05406}"/>
    <cellStyle name="Style 383 2 8 3" xfId="51763" xr:uid="{08C9E635-2112-4CF7-92AF-4CA1D96F795E}"/>
    <cellStyle name="Style 383 2 8 4" xfId="51764" xr:uid="{85DBF102-A9C4-46A5-81EC-16F9220BE6A7}"/>
    <cellStyle name="Style 383 2 8 5" xfId="51765" xr:uid="{ED2E0097-BE82-4323-BF17-3230037FB529}"/>
    <cellStyle name="Style 383 2 8 6" xfId="51766" xr:uid="{F8AE75C5-A6A4-48C1-9A0E-ED40CEB09E9F}"/>
    <cellStyle name="Style 383 2 8_Commentaires" xfId="51767" xr:uid="{80A6D7D1-248D-42B3-B328-A6E68B8CE6E8}"/>
    <cellStyle name="Style 383 2 9" xfId="51768" xr:uid="{9E759708-D012-4AF2-A30F-E31E96843CCC}"/>
    <cellStyle name="Style 383 2 9 2" xfId="51769" xr:uid="{ECD39BCA-7CAC-4056-B9CF-ED810B50ED2A}"/>
    <cellStyle name="Style 383 2 9 3" xfId="51770" xr:uid="{8F812ACA-8581-4147-95D2-C9958AD8F2D8}"/>
    <cellStyle name="Style 383 2 9 4" xfId="51771" xr:uid="{7E030DB7-614B-4EE8-9F85-14D5A63DF83E}"/>
    <cellStyle name="Style 383 2 9 5" xfId="51772" xr:uid="{1E6243EC-19AA-4B8C-BC46-E4EA6ADD9482}"/>
    <cellStyle name="Style 383 2_Commentaires" xfId="51773" xr:uid="{1737B36D-E9AC-460F-8BA0-AC4970F489C4}"/>
    <cellStyle name="Style 383 20" xfId="51774" xr:uid="{5372CE29-326E-4D1C-8569-A7AF59D972C8}"/>
    <cellStyle name="Style 383 20 2" xfId="51775" xr:uid="{EC3BA6AD-AE5C-41F2-9428-BB1E453AE512}"/>
    <cellStyle name="Style 383 20 2 2" xfId="51776" xr:uid="{030914D8-4CEE-4E5D-949D-F1C79671A19A}"/>
    <cellStyle name="Style 383 20 2_Commentaires" xfId="51777" xr:uid="{FEF50F00-EDA8-4111-B9FF-91E8A930CB5F}"/>
    <cellStyle name="Style 383 20 3" xfId="51778" xr:uid="{27A48F44-34A3-4027-85E3-AFB06F0EB51B}"/>
    <cellStyle name="Style 383 20_Commentaires" xfId="51779" xr:uid="{9CC37E65-6DA0-4267-BE26-F9FC8B3133AD}"/>
    <cellStyle name="Style 383 21" xfId="51780" xr:uid="{F488F7EC-0757-4F62-A66E-872F44F30793}"/>
    <cellStyle name="Style 383 21 2" xfId="51781" xr:uid="{D5319996-F848-4BFE-A6A8-856548B2E067}"/>
    <cellStyle name="Style 383 21 2 2" xfId="51782" xr:uid="{9BD20521-293C-4E49-8FC2-63E6F3A4894F}"/>
    <cellStyle name="Style 383 21 2_Commentaires" xfId="51783" xr:uid="{ADDA2580-8483-4BC8-A902-F9AB241494C5}"/>
    <cellStyle name="Style 383 21 3" xfId="51784" xr:uid="{75A03B8B-86D7-4E6E-8DCE-FADF746237A8}"/>
    <cellStyle name="Style 383 21_Commentaires" xfId="51785" xr:uid="{899A1A0B-34E4-421B-A560-530634097059}"/>
    <cellStyle name="Style 383 22" xfId="51786" xr:uid="{E4C8EB32-EBA9-4B11-88EA-96DEEAB0C4EF}"/>
    <cellStyle name="Style 383 22 2" xfId="51787" xr:uid="{E31286FC-3726-40BD-B0AC-FF35ACC4F36A}"/>
    <cellStyle name="Style 383 22 2 2" xfId="51788" xr:uid="{2882976A-BD9A-401E-9314-F73B0B05230F}"/>
    <cellStyle name="Style 383 22 2_Commentaires" xfId="51789" xr:uid="{3B01AA39-28BA-4204-81A2-B21163554ACA}"/>
    <cellStyle name="Style 383 22 3" xfId="51790" xr:uid="{6FA6534B-F9ED-48E5-BF3F-604B8533738F}"/>
    <cellStyle name="Style 383 22_Commentaires" xfId="51791" xr:uid="{46E290D0-FC92-4DC3-B1AC-8E0E59475EB8}"/>
    <cellStyle name="Style 383 23" xfId="51792" xr:uid="{756A9612-8009-4863-B9C9-0300AC111865}"/>
    <cellStyle name="Style 383 23 2" xfId="51793" xr:uid="{B4352C4E-4D8C-4D88-8C68-279502518A89}"/>
    <cellStyle name="Style 383 23 2 2" xfId="51794" xr:uid="{5E4DFF72-CB32-450B-A68B-6AB86C9BCDC1}"/>
    <cellStyle name="Style 383 23 2_Commentaires" xfId="51795" xr:uid="{EBEEEB03-0A27-4EBB-88A8-F9F3A1E5A8E4}"/>
    <cellStyle name="Style 383 23 3" xfId="51796" xr:uid="{6DC3E85E-9CE3-444F-B01E-D924EF924041}"/>
    <cellStyle name="Style 383 23_Commentaires" xfId="51797" xr:uid="{015F013F-61A9-41FD-BD63-E776C2412548}"/>
    <cellStyle name="Style 383 24" xfId="51798" xr:uid="{585D25C2-D806-481F-96C9-670C97661E52}"/>
    <cellStyle name="Style 383 24 2" xfId="51799" xr:uid="{A3E70DE2-0702-4D54-9BB6-A436F5EC9FDF}"/>
    <cellStyle name="Style 383 24_Commentaires" xfId="51800" xr:uid="{145607C4-21D1-437C-8B4A-106FF353BE5D}"/>
    <cellStyle name="Style 383 25" xfId="51801" xr:uid="{7E0046BF-7F9F-4B90-B9A2-52B0FD9EB8E9}"/>
    <cellStyle name="Style 383 25 2" xfId="51802" xr:uid="{755D514D-F688-4D2B-90D4-9B2216152859}"/>
    <cellStyle name="Style 383 25_Commentaires" xfId="51803" xr:uid="{7BDE821B-AB36-4246-9205-1332A1E7E145}"/>
    <cellStyle name="Style 383 26" xfId="51804" xr:uid="{6AF0A408-AF44-4ACA-89B9-7B50F813D51D}"/>
    <cellStyle name="Style 383 3" xfId="51805" xr:uid="{C9183063-A43C-423B-AD13-378CA9C89E52}"/>
    <cellStyle name="Style 383 3 10" xfId="51806" xr:uid="{3592ECA8-F560-46C4-88AB-96FC04D6014D}"/>
    <cellStyle name="Style 383 3 11" xfId="51807" xr:uid="{C30B790F-0042-46E9-BF0C-B2B75F1AF898}"/>
    <cellStyle name="Style 383 3 12" xfId="51808" xr:uid="{48CEB1D3-8239-421F-9AE7-ACFB678B65CA}"/>
    <cellStyle name="Style 383 3 2" xfId="51809" xr:uid="{6E1E5D9A-9C34-4103-9112-9ED26892EEB8}"/>
    <cellStyle name="Style 383 3 2 10" xfId="51810" xr:uid="{D0D7A563-4F35-4451-AA7A-8BDBDF632657}"/>
    <cellStyle name="Style 383 3 2 2" xfId="51811" xr:uid="{048CBEA7-C328-4A5C-A011-CA30FC807F79}"/>
    <cellStyle name="Style 383 3 2 2 2" xfId="51812" xr:uid="{3B3E6DFE-74AD-4F85-8B2E-85DCB89DE160}"/>
    <cellStyle name="Style 383 3 2 2 2 2" xfId="51813" xr:uid="{E824C3ED-095F-4672-B5D7-0A6827190949}"/>
    <cellStyle name="Style 383 3 2 2 2 3" xfId="51814" xr:uid="{0F03517F-B36E-4338-9472-FB8931863894}"/>
    <cellStyle name="Style 383 3 2 2 2 4" xfId="51815" xr:uid="{469E3157-6099-4CC3-8709-D3121D3B865D}"/>
    <cellStyle name="Style 383 3 2 2 2 5" xfId="51816" xr:uid="{C0AFC148-9483-43E8-8229-1636BE45FA92}"/>
    <cellStyle name="Style 383 3 2 2 3" xfId="51817" xr:uid="{4FE347AF-6FED-4DF9-9662-CC09E2076940}"/>
    <cellStyle name="Style 383 3 2 2 3 2" xfId="51818" xr:uid="{AF4D7B2A-4B34-4F5A-A5BC-2937B2226F07}"/>
    <cellStyle name="Style 383 3 2 2 3 3" xfId="51819" xr:uid="{3ECBB9FB-B14A-47D8-A6F5-63853D75674D}"/>
    <cellStyle name="Style 383 3 2 2 3 4" xfId="51820" xr:uid="{20711E0A-8FC4-4360-BA0C-F8FA1ECDFC15}"/>
    <cellStyle name="Style 383 3 2 2 3 5" xfId="51821" xr:uid="{252EDCC7-8B89-449E-BD1F-E7DA4EAE2A3A}"/>
    <cellStyle name="Style 383 3 2 2 4" xfId="51822" xr:uid="{0232F693-A6CA-40AB-A80C-2D56E565D9DE}"/>
    <cellStyle name="Style 383 3 2 2 5" xfId="51823" xr:uid="{25B1E412-6CCC-4362-9D77-2E859BAD43F8}"/>
    <cellStyle name="Style 383 3 2 2 6" xfId="51824" xr:uid="{925EEEC2-78A6-439D-B8DA-AB5AAA87294E}"/>
    <cellStyle name="Style 383 3 2 2 7" xfId="51825" xr:uid="{8D236955-2544-46C8-9B5C-4336BE9D0724}"/>
    <cellStyle name="Style 383 3 2 2_Commentaires" xfId="51826" xr:uid="{CF78A530-7C9E-4E56-8AC3-882151DF7DDE}"/>
    <cellStyle name="Style 383 3 2 3" xfId="51827" xr:uid="{980C7E62-37EB-4F3B-85C9-1380F5C998F9}"/>
    <cellStyle name="Style 383 3 2 3 2" xfId="51828" xr:uid="{EA265CA6-AD5F-42CA-AF52-C8288388E122}"/>
    <cellStyle name="Style 383 3 2 3 2 2" xfId="51829" xr:uid="{2F463B88-3A29-45C1-929B-38A6DFB36917}"/>
    <cellStyle name="Style 383 3 2 3 2 3" xfId="51830" xr:uid="{B3651FFC-4DF7-4F10-A3EF-EE6B70C819EE}"/>
    <cellStyle name="Style 383 3 2 3 2 4" xfId="51831" xr:uid="{9A759256-0E92-4BE0-89A7-56075B62BF45}"/>
    <cellStyle name="Style 383 3 2 3 2 5" xfId="51832" xr:uid="{1527A912-2586-4717-BC46-5EAFFE278CDC}"/>
    <cellStyle name="Style 383 3 2 3 3" xfId="51833" xr:uid="{802D5BAF-A667-4E86-AFAE-4BFFDC9CF17C}"/>
    <cellStyle name="Style 383 3 2 3 3 2" xfId="51834" xr:uid="{01E7B1C1-5F4A-4B27-81E9-0C7FFD256389}"/>
    <cellStyle name="Style 383 3 2 3 3 3" xfId="51835" xr:uid="{F3CD1566-3727-4E23-92E9-093AEC28B706}"/>
    <cellStyle name="Style 383 3 2 3 3 4" xfId="51836" xr:uid="{DCB937B4-8C79-42D0-9441-57A0EF4EB197}"/>
    <cellStyle name="Style 383 3 2 3 3 5" xfId="51837" xr:uid="{A8F38192-E289-4185-B9B6-EF0963DA5FB0}"/>
    <cellStyle name="Style 383 3 2 3 4" xfId="51838" xr:uid="{46D498F5-37A2-4C91-A987-D64F0CDACD27}"/>
    <cellStyle name="Style 383 3 2 3 5" xfId="51839" xr:uid="{B0664466-E7B0-49F1-BD5D-CCD76B1E1F65}"/>
    <cellStyle name="Style 383 3 2 3 6" xfId="51840" xr:uid="{97472DEF-AD9F-40BD-89D2-265782247162}"/>
    <cellStyle name="Style 383 3 2 3 7" xfId="51841" xr:uid="{1236237E-027E-4F93-9008-AEA7B5F9C7C2}"/>
    <cellStyle name="Style 383 3 2 3_Commentaires" xfId="51842" xr:uid="{5F24FA3B-512A-49C6-8BE6-F22D472BFBFE}"/>
    <cellStyle name="Style 383 3 2 4" xfId="51843" xr:uid="{73DD8E74-A8CD-4D59-BF17-FD8DB62BC59C}"/>
    <cellStyle name="Style 383 3 2 4 2" xfId="51844" xr:uid="{61F07B61-3F7F-45F4-9181-8B56D02CAE9E}"/>
    <cellStyle name="Style 383 3 2 4 2 2" xfId="51845" xr:uid="{9B965812-9DC4-47EE-9C8A-554CEB5DA420}"/>
    <cellStyle name="Style 383 3 2 4 2 3" xfId="51846" xr:uid="{5544E9FD-4B9A-4344-A0E9-6FFBBD75B4BD}"/>
    <cellStyle name="Style 383 3 2 4 2 4" xfId="51847" xr:uid="{2496686F-E60C-444C-AF21-4786953767B5}"/>
    <cellStyle name="Style 383 3 2 4 2 5" xfId="51848" xr:uid="{B4146235-2110-486F-B70C-02EF1701DE29}"/>
    <cellStyle name="Style 383 3 2 4 3" xfId="51849" xr:uid="{1DEBA98B-7DCD-41E6-885E-26D6FAD9F687}"/>
    <cellStyle name="Style 383 3 2 4 3 2" xfId="51850" xr:uid="{6E6553C3-8214-4731-A56E-9D3D434FC761}"/>
    <cellStyle name="Style 383 3 2 4 3 3" xfId="51851" xr:uid="{9C248032-9D7D-4547-9E2F-F8934CDFD2A3}"/>
    <cellStyle name="Style 383 3 2 4 3 4" xfId="51852" xr:uid="{3869CFBA-C5D4-49DC-855D-08B200B42377}"/>
    <cellStyle name="Style 383 3 2 4 3 5" xfId="51853" xr:uid="{1B1DBA95-9144-4450-A229-BCE2492CE4B7}"/>
    <cellStyle name="Style 383 3 2 4 4" xfId="51854" xr:uid="{F2868C5E-183D-4EB3-9BA7-050B8A57E68B}"/>
    <cellStyle name="Style 383 3 2 4 5" xfId="51855" xr:uid="{79754B70-3AE0-4421-94C2-A8E61684C060}"/>
    <cellStyle name="Style 383 3 2 4 6" xfId="51856" xr:uid="{B2DC473E-86F0-441E-B985-3D6F499F9803}"/>
    <cellStyle name="Style 383 3 2 4 7" xfId="51857" xr:uid="{03A2E50F-79F5-4C17-AFDE-047D961F2EB2}"/>
    <cellStyle name="Style 383 3 2 5" xfId="51858" xr:uid="{0316B9B9-AEC1-4714-A7F3-7C4F0D165D2A}"/>
    <cellStyle name="Style 383 3 2 5 2" xfId="51859" xr:uid="{A72150A6-850C-4560-BE6B-DC5FFA855A0C}"/>
    <cellStyle name="Style 383 3 2 5 3" xfId="51860" xr:uid="{30B615D5-7EF8-41D0-AD34-2E7C937C9AEA}"/>
    <cellStyle name="Style 383 3 2 5 4" xfId="51861" xr:uid="{98AFCBAC-A5AA-46B6-B08A-1B71B663C4A1}"/>
    <cellStyle name="Style 383 3 2 5 5" xfId="51862" xr:uid="{60D0DF9F-EECB-49A7-AD89-4785A2F48540}"/>
    <cellStyle name="Style 383 3 2 6" xfId="51863" xr:uid="{9395D046-2A3B-4DA4-9E2D-481A26DCEBCA}"/>
    <cellStyle name="Style 383 3 2 6 2" xfId="51864" xr:uid="{4B493E1F-2F96-4C69-B724-B4FC88A17A05}"/>
    <cellStyle name="Style 383 3 2 6 3" xfId="51865" xr:uid="{23F02590-8516-424D-8616-1E582A61BB62}"/>
    <cellStyle name="Style 383 3 2 6 4" xfId="51866" xr:uid="{0E9C4B05-5387-4287-B1F7-E6711F451AD6}"/>
    <cellStyle name="Style 383 3 2 6 5" xfId="51867" xr:uid="{B3F53ABD-4357-447C-A744-D696CC76EAB1}"/>
    <cellStyle name="Style 383 3 2 7" xfId="51868" xr:uid="{79BAFB49-6B14-44B7-87A6-C92C7C82F106}"/>
    <cellStyle name="Style 383 3 2 8" xfId="51869" xr:uid="{7792BAE2-D6A0-4F12-AB3A-FF22682FE255}"/>
    <cellStyle name="Style 383 3 2 9" xfId="51870" xr:uid="{E669BE01-CF18-488C-85FA-C534697537F2}"/>
    <cellStyle name="Style 383 3 2_Commentaires" xfId="51871" xr:uid="{30C434E3-DC82-4252-AB2E-98EAE634B7FC}"/>
    <cellStyle name="Style 383 3 3" xfId="51872" xr:uid="{EA3D0C9D-5D3A-45FE-BA9C-EC598A75A2FD}"/>
    <cellStyle name="Style 383 3 3 2" xfId="51873" xr:uid="{48342E0E-0656-4995-87E3-FF2AA9807641}"/>
    <cellStyle name="Style 383 3 3 2 2" xfId="51874" xr:uid="{F8F51633-FDAC-4D0E-BB76-62E682E3BD0B}"/>
    <cellStyle name="Style 383 3 3 2 3" xfId="51875" xr:uid="{26DA1511-7852-4B0B-8C88-372B5AAFABB2}"/>
    <cellStyle name="Style 383 3 3 2 4" xfId="51876" xr:uid="{D4DED5F3-0903-4A06-ADDA-290F65A67B9B}"/>
    <cellStyle name="Style 383 3 3 2 5" xfId="51877" xr:uid="{1551BEB4-5171-40A2-A7AE-B9127B638896}"/>
    <cellStyle name="Style 383 3 3 2_Commentaires" xfId="51878" xr:uid="{16C2A663-89E6-4ADA-B6F5-1AA72A0CA36A}"/>
    <cellStyle name="Style 383 3 3 3" xfId="51879" xr:uid="{423DABFC-0005-4A24-B3B7-5D86EBF1A955}"/>
    <cellStyle name="Style 383 3 3 3 2" xfId="51880" xr:uid="{71B339C3-A08E-44A9-A5C7-9AE3C8D7CFD3}"/>
    <cellStyle name="Style 383 3 3 3 3" xfId="51881" xr:uid="{DFAD1D6F-7DC8-4A15-B03A-26B279CDC521}"/>
    <cellStyle name="Style 383 3 3 3 4" xfId="51882" xr:uid="{8BAEC6CF-2DDE-42B5-BC9C-9EAEC9661947}"/>
    <cellStyle name="Style 383 3 3 3 5" xfId="51883" xr:uid="{B5CC933A-052F-42B9-85FE-055DE7DAE741}"/>
    <cellStyle name="Style 383 3 3 4" xfId="51884" xr:uid="{80C10926-5033-401A-9415-D15FA50EC52F}"/>
    <cellStyle name="Style 383 3 3 5" xfId="51885" xr:uid="{316CCF47-964A-49A6-AC92-52A5690406EA}"/>
    <cellStyle name="Style 383 3 3 6" xfId="51886" xr:uid="{6B187521-99C9-4A29-B8F8-1E9725C7F297}"/>
    <cellStyle name="Style 383 3 3 7" xfId="51887" xr:uid="{CA37388D-29FD-49DA-8E92-69BE3213661E}"/>
    <cellStyle name="Style 383 3 3_Commentaires" xfId="51888" xr:uid="{E77564CF-88CD-4C5C-A7EC-1DCDB9FA4BD4}"/>
    <cellStyle name="Style 383 3 4" xfId="51889" xr:uid="{A3FE97AC-A7ED-4E23-B10F-00915CC90449}"/>
    <cellStyle name="Style 383 3 4 2" xfId="51890" xr:uid="{C160F353-6B97-49D3-B0A4-8ED33492DE05}"/>
    <cellStyle name="Style 383 3 4 2 2" xfId="51891" xr:uid="{3D350CF1-642C-481E-A3E6-36FAFE2CE459}"/>
    <cellStyle name="Style 383 3 4 2 3" xfId="51892" xr:uid="{F9F41E62-6291-4AF9-BCEC-0398CB265644}"/>
    <cellStyle name="Style 383 3 4 2 4" xfId="51893" xr:uid="{2B0911E4-76BD-4B67-B15F-CA1995C36DBC}"/>
    <cellStyle name="Style 383 3 4 2 5" xfId="51894" xr:uid="{9E4AFD16-9289-4671-8322-78BF795C549C}"/>
    <cellStyle name="Style 383 3 4 2_Commentaires" xfId="51895" xr:uid="{C89FA9C3-F2B0-4388-A4B9-4217021AE835}"/>
    <cellStyle name="Style 383 3 4 3" xfId="51896" xr:uid="{4F4DC2A6-EDD8-40FB-A26A-2DF9BFB8FEEF}"/>
    <cellStyle name="Style 383 3 4 3 2" xfId="51897" xr:uid="{7C1EC3EA-663D-4E2E-A447-93C1ED8AD4EC}"/>
    <cellStyle name="Style 383 3 4 3 3" xfId="51898" xr:uid="{9373C3E3-FCA7-465A-8DCD-349EB456D04B}"/>
    <cellStyle name="Style 383 3 4 3 4" xfId="51899" xr:uid="{42224A5A-8EB3-48FA-A66D-7F7428831EC0}"/>
    <cellStyle name="Style 383 3 4 3 5" xfId="51900" xr:uid="{CCB610F3-08FF-4057-95A2-8D88B9EFD5AA}"/>
    <cellStyle name="Style 383 3 4 4" xfId="51901" xr:uid="{E8157348-FBF7-4D15-BADC-2312A1C31E32}"/>
    <cellStyle name="Style 383 3 4 5" xfId="51902" xr:uid="{8D6DDAA8-0BD3-4037-B601-73F48CE4C665}"/>
    <cellStyle name="Style 383 3 4 6" xfId="51903" xr:uid="{C7AB755F-A3BA-428C-A3B7-D8D39DA433E0}"/>
    <cellStyle name="Style 383 3 4 7" xfId="51904" xr:uid="{5AD75564-9E5D-4C7D-AF0A-A6708B3647EF}"/>
    <cellStyle name="Style 383 3 4_Commentaires" xfId="51905" xr:uid="{0DF2AC56-4309-4C85-BB24-08E21BE6C89C}"/>
    <cellStyle name="Style 383 3 5" xfId="51906" xr:uid="{14BA0BEE-0D97-4AC7-8F85-843E39269266}"/>
    <cellStyle name="Style 383 3 5 2" xfId="51907" xr:uid="{DBC1E22C-4600-43D4-85EB-AE1781369DFE}"/>
    <cellStyle name="Style 383 3 5 2 2" xfId="51908" xr:uid="{B64FED7A-2CA7-4F1A-BFD3-74E650B536B9}"/>
    <cellStyle name="Style 383 3 5 2 3" xfId="51909" xr:uid="{1FED0715-48A0-4086-BF21-08E2CFEEAEDB}"/>
    <cellStyle name="Style 383 3 5 2 4" xfId="51910" xr:uid="{A4B8C067-08E8-4E05-BA3D-272549A43FA6}"/>
    <cellStyle name="Style 383 3 5 2 5" xfId="51911" xr:uid="{3D82BD56-7A12-44E8-8167-602A18E0C076}"/>
    <cellStyle name="Style 383 3 5 2_Commentaires" xfId="51912" xr:uid="{486CB2DD-7364-4BC8-A014-3D4955AFC029}"/>
    <cellStyle name="Style 383 3 5 3" xfId="51913" xr:uid="{1E979FE7-6273-49BF-914C-8E406CD66ED9}"/>
    <cellStyle name="Style 383 3 5 3 2" xfId="51914" xr:uid="{A6AD2DB9-F451-4C36-8923-EA301E4DC60B}"/>
    <cellStyle name="Style 383 3 5 3 3" xfId="51915" xr:uid="{9341B71B-1F57-464E-A823-79509631A675}"/>
    <cellStyle name="Style 383 3 5 3 4" xfId="51916" xr:uid="{D2BEE3AF-EED8-44A8-9C6A-C67E5E27BE29}"/>
    <cellStyle name="Style 383 3 5 3 5" xfId="51917" xr:uid="{C93D76DA-22AD-457E-B904-D74231AA5D63}"/>
    <cellStyle name="Style 383 3 5 4" xfId="51918" xr:uid="{90DD61F1-DEAF-41ED-ADA4-F545C8332752}"/>
    <cellStyle name="Style 383 3 5 5" xfId="51919" xr:uid="{B40FD535-AEED-462C-B525-A2C24FBBC650}"/>
    <cellStyle name="Style 383 3 5 6" xfId="51920" xr:uid="{3CF425D9-6C87-48DF-8866-5976A82E58F4}"/>
    <cellStyle name="Style 383 3 5 7" xfId="51921" xr:uid="{D1208AC4-83D4-4754-97C5-36EA45B02A8A}"/>
    <cellStyle name="Style 383 3 5_Commentaires" xfId="51922" xr:uid="{76466261-9A9C-491F-8CAD-40B7098D5B0D}"/>
    <cellStyle name="Style 383 3 6" xfId="51923" xr:uid="{CFF81257-97B0-4D1B-AA3B-B2DD99BDFEF3}"/>
    <cellStyle name="Style 383 3 6 2" xfId="51924" xr:uid="{CBE696C7-668C-4EF4-8E33-2CEEE9F0B31F}"/>
    <cellStyle name="Style 383 3 6 2 2" xfId="51925" xr:uid="{B60CCE4A-48E3-434B-8995-30E7700F6925}"/>
    <cellStyle name="Style 383 3 6 2 3" xfId="51926" xr:uid="{F3A4DFF4-704C-4EB6-9DA3-1C22D1A4B6CA}"/>
    <cellStyle name="Style 383 3 6 2 4" xfId="51927" xr:uid="{08618291-B29C-4660-9AE1-8721E943BFAF}"/>
    <cellStyle name="Style 383 3 6 2 5" xfId="51928" xr:uid="{38FF2B8B-7B4D-4A54-9F35-48E392EB81EF}"/>
    <cellStyle name="Style 383 3 6 2_Commentaires" xfId="51929" xr:uid="{A4C7C83C-5148-4E6F-B085-FD369B7C20FF}"/>
    <cellStyle name="Style 383 3 6 3" xfId="51930" xr:uid="{17951D08-EA67-4A95-8132-60F1DC536FEC}"/>
    <cellStyle name="Style 383 3 6 3 2" xfId="51931" xr:uid="{89D7BC04-5A51-49E3-B327-5170CAE4AB5A}"/>
    <cellStyle name="Style 383 3 6 3 3" xfId="51932" xr:uid="{59A85478-4CDF-416E-A4BE-833B82E2C362}"/>
    <cellStyle name="Style 383 3 6 3 4" xfId="51933" xr:uid="{CD2F1520-203D-4247-89E0-B36207C00AEC}"/>
    <cellStyle name="Style 383 3 6 3 5" xfId="51934" xr:uid="{41932772-CD68-4F31-BFF8-72498CCCA04C}"/>
    <cellStyle name="Style 383 3 6 4" xfId="51935" xr:uid="{A2E3C24B-07A1-4F8F-98A4-8BE9AA2544C5}"/>
    <cellStyle name="Style 383 3 6 5" xfId="51936" xr:uid="{76B11E7F-31E7-4FAC-BF7C-5E6449D24806}"/>
    <cellStyle name="Style 383 3 6 6" xfId="51937" xr:uid="{C3D3971D-8810-4634-888F-AE96FFAE0C86}"/>
    <cellStyle name="Style 383 3 6 7" xfId="51938" xr:uid="{E69448DE-D472-4568-9EEF-85D8B8C5622E}"/>
    <cellStyle name="Style 383 3 6_Commentaires" xfId="51939" xr:uid="{E3B16005-1267-41F5-9AD4-1DF1E046B290}"/>
    <cellStyle name="Style 383 3 7" xfId="51940" xr:uid="{64746B4B-1DAC-40BA-BBDA-4B99D9FA7270}"/>
    <cellStyle name="Style 383 3 7 2" xfId="51941" xr:uid="{9B6009FC-4591-4E3E-847B-27094C118B12}"/>
    <cellStyle name="Style 383 3 7 2 2" xfId="51942" xr:uid="{92910E97-BC63-4D65-B417-BF7104F83DC5}"/>
    <cellStyle name="Style 383 3 7 2 3" xfId="51943" xr:uid="{73741618-76A9-4C30-835A-A5CCE2DE0FEE}"/>
    <cellStyle name="Style 383 3 7 2 4" xfId="51944" xr:uid="{140D7A19-CEB3-4507-A2E2-05FB7402EE4A}"/>
    <cellStyle name="Style 383 3 7 2 5" xfId="51945" xr:uid="{B27FB3A6-A923-4BB7-B1D5-533668F4B1B7}"/>
    <cellStyle name="Style 383 3 7 3" xfId="51946" xr:uid="{FB836BFD-29C9-4B84-8B60-B965267599BD}"/>
    <cellStyle name="Style 383 3 7 4" xfId="51947" xr:uid="{C6DF7364-513F-43F0-B74F-31EF4B59AD76}"/>
    <cellStyle name="Style 383 3 7 5" xfId="51948" xr:uid="{058709A3-F29D-4E2D-9BE1-9C27F9EC79B0}"/>
    <cellStyle name="Style 383 3 7 6" xfId="51949" xr:uid="{B087FFB2-1D8C-4E1C-BACB-25B39A4E83B2}"/>
    <cellStyle name="Style 383 3 7_Commentaires" xfId="51950" xr:uid="{00F12C81-E6DA-490A-8642-81677C21BA2D}"/>
    <cellStyle name="Style 383 3 8" xfId="51951" xr:uid="{81DA3A1F-D35F-4EEA-8E06-F3F08CCC2704}"/>
    <cellStyle name="Style 383 3 8 2" xfId="51952" xr:uid="{B3F0B055-CCC5-4C27-B2CB-2A293F37CD95}"/>
    <cellStyle name="Style 383 3 8 3" xfId="51953" xr:uid="{AD4C604B-6F03-40D2-837F-D1A11311AC17}"/>
    <cellStyle name="Style 383 3 8 4" xfId="51954" xr:uid="{2074FE5B-4B78-44B7-8FA7-5FAC57292051}"/>
    <cellStyle name="Style 383 3 8 5" xfId="51955" xr:uid="{396D77BA-8959-4C3D-A534-2D25832E6CC6}"/>
    <cellStyle name="Style 383 3 8_Commentaires" xfId="51956" xr:uid="{BF7F3A0C-1EFE-4A09-80D2-B705CEB9A4EE}"/>
    <cellStyle name="Style 383 3 9" xfId="51957" xr:uid="{92632873-4AD3-42DA-8F5D-5E6EEA1B1602}"/>
    <cellStyle name="Style 383 3_Commentaires" xfId="51958" xr:uid="{7151E1ED-CD03-4276-A3F6-EB890A8CF154}"/>
    <cellStyle name="Style 383 4" xfId="51959" xr:uid="{C210C51B-61C0-40FE-9FDB-DB1E0FB274AF}"/>
    <cellStyle name="Style 383 4 10" xfId="51960" xr:uid="{B906D33D-A9F1-467F-8ED1-F8E7E994D258}"/>
    <cellStyle name="Style 383 4 11" xfId="51961" xr:uid="{BCE9D730-CA98-4240-8B6B-CA45E89348C2}"/>
    <cellStyle name="Style 383 4 12" xfId="51962" xr:uid="{0D7820B2-25CA-468A-84BC-277B306D6DDE}"/>
    <cellStyle name="Style 383 4 2" xfId="51963" xr:uid="{1037AEA2-E5D5-4D3F-910A-0B6850FAE880}"/>
    <cellStyle name="Style 383 4 2 10" xfId="51964" xr:uid="{374F64BC-0E15-427B-903B-4FAD34AB043D}"/>
    <cellStyle name="Style 383 4 2 2" xfId="51965" xr:uid="{E208330C-137D-4EBD-8A34-D45CBF17765E}"/>
    <cellStyle name="Style 383 4 2 2 2" xfId="51966" xr:uid="{427842C9-5752-4997-AFAE-917EE8C7CD2F}"/>
    <cellStyle name="Style 383 4 2 2 2 2" xfId="51967" xr:uid="{59CAD536-4518-4F4C-9388-94CC3AC16C5A}"/>
    <cellStyle name="Style 383 4 2 2 2 3" xfId="51968" xr:uid="{7AEF28A7-D408-42A7-93C0-C2B925362761}"/>
    <cellStyle name="Style 383 4 2 2 2 4" xfId="51969" xr:uid="{5A7A1D22-02F9-47A7-AB1E-188E4CC8A97C}"/>
    <cellStyle name="Style 383 4 2 2 2 5" xfId="51970" xr:uid="{9DA4F61C-7179-438D-85C2-0C23BA4B5ACF}"/>
    <cellStyle name="Style 383 4 2 2 3" xfId="51971" xr:uid="{18A8176A-16CE-49AD-B97D-F5F8FE2548E2}"/>
    <cellStyle name="Style 383 4 2 2 3 2" xfId="51972" xr:uid="{8C90F127-73B7-412E-830E-931F966303D7}"/>
    <cellStyle name="Style 383 4 2 2 3 3" xfId="51973" xr:uid="{41F2B16F-8668-49FC-AD11-8B1ECC1296B0}"/>
    <cellStyle name="Style 383 4 2 2 3 4" xfId="51974" xr:uid="{380C8602-23FB-4F77-88BD-9EA48B205786}"/>
    <cellStyle name="Style 383 4 2 2 3 5" xfId="51975" xr:uid="{B952B339-ECE7-49CF-80FB-8CD59D02D98E}"/>
    <cellStyle name="Style 383 4 2 2 4" xfId="51976" xr:uid="{F96B0966-DAA7-4373-8B88-09DCB6389725}"/>
    <cellStyle name="Style 383 4 2 2 5" xfId="51977" xr:uid="{55851602-BA9B-4B8D-80C9-9C2273EE94C3}"/>
    <cellStyle name="Style 383 4 2 2 6" xfId="51978" xr:uid="{653B8782-673F-42F5-93A2-4382CE4B8B4E}"/>
    <cellStyle name="Style 383 4 2 2 7" xfId="51979" xr:uid="{FC38183D-3690-4FCF-9955-95FE9E0922BD}"/>
    <cellStyle name="Style 383 4 2 2_Commentaires" xfId="51980" xr:uid="{7B7DD769-1EF2-497D-ADF6-4BAA0F45AA2C}"/>
    <cellStyle name="Style 383 4 2 3" xfId="51981" xr:uid="{C22B7704-FCD2-4CFC-A591-8424CD8CA3C7}"/>
    <cellStyle name="Style 383 4 2 3 2" xfId="51982" xr:uid="{230D9E90-51EB-4EC3-9ABA-F9434E999E9E}"/>
    <cellStyle name="Style 383 4 2 3 2 2" xfId="51983" xr:uid="{7C7F343F-2FE2-4AA5-B26B-4C6ADF43148E}"/>
    <cellStyle name="Style 383 4 2 3 2 3" xfId="51984" xr:uid="{868AC89A-48F1-4F53-BFA3-8AD0017699E4}"/>
    <cellStyle name="Style 383 4 2 3 2 4" xfId="51985" xr:uid="{83FD7F23-B631-459E-937A-41EB0990AF62}"/>
    <cellStyle name="Style 383 4 2 3 2 5" xfId="51986" xr:uid="{217983EF-76BD-4A6A-94EA-51605D3C62BA}"/>
    <cellStyle name="Style 383 4 2 3 3" xfId="51987" xr:uid="{0050D349-EEF2-4E08-A97C-E722A7870A81}"/>
    <cellStyle name="Style 383 4 2 3 3 2" xfId="51988" xr:uid="{1B6D5AD9-8271-4F51-BA7B-94E1A66E6629}"/>
    <cellStyle name="Style 383 4 2 3 3 3" xfId="51989" xr:uid="{A78B4031-F798-46D0-85B6-336C8F0C3130}"/>
    <cellStyle name="Style 383 4 2 3 3 4" xfId="51990" xr:uid="{5F1CCC2B-922D-4E98-B0B4-86D462B8EF2C}"/>
    <cellStyle name="Style 383 4 2 3 3 5" xfId="51991" xr:uid="{0BF97BF8-FFFE-4DD8-B34F-E91D13BAF4CE}"/>
    <cellStyle name="Style 383 4 2 3 4" xfId="51992" xr:uid="{3009152B-B3F3-4804-987B-5012D3FE7112}"/>
    <cellStyle name="Style 383 4 2 3 5" xfId="51993" xr:uid="{5B1F0AFC-D249-44AC-9BB5-27B77EBE64CE}"/>
    <cellStyle name="Style 383 4 2 3 6" xfId="51994" xr:uid="{60B66FEC-6A69-43F3-801A-138A20D1C47D}"/>
    <cellStyle name="Style 383 4 2 3 7" xfId="51995" xr:uid="{7B8DFEF6-F63D-4035-85CA-09558A2F49AD}"/>
    <cellStyle name="Style 383 4 2 3_Commentaires" xfId="51996" xr:uid="{DA6278B7-C447-4A60-9A00-A00F7521ED2E}"/>
    <cellStyle name="Style 383 4 2 4" xfId="51997" xr:uid="{54E9D97F-A070-4FDC-9DE2-1A1BFA760696}"/>
    <cellStyle name="Style 383 4 2 4 2" xfId="51998" xr:uid="{CC7A2F36-8A39-46C8-9AFC-B0BBD7697AA9}"/>
    <cellStyle name="Style 383 4 2 4 2 2" xfId="51999" xr:uid="{B05769A1-4189-43AF-B6E8-D4FAB35A2CE7}"/>
    <cellStyle name="Style 383 4 2 4 2 3" xfId="52000" xr:uid="{59EA71F7-CA5D-46F9-9EEE-F5E8FD877A7C}"/>
    <cellStyle name="Style 383 4 2 4 2 4" xfId="52001" xr:uid="{6B4A3551-EE0E-4918-B3A2-F2BCDCE3E24D}"/>
    <cellStyle name="Style 383 4 2 4 2 5" xfId="52002" xr:uid="{22F6C52E-37B7-4577-8A1A-2FE63283AD39}"/>
    <cellStyle name="Style 383 4 2 4 3" xfId="52003" xr:uid="{A5782BE5-A1A2-48E5-A86D-BBEB388C3F7C}"/>
    <cellStyle name="Style 383 4 2 4 3 2" xfId="52004" xr:uid="{5DFBA720-5A5B-4BBA-8B87-244010FCB0FC}"/>
    <cellStyle name="Style 383 4 2 4 3 3" xfId="52005" xr:uid="{9C5C2A04-7A81-41D8-95B8-51DFC4D3B32B}"/>
    <cellStyle name="Style 383 4 2 4 3 4" xfId="52006" xr:uid="{521C41F7-B20B-44EF-8FC3-75537713C68C}"/>
    <cellStyle name="Style 383 4 2 4 3 5" xfId="52007" xr:uid="{F33CEF1B-4C33-4007-BC52-8545B45CCD54}"/>
    <cellStyle name="Style 383 4 2 4 4" xfId="52008" xr:uid="{2FA31B61-0BF9-49CB-A06C-3B6EACCA9E0E}"/>
    <cellStyle name="Style 383 4 2 4 5" xfId="52009" xr:uid="{F882BA3F-4050-446D-B15C-7DEAA994CC35}"/>
    <cellStyle name="Style 383 4 2 4 6" xfId="52010" xr:uid="{E92C96E5-9C36-4B0A-B0A7-F71B8BF7EC38}"/>
    <cellStyle name="Style 383 4 2 4 7" xfId="52011" xr:uid="{9CE65E58-85D6-4D29-B945-FCD2301D58CD}"/>
    <cellStyle name="Style 383 4 2 5" xfId="52012" xr:uid="{F1C325D0-73E0-47CC-99A2-10B33E960508}"/>
    <cellStyle name="Style 383 4 2 5 2" xfId="52013" xr:uid="{8B1D4DF7-F3ED-4B1F-B0D7-2E52A2B2A43F}"/>
    <cellStyle name="Style 383 4 2 5 3" xfId="52014" xr:uid="{EEB3D1DA-D035-4738-B60F-7537CC84D4B9}"/>
    <cellStyle name="Style 383 4 2 5 4" xfId="52015" xr:uid="{FC83DF72-A82F-4E66-B264-7D32BB8FBD63}"/>
    <cellStyle name="Style 383 4 2 5 5" xfId="52016" xr:uid="{C9E77178-30E8-411B-A9F1-46D4298F4212}"/>
    <cellStyle name="Style 383 4 2 6" xfId="52017" xr:uid="{E17F7D45-F410-4AAF-A944-044002542FBD}"/>
    <cellStyle name="Style 383 4 2 6 2" xfId="52018" xr:uid="{F9B6FB2A-E76A-4F51-8ACF-7BA136AEEA5A}"/>
    <cellStyle name="Style 383 4 2 6 3" xfId="52019" xr:uid="{368D2EBA-389C-4D34-8370-0B2A1D2FFED0}"/>
    <cellStyle name="Style 383 4 2 6 4" xfId="52020" xr:uid="{811212EC-8230-4110-A28D-D0EED3CD34B6}"/>
    <cellStyle name="Style 383 4 2 6 5" xfId="52021" xr:uid="{231D75E7-BA4E-4649-95B1-210F43B0FDE5}"/>
    <cellStyle name="Style 383 4 2 7" xfId="52022" xr:uid="{125778D7-CA99-470C-AAD0-58E984D68194}"/>
    <cellStyle name="Style 383 4 2 8" xfId="52023" xr:uid="{6F2E81BD-4A94-4E16-8B7E-A57A9F64A4DE}"/>
    <cellStyle name="Style 383 4 2 9" xfId="52024" xr:uid="{7821C214-E65E-43B4-ADD6-441CF84356CF}"/>
    <cellStyle name="Style 383 4 2_Commentaires" xfId="52025" xr:uid="{323B16AF-B32E-45E3-8611-131F8446F97C}"/>
    <cellStyle name="Style 383 4 3" xfId="52026" xr:uid="{CD49AB25-09A9-44DC-ABC5-0A0E451670F9}"/>
    <cellStyle name="Style 383 4 3 2" xfId="52027" xr:uid="{29AB2B9C-8A91-47F7-A8D3-25EF309E87D8}"/>
    <cellStyle name="Style 383 4 3 2 2" xfId="52028" xr:uid="{E58815E9-BA44-44D6-81C2-8A651A2D9585}"/>
    <cellStyle name="Style 383 4 3 2 3" xfId="52029" xr:uid="{648D256B-CD2A-404A-8B62-5B923243535C}"/>
    <cellStyle name="Style 383 4 3 2 4" xfId="52030" xr:uid="{4C16450A-0B74-4A4C-9DFD-C0156A067378}"/>
    <cellStyle name="Style 383 4 3 2 5" xfId="52031" xr:uid="{FB79F297-043A-4B67-841C-FAD4581C9039}"/>
    <cellStyle name="Style 383 4 3 2_Commentaires" xfId="52032" xr:uid="{DBAAD4E7-BE25-4F68-87FA-7CED07CC3B96}"/>
    <cellStyle name="Style 383 4 3 3" xfId="52033" xr:uid="{05A84CCA-D95C-4309-B452-A4654AFF5F45}"/>
    <cellStyle name="Style 383 4 3 3 2" xfId="52034" xr:uid="{885BA533-F14F-4E21-933F-58EF0F18C2A4}"/>
    <cellStyle name="Style 383 4 3 3 3" xfId="52035" xr:uid="{1A8F181D-FE4B-44E6-BC41-E4DB8D858890}"/>
    <cellStyle name="Style 383 4 3 3 4" xfId="52036" xr:uid="{95141886-EB67-46C6-AA16-823AA062B4A0}"/>
    <cellStyle name="Style 383 4 3 3 5" xfId="52037" xr:uid="{7F71F04E-7CEC-4BB4-8FB8-60DFAC86068F}"/>
    <cellStyle name="Style 383 4 3 4" xfId="52038" xr:uid="{A79D67BE-48EB-4582-BBDA-EFDD47067011}"/>
    <cellStyle name="Style 383 4 3 5" xfId="52039" xr:uid="{7E4C0E0B-5D9F-419D-9388-5FFF8E483B03}"/>
    <cellStyle name="Style 383 4 3 6" xfId="52040" xr:uid="{2426CC73-EB43-444B-9251-576B49F144A5}"/>
    <cellStyle name="Style 383 4 3 7" xfId="52041" xr:uid="{AE3D4838-F80E-45A4-A50F-47D6583F46C6}"/>
    <cellStyle name="Style 383 4 3_Commentaires" xfId="52042" xr:uid="{A15431D3-D0FA-4547-8894-771E41D5EF96}"/>
    <cellStyle name="Style 383 4 4" xfId="52043" xr:uid="{A8B79FDE-E147-4910-97CD-405D0EC3511E}"/>
    <cellStyle name="Style 383 4 4 2" xfId="52044" xr:uid="{85054738-E8B0-47D3-9CA6-FD1803AC39B8}"/>
    <cellStyle name="Style 383 4 4 2 2" xfId="52045" xr:uid="{C6F51338-A0A7-4B34-87D9-2A6F2938D612}"/>
    <cellStyle name="Style 383 4 4 2 3" xfId="52046" xr:uid="{A3844517-EEB5-4B51-849E-41C345FB616A}"/>
    <cellStyle name="Style 383 4 4 2 4" xfId="52047" xr:uid="{C1106276-8848-45E9-9373-1B6A0D25E6EA}"/>
    <cellStyle name="Style 383 4 4 2 5" xfId="52048" xr:uid="{87196F50-3862-4EC8-8866-58AE59FCCE11}"/>
    <cellStyle name="Style 383 4 4 2_Commentaires" xfId="52049" xr:uid="{394B6874-987A-4273-90FE-4EFC9DE71BCF}"/>
    <cellStyle name="Style 383 4 4 3" xfId="52050" xr:uid="{91D7F0FB-3C67-44D0-961C-E8C8320C7782}"/>
    <cellStyle name="Style 383 4 4 3 2" xfId="52051" xr:uid="{B93B9258-4467-400E-AA87-8A3024A1C82D}"/>
    <cellStyle name="Style 383 4 4 3 3" xfId="52052" xr:uid="{61BD5035-FCB3-48B6-910A-259C13F275D1}"/>
    <cellStyle name="Style 383 4 4 3 4" xfId="52053" xr:uid="{D6A93324-89B3-4861-BD4F-7C80261F2BA6}"/>
    <cellStyle name="Style 383 4 4 3 5" xfId="52054" xr:uid="{49FF79CE-A1FB-46AD-A735-8F7E63E7CBE3}"/>
    <cellStyle name="Style 383 4 4 4" xfId="52055" xr:uid="{1CD73542-A2BF-49CF-8391-9832928DB957}"/>
    <cellStyle name="Style 383 4 4 5" xfId="52056" xr:uid="{EA8270BB-E8F9-43F4-A8C2-8D827AC5E6DA}"/>
    <cellStyle name="Style 383 4 4 6" xfId="52057" xr:uid="{9E2873AF-A54D-4FB0-A704-D19BAB0BC11D}"/>
    <cellStyle name="Style 383 4 4 7" xfId="52058" xr:uid="{74D5115C-C6BB-43BE-86E9-E3B4591B40A0}"/>
    <cellStyle name="Style 383 4 4_Commentaires" xfId="52059" xr:uid="{1F85336D-21BB-405F-B706-02D529AE0D44}"/>
    <cellStyle name="Style 383 4 5" xfId="52060" xr:uid="{B2F50645-7A04-4A0B-BA9E-32E477B0E50E}"/>
    <cellStyle name="Style 383 4 5 2" xfId="52061" xr:uid="{D9C2E53C-0C16-4153-90E9-85656DFDE95F}"/>
    <cellStyle name="Style 383 4 5 2 2" xfId="52062" xr:uid="{2E5AAC88-889B-4FA2-8BF9-DEDDCF54E56A}"/>
    <cellStyle name="Style 383 4 5 2 3" xfId="52063" xr:uid="{87901BB7-2F7D-4B16-95DE-D97A89EFE4D1}"/>
    <cellStyle name="Style 383 4 5 2 4" xfId="52064" xr:uid="{D275F0FB-9AAF-4A1D-A8D2-C145BA2321F4}"/>
    <cellStyle name="Style 383 4 5 2 5" xfId="52065" xr:uid="{9CD73650-87FA-4C7D-8D03-85549AFB3525}"/>
    <cellStyle name="Style 383 4 5 2_Commentaires" xfId="52066" xr:uid="{6B5C8ACD-CC5C-4706-9FC6-D32F316135F3}"/>
    <cellStyle name="Style 383 4 5 3" xfId="52067" xr:uid="{A321DCB8-0CC6-4CE1-B312-AD76633F31C8}"/>
    <cellStyle name="Style 383 4 5 3 2" xfId="52068" xr:uid="{E403BE6D-66DA-4F14-8BC6-FCF0BB1C42A5}"/>
    <cellStyle name="Style 383 4 5 3 3" xfId="52069" xr:uid="{771678F3-BED5-49C0-95BF-A6BDEC01F811}"/>
    <cellStyle name="Style 383 4 5 3 4" xfId="52070" xr:uid="{84F5F88B-A9FF-4276-9272-AC1A0A8E1265}"/>
    <cellStyle name="Style 383 4 5 3 5" xfId="52071" xr:uid="{57DEC8B3-1B8A-4E12-AF71-F4FAB304E64F}"/>
    <cellStyle name="Style 383 4 5 4" xfId="52072" xr:uid="{21A11567-403A-4C94-A022-2CA01FF6FD30}"/>
    <cellStyle name="Style 383 4 5 5" xfId="52073" xr:uid="{C274FF6F-27C5-464B-93E3-12825744E2F2}"/>
    <cellStyle name="Style 383 4 5 6" xfId="52074" xr:uid="{518B4C47-329A-4632-96DC-0D9A0DEC8DCF}"/>
    <cellStyle name="Style 383 4 5 7" xfId="52075" xr:uid="{59F4543D-C269-4817-9273-E73589EB23C4}"/>
    <cellStyle name="Style 383 4 5_Commentaires" xfId="52076" xr:uid="{FE77FFA8-1F01-4D79-9C7C-490DB4D68E31}"/>
    <cellStyle name="Style 383 4 6" xfId="52077" xr:uid="{855638C3-7A1C-4A16-8B78-8A0D16568F97}"/>
    <cellStyle name="Style 383 4 6 2" xfId="52078" xr:uid="{E67AD8FA-5691-477F-B144-F4E62E4EFF97}"/>
    <cellStyle name="Style 383 4 6 2 2" xfId="52079" xr:uid="{B8D0738A-3419-4039-A6DC-8B3728DA0878}"/>
    <cellStyle name="Style 383 4 6 2 3" xfId="52080" xr:uid="{39EDFD1A-7E9D-4B26-B606-75D0D64C9598}"/>
    <cellStyle name="Style 383 4 6 2 4" xfId="52081" xr:uid="{E497CD4D-045F-41A4-A22B-196D8C757151}"/>
    <cellStyle name="Style 383 4 6 2 5" xfId="52082" xr:uid="{BB12B502-D73E-41DF-AE84-181CFE70B086}"/>
    <cellStyle name="Style 383 4 6 2_Commentaires" xfId="52083" xr:uid="{337D5500-687A-4E35-8D5A-BD3AE4B41E77}"/>
    <cellStyle name="Style 383 4 6 3" xfId="52084" xr:uid="{424A55D3-A8CE-46BB-8ECB-26BF740AF797}"/>
    <cellStyle name="Style 383 4 6 3 2" xfId="52085" xr:uid="{5639B360-B233-47BD-8383-DD93A71FEF1D}"/>
    <cellStyle name="Style 383 4 6 3 3" xfId="52086" xr:uid="{F72B40AD-62DD-4EF4-9FDB-8A1C9EA29ECF}"/>
    <cellStyle name="Style 383 4 6 3 4" xfId="52087" xr:uid="{DBFA3D2F-C9CD-4195-ACB2-2717CC65AC6D}"/>
    <cellStyle name="Style 383 4 6 3 5" xfId="52088" xr:uid="{EE8EFAFB-F7B8-47E2-B9C9-9343DA2C5B35}"/>
    <cellStyle name="Style 383 4 6 4" xfId="52089" xr:uid="{1E84CEFF-3DD5-420D-9B64-D4EC86F1BF7E}"/>
    <cellStyle name="Style 383 4 6 5" xfId="52090" xr:uid="{106048A8-4C46-4D00-93EB-587EBF88204E}"/>
    <cellStyle name="Style 383 4 6 6" xfId="52091" xr:uid="{C65A1006-1045-40E1-8B55-5F393D94BEC1}"/>
    <cellStyle name="Style 383 4 6 7" xfId="52092" xr:uid="{7259587B-1CE9-4A68-856B-D8C2D2383A2F}"/>
    <cellStyle name="Style 383 4 6_Commentaires" xfId="52093" xr:uid="{020A12E2-C0D2-4C7E-B827-1F6DE93A3377}"/>
    <cellStyle name="Style 383 4 7" xfId="52094" xr:uid="{22E9B590-A331-411E-A7C0-17D103DDB443}"/>
    <cellStyle name="Style 383 4 7 2" xfId="52095" xr:uid="{85B8905E-95EF-40D5-807D-80F7E5686770}"/>
    <cellStyle name="Style 383 4 7 2 2" xfId="52096" xr:uid="{FD59F60A-9917-4CAF-895A-98FFF217A0CE}"/>
    <cellStyle name="Style 383 4 7 2 3" xfId="52097" xr:uid="{01666EFF-8039-4113-B45E-F8E34F0FE4F5}"/>
    <cellStyle name="Style 383 4 7 2 4" xfId="52098" xr:uid="{E42165D9-C222-4EB8-B81A-127D59294D27}"/>
    <cellStyle name="Style 383 4 7 2 5" xfId="52099" xr:uid="{F5B1F1DD-0925-4A73-9CA8-2DE9C8C2EA29}"/>
    <cellStyle name="Style 383 4 7 3" xfId="52100" xr:uid="{B06FD971-375B-4522-B03E-8590C6BBBCC1}"/>
    <cellStyle name="Style 383 4 7 4" xfId="52101" xr:uid="{40BD6850-0C0C-4F83-BED9-780FC88B0164}"/>
    <cellStyle name="Style 383 4 7 5" xfId="52102" xr:uid="{443A461B-D9B5-4867-96BE-F2B1E2A9C200}"/>
    <cellStyle name="Style 383 4 7 6" xfId="52103" xr:uid="{1E65C053-078A-4007-B053-2A8933DD9F21}"/>
    <cellStyle name="Style 383 4 7_Commentaires" xfId="52104" xr:uid="{DBBDFF41-6FEA-4F00-9ADA-CF64A1E6A4FC}"/>
    <cellStyle name="Style 383 4 8" xfId="52105" xr:uid="{3D67D11E-A3A9-43F3-B8AA-7D6F28E34C2F}"/>
    <cellStyle name="Style 383 4 8 2" xfId="52106" xr:uid="{11326B1C-01FF-497B-A037-A4D99830D079}"/>
    <cellStyle name="Style 383 4 8 3" xfId="52107" xr:uid="{A6573DF8-8FF2-4A2B-9725-19A78D3E8FE4}"/>
    <cellStyle name="Style 383 4 8 4" xfId="52108" xr:uid="{EE5D21B2-E0D9-4567-8F90-B010A7939ADC}"/>
    <cellStyle name="Style 383 4 8 5" xfId="52109" xr:uid="{C96034DD-6AFC-4D5E-B47B-C13A48CBDEE0}"/>
    <cellStyle name="Style 383 4 8_Commentaires" xfId="52110" xr:uid="{78ED9780-4DD0-4300-876D-D736BFD9BE38}"/>
    <cellStyle name="Style 383 4 9" xfId="52111" xr:uid="{9A381920-7ADC-441B-B193-3CE942035EC9}"/>
    <cellStyle name="Style 383 4_Commentaires" xfId="52112" xr:uid="{4F0F9BA2-64E0-4244-A6A6-FF1CC4C044FC}"/>
    <cellStyle name="Style 383 5" xfId="52113" xr:uid="{0C74E323-6BF3-4D3B-B199-1F0922833D31}"/>
    <cellStyle name="Style 383 5 10" xfId="52114" xr:uid="{314E9AFC-DC41-4FFC-B8F9-8EF456D7BA21}"/>
    <cellStyle name="Style 383 5 11" xfId="52115" xr:uid="{F967E7A4-5068-4535-9C4C-3A28E73CD2CB}"/>
    <cellStyle name="Style 383 5 12" xfId="52116" xr:uid="{BE016572-B275-4193-88D0-C01D14C1F0DD}"/>
    <cellStyle name="Style 383 5 2" xfId="52117" xr:uid="{278C6372-55BF-4425-A866-4C9CF8786498}"/>
    <cellStyle name="Style 383 5 2 10" xfId="52118" xr:uid="{3F89FC57-65AC-45BE-9354-E866C344B986}"/>
    <cellStyle name="Style 383 5 2 2" xfId="52119" xr:uid="{80443369-1B26-40DB-B265-52B71254DE50}"/>
    <cellStyle name="Style 383 5 2 2 2" xfId="52120" xr:uid="{23094EA0-1B95-4ECD-B2FA-8E854E6EAF6F}"/>
    <cellStyle name="Style 383 5 2 2 2 2" xfId="52121" xr:uid="{2D4F9AC2-E14C-4534-9FB8-41AA38344C04}"/>
    <cellStyle name="Style 383 5 2 2 2 3" xfId="52122" xr:uid="{4109FF40-F7D1-46C5-B934-D6C5399D95BB}"/>
    <cellStyle name="Style 383 5 2 2 2 4" xfId="52123" xr:uid="{3A66DB67-DB13-410A-AE9B-253C35D0FE91}"/>
    <cellStyle name="Style 383 5 2 2 2 5" xfId="52124" xr:uid="{493F0C75-5DBE-46DA-9F04-DFA639712F93}"/>
    <cellStyle name="Style 383 5 2 2 3" xfId="52125" xr:uid="{684B9C9C-A094-48FF-8C6B-9FB7F381EB6F}"/>
    <cellStyle name="Style 383 5 2 2 3 2" xfId="52126" xr:uid="{1245A732-C8A2-49A9-8C9D-5D553393F3AB}"/>
    <cellStyle name="Style 383 5 2 2 3 3" xfId="52127" xr:uid="{78A45364-C611-4BC6-A6E7-70443D9BE854}"/>
    <cellStyle name="Style 383 5 2 2 3 4" xfId="52128" xr:uid="{8AB55CBA-B619-4DBC-8DF3-42E07E083A14}"/>
    <cellStyle name="Style 383 5 2 2 3 5" xfId="52129" xr:uid="{E95C649C-6D82-4F29-AF44-3546301C84A7}"/>
    <cellStyle name="Style 383 5 2 2 4" xfId="52130" xr:uid="{E42AA114-81B0-47B1-B8DF-F75787398320}"/>
    <cellStyle name="Style 383 5 2 2 5" xfId="52131" xr:uid="{7110C6C6-A36C-451D-B46F-F6710340E843}"/>
    <cellStyle name="Style 383 5 2 2 6" xfId="52132" xr:uid="{C5B8FD91-E924-47EE-9994-633F49B42086}"/>
    <cellStyle name="Style 383 5 2 2 7" xfId="52133" xr:uid="{787887E3-3BAF-4A93-A4BC-D018C7189F04}"/>
    <cellStyle name="Style 383 5 2 2_Commentaires" xfId="52134" xr:uid="{1329C42D-94AA-4F3B-82C1-9B17C126528A}"/>
    <cellStyle name="Style 383 5 2 3" xfId="52135" xr:uid="{1C0CC51C-2DBC-4859-AFB4-16C9FE297A8F}"/>
    <cellStyle name="Style 383 5 2 3 2" xfId="52136" xr:uid="{331C5E5F-C680-42F5-BC96-BD75016EDE8B}"/>
    <cellStyle name="Style 383 5 2 3 2 2" xfId="52137" xr:uid="{ABA357F9-6974-4F63-B56A-108788B83788}"/>
    <cellStyle name="Style 383 5 2 3 2 3" xfId="52138" xr:uid="{2B325879-38FA-4163-BF3B-8691CA3646E1}"/>
    <cellStyle name="Style 383 5 2 3 2 4" xfId="52139" xr:uid="{57A8D65F-6B36-4C50-B4F9-A66CEE8298E1}"/>
    <cellStyle name="Style 383 5 2 3 2 5" xfId="52140" xr:uid="{BA65EF97-5983-4486-B0CC-3E04733ECC25}"/>
    <cellStyle name="Style 383 5 2 3 3" xfId="52141" xr:uid="{EBBE024E-F87F-40EC-85E5-BB56CA1A2E85}"/>
    <cellStyle name="Style 383 5 2 3 3 2" xfId="52142" xr:uid="{AE1B0BDF-B1F3-4FDC-A4AD-9832293EA2AE}"/>
    <cellStyle name="Style 383 5 2 3 3 3" xfId="52143" xr:uid="{94E80850-ED4A-4A84-A430-A1434F7C0091}"/>
    <cellStyle name="Style 383 5 2 3 3 4" xfId="52144" xr:uid="{BD027804-7DD9-4712-80A5-2DB35E4030FF}"/>
    <cellStyle name="Style 383 5 2 3 3 5" xfId="52145" xr:uid="{4621A1AA-3219-4133-B4DF-799F7A70E901}"/>
    <cellStyle name="Style 383 5 2 3 4" xfId="52146" xr:uid="{6FBA0DD7-A912-4241-BB73-6EAC03A28DCA}"/>
    <cellStyle name="Style 383 5 2 3 5" xfId="52147" xr:uid="{B1D2B10E-FC87-4638-9E58-24B5B478411F}"/>
    <cellStyle name="Style 383 5 2 3 6" xfId="52148" xr:uid="{B00FB1F8-133D-4DCA-8324-23A6673372D3}"/>
    <cellStyle name="Style 383 5 2 3 7" xfId="52149" xr:uid="{FB33B1B3-D835-4C1E-B033-6308F6D19EDA}"/>
    <cellStyle name="Style 383 5 2 3_Commentaires" xfId="52150" xr:uid="{E6A8471A-2A3C-4BE1-80F0-6723A259999F}"/>
    <cellStyle name="Style 383 5 2 4" xfId="52151" xr:uid="{1E8FA02E-EAC4-474C-BB20-D558062E9CE3}"/>
    <cellStyle name="Style 383 5 2 4 2" xfId="52152" xr:uid="{FDC56869-1305-4D80-9780-71166DB0981A}"/>
    <cellStyle name="Style 383 5 2 4 2 2" xfId="52153" xr:uid="{FB631D90-E7B0-41D3-9209-0422B1260098}"/>
    <cellStyle name="Style 383 5 2 4 2 3" xfId="52154" xr:uid="{43ADCA67-CA9B-4E96-8C7B-8ED071A3229B}"/>
    <cellStyle name="Style 383 5 2 4 2 4" xfId="52155" xr:uid="{740F2CB6-9589-4C8E-862E-F10131AFFDC3}"/>
    <cellStyle name="Style 383 5 2 4 2 5" xfId="52156" xr:uid="{4055566D-A448-4981-A98E-AB46CBF73287}"/>
    <cellStyle name="Style 383 5 2 4 3" xfId="52157" xr:uid="{A48AEA90-774C-46E8-A38E-3CC1809F2512}"/>
    <cellStyle name="Style 383 5 2 4 3 2" xfId="52158" xr:uid="{11BB19F1-BCF8-4E8B-B0EE-907EC8A74E50}"/>
    <cellStyle name="Style 383 5 2 4 3 3" xfId="52159" xr:uid="{EBBB63D1-15CC-4AEF-8321-AC20E592BEBB}"/>
    <cellStyle name="Style 383 5 2 4 3 4" xfId="52160" xr:uid="{E93F8DA5-B65F-4354-B8FD-0583A3D8A256}"/>
    <cellStyle name="Style 383 5 2 4 3 5" xfId="52161" xr:uid="{D06A52DD-AC1D-4214-83C7-06D581216937}"/>
    <cellStyle name="Style 383 5 2 4 4" xfId="52162" xr:uid="{8E43FB19-6B44-459D-91FA-F4C442CED585}"/>
    <cellStyle name="Style 383 5 2 4 5" xfId="52163" xr:uid="{313140BE-CFF8-48D1-9754-757F3EE7F5F9}"/>
    <cellStyle name="Style 383 5 2 4 6" xfId="52164" xr:uid="{C01C9225-ED1B-4C0E-B019-75AC5FAD735E}"/>
    <cellStyle name="Style 383 5 2 4 7" xfId="52165" xr:uid="{409EB7E5-5B93-4A8A-ADD8-1309DC5BDCE6}"/>
    <cellStyle name="Style 383 5 2 5" xfId="52166" xr:uid="{B0B8809E-0C0B-4EDC-88D5-31C27AB685AA}"/>
    <cellStyle name="Style 383 5 2 5 2" xfId="52167" xr:uid="{FD2D72A3-F8EA-43EC-A74D-F3BBA24FEB78}"/>
    <cellStyle name="Style 383 5 2 5 3" xfId="52168" xr:uid="{64E1514A-2A4D-4850-BB2F-EF46E1507A84}"/>
    <cellStyle name="Style 383 5 2 5 4" xfId="52169" xr:uid="{1861406E-7D87-40F2-8DA8-ABC4675A1319}"/>
    <cellStyle name="Style 383 5 2 5 5" xfId="52170" xr:uid="{BD88A2F0-316E-4E13-9589-16BFF8A3C77F}"/>
    <cellStyle name="Style 383 5 2 6" xfId="52171" xr:uid="{5AA97AB4-5A37-4073-8818-CF7776043B06}"/>
    <cellStyle name="Style 383 5 2 6 2" xfId="52172" xr:uid="{EDAAD626-2F67-4C7A-B45C-B062983938DE}"/>
    <cellStyle name="Style 383 5 2 6 3" xfId="52173" xr:uid="{6F6C4615-B4B2-4F92-9616-B27386CAEF57}"/>
    <cellStyle name="Style 383 5 2 6 4" xfId="52174" xr:uid="{5C8DAAA1-69A5-4EF2-A7A6-EB5B45B6A715}"/>
    <cellStyle name="Style 383 5 2 6 5" xfId="52175" xr:uid="{1F2863C4-3D96-4647-8717-5474E1ED2F19}"/>
    <cellStyle name="Style 383 5 2 7" xfId="52176" xr:uid="{1008FECF-44D3-4734-B9CB-EEC4109B6FE9}"/>
    <cellStyle name="Style 383 5 2 8" xfId="52177" xr:uid="{A6A5379C-D4E7-4224-8903-DFAEDA9799A5}"/>
    <cellStyle name="Style 383 5 2 9" xfId="52178" xr:uid="{70321E31-458F-4B54-A237-92859F95F789}"/>
    <cellStyle name="Style 383 5 2_Commentaires" xfId="52179" xr:uid="{021A3667-3EE4-4733-BF9A-B398B4B6E16B}"/>
    <cellStyle name="Style 383 5 3" xfId="52180" xr:uid="{FC7DE0A5-FE7C-4B36-B7D7-D6AE7C580C40}"/>
    <cellStyle name="Style 383 5 3 2" xfId="52181" xr:uid="{F1548749-2C15-4E6A-92B0-E155596EFC73}"/>
    <cellStyle name="Style 383 5 3 2 2" xfId="52182" xr:uid="{1BC78D5B-326B-4D3A-B955-3BED9278F41A}"/>
    <cellStyle name="Style 383 5 3 2 3" xfId="52183" xr:uid="{75078C72-4C58-4F01-B1B8-27E3EE85EB55}"/>
    <cellStyle name="Style 383 5 3 2 4" xfId="52184" xr:uid="{0C12B669-7F63-41FA-A13A-F1F9CAE8EBB1}"/>
    <cellStyle name="Style 383 5 3 2 5" xfId="52185" xr:uid="{9B62785A-C307-4587-8E8E-DB5BB7E47C4E}"/>
    <cellStyle name="Style 383 5 3 2_Commentaires" xfId="52186" xr:uid="{43752D53-7A6C-4E60-B917-B62DF08F069F}"/>
    <cellStyle name="Style 383 5 3 3" xfId="52187" xr:uid="{B7769549-C96C-4AFB-8505-BBE40993344D}"/>
    <cellStyle name="Style 383 5 3 3 2" xfId="52188" xr:uid="{1CFC5DFE-B503-411D-A89E-496292D65748}"/>
    <cellStyle name="Style 383 5 3 3 3" xfId="52189" xr:uid="{C7E8EC38-FD62-4173-8BE3-8816F1EE75D9}"/>
    <cellStyle name="Style 383 5 3 3 4" xfId="52190" xr:uid="{E2B9D465-A7F9-47E0-B8A6-A2203003834D}"/>
    <cellStyle name="Style 383 5 3 3 5" xfId="52191" xr:uid="{7AF7AB7F-35A6-48B6-B3DB-7AAA5C018E88}"/>
    <cellStyle name="Style 383 5 3 4" xfId="52192" xr:uid="{A42E783D-0ADC-423C-9AA1-6ACB5F9DD3B8}"/>
    <cellStyle name="Style 383 5 3 5" xfId="52193" xr:uid="{45DE722B-9B42-4EDD-A103-1102814B2673}"/>
    <cellStyle name="Style 383 5 3 6" xfId="52194" xr:uid="{C3795A83-667C-4E38-9A08-63DED1F34F68}"/>
    <cellStyle name="Style 383 5 3 7" xfId="52195" xr:uid="{4DE0000E-18A4-4BC2-A5CE-E12E7C3C0CAF}"/>
    <cellStyle name="Style 383 5 3_Commentaires" xfId="52196" xr:uid="{94CEC473-2DED-412B-9DD1-5CA028092B45}"/>
    <cellStyle name="Style 383 5 4" xfId="52197" xr:uid="{9454DE03-4AEF-45B5-B34B-07634D15C425}"/>
    <cellStyle name="Style 383 5 4 2" xfId="52198" xr:uid="{B037C614-1D25-4C30-8021-BF7FA19EC25C}"/>
    <cellStyle name="Style 383 5 4 2 2" xfId="52199" xr:uid="{B5288858-29F9-460F-922D-9662C6CB7DEC}"/>
    <cellStyle name="Style 383 5 4 2 3" xfId="52200" xr:uid="{FDB0C446-B369-4D61-86F9-3C20EDCF0D23}"/>
    <cellStyle name="Style 383 5 4 2 4" xfId="52201" xr:uid="{69DC9DC6-3E4F-4F35-B77F-22921C9DC69B}"/>
    <cellStyle name="Style 383 5 4 2 5" xfId="52202" xr:uid="{58AC4386-266B-4A7D-BD6B-0734CB736874}"/>
    <cellStyle name="Style 383 5 4 2_Commentaires" xfId="52203" xr:uid="{348D932F-7364-4286-AA07-C2226355A2F5}"/>
    <cellStyle name="Style 383 5 4 3" xfId="52204" xr:uid="{8447EF7F-FF9C-4EAD-AFC1-51E9EFF28EDC}"/>
    <cellStyle name="Style 383 5 4 3 2" xfId="52205" xr:uid="{ECD38608-10C0-4B19-96D5-729EC2053BD5}"/>
    <cellStyle name="Style 383 5 4 3 3" xfId="52206" xr:uid="{E3B6E443-7BE3-44D0-B4FD-F8C7709C6701}"/>
    <cellStyle name="Style 383 5 4 3 4" xfId="52207" xr:uid="{99C4C32F-42ED-44BD-BD9E-38242B5B8676}"/>
    <cellStyle name="Style 383 5 4 3 5" xfId="52208" xr:uid="{666D0629-F40A-49DF-A4FA-0536C5214CBE}"/>
    <cellStyle name="Style 383 5 4 4" xfId="52209" xr:uid="{C26A5ECF-8B9D-42EB-B522-8F6CB0756CE7}"/>
    <cellStyle name="Style 383 5 4 5" xfId="52210" xr:uid="{FF73AF1C-A0E5-4E57-BD7E-2C58C508BA8E}"/>
    <cellStyle name="Style 383 5 4 6" xfId="52211" xr:uid="{D366139E-7A33-4E0D-ADCE-57796D9A782B}"/>
    <cellStyle name="Style 383 5 4 7" xfId="52212" xr:uid="{1683163B-B85D-45B8-9C9B-CFA8F9C8C5BD}"/>
    <cellStyle name="Style 383 5 4_Commentaires" xfId="52213" xr:uid="{3F452A03-7C7F-481D-9D45-64AF98125536}"/>
    <cellStyle name="Style 383 5 5" xfId="52214" xr:uid="{43DB30F2-FE79-4814-A0DA-B72DA0A9A930}"/>
    <cellStyle name="Style 383 5 5 2" xfId="52215" xr:uid="{0BB94DD9-D2DA-4C8D-9875-60BCC79C90C6}"/>
    <cellStyle name="Style 383 5 5 2 2" xfId="52216" xr:uid="{DB506939-3AB5-4166-86B3-F9212A5B89D5}"/>
    <cellStyle name="Style 383 5 5 2 3" xfId="52217" xr:uid="{92A77E11-D3F3-47DA-B1D0-FF2D62655AD2}"/>
    <cellStyle name="Style 383 5 5 2 4" xfId="52218" xr:uid="{DE6757FF-6D09-432C-BC0F-2085CC2DC1CE}"/>
    <cellStyle name="Style 383 5 5 2 5" xfId="52219" xr:uid="{1846F16D-409F-48FF-9252-AAE3166B6CBC}"/>
    <cellStyle name="Style 383 5 5 2_Commentaires" xfId="52220" xr:uid="{B68ECA1C-0C24-450E-ADD5-06174DD2E404}"/>
    <cellStyle name="Style 383 5 5 3" xfId="52221" xr:uid="{4C38579A-4803-43C8-8E9C-242D751C1615}"/>
    <cellStyle name="Style 383 5 5 3 2" xfId="52222" xr:uid="{0442B7A7-14E3-48F1-B634-3115F00193E9}"/>
    <cellStyle name="Style 383 5 5 3 3" xfId="52223" xr:uid="{91B5FAFF-9A2C-4FBF-B793-0A1C7B99D58A}"/>
    <cellStyle name="Style 383 5 5 3 4" xfId="52224" xr:uid="{ABCDF4B5-34F5-42E9-A59A-CB8AA025D568}"/>
    <cellStyle name="Style 383 5 5 3 5" xfId="52225" xr:uid="{3107C224-53F2-4F67-9DEB-3537C6E29D8A}"/>
    <cellStyle name="Style 383 5 5 4" xfId="52226" xr:uid="{33670693-B74D-4771-8602-90F053F0C8C8}"/>
    <cellStyle name="Style 383 5 5 5" xfId="52227" xr:uid="{6CE7FAD1-CB42-421C-89CA-5E1190327EC7}"/>
    <cellStyle name="Style 383 5 5 6" xfId="52228" xr:uid="{DE38632C-4443-4E28-83A1-93C021141D06}"/>
    <cellStyle name="Style 383 5 5 7" xfId="52229" xr:uid="{09C4DBC7-F7ED-4A87-8F12-E5BB76C49011}"/>
    <cellStyle name="Style 383 5 5_Commentaires" xfId="52230" xr:uid="{CACFA162-2A66-4892-BEE2-14160DEDF7AE}"/>
    <cellStyle name="Style 383 5 6" xfId="52231" xr:uid="{85A1D21E-F597-4016-B291-18D2C9251787}"/>
    <cellStyle name="Style 383 5 6 2" xfId="52232" xr:uid="{A732816E-5A29-4337-965E-192E99FA0101}"/>
    <cellStyle name="Style 383 5 6 2 2" xfId="52233" xr:uid="{17265A5F-115A-440A-82DC-F15318078B57}"/>
    <cellStyle name="Style 383 5 6 2 3" xfId="52234" xr:uid="{130E0B30-7E39-4DD3-BEC1-384379ED17F1}"/>
    <cellStyle name="Style 383 5 6 2 4" xfId="52235" xr:uid="{862BB41B-345C-440C-AB73-22A4F0E53EBA}"/>
    <cellStyle name="Style 383 5 6 2 5" xfId="52236" xr:uid="{A87D2E52-C39A-481A-9CC9-D58504C22635}"/>
    <cellStyle name="Style 383 5 6 2_Commentaires" xfId="52237" xr:uid="{10B6ACD8-0391-49ED-B169-B141895DFBEE}"/>
    <cellStyle name="Style 383 5 6 3" xfId="52238" xr:uid="{BE3FE4D0-C361-466D-A92F-04257C4715D9}"/>
    <cellStyle name="Style 383 5 6 3 2" xfId="52239" xr:uid="{E15BB265-DAEF-4F02-8406-F1A508B6759D}"/>
    <cellStyle name="Style 383 5 6 3 3" xfId="52240" xr:uid="{44DF52C5-3F4F-4D34-90F7-FB5332C7F1B0}"/>
    <cellStyle name="Style 383 5 6 3 4" xfId="52241" xr:uid="{9AD8CC5D-1263-45D3-A145-84153DCA09F8}"/>
    <cellStyle name="Style 383 5 6 3 5" xfId="52242" xr:uid="{D7104BE0-47BF-45BC-9EB5-7158660FCFBC}"/>
    <cellStyle name="Style 383 5 6 4" xfId="52243" xr:uid="{37410C66-0C01-44D3-96C6-6984A6023440}"/>
    <cellStyle name="Style 383 5 6 5" xfId="52244" xr:uid="{64EF01E9-5DEF-46EF-A72A-D54A40D6C1E4}"/>
    <cellStyle name="Style 383 5 6 6" xfId="52245" xr:uid="{196E7576-D664-41AF-AE1A-6CB86406DFBC}"/>
    <cellStyle name="Style 383 5 6 7" xfId="52246" xr:uid="{FD87B089-74E0-4916-BCFA-10C2AC020957}"/>
    <cellStyle name="Style 383 5 6_Commentaires" xfId="52247" xr:uid="{C4BC3C7B-6F3B-4D09-BD15-8AF6CD2CE92B}"/>
    <cellStyle name="Style 383 5 7" xfId="52248" xr:uid="{19D55F84-7937-4876-B4D6-F2228BB68DEA}"/>
    <cellStyle name="Style 383 5 7 2" xfId="52249" xr:uid="{CA4BB622-75C5-4906-B31E-57C740DEB988}"/>
    <cellStyle name="Style 383 5 7 2 2" xfId="52250" xr:uid="{844CF86B-B1EF-40EC-BC32-F634C3294B31}"/>
    <cellStyle name="Style 383 5 7 2 3" xfId="52251" xr:uid="{01005027-2B4E-45FF-A224-DF971535AA9E}"/>
    <cellStyle name="Style 383 5 7 2 4" xfId="52252" xr:uid="{0DFE3E7D-9E98-4AFD-B1AE-95D4E5BC5DBA}"/>
    <cellStyle name="Style 383 5 7 2 5" xfId="52253" xr:uid="{B0F03335-4845-45D7-8569-CDCDA6021D99}"/>
    <cellStyle name="Style 383 5 7 3" xfId="52254" xr:uid="{2FDBC490-EE46-4813-9A2F-53ADEFFCBD5A}"/>
    <cellStyle name="Style 383 5 7 4" xfId="52255" xr:uid="{13C834A4-5F1A-4664-BF22-CC004FF8EA30}"/>
    <cellStyle name="Style 383 5 7 5" xfId="52256" xr:uid="{07D1DE45-9E8F-4CDD-9BDD-A42695BBDCF6}"/>
    <cellStyle name="Style 383 5 7 6" xfId="52257" xr:uid="{83A8B102-DD8E-46E3-8461-182AF52BFCCF}"/>
    <cellStyle name="Style 383 5 7_Commentaires" xfId="52258" xr:uid="{8870339C-2791-4B5B-ABBA-E73CEE0B249C}"/>
    <cellStyle name="Style 383 5 8" xfId="52259" xr:uid="{AC96F86D-4F9C-4696-9386-38B00567FF09}"/>
    <cellStyle name="Style 383 5 8 2" xfId="52260" xr:uid="{C36B7435-E6E6-44D5-9F44-3DED8A23918C}"/>
    <cellStyle name="Style 383 5 8 3" xfId="52261" xr:uid="{EA93A8A8-5D70-41F5-B546-F356F7A4B99A}"/>
    <cellStyle name="Style 383 5 8 4" xfId="52262" xr:uid="{9E306E1C-DA59-4096-AED9-A801A0E047BB}"/>
    <cellStyle name="Style 383 5 8 5" xfId="52263" xr:uid="{DDE51C9F-0E28-4BD8-A890-B73D2A8745AB}"/>
    <cellStyle name="Style 383 5 8_Commentaires" xfId="52264" xr:uid="{715121E8-1319-4865-9F9A-D15FC527B03E}"/>
    <cellStyle name="Style 383 5 9" xfId="52265" xr:uid="{229FEF0F-A0DE-489F-B3AE-1E455B05F855}"/>
    <cellStyle name="Style 383 5_Commentaires" xfId="52266" xr:uid="{66A85701-C0C6-4861-8B84-D4883A16BD54}"/>
    <cellStyle name="Style 383 6" xfId="52267" xr:uid="{A018042C-B657-4E2F-AD20-C4EB247F67A2}"/>
    <cellStyle name="Style 383 6 10" xfId="52268" xr:uid="{56BF440B-D713-441B-92DE-3CB3C858D66B}"/>
    <cellStyle name="Style 383 6 11" xfId="52269" xr:uid="{807E68F0-B5B9-499E-822B-608C6926F9D4}"/>
    <cellStyle name="Style 383 6 12" xfId="52270" xr:uid="{5CAA08E8-F7B3-412D-A1F1-23306C06A76A}"/>
    <cellStyle name="Style 383 6 2" xfId="52271" xr:uid="{7008DB04-045E-4C16-A513-9EFC9015F83F}"/>
    <cellStyle name="Style 383 6 2 10" xfId="52272" xr:uid="{FD39560D-2F3B-4757-983E-1A025BD7720F}"/>
    <cellStyle name="Style 383 6 2 2" xfId="52273" xr:uid="{F7A3292F-BF3E-4A1E-BE84-FCE462D98022}"/>
    <cellStyle name="Style 383 6 2 2 2" xfId="52274" xr:uid="{A848BA8F-31E4-4BAD-93FD-A08366D9934C}"/>
    <cellStyle name="Style 383 6 2 2 2 2" xfId="52275" xr:uid="{0171B9D4-E933-4BC3-A878-D7CCD79D8EE0}"/>
    <cellStyle name="Style 383 6 2 2 2 3" xfId="52276" xr:uid="{95902B49-F85C-4C71-B997-88EC56E214C4}"/>
    <cellStyle name="Style 383 6 2 2 2 4" xfId="52277" xr:uid="{56F65652-E921-4412-98D1-FF74680846B6}"/>
    <cellStyle name="Style 383 6 2 2 2 5" xfId="52278" xr:uid="{F940F0F9-2BB3-4CFF-9DDD-A04601F86293}"/>
    <cellStyle name="Style 383 6 2 2 3" xfId="52279" xr:uid="{D5CCD725-B240-433B-922E-D70820C625AC}"/>
    <cellStyle name="Style 383 6 2 2 3 2" xfId="52280" xr:uid="{D043E3AC-20A9-47D7-984C-27FBE71796CB}"/>
    <cellStyle name="Style 383 6 2 2 3 3" xfId="52281" xr:uid="{187F09FD-A569-4ED2-BF24-AB80C36A5CD3}"/>
    <cellStyle name="Style 383 6 2 2 3 4" xfId="52282" xr:uid="{100E1596-1A31-44A8-88AB-35615E956823}"/>
    <cellStyle name="Style 383 6 2 2 3 5" xfId="52283" xr:uid="{471E7A81-CF6D-4358-BAAD-BF39000D3659}"/>
    <cellStyle name="Style 383 6 2 2 4" xfId="52284" xr:uid="{FF49B65A-CB3E-4B6B-83EE-92FE21A1EFE6}"/>
    <cellStyle name="Style 383 6 2 2 5" xfId="52285" xr:uid="{661886E4-990A-461C-B9B4-933D260CE9DF}"/>
    <cellStyle name="Style 383 6 2 2 6" xfId="52286" xr:uid="{D3A6FF88-7751-4EC9-8D0E-D9A45FED8015}"/>
    <cellStyle name="Style 383 6 2 2 7" xfId="52287" xr:uid="{8565ECDB-8CE6-472E-A95E-754AF4FD08F9}"/>
    <cellStyle name="Style 383 6 2 2_Commentaires" xfId="52288" xr:uid="{CECF23FA-4AC6-419C-88FD-3ACB69DC9907}"/>
    <cellStyle name="Style 383 6 2 3" xfId="52289" xr:uid="{1F33DA7E-78DE-41C5-826C-1270FEA0B284}"/>
    <cellStyle name="Style 383 6 2 3 2" xfId="52290" xr:uid="{284447AB-E099-4848-A17F-5655B5C7416F}"/>
    <cellStyle name="Style 383 6 2 3 2 2" xfId="52291" xr:uid="{9B83F4B3-AC30-454A-BBD3-A731FD367D5B}"/>
    <cellStyle name="Style 383 6 2 3 2 3" xfId="52292" xr:uid="{80FAAEAB-0DAB-4566-8E8F-F1DCD129BDA2}"/>
    <cellStyle name="Style 383 6 2 3 2 4" xfId="52293" xr:uid="{5AF2E814-15FC-40BF-B43A-345ACDAF07D1}"/>
    <cellStyle name="Style 383 6 2 3 2 5" xfId="52294" xr:uid="{7098701E-D30F-4C3D-898D-6262119F68D9}"/>
    <cellStyle name="Style 383 6 2 3 3" xfId="52295" xr:uid="{922CFB3E-3EDA-46AC-8098-82614DD4768C}"/>
    <cellStyle name="Style 383 6 2 3 3 2" xfId="52296" xr:uid="{07E9B08B-B098-40DE-A707-6DE50532E5E1}"/>
    <cellStyle name="Style 383 6 2 3 3 3" xfId="52297" xr:uid="{6A6C0E9F-D578-479D-9D3A-F2FA3691842C}"/>
    <cellStyle name="Style 383 6 2 3 3 4" xfId="52298" xr:uid="{52F0CF90-6037-498C-B196-3498A8529E27}"/>
    <cellStyle name="Style 383 6 2 3 3 5" xfId="52299" xr:uid="{8B98C4AF-FD72-4E1F-9CAA-870D259F36AE}"/>
    <cellStyle name="Style 383 6 2 3 4" xfId="52300" xr:uid="{238C806F-032F-4B1F-8F46-22FF63F0F4F1}"/>
    <cellStyle name="Style 383 6 2 3 5" xfId="52301" xr:uid="{A4E6FAAF-D011-46E2-B80B-904D898660FE}"/>
    <cellStyle name="Style 383 6 2 3 6" xfId="52302" xr:uid="{8674F838-3D43-47D4-82E5-BE205AA5F04E}"/>
    <cellStyle name="Style 383 6 2 3 7" xfId="52303" xr:uid="{8E592270-5663-4A0B-B886-416695AA2E1C}"/>
    <cellStyle name="Style 383 6 2 3_Commentaires" xfId="52304" xr:uid="{07BAB799-346D-4480-87EB-088958AD37B7}"/>
    <cellStyle name="Style 383 6 2 4" xfId="52305" xr:uid="{2EAC5307-FC48-4D3D-92D6-95D52D19F4F3}"/>
    <cellStyle name="Style 383 6 2 4 2" xfId="52306" xr:uid="{2A5E5296-397E-480B-9AFB-B40036AA08E0}"/>
    <cellStyle name="Style 383 6 2 4 2 2" xfId="52307" xr:uid="{E30AE076-C798-4581-8687-C6E204A16347}"/>
    <cellStyle name="Style 383 6 2 4 2 3" xfId="52308" xr:uid="{279AD3EC-06E6-42D9-BCBE-EADD97DFEFD0}"/>
    <cellStyle name="Style 383 6 2 4 2 4" xfId="52309" xr:uid="{E071BE87-FE0E-4AE6-B15D-B2CB25B17F2B}"/>
    <cellStyle name="Style 383 6 2 4 2 5" xfId="52310" xr:uid="{58E5EE03-7792-43EE-A841-3627523AFC02}"/>
    <cellStyle name="Style 383 6 2 4 3" xfId="52311" xr:uid="{BA0FF745-2FA8-46FB-AF7A-EE3761AF8454}"/>
    <cellStyle name="Style 383 6 2 4 3 2" xfId="52312" xr:uid="{B1DE0172-081A-468E-B827-10968BE7FD10}"/>
    <cellStyle name="Style 383 6 2 4 3 3" xfId="52313" xr:uid="{C34EF51D-B91A-47E4-BF94-D989E37A8A8E}"/>
    <cellStyle name="Style 383 6 2 4 3 4" xfId="52314" xr:uid="{77DC4CD3-62F4-4458-90AB-FB95EFCC285A}"/>
    <cellStyle name="Style 383 6 2 4 3 5" xfId="52315" xr:uid="{D80257D1-F9AA-4E84-AC18-D799FD66773A}"/>
    <cellStyle name="Style 383 6 2 4 4" xfId="52316" xr:uid="{3E173235-F7F7-41C3-9754-C61BEE194962}"/>
    <cellStyle name="Style 383 6 2 4 5" xfId="52317" xr:uid="{C61C77DF-8132-4C2C-AEED-553A76054194}"/>
    <cellStyle name="Style 383 6 2 4 6" xfId="52318" xr:uid="{C7A00764-E8A8-4EA2-907C-0B8B7977753A}"/>
    <cellStyle name="Style 383 6 2 4 7" xfId="52319" xr:uid="{ECEAA972-2EBD-4A36-95D8-11DE67A2D075}"/>
    <cellStyle name="Style 383 6 2 5" xfId="52320" xr:uid="{DA49461B-0027-4350-A069-167E30D44CDF}"/>
    <cellStyle name="Style 383 6 2 5 2" xfId="52321" xr:uid="{624F11C0-5974-40B4-A8D9-0CB55D05F1F6}"/>
    <cellStyle name="Style 383 6 2 5 3" xfId="52322" xr:uid="{0D633705-1D7C-4089-B102-C096F90F333E}"/>
    <cellStyle name="Style 383 6 2 5 4" xfId="52323" xr:uid="{979A4BCA-11B0-4BC1-ACEB-0FCE754E9B04}"/>
    <cellStyle name="Style 383 6 2 5 5" xfId="52324" xr:uid="{724FAA1F-2FBC-44DC-AF62-51D8C34E06F3}"/>
    <cellStyle name="Style 383 6 2 6" xfId="52325" xr:uid="{E6BA0F7F-666E-419E-98D0-9E46DF4DA2E9}"/>
    <cellStyle name="Style 383 6 2 6 2" xfId="52326" xr:uid="{2FDB86B3-0CA2-47C8-AF1C-A39B92229347}"/>
    <cellStyle name="Style 383 6 2 6 3" xfId="52327" xr:uid="{8EA4F846-E939-47FB-849F-B41B48B9042F}"/>
    <cellStyle name="Style 383 6 2 6 4" xfId="52328" xr:uid="{6D6BD3DE-EFB2-45B6-9DCF-402E452D0F9D}"/>
    <cellStyle name="Style 383 6 2 6 5" xfId="52329" xr:uid="{7B0618F1-C188-4DC9-AD5B-04D07B10536D}"/>
    <cellStyle name="Style 383 6 2 7" xfId="52330" xr:uid="{380554A9-ED58-4876-B85C-05E2B3B90A85}"/>
    <cellStyle name="Style 383 6 2 8" xfId="52331" xr:uid="{331986BB-487A-4727-B13D-6F8544E1EDED}"/>
    <cellStyle name="Style 383 6 2 9" xfId="52332" xr:uid="{FD585BF9-1EB9-4D2A-8445-034654DEEAE3}"/>
    <cellStyle name="Style 383 6 2_Commentaires" xfId="52333" xr:uid="{80414E68-C384-4CF4-9FDE-B2E43AEEB3F5}"/>
    <cellStyle name="Style 383 6 3" xfId="52334" xr:uid="{EC5DFDEE-7EF0-4164-BB3A-0CB8D6C61C27}"/>
    <cellStyle name="Style 383 6 3 2" xfId="52335" xr:uid="{EAC560F6-1022-4665-B456-D7396882EF24}"/>
    <cellStyle name="Style 383 6 3 2 2" xfId="52336" xr:uid="{75060897-AE4F-46B8-B1B5-B47CD997732C}"/>
    <cellStyle name="Style 383 6 3 2 3" xfId="52337" xr:uid="{8506DD71-1693-4B3A-911A-8A52CD8C8D7B}"/>
    <cellStyle name="Style 383 6 3 2 4" xfId="52338" xr:uid="{1383C553-04EA-4186-829C-935C695E415B}"/>
    <cellStyle name="Style 383 6 3 2 5" xfId="52339" xr:uid="{7E5F53A3-A884-448B-ABA7-136B36F8B22D}"/>
    <cellStyle name="Style 383 6 3 2_Commentaires" xfId="52340" xr:uid="{BDA6D450-2E29-4A87-B1F8-1449BA482F9D}"/>
    <cellStyle name="Style 383 6 3 3" xfId="52341" xr:uid="{09C4F9A1-9597-4C70-B439-580EB8E61872}"/>
    <cellStyle name="Style 383 6 3 3 2" xfId="52342" xr:uid="{8184B41F-E71A-4E3D-A5C2-81A7C813B19E}"/>
    <cellStyle name="Style 383 6 3 3 3" xfId="52343" xr:uid="{47687DEE-5516-4144-8E95-0A85C8445BB0}"/>
    <cellStyle name="Style 383 6 3 3 4" xfId="52344" xr:uid="{EC0C7200-22FD-4BB5-87B7-9B2045EE50FF}"/>
    <cellStyle name="Style 383 6 3 3 5" xfId="52345" xr:uid="{4981AD8F-633C-4AB8-A906-E72A6B2D22F8}"/>
    <cellStyle name="Style 383 6 3 4" xfId="52346" xr:uid="{C6239989-123A-4524-A1AB-04A17C070064}"/>
    <cellStyle name="Style 383 6 3 5" xfId="52347" xr:uid="{848039C2-6893-4549-B9C7-61C132BA9D9A}"/>
    <cellStyle name="Style 383 6 3 6" xfId="52348" xr:uid="{2053C1D0-3398-4A04-BF7B-C27613CCCFED}"/>
    <cellStyle name="Style 383 6 3 7" xfId="52349" xr:uid="{81F69A7A-3D88-4F6E-A9B0-FCCAC9966EB3}"/>
    <cellStyle name="Style 383 6 3_Commentaires" xfId="52350" xr:uid="{ECCF6E06-F29A-4EA0-8393-2168906DB979}"/>
    <cellStyle name="Style 383 6 4" xfId="52351" xr:uid="{93518343-2115-45EC-8D92-643AF35F6A27}"/>
    <cellStyle name="Style 383 6 4 2" xfId="52352" xr:uid="{C0C6C4D7-1F8D-4E74-8EA3-8071F7EC213D}"/>
    <cellStyle name="Style 383 6 4 2 2" xfId="52353" xr:uid="{D91D0106-44D6-41FA-BEDC-6708AF4D11F6}"/>
    <cellStyle name="Style 383 6 4 2 3" xfId="52354" xr:uid="{50C2C38B-6686-4DFA-BDCC-3554EE09BC82}"/>
    <cellStyle name="Style 383 6 4 2 4" xfId="52355" xr:uid="{AA3F4EC0-C897-45DE-8911-1DF3071AB7FC}"/>
    <cellStyle name="Style 383 6 4 2 5" xfId="52356" xr:uid="{39A869AA-2C59-4150-AAEF-FEED07B4AE9C}"/>
    <cellStyle name="Style 383 6 4 2_Commentaires" xfId="52357" xr:uid="{7559E072-EB94-48DC-8E6D-AF0DE600F125}"/>
    <cellStyle name="Style 383 6 4 3" xfId="52358" xr:uid="{8A29A967-FF2E-47E0-AF6C-3B1E03746510}"/>
    <cellStyle name="Style 383 6 4 3 2" xfId="52359" xr:uid="{00E5FE81-D5B9-494B-98C4-E53BBFFD97EF}"/>
    <cellStyle name="Style 383 6 4 3 3" xfId="52360" xr:uid="{D8939F57-BA94-4800-9935-CDCA69B21214}"/>
    <cellStyle name="Style 383 6 4 3 4" xfId="52361" xr:uid="{4622BF2F-B68F-4F86-A761-3EE0DC3289F8}"/>
    <cellStyle name="Style 383 6 4 3 5" xfId="52362" xr:uid="{98B75771-2C6E-4B19-9DEB-2286AF01FA51}"/>
    <cellStyle name="Style 383 6 4 4" xfId="52363" xr:uid="{FD104298-CE26-40EB-AE57-D0F1590154A6}"/>
    <cellStyle name="Style 383 6 4 5" xfId="52364" xr:uid="{1679352B-5CA2-49A6-9EE0-79316ECF24E6}"/>
    <cellStyle name="Style 383 6 4 6" xfId="52365" xr:uid="{F0554EF9-4BFC-412A-B7E0-B03D4ED6B3EE}"/>
    <cellStyle name="Style 383 6 4 7" xfId="52366" xr:uid="{46B48183-FA0F-45DC-812E-4CF9A85CB74F}"/>
    <cellStyle name="Style 383 6 4_Commentaires" xfId="52367" xr:uid="{73C5DBC1-2610-4FAE-AA51-3DB90C5CA728}"/>
    <cellStyle name="Style 383 6 5" xfId="52368" xr:uid="{5F67259B-7D3E-40DD-88E9-25806FA8A4D5}"/>
    <cellStyle name="Style 383 6 5 2" xfId="52369" xr:uid="{EFACBE2A-ED59-4551-823A-9EAE4C9648F0}"/>
    <cellStyle name="Style 383 6 5 2 2" xfId="52370" xr:uid="{F314C393-5531-4A9F-8432-C01D7863E721}"/>
    <cellStyle name="Style 383 6 5 2 3" xfId="52371" xr:uid="{E7EEB33D-9F19-4BFE-BAD5-BA0030E637BC}"/>
    <cellStyle name="Style 383 6 5 2 4" xfId="52372" xr:uid="{C64E76F5-5928-45A0-BCA2-34064913542F}"/>
    <cellStyle name="Style 383 6 5 2 5" xfId="52373" xr:uid="{2560D948-2311-4E99-B15B-13C142B3D9DD}"/>
    <cellStyle name="Style 383 6 5 2_Commentaires" xfId="52374" xr:uid="{F559CC7D-D502-4E4E-9051-FE04B0FC0731}"/>
    <cellStyle name="Style 383 6 5 3" xfId="52375" xr:uid="{CAD73A3A-1996-4DDA-84F9-DD3130314539}"/>
    <cellStyle name="Style 383 6 5 3 2" xfId="52376" xr:uid="{6B205947-AD8B-4F30-9FA5-0033C863C006}"/>
    <cellStyle name="Style 383 6 5 3 3" xfId="52377" xr:uid="{AC7CFAAD-2A74-4C49-8BB9-A72B01F2F9E9}"/>
    <cellStyle name="Style 383 6 5 3 4" xfId="52378" xr:uid="{6E44C7A9-1E39-4C37-8A43-6F038F048D03}"/>
    <cellStyle name="Style 383 6 5 3 5" xfId="52379" xr:uid="{29C6F0A4-87D8-4B4F-A756-9AC194A4A6F1}"/>
    <cellStyle name="Style 383 6 5 4" xfId="52380" xr:uid="{14BDFE35-868A-4E03-820D-BB1312607F9C}"/>
    <cellStyle name="Style 383 6 5 5" xfId="52381" xr:uid="{0E479408-26F6-4281-B507-39254C509DCE}"/>
    <cellStyle name="Style 383 6 5 6" xfId="52382" xr:uid="{401A5AEB-9FCA-4045-A1B0-264EAC45995B}"/>
    <cellStyle name="Style 383 6 5 7" xfId="52383" xr:uid="{4F41C39C-5566-48A7-88A5-D84A7FD0F851}"/>
    <cellStyle name="Style 383 6 5_Commentaires" xfId="52384" xr:uid="{6D6605FD-48AC-45E5-B06A-A5B97EE80111}"/>
    <cellStyle name="Style 383 6 6" xfId="52385" xr:uid="{B9586319-0B05-44C7-BD78-FC82B4F3C648}"/>
    <cellStyle name="Style 383 6 6 2" xfId="52386" xr:uid="{7D4D0797-FAE3-4255-8E28-B9AA3760E07E}"/>
    <cellStyle name="Style 383 6 6 2 2" xfId="52387" xr:uid="{D9BEA543-1C49-449A-8F2B-4F53A4645629}"/>
    <cellStyle name="Style 383 6 6 2 3" xfId="52388" xr:uid="{0E67469B-416F-452B-97DF-AAF4335E3456}"/>
    <cellStyle name="Style 383 6 6 2 4" xfId="52389" xr:uid="{BBE8C7CD-7FF5-4829-B137-F69AB897E31C}"/>
    <cellStyle name="Style 383 6 6 2 5" xfId="52390" xr:uid="{ADB1E045-8151-442A-9567-CC3B26101C8B}"/>
    <cellStyle name="Style 383 6 6 2_Commentaires" xfId="52391" xr:uid="{8D5418FA-2BCF-47F0-BAF1-467EF310D7ED}"/>
    <cellStyle name="Style 383 6 6 3" xfId="52392" xr:uid="{F452FE0A-B03D-44A4-8571-EB37A7839D01}"/>
    <cellStyle name="Style 383 6 6 3 2" xfId="52393" xr:uid="{727200AD-84B9-4721-A844-79B15F220EC1}"/>
    <cellStyle name="Style 383 6 6 3 3" xfId="52394" xr:uid="{9DD99122-E7C3-4E72-81D0-4E82C001B688}"/>
    <cellStyle name="Style 383 6 6 3 4" xfId="52395" xr:uid="{F538E783-4F2D-45DD-BEBE-084893AE3477}"/>
    <cellStyle name="Style 383 6 6 3 5" xfId="52396" xr:uid="{25852FDF-7E3B-4DCB-997A-616078B0B789}"/>
    <cellStyle name="Style 383 6 6 4" xfId="52397" xr:uid="{8F566E4B-9D7F-4029-A855-063720A187FF}"/>
    <cellStyle name="Style 383 6 6 5" xfId="52398" xr:uid="{017AEDF0-9252-4BA5-BD63-E4485B88517C}"/>
    <cellStyle name="Style 383 6 6 6" xfId="52399" xr:uid="{2147E94C-6C19-4A7D-A7FC-04DB12DCB76A}"/>
    <cellStyle name="Style 383 6 6 7" xfId="52400" xr:uid="{9EDFBC6B-44EF-42D2-95DF-846B47DFA43C}"/>
    <cellStyle name="Style 383 6 6_Commentaires" xfId="52401" xr:uid="{FCBB54A2-B5D3-486F-8B64-E42323785151}"/>
    <cellStyle name="Style 383 6 7" xfId="52402" xr:uid="{41ADCA0A-1CE9-4D15-83CD-A699B9EF8319}"/>
    <cellStyle name="Style 383 6 7 2" xfId="52403" xr:uid="{1EFF5E03-594F-4189-BBBC-F938B5128774}"/>
    <cellStyle name="Style 383 6 7 2 2" xfId="52404" xr:uid="{74372945-1C19-4D11-B430-5BAD3CCD309E}"/>
    <cellStyle name="Style 383 6 7 2 3" xfId="52405" xr:uid="{7D8FBB20-997C-46B1-A585-9F9345765C49}"/>
    <cellStyle name="Style 383 6 7 2 4" xfId="52406" xr:uid="{9FCE9C9E-9152-4292-893D-C5AF95306361}"/>
    <cellStyle name="Style 383 6 7 2 5" xfId="52407" xr:uid="{09DCCCAC-1EBF-47CA-93BD-B3FA1A45E128}"/>
    <cellStyle name="Style 383 6 7 3" xfId="52408" xr:uid="{0621D507-D541-422C-8691-DFA8A2675975}"/>
    <cellStyle name="Style 383 6 7 4" xfId="52409" xr:uid="{961FEEAD-CFEF-473C-9B9D-44E94E70B9E7}"/>
    <cellStyle name="Style 383 6 7 5" xfId="52410" xr:uid="{B2C21DC1-B7E4-4DE0-8AE3-A60D3C6F2ADE}"/>
    <cellStyle name="Style 383 6 7 6" xfId="52411" xr:uid="{1BE8914B-394A-4BE4-9648-C4E70BD750C6}"/>
    <cellStyle name="Style 383 6 7_Commentaires" xfId="52412" xr:uid="{00BDF53F-8BF0-46C0-A9D0-996F69E5AA9D}"/>
    <cellStyle name="Style 383 6 8" xfId="52413" xr:uid="{63BF36D6-2535-4813-A96A-850F249680F4}"/>
    <cellStyle name="Style 383 6 8 2" xfId="52414" xr:uid="{FEE5A8EA-0626-4CEB-A129-B197CB0F6C25}"/>
    <cellStyle name="Style 383 6 8 3" xfId="52415" xr:uid="{01193320-286D-4777-B8CE-F129C27BBD8A}"/>
    <cellStyle name="Style 383 6 8 4" xfId="52416" xr:uid="{FB51939F-3497-4614-BC24-6F18BCDB4B93}"/>
    <cellStyle name="Style 383 6 8 5" xfId="52417" xr:uid="{3A386B14-E363-4691-895B-4D54D15D514B}"/>
    <cellStyle name="Style 383 6 8_Commentaires" xfId="52418" xr:uid="{A6AC210A-DCDD-43FF-AE86-E71025BEC305}"/>
    <cellStyle name="Style 383 6 9" xfId="52419" xr:uid="{C265BA7C-3686-4360-B9BB-E99C14AD66E2}"/>
    <cellStyle name="Style 383 6_Commentaires" xfId="52420" xr:uid="{97D10155-2ADE-42F6-8F70-EA61329F4CEF}"/>
    <cellStyle name="Style 383 7" xfId="52421" xr:uid="{6C68527D-D418-4CFF-BEC9-204DAB514D18}"/>
    <cellStyle name="Style 383 7 10" xfId="52422" xr:uid="{99CA98C5-5C97-43F6-BF25-899ADC0C75D9}"/>
    <cellStyle name="Style 383 7 11" xfId="52423" xr:uid="{578C470D-8631-4478-AD9A-AB3E8D8579C7}"/>
    <cellStyle name="Style 383 7 12" xfId="52424" xr:uid="{CD205D9A-A586-4426-96D7-E63E891B297B}"/>
    <cellStyle name="Style 383 7 2" xfId="52425" xr:uid="{30457247-EBCD-46BC-AA5C-AB4C48368E83}"/>
    <cellStyle name="Style 383 7 2 10" xfId="52426" xr:uid="{8C003EC6-A1D7-4B0A-954F-5249E83DE521}"/>
    <cellStyle name="Style 383 7 2 2" xfId="52427" xr:uid="{1635A309-105B-412A-ADE3-159D324E218E}"/>
    <cellStyle name="Style 383 7 2 2 2" xfId="52428" xr:uid="{86A5754B-BB5A-48D1-BD86-38080ACB5CBE}"/>
    <cellStyle name="Style 383 7 2 2 2 2" xfId="52429" xr:uid="{48FA7DE0-604A-4BD4-B41E-5D660B58C48E}"/>
    <cellStyle name="Style 383 7 2 2 2 3" xfId="52430" xr:uid="{BB8C5A99-220E-4027-8FBD-581C63C6CAC4}"/>
    <cellStyle name="Style 383 7 2 2 2 4" xfId="52431" xr:uid="{716F9BE4-C5DA-49E1-9083-5F44F904E1C0}"/>
    <cellStyle name="Style 383 7 2 2 2 5" xfId="52432" xr:uid="{1F095F6C-0AA8-4F18-AD36-CD40F9D73AAF}"/>
    <cellStyle name="Style 383 7 2 2 3" xfId="52433" xr:uid="{C7F4E601-EA5D-4CA1-8A56-FBBD4B19C724}"/>
    <cellStyle name="Style 383 7 2 2 3 2" xfId="52434" xr:uid="{4E599060-F337-4A9D-85A1-745222887924}"/>
    <cellStyle name="Style 383 7 2 2 3 3" xfId="52435" xr:uid="{28D6A550-10D8-4A7E-A78A-6000F95239D7}"/>
    <cellStyle name="Style 383 7 2 2 3 4" xfId="52436" xr:uid="{534B373A-60AE-47F2-AFA5-25A59A88B5FF}"/>
    <cellStyle name="Style 383 7 2 2 3 5" xfId="52437" xr:uid="{D542E2F5-20DD-492C-8F0D-2DD46CE7D102}"/>
    <cellStyle name="Style 383 7 2 2 4" xfId="52438" xr:uid="{867085B8-C042-4DCC-8B60-DCDFFB9B30DC}"/>
    <cellStyle name="Style 383 7 2 2 5" xfId="52439" xr:uid="{91F6EBC4-3E93-4085-B533-8060A3DE7751}"/>
    <cellStyle name="Style 383 7 2 2 6" xfId="52440" xr:uid="{E77DBCE8-97BC-4652-B9D0-D54CB60D4FC3}"/>
    <cellStyle name="Style 383 7 2 2 7" xfId="52441" xr:uid="{5C0F680E-A830-4BBB-9932-249DE7338B83}"/>
    <cellStyle name="Style 383 7 2 2_Commentaires" xfId="52442" xr:uid="{73976F2C-E582-472A-9B29-5B99C76E2D21}"/>
    <cellStyle name="Style 383 7 2 3" xfId="52443" xr:uid="{1ED36DAA-118A-4F83-BC10-599228C9D879}"/>
    <cellStyle name="Style 383 7 2 3 2" xfId="52444" xr:uid="{B212545A-BF4A-471A-B99E-E61A52D58D14}"/>
    <cellStyle name="Style 383 7 2 3 2 2" xfId="52445" xr:uid="{59BF43D1-2D4C-42C4-A228-B1CEA5E155F2}"/>
    <cellStyle name="Style 383 7 2 3 2 3" xfId="52446" xr:uid="{1A94B1F5-81E4-41D6-9502-0E19BE761073}"/>
    <cellStyle name="Style 383 7 2 3 2 4" xfId="52447" xr:uid="{C3C00BC4-DFB9-4FFE-AA39-08918E46DF75}"/>
    <cellStyle name="Style 383 7 2 3 2 5" xfId="52448" xr:uid="{D65D5304-52FF-4651-8B32-F8E375CC2B53}"/>
    <cellStyle name="Style 383 7 2 3 3" xfId="52449" xr:uid="{B18CE340-8F56-45DF-8B0B-01DB7B35794F}"/>
    <cellStyle name="Style 383 7 2 3 3 2" xfId="52450" xr:uid="{D4A89D77-DBE0-4501-B66D-5B07C5ABF001}"/>
    <cellStyle name="Style 383 7 2 3 3 3" xfId="52451" xr:uid="{B845A9D5-A646-49D8-B639-C72980070166}"/>
    <cellStyle name="Style 383 7 2 3 3 4" xfId="52452" xr:uid="{396DB004-F8B5-4097-AA37-784D79109564}"/>
    <cellStyle name="Style 383 7 2 3 3 5" xfId="52453" xr:uid="{4B45A4EE-4746-4A38-9A12-7B5EAD3637DD}"/>
    <cellStyle name="Style 383 7 2 3 4" xfId="52454" xr:uid="{728AA2CC-2F2C-431E-966B-8C5D43406648}"/>
    <cellStyle name="Style 383 7 2 3 5" xfId="52455" xr:uid="{28B80951-A33D-495E-871C-D1B5F3B56053}"/>
    <cellStyle name="Style 383 7 2 3 6" xfId="52456" xr:uid="{44C957B2-0BF5-4D32-A230-582DAD1BC307}"/>
    <cellStyle name="Style 383 7 2 3 7" xfId="52457" xr:uid="{CA9000C3-0C72-4E6E-BE6E-1E0752C1DAA1}"/>
    <cellStyle name="Style 383 7 2 3_Commentaires" xfId="52458" xr:uid="{A7D59159-9352-4449-B62A-A95CAAFAC34D}"/>
    <cellStyle name="Style 383 7 2 4" xfId="52459" xr:uid="{B64D56CD-8B62-4583-9814-2C64BD18E897}"/>
    <cellStyle name="Style 383 7 2 4 2" xfId="52460" xr:uid="{A66FDEBD-3D57-4FDE-9E48-F528DB45AFBF}"/>
    <cellStyle name="Style 383 7 2 4 2 2" xfId="52461" xr:uid="{B1A1FF2F-3287-4D50-9171-157EED05B7D9}"/>
    <cellStyle name="Style 383 7 2 4 2 3" xfId="52462" xr:uid="{3131B17F-D8DA-4FA3-97AD-1F66FACB8287}"/>
    <cellStyle name="Style 383 7 2 4 2 4" xfId="52463" xr:uid="{A63CCB68-6313-4624-B87A-4F9C5DC64D31}"/>
    <cellStyle name="Style 383 7 2 4 2 5" xfId="52464" xr:uid="{FDB23681-1852-40F3-8755-1932AD6E1EDA}"/>
    <cellStyle name="Style 383 7 2 4 3" xfId="52465" xr:uid="{AA815C0F-F38E-45AA-8101-AF3AC4B7EB92}"/>
    <cellStyle name="Style 383 7 2 4 3 2" xfId="52466" xr:uid="{16493111-25E0-4D4F-BA39-0F4F7636CB0C}"/>
    <cellStyle name="Style 383 7 2 4 3 3" xfId="52467" xr:uid="{E6BE5D1A-C831-400F-A060-CF63E1C12FE7}"/>
    <cellStyle name="Style 383 7 2 4 3 4" xfId="52468" xr:uid="{78F1188A-FF93-47D9-9C1F-B9D4FC5AADB4}"/>
    <cellStyle name="Style 383 7 2 4 3 5" xfId="52469" xr:uid="{CED4E8D9-18B2-4972-86EE-E71F9FFCECD7}"/>
    <cellStyle name="Style 383 7 2 4 4" xfId="52470" xr:uid="{0A3496B5-A869-4267-8D03-FD8EA0CB452B}"/>
    <cellStyle name="Style 383 7 2 4 5" xfId="52471" xr:uid="{079A1E29-26D7-4549-A1CF-1BB8FE76A38F}"/>
    <cellStyle name="Style 383 7 2 4 6" xfId="52472" xr:uid="{A6B37151-AFCA-4BA5-8A5D-02A8D7A014AF}"/>
    <cellStyle name="Style 383 7 2 4 7" xfId="52473" xr:uid="{D638F603-40E1-488E-B94F-31DA34D3897D}"/>
    <cellStyle name="Style 383 7 2 5" xfId="52474" xr:uid="{4D7A9520-494F-41B6-9B6A-FD3FD6C81C31}"/>
    <cellStyle name="Style 383 7 2 5 2" xfId="52475" xr:uid="{8FEBE993-FDA0-491E-8CE9-1336155ABBC2}"/>
    <cellStyle name="Style 383 7 2 5 3" xfId="52476" xr:uid="{BC1FD5BA-8C5C-4022-9435-DF9E342E95CF}"/>
    <cellStyle name="Style 383 7 2 5 4" xfId="52477" xr:uid="{0CD9154B-6C59-4EA3-A7EC-EF7AF0C12D0F}"/>
    <cellStyle name="Style 383 7 2 5 5" xfId="52478" xr:uid="{15C06036-3EB0-4C28-89A8-E66ED8F6439C}"/>
    <cellStyle name="Style 383 7 2 6" xfId="52479" xr:uid="{9DAC17A3-00B2-40EC-A99D-048B02A01F0D}"/>
    <cellStyle name="Style 383 7 2 6 2" xfId="52480" xr:uid="{48930EF0-3699-4C33-A2D1-9C6B840B89DD}"/>
    <cellStyle name="Style 383 7 2 6 3" xfId="52481" xr:uid="{75B0FCAA-FF91-4A03-B988-5EB7586AE887}"/>
    <cellStyle name="Style 383 7 2 6 4" xfId="52482" xr:uid="{367CF5D1-6A12-4866-A357-739FBD2BAA5E}"/>
    <cellStyle name="Style 383 7 2 6 5" xfId="52483" xr:uid="{3D5915EB-DD21-4914-865D-A2F547CEA07B}"/>
    <cellStyle name="Style 383 7 2 7" xfId="52484" xr:uid="{FA384EB2-C55F-4048-81C9-C14B26CFE981}"/>
    <cellStyle name="Style 383 7 2 8" xfId="52485" xr:uid="{34F6F426-A12E-4AEB-A075-819CAF439880}"/>
    <cellStyle name="Style 383 7 2 9" xfId="52486" xr:uid="{0EEAACB6-C2FE-4310-8370-9795D288ECC2}"/>
    <cellStyle name="Style 383 7 2_Commentaires" xfId="52487" xr:uid="{08469964-CE61-48C6-AC99-383F73EE2996}"/>
    <cellStyle name="Style 383 7 3" xfId="52488" xr:uid="{190C109C-48CF-4066-8FC9-30F8B8C8FC72}"/>
    <cellStyle name="Style 383 7 3 2" xfId="52489" xr:uid="{AF7145BD-7B56-4836-B797-E6B31134FC51}"/>
    <cellStyle name="Style 383 7 3 2 2" xfId="52490" xr:uid="{D190E665-E439-4F1A-8FD8-89AE96E799BC}"/>
    <cellStyle name="Style 383 7 3 2 3" xfId="52491" xr:uid="{D17F0386-7C1A-4647-A629-AD25B9285429}"/>
    <cellStyle name="Style 383 7 3 2 4" xfId="52492" xr:uid="{6752FC39-0DCB-48D5-B7C1-D1F730AD50AB}"/>
    <cellStyle name="Style 383 7 3 2 5" xfId="52493" xr:uid="{65906D3E-E516-4917-A195-087C2F1FC8BD}"/>
    <cellStyle name="Style 383 7 3 2_Commentaires" xfId="52494" xr:uid="{0B6790ED-04B2-4EC3-AC2F-FA4F2C712711}"/>
    <cellStyle name="Style 383 7 3 3" xfId="52495" xr:uid="{B08BF2B5-008D-436A-8F72-B43ED52EAC74}"/>
    <cellStyle name="Style 383 7 3 3 2" xfId="52496" xr:uid="{30090C38-CFD8-45EB-B01A-875575085241}"/>
    <cellStyle name="Style 383 7 3 3 3" xfId="52497" xr:uid="{1046A25F-6BA9-4082-B147-1AB4192A61A6}"/>
    <cellStyle name="Style 383 7 3 3 4" xfId="52498" xr:uid="{FC91B27A-B3BB-4844-8CA9-1DF29FFC2251}"/>
    <cellStyle name="Style 383 7 3 3 5" xfId="52499" xr:uid="{2B955C35-0900-4DA7-AA3F-F1FCE44D8B51}"/>
    <cellStyle name="Style 383 7 3 4" xfId="52500" xr:uid="{C4C21AEC-1241-4F84-8315-ECD4F045C0EF}"/>
    <cellStyle name="Style 383 7 3 5" xfId="52501" xr:uid="{3AABBE1E-2C4B-47AE-B5F8-843A603C982E}"/>
    <cellStyle name="Style 383 7 3 6" xfId="52502" xr:uid="{3D08BF55-E549-4062-84A4-F74F03C6E3F4}"/>
    <cellStyle name="Style 383 7 3 7" xfId="52503" xr:uid="{B11B2D3F-D22B-47CD-B1A0-CA653F65D017}"/>
    <cellStyle name="Style 383 7 3_Commentaires" xfId="52504" xr:uid="{9B327D50-CAF8-4CCD-8B5F-61253C7A364E}"/>
    <cellStyle name="Style 383 7 4" xfId="52505" xr:uid="{B74D5A93-7213-4BAA-AA23-D2FE5DA8175A}"/>
    <cellStyle name="Style 383 7 4 2" xfId="52506" xr:uid="{DC57199C-F986-4318-982A-4CFAF0733E63}"/>
    <cellStyle name="Style 383 7 4 2 2" xfId="52507" xr:uid="{E75A2C3A-2E13-4361-A092-634111166AD1}"/>
    <cellStyle name="Style 383 7 4 2 3" xfId="52508" xr:uid="{5689A5D1-3907-497F-A0C3-3AE25CCA872F}"/>
    <cellStyle name="Style 383 7 4 2 4" xfId="52509" xr:uid="{CC35EAE6-2A28-4CD6-BE6D-728444BF0866}"/>
    <cellStyle name="Style 383 7 4 2 5" xfId="52510" xr:uid="{DEF8737A-5864-4B6B-8286-EA6619AC9D08}"/>
    <cellStyle name="Style 383 7 4 2_Commentaires" xfId="52511" xr:uid="{A4DE7CFA-9EF4-4528-90BB-5CE79D6D2585}"/>
    <cellStyle name="Style 383 7 4 3" xfId="52512" xr:uid="{D2492F3F-64D2-466A-9A27-1984CD77AECA}"/>
    <cellStyle name="Style 383 7 4 3 2" xfId="52513" xr:uid="{45E3DC1E-AA83-4312-80F3-7FBF53EC5682}"/>
    <cellStyle name="Style 383 7 4 3 3" xfId="52514" xr:uid="{077BE29C-691C-4AFB-B38A-DD0237C3AF71}"/>
    <cellStyle name="Style 383 7 4 3 4" xfId="52515" xr:uid="{653CB2E1-CE79-4FC2-A055-13211491AC1B}"/>
    <cellStyle name="Style 383 7 4 3 5" xfId="52516" xr:uid="{A94E2797-6474-4778-A3D0-5C2E30EFBC94}"/>
    <cellStyle name="Style 383 7 4 4" xfId="52517" xr:uid="{5C20A282-8732-4A36-95C5-CD2827AF7691}"/>
    <cellStyle name="Style 383 7 4 5" xfId="52518" xr:uid="{39D1CB22-C18A-4987-8CF0-1EC073CFC7F8}"/>
    <cellStyle name="Style 383 7 4 6" xfId="52519" xr:uid="{CE676309-BA92-4770-BE4F-5C0B44F2EE69}"/>
    <cellStyle name="Style 383 7 4 7" xfId="52520" xr:uid="{C2D0463E-2DC8-4893-8EEF-9127A12D20B8}"/>
    <cellStyle name="Style 383 7 4_Commentaires" xfId="52521" xr:uid="{401E3BBD-7B83-40CA-BD68-541531C23B9C}"/>
    <cellStyle name="Style 383 7 5" xfId="52522" xr:uid="{90282C86-EF7F-4768-A10C-D8CBE7113D2F}"/>
    <cellStyle name="Style 383 7 5 2" xfId="52523" xr:uid="{42BFB1B1-3C7C-40C8-8AB5-AF5DF6A74B75}"/>
    <cellStyle name="Style 383 7 5 2 2" xfId="52524" xr:uid="{02FD299D-85B0-43C3-B10B-F640DA6B7029}"/>
    <cellStyle name="Style 383 7 5 2 3" xfId="52525" xr:uid="{D0819C3C-3114-414A-ADFC-BD16362EF82A}"/>
    <cellStyle name="Style 383 7 5 2 4" xfId="52526" xr:uid="{7870519F-FFDF-4A4C-94B9-F594A8DC19E8}"/>
    <cellStyle name="Style 383 7 5 2 5" xfId="52527" xr:uid="{EFCC49A8-20D9-45A5-A27E-C5A67311286C}"/>
    <cellStyle name="Style 383 7 5 2_Commentaires" xfId="52528" xr:uid="{86CEEB4A-9E37-4007-84F5-DE9B3807B8D8}"/>
    <cellStyle name="Style 383 7 5 3" xfId="52529" xr:uid="{F677D932-D56A-4916-AD32-3BC23B410BDF}"/>
    <cellStyle name="Style 383 7 5 3 2" xfId="52530" xr:uid="{E41E3197-3299-42CD-A52F-2979D6247EBF}"/>
    <cellStyle name="Style 383 7 5 3 3" xfId="52531" xr:uid="{5D1614F6-678B-4717-973E-C0E8EE110979}"/>
    <cellStyle name="Style 383 7 5 3 4" xfId="52532" xr:uid="{5D0862D1-72D1-4DEB-8E23-E51FA4C35DEC}"/>
    <cellStyle name="Style 383 7 5 3 5" xfId="52533" xr:uid="{6C18616B-1733-4197-9881-9663171C9541}"/>
    <cellStyle name="Style 383 7 5 4" xfId="52534" xr:uid="{7CC7E3B5-276E-48D6-9390-B518AA49F8DC}"/>
    <cellStyle name="Style 383 7 5 5" xfId="52535" xr:uid="{6B17C078-2528-40E1-83B6-ECBE17088B23}"/>
    <cellStyle name="Style 383 7 5 6" xfId="52536" xr:uid="{429D16AD-9A8F-4E67-A501-E6F972B6562F}"/>
    <cellStyle name="Style 383 7 5 7" xfId="52537" xr:uid="{A1527359-0054-45FD-9520-381289F3B803}"/>
    <cellStyle name="Style 383 7 5_Commentaires" xfId="52538" xr:uid="{BAD10CDF-9D41-4652-9CE6-9E6FD19E7888}"/>
    <cellStyle name="Style 383 7 6" xfId="52539" xr:uid="{E8270CFC-B3DF-4247-BE3F-C6E6145E9A84}"/>
    <cellStyle name="Style 383 7 6 2" xfId="52540" xr:uid="{5A5DDDE4-913D-4515-BA69-72480AE6B331}"/>
    <cellStyle name="Style 383 7 6 2 2" xfId="52541" xr:uid="{85E96A8E-A9A9-484D-BBBC-C9FDF81B7063}"/>
    <cellStyle name="Style 383 7 6 2 3" xfId="52542" xr:uid="{5E5D5C1F-BF9A-4BB7-A2E5-C13CC643394E}"/>
    <cellStyle name="Style 383 7 6 2 4" xfId="52543" xr:uid="{37E1C6EB-A475-427F-A0FF-9A1E80782DE7}"/>
    <cellStyle name="Style 383 7 6 2 5" xfId="52544" xr:uid="{607FF25C-6543-499C-8742-D58D439DA829}"/>
    <cellStyle name="Style 383 7 6 2_Commentaires" xfId="52545" xr:uid="{90E55E14-BA28-498C-B74D-AAEACDCD162B}"/>
    <cellStyle name="Style 383 7 6 3" xfId="52546" xr:uid="{EDBA9D48-E079-41EB-AF5B-D23357E7153E}"/>
    <cellStyle name="Style 383 7 6 3 2" xfId="52547" xr:uid="{FFE49F34-1506-454D-9A75-0900247487D3}"/>
    <cellStyle name="Style 383 7 6 3 3" xfId="52548" xr:uid="{D3D61DE5-D90D-4BE8-A847-76F5F140ADB7}"/>
    <cellStyle name="Style 383 7 6 3 4" xfId="52549" xr:uid="{B17CC347-229B-4A94-8EC8-B4206779CC5A}"/>
    <cellStyle name="Style 383 7 6 3 5" xfId="52550" xr:uid="{80045378-66BE-443E-8E97-B9CFC26170ED}"/>
    <cellStyle name="Style 383 7 6 4" xfId="52551" xr:uid="{A571696D-679F-4533-A63E-712A2FE957A4}"/>
    <cellStyle name="Style 383 7 6 5" xfId="52552" xr:uid="{070C0439-DA74-444F-9B68-129DA85E9E2E}"/>
    <cellStyle name="Style 383 7 6 6" xfId="52553" xr:uid="{A96321CE-1A78-461D-9964-981055AFAF6A}"/>
    <cellStyle name="Style 383 7 6 7" xfId="52554" xr:uid="{4A0CB90C-6765-469E-981D-4D0095B95FF1}"/>
    <cellStyle name="Style 383 7 6_Commentaires" xfId="52555" xr:uid="{683B48B3-0064-496C-AFFA-65FE78659D63}"/>
    <cellStyle name="Style 383 7 7" xfId="52556" xr:uid="{53E5635C-E092-4700-8460-31757593A3E5}"/>
    <cellStyle name="Style 383 7 7 2" xfId="52557" xr:uid="{0EEF7279-4C19-451D-A5B0-27F8A0C1DA34}"/>
    <cellStyle name="Style 383 7 7 2 2" xfId="52558" xr:uid="{6C8F12BF-6B09-4860-B094-0A1C9D39AE5D}"/>
    <cellStyle name="Style 383 7 7 2 3" xfId="52559" xr:uid="{BEE90B22-8968-41BF-83E9-FD85B722AA38}"/>
    <cellStyle name="Style 383 7 7 2 4" xfId="52560" xr:uid="{23479863-E154-4E3E-905F-BE7B1AAA6966}"/>
    <cellStyle name="Style 383 7 7 2 5" xfId="52561" xr:uid="{AA6670E9-662A-4B4F-B22E-41D7568A0843}"/>
    <cellStyle name="Style 383 7 7 3" xfId="52562" xr:uid="{702E4703-8D8E-4A48-ABEB-F8D6EFC8440C}"/>
    <cellStyle name="Style 383 7 7 4" xfId="52563" xr:uid="{FC74937C-85D2-483A-804B-F1D21A5D679A}"/>
    <cellStyle name="Style 383 7 7 5" xfId="52564" xr:uid="{582ED608-F5BA-4C47-9455-28B810C73B30}"/>
    <cellStyle name="Style 383 7 7 6" xfId="52565" xr:uid="{7775257C-2439-49B1-B8F9-079B029E0714}"/>
    <cellStyle name="Style 383 7 7_Commentaires" xfId="52566" xr:uid="{AE6E768F-27E7-4890-B946-12777034DE6C}"/>
    <cellStyle name="Style 383 7 8" xfId="52567" xr:uid="{9373BE07-7C61-42D1-B7A2-8B4CED7C07B0}"/>
    <cellStyle name="Style 383 7 8 2" xfId="52568" xr:uid="{83E5D150-C41D-4D3C-81E0-7EBF6955A1A9}"/>
    <cellStyle name="Style 383 7 8 3" xfId="52569" xr:uid="{9949153E-127C-4429-9654-7E09DC145974}"/>
    <cellStyle name="Style 383 7 8 4" xfId="52570" xr:uid="{9844BF3F-EB9A-44F3-96F0-B1BEDDBBC9C3}"/>
    <cellStyle name="Style 383 7 8 5" xfId="52571" xr:uid="{038B0E53-7C26-4E0A-BC45-4CBFD10282F2}"/>
    <cellStyle name="Style 383 7 8_Commentaires" xfId="52572" xr:uid="{E9B12D76-18FF-4BA8-9E9A-41E66B96BA21}"/>
    <cellStyle name="Style 383 7 9" xfId="52573" xr:uid="{9E6804FA-D42B-4EE5-97FF-D1DF6D88DE10}"/>
    <cellStyle name="Style 383 7_Commentaires" xfId="52574" xr:uid="{D790543B-21DE-4C3C-B8A7-ACB54498AFC1}"/>
    <cellStyle name="Style 383 8" xfId="52575" xr:uid="{2A30F770-DF53-4068-A278-AE28D82D3123}"/>
    <cellStyle name="Style 383 8 10" xfId="52576" xr:uid="{9BD111CE-6B42-4238-8033-A27535D00555}"/>
    <cellStyle name="Style 383 8 11" xfId="52577" xr:uid="{DF6B5866-56E8-4F4B-91E5-2A65E6B71C1A}"/>
    <cellStyle name="Style 383 8 12" xfId="52578" xr:uid="{0BB32E7F-5B7F-4148-9092-0595924A0799}"/>
    <cellStyle name="Style 383 8 2" xfId="52579" xr:uid="{0B66355E-57BE-461A-B9AF-35E10818951A}"/>
    <cellStyle name="Style 383 8 2 10" xfId="52580" xr:uid="{F36101BB-A319-428A-8864-800AB1A40402}"/>
    <cellStyle name="Style 383 8 2 2" xfId="52581" xr:uid="{1DCB0523-6BF9-4241-B1D0-93D007D2158D}"/>
    <cellStyle name="Style 383 8 2 2 2" xfId="52582" xr:uid="{AAF373BF-7BD8-4ECE-B711-5A7746448A72}"/>
    <cellStyle name="Style 383 8 2 2 2 2" xfId="52583" xr:uid="{1494E5E2-E48E-44F2-80E0-40B70BC23236}"/>
    <cellStyle name="Style 383 8 2 2 2 3" xfId="52584" xr:uid="{3DB97C8E-FDD3-407A-AABE-F986979D6929}"/>
    <cellStyle name="Style 383 8 2 2 2 4" xfId="52585" xr:uid="{AD4CC3D3-814B-4681-9D8C-AAB12CB467E6}"/>
    <cellStyle name="Style 383 8 2 2 2 5" xfId="52586" xr:uid="{860CAC9B-0557-4D99-9952-00DE84988497}"/>
    <cellStyle name="Style 383 8 2 2 3" xfId="52587" xr:uid="{6CA14354-EC8E-440E-A66D-EBA5FD7344E6}"/>
    <cellStyle name="Style 383 8 2 2 3 2" xfId="52588" xr:uid="{6EAA29B4-96CD-40B4-BB95-15AD2309E5AA}"/>
    <cellStyle name="Style 383 8 2 2 3 3" xfId="52589" xr:uid="{B6A14DEF-053A-4DD3-992B-8A0CDCFADFAA}"/>
    <cellStyle name="Style 383 8 2 2 3 4" xfId="52590" xr:uid="{637A29BD-6536-4200-95CE-C678B16F4A72}"/>
    <cellStyle name="Style 383 8 2 2 3 5" xfId="52591" xr:uid="{B0F5A512-16FF-4587-8AAF-D889FAD7D531}"/>
    <cellStyle name="Style 383 8 2 2 4" xfId="52592" xr:uid="{BC53F68B-4126-4213-BFC5-5DF018B392EE}"/>
    <cellStyle name="Style 383 8 2 2 5" xfId="52593" xr:uid="{B214FF29-8614-40EC-B700-82AEEB326999}"/>
    <cellStyle name="Style 383 8 2 2 6" xfId="52594" xr:uid="{3619339B-D7AF-4D9E-9103-7A3EDE6C716B}"/>
    <cellStyle name="Style 383 8 2 2 7" xfId="52595" xr:uid="{554E9764-6642-4207-97A9-B45DECC541C0}"/>
    <cellStyle name="Style 383 8 2 2_Commentaires" xfId="52596" xr:uid="{F840CB89-B11B-4147-B3EF-57188CFB357A}"/>
    <cellStyle name="Style 383 8 2 3" xfId="52597" xr:uid="{5612C0C9-B220-455F-8720-F39736943C57}"/>
    <cellStyle name="Style 383 8 2 3 2" xfId="52598" xr:uid="{3FF94BFA-1F26-4DAC-B6D1-DDE3CD20F566}"/>
    <cellStyle name="Style 383 8 2 3 2 2" xfId="52599" xr:uid="{9FE05656-FDA3-42B3-9699-1DF4E1F613AF}"/>
    <cellStyle name="Style 383 8 2 3 2 3" xfId="52600" xr:uid="{FA933648-2D8B-4659-9F35-B8BB1FBDD778}"/>
    <cellStyle name="Style 383 8 2 3 2 4" xfId="52601" xr:uid="{3B4FA5A6-A51C-4864-BCD9-8F03304FC825}"/>
    <cellStyle name="Style 383 8 2 3 2 5" xfId="52602" xr:uid="{36CA810E-E24B-4750-AAFE-2977F9A0924A}"/>
    <cellStyle name="Style 383 8 2 3 3" xfId="52603" xr:uid="{3AA4AD49-A3FA-4129-9E9D-C7C4FB9445A1}"/>
    <cellStyle name="Style 383 8 2 3 3 2" xfId="52604" xr:uid="{F9114BBA-D58E-428D-98E3-618D182F02C4}"/>
    <cellStyle name="Style 383 8 2 3 3 3" xfId="52605" xr:uid="{A11A45BF-5C69-4099-9E09-6A63A9DAD198}"/>
    <cellStyle name="Style 383 8 2 3 3 4" xfId="52606" xr:uid="{F26FBFF4-D33C-41C2-9A0E-E2D7F46D670A}"/>
    <cellStyle name="Style 383 8 2 3 3 5" xfId="52607" xr:uid="{B9E87C76-0B5D-4AAB-BB64-51C497761DCC}"/>
    <cellStyle name="Style 383 8 2 3 4" xfId="52608" xr:uid="{138A3744-52C3-4BE9-BF99-C71FBEC4D342}"/>
    <cellStyle name="Style 383 8 2 3 5" xfId="52609" xr:uid="{0816AFC3-23F8-40FE-B1F8-5D7BCDFCC2A1}"/>
    <cellStyle name="Style 383 8 2 3 6" xfId="52610" xr:uid="{69A8F47B-2A0C-4112-A954-6C1ECAA736F2}"/>
    <cellStyle name="Style 383 8 2 3 7" xfId="52611" xr:uid="{7F3A9006-6A8F-4451-9E51-74C620723E5C}"/>
    <cellStyle name="Style 383 8 2 3_Commentaires" xfId="52612" xr:uid="{AB8E9307-6167-40A0-BA05-3431C5EF99BE}"/>
    <cellStyle name="Style 383 8 2 4" xfId="52613" xr:uid="{67677E4C-4F35-44A1-AFD8-55CA3153A7DB}"/>
    <cellStyle name="Style 383 8 2 4 2" xfId="52614" xr:uid="{363390E5-BFA1-47B1-876B-05FB028A384B}"/>
    <cellStyle name="Style 383 8 2 4 2 2" xfId="52615" xr:uid="{C8A875D1-DF20-4678-9F5A-68A7C4EE4F97}"/>
    <cellStyle name="Style 383 8 2 4 2 3" xfId="52616" xr:uid="{1AABF9EF-099C-46D8-A32B-062B196F0626}"/>
    <cellStyle name="Style 383 8 2 4 2 4" xfId="52617" xr:uid="{53B2441A-BB04-4CA3-BA01-21ABDDA2D97E}"/>
    <cellStyle name="Style 383 8 2 4 2 5" xfId="52618" xr:uid="{22A3BB7C-FBD1-42B1-8FC9-22B1CEFCAFE4}"/>
    <cellStyle name="Style 383 8 2 4 3" xfId="52619" xr:uid="{7D1EBD26-4CB1-4D83-956B-5C150EACEE4B}"/>
    <cellStyle name="Style 383 8 2 4 3 2" xfId="52620" xr:uid="{9E8BD5D7-35AF-4840-B866-B5AE6EE5FE08}"/>
    <cellStyle name="Style 383 8 2 4 3 3" xfId="52621" xr:uid="{07377257-10DC-4648-A920-7B5800329DD7}"/>
    <cellStyle name="Style 383 8 2 4 3 4" xfId="52622" xr:uid="{C5EAE86C-F9A3-4D3C-A1BA-71257127E6B2}"/>
    <cellStyle name="Style 383 8 2 4 3 5" xfId="52623" xr:uid="{D7BD1ABD-A522-4468-8CBB-9B6B699E7632}"/>
    <cellStyle name="Style 383 8 2 4 4" xfId="52624" xr:uid="{FB96E732-E454-4727-90D2-230EE537586A}"/>
    <cellStyle name="Style 383 8 2 4 5" xfId="52625" xr:uid="{6021A8AA-7BE5-4DF0-BB11-38C51ED07F18}"/>
    <cellStyle name="Style 383 8 2 4 6" xfId="52626" xr:uid="{884BDEF6-C55B-4CD9-A5BD-77C377BE7E73}"/>
    <cellStyle name="Style 383 8 2 4 7" xfId="52627" xr:uid="{248D0A41-2C2D-4FE5-83E8-2F77F820A55F}"/>
    <cellStyle name="Style 383 8 2 5" xfId="52628" xr:uid="{B0055A69-B07B-46B5-8A7E-6C2B3EAD3C88}"/>
    <cellStyle name="Style 383 8 2 5 2" xfId="52629" xr:uid="{CC2DCB77-5701-4B9C-93FE-8155B5327326}"/>
    <cellStyle name="Style 383 8 2 5 3" xfId="52630" xr:uid="{9E958806-701D-49AE-8403-BC4FC3FFFFE8}"/>
    <cellStyle name="Style 383 8 2 5 4" xfId="52631" xr:uid="{08304C16-08D0-455F-B01E-EFD0E99FC6AA}"/>
    <cellStyle name="Style 383 8 2 5 5" xfId="52632" xr:uid="{B21DEEF4-74D6-4DF9-BD5A-0FA72A83CDF8}"/>
    <cellStyle name="Style 383 8 2 6" xfId="52633" xr:uid="{F20007E2-1223-4A37-A066-C86755C3485B}"/>
    <cellStyle name="Style 383 8 2 6 2" xfId="52634" xr:uid="{C21C8193-3377-40BF-8867-B2EFFC8E1870}"/>
    <cellStyle name="Style 383 8 2 6 3" xfId="52635" xr:uid="{BED9B321-88B6-43A4-B458-DC82A603A108}"/>
    <cellStyle name="Style 383 8 2 6 4" xfId="52636" xr:uid="{B1459710-29CD-4A80-AD11-50252F6B4405}"/>
    <cellStyle name="Style 383 8 2 6 5" xfId="52637" xr:uid="{BDAA6686-8E4E-4952-9292-EE72C29CC240}"/>
    <cellStyle name="Style 383 8 2 7" xfId="52638" xr:uid="{239A13B3-C75A-4C6E-8B3D-86DB303F32A2}"/>
    <cellStyle name="Style 383 8 2 8" xfId="52639" xr:uid="{5DDD65CB-6827-4B68-BBB4-47841B9A2E2F}"/>
    <cellStyle name="Style 383 8 2 9" xfId="52640" xr:uid="{39A284FD-C148-4090-80B0-E2185A7F17EC}"/>
    <cellStyle name="Style 383 8 2_Commentaires" xfId="52641" xr:uid="{ABE645AC-6FA0-4554-B797-9EA681BDBE10}"/>
    <cellStyle name="Style 383 8 3" xfId="52642" xr:uid="{6DE9D9AA-6E83-43BB-B92E-90F67A6F5990}"/>
    <cellStyle name="Style 383 8 3 2" xfId="52643" xr:uid="{B927BF92-E446-44C6-947E-BA6FEA180F60}"/>
    <cellStyle name="Style 383 8 3 2 2" xfId="52644" xr:uid="{9B820A22-A830-4DAE-BCE2-B3342B2E4E4C}"/>
    <cellStyle name="Style 383 8 3 2 3" xfId="52645" xr:uid="{7848C0C7-CD68-40B9-BF85-BAE938DCFFCD}"/>
    <cellStyle name="Style 383 8 3 2 4" xfId="52646" xr:uid="{56D26DF0-F1AD-4205-8E0E-E2FB85E17D7E}"/>
    <cellStyle name="Style 383 8 3 2 5" xfId="52647" xr:uid="{7C179D7A-3200-40E7-9645-C1436B01AAB5}"/>
    <cellStyle name="Style 383 8 3 2_Commentaires" xfId="52648" xr:uid="{15655EB4-3976-4927-957F-48D9424C0EE5}"/>
    <cellStyle name="Style 383 8 3 3" xfId="52649" xr:uid="{D7A8B51F-CAEA-4D57-B93E-F60B9528D321}"/>
    <cellStyle name="Style 383 8 3 3 2" xfId="52650" xr:uid="{AA5315DF-DA0A-4D11-8063-7B5E0753B020}"/>
    <cellStyle name="Style 383 8 3 3 3" xfId="52651" xr:uid="{E5C78F9A-CDB7-483E-9168-B173A7AB4C1D}"/>
    <cellStyle name="Style 383 8 3 3 4" xfId="52652" xr:uid="{5EFC2F9A-B394-428C-B957-E2D97ED30B94}"/>
    <cellStyle name="Style 383 8 3 3 5" xfId="52653" xr:uid="{D4510188-1D67-44F5-9951-4037682B8039}"/>
    <cellStyle name="Style 383 8 3 4" xfId="52654" xr:uid="{A1D3F4B2-5FB0-4DC2-9AC7-3DA9D8637270}"/>
    <cellStyle name="Style 383 8 3 5" xfId="52655" xr:uid="{77137156-0F92-4061-93C5-FC5BA41D2D2D}"/>
    <cellStyle name="Style 383 8 3 6" xfId="52656" xr:uid="{563F3B2F-30C0-4C20-A1D1-D25A8DE680B3}"/>
    <cellStyle name="Style 383 8 3 7" xfId="52657" xr:uid="{21D11D93-4C71-41B5-80DE-4A656453FD55}"/>
    <cellStyle name="Style 383 8 3_Commentaires" xfId="52658" xr:uid="{D13A4DDF-64AF-4F17-867F-FA08517844E7}"/>
    <cellStyle name="Style 383 8 4" xfId="52659" xr:uid="{A7DC86DF-DD65-4E15-A32D-F61043BFC917}"/>
    <cellStyle name="Style 383 8 4 2" xfId="52660" xr:uid="{88620065-556C-480F-B231-1538051269A2}"/>
    <cellStyle name="Style 383 8 4 2 2" xfId="52661" xr:uid="{42C094F8-202B-48E4-B5B8-9D5C4466DB05}"/>
    <cellStyle name="Style 383 8 4 2 3" xfId="52662" xr:uid="{2223366A-7977-402E-BF31-2DF17B70630D}"/>
    <cellStyle name="Style 383 8 4 2 4" xfId="52663" xr:uid="{9E5B8672-C603-4670-91C3-8FA69350A6C0}"/>
    <cellStyle name="Style 383 8 4 2 5" xfId="52664" xr:uid="{F8FBB4A7-BF74-407B-A6F3-E6328EBB699B}"/>
    <cellStyle name="Style 383 8 4 2_Commentaires" xfId="52665" xr:uid="{71197D4E-5A73-40EB-BCEC-2A39CE031707}"/>
    <cellStyle name="Style 383 8 4 3" xfId="52666" xr:uid="{BF5A6D73-43F9-44D5-8CAD-2B48E4F70562}"/>
    <cellStyle name="Style 383 8 4 3 2" xfId="52667" xr:uid="{2B1D09D5-1C50-4672-B3B8-5BA41D7E7DCB}"/>
    <cellStyle name="Style 383 8 4 3 3" xfId="52668" xr:uid="{12A35DA3-70E0-4DC8-BAB5-6BC40F2D5622}"/>
    <cellStyle name="Style 383 8 4 3 4" xfId="52669" xr:uid="{1C9BF421-C28F-4453-B0C1-1FD7ECBD81E8}"/>
    <cellStyle name="Style 383 8 4 3 5" xfId="52670" xr:uid="{31475234-3D1F-474D-91C2-724E7663FB1D}"/>
    <cellStyle name="Style 383 8 4 4" xfId="52671" xr:uid="{9AF7015C-7366-4B4A-B6D2-DF514FA1C00F}"/>
    <cellStyle name="Style 383 8 4 5" xfId="52672" xr:uid="{C51186F2-9190-4EBC-89A3-A26547D3F3CA}"/>
    <cellStyle name="Style 383 8 4 6" xfId="52673" xr:uid="{33936FB3-AE5D-432B-90AF-1553D4F18F7D}"/>
    <cellStyle name="Style 383 8 4 7" xfId="52674" xr:uid="{A7E9E9C9-CBAE-4EA0-9ED5-908A3887BFC8}"/>
    <cellStyle name="Style 383 8 4_Commentaires" xfId="52675" xr:uid="{83CEF4FF-B6C0-4C71-9D23-9DF9B6E296D7}"/>
    <cellStyle name="Style 383 8 5" xfId="52676" xr:uid="{149B99DE-D1B5-4A92-92DA-056E1C0C8529}"/>
    <cellStyle name="Style 383 8 5 2" xfId="52677" xr:uid="{BEBF5786-FFFE-4823-8FF5-325189A12C37}"/>
    <cellStyle name="Style 383 8 5 2 2" xfId="52678" xr:uid="{0E105210-54CA-4B6E-BC05-65C5C83641E6}"/>
    <cellStyle name="Style 383 8 5 2 3" xfId="52679" xr:uid="{F4F3AED2-1356-4E77-9496-8C8D74B12171}"/>
    <cellStyle name="Style 383 8 5 2 4" xfId="52680" xr:uid="{B6A9883C-759A-4D3F-B888-C96417AD4959}"/>
    <cellStyle name="Style 383 8 5 2 5" xfId="52681" xr:uid="{8398A3AD-2772-4D57-B649-BC4E67AD018F}"/>
    <cellStyle name="Style 383 8 5 2_Commentaires" xfId="52682" xr:uid="{5F336E95-7E25-4940-9D96-F4DFD0E3903A}"/>
    <cellStyle name="Style 383 8 5 3" xfId="52683" xr:uid="{77209281-ED7A-4253-8C2A-FC56EE173573}"/>
    <cellStyle name="Style 383 8 5 3 2" xfId="52684" xr:uid="{6D42D46F-79F9-47E8-A529-42CDC9CBCCE4}"/>
    <cellStyle name="Style 383 8 5 3 3" xfId="52685" xr:uid="{9BFD0618-2338-43BB-9906-ABB3EBB4DCD4}"/>
    <cellStyle name="Style 383 8 5 3 4" xfId="52686" xr:uid="{FD239BD1-85ED-4A87-A4D8-07D7B23F1901}"/>
    <cellStyle name="Style 383 8 5 3 5" xfId="52687" xr:uid="{EECFEA02-E03B-470B-B33E-86049A4AD043}"/>
    <cellStyle name="Style 383 8 5 4" xfId="52688" xr:uid="{AF9AB798-3226-4450-BC5F-F7D3618CC953}"/>
    <cellStyle name="Style 383 8 5 5" xfId="52689" xr:uid="{AEEDAF49-0F52-4002-A10D-2282FA566384}"/>
    <cellStyle name="Style 383 8 5 6" xfId="52690" xr:uid="{624B1899-8C44-4834-80F0-79BE1D436DB1}"/>
    <cellStyle name="Style 383 8 5 7" xfId="52691" xr:uid="{0388CD18-D1E2-4230-A91F-B8E17B615600}"/>
    <cellStyle name="Style 383 8 5_Commentaires" xfId="52692" xr:uid="{6EFA1389-151A-4B21-93A8-276C867DC69C}"/>
    <cellStyle name="Style 383 8 6" xfId="52693" xr:uid="{2040A9A0-6424-4A13-8CAB-7EDD3821D2E5}"/>
    <cellStyle name="Style 383 8 6 2" xfId="52694" xr:uid="{4F68FE43-527B-42D7-BBF4-9034655B7F86}"/>
    <cellStyle name="Style 383 8 6 2 2" xfId="52695" xr:uid="{AA6F1909-DDC8-4E41-92DF-6E3C15720BAC}"/>
    <cellStyle name="Style 383 8 6 2 3" xfId="52696" xr:uid="{6842C833-7AC5-47B5-B05D-E602DD709F06}"/>
    <cellStyle name="Style 383 8 6 2 4" xfId="52697" xr:uid="{2EB7C01E-EF94-4C30-ADA9-1B1CD6FCCBAF}"/>
    <cellStyle name="Style 383 8 6 2 5" xfId="52698" xr:uid="{7A0F6E90-46B3-4F91-81AB-CCA0840E3199}"/>
    <cellStyle name="Style 383 8 6 2_Commentaires" xfId="52699" xr:uid="{8B166AF0-E746-418F-8C7F-5313AC65A9AF}"/>
    <cellStyle name="Style 383 8 6 3" xfId="52700" xr:uid="{9FDD80E0-1E3F-41FB-99FB-6EF8D75C6567}"/>
    <cellStyle name="Style 383 8 6 3 2" xfId="52701" xr:uid="{A00C9C4F-8F97-4649-AA76-74C99E6EB4B2}"/>
    <cellStyle name="Style 383 8 6 3 3" xfId="52702" xr:uid="{9A14B673-B83C-4CB5-BC6B-694F39D88B11}"/>
    <cellStyle name="Style 383 8 6 3 4" xfId="52703" xr:uid="{25F9D20D-414D-47CC-ACA1-80D2A7ED04CB}"/>
    <cellStyle name="Style 383 8 6 3 5" xfId="52704" xr:uid="{F8EF38C4-91D0-4F9F-98D1-C80D1FCA20B0}"/>
    <cellStyle name="Style 383 8 6 4" xfId="52705" xr:uid="{355AE58C-2A22-4047-B84C-E84550284A55}"/>
    <cellStyle name="Style 383 8 6 5" xfId="52706" xr:uid="{9C627717-BFA6-41D5-85B6-F5082B90B5B2}"/>
    <cellStyle name="Style 383 8 6 6" xfId="52707" xr:uid="{7E14DB7A-6ADC-45AF-8297-FAE1B5C03ED7}"/>
    <cellStyle name="Style 383 8 6 7" xfId="52708" xr:uid="{81211E19-8D61-47C4-B9A4-756576CDFFAD}"/>
    <cellStyle name="Style 383 8 6_Commentaires" xfId="52709" xr:uid="{D03C3F04-CF81-48AD-A218-8E8D07FAB5FE}"/>
    <cellStyle name="Style 383 8 7" xfId="52710" xr:uid="{673DADBA-8722-4BBC-9B44-5FBD103A7051}"/>
    <cellStyle name="Style 383 8 7 2" xfId="52711" xr:uid="{FC56BA06-C25E-4630-B22D-E22121A8ED6F}"/>
    <cellStyle name="Style 383 8 7 2 2" xfId="52712" xr:uid="{62F6DCAC-E24C-47B8-9A52-BF567659A349}"/>
    <cellStyle name="Style 383 8 7 2 3" xfId="52713" xr:uid="{C17B2BE5-3486-41CF-85D1-A82FF8D508A5}"/>
    <cellStyle name="Style 383 8 7 2 4" xfId="52714" xr:uid="{E6BDCCF2-FAD7-4A14-9F5C-97063305338E}"/>
    <cellStyle name="Style 383 8 7 2 5" xfId="52715" xr:uid="{565E231F-001F-4D7C-AE2D-DADEA561AF34}"/>
    <cellStyle name="Style 383 8 7 3" xfId="52716" xr:uid="{57B5E827-3906-4AD0-9843-EBAA51CA5CCE}"/>
    <cellStyle name="Style 383 8 7 4" xfId="52717" xr:uid="{45940E98-1E5A-4E3C-8304-A83CD7CC4E3B}"/>
    <cellStyle name="Style 383 8 7 5" xfId="52718" xr:uid="{E1DC01BC-7CDB-408C-9A8E-BDCE036B7FCF}"/>
    <cellStyle name="Style 383 8 7 6" xfId="52719" xr:uid="{2C445437-A0C3-4943-A2EA-302BEF05359A}"/>
    <cellStyle name="Style 383 8 7_Commentaires" xfId="52720" xr:uid="{0072E730-36B1-46C3-A03C-04C7E6229461}"/>
    <cellStyle name="Style 383 8 8" xfId="52721" xr:uid="{E8D46DDF-9F49-4E82-B26F-376FA29CF2BF}"/>
    <cellStyle name="Style 383 8 8 2" xfId="52722" xr:uid="{6E5CCB1A-013E-4F41-A017-82DCC12230E1}"/>
    <cellStyle name="Style 383 8 8 3" xfId="52723" xr:uid="{2C15A8B6-1701-46A0-9674-EB93DCE65212}"/>
    <cellStyle name="Style 383 8 8 4" xfId="52724" xr:uid="{D35B0BFF-BE64-41DB-9A36-E1D8CE852F83}"/>
    <cellStyle name="Style 383 8 8 5" xfId="52725" xr:uid="{6FD51A8D-C24C-48EE-AC02-C3DE2C13DF3C}"/>
    <cellStyle name="Style 383 8 8_Commentaires" xfId="52726" xr:uid="{EC57D991-0900-43F8-9F33-4510B78A86FA}"/>
    <cellStyle name="Style 383 8 9" xfId="52727" xr:uid="{41BE5917-4EF9-4105-82B5-466F3023B408}"/>
    <cellStyle name="Style 383 8_Commentaires" xfId="52728" xr:uid="{5173F281-C971-4D57-9450-CAB6F73B92A6}"/>
    <cellStyle name="Style 383 9" xfId="52729" xr:uid="{6B8CBE06-C747-4A07-BF60-2F0238629A29}"/>
    <cellStyle name="Style 383 9 10" xfId="52730" xr:uid="{E46A5C3D-1F0A-409A-95E8-3956F217A29E}"/>
    <cellStyle name="Style 383 9 11" xfId="52731" xr:uid="{2805CEEC-7F99-4A11-B58F-A100A033267E}"/>
    <cellStyle name="Style 383 9 2" xfId="52732" xr:uid="{900194C3-F0AE-4485-A2BF-39DB0704B947}"/>
    <cellStyle name="Style 383 9 2 2" xfId="52733" xr:uid="{7F761FB7-5D3A-4EB9-8BA8-95A0FFC3941C}"/>
    <cellStyle name="Style 383 9 2 2 2" xfId="52734" xr:uid="{B524B232-99C1-4061-AEBE-C58C6E481582}"/>
    <cellStyle name="Style 383 9 2 2 2 2" xfId="52735" xr:uid="{012D64BE-79C8-4E46-9A73-B49D3B5CE382}"/>
    <cellStyle name="Style 383 9 2 2 2 3" xfId="52736" xr:uid="{BA14C497-58B9-4E46-BF3D-193A565B1E53}"/>
    <cellStyle name="Style 383 9 2 2 2 4" xfId="52737" xr:uid="{2E5AE637-1816-4B89-AD71-C6752329075F}"/>
    <cellStyle name="Style 383 9 2 2 2 5" xfId="52738" xr:uid="{4D8CAF0D-3A02-4788-9DBA-C8ED3E9F6296}"/>
    <cellStyle name="Style 383 9 2 2 3" xfId="52739" xr:uid="{42F179DA-89C5-4CC3-9A5D-7FBD2C0BDFB8}"/>
    <cellStyle name="Style 383 9 2 2 3 2" xfId="52740" xr:uid="{9FBCAE2E-F7EB-4489-8A75-EF291DD87747}"/>
    <cellStyle name="Style 383 9 2 2 3 3" xfId="52741" xr:uid="{5126E429-040A-446B-A2EE-896B5183D769}"/>
    <cellStyle name="Style 383 9 2 2 3 4" xfId="52742" xr:uid="{0018A92C-F644-4410-AAF8-8D3D26574022}"/>
    <cellStyle name="Style 383 9 2 2 3 5" xfId="52743" xr:uid="{2C5E3542-16C0-4092-BE4C-D085F71F3F25}"/>
    <cellStyle name="Style 383 9 2 2 4" xfId="52744" xr:uid="{06404373-908B-4B5B-B4BB-81B6A2E5740F}"/>
    <cellStyle name="Style 383 9 2 2 5" xfId="52745" xr:uid="{2163D40F-8AC6-4F38-91B4-CD6FE508A07E}"/>
    <cellStyle name="Style 383 9 2 2 6" xfId="52746" xr:uid="{A59B0523-2964-46D9-8BD9-DF1679CDF13D}"/>
    <cellStyle name="Style 383 9 2 2 7" xfId="52747" xr:uid="{2E89F7FF-88CB-447B-A4E7-C4DBE727BD49}"/>
    <cellStyle name="Style 383 9 2 2_Commentaires" xfId="52748" xr:uid="{CCB2D8AB-5014-47FD-999F-3DAAF469E453}"/>
    <cellStyle name="Style 383 9 2 3" xfId="52749" xr:uid="{D84EA6C7-F09D-41E6-B447-006E2F002A0E}"/>
    <cellStyle name="Style 383 9 2 3 2" xfId="52750" xr:uid="{C24C5100-E0B8-4EDB-8FF8-22FEA05D8FCE}"/>
    <cellStyle name="Style 383 9 2 3 2 2" xfId="52751" xr:uid="{150FEF6B-E1A5-4030-B634-1EF231EA52FD}"/>
    <cellStyle name="Style 383 9 2 3 2 3" xfId="52752" xr:uid="{28003C85-7B35-4458-B2AB-151EE614329B}"/>
    <cellStyle name="Style 383 9 2 3 2 4" xfId="52753" xr:uid="{219381F7-5A18-4158-941F-7E723344804A}"/>
    <cellStyle name="Style 383 9 2 3 2 5" xfId="52754" xr:uid="{91F4A315-C1F9-41E3-BB93-A71B83FD3F09}"/>
    <cellStyle name="Style 383 9 2 3 3" xfId="52755" xr:uid="{D6E529DE-7825-403D-A48E-6E9739937719}"/>
    <cellStyle name="Style 383 9 2 3 3 2" xfId="52756" xr:uid="{CD8E5E63-9BF8-4167-9645-5E3757AB90F7}"/>
    <cellStyle name="Style 383 9 2 3 3 3" xfId="52757" xr:uid="{FCB19E9D-0662-4BA7-B53E-C5C1E1B5C0DE}"/>
    <cellStyle name="Style 383 9 2 3 3 4" xfId="52758" xr:uid="{4E1C64BF-04A2-41FC-9487-3BCA73E145C5}"/>
    <cellStyle name="Style 383 9 2 3 3 5" xfId="52759" xr:uid="{B0ED822C-CFB2-4BB1-81F1-29BB3224402E}"/>
    <cellStyle name="Style 383 9 2 3 4" xfId="52760" xr:uid="{C1230D41-510F-4FEE-A7A1-A2C0CCBFDCBE}"/>
    <cellStyle name="Style 383 9 2 3 5" xfId="52761" xr:uid="{AA80BCE8-9F66-4C49-A2F5-DE1C7F9E0B25}"/>
    <cellStyle name="Style 383 9 2 3 6" xfId="52762" xr:uid="{16E841F2-2F90-4054-862D-9671F77BDE29}"/>
    <cellStyle name="Style 383 9 2 3 7" xfId="52763" xr:uid="{910BFA77-DDA2-484B-8693-8B3835CFB6FC}"/>
    <cellStyle name="Style 383 9 2 4" xfId="52764" xr:uid="{A4E130EA-B4F9-4D7B-8C20-452A56E822C7}"/>
    <cellStyle name="Style 383 9 2 4 2" xfId="52765" xr:uid="{051EDE9C-93F4-47E6-8C2A-90115937A947}"/>
    <cellStyle name="Style 383 9 2 4 3" xfId="52766" xr:uid="{56AC9C66-15B7-4937-B3DF-637F5B32886A}"/>
    <cellStyle name="Style 383 9 2 4 4" xfId="52767" xr:uid="{7CB5622E-CDBA-4347-B14F-9D082F30746F}"/>
    <cellStyle name="Style 383 9 2 4 5" xfId="52768" xr:uid="{B3ECCA7A-CE98-4D6B-B249-8A47C61A2C14}"/>
    <cellStyle name="Style 383 9 2 5" xfId="52769" xr:uid="{B77D9E6F-8E0A-41DC-87A5-958C019E2ABF}"/>
    <cellStyle name="Style 383 9 2 5 2" xfId="52770" xr:uid="{92513935-EF0A-4303-8C36-F2C59C210AB6}"/>
    <cellStyle name="Style 383 9 2 5 3" xfId="52771" xr:uid="{6B32F6B7-5A82-431C-A8D4-B42363609952}"/>
    <cellStyle name="Style 383 9 2 5 4" xfId="52772" xr:uid="{DE8B0383-4A7A-423B-AC2A-29CFBCC48432}"/>
    <cellStyle name="Style 383 9 2 5 5" xfId="52773" xr:uid="{24BC1F92-10E0-4F25-8536-5220CEEC382C}"/>
    <cellStyle name="Style 383 9 2 6" xfId="52774" xr:uid="{7CC45D33-37E0-48D3-8787-EA0BDA4C12C8}"/>
    <cellStyle name="Style 383 9 2 7" xfId="52775" xr:uid="{7A0961BA-EDC0-4387-A112-A1CEAEEB4BD4}"/>
    <cellStyle name="Style 383 9 2 8" xfId="52776" xr:uid="{444CF362-607B-49EB-B314-9E21734753C1}"/>
    <cellStyle name="Style 383 9 2 9" xfId="52777" xr:uid="{874D423A-7E43-41A7-86F7-D3711B37F5EB}"/>
    <cellStyle name="Style 383 9 2_Commentaires" xfId="52778" xr:uid="{78886BC6-E7A0-446A-8B3A-B1006738302D}"/>
    <cellStyle name="Style 383 9 3" xfId="52779" xr:uid="{2313895C-BC50-4534-A5A2-4C9717357E01}"/>
    <cellStyle name="Style 383 9 3 2" xfId="52780" xr:uid="{35472152-E4FE-4368-B615-70C62B9F67F3}"/>
    <cellStyle name="Style 383 9 3 2 2" xfId="52781" xr:uid="{429F921B-2E1D-436C-8160-9EB002A0FF23}"/>
    <cellStyle name="Style 383 9 3 2 3" xfId="52782" xr:uid="{3691DCF0-E3B5-4010-A647-3796C552FB5D}"/>
    <cellStyle name="Style 383 9 3 2 4" xfId="52783" xr:uid="{5C1A57DB-594A-438C-AFA9-F8DA9D7A8975}"/>
    <cellStyle name="Style 383 9 3 2 5" xfId="52784" xr:uid="{F1501E16-216D-47C0-91F4-0B5B1EF3100E}"/>
    <cellStyle name="Style 383 9 3 2_Commentaires" xfId="52785" xr:uid="{4533F5D3-D55F-4732-A510-C2E077678E66}"/>
    <cellStyle name="Style 383 9 3 3" xfId="52786" xr:uid="{1D656A0E-7EFF-40BA-AF9B-3C52FE05DEE0}"/>
    <cellStyle name="Style 383 9 3 3 2" xfId="52787" xr:uid="{10C22C1E-71C8-4E84-B5B3-D7C0059C550F}"/>
    <cellStyle name="Style 383 9 3 3 3" xfId="52788" xr:uid="{136A8432-C995-4FCB-AB26-B7319EC3F46C}"/>
    <cellStyle name="Style 383 9 3 3 4" xfId="52789" xr:uid="{D53DDF9D-B274-4320-B698-32038949F30A}"/>
    <cellStyle name="Style 383 9 3 3 5" xfId="52790" xr:uid="{99388203-819B-457D-B824-9D7F681D339C}"/>
    <cellStyle name="Style 383 9 3 4" xfId="52791" xr:uid="{466374C5-91BA-4B6C-B716-E5F8899B6EDB}"/>
    <cellStyle name="Style 383 9 3 5" xfId="52792" xr:uid="{81CC4E54-404D-4B88-8D06-C613390FD6E0}"/>
    <cellStyle name="Style 383 9 3 6" xfId="52793" xr:uid="{D2118EDF-176C-4171-9B3F-3DA75659AA22}"/>
    <cellStyle name="Style 383 9 3 7" xfId="52794" xr:uid="{D4B6A8A9-7BA6-4421-9CAB-5D85DF78FD5C}"/>
    <cellStyle name="Style 383 9 3_Commentaires" xfId="52795" xr:uid="{FA998F0F-31C4-4016-8117-0935289AEB23}"/>
    <cellStyle name="Style 383 9 4" xfId="52796" xr:uid="{07C34BAD-74A0-43E8-BAB2-FF0920D9F5DC}"/>
    <cellStyle name="Style 383 9 4 2" xfId="52797" xr:uid="{27C7CE24-5B3C-43BB-BF4F-49FE01EFBE2C}"/>
    <cellStyle name="Style 383 9 4 2 2" xfId="52798" xr:uid="{F8598B86-BA4D-45F5-9D8D-C480ACD414BC}"/>
    <cellStyle name="Style 383 9 4 2 3" xfId="52799" xr:uid="{87D77592-904C-4C81-B489-3617E39F72E8}"/>
    <cellStyle name="Style 383 9 4 2 4" xfId="52800" xr:uid="{D7242CD0-C2FC-4EA1-89E5-A04292D1E6D0}"/>
    <cellStyle name="Style 383 9 4 2 5" xfId="52801" xr:uid="{97E80824-A620-41E6-93FC-0420D8F639DA}"/>
    <cellStyle name="Style 383 9 4 2_Commentaires" xfId="52802" xr:uid="{4C5933CF-7169-4413-B28A-1364B976169C}"/>
    <cellStyle name="Style 383 9 4 3" xfId="52803" xr:uid="{C7575321-CE0E-4633-94F4-1477F7E1F52E}"/>
    <cellStyle name="Style 383 9 4 3 2" xfId="52804" xr:uid="{01F46CF5-C973-4F92-A8CA-0BEBD405D9B6}"/>
    <cellStyle name="Style 383 9 4 3 3" xfId="52805" xr:uid="{B4B3A6D3-AA2F-4A5C-BC1B-F09B72BFFF39}"/>
    <cellStyle name="Style 383 9 4 3 4" xfId="52806" xr:uid="{B683113C-26A0-4B17-A04E-578CF5711A69}"/>
    <cellStyle name="Style 383 9 4 3 5" xfId="52807" xr:uid="{7332AA58-56F9-4657-B26B-9D81CF781A59}"/>
    <cellStyle name="Style 383 9 4 4" xfId="52808" xr:uid="{6000FE62-FFFE-41B8-9C15-C7574C01422D}"/>
    <cellStyle name="Style 383 9 4 5" xfId="52809" xr:uid="{B0462142-7F49-4568-A8DC-300A0730496E}"/>
    <cellStyle name="Style 383 9 4 6" xfId="52810" xr:uid="{215AC3E0-9A8E-434D-8ABC-BF13FD7F7AC6}"/>
    <cellStyle name="Style 383 9 4 7" xfId="52811" xr:uid="{F6188A54-BD76-4BBB-95DF-9DAB1389895B}"/>
    <cellStyle name="Style 383 9 4_Commentaires" xfId="52812" xr:uid="{084332F0-9DE3-4A64-A524-5C3AB1A28879}"/>
    <cellStyle name="Style 383 9 5" xfId="52813" xr:uid="{1AB18E9B-291C-461B-A2EA-4FA873DB03D4}"/>
    <cellStyle name="Style 383 9 5 2" xfId="52814" xr:uid="{4CAD0CBB-B72B-48BD-995E-3FF5F4C0E156}"/>
    <cellStyle name="Style 383 9 5 2 2" xfId="52815" xr:uid="{1D52827B-FBB7-49A5-A0DF-76F1C3311A8E}"/>
    <cellStyle name="Style 383 9 5 2 3" xfId="52816" xr:uid="{82DEB258-7265-449A-9033-DD85E9EFDC50}"/>
    <cellStyle name="Style 383 9 5 2 4" xfId="52817" xr:uid="{63509ABB-DF65-4FFE-9ECB-2A658C4FC165}"/>
    <cellStyle name="Style 383 9 5 2 5" xfId="52818" xr:uid="{1C96A439-6981-4D27-8203-92EE6397CAF2}"/>
    <cellStyle name="Style 383 9 5 2_Commentaires" xfId="52819" xr:uid="{8A62CD5A-3770-4B36-8CAC-C9CBB64548C4}"/>
    <cellStyle name="Style 383 9 5 3" xfId="52820" xr:uid="{A0F761F0-08E0-480A-B0AD-54B66DB8D93B}"/>
    <cellStyle name="Style 383 9 5 3 2" xfId="52821" xr:uid="{3C358A60-33CF-4E4F-A5C3-3C8AAF77AEB4}"/>
    <cellStyle name="Style 383 9 5 3 3" xfId="52822" xr:uid="{95D63C15-1251-4E9E-B077-97BFDA8A4F65}"/>
    <cellStyle name="Style 383 9 5 3 4" xfId="52823" xr:uid="{F28FB6B6-AF9F-46A5-A1F0-C50DA4D7C5EE}"/>
    <cellStyle name="Style 383 9 5 3 5" xfId="52824" xr:uid="{C2DC547F-2363-414E-A0E0-2C510697D7AD}"/>
    <cellStyle name="Style 383 9 5 4" xfId="52825" xr:uid="{B77EB87C-36D9-473F-8698-C5B7A6877A1A}"/>
    <cellStyle name="Style 383 9 5 5" xfId="52826" xr:uid="{98DD6CA6-B7C2-4978-BC38-BE16EA6C2919}"/>
    <cellStyle name="Style 383 9 5 6" xfId="52827" xr:uid="{646C3260-94C0-498F-ACE1-A8A329FB4396}"/>
    <cellStyle name="Style 383 9 5 7" xfId="52828" xr:uid="{BCB36C6B-023E-40A7-9AE7-88F5A8AAA694}"/>
    <cellStyle name="Style 383 9 5_Commentaires" xfId="52829" xr:uid="{1CB6A6B1-F7A7-467C-B453-F31D9C213A54}"/>
    <cellStyle name="Style 383 9 6" xfId="52830" xr:uid="{C5168926-26EA-45EA-9C3A-4D0B12D0669B}"/>
    <cellStyle name="Style 383 9 6 2" xfId="52831" xr:uid="{2B4870BB-D2CC-4A40-83EE-50FA2BE135E4}"/>
    <cellStyle name="Style 383 9 6 2 2" xfId="52832" xr:uid="{A345E027-A438-48D2-B9E5-800A95FB74E0}"/>
    <cellStyle name="Style 383 9 6 2 3" xfId="52833" xr:uid="{3C21DAAF-0F8B-494C-A35D-261E1164A9B5}"/>
    <cellStyle name="Style 383 9 6 2 4" xfId="52834" xr:uid="{E015CE2C-7962-443D-A46F-39C42CAF7A45}"/>
    <cellStyle name="Style 383 9 6 2 5" xfId="52835" xr:uid="{990D8155-4335-4574-B80D-3B808463EF2B}"/>
    <cellStyle name="Style 383 9 6 2_Commentaires" xfId="52836" xr:uid="{7F80F42E-B1BB-45CA-97EB-B437F5BCBB37}"/>
    <cellStyle name="Style 383 9 6 3" xfId="52837" xr:uid="{5CE13D3E-892B-4DE4-89E6-9D830EA1B59B}"/>
    <cellStyle name="Style 383 9 6 4" xfId="52838" xr:uid="{D00527E0-CB35-4243-A03E-F78AF96F4210}"/>
    <cellStyle name="Style 383 9 6 5" xfId="52839" xr:uid="{F8263D4F-FB42-4CB3-A84F-26323BC743A7}"/>
    <cellStyle name="Style 383 9 6 6" xfId="52840" xr:uid="{6959E62E-1B29-4C46-AE8E-0910EB9F207C}"/>
    <cellStyle name="Style 383 9 6_Commentaires" xfId="52841" xr:uid="{FF19244A-21CB-4929-9236-901761CF01FF}"/>
    <cellStyle name="Style 383 9 7" xfId="52842" xr:uid="{570B8D91-BE54-4F86-85D3-AD37A41EC9A3}"/>
    <cellStyle name="Style 383 9 7 2" xfId="52843" xr:uid="{8A8A0F79-83A1-4F66-8572-3CEAFCEDDFF4}"/>
    <cellStyle name="Style 383 9 7 3" xfId="52844" xr:uid="{DD06F5E3-DF21-4538-91CD-EB0643D2DF19}"/>
    <cellStyle name="Style 383 9 7 4" xfId="52845" xr:uid="{B785A31E-B98B-45BB-8685-D3351830386C}"/>
    <cellStyle name="Style 383 9 7 5" xfId="52846" xr:uid="{E9419206-16ED-4DFB-BEFF-1E312BE6FA9C}"/>
    <cellStyle name="Style 383 9 7_Commentaires" xfId="52847" xr:uid="{D1CB10A6-4A34-42F9-8B86-46C8A4454F01}"/>
    <cellStyle name="Style 383 9 8" xfId="52848" xr:uid="{C6BE4B49-4936-4C25-BBE2-325B653D1650}"/>
    <cellStyle name="Style 383 9 8 2" xfId="52849" xr:uid="{1CFF443C-D62D-4AA6-9A41-6681F9E014F5}"/>
    <cellStyle name="Style 383 9 8_Commentaires" xfId="52850" xr:uid="{2C24D08C-6D32-40CA-830C-FDC1D235605B}"/>
    <cellStyle name="Style 383 9 9" xfId="52851" xr:uid="{BAD6F4D9-D25E-4DD8-89BA-721CFDEDE63C}"/>
    <cellStyle name="Style 383 9 9 2" xfId="52852" xr:uid="{85003F4A-775C-44CA-8581-1E08746DE74A}"/>
    <cellStyle name="Style 383 9 9_Commentaires" xfId="52853" xr:uid="{FCD32929-35A6-45D2-B194-378C87E71AF1}"/>
    <cellStyle name="Style 383 9_Commentaires" xfId="52854" xr:uid="{DDD2E08F-07AE-48F3-A656-3931FFA3A959}"/>
    <cellStyle name="Style 383_Commentaires" xfId="52855" xr:uid="{C0A6B7EA-0312-409A-9897-CCA40013405E}"/>
    <cellStyle name="Style 384" xfId="52856" xr:uid="{8EA130CE-7D9E-44F7-8E32-EB1EEE455798}"/>
    <cellStyle name="Style 384 10" xfId="52857" xr:uid="{BCFAAC33-8780-4F61-8500-1BA4F8F8A492}"/>
    <cellStyle name="Style 384 10 10" xfId="52858" xr:uid="{04610794-F656-4CBD-AD11-09A1F53AEA8F}"/>
    <cellStyle name="Style 384 10 11" xfId="52859" xr:uid="{58B0D14F-97A1-4462-9F0A-E83C2534B180}"/>
    <cellStyle name="Style 384 10 2" xfId="52860" xr:uid="{115F3C8C-40A5-414E-A64A-C67BAB2CFA30}"/>
    <cellStyle name="Style 384 10 2 2" xfId="52861" xr:uid="{2E893798-0E1F-4DC1-83C9-4C8469BFBAC0}"/>
    <cellStyle name="Style 384 10 2 2 2" xfId="52862" xr:uid="{A32EF6CF-68CD-4C30-917F-1932EB9C5FB5}"/>
    <cellStyle name="Style 384 10 2 2 2 2" xfId="52863" xr:uid="{451B7582-809E-456F-8991-563932BA4E8F}"/>
    <cellStyle name="Style 384 10 2 2 2 3" xfId="52864" xr:uid="{EC811BBB-B0A6-4602-A444-32D6BF9E57FC}"/>
    <cellStyle name="Style 384 10 2 2 2 4" xfId="52865" xr:uid="{8A4E4CD0-CC50-4921-8D3C-A8655C754F5B}"/>
    <cellStyle name="Style 384 10 2 2 2 5" xfId="52866" xr:uid="{5D2C628D-CEAD-439A-A365-B03601FC415F}"/>
    <cellStyle name="Style 384 10 2 2 3" xfId="52867" xr:uid="{776C75BC-EFBB-41C4-86FA-901CB2D0BAD3}"/>
    <cellStyle name="Style 384 10 2 2 3 2" xfId="52868" xr:uid="{4AA67447-757B-4163-882E-C24FC80DD849}"/>
    <cellStyle name="Style 384 10 2 2 3 3" xfId="52869" xr:uid="{924DD004-D9D9-471B-977F-7FE7EBD5FB63}"/>
    <cellStyle name="Style 384 10 2 2 3 4" xfId="52870" xr:uid="{59FE3047-1355-4B13-8843-2AEA02AD6AC9}"/>
    <cellStyle name="Style 384 10 2 2 3 5" xfId="52871" xr:uid="{9541A35D-2CAF-4D0B-9FA0-CA3859E3807D}"/>
    <cellStyle name="Style 384 10 2 2 4" xfId="52872" xr:uid="{716CB30C-9633-47C0-9C17-A8A4EBB38374}"/>
    <cellStyle name="Style 384 10 2 2 5" xfId="52873" xr:uid="{1EAE2F7E-6B8A-4284-AB19-75A016CEF83E}"/>
    <cellStyle name="Style 384 10 2 2 6" xfId="52874" xr:uid="{4AF8BBF4-296B-45E2-BB36-C94DABEF3610}"/>
    <cellStyle name="Style 384 10 2 2 7" xfId="52875" xr:uid="{5641A58F-81A4-4309-82AF-61838D759B12}"/>
    <cellStyle name="Style 384 10 2 2_Commentaires" xfId="52876" xr:uid="{3CC82836-1D3B-4807-8DB0-B5E28F89AC3D}"/>
    <cellStyle name="Style 384 10 2 3" xfId="52877" xr:uid="{2481B0C7-227D-4AE5-A5CF-EB5D7CC43616}"/>
    <cellStyle name="Style 384 10 2 3 2" xfId="52878" xr:uid="{9FF1E028-9F9A-48C3-9850-4979020B799A}"/>
    <cellStyle name="Style 384 10 2 3 2 2" xfId="52879" xr:uid="{507FE501-27F1-4D68-ACE6-483C209432ED}"/>
    <cellStyle name="Style 384 10 2 3 2 3" xfId="52880" xr:uid="{B9E8AD0C-6F86-4DCE-BF22-4B04F85EF1E8}"/>
    <cellStyle name="Style 384 10 2 3 2 4" xfId="52881" xr:uid="{E1F569C2-B59D-4104-A75F-F273C66E7DEB}"/>
    <cellStyle name="Style 384 10 2 3 2 5" xfId="52882" xr:uid="{AA1E3F74-D3F3-480F-8342-F4E763CBDFEE}"/>
    <cellStyle name="Style 384 10 2 3 3" xfId="52883" xr:uid="{1D7175C0-3FDC-4430-8379-A1800AB55E02}"/>
    <cellStyle name="Style 384 10 2 3 3 2" xfId="52884" xr:uid="{EFE8C49B-171B-42F4-90AD-FE02E182777D}"/>
    <cellStyle name="Style 384 10 2 3 3 3" xfId="52885" xr:uid="{935C8EAE-0A5D-4A16-AEB6-02012E49EECA}"/>
    <cellStyle name="Style 384 10 2 3 3 4" xfId="52886" xr:uid="{0C1F77BD-C428-4847-B9F9-293D7F1C457B}"/>
    <cellStyle name="Style 384 10 2 3 3 5" xfId="52887" xr:uid="{9DE0109E-74B6-45C8-B33B-AFD1DB336C10}"/>
    <cellStyle name="Style 384 10 2 3 4" xfId="52888" xr:uid="{3E795FC5-CEAC-4054-9236-E34D64D12702}"/>
    <cellStyle name="Style 384 10 2 3 5" xfId="52889" xr:uid="{5541D776-BFD2-49B2-B027-49466CF44FB8}"/>
    <cellStyle name="Style 384 10 2 3 6" xfId="52890" xr:uid="{C5DE2F8B-5B74-4A71-87D5-70DD4CB0523A}"/>
    <cellStyle name="Style 384 10 2 3 7" xfId="52891" xr:uid="{F9E5FF59-C026-416D-A58F-40B7BC3A9268}"/>
    <cellStyle name="Style 384 10 2 4" xfId="52892" xr:uid="{53D6FE43-AA1E-4ED0-BD65-7355D891609F}"/>
    <cellStyle name="Style 384 10 2 4 2" xfId="52893" xr:uid="{B4D1D7A3-2AF0-45EF-BBB2-3CA0FA178600}"/>
    <cellStyle name="Style 384 10 2 4 3" xfId="52894" xr:uid="{EE66F44C-3CB8-4ED2-9883-DF30459519E4}"/>
    <cellStyle name="Style 384 10 2 4 4" xfId="52895" xr:uid="{3682B8AA-7F9D-4DC9-A6BB-648C6E360A13}"/>
    <cellStyle name="Style 384 10 2 4 5" xfId="52896" xr:uid="{811BC6E8-4E83-4E17-870A-A14E189DFCBC}"/>
    <cellStyle name="Style 384 10 2 5" xfId="52897" xr:uid="{7A9B1C6B-3890-492B-AFEB-E538A0BFDCD1}"/>
    <cellStyle name="Style 384 10 2 5 2" xfId="52898" xr:uid="{B53BD969-6057-47C5-8556-D9EAEEFDCC37}"/>
    <cellStyle name="Style 384 10 2 5 3" xfId="52899" xr:uid="{323BD61C-7BA5-4C6D-A6C9-8898D02FBF79}"/>
    <cellStyle name="Style 384 10 2 5 4" xfId="52900" xr:uid="{F90E036D-78B2-4401-8E59-0C91997CC00F}"/>
    <cellStyle name="Style 384 10 2 5 5" xfId="52901" xr:uid="{2C6A4D71-166E-40AB-A898-8EA9F67E9D37}"/>
    <cellStyle name="Style 384 10 2 6" xfId="52902" xr:uid="{D091AD02-8028-4F53-919E-1CFC47E79029}"/>
    <cellStyle name="Style 384 10 2 7" xfId="52903" xr:uid="{DC30C13F-77B9-4DB3-BFE0-776994958144}"/>
    <cellStyle name="Style 384 10 2 8" xfId="52904" xr:uid="{4B2ECB41-9C33-4CC7-8652-3E03271C7075}"/>
    <cellStyle name="Style 384 10 2 9" xfId="52905" xr:uid="{AEBC0D8F-4DFA-46F2-9276-ABEE80751218}"/>
    <cellStyle name="Style 384 10 2_Commentaires" xfId="52906" xr:uid="{E6C01A19-C376-4A0F-AFF5-0C3D1DD6B86D}"/>
    <cellStyle name="Style 384 10 3" xfId="52907" xr:uid="{8F3EE96C-2C78-4098-BB23-6585297C8D56}"/>
    <cellStyle name="Style 384 10 3 2" xfId="52908" xr:uid="{DB27FFCA-8891-453E-803D-ADAA474D1162}"/>
    <cellStyle name="Style 384 10 3 2 2" xfId="52909" xr:uid="{181A7A4E-DBBE-4508-8CB4-19A1AFC8B674}"/>
    <cellStyle name="Style 384 10 3 2 3" xfId="52910" xr:uid="{1A080F7E-8540-4AB9-84DB-DAFFA1EB646E}"/>
    <cellStyle name="Style 384 10 3 2 4" xfId="52911" xr:uid="{4B048A25-7603-494B-B1EB-462CE477757B}"/>
    <cellStyle name="Style 384 10 3 2 5" xfId="52912" xr:uid="{67CC76D8-7692-4D7B-BD08-300271197F85}"/>
    <cellStyle name="Style 384 10 3 2_Commentaires" xfId="52913" xr:uid="{04A90EBE-2750-49EC-900B-2D2C170F5933}"/>
    <cellStyle name="Style 384 10 3 3" xfId="52914" xr:uid="{241D70BB-B492-4A39-A932-443EBB72BF3E}"/>
    <cellStyle name="Style 384 10 3 3 2" xfId="52915" xr:uid="{FEF42B97-DB17-4F0F-A969-C37811D5FB31}"/>
    <cellStyle name="Style 384 10 3 3 3" xfId="52916" xr:uid="{0A47365C-0B70-49F4-9811-688B70C7A1C7}"/>
    <cellStyle name="Style 384 10 3 3 4" xfId="52917" xr:uid="{0DAE0FA5-F149-44E8-81D3-F28EFCFC0850}"/>
    <cellStyle name="Style 384 10 3 3 5" xfId="52918" xr:uid="{8DDED140-18F3-4CE4-9BD7-9FAEF9C8C403}"/>
    <cellStyle name="Style 384 10 3 4" xfId="52919" xr:uid="{9D2EFB4E-E5B1-464C-B238-2FC052A40246}"/>
    <cellStyle name="Style 384 10 3 5" xfId="52920" xr:uid="{B1EE55AB-D1C3-4005-B6B3-28EA9B36A535}"/>
    <cellStyle name="Style 384 10 3 6" xfId="52921" xr:uid="{C74DCAAF-56D5-4128-B1A9-BBADB201F67E}"/>
    <cellStyle name="Style 384 10 3 7" xfId="52922" xr:uid="{EBEDEB9B-73CD-44AC-B998-96474D272750}"/>
    <cellStyle name="Style 384 10 3_Commentaires" xfId="52923" xr:uid="{6065D607-5987-4EB7-BF80-0B51D80728A8}"/>
    <cellStyle name="Style 384 10 4" xfId="52924" xr:uid="{6A72303E-C0DD-4B11-987C-3FFA26288C1E}"/>
    <cellStyle name="Style 384 10 4 2" xfId="52925" xr:uid="{01F923DC-1CC4-4214-9781-EDF704A1F305}"/>
    <cellStyle name="Style 384 10 4 2 2" xfId="52926" xr:uid="{013064A3-F514-4459-992F-23E0BCC5A886}"/>
    <cellStyle name="Style 384 10 4 2 3" xfId="52927" xr:uid="{F7365E77-7541-445B-B137-56AE0450306A}"/>
    <cellStyle name="Style 384 10 4 2 4" xfId="52928" xr:uid="{8D0DFF77-635D-4F37-B69F-FBC0E0612F84}"/>
    <cellStyle name="Style 384 10 4 2 5" xfId="52929" xr:uid="{C2F889C2-CE89-48EE-A69C-8A400698070E}"/>
    <cellStyle name="Style 384 10 4 2_Commentaires" xfId="52930" xr:uid="{88102447-F688-4530-A776-03E1473435AE}"/>
    <cellStyle name="Style 384 10 4 3" xfId="52931" xr:uid="{0A80CD70-52AA-4908-A060-13F34C393FDB}"/>
    <cellStyle name="Style 384 10 4 3 2" xfId="52932" xr:uid="{15007C8B-6140-4CAF-A24B-BC13052C7E35}"/>
    <cellStyle name="Style 384 10 4 3 3" xfId="52933" xr:uid="{9C15A84C-0967-4330-A4C5-FD898C09B793}"/>
    <cellStyle name="Style 384 10 4 3 4" xfId="52934" xr:uid="{6C27C4EA-FBA0-4696-976B-A5703AB60735}"/>
    <cellStyle name="Style 384 10 4 3 5" xfId="52935" xr:uid="{B9919B8D-C9DF-4DFC-94FE-6ABB03C4CDC6}"/>
    <cellStyle name="Style 384 10 4 4" xfId="52936" xr:uid="{440099D7-C213-43DD-8892-E71B55A9A355}"/>
    <cellStyle name="Style 384 10 4 5" xfId="52937" xr:uid="{B5C1F794-0F27-4D48-B533-94B625650FDF}"/>
    <cellStyle name="Style 384 10 4 6" xfId="52938" xr:uid="{4EA3EA03-AE1C-4530-ACFA-C8ECB0A6E7C9}"/>
    <cellStyle name="Style 384 10 4 7" xfId="52939" xr:uid="{055D2B92-30C7-4ABD-BA8F-0AE9016657CE}"/>
    <cellStyle name="Style 384 10 4_Commentaires" xfId="52940" xr:uid="{E45C85DE-539D-4CE7-8D56-33BA0C62F5E2}"/>
    <cellStyle name="Style 384 10 5" xfId="52941" xr:uid="{99835607-DC24-46D3-AB33-603D3F77244C}"/>
    <cellStyle name="Style 384 10 5 2" xfId="52942" xr:uid="{7155E6FB-2D5F-4CBF-B272-74794222FEDA}"/>
    <cellStyle name="Style 384 10 5 2 2" xfId="52943" xr:uid="{7EAB9B96-BE1C-4B93-9644-AB90F46AD3A6}"/>
    <cellStyle name="Style 384 10 5 2 3" xfId="52944" xr:uid="{07175607-771B-4E78-8000-C199D3826E39}"/>
    <cellStyle name="Style 384 10 5 2 4" xfId="52945" xr:uid="{D7ED184C-35AD-453C-A2F9-B2B62FB15608}"/>
    <cellStyle name="Style 384 10 5 2 5" xfId="52946" xr:uid="{D3A03FB0-D0B8-4C75-BAD7-04394E7FB501}"/>
    <cellStyle name="Style 384 10 5 2_Commentaires" xfId="52947" xr:uid="{89CEDA6E-B484-4931-BC64-6541A4FAA22B}"/>
    <cellStyle name="Style 384 10 5 3" xfId="52948" xr:uid="{77F892F9-5CC8-45E3-ADED-52CC45F765E4}"/>
    <cellStyle name="Style 384 10 5 3 2" xfId="52949" xr:uid="{D06584C4-A908-422D-A10D-2B37D5C164D6}"/>
    <cellStyle name="Style 384 10 5 3 3" xfId="52950" xr:uid="{93254391-74D4-460C-AE2E-2AA874112D46}"/>
    <cellStyle name="Style 384 10 5 3 4" xfId="52951" xr:uid="{DE9E247A-9AE6-4E16-8E30-2564C4578862}"/>
    <cellStyle name="Style 384 10 5 3 5" xfId="52952" xr:uid="{5FC928D0-5F95-454A-B21E-D441B9733DBC}"/>
    <cellStyle name="Style 384 10 5 4" xfId="52953" xr:uid="{B1C93BA9-1ED1-4051-BF39-B9E3C72CCCC7}"/>
    <cellStyle name="Style 384 10 5 5" xfId="52954" xr:uid="{06C27A6D-EF1F-4E74-BFF5-B80ABAD2FBB4}"/>
    <cellStyle name="Style 384 10 5 6" xfId="52955" xr:uid="{C68DA95A-8E06-46F5-A875-498B4EA2C630}"/>
    <cellStyle name="Style 384 10 5 7" xfId="52956" xr:uid="{95C9A121-9A2E-4E84-AEE7-604D7032A7BD}"/>
    <cellStyle name="Style 384 10 5_Commentaires" xfId="52957" xr:uid="{DB26A5C1-E5C7-4FD6-B569-5A9BE983862A}"/>
    <cellStyle name="Style 384 10 6" xfId="52958" xr:uid="{74892472-DD58-42BB-9D30-D5074920A4E5}"/>
    <cellStyle name="Style 384 10 6 2" xfId="52959" xr:uid="{0EE23730-9A2E-48A3-8E57-2E0B42D069B9}"/>
    <cellStyle name="Style 384 10 6 2 2" xfId="52960" xr:uid="{6BBD33D1-54C6-4806-8694-E81118E17D2D}"/>
    <cellStyle name="Style 384 10 6 2 3" xfId="52961" xr:uid="{B0E2B3BC-2105-489A-842F-F8A403D9CC38}"/>
    <cellStyle name="Style 384 10 6 2 4" xfId="52962" xr:uid="{100BCE01-FADF-4D37-B28D-60D47D102A08}"/>
    <cellStyle name="Style 384 10 6 2 5" xfId="52963" xr:uid="{46C0FA14-3D12-4EAD-A166-C37CEF702948}"/>
    <cellStyle name="Style 384 10 6 2_Commentaires" xfId="52964" xr:uid="{311A6978-9BCC-4287-89E6-3AA6D85B8662}"/>
    <cellStyle name="Style 384 10 6 3" xfId="52965" xr:uid="{E8E603BD-F593-4CB9-A506-0CC4FC999E90}"/>
    <cellStyle name="Style 384 10 6 4" xfId="52966" xr:uid="{E7A31867-2A58-43EB-BAEF-0ABEEAF5FDBB}"/>
    <cellStyle name="Style 384 10 6 5" xfId="52967" xr:uid="{656DB3B7-0030-41D8-B7E2-4DD1AFAAB889}"/>
    <cellStyle name="Style 384 10 6 6" xfId="52968" xr:uid="{52A6A1BD-A05C-454A-AF9E-AC5BA1C712A9}"/>
    <cellStyle name="Style 384 10 6_Commentaires" xfId="52969" xr:uid="{3670BACF-C7A2-41D4-A1F8-131AC19A176C}"/>
    <cellStyle name="Style 384 10 7" xfId="52970" xr:uid="{00148297-B2EB-44A2-B6BC-DA07E0FE98CE}"/>
    <cellStyle name="Style 384 10 7 2" xfId="52971" xr:uid="{46C78AA9-DEAE-4A0D-8C3B-EBE1B7D31E01}"/>
    <cellStyle name="Style 384 10 7 3" xfId="52972" xr:uid="{124E0890-C270-425D-9CD5-7B94590BC3CC}"/>
    <cellStyle name="Style 384 10 7 4" xfId="52973" xr:uid="{CC2D4989-2072-498B-AC0F-C29180141F23}"/>
    <cellStyle name="Style 384 10 7 5" xfId="52974" xr:uid="{87859DF5-437C-4421-A39D-0C5EC316C037}"/>
    <cellStyle name="Style 384 10 7_Commentaires" xfId="52975" xr:uid="{1A12F2F5-6615-4544-A240-AE11B80CC9EE}"/>
    <cellStyle name="Style 384 10 8" xfId="52976" xr:uid="{2DE569D1-EC99-4FA1-8709-65FA582F97D4}"/>
    <cellStyle name="Style 384 10 8 2" xfId="52977" xr:uid="{7594A1BB-ABAD-4EEE-AB9A-9F026BB1F86E}"/>
    <cellStyle name="Style 384 10 8_Commentaires" xfId="52978" xr:uid="{15373D89-75C2-4772-B869-83672FADAF83}"/>
    <cellStyle name="Style 384 10 9" xfId="52979" xr:uid="{F65F47AD-A26C-4E75-AC91-194D8A0F2A5D}"/>
    <cellStyle name="Style 384 10_Commentaires" xfId="52980" xr:uid="{F233A03C-C387-495F-9361-9FACEA3AA88A}"/>
    <cellStyle name="Style 384 11" xfId="52981" xr:uid="{B6AECE84-96B7-469F-8A20-1A5D31DCF03D}"/>
    <cellStyle name="Style 384 11 2" xfId="52982" xr:uid="{E93E1E73-5244-4BC7-97D7-FA02036CDC81}"/>
    <cellStyle name="Style 384 11 2 2" xfId="52983" xr:uid="{F9D1CACB-EA9D-4D31-836D-278015088673}"/>
    <cellStyle name="Style 384 11 2 2 2" xfId="52984" xr:uid="{AE65D8B6-D520-415C-8CA1-EEA8700F6A1A}"/>
    <cellStyle name="Style 384 11 2 2 3" xfId="52985" xr:uid="{44AEB332-FA66-4B9D-816E-10C6361069DA}"/>
    <cellStyle name="Style 384 11 2 2 4" xfId="52986" xr:uid="{F02FDF08-FEFF-4833-85AD-F4A668E24F5F}"/>
    <cellStyle name="Style 384 11 2 2 5" xfId="52987" xr:uid="{271B1296-8436-4AB0-A8A6-B2C8CAF4CBAF}"/>
    <cellStyle name="Style 384 11 2 3" xfId="52988" xr:uid="{0B0D2FAF-507A-4663-9BFC-56F7A948F054}"/>
    <cellStyle name="Style 384 11 2 3 2" xfId="52989" xr:uid="{B78E317E-FDEE-4A43-AE57-EAF884181ACB}"/>
    <cellStyle name="Style 384 11 2 3 3" xfId="52990" xr:uid="{B93EDFE0-78FB-4D99-BB22-A440D31C5A3B}"/>
    <cellStyle name="Style 384 11 2 3 4" xfId="52991" xr:uid="{25160B15-CA7F-437B-92B5-78D2D4D41CFB}"/>
    <cellStyle name="Style 384 11 2 3 5" xfId="52992" xr:uid="{2B287180-9EF7-4F06-8711-2994BAE727EA}"/>
    <cellStyle name="Style 384 11 2 4" xfId="52993" xr:uid="{A75F9F3F-0383-44BC-97C8-B5C1661AA3F8}"/>
    <cellStyle name="Style 384 11 2 5" xfId="52994" xr:uid="{3F03E362-374D-4E56-B071-11C5AAADAAF5}"/>
    <cellStyle name="Style 384 11 2 6" xfId="52995" xr:uid="{C011CD10-28AC-4F4C-B12F-5AD96D182F4E}"/>
    <cellStyle name="Style 384 11 2 7" xfId="52996" xr:uid="{05C4C2A2-917C-4786-B76D-3B5592B61DE9}"/>
    <cellStyle name="Style 384 11 2_Commentaires" xfId="52997" xr:uid="{0491DD23-3E5E-490B-B05D-60F52210BBA3}"/>
    <cellStyle name="Style 384 11 3" xfId="52998" xr:uid="{178DF995-4E15-4A6A-B3C7-EADBCDC66626}"/>
    <cellStyle name="Style 384 11 3 2" xfId="52999" xr:uid="{7F102121-DC93-45B5-B6CD-E69EF691977C}"/>
    <cellStyle name="Style 384 11 3 2 2" xfId="53000" xr:uid="{213C121A-7DAF-4FE3-9B8C-ABB133F78875}"/>
    <cellStyle name="Style 384 11 3 2 3" xfId="53001" xr:uid="{2AF64211-6655-463D-9481-D2BD40DBD47C}"/>
    <cellStyle name="Style 384 11 3 2 4" xfId="53002" xr:uid="{D67BDAE2-4B79-48B7-8B6E-89D38A08B630}"/>
    <cellStyle name="Style 384 11 3 2 5" xfId="53003" xr:uid="{575EB57D-2F2D-48B1-8151-4C542594D164}"/>
    <cellStyle name="Style 384 11 3 3" xfId="53004" xr:uid="{49F664E0-C6C7-434B-8AF8-7032EEA2F9F2}"/>
    <cellStyle name="Style 384 11 3 3 2" xfId="53005" xr:uid="{47BB0374-E84A-4AE5-8A3A-4DA380EC94A3}"/>
    <cellStyle name="Style 384 11 3 3 3" xfId="53006" xr:uid="{13950247-25BF-47AC-8DAD-013EAC58D9B7}"/>
    <cellStyle name="Style 384 11 3 3 4" xfId="53007" xr:uid="{5842376A-9D37-46BB-8837-2D54310409D0}"/>
    <cellStyle name="Style 384 11 3 3 5" xfId="53008" xr:uid="{1BB7E804-F31F-4287-97D7-F644EFAC22A4}"/>
    <cellStyle name="Style 384 11 3 4" xfId="53009" xr:uid="{D650B94C-0A64-423F-9A89-D526BAC40BDE}"/>
    <cellStyle name="Style 384 11 3 5" xfId="53010" xr:uid="{E32328E5-A3C3-4798-B6F9-496ABF3BAF2D}"/>
    <cellStyle name="Style 384 11 3 6" xfId="53011" xr:uid="{CA1939BC-893D-410E-975A-8F025B03DC8A}"/>
    <cellStyle name="Style 384 11 3 7" xfId="53012" xr:uid="{A42F946A-6B48-4D81-A120-4ECD58FFF796}"/>
    <cellStyle name="Style 384 11 4" xfId="53013" xr:uid="{C0651A88-4759-4C9E-96FD-D15A28EFBC06}"/>
    <cellStyle name="Style 384 11 4 2" xfId="53014" xr:uid="{BE1C8FA0-519D-4559-A9F2-85E0AF69CA47}"/>
    <cellStyle name="Style 384 11 4 3" xfId="53015" xr:uid="{FBF3ABC8-A3B6-49C5-B50A-23618810AC64}"/>
    <cellStyle name="Style 384 11 4 4" xfId="53016" xr:uid="{EB97CF6A-A09C-4B57-B0F1-AAB05DF87E5D}"/>
    <cellStyle name="Style 384 11 4 5" xfId="53017" xr:uid="{F7C60C91-C6AF-4C0A-83C8-155D0014C60E}"/>
    <cellStyle name="Style 384 11 5" xfId="53018" xr:uid="{29E0559C-1FD8-4BE4-9BF7-9D449AE02D27}"/>
    <cellStyle name="Style 384 11 5 2" xfId="53019" xr:uid="{A8244615-C844-4ACF-8F63-5FBB52C2E6A6}"/>
    <cellStyle name="Style 384 11 5 3" xfId="53020" xr:uid="{D125437B-FCEA-4A28-9C7D-E9BED0AC22C8}"/>
    <cellStyle name="Style 384 11 5 4" xfId="53021" xr:uid="{A11801E5-F811-4F9A-ADC9-BA7B35FA1D01}"/>
    <cellStyle name="Style 384 11 5 5" xfId="53022" xr:uid="{4C418396-3DE8-42EA-9C56-F82397534F59}"/>
    <cellStyle name="Style 384 11 6" xfId="53023" xr:uid="{687C647E-9E18-4457-A084-B1234640E67C}"/>
    <cellStyle name="Style 384 11 7" xfId="53024" xr:uid="{161B3825-010D-4A06-8FFA-C13C13A1E3B4}"/>
    <cellStyle name="Style 384 11 8" xfId="53025" xr:uid="{2A044BD6-FF52-4D56-80BB-2F02940AC5B8}"/>
    <cellStyle name="Style 384 11 9" xfId="53026" xr:uid="{D1B60A0B-C9B8-419C-BD84-5FBC4BC86DDB}"/>
    <cellStyle name="Style 384 11_Commentaires" xfId="53027" xr:uid="{0C0F557B-0D3E-483B-BA91-5823E4823E30}"/>
    <cellStyle name="Style 384 12" xfId="53028" xr:uid="{DEC33138-D5B4-405C-B520-7C339EC6556F}"/>
    <cellStyle name="Style 384 12 2" xfId="53029" xr:uid="{815F3042-8DD9-41BD-9CD1-0118123A7E0D}"/>
    <cellStyle name="Style 384 12 2 2" xfId="53030" xr:uid="{7531CA76-4F77-4D23-9DD8-492D897A53CE}"/>
    <cellStyle name="Style 384 12 2 3" xfId="53031" xr:uid="{26158ADE-65D7-42BD-A083-61E4007B39BE}"/>
    <cellStyle name="Style 384 12 2 4" xfId="53032" xr:uid="{1C468DD4-CB20-43C0-B965-2585832DE8AA}"/>
    <cellStyle name="Style 384 12 2 5" xfId="53033" xr:uid="{C586C4AF-242D-4EC3-92F3-BFD499700501}"/>
    <cellStyle name="Style 384 12 2_Commentaires" xfId="53034" xr:uid="{ED880EE8-8E6A-4529-A9A8-BBEF9D0CA025}"/>
    <cellStyle name="Style 384 12 3" xfId="53035" xr:uid="{D59B1ECC-D593-403F-B322-3F1366F45600}"/>
    <cellStyle name="Style 384 12 3 2" xfId="53036" xr:uid="{97FFFDE5-6731-45A3-A44E-6A2D909F4924}"/>
    <cellStyle name="Style 384 12 3 3" xfId="53037" xr:uid="{31A12D17-E65B-4708-B26D-01BB427EE429}"/>
    <cellStyle name="Style 384 12 3 4" xfId="53038" xr:uid="{D836C523-309B-4439-80A8-82E66529311A}"/>
    <cellStyle name="Style 384 12 3 5" xfId="53039" xr:uid="{387F85B8-5F46-4080-8416-4EE52F3434C2}"/>
    <cellStyle name="Style 384 12 4" xfId="53040" xr:uid="{17F0B586-E7E5-4E75-8BFD-2B211FBE3C11}"/>
    <cellStyle name="Style 384 12 5" xfId="53041" xr:uid="{E788D78E-AA22-4A43-A36E-AA6A01CE5B08}"/>
    <cellStyle name="Style 384 12 6" xfId="53042" xr:uid="{7EE93D40-658F-4B80-8BB1-ACA2A52B260F}"/>
    <cellStyle name="Style 384 12 7" xfId="53043" xr:uid="{CFA47EB9-0704-4389-BB35-5BE8A42BA1AB}"/>
    <cellStyle name="Style 384 12_Commentaires" xfId="53044" xr:uid="{920A604A-97C3-4A52-8C39-4BCDE6C4A1B5}"/>
    <cellStyle name="Style 384 13" xfId="53045" xr:uid="{AA84CDBA-DE34-4234-A1E0-23AE612E23A1}"/>
    <cellStyle name="Style 384 13 2" xfId="53046" xr:uid="{4265D5F4-EE2C-41F2-8A74-913DCAD0D5D6}"/>
    <cellStyle name="Style 384 13 2 2" xfId="53047" xr:uid="{8BF54FCF-4CF1-41CA-8B1E-6C23898B9C78}"/>
    <cellStyle name="Style 384 13 2 3" xfId="53048" xr:uid="{C0BFF669-45F0-4658-A26D-9A99BA18C44E}"/>
    <cellStyle name="Style 384 13 2 4" xfId="53049" xr:uid="{B71BCFC2-2F55-4404-B265-665B677AA795}"/>
    <cellStyle name="Style 384 13 2 5" xfId="53050" xr:uid="{6E6ACDC2-3070-4666-B452-3892E055C311}"/>
    <cellStyle name="Style 384 13 2_Commentaires" xfId="53051" xr:uid="{9CD82663-D2C9-42BD-97C1-E8FCF0877EE5}"/>
    <cellStyle name="Style 384 13 3" xfId="53052" xr:uid="{DEE22A05-846C-4968-AC61-FADB634EC3F7}"/>
    <cellStyle name="Style 384 13 3 2" xfId="53053" xr:uid="{69E92357-B579-4880-8396-F8C964C7F776}"/>
    <cellStyle name="Style 384 13 3 3" xfId="53054" xr:uid="{710376D3-41E1-4170-AF66-CA860A662D77}"/>
    <cellStyle name="Style 384 13 3 4" xfId="53055" xr:uid="{3D01C591-44B7-43D1-9F79-10A241CF8F8A}"/>
    <cellStyle name="Style 384 13 3 5" xfId="53056" xr:uid="{1338EA6D-97D7-4973-BC38-E0A9E3B8A84B}"/>
    <cellStyle name="Style 384 13 4" xfId="53057" xr:uid="{2A935DE5-D047-463F-8E2F-D001B8250C7E}"/>
    <cellStyle name="Style 384 13 5" xfId="53058" xr:uid="{64829B90-91D4-485C-84B6-F9D60C10887A}"/>
    <cellStyle name="Style 384 13 6" xfId="53059" xr:uid="{69EB3707-13DB-450D-A08D-AF310CBD4106}"/>
    <cellStyle name="Style 384 13 7" xfId="53060" xr:uid="{1109482D-FF39-45EA-A3D2-BDD4AF3EF013}"/>
    <cellStyle name="Style 384 13_Commentaires" xfId="53061" xr:uid="{4B8D67F8-B6EE-4B69-9820-01DE34D4300C}"/>
    <cellStyle name="Style 384 14" xfId="53062" xr:uid="{796446D4-CB55-4D92-84D2-43FA30049849}"/>
    <cellStyle name="Style 384 14 2" xfId="53063" xr:uid="{2F35FB72-36CC-4410-82D7-807A91B9C446}"/>
    <cellStyle name="Style 384 14 2 2" xfId="53064" xr:uid="{01C953B3-4A29-4181-819A-24FA4E92EE51}"/>
    <cellStyle name="Style 384 14 2 3" xfId="53065" xr:uid="{D5196364-4D0A-4CD4-BA2B-084DC9177D98}"/>
    <cellStyle name="Style 384 14 2 4" xfId="53066" xr:uid="{CDE18274-0A2D-4C31-ACB7-2D7408A8DB20}"/>
    <cellStyle name="Style 384 14 2 5" xfId="53067" xr:uid="{D9E3D5A8-0E28-41D8-901F-018102C40B50}"/>
    <cellStyle name="Style 384 14 2_Commentaires" xfId="53068" xr:uid="{4C40A939-2210-4A25-9F6E-584D3A74014E}"/>
    <cellStyle name="Style 384 14 3" xfId="53069" xr:uid="{9CB8D867-7EFE-42E2-9CA2-599D59E46EEF}"/>
    <cellStyle name="Style 384 14 3 2" xfId="53070" xr:uid="{22DB8631-A55C-4683-B515-CF37FB95273B}"/>
    <cellStyle name="Style 384 14 3 3" xfId="53071" xr:uid="{029D364E-7BB6-4D8F-8801-BCA532270646}"/>
    <cellStyle name="Style 384 14 3 4" xfId="53072" xr:uid="{B938A354-1957-4BCD-8C78-C1E1C3C24216}"/>
    <cellStyle name="Style 384 14 3 5" xfId="53073" xr:uid="{25CB60B3-FE4A-45CC-AB11-ECAA347699A2}"/>
    <cellStyle name="Style 384 14 4" xfId="53074" xr:uid="{2D5BC642-F689-4F86-92E7-A17446690A30}"/>
    <cellStyle name="Style 384 14 5" xfId="53075" xr:uid="{7ABBA371-9F2B-45EC-ACCD-962CB7DDFE03}"/>
    <cellStyle name="Style 384 14 6" xfId="53076" xr:uid="{E183FA33-3F1A-45A4-8637-AA7896ECDFE9}"/>
    <cellStyle name="Style 384 14 7" xfId="53077" xr:uid="{CD805C12-9547-4AC4-8AFC-ECCA788B571E}"/>
    <cellStyle name="Style 384 14_Commentaires" xfId="53078" xr:uid="{4688E417-C43A-496C-9E07-83FD95FE5DB1}"/>
    <cellStyle name="Style 384 15" xfId="53079" xr:uid="{3C047DBF-3490-4C18-850B-7F95F41E58D0}"/>
    <cellStyle name="Style 384 15 2" xfId="53080" xr:uid="{AD6EBCD4-B44A-4D25-919F-576356DDABE5}"/>
    <cellStyle name="Style 384 15 2 2" xfId="53081" xr:uid="{4E914495-A3EC-4304-A95B-5E52A3F493C6}"/>
    <cellStyle name="Style 384 15 2 3" xfId="53082" xr:uid="{BA6E7684-0FC7-44C8-ABBD-98E91D4FBAA7}"/>
    <cellStyle name="Style 384 15 2 4" xfId="53083" xr:uid="{438E27E0-A63B-4C6B-A63D-60EEC4617534}"/>
    <cellStyle name="Style 384 15 2 5" xfId="53084" xr:uid="{2B17DB60-5C38-4A49-9E6E-8016F20D6D0C}"/>
    <cellStyle name="Style 384 15 2_Commentaires" xfId="53085" xr:uid="{43B038C2-88E0-44C3-80DB-A66332FC7BF3}"/>
    <cellStyle name="Style 384 15 3" xfId="53086" xr:uid="{20006528-395A-4E0C-BBF0-7E08D6929451}"/>
    <cellStyle name="Style 384 15 3 2" xfId="53087" xr:uid="{B5D3415C-4BC8-403D-B13A-06C6656D86A7}"/>
    <cellStyle name="Style 384 15 3 3" xfId="53088" xr:uid="{BE485B26-6C87-487A-8E0F-34540CA72DE9}"/>
    <cellStyle name="Style 384 15 3 4" xfId="53089" xr:uid="{294EF0D1-061F-4886-9243-CFD17F88A873}"/>
    <cellStyle name="Style 384 15 3 5" xfId="53090" xr:uid="{4DA56724-0CD4-43FC-A4B5-5112C0495F6A}"/>
    <cellStyle name="Style 384 15 4" xfId="53091" xr:uid="{BB24CA67-0BCA-41C8-8482-10D9170481A6}"/>
    <cellStyle name="Style 384 15 5" xfId="53092" xr:uid="{9D94B40C-6BBB-4324-8AF7-33F5951B4483}"/>
    <cellStyle name="Style 384 15 6" xfId="53093" xr:uid="{5DE67978-D867-44E5-99AD-83325898BD76}"/>
    <cellStyle name="Style 384 15 7" xfId="53094" xr:uid="{E3089091-49AF-492D-BE05-D54139CC1AA1}"/>
    <cellStyle name="Style 384 15_Commentaires" xfId="53095" xr:uid="{A2737A9C-2484-4F89-9605-8A818D59680F}"/>
    <cellStyle name="Style 384 16" xfId="53096" xr:uid="{7A5873A2-BED8-4E30-BC65-967E2609CA52}"/>
    <cellStyle name="Style 384 16 2" xfId="53097" xr:uid="{10C9ABEC-9B70-4C55-A95F-3ABD70C42B3F}"/>
    <cellStyle name="Style 384 16 2 2" xfId="53098" xr:uid="{B88DC712-9B86-4755-802C-9D235F8891A5}"/>
    <cellStyle name="Style 384 16 2 3" xfId="53099" xr:uid="{31452944-82B5-4C31-9541-44A93ACD311E}"/>
    <cellStyle name="Style 384 16 2 4" xfId="53100" xr:uid="{C36E72B6-B353-423E-BD18-C9F2F60EFA96}"/>
    <cellStyle name="Style 384 16 2 5" xfId="53101" xr:uid="{9DCDD971-3F2A-4AEF-A78D-F89F41ED7DAF}"/>
    <cellStyle name="Style 384 16 2_Commentaires" xfId="53102" xr:uid="{16BA0677-63F0-4648-8EDD-CE1AA2BAF122}"/>
    <cellStyle name="Style 384 16 3" xfId="53103" xr:uid="{A7DFD834-1513-43D7-B29A-7C3A821EB590}"/>
    <cellStyle name="Style 384 16 3 2" xfId="53104" xr:uid="{FE748994-837D-4E95-8BC9-0BF5182534FD}"/>
    <cellStyle name="Style 384 16 3 3" xfId="53105" xr:uid="{A84853BC-43E4-458D-B0E8-D9AED1D7D920}"/>
    <cellStyle name="Style 384 16 3 4" xfId="53106" xr:uid="{A43113FF-137F-4FD8-A19E-3233A0409C94}"/>
    <cellStyle name="Style 384 16 3 5" xfId="53107" xr:uid="{05B939E1-F227-4728-ABB7-93F639B231C2}"/>
    <cellStyle name="Style 384 16 4" xfId="53108" xr:uid="{31782219-23AF-4CBE-82E8-C37259F5805B}"/>
    <cellStyle name="Style 384 16 5" xfId="53109" xr:uid="{D413C3FA-46BB-419F-AC55-0564D923FADD}"/>
    <cellStyle name="Style 384 16 6" xfId="53110" xr:uid="{C7F434CF-23F4-4030-8837-6314FEF4E52A}"/>
    <cellStyle name="Style 384 16 7" xfId="53111" xr:uid="{155253E5-E2E2-4888-B637-E45660A47FFD}"/>
    <cellStyle name="Style 384 16_Commentaires" xfId="53112" xr:uid="{5D25E093-BEF7-43F7-A598-016C35C5EF98}"/>
    <cellStyle name="Style 384 17" xfId="53113" xr:uid="{2CD508CA-4CAD-4013-B4E7-C545ED5CD988}"/>
    <cellStyle name="Style 384 17 2" xfId="53114" xr:uid="{3E3B1A96-ED1D-43FB-AC86-A62D2CAA2EE0}"/>
    <cellStyle name="Style 384 17 2 2" xfId="53115" xr:uid="{01BC7B86-FAB9-42C2-B78A-AD4EE13D8854}"/>
    <cellStyle name="Style 384 17 2 3" xfId="53116" xr:uid="{32D0A62E-442E-4B85-854C-44DBBB173B15}"/>
    <cellStyle name="Style 384 17 2 4" xfId="53117" xr:uid="{DEBF13D1-95B2-404B-AABA-B71D5DDA9F88}"/>
    <cellStyle name="Style 384 17 2 5" xfId="53118" xr:uid="{3B5B60B6-9356-4652-B4B9-930E5AD2A893}"/>
    <cellStyle name="Style 384 17 2_Commentaires" xfId="53119" xr:uid="{944B8CC6-C23A-4410-961D-792FA5EE4CEE}"/>
    <cellStyle name="Style 384 17 3" xfId="53120" xr:uid="{887FCE72-9626-4533-8819-AC4DA4B25B3D}"/>
    <cellStyle name="Style 384 17 4" xfId="53121" xr:uid="{21C7DA24-9F6C-4F52-976D-3F4229F256AE}"/>
    <cellStyle name="Style 384 17 5" xfId="53122" xr:uid="{510B3BF2-F940-4DA1-A0DA-39D5D774AD36}"/>
    <cellStyle name="Style 384 17 6" xfId="53123" xr:uid="{C4940F6E-7B5F-423D-B429-610077A7EAEF}"/>
    <cellStyle name="Style 384 17_Commentaires" xfId="53124" xr:uid="{0BDB10E2-771E-429D-9012-52A69753EF00}"/>
    <cellStyle name="Style 384 18" xfId="53125" xr:uid="{F39CB5BA-8D05-4797-A5FB-0CEFE65E1881}"/>
    <cellStyle name="Style 384 18 2" xfId="53126" xr:uid="{49F73A56-69B4-4F6C-8337-3F1B5145EF7B}"/>
    <cellStyle name="Style 384 18 2 2" xfId="53127" xr:uid="{B4F9B25E-456A-45EE-B08D-265605C6AC34}"/>
    <cellStyle name="Style 384 18 2_Commentaires" xfId="53128" xr:uid="{9A4F8F38-2F17-4E88-82D7-A0F4163D5F21}"/>
    <cellStyle name="Style 384 18 3" xfId="53129" xr:uid="{161A8EFF-4F84-4423-8ACB-65C3AF9D1BFC}"/>
    <cellStyle name="Style 384 18 4" xfId="53130" xr:uid="{8F6D1325-F82D-4184-BCED-0497A74B60E0}"/>
    <cellStyle name="Style 384 18 5" xfId="53131" xr:uid="{D2AAF052-041C-4F21-8777-E6F9B1B75A1F}"/>
    <cellStyle name="Style 384 18_Commentaires" xfId="53132" xr:uid="{217322F4-ED59-4EBC-9FB9-121050F21E71}"/>
    <cellStyle name="Style 384 19" xfId="53133" xr:uid="{6044C6DA-AAB8-40AC-BE4C-3363DF46AB74}"/>
    <cellStyle name="Style 384 19 2" xfId="53134" xr:uid="{AE8E902E-4D1E-43E9-9E6E-352286CC55B4}"/>
    <cellStyle name="Style 384 19 2 2" xfId="53135" xr:uid="{FF778FE5-75FD-4878-95C4-2E771FF8963E}"/>
    <cellStyle name="Style 384 19 2_Commentaires" xfId="53136" xr:uid="{206DC51C-D7EE-4F9B-91AC-5146C6E49599}"/>
    <cellStyle name="Style 384 19 3" xfId="53137" xr:uid="{1E44E822-A061-4A85-8FC6-309C41CEA8AE}"/>
    <cellStyle name="Style 384 19_Commentaires" xfId="53138" xr:uid="{8D83B8C8-4427-4ACA-B806-7BA9839923B3}"/>
    <cellStyle name="Style 384 2" xfId="53139" xr:uid="{F42B9D28-56F8-4EFD-98D2-6FC5C7682716}"/>
    <cellStyle name="Style 384 2 10" xfId="53140" xr:uid="{1B19D426-E8CF-427B-85D3-A8B08F3C0D26}"/>
    <cellStyle name="Style 384 2 11" xfId="53141" xr:uid="{D70C6DA2-999F-4010-BD8A-D09CC7F5B5D7}"/>
    <cellStyle name="Style 384 2 12" xfId="53142" xr:uid="{D50AAF16-41BF-4095-BAF8-17FFC0DA3509}"/>
    <cellStyle name="Style 384 2 13" xfId="53143" xr:uid="{0C2684FA-4317-42A0-8807-5755E192A88E}"/>
    <cellStyle name="Style 384 2 2" xfId="53144" xr:uid="{259FC746-F9D9-4384-A99F-D9841F66B478}"/>
    <cellStyle name="Style 384 2 2 10" xfId="53145" xr:uid="{A4614A0D-0E46-40F3-BF48-5956A47025C2}"/>
    <cellStyle name="Style 384 2 2 11" xfId="53146" xr:uid="{81EDF7EF-1D41-452E-9DFE-C83E5A6D45D2}"/>
    <cellStyle name="Style 384 2 2 12" xfId="53147" xr:uid="{32D76A79-4F08-4CEE-ADE1-C572A8FA2376}"/>
    <cellStyle name="Style 384 2 2 2" xfId="53148" xr:uid="{49082D94-C63C-46DC-998F-311CA6CEEFBA}"/>
    <cellStyle name="Style 384 2 2 2 10" xfId="53149" xr:uid="{1142F9E9-8C8A-4152-BCE4-0BAE98E8A8FB}"/>
    <cellStyle name="Style 384 2 2 2 2" xfId="53150" xr:uid="{F578D9D3-AF1F-4B46-B49F-C8EBADD99E7A}"/>
    <cellStyle name="Style 384 2 2 2 2 2" xfId="53151" xr:uid="{3CA19220-68E3-417B-A851-F4A46124B704}"/>
    <cellStyle name="Style 384 2 2 2 2 2 2" xfId="53152" xr:uid="{BC9BE86A-868B-4223-A1BC-0274DA43114D}"/>
    <cellStyle name="Style 384 2 2 2 2 2 3" xfId="53153" xr:uid="{822E2F38-F096-4F53-8AC4-C9FA776F61C3}"/>
    <cellStyle name="Style 384 2 2 2 2 2 4" xfId="53154" xr:uid="{32F6FA98-C2F8-4615-8880-E268EBC2B9BD}"/>
    <cellStyle name="Style 384 2 2 2 2 2 5" xfId="53155" xr:uid="{55E38F84-B3F0-4941-B447-F49C776266FF}"/>
    <cellStyle name="Style 384 2 2 2 2 3" xfId="53156" xr:uid="{EF2D7B09-6F92-46F1-A2D7-EB2BA309596A}"/>
    <cellStyle name="Style 384 2 2 2 2 3 2" xfId="53157" xr:uid="{74E0573B-0DA3-4363-991C-90D0174787C1}"/>
    <cellStyle name="Style 384 2 2 2 2 3 3" xfId="53158" xr:uid="{FD8A8314-7930-4332-8781-4DEF3BB83F54}"/>
    <cellStyle name="Style 384 2 2 2 2 3 4" xfId="53159" xr:uid="{EC0EC501-3EDE-418C-8C24-8AB9D44B698D}"/>
    <cellStyle name="Style 384 2 2 2 2 3 5" xfId="53160" xr:uid="{83B62B2C-F155-4FC7-9476-EB0462648E88}"/>
    <cellStyle name="Style 384 2 2 2 2 4" xfId="53161" xr:uid="{B0934705-AB59-429C-863D-42DD969139B3}"/>
    <cellStyle name="Style 384 2 2 2 2 5" xfId="53162" xr:uid="{727E6121-4CC0-49C6-9F4E-3EFBA3ED5837}"/>
    <cellStyle name="Style 384 2 2 2 2 6" xfId="53163" xr:uid="{9F0F902B-057D-4276-85D1-9B6BBB031585}"/>
    <cellStyle name="Style 384 2 2 2 2 7" xfId="53164" xr:uid="{0D16A228-849D-47E0-8A9D-A8973244AD52}"/>
    <cellStyle name="Style 384 2 2 2 2_Commentaires" xfId="53165" xr:uid="{EF48649B-CB75-4975-A7BE-CE5DAC8BDC41}"/>
    <cellStyle name="Style 384 2 2 2 3" xfId="53166" xr:uid="{F542BFA3-71F9-455E-BAC2-097E0C83D50B}"/>
    <cellStyle name="Style 384 2 2 2 3 2" xfId="53167" xr:uid="{9A997FF4-BE01-45E4-AF56-888F5092A64F}"/>
    <cellStyle name="Style 384 2 2 2 3 2 2" xfId="53168" xr:uid="{64AA6FB1-E69E-44B1-8C2D-671F4A5A82F9}"/>
    <cellStyle name="Style 384 2 2 2 3 2 3" xfId="53169" xr:uid="{A2A1B152-4FF2-4829-A847-27CDEF4A0C3C}"/>
    <cellStyle name="Style 384 2 2 2 3 2 4" xfId="53170" xr:uid="{58FBFD8A-63A5-48F5-AA49-11B194296767}"/>
    <cellStyle name="Style 384 2 2 2 3 2 5" xfId="53171" xr:uid="{901121AB-8347-4F71-8B70-9BFC62EFB284}"/>
    <cellStyle name="Style 384 2 2 2 3 3" xfId="53172" xr:uid="{83BC064D-7E59-49CF-A711-7B3092CE582E}"/>
    <cellStyle name="Style 384 2 2 2 3 3 2" xfId="53173" xr:uid="{0BE56679-19BD-479B-9A67-D3D1B27095A4}"/>
    <cellStyle name="Style 384 2 2 2 3 3 3" xfId="53174" xr:uid="{0EF8B29F-3347-416A-8F07-BF3D565D95A1}"/>
    <cellStyle name="Style 384 2 2 2 3 3 4" xfId="53175" xr:uid="{47913CCB-9BF6-4217-9D8B-67E666B40C10}"/>
    <cellStyle name="Style 384 2 2 2 3 3 5" xfId="53176" xr:uid="{28B624EE-9E60-4B35-A1AD-7AB7A7E18C46}"/>
    <cellStyle name="Style 384 2 2 2 3 4" xfId="53177" xr:uid="{3F296E6F-71E4-4684-9A31-7C9A77091056}"/>
    <cellStyle name="Style 384 2 2 2 3 5" xfId="53178" xr:uid="{F08421F9-A376-4F86-B03C-2549777DF955}"/>
    <cellStyle name="Style 384 2 2 2 3 6" xfId="53179" xr:uid="{9DF2E3D9-0FBB-43C6-B0A4-FB5706131505}"/>
    <cellStyle name="Style 384 2 2 2 3 7" xfId="53180" xr:uid="{CA92DDE7-6C50-4F4A-849C-F7AACD892D75}"/>
    <cellStyle name="Style 384 2 2 2 4" xfId="53181" xr:uid="{FD536A35-DBA7-4698-A40F-ABE32F5752B2}"/>
    <cellStyle name="Style 384 2 2 2 4 2" xfId="53182" xr:uid="{0F59FC8F-3F3C-4DB2-A181-A0A6E2916C95}"/>
    <cellStyle name="Style 384 2 2 2 4 2 2" xfId="53183" xr:uid="{21552F46-187D-44EA-9D1B-DAE8B8B22A9B}"/>
    <cellStyle name="Style 384 2 2 2 4 2 3" xfId="53184" xr:uid="{89FFC9F7-C38C-4B5F-A063-80768F740416}"/>
    <cellStyle name="Style 384 2 2 2 4 2 4" xfId="53185" xr:uid="{4066F3F4-F3D9-4D7E-9F7D-7194F0A31936}"/>
    <cellStyle name="Style 384 2 2 2 4 2 5" xfId="53186" xr:uid="{594987CE-DA28-4915-8A4B-35D237B18A03}"/>
    <cellStyle name="Style 384 2 2 2 4 3" xfId="53187" xr:uid="{5255CD4E-4176-428F-82BA-0F98EDE5B89A}"/>
    <cellStyle name="Style 384 2 2 2 4 3 2" xfId="53188" xr:uid="{4CD73DBE-631B-4FEA-B461-0CA016EF847B}"/>
    <cellStyle name="Style 384 2 2 2 4 3 3" xfId="53189" xr:uid="{C4F19484-0AF1-43C8-B981-27E7E4B1BF39}"/>
    <cellStyle name="Style 384 2 2 2 4 3 4" xfId="53190" xr:uid="{BC936ED9-432F-463E-B65C-4AF657F61C7A}"/>
    <cellStyle name="Style 384 2 2 2 4 3 5" xfId="53191" xr:uid="{F3B896AD-1DD4-4784-892D-FC5F7F54A4AC}"/>
    <cellStyle name="Style 384 2 2 2 4 4" xfId="53192" xr:uid="{213B2A03-6139-4A4D-A95A-E2BE50E7F2A2}"/>
    <cellStyle name="Style 384 2 2 2 4 5" xfId="53193" xr:uid="{9F95F79D-5B22-4312-B61E-B9094CF40893}"/>
    <cellStyle name="Style 384 2 2 2 4 6" xfId="53194" xr:uid="{4C2F23E3-E203-4977-A353-031E95EA5357}"/>
    <cellStyle name="Style 384 2 2 2 4 7" xfId="53195" xr:uid="{CE6C56BA-D71B-4A74-AC8A-AB000D9725D7}"/>
    <cellStyle name="Style 384 2 2 2 5" xfId="53196" xr:uid="{ECF90E57-1402-4B05-B320-91221EAC4C50}"/>
    <cellStyle name="Style 384 2 2 2 5 2" xfId="53197" xr:uid="{07C3AA43-E2F6-45BB-9E42-2138641A1326}"/>
    <cellStyle name="Style 384 2 2 2 5 3" xfId="53198" xr:uid="{38870213-09C5-49A5-B47A-9575DE0DF90B}"/>
    <cellStyle name="Style 384 2 2 2 5 4" xfId="53199" xr:uid="{7CF6BB92-7868-432D-8385-CBA44682E32C}"/>
    <cellStyle name="Style 384 2 2 2 5 5" xfId="53200" xr:uid="{5EE971C2-7272-41BC-8135-C967A3AB224C}"/>
    <cellStyle name="Style 384 2 2 2 6" xfId="53201" xr:uid="{CF33D661-AE33-4578-BCF9-6F21EAE0895D}"/>
    <cellStyle name="Style 384 2 2 2 6 2" xfId="53202" xr:uid="{8D3165ED-B526-49C4-A3E6-FBDBD762091E}"/>
    <cellStyle name="Style 384 2 2 2 6 3" xfId="53203" xr:uid="{E0420913-F377-469C-B571-74362FD94E22}"/>
    <cellStyle name="Style 384 2 2 2 6 4" xfId="53204" xr:uid="{E220C658-C893-4C33-A44C-25F72E03BC7B}"/>
    <cellStyle name="Style 384 2 2 2 6 5" xfId="53205" xr:uid="{D8FF9279-3829-4D5B-9A51-8AF280D94079}"/>
    <cellStyle name="Style 384 2 2 2 7" xfId="53206" xr:uid="{CDEC5EC5-D0BA-4316-97E2-D7C39237D75A}"/>
    <cellStyle name="Style 384 2 2 2 8" xfId="53207" xr:uid="{FFEF8687-EF78-4403-8EEF-0441CDE8275C}"/>
    <cellStyle name="Style 384 2 2 2 9" xfId="53208" xr:uid="{88058077-3F32-457A-8086-3F552A6620F3}"/>
    <cellStyle name="Style 384 2 2 2_Commentaires" xfId="53209" xr:uid="{E32976E2-7CA5-4C20-9F6A-7CBD3C29962A}"/>
    <cellStyle name="Style 384 2 2 3" xfId="53210" xr:uid="{0306CC2F-4F05-4A6C-983F-B6DFEBDBDA93}"/>
    <cellStyle name="Style 384 2 2 3 2" xfId="53211" xr:uid="{28C9FF88-4E23-428C-8F8B-383458FAFB10}"/>
    <cellStyle name="Style 384 2 2 3 2 2" xfId="53212" xr:uid="{4D843057-9FDC-4344-B7CE-D1CE9C208E16}"/>
    <cellStyle name="Style 384 2 2 3 2 3" xfId="53213" xr:uid="{CD6C945C-40D9-4382-A1C6-C03F135A7B12}"/>
    <cellStyle name="Style 384 2 2 3 2 4" xfId="53214" xr:uid="{DB81519B-61C4-4A19-8650-35BA2F626117}"/>
    <cellStyle name="Style 384 2 2 3 2 5" xfId="53215" xr:uid="{75F1F261-86D2-42B7-9C82-9FEF88B3BF27}"/>
    <cellStyle name="Style 384 2 2 3 3" xfId="53216" xr:uid="{08029B87-9039-46FF-9B37-62EC2195D845}"/>
    <cellStyle name="Style 384 2 2 3 3 2" xfId="53217" xr:uid="{7CF1B80D-AEE0-4E52-A98C-E6BA1ABDB0EC}"/>
    <cellStyle name="Style 384 2 2 3 3 3" xfId="53218" xr:uid="{C880FE9A-67AC-45B9-9CC9-2145C2BF11FE}"/>
    <cellStyle name="Style 384 2 2 3 3 4" xfId="53219" xr:uid="{39DB4A73-F6EA-4941-A4E9-E1029E129D00}"/>
    <cellStyle name="Style 384 2 2 3 3 5" xfId="53220" xr:uid="{679879F3-FF71-4F61-B349-B4BAFEBBDB1A}"/>
    <cellStyle name="Style 384 2 2 3 4" xfId="53221" xr:uid="{DA890AB3-C986-4F8F-B0A7-960BD15F124A}"/>
    <cellStyle name="Style 384 2 2 3 5" xfId="53222" xr:uid="{D1CB80AF-5F51-4546-8956-28273703A446}"/>
    <cellStyle name="Style 384 2 2 3 6" xfId="53223" xr:uid="{AE0ACC0F-C8F8-449B-AC7D-D4C786ECEA51}"/>
    <cellStyle name="Style 384 2 2 3 7" xfId="53224" xr:uid="{34910A76-41E9-4403-9D13-12609416F354}"/>
    <cellStyle name="Style 384 2 2 3_Commentaires" xfId="53225" xr:uid="{228CF9AB-222D-4503-B05B-DC6F6261527F}"/>
    <cellStyle name="Style 384 2 2 4" xfId="53226" xr:uid="{9299BB98-461D-4BC4-B32F-13F1EB19DAF2}"/>
    <cellStyle name="Style 384 2 2 4 2" xfId="53227" xr:uid="{FD9C7A80-F9B6-4CDB-92E8-74D510081A94}"/>
    <cellStyle name="Style 384 2 2 4 2 2" xfId="53228" xr:uid="{14717493-9DF6-41B3-8842-276661881B6A}"/>
    <cellStyle name="Style 384 2 2 4 2 3" xfId="53229" xr:uid="{DB0D3498-0F39-4640-8E28-058D2CDCA4A3}"/>
    <cellStyle name="Style 384 2 2 4 2 4" xfId="53230" xr:uid="{7E13F468-8822-4A3A-A92A-EF90132CA6AC}"/>
    <cellStyle name="Style 384 2 2 4 2 5" xfId="53231" xr:uid="{07A489F0-8CD0-44FF-8223-073FE3E48C26}"/>
    <cellStyle name="Style 384 2 2 4 3" xfId="53232" xr:uid="{FABDBD8E-3E44-4C67-8A13-75BE69127EFF}"/>
    <cellStyle name="Style 384 2 2 4 3 2" xfId="53233" xr:uid="{5C7BF31A-85EA-478E-BFCF-9DD367B9A7A8}"/>
    <cellStyle name="Style 384 2 2 4 3 3" xfId="53234" xr:uid="{A927CACC-E784-496F-95D1-C8017F16FEFF}"/>
    <cellStyle name="Style 384 2 2 4 3 4" xfId="53235" xr:uid="{65BED39D-42D1-4808-8050-BABD1F8E25AB}"/>
    <cellStyle name="Style 384 2 2 4 3 5" xfId="53236" xr:uid="{67E71EB5-9155-4834-B4CC-2416878DB2BB}"/>
    <cellStyle name="Style 384 2 2 4 4" xfId="53237" xr:uid="{CCE67805-FC43-4A46-BDEC-DA71A9CA714F}"/>
    <cellStyle name="Style 384 2 2 4 5" xfId="53238" xr:uid="{1A45BB20-E48A-4468-8991-9AE13B8F2976}"/>
    <cellStyle name="Style 384 2 2 4 6" xfId="53239" xr:uid="{39A5BBD4-D9E3-4AF4-B740-A2ABEA0F73D8}"/>
    <cellStyle name="Style 384 2 2 4 7" xfId="53240" xr:uid="{F40C67AE-FECB-429F-8D61-70B894570F3C}"/>
    <cellStyle name="Style 384 2 2 5" xfId="53241" xr:uid="{62F46461-7DFE-401A-B78C-C160A8ECB511}"/>
    <cellStyle name="Style 384 2 2 5 2" xfId="53242" xr:uid="{177A0683-1C47-4F05-9D7C-93CC7A8AC1B4}"/>
    <cellStyle name="Style 384 2 2 5 2 2" xfId="53243" xr:uid="{0B108312-8C8D-4F61-9F36-D2EB3B5C50A7}"/>
    <cellStyle name="Style 384 2 2 5 2 3" xfId="53244" xr:uid="{5EF6A359-2B45-40FA-BB7B-331614FEEDBD}"/>
    <cellStyle name="Style 384 2 2 5 2 4" xfId="53245" xr:uid="{56F37461-D000-485C-9041-93D2B628E91B}"/>
    <cellStyle name="Style 384 2 2 5 2 5" xfId="53246" xr:uid="{A576ACBB-8997-41FD-B4A6-D86E09D98B97}"/>
    <cellStyle name="Style 384 2 2 5 3" xfId="53247" xr:uid="{BE6EB542-9A11-4DF1-8B9F-EC13FD8D5608}"/>
    <cellStyle name="Style 384 2 2 5 3 2" xfId="53248" xr:uid="{D3621378-36BB-435D-82D7-EFAD065CEE42}"/>
    <cellStyle name="Style 384 2 2 5 3 3" xfId="53249" xr:uid="{14FC6C35-0AD5-4BBA-80D0-15084F9B6CA8}"/>
    <cellStyle name="Style 384 2 2 5 3 4" xfId="53250" xr:uid="{19BA6D4C-F649-483B-A83F-8B48B1BF582C}"/>
    <cellStyle name="Style 384 2 2 5 3 5" xfId="53251" xr:uid="{235DDFA5-68C1-434B-B0E1-99EE168496B9}"/>
    <cellStyle name="Style 384 2 2 5 4" xfId="53252" xr:uid="{4AA1BC69-4BB2-405B-881B-01EBF8423F4D}"/>
    <cellStyle name="Style 384 2 2 5 5" xfId="53253" xr:uid="{82BBEBEB-6886-4171-83C6-35C20BC09699}"/>
    <cellStyle name="Style 384 2 2 5 6" xfId="53254" xr:uid="{1C2D49EB-8464-47EF-8A82-2DCBE3644FB2}"/>
    <cellStyle name="Style 384 2 2 5 7" xfId="53255" xr:uid="{B22C1733-E89B-4C6A-824C-1172A59982D7}"/>
    <cellStyle name="Style 384 2 2 6" xfId="53256" xr:uid="{CA891182-076D-4B84-81A0-61EB1990E403}"/>
    <cellStyle name="Style 384 2 2 6 2" xfId="53257" xr:uid="{C309963E-36B5-4E2A-8A28-71D5626CD603}"/>
    <cellStyle name="Style 384 2 2 6 2 2" xfId="53258" xr:uid="{4FD88CF7-CDBE-4D63-A63C-05FFD170530F}"/>
    <cellStyle name="Style 384 2 2 6 2 3" xfId="53259" xr:uid="{9056ADDD-8AA8-4A2E-AE74-0B55EE71FFAA}"/>
    <cellStyle name="Style 384 2 2 6 2 4" xfId="53260" xr:uid="{0722A6BD-3557-4C99-A3ED-5FCD4B1B7646}"/>
    <cellStyle name="Style 384 2 2 6 2 5" xfId="53261" xr:uid="{976F0718-80A8-471A-A212-3671FAEE3470}"/>
    <cellStyle name="Style 384 2 2 6 3" xfId="53262" xr:uid="{615A8747-2067-4404-9E6E-EF027F918881}"/>
    <cellStyle name="Style 384 2 2 6 3 2" xfId="53263" xr:uid="{F7AA9D69-1BB3-4777-9571-B2C484B89109}"/>
    <cellStyle name="Style 384 2 2 6 3 3" xfId="53264" xr:uid="{C3BE6122-46DB-4A33-B170-E529B194031A}"/>
    <cellStyle name="Style 384 2 2 6 3 4" xfId="53265" xr:uid="{2292A44D-D1FE-4BA3-B8FC-EA2971E5CE3E}"/>
    <cellStyle name="Style 384 2 2 6 3 5" xfId="53266" xr:uid="{D0F2AE40-1CD7-4923-A98C-21E24483B909}"/>
    <cellStyle name="Style 384 2 2 6 4" xfId="53267" xr:uid="{6CD8D574-1396-4589-8DC2-4A249BB1F2BA}"/>
    <cellStyle name="Style 384 2 2 6 5" xfId="53268" xr:uid="{C2775E1B-5E5C-4E07-843B-A08A37C8EBE1}"/>
    <cellStyle name="Style 384 2 2 6 6" xfId="53269" xr:uid="{1EF5EEA3-E2AA-4C54-86B1-3581C3ADFF82}"/>
    <cellStyle name="Style 384 2 2 6 7" xfId="53270" xr:uid="{C031BCB1-AAC5-4243-B866-05F88B030B7A}"/>
    <cellStyle name="Style 384 2 2 7" xfId="53271" xr:uid="{6C696058-0B28-48D8-88A1-23FE5860C16D}"/>
    <cellStyle name="Style 384 2 2 7 2" xfId="53272" xr:uid="{D0EC160F-0981-4D06-B46B-9F51F476A7CE}"/>
    <cellStyle name="Style 384 2 2 7 3" xfId="53273" xr:uid="{D62742E5-3D2C-4111-8E9B-A5BD0010CD1F}"/>
    <cellStyle name="Style 384 2 2 7 4" xfId="53274" xr:uid="{80997448-3B49-4386-A4BF-4EC93BC739B1}"/>
    <cellStyle name="Style 384 2 2 7 5" xfId="53275" xr:uid="{564F1559-C352-4CA7-896B-0365EE9371F0}"/>
    <cellStyle name="Style 384 2 2 8" xfId="53276" xr:uid="{6D5639A8-8D6B-4AC6-A79E-85CA9CA1B56D}"/>
    <cellStyle name="Style 384 2 2 8 2" xfId="53277" xr:uid="{F6DDAD2A-281E-4E76-971C-CCA1564E0876}"/>
    <cellStyle name="Style 384 2 2 8 3" xfId="53278" xr:uid="{7A6501F7-5631-49F1-9CC2-E4A9FF24E097}"/>
    <cellStyle name="Style 384 2 2 8 4" xfId="53279" xr:uid="{2D5EF0C3-D28C-45E5-9FD3-D958EE4A9D96}"/>
    <cellStyle name="Style 384 2 2 8 5" xfId="53280" xr:uid="{E1AC1800-4AE6-4B5E-8C5E-1E0F12A090B9}"/>
    <cellStyle name="Style 384 2 2 9" xfId="53281" xr:uid="{2772E76D-9C49-4CBA-ADA3-9D0C2B6AC0A8}"/>
    <cellStyle name="Style 384 2 2_Commentaires" xfId="53282" xr:uid="{7F5CDDF4-2A7C-4434-A328-2D82EF68F1C1}"/>
    <cellStyle name="Style 384 2 3" xfId="53283" xr:uid="{E9FB4845-9799-4A88-A241-3BAEBA57D75F}"/>
    <cellStyle name="Style 384 2 3 10" xfId="53284" xr:uid="{81023A9C-C485-4678-A0DB-E540AF47D99E}"/>
    <cellStyle name="Style 384 2 3 2" xfId="53285" xr:uid="{4B114441-4122-478D-8830-87E8210381B6}"/>
    <cellStyle name="Style 384 2 3 2 2" xfId="53286" xr:uid="{FCC9E296-BE96-4715-A975-7246FD82CE65}"/>
    <cellStyle name="Style 384 2 3 2 2 2" xfId="53287" xr:uid="{DA3B025D-E543-4BC9-B55E-6C1A5DB3E85E}"/>
    <cellStyle name="Style 384 2 3 2 2 3" xfId="53288" xr:uid="{0100E96F-C937-44BB-9F17-CA8E6BC6FB09}"/>
    <cellStyle name="Style 384 2 3 2 2 4" xfId="53289" xr:uid="{E7543651-CDAF-4B6F-A6C6-42E3055DFAA2}"/>
    <cellStyle name="Style 384 2 3 2 2 5" xfId="53290" xr:uid="{A8298A4C-CB41-410E-979B-115ED7366DCB}"/>
    <cellStyle name="Style 384 2 3 2 3" xfId="53291" xr:uid="{6E2683B9-51BB-4984-A834-CB68190AB961}"/>
    <cellStyle name="Style 384 2 3 2 3 2" xfId="53292" xr:uid="{E5FC0047-E80D-4F3B-8DC1-1CF1DC7E8F91}"/>
    <cellStyle name="Style 384 2 3 2 3 3" xfId="53293" xr:uid="{047FF296-6E5C-4CA6-8768-3A6870F9BA85}"/>
    <cellStyle name="Style 384 2 3 2 3 4" xfId="53294" xr:uid="{2BB5070F-F0E7-460C-8216-E477AFC309AD}"/>
    <cellStyle name="Style 384 2 3 2 3 5" xfId="53295" xr:uid="{2FADD7E7-4D8A-48ED-B396-76AD677A68E5}"/>
    <cellStyle name="Style 384 2 3 2 4" xfId="53296" xr:uid="{22526A1B-73AC-4B64-B52E-F3B6E2500E21}"/>
    <cellStyle name="Style 384 2 3 2 5" xfId="53297" xr:uid="{22619B62-926D-439C-AF3F-3E420D67A903}"/>
    <cellStyle name="Style 384 2 3 2 6" xfId="53298" xr:uid="{0AFC67D0-BC44-46F4-A5CC-2E963CFABABC}"/>
    <cellStyle name="Style 384 2 3 2 7" xfId="53299" xr:uid="{FEE9EA81-0C9F-4513-9013-5E5791571CDD}"/>
    <cellStyle name="Style 384 2 3 2_Commentaires" xfId="53300" xr:uid="{02234319-0A30-4884-B827-C3E32773E03F}"/>
    <cellStyle name="Style 384 2 3 3" xfId="53301" xr:uid="{12D08C32-115B-4555-8280-B6083D762B76}"/>
    <cellStyle name="Style 384 2 3 3 2" xfId="53302" xr:uid="{A47F12B9-B0D3-4D30-ACC5-640A7198688E}"/>
    <cellStyle name="Style 384 2 3 3 2 2" xfId="53303" xr:uid="{F877D95E-6601-4066-BAE1-24A132DB5626}"/>
    <cellStyle name="Style 384 2 3 3 2 3" xfId="53304" xr:uid="{97B6D951-C6B0-4D7B-8F65-17F7A1D9AB17}"/>
    <cellStyle name="Style 384 2 3 3 2 4" xfId="53305" xr:uid="{C568D38E-0E1F-44CC-8063-A4486DF1D8DC}"/>
    <cellStyle name="Style 384 2 3 3 2 5" xfId="53306" xr:uid="{08C508F4-09F1-44AE-B929-0F3B1F34694B}"/>
    <cellStyle name="Style 384 2 3 3 3" xfId="53307" xr:uid="{B6685671-6F5B-47CD-ADB5-023BC4D81569}"/>
    <cellStyle name="Style 384 2 3 3 3 2" xfId="53308" xr:uid="{612BBC52-C3EF-490F-9C0B-442570E176BD}"/>
    <cellStyle name="Style 384 2 3 3 3 3" xfId="53309" xr:uid="{8D275E93-FD97-46EB-8232-74231974BFD5}"/>
    <cellStyle name="Style 384 2 3 3 3 4" xfId="53310" xr:uid="{342A09FB-A34A-4BA5-89B2-C311231502C9}"/>
    <cellStyle name="Style 384 2 3 3 3 5" xfId="53311" xr:uid="{B80EB536-770C-47FA-B3B5-A30C5EBC608E}"/>
    <cellStyle name="Style 384 2 3 3 4" xfId="53312" xr:uid="{947EB0F5-9D0A-440F-96E6-53419C99EAEA}"/>
    <cellStyle name="Style 384 2 3 3 5" xfId="53313" xr:uid="{81942ECF-45FE-4DA1-91E2-C788A187544F}"/>
    <cellStyle name="Style 384 2 3 3 6" xfId="53314" xr:uid="{995975DE-5C71-485B-9B06-D2C3071F63FD}"/>
    <cellStyle name="Style 384 2 3 3 7" xfId="53315" xr:uid="{7DD6FCE4-8D78-4235-AE5D-5247B5C1A60D}"/>
    <cellStyle name="Style 384 2 3 3_Commentaires" xfId="53316" xr:uid="{CC582CB2-4606-414E-A67D-221E8762F042}"/>
    <cellStyle name="Style 384 2 3 4" xfId="53317" xr:uid="{FEA26D54-C415-406B-A13A-2C02C8B37B05}"/>
    <cellStyle name="Style 384 2 3 4 2" xfId="53318" xr:uid="{0AA671D7-B6B9-4A0B-B1D9-A9AF89330FB6}"/>
    <cellStyle name="Style 384 2 3 4 2 2" xfId="53319" xr:uid="{B4E7B695-B037-4B9C-831F-BF03E9A19E7C}"/>
    <cellStyle name="Style 384 2 3 4 2 3" xfId="53320" xr:uid="{D2DB5E93-E09C-489D-9E3E-F7067709FE6E}"/>
    <cellStyle name="Style 384 2 3 4 2 4" xfId="53321" xr:uid="{12EC3AE6-37E4-481E-9EE4-D50ED366954C}"/>
    <cellStyle name="Style 384 2 3 4 2 5" xfId="53322" xr:uid="{8BDC9244-E895-41AA-AD44-8DBD61138120}"/>
    <cellStyle name="Style 384 2 3 4 3" xfId="53323" xr:uid="{CD17851F-203F-46EF-B7EB-09783FFE8FE3}"/>
    <cellStyle name="Style 384 2 3 4 3 2" xfId="53324" xr:uid="{E25DCD3B-9BB8-44BB-916C-657402D8B295}"/>
    <cellStyle name="Style 384 2 3 4 3 3" xfId="53325" xr:uid="{840687A6-12D5-48F8-A329-C1CB4014EC53}"/>
    <cellStyle name="Style 384 2 3 4 3 4" xfId="53326" xr:uid="{31BD8F43-8B3B-4D95-B042-7BB038B070BD}"/>
    <cellStyle name="Style 384 2 3 4 3 5" xfId="53327" xr:uid="{933A7360-A408-4EA7-8D45-4237AD67F0A0}"/>
    <cellStyle name="Style 384 2 3 4 4" xfId="53328" xr:uid="{35664407-93CF-43D9-BF7F-AA56D679E90E}"/>
    <cellStyle name="Style 384 2 3 4 5" xfId="53329" xr:uid="{4A033E90-AFEC-42A2-A5E4-62FD2742FEC4}"/>
    <cellStyle name="Style 384 2 3 4 6" xfId="53330" xr:uid="{4DDEF297-BC92-422D-A77B-4FB7D8ABF88B}"/>
    <cellStyle name="Style 384 2 3 4 7" xfId="53331" xr:uid="{5EA6E9D4-4582-49DB-BE7D-7FFF27CB4656}"/>
    <cellStyle name="Style 384 2 3 5" xfId="53332" xr:uid="{AC629EC9-9AA0-46FB-9E9F-07470D94C5FC}"/>
    <cellStyle name="Style 384 2 3 5 2" xfId="53333" xr:uid="{53436DAB-7B90-48ED-B517-0D59D6EEC04A}"/>
    <cellStyle name="Style 384 2 3 5 3" xfId="53334" xr:uid="{4DC39B47-D318-4059-A81E-121F4C503B4D}"/>
    <cellStyle name="Style 384 2 3 5 4" xfId="53335" xr:uid="{A78B69C7-A1CB-4DCA-B179-19A6C3630E55}"/>
    <cellStyle name="Style 384 2 3 5 5" xfId="53336" xr:uid="{9A8DB299-5BE7-4092-B0B2-FE4117DD1523}"/>
    <cellStyle name="Style 384 2 3 6" xfId="53337" xr:uid="{CAD8E0FC-0F85-4ED9-BE7F-BD79A7EF6532}"/>
    <cellStyle name="Style 384 2 3 6 2" xfId="53338" xr:uid="{9FA35203-6175-4D60-95DE-F9ED618AA971}"/>
    <cellStyle name="Style 384 2 3 6 3" xfId="53339" xr:uid="{4619798F-26A2-4705-9844-4B03B059CF3E}"/>
    <cellStyle name="Style 384 2 3 6 4" xfId="53340" xr:uid="{A1B50E31-5554-4796-99E2-EF1E6D3D03D5}"/>
    <cellStyle name="Style 384 2 3 6 5" xfId="53341" xr:uid="{18DD91D7-3A88-4AE7-9B73-1418F07DDA34}"/>
    <cellStyle name="Style 384 2 3 7" xfId="53342" xr:uid="{87927378-33A7-426C-A13A-9BB0CF5BB3FD}"/>
    <cellStyle name="Style 384 2 3 8" xfId="53343" xr:uid="{20F45E3C-5662-49FC-9C84-638020A3CF52}"/>
    <cellStyle name="Style 384 2 3 9" xfId="53344" xr:uid="{AD14FF70-AFB2-4CB4-ACD7-363D1C6FC9A5}"/>
    <cellStyle name="Style 384 2 3_Commentaires" xfId="53345" xr:uid="{FE964A66-C160-4403-A0FE-3F067DE130EA}"/>
    <cellStyle name="Style 384 2 4" xfId="53346" xr:uid="{6FBEE888-76BB-477B-97BC-110AE47FF5BF}"/>
    <cellStyle name="Style 384 2 4 2" xfId="53347" xr:uid="{06AD4D9F-9C22-4B18-A01B-44AB2C3B2C12}"/>
    <cellStyle name="Style 384 2 4 2 2" xfId="53348" xr:uid="{5C92761D-0444-4724-9454-8D93F6742473}"/>
    <cellStyle name="Style 384 2 4 2 3" xfId="53349" xr:uid="{5D04ECBA-9309-47D5-90C6-8B0FB8FE5B1A}"/>
    <cellStyle name="Style 384 2 4 2 4" xfId="53350" xr:uid="{13957FC0-01CA-4347-9E29-F4898AA83523}"/>
    <cellStyle name="Style 384 2 4 2 5" xfId="53351" xr:uid="{96D45657-46EF-4944-8183-1A13EEF2F0AD}"/>
    <cellStyle name="Style 384 2 4 2_Commentaires" xfId="53352" xr:uid="{930E4A0B-DBB9-40DE-90AE-063266FBFFDB}"/>
    <cellStyle name="Style 384 2 4 3" xfId="53353" xr:uid="{6A8D7E9D-E1FA-4E3E-B800-75DEF5D0BCA4}"/>
    <cellStyle name="Style 384 2 4 3 2" xfId="53354" xr:uid="{E86E5E16-DD41-4337-82C2-83154B3EC4BC}"/>
    <cellStyle name="Style 384 2 4 3 3" xfId="53355" xr:uid="{28467B91-DBA8-4CD5-BB86-D5244C63240C}"/>
    <cellStyle name="Style 384 2 4 3 4" xfId="53356" xr:uid="{3A97A699-3D74-4B71-9FA7-C02B972A732C}"/>
    <cellStyle name="Style 384 2 4 3 5" xfId="53357" xr:uid="{F70A4597-5D61-453D-A787-5E42C6CA172C}"/>
    <cellStyle name="Style 384 2 4 4" xfId="53358" xr:uid="{F6711980-24AB-40D1-A5A1-F763BF2A4C3D}"/>
    <cellStyle name="Style 384 2 4 5" xfId="53359" xr:uid="{2CE97C18-3359-4EE3-9D24-44078F0C06DC}"/>
    <cellStyle name="Style 384 2 4 6" xfId="53360" xr:uid="{479DC837-AAE5-483C-A244-DE240DFECFB1}"/>
    <cellStyle name="Style 384 2 4 7" xfId="53361" xr:uid="{4AA36F9B-8F7A-4EBE-A3DC-F8F10E3AEE43}"/>
    <cellStyle name="Style 384 2 4_Commentaires" xfId="53362" xr:uid="{4994112D-C788-4329-B23D-55B517A735CB}"/>
    <cellStyle name="Style 384 2 5" xfId="53363" xr:uid="{B69508C1-B212-4D1E-83C8-C14CE0A25E59}"/>
    <cellStyle name="Style 384 2 5 2" xfId="53364" xr:uid="{75B6DF18-F106-45B3-B209-CD313C4D10A7}"/>
    <cellStyle name="Style 384 2 5 2 2" xfId="53365" xr:uid="{6C218420-2516-48B4-A0AC-DA2FCD13B2A2}"/>
    <cellStyle name="Style 384 2 5 2 3" xfId="53366" xr:uid="{177A5CC3-F8CA-4D8F-A04C-E056CDA27A21}"/>
    <cellStyle name="Style 384 2 5 2 4" xfId="53367" xr:uid="{0AEDB0E0-C769-4DF5-92F9-16B793B0A6D3}"/>
    <cellStyle name="Style 384 2 5 2 5" xfId="53368" xr:uid="{3D6AC120-55D6-4913-B1BD-2A0A9AD2F226}"/>
    <cellStyle name="Style 384 2 5 2_Commentaires" xfId="53369" xr:uid="{630089C9-7757-4501-885B-329F3C7A72B7}"/>
    <cellStyle name="Style 384 2 5 3" xfId="53370" xr:uid="{485E1FDB-520A-42CA-BF9C-331C1BBC1CE0}"/>
    <cellStyle name="Style 384 2 5 3 2" xfId="53371" xr:uid="{3317C9C6-AF00-4041-B260-053CBCD56170}"/>
    <cellStyle name="Style 384 2 5 3 3" xfId="53372" xr:uid="{6AEC223B-F381-4EA4-9C52-79448F45DF82}"/>
    <cellStyle name="Style 384 2 5 3 4" xfId="53373" xr:uid="{A10493C3-A542-4D25-8CBA-F671A50C8717}"/>
    <cellStyle name="Style 384 2 5 3 5" xfId="53374" xr:uid="{E2E5CEA2-62A5-43B5-A409-120414068006}"/>
    <cellStyle name="Style 384 2 5 4" xfId="53375" xr:uid="{CA142B19-BEED-47ED-9152-1071FA3396A0}"/>
    <cellStyle name="Style 384 2 5 5" xfId="53376" xr:uid="{0E7C4AC3-EA06-4EC1-AF20-21CCA32F9B0A}"/>
    <cellStyle name="Style 384 2 5 6" xfId="53377" xr:uid="{D8922B68-5F52-4B92-ADB2-3FEE11C84584}"/>
    <cellStyle name="Style 384 2 5 7" xfId="53378" xr:uid="{838DED35-F72F-471C-8FC4-E55973017681}"/>
    <cellStyle name="Style 384 2 5_Commentaires" xfId="53379" xr:uid="{1F3F3213-AEBA-4088-8FC4-0DF1091EF7C2}"/>
    <cellStyle name="Style 384 2 6" xfId="53380" xr:uid="{699CF2DC-73E0-4440-B003-00E23FF59D68}"/>
    <cellStyle name="Style 384 2 6 2" xfId="53381" xr:uid="{25E2C041-874C-40F1-8CDA-8F960D60BE8E}"/>
    <cellStyle name="Style 384 2 6 2 2" xfId="53382" xr:uid="{A2E4776F-8388-44BE-BB93-53110C320778}"/>
    <cellStyle name="Style 384 2 6 2 3" xfId="53383" xr:uid="{51757607-21A3-47D8-B7B1-EF121A26F538}"/>
    <cellStyle name="Style 384 2 6 2 4" xfId="53384" xr:uid="{6A5F4682-A932-4870-B34A-EAE8E4B103C5}"/>
    <cellStyle name="Style 384 2 6 2 5" xfId="53385" xr:uid="{9D42EB17-CEA2-4B53-9C23-EA124CC78BD7}"/>
    <cellStyle name="Style 384 2 6 2_Commentaires" xfId="53386" xr:uid="{98BE1EF7-EBE1-43BD-AC52-C2B8C8FBE293}"/>
    <cellStyle name="Style 384 2 6 3" xfId="53387" xr:uid="{06C95900-C208-437D-9364-E9BF83A76940}"/>
    <cellStyle name="Style 384 2 6 3 2" xfId="53388" xr:uid="{BAA55202-56BF-4B9D-B876-F5B3760B9936}"/>
    <cellStyle name="Style 384 2 6 3 3" xfId="53389" xr:uid="{B172FC59-2DC7-43CD-84E3-5EEEC3FCC1FE}"/>
    <cellStyle name="Style 384 2 6 3 4" xfId="53390" xr:uid="{ADB0EAC3-A664-479B-9D7A-39339D4F0323}"/>
    <cellStyle name="Style 384 2 6 3 5" xfId="53391" xr:uid="{859A6082-1904-4E1D-84B4-01FA27AFE7E3}"/>
    <cellStyle name="Style 384 2 6 4" xfId="53392" xr:uid="{EDCC71DC-3519-4983-B77D-B427546EDE1F}"/>
    <cellStyle name="Style 384 2 6 5" xfId="53393" xr:uid="{2FD23C68-7E81-43BD-8DCF-0C4533E8315D}"/>
    <cellStyle name="Style 384 2 6 6" xfId="53394" xr:uid="{306DCDBE-E7D7-42FE-8110-25B415937A69}"/>
    <cellStyle name="Style 384 2 6 7" xfId="53395" xr:uid="{D9BAAC96-51B5-4291-A43A-EA8013E99A1A}"/>
    <cellStyle name="Style 384 2 6_Commentaires" xfId="53396" xr:uid="{BC2654AB-2730-4644-8971-8712CCF416B5}"/>
    <cellStyle name="Style 384 2 7" xfId="53397" xr:uid="{80B75DD6-0EF8-4C8D-9804-46116CFD23FC}"/>
    <cellStyle name="Style 384 2 7 2" xfId="53398" xr:uid="{674768D4-CDF0-4DEE-84BE-2737B1A7225A}"/>
    <cellStyle name="Style 384 2 7 2 2" xfId="53399" xr:uid="{8B72B09D-5ABD-4568-A3D9-EA72B62E93AC}"/>
    <cellStyle name="Style 384 2 7 2 3" xfId="53400" xr:uid="{26A6A3D8-7768-4ACA-9775-432BBC0C52E6}"/>
    <cellStyle name="Style 384 2 7 2 4" xfId="53401" xr:uid="{4B6A5926-2B01-4B30-BBC7-584CE2F7255C}"/>
    <cellStyle name="Style 384 2 7 2 5" xfId="53402" xr:uid="{55B42B62-4173-47C1-97A0-9F5E3A7D49A5}"/>
    <cellStyle name="Style 384 2 7 3" xfId="53403" xr:uid="{F69FEF2B-E6E2-416C-A3CE-3D9D809D2BFF}"/>
    <cellStyle name="Style 384 2 7 3 2" xfId="53404" xr:uid="{0D34CB1A-60EC-447D-A2BC-4119881990B7}"/>
    <cellStyle name="Style 384 2 7 3 3" xfId="53405" xr:uid="{E9379DEC-D0A0-4233-9E43-A1F6CC1AFE6D}"/>
    <cellStyle name="Style 384 2 7 3 4" xfId="53406" xr:uid="{F9F4EDE3-40BD-4492-ABB7-293FBDABEB90}"/>
    <cellStyle name="Style 384 2 7 3 5" xfId="53407" xr:uid="{BE9AFA8E-DF94-426E-B509-0ABED38E0D19}"/>
    <cellStyle name="Style 384 2 7 4" xfId="53408" xr:uid="{0A561365-EE8D-4821-82D3-C360A01A449B}"/>
    <cellStyle name="Style 384 2 7 5" xfId="53409" xr:uid="{5BDFAB65-D04A-4937-A93D-2DF18C4DF021}"/>
    <cellStyle name="Style 384 2 7 6" xfId="53410" xr:uid="{4B022D19-C055-41DF-A916-88722747D8EC}"/>
    <cellStyle name="Style 384 2 7 7" xfId="53411" xr:uid="{06F21066-A61D-4D47-A87F-43FA8DFC4B8B}"/>
    <cellStyle name="Style 384 2 7_Commentaires" xfId="53412" xr:uid="{4AF88466-3A0D-47B0-A1A7-5D55203E08D0}"/>
    <cellStyle name="Style 384 2 8" xfId="53413" xr:uid="{DA6D2BB0-69AE-4675-AF6C-043F097B2D7E}"/>
    <cellStyle name="Style 384 2 8 2" xfId="53414" xr:uid="{8A6424BE-FC2F-4F0C-B9E4-93F2E86A7F93}"/>
    <cellStyle name="Style 384 2 8 2 2" xfId="53415" xr:uid="{2C0A4D92-EBEE-4962-ADEC-6F276A1301CB}"/>
    <cellStyle name="Style 384 2 8 2 3" xfId="53416" xr:uid="{F7A72B11-7B1D-4406-B60A-D84D8DC71A1C}"/>
    <cellStyle name="Style 384 2 8 2 4" xfId="53417" xr:uid="{34F801F6-8E5C-439F-9178-B68E5E46A0DD}"/>
    <cellStyle name="Style 384 2 8 2 5" xfId="53418" xr:uid="{BB06CDDA-142F-4769-A668-7A5892F2C294}"/>
    <cellStyle name="Style 384 2 8 3" xfId="53419" xr:uid="{AB9FC001-12D6-4535-808C-2D30F00252CD}"/>
    <cellStyle name="Style 384 2 8 4" xfId="53420" xr:uid="{89C23F73-8D22-43E7-8218-07ADCA633FBD}"/>
    <cellStyle name="Style 384 2 8 5" xfId="53421" xr:uid="{CC9AD30A-FEAC-4EA6-991C-604A9008D3FC}"/>
    <cellStyle name="Style 384 2 8 6" xfId="53422" xr:uid="{9CD5F178-F21A-454D-9680-E8DFA9902229}"/>
    <cellStyle name="Style 384 2 8_Commentaires" xfId="53423" xr:uid="{CFC18811-F4B8-4D30-92C0-D2CED5A1672A}"/>
    <cellStyle name="Style 384 2 9" xfId="53424" xr:uid="{7B146CFF-DB3B-4E45-A756-6C773F0BF471}"/>
    <cellStyle name="Style 384 2 9 2" xfId="53425" xr:uid="{21BB25E6-C5C6-4D37-8C04-69E85D333B51}"/>
    <cellStyle name="Style 384 2 9 3" xfId="53426" xr:uid="{AB6966EE-B73A-43BD-B446-EC10D0FC1980}"/>
    <cellStyle name="Style 384 2 9 4" xfId="53427" xr:uid="{A5545531-5B7B-41C0-ABB8-4FB0115849EE}"/>
    <cellStyle name="Style 384 2 9 5" xfId="53428" xr:uid="{C6D84D5E-6C1A-4B26-BDD9-2F7212C69418}"/>
    <cellStyle name="Style 384 2_Commentaires" xfId="53429" xr:uid="{822E5A7C-53E9-4414-8ED1-45AF44042122}"/>
    <cellStyle name="Style 384 20" xfId="53430" xr:uid="{B6D5B301-F8CB-4AB4-9401-EDF95F922978}"/>
    <cellStyle name="Style 384 20 2" xfId="53431" xr:uid="{7032C713-5B09-49F4-9A44-B58FDD63638B}"/>
    <cellStyle name="Style 384 20 2 2" xfId="53432" xr:uid="{D136CD63-4B51-43D3-B6F3-157A71E7ED6A}"/>
    <cellStyle name="Style 384 20 2_Commentaires" xfId="53433" xr:uid="{C0A67DEA-633D-4CC2-B720-CDA6E059578C}"/>
    <cellStyle name="Style 384 20 3" xfId="53434" xr:uid="{09C06911-F035-4FC5-BC20-737460070346}"/>
    <cellStyle name="Style 384 20_Commentaires" xfId="53435" xr:uid="{8E65089D-9219-4954-804C-DE02A84C0971}"/>
    <cellStyle name="Style 384 21" xfId="53436" xr:uid="{F3A344A2-3225-4310-ABA1-168A0895FD12}"/>
    <cellStyle name="Style 384 21 2" xfId="53437" xr:uid="{3FCFB3B8-B7A8-41C7-97CA-1A69E2BB67BB}"/>
    <cellStyle name="Style 384 21 2 2" xfId="53438" xr:uid="{A6E6D64D-DB12-4A56-BE27-3E4DC54C1207}"/>
    <cellStyle name="Style 384 21 2_Commentaires" xfId="53439" xr:uid="{20CB9A1A-BED3-4D4D-8ECE-41B0EEFE7806}"/>
    <cellStyle name="Style 384 21 3" xfId="53440" xr:uid="{07CB0F74-765F-4409-9A7A-A1A9B0800677}"/>
    <cellStyle name="Style 384 21_Commentaires" xfId="53441" xr:uid="{BA84B387-9789-45A4-A2F7-F19A63960B4F}"/>
    <cellStyle name="Style 384 22" xfId="53442" xr:uid="{F8DBEFBF-D716-4BF1-AF8B-F11C322F68B5}"/>
    <cellStyle name="Style 384 22 2" xfId="53443" xr:uid="{DE4AF911-43F4-4577-A32A-CCDBF83EE947}"/>
    <cellStyle name="Style 384 22 2 2" xfId="53444" xr:uid="{5AED3F16-8E1C-430A-8317-9CEBF6D613DB}"/>
    <cellStyle name="Style 384 22 2_Commentaires" xfId="53445" xr:uid="{52EC0C66-AB56-4804-9E5D-B4830091DE6D}"/>
    <cellStyle name="Style 384 22 3" xfId="53446" xr:uid="{3290A3C8-ADE1-4F1D-90C2-3C542A566C62}"/>
    <cellStyle name="Style 384 22_Commentaires" xfId="53447" xr:uid="{82D8FD0A-6008-4EC9-BDE6-ABD0723FC181}"/>
    <cellStyle name="Style 384 23" xfId="53448" xr:uid="{E9182706-F860-4140-B0DE-BC3CF2F794BA}"/>
    <cellStyle name="Style 384 23 2" xfId="53449" xr:uid="{4129F023-F04B-45DC-B7C6-2FDD8E8AE041}"/>
    <cellStyle name="Style 384 23 2 2" xfId="53450" xr:uid="{E1805419-2891-44D2-AC6E-9C83D3475096}"/>
    <cellStyle name="Style 384 23 2_Commentaires" xfId="53451" xr:uid="{704F430F-DC7C-4686-A8B8-FFA912D4B727}"/>
    <cellStyle name="Style 384 23 3" xfId="53452" xr:uid="{1777CEF8-B832-49E2-A73D-9DCB76C3BBE5}"/>
    <cellStyle name="Style 384 23_Commentaires" xfId="53453" xr:uid="{D586D2BE-FA74-413D-BD4C-8B1EE7B11239}"/>
    <cellStyle name="Style 384 24" xfId="53454" xr:uid="{C0D34BB4-EAC6-4F6F-A9AA-27C7F4F2EEBF}"/>
    <cellStyle name="Style 384 24 2" xfId="53455" xr:uid="{1A3DB5DF-A5AD-4D32-A9B6-8B95C7E990D5}"/>
    <cellStyle name="Style 384 24_Commentaires" xfId="53456" xr:uid="{7E168E89-2299-4020-BC61-A78FF4AD7F8B}"/>
    <cellStyle name="Style 384 25" xfId="53457" xr:uid="{FBC79D17-D6AA-40CB-B9B7-BDDC97EF1F8B}"/>
    <cellStyle name="Style 384 25 2" xfId="53458" xr:uid="{70E14310-0361-4F17-BC81-8B32EA51BA98}"/>
    <cellStyle name="Style 384 25_Commentaires" xfId="53459" xr:uid="{80F2B148-F900-4E8E-A594-8EE3D3D9CEFD}"/>
    <cellStyle name="Style 384 26" xfId="53460" xr:uid="{C05F9EED-6076-49C4-B255-5786810C40C9}"/>
    <cellStyle name="Style 384 3" xfId="53461" xr:uid="{9EEB5051-0A81-412F-AA4C-78D7AD973251}"/>
    <cellStyle name="Style 384 3 10" xfId="53462" xr:uid="{622490D8-7B0F-46CD-B371-C85FC68074F5}"/>
    <cellStyle name="Style 384 3 11" xfId="53463" xr:uid="{E742B21D-FE90-4CD3-BE3A-C2D0474122AA}"/>
    <cellStyle name="Style 384 3 12" xfId="53464" xr:uid="{27C268D5-61BE-4E1D-AB8B-E3B12A906C49}"/>
    <cellStyle name="Style 384 3 2" xfId="53465" xr:uid="{5EAB83AF-DD1F-4D3F-80CC-F9B13BB3944D}"/>
    <cellStyle name="Style 384 3 2 10" xfId="53466" xr:uid="{49B37459-73CA-4039-B10B-D259125089AB}"/>
    <cellStyle name="Style 384 3 2 2" xfId="53467" xr:uid="{F3F5AA68-573F-4F76-86A8-AE1D6ECA0D64}"/>
    <cellStyle name="Style 384 3 2 2 2" xfId="53468" xr:uid="{91EDC6AF-005D-4910-B268-342DD7F3D264}"/>
    <cellStyle name="Style 384 3 2 2 2 2" xfId="53469" xr:uid="{C5CF42A7-C8B8-419B-B8E9-B5CC6C020B74}"/>
    <cellStyle name="Style 384 3 2 2 2 3" xfId="53470" xr:uid="{9B5BE4E2-5CDF-4089-BFB6-DC594C53138C}"/>
    <cellStyle name="Style 384 3 2 2 2 4" xfId="53471" xr:uid="{A81744D6-E98C-49DB-BB86-F381EAF0CC95}"/>
    <cellStyle name="Style 384 3 2 2 2 5" xfId="53472" xr:uid="{D486C02C-47F6-4B52-86F4-F23C5F47D9E1}"/>
    <cellStyle name="Style 384 3 2 2 3" xfId="53473" xr:uid="{6B3E5D3E-BCEC-426B-B3BF-ED36CA7D4189}"/>
    <cellStyle name="Style 384 3 2 2 3 2" xfId="53474" xr:uid="{904925B6-C8BE-4631-8934-52E2A56EDCF6}"/>
    <cellStyle name="Style 384 3 2 2 3 3" xfId="53475" xr:uid="{A6BDF51D-16D5-44C7-8DAC-E60A9906DC85}"/>
    <cellStyle name="Style 384 3 2 2 3 4" xfId="53476" xr:uid="{BB2B26E2-5970-4F8B-A443-F17FC39A5057}"/>
    <cellStyle name="Style 384 3 2 2 3 5" xfId="53477" xr:uid="{737A7CE6-9D19-4EF7-9DC5-A3E8DA2C1E58}"/>
    <cellStyle name="Style 384 3 2 2 4" xfId="53478" xr:uid="{4351C6FF-B6AC-45DC-8106-43FB0BA8D019}"/>
    <cellStyle name="Style 384 3 2 2 5" xfId="53479" xr:uid="{FD08B561-68A3-4643-9BAA-208A6DCD8C4C}"/>
    <cellStyle name="Style 384 3 2 2 6" xfId="53480" xr:uid="{069DC2F1-40C9-4919-9361-5E6B50D6623E}"/>
    <cellStyle name="Style 384 3 2 2 7" xfId="53481" xr:uid="{06302431-D2CE-4458-B1F4-AB395F7DEFFF}"/>
    <cellStyle name="Style 384 3 2 2_Commentaires" xfId="53482" xr:uid="{51A2D039-0E52-4478-87A0-C0A75D80668E}"/>
    <cellStyle name="Style 384 3 2 3" xfId="53483" xr:uid="{FCE49787-E130-40E4-84A5-6338E4718B77}"/>
    <cellStyle name="Style 384 3 2 3 2" xfId="53484" xr:uid="{BF2A883B-7972-4D4F-A835-7FEBA6F72771}"/>
    <cellStyle name="Style 384 3 2 3 2 2" xfId="53485" xr:uid="{388D48DD-2629-456C-9AE2-B3DBD0914AC3}"/>
    <cellStyle name="Style 384 3 2 3 2 3" xfId="53486" xr:uid="{0EF90804-D3BA-43D5-94E1-EE919A0A2328}"/>
    <cellStyle name="Style 384 3 2 3 2 4" xfId="53487" xr:uid="{94FF61D6-044D-4BE0-A32F-98E06C22B75F}"/>
    <cellStyle name="Style 384 3 2 3 2 5" xfId="53488" xr:uid="{5E08BE6A-70C2-4D32-864D-D999243B861E}"/>
    <cellStyle name="Style 384 3 2 3 3" xfId="53489" xr:uid="{FB586998-2659-46A4-94A5-BB0438AA6C47}"/>
    <cellStyle name="Style 384 3 2 3 3 2" xfId="53490" xr:uid="{0842A8C0-2B96-4820-B322-E00CE3DD0DDB}"/>
    <cellStyle name="Style 384 3 2 3 3 3" xfId="53491" xr:uid="{178AAEC2-6FE0-4425-A404-13CD833386FE}"/>
    <cellStyle name="Style 384 3 2 3 3 4" xfId="53492" xr:uid="{A5E282D0-208F-4ADB-923A-49B3BF1DF258}"/>
    <cellStyle name="Style 384 3 2 3 3 5" xfId="53493" xr:uid="{3905D283-8DAA-499A-9F5E-CABCBD53A366}"/>
    <cellStyle name="Style 384 3 2 3 4" xfId="53494" xr:uid="{785680B4-5BF7-40CF-85D7-7383DBA6CE8D}"/>
    <cellStyle name="Style 384 3 2 3 5" xfId="53495" xr:uid="{1D1CA709-D761-4A72-B2D1-1B9AE4F33D07}"/>
    <cellStyle name="Style 384 3 2 3 6" xfId="53496" xr:uid="{8C574A91-D78C-400A-AFDE-2F780F076CC2}"/>
    <cellStyle name="Style 384 3 2 3 7" xfId="53497" xr:uid="{E1401CC4-C702-4D12-A618-C54E2FACCC73}"/>
    <cellStyle name="Style 384 3 2 3_Commentaires" xfId="53498" xr:uid="{042A8CAF-BADF-4519-8C10-94CEB45727DB}"/>
    <cellStyle name="Style 384 3 2 4" xfId="53499" xr:uid="{727E5215-E970-4463-9B83-1C9EADC80C80}"/>
    <cellStyle name="Style 384 3 2 4 2" xfId="53500" xr:uid="{0F46B868-ADD9-4847-9BCE-B849D8AF58C7}"/>
    <cellStyle name="Style 384 3 2 4 2 2" xfId="53501" xr:uid="{AFAA6688-DCB8-44EA-B6CF-2A5E7284CCC0}"/>
    <cellStyle name="Style 384 3 2 4 2 3" xfId="53502" xr:uid="{C0B04077-B5BE-4261-8C04-812BE374C7CC}"/>
    <cellStyle name="Style 384 3 2 4 2 4" xfId="53503" xr:uid="{D29158C5-97C9-4534-BADF-EABB3263879D}"/>
    <cellStyle name="Style 384 3 2 4 2 5" xfId="53504" xr:uid="{88D9E798-D86F-4FE6-81AF-E8F54D056E52}"/>
    <cellStyle name="Style 384 3 2 4 3" xfId="53505" xr:uid="{090A16AA-AC54-4674-935D-B483C14612C1}"/>
    <cellStyle name="Style 384 3 2 4 3 2" xfId="53506" xr:uid="{E5F8B6E5-B3BB-4518-B937-2524FE6A715C}"/>
    <cellStyle name="Style 384 3 2 4 3 3" xfId="53507" xr:uid="{E9EF47CE-ACC8-49BA-AEA7-0776D6AF4AFE}"/>
    <cellStyle name="Style 384 3 2 4 3 4" xfId="53508" xr:uid="{111DB939-E93C-4841-B71D-EFDE62285519}"/>
    <cellStyle name="Style 384 3 2 4 3 5" xfId="53509" xr:uid="{BEDECFBD-31FA-4A56-BB57-077FD2FCC252}"/>
    <cellStyle name="Style 384 3 2 4 4" xfId="53510" xr:uid="{41695612-4D40-4CC4-9DC1-3436EC9BDB65}"/>
    <cellStyle name="Style 384 3 2 4 5" xfId="53511" xr:uid="{FAFAC9E7-15A5-4CE7-9B05-6C600E4271A0}"/>
    <cellStyle name="Style 384 3 2 4 6" xfId="53512" xr:uid="{E7737B80-A7E3-4615-9FE7-F896C1D37CAB}"/>
    <cellStyle name="Style 384 3 2 4 7" xfId="53513" xr:uid="{909B0F5E-F45E-4B6D-84B5-CC2D5E2EA361}"/>
    <cellStyle name="Style 384 3 2 5" xfId="53514" xr:uid="{A84FF12E-7989-423F-8E67-DE403D575972}"/>
    <cellStyle name="Style 384 3 2 5 2" xfId="53515" xr:uid="{3B64C345-E794-4320-AE82-9435CD2F9158}"/>
    <cellStyle name="Style 384 3 2 5 3" xfId="53516" xr:uid="{87FD3BB5-3EC7-4CD6-BABD-33BEE29E04B9}"/>
    <cellStyle name="Style 384 3 2 5 4" xfId="53517" xr:uid="{77E53B1D-0544-4CB3-84DA-7AB7DC0AAD18}"/>
    <cellStyle name="Style 384 3 2 5 5" xfId="53518" xr:uid="{916B2665-F6BA-40B5-8F39-77604408D70F}"/>
    <cellStyle name="Style 384 3 2 6" xfId="53519" xr:uid="{95D9DCCC-F6E4-457C-A44C-C0BBB9F85D55}"/>
    <cellStyle name="Style 384 3 2 6 2" xfId="53520" xr:uid="{A6FBE396-0641-44FF-8E9B-09945401B381}"/>
    <cellStyle name="Style 384 3 2 6 3" xfId="53521" xr:uid="{38C67043-B8B7-4D76-887E-A52C32697C01}"/>
    <cellStyle name="Style 384 3 2 6 4" xfId="53522" xr:uid="{D6E30847-4650-4DE2-9598-2FA4B7777717}"/>
    <cellStyle name="Style 384 3 2 6 5" xfId="53523" xr:uid="{293D1F09-512A-40E5-B181-1E41D09C2267}"/>
    <cellStyle name="Style 384 3 2 7" xfId="53524" xr:uid="{95CF2859-5572-4F8B-A1F4-88E11D7F1430}"/>
    <cellStyle name="Style 384 3 2 8" xfId="53525" xr:uid="{EC4FA0AF-5B8B-44E1-A974-0CFC484B8E77}"/>
    <cellStyle name="Style 384 3 2 9" xfId="53526" xr:uid="{6ECAFCC2-8BFF-4ADD-AF2F-0157F1FF59C8}"/>
    <cellStyle name="Style 384 3 2_Commentaires" xfId="53527" xr:uid="{E13863CA-3844-4A6A-AABE-5E4CB5A2FCB4}"/>
    <cellStyle name="Style 384 3 3" xfId="53528" xr:uid="{35E1897B-09A9-4E98-9600-4973B763CE33}"/>
    <cellStyle name="Style 384 3 3 2" xfId="53529" xr:uid="{6DAF51A5-FA75-4AD5-B08C-8E5D34463376}"/>
    <cellStyle name="Style 384 3 3 2 2" xfId="53530" xr:uid="{25E47DDB-C4A5-456E-A7CC-83445863368E}"/>
    <cellStyle name="Style 384 3 3 2 3" xfId="53531" xr:uid="{55BB7C59-E32B-4A02-BF62-5116D09B417B}"/>
    <cellStyle name="Style 384 3 3 2 4" xfId="53532" xr:uid="{4E139534-FA2C-47CD-A8DA-0C94648D544D}"/>
    <cellStyle name="Style 384 3 3 2 5" xfId="53533" xr:uid="{36696544-00F5-40DE-BCA1-797D8F967091}"/>
    <cellStyle name="Style 384 3 3 2_Commentaires" xfId="53534" xr:uid="{75F3A1AE-AD9E-471A-9A16-8014D6EF1EAC}"/>
    <cellStyle name="Style 384 3 3 3" xfId="53535" xr:uid="{5FC9A158-FCB8-44AE-9DE2-2E34E5342A6C}"/>
    <cellStyle name="Style 384 3 3 3 2" xfId="53536" xr:uid="{F7CA925C-6C01-4D15-AC6A-DEA79A10753D}"/>
    <cellStyle name="Style 384 3 3 3 3" xfId="53537" xr:uid="{9145BED8-BBCC-42D0-8AA5-7071A1CAFCB5}"/>
    <cellStyle name="Style 384 3 3 3 4" xfId="53538" xr:uid="{8DDC9D03-1FD6-433C-A879-644FC173700C}"/>
    <cellStyle name="Style 384 3 3 3 5" xfId="53539" xr:uid="{EEFD6B4E-27E7-43C5-8314-7E0AB349F5C7}"/>
    <cellStyle name="Style 384 3 3 4" xfId="53540" xr:uid="{4597CD8A-15AB-4294-9100-49476B43E42D}"/>
    <cellStyle name="Style 384 3 3 5" xfId="53541" xr:uid="{CB66BDAC-1B88-4B53-955D-B8892D47C15D}"/>
    <cellStyle name="Style 384 3 3 6" xfId="53542" xr:uid="{DBF18AB0-E848-4AC0-B0B2-2410A0C73F14}"/>
    <cellStyle name="Style 384 3 3 7" xfId="53543" xr:uid="{BFBABF8F-11AE-4328-B1D4-207E84280891}"/>
    <cellStyle name="Style 384 3 3_Commentaires" xfId="53544" xr:uid="{AB68B112-BF0A-4765-90C8-C4FDD6EB8F13}"/>
    <cellStyle name="Style 384 3 4" xfId="53545" xr:uid="{C3377DA2-3B3E-4CAE-964E-A3DF39EFC796}"/>
    <cellStyle name="Style 384 3 4 2" xfId="53546" xr:uid="{0F67D237-5737-4E07-8247-9E8F252019B3}"/>
    <cellStyle name="Style 384 3 4 2 2" xfId="53547" xr:uid="{BF0CB4BF-FBE5-4DC8-87C9-660F8606B7BC}"/>
    <cellStyle name="Style 384 3 4 2 3" xfId="53548" xr:uid="{7DA8CF2D-66AC-4B86-8193-894ACF54C069}"/>
    <cellStyle name="Style 384 3 4 2 4" xfId="53549" xr:uid="{38904249-999F-402D-B6CA-9669DDD7FCBB}"/>
    <cellStyle name="Style 384 3 4 2 5" xfId="53550" xr:uid="{E744C2DE-B787-4D95-A764-13196C8F6813}"/>
    <cellStyle name="Style 384 3 4 2_Commentaires" xfId="53551" xr:uid="{78B9D9A7-70FC-443D-91DE-50D710AB1A56}"/>
    <cellStyle name="Style 384 3 4 3" xfId="53552" xr:uid="{8951D568-507B-4DFF-87EB-7BD298BF9F08}"/>
    <cellStyle name="Style 384 3 4 3 2" xfId="53553" xr:uid="{BD4396E4-C196-40AF-8976-129134EA08A0}"/>
    <cellStyle name="Style 384 3 4 3 3" xfId="53554" xr:uid="{1C51B286-4309-43EA-98C7-E18E1C76F70D}"/>
    <cellStyle name="Style 384 3 4 3 4" xfId="53555" xr:uid="{218E9A8F-4BA7-4AB4-B80E-7F8795FFC909}"/>
    <cellStyle name="Style 384 3 4 3 5" xfId="53556" xr:uid="{CB163C9E-C584-458C-AC77-B337BE32696C}"/>
    <cellStyle name="Style 384 3 4 4" xfId="53557" xr:uid="{5E57AA32-9166-4633-8825-95CEF9DE4577}"/>
    <cellStyle name="Style 384 3 4 5" xfId="53558" xr:uid="{15CD9DF4-83FF-4DB5-A22B-5B7203B4C1A8}"/>
    <cellStyle name="Style 384 3 4 6" xfId="53559" xr:uid="{8FE51B71-DEFF-461A-82D4-D543875527BD}"/>
    <cellStyle name="Style 384 3 4 7" xfId="53560" xr:uid="{0062F1FD-250F-4D44-BAB6-A6E2A98AF96F}"/>
    <cellStyle name="Style 384 3 4_Commentaires" xfId="53561" xr:uid="{4E33AF52-A650-43CC-8519-82247D3E2057}"/>
    <cellStyle name="Style 384 3 5" xfId="53562" xr:uid="{02DED4CD-E664-4C8C-9CA4-7C85DE78F12B}"/>
    <cellStyle name="Style 384 3 5 2" xfId="53563" xr:uid="{29D9A163-9E80-4F9D-A2DE-25B0DC4616DD}"/>
    <cellStyle name="Style 384 3 5 2 2" xfId="53564" xr:uid="{7F5F00C6-2D13-417A-AD31-081667EF83CD}"/>
    <cellStyle name="Style 384 3 5 2 3" xfId="53565" xr:uid="{EA98F8F8-F5A0-4D43-ADD1-011D552217AF}"/>
    <cellStyle name="Style 384 3 5 2 4" xfId="53566" xr:uid="{7A54DA53-FFA9-4707-BD8E-7F13A5D8788D}"/>
    <cellStyle name="Style 384 3 5 2 5" xfId="53567" xr:uid="{6A119D54-8C20-4E88-92C6-7699D377EA78}"/>
    <cellStyle name="Style 384 3 5 2_Commentaires" xfId="53568" xr:uid="{87191960-5CAA-4EDF-B469-D1B54C686BB7}"/>
    <cellStyle name="Style 384 3 5 3" xfId="53569" xr:uid="{11B4FBC5-7F22-474A-94F4-E5E45745B1CA}"/>
    <cellStyle name="Style 384 3 5 3 2" xfId="53570" xr:uid="{91A50B6D-FC95-418D-9409-0C2377B96682}"/>
    <cellStyle name="Style 384 3 5 3 3" xfId="53571" xr:uid="{F11BB2A8-733D-403E-8C2D-2F0B083A10B9}"/>
    <cellStyle name="Style 384 3 5 3 4" xfId="53572" xr:uid="{3431F80D-C97D-4896-BB93-0E98CC3C3F92}"/>
    <cellStyle name="Style 384 3 5 3 5" xfId="53573" xr:uid="{7DB4AAA0-1B88-4BF5-B5AC-A0B72482A840}"/>
    <cellStyle name="Style 384 3 5 4" xfId="53574" xr:uid="{A5D62E1E-908A-4630-B4BB-BBAF7108E722}"/>
    <cellStyle name="Style 384 3 5 5" xfId="53575" xr:uid="{86FA33FD-A6F2-4350-B689-AE81D174C1C9}"/>
    <cellStyle name="Style 384 3 5 6" xfId="53576" xr:uid="{7663EED7-C28B-4208-A1EA-67FAA8AD0240}"/>
    <cellStyle name="Style 384 3 5 7" xfId="53577" xr:uid="{EAAD5023-CDE4-4221-82E5-8400BA0F0FAC}"/>
    <cellStyle name="Style 384 3 5_Commentaires" xfId="53578" xr:uid="{A180A44D-5AE6-4E1C-9938-91737CB04A7C}"/>
    <cellStyle name="Style 384 3 6" xfId="53579" xr:uid="{7CBCFDD1-1DDB-4F1E-B356-1E14275E1283}"/>
    <cellStyle name="Style 384 3 6 2" xfId="53580" xr:uid="{4F2C6AEC-7F7D-4AB4-9147-F9121AEFD77B}"/>
    <cellStyle name="Style 384 3 6 2 2" xfId="53581" xr:uid="{3080FB4B-FF81-45CD-8078-72487E083DC4}"/>
    <cellStyle name="Style 384 3 6 2 3" xfId="53582" xr:uid="{E542502E-6DFA-4261-974B-8D8AA4594D1C}"/>
    <cellStyle name="Style 384 3 6 2 4" xfId="53583" xr:uid="{E3B8B128-12F4-47D3-A6DE-FBCC0E9E377D}"/>
    <cellStyle name="Style 384 3 6 2 5" xfId="53584" xr:uid="{AEFD6781-86E0-4F02-893B-BD3C80CEC3A8}"/>
    <cellStyle name="Style 384 3 6 2_Commentaires" xfId="53585" xr:uid="{7D73E91B-F970-4A25-9388-A77067535F7B}"/>
    <cellStyle name="Style 384 3 6 3" xfId="53586" xr:uid="{3F8C1A2B-666D-4622-A37F-EA54AA03705E}"/>
    <cellStyle name="Style 384 3 6 3 2" xfId="53587" xr:uid="{AE85DB14-1D39-40C7-B955-0A9C91B88F32}"/>
    <cellStyle name="Style 384 3 6 3 3" xfId="53588" xr:uid="{73F2DE46-4644-43E1-B617-1A5C660C77E5}"/>
    <cellStyle name="Style 384 3 6 3 4" xfId="53589" xr:uid="{55E8925C-F55A-4E1E-B9FA-36C3F76F458B}"/>
    <cellStyle name="Style 384 3 6 3 5" xfId="53590" xr:uid="{5464C591-2C97-4ED4-BA0F-A2B42598B2F8}"/>
    <cellStyle name="Style 384 3 6 4" xfId="53591" xr:uid="{D627CFAE-79DB-4647-A0A6-7AEC152DFB6A}"/>
    <cellStyle name="Style 384 3 6 5" xfId="53592" xr:uid="{5C35D6CD-9DE6-4F33-A99B-E1CE22E5909F}"/>
    <cellStyle name="Style 384 3 6 6" xfId="53593" xr:uid="{075EB036-493D-4A5C-9AA9-53794ACF8A44}"/>
    <cellStyle name="Style 384 3 6 7" xfId="53594" xr:uid="{18BF6C33-7FE9-4CDF-ACA0-655B2E6940D7}"/>
    <cellStyle name="Style 384 3 6_Commentaires" xfId="53595" xr:uid="{659BDEC2-E38C-4305-8AB3-7D92F7617DC8}"/>
    <cellStyle name="Style 384 3 7" xfId="53596" xr:uid="{C0B4A377-1C87-4406-94F2-2CC56182A7F4}"/>
    <cellStyle name="Style 384 3 7 2" xfId="53597" xr:uid="{F64AE7C3-158D-45CF-98D4-BD1A6A4CE38C}"/>
    <cellStyle name="Style 384 3 7 2 2" xfId="53598" xr:uid="{4DBB8F51-5F17-452E-B5C7-093D28065E92}"/>
    <cellStyle name="Style 384 3 7 2 3" xfId="53599" xr:uid="{8C06FD23-137E-4A71-AA27-86BF015B2E06}"/>
    <cellStyle name="Style 384 3 7 2 4" xfId="53600" xr:uid="{ED010486-93A0-4D27-9102-3E6E7791DE72}"/>
    <cellStyle name="Style 384 3 7 2 5" xfId="53601" xr:uid="{E08A20A1-9C9C-4F86-9E4B-C22A33822A19}"/>
    <cellStyle name="Style 384 3 7 3" xfId="53602" xr:uid="{BE1DF231-4038-484E-A698-B4C1FF44D533}"/>
    <cellStyle name="Style 384 3 7 4" xfId="53603" xr:uid="{1B953874-0FBF-4D26-A569-3D175534BC4B}"/>
    <cellStyle name="Style 384 3 7 5" xfId="53604" xr:uid="{A285FF52-6C8A-4F1F-BCAC-3599ED8E496C}"/>
    <cellStyle name="Style 384 3 7 6" xfId="53605" xr:uid="{5E936B28-30AF-4BED-AD4F-21D0CA3B8B61}"/>
    <cellStyle name="Style 384 3 7_Commentaires" xfId="53606" xr:uid="{BB39B10F-A625-4F49-AE5B-DFE1C22DB5E3}"/>
    <cellStyle name="Style 384 3 8" xfId="53607" xr:uid="{758182C5-B7C6-489C-A93E-000B80F5E111}"/>
    <cellStyle name="Style 384 3 8 2" xfId="53608" xr:uid="{B8A11548-5C47-45D4-B958-DE0281ED4BD5}"/>
    <cellStyle name="Style 384 3 8 3" xfId="53609" xr:uid="{C87301BF-5DFE-4050-8E27-2E967A1A0ABE}"/>
    <cellStyle name="Style 384 3 8 4" xfId="53610" xr:uid="{7CD86F51-5451-45A3-8266-157AE679405D}"/>
    <cellStyle name="Style 384 3 8 5" xfId="53611" xr:uid="{B5A1BBED-C6BC-4008-BE12-AAB69B0E9DCF}"/>
    <cellStyle name="Style 384 3 8_Commentaires" xfId="53612" xr:uid="{967ADEE4-7C7B-4D33-91E2-FB8C33F27DFE}"/>
    <cellStyle name="Style 384 3 9" xfId="53613" xr:uid="{432D89F4-15A6-4FA1-A974-C362E9C02572}"/>
    <cellStyle name="Style 384 3_Commentaires" xfId="53614" xr:uid="{97E5B0DD-5EEE-44B9-A3EE-D0C3F5DB066D}"/>
    <cellStyle name="Style 384 4" xfId="53615" xr:uid="{FECD8911-8E20-446F-8E06-63EDB1B9A89B}"/>
    <cellStyle name="Style 384 4 10" xfId="53616" xr:uid="{26717FF9-76EF-4FF0-8E52-D7AAA326AE77}"/>
    <cellStyle name="Style 384 4 11" xfId="53617" xr:uid="{205AEE93-CE85-411A-B57E-F1D172D1401D}"/>
    <cellStyle name="Style 384 4 12" xfId="53618" xr:uid="{8520BEA5-8C2F-492D-9A5C-59693838F363}"/>
    <cellStyle name="Style 384 4 2" xfId="53619" xr:uid="{B4C77032-A00F-48B2-A111-164F1FE9EEEB}"/>
    <cellStyle name="Style 384 4 2 10" xfId="53620" xr:uid="{6F33CC1F-F5E3-4A30-8468-FE24538F8990}"/>
    <cellStyle name="Style 384 4 2 2" xfId="53621" xr:uid="{D0EB1B69-F20F-4857-9296-75379E2B0BCA}"/>
    <cellStyle name="Style 384 4 2 2 2" xfId="53622" xr:uid="{274F0799-4FD6-4051-B6C5-7BB4D3947B62}"/>
    <cellStyle name="Style 384 4 2 2 2 2" xfId="53623" xr:uid="{26FC8633-F784-44D3-A9A0-47FED205F923}"/>
    <cellStyle name="Style 384 4 2 2 2 3" xfId="53624" xr:uid="{E02119A6-83FD-4A10-8102-E9B4DAB46D5B}"/>
    <cellStyle name="Style 384 4 2 2 2 4" xfId="53625" xr:uid="{285E8C3F-0B90-4F06-8DEB-2A3B3DDE7572}"/>
    <cellStyle name="Style 384 4 2 2 2 5" xfId="53626" xr:uid="{908D4CF5-BF45-43AF-9121-95578A35D217}"/>
    <cellStyle name="Style 384 4 2 2 3" xfId="53627" xr:uid="{DFB042C7-4D35-40A0-9795-AFEAA092B726}"/>
    <cellStyle name="Style 384 4 2 2 3 2" xfId="53628" xr:uid="{9F13E910-85C0-4161-AD3E-FF841164E614}"/>
    <cellStyle name="Style 384 4 2 2 3 3" xfId="53629" xr:uid="{559C818C-D437-4A9D-B5E9-362E06649DAA}"/>
    <cellStyle name="Style 384 4 2 2 3 4" xfId="53630" xr:uid="{CDAC3CE8-EEC8-47A0-B96D-6077E12E53D8}"/>
    <cellStyle name="Style 384 4 2 2 3 5" xfId="53631" xr:uid="{623EFBB5-7291-436B-BBF7-F74FD655A4A5}"/>
    <cellStyle name="Style 384 4 2 2 4" xfId="53632" xr:uid="{74A7D434-4690-41E3-AA5B-0076EC0A82E4}"/>
    <cellStyle name="Style 384 4 2 2 5" xfId="53633" xr:uid="{3AEFB854-4695-400A-AC80-C539447EAD19}"/>
    <cellStyle name="Style 384 4 2 2 6" xfId="53634" xr:uid="{C1D0C079-D231-467D-984A-BB2C5F70464C}"/>
    <cellStyle name="Style 384 4 2 2 7" xfId="53635" xr:uid="{1129535B-8C5C-4D38-AD84-1EA79BA0E91D}"/>
    <cellStyle name="Style 384 4 2 2_Commentaires" xfId="53636" xr:uid="{2DAB5ED4-AB69-465C-B20B-C52454BD84A3}"/>
    <cellStyle name="Style 384 4 2 3" xfId="53637" xr:uid="{736A8691-752A-4CBC-BD34-E8CCB7B6B58A}"/>
    <cellStyle name="Style 384 4 2 3 2" xfId="53638" xr:uid="{11B235FC-2567-4E15-8FF2-3E39AD4E453D}"/>
    <cellStyle name="Style 384 4 2 3 2 2" xfId="53639" xr:uid="{5F70E96F-19AD-445D-AF4C-2803C0A258A0}"/>
    <cellStyle name="Style 384 4 2 3 2 3" xfId="53640" xr:uid="{F0A538C7-596E-44B3-9837-D5036286CAF5}"/>
    <cellStyle name="Style 384 4 2 3 2 4" xfId="53641" xr:uid="{3F2C9F0F-3B90-4EB6-8094-BF6E15053A27}"/>
    <cellStyle name="Style 384 4 2 3 2 5" xfId="53642" xr:uid="{9E263895-DF5A-482A-8524-4C5315C0234A}"/>
    <cellStyle name="Style 384 4 2 3 3" xfId="53643" xr:uid="{D6E6DE83-18CD-4C87-9188-57059AC4D525}"/>
    <cellStyle name="Style 384 4 2 3 3 2" xfId="53644" xr:uid="{25EF84EA-C10D-4A0E-AE3C-D024E9CF532F}"/>
    <cellStyle name="Style 384 4 2 3 3 3" xfId="53645" xr:uid="{EF1CC823-9B79-4D44-BE13-729BEA92BD12}"/>
    <cellStyle name="Style 384 4 2 3 3 4" xfId="53646" xr:uid="{78C81C6B-D35A-42D3-93B2-EE68211EF7B0}"/>
    <cellStyle name="Style 384 4 2 3 3 5" xfId="53647" xr:uid="{9FD993A8-5DB2-487B-A527-F8BE8D42DF0C}"/>
    <cellStyle name="Style 384 4 2 3 4" xfId="53648" xr:uid="{ED5090B6-F5D4-4F1C-9A05-9AB6FCDCEFB2}"/>
    <cellStyle name="Style 384 4 2 3 5" xfId="53649" xr:uid="{D07E59C4-FE0F-4357-A25B-A3ACF9EDF4E7}"/>
    <cellStyle name="Style 384 4 2 3 6" xfId="53650" xr:uid="{5F036F27-2FF2-497B-BFBA-E27F2556C7AF}"/>
    <cellStyle name="Style 384 4 2 3 7" xfId="53651" xr:uid="{B27D40C0-0995-4352-901A-E742C5B39113}"/>
    <cellStyle name="Style 384 4 2 3_Commentaires" xfId="53652" xr:uid="{F420DF25-63DD-4574-88BE-87C87A77252E}"/>
    <cellStyle name="Style 384 4 2 4" xfId="53653" xr:uid="{47635D1A-BA34-48D4-8336-05C8A503A5F7}"/>
    <cellStyle name="Style 384 4 2 4 2" xfId="53654" xr:uid="{E1463F8F-4474-4EE8-8DFF-D3385BBD6739}"/>
    <cellStyle name="Style 384 4 2 4 2 2" xfId="53655" xr:uid="{5F6DA8B9-AF85-4FA3-8B74-FD33CB2B677E}"/>
    <cellStyle name="Style 384 4 2 4 2 3" xfId="53656" xr:uid="{243B9288-71F4-4DD3-AB6C-097C96B5DD0E}"/>
    <cellStyle name="Style 384 4 2 4 2 4" xfId="53657" xr:uid="{5C0CFA4A-9175-4BBB-ADCE-F3FC0BB23058}"/>
    <cellStyle name="Style 384 4 2 4 2 5" xfId="53658" xr:uid="{D9FA8388-A102-4F5A-BACC-87F883E712B0}"/>
    <cellStyle name="Style 384 4 2 4 3" xfId="53659" xr:uid="{F9CD0437-FAAC-4FEB-8EFF-86F76D21469F}"/>
    <cellStyle name="Style 384 4 2 4 3 2" xfId="53660" xr:uid="{72272EFF-7C16-401B-B9AF-88ECC30088CE}"/>
    <cellStyle name="Style 384 4 2 4 3 3" xfId="53661" xr:uid="{35F96B13-A69F-446E-8680-053C1F595F13}"/>
    <cellStyle name="Style 384 4 2 4 3 4" xfId="53662" xr:uid="{26C462D6-086A-45CA-BC43-0FB21307CDA7}"/>
    <cellStyle name="Style 384 4 2 4 3 5" xfId="53663" xr:uid="{A4E7A02F-4ECF-4172-8250-7AA14D7BE731}"/>
    <cellStyle name="Style 384 4 2 4 4" xfId="53664" xr:uid="{D2722195-6985-4F74-B95F-5F2BCA1FEB34}"/>
    <cellStyle name="Style 384 4 2 4 5" xfId="53665" xr:uid="{F7620A99-982E-4788-8B3E-37B8BC80F8DF}"/>
    <cellStyle name="Style 384 4 2 4 6" xfId="53666" xr:uid="{FEDEE125-67FE-4E94-BD37-CBCE22DB1E74}"/>
    <cellStyle name="Style 384 4 2 4 7" xfId="53667" xr:uid="{BB5F7709-9B48-4BEC-A499-0069BA5BB49B}"/>
    <cellStyle name="Style 384 4 2 5" xfId="53668" xr:uid="{3D9CC7CE-5403-402C-8AC4-1BF2AABE036D}"/>
    <cellStyle name="Style 384 4 2 5 2" xfId="53669" xr:uid="{ECDE9E6C-CA7E-4EFF-8370-A38C3F5E2E10}"/>
    <cellStyle name="Style 384 4 2 5 3" xfId="53670" xr:uid="{E0BA543B-58DB-40AB-B7F3-FEF2765F0D7D}"/>
    <cellStyle name="Style 384 4 2 5 4" xfId="53671" xr:uid="{6E8FC3A4-A628-4528-985E-987E17036586}"/>
    <cellStyle name="Style 384 4 2 5 5" xfId="53672" xr:uid="{D442B675-0552-47B5-B9DF-60ED2574A9BB}"/>
    <cellStyle name="Style 384 4 2 6" xfId="53673" xr:uid="{3735312D-1458-4839-8BC2-C2F118B2FB6F}"/>
    <cellStyle name="Style 384 4 2 6 2" xfId="53674" xr:uid="{692ABB1D-D41C-4A67-9FAC-20370E9EC1D5}"/>
    <cellStyle name="Style 384 4 2 6 3" xfId="53675" xr:uid="{237FFF96-A54E-4380-B536-21BFF837AF84}"/>
    <cellStyle name="Style 384 4 2 6 4" xfId="53676" xr:uid="{E975D477-66BF-43B3-A38B-F3994BBB9C8A}"/>
    <cellStyle name="Style 384 4 2 6 5" xfId="53677" xr:uid="{CD4BD540-DC24-498D-9827-7CE5703EB0B7}"/>
    <cellStyle name="Style 384 4 2 7" xfId="53678" xr:uid="{1D13D6DD-74E1-4BC7-94E9-8E9887273B3B}"/>
    <cellStyle name="Style 384 4 2 8" xfId="53679" xr:uid="{A35456E8-10B6-4CB0-901B-80F216AE040E}"/>
    <cellStyle name="Style 384 4 2 9" xfId="53680" xr:uid="{B0E6DB4F-1512-443B-9F36-555952A432E1}"/>
    <cellStyle name="Style 384 4 2_Commentaires" xfId="53681" xr:uid="{61D22AF8-7A92-4653-8F5C-1A14FDEB4F3C}"/>
    <cellStyle name="Style 384 4 3" xfId="53682" xr:uid="{4100444F-4A3E-4E29-A849-BC38B2263D48}"/>
    <cellStyle name="Style 384 4 3 2" xfId="53683" xr:uid="{D207ADAD-9E86-47E0-8989-1DFF30F3BB17}"/>
    <cellStyle name="Style 384 4 3 2 2" xfId="53684" xr:uid="{66AA23C4-3919-4346-8DE8-8628FC68C569}"/>
    <cellStyle name="Style 384 4 3 2 3" xfId="53685" xr:uid="{ABDB4DD8-9021-4258-B50C-6C2F4EBC763A}"/>
    <cellStyle name="Style 384 4 3 2 4" xfId="53686" xr:uid="{9DFD9E03-6D06-4B16-8A6F-7B924A35BEA0}"/>
    <cellStyle name="Style 384 4 3 2 5" xfId="53687" xr:uid="{28B672A5-39E7-491A-BDC3-ABB3FFDC2072}"/>
    <cellStyle name="Style 384 4 3 2_Commentaires" xfId="53688" xr:uid="{FB1A93CD-0735-4101-AFD9-0F54D28ECB1F}"/>
    <cellStyle name="Style 384 4 3 3" xfId="53689" xr:uid="{099C3CF6-269D-4438-B610-3D119D6796E0}"/>
    <cellStyle name="Style 384 4 3 3 2" xfId="53690" xr:uid="{F3846E64-A936-4DB3-97B5-975053323787}"/>
    <cellStyle name="Style 384 4 3 3 3" xfId="53691" xr:uid="{F8504280-559D-4AAA-B6FF-46510FDEDE9F}"/>
    <cellStyle name="Style 384 4 3 3 4" xfId="53692" xr:uid="{226B9B6C-04FA-4BBD-8FC8-3E2BA2A36883}"/>
    <cellStyle name="Style 384 4 3 3 5" xfId="53693" xr:uid="{F0E8F398-B91C-40D8-BBE0-5A00A9ABAE2B}"/>
    <cellStyle name="Style 384 4 3 4" xfId="53694" xr:uid="{35F07590-858D-4340-9CF7-EE0D9DB5C508}"/>
    <cellStyle name="Style 384 4 3 5" xfId="53695" xr:uid="{391DD805-C87A-4EED-B79F-A29A990ED239}"/>
    <cellStyle name="Style 384 4 3 6" xfId="53696" xr:uid="{3E9C15FF-8643-41FF-B82F-FE9023D13EC4}"/>
    <cellStyle name="Style 384 4 3 7" xfId="53697" xr:uid="{E3E0E668-6EDE-4EBB-B2E1-8C249773DD54}"/>
    <cellStyle name="Style 384 4 3_Commentaires" xfId="53698" xr:uid="{8906E2C4-0D89-4BC1-89AE-95AFE243CCEF}"/>
    <cellStyle name="Style 384 4 4" xfId="53699" xr:uid="{E53DD674-C884-4F43-97BC-B4324846EB79}"/>
    <cellStyle name="Style 384 4 4 2" xfId="53700" xr:uid="{69713B3A-B96B-4C4B-BE1F-83E994FFFC56}"/>
    <cellStyle name="Style 384 4 4 2 2" xfId="53701" xr:uid="{C1712CFF-EFCC-4BD4-B355-EE2D101829A0}"/>
    <cellStyle name="Style 384 4 4 2 3" xfId="53702" xr:uid="{7FD30F88-6676-4188-8406-2B562E682675}"/>
    <cellStyle name="Style 384 4 4 2 4" xfId="53703" xr:uid="{7F96B72B-8081-40C8-A651-CEE95669E37A}"/>
    <cellStyle name="Style 384 4 4 2 5" xfId="53704" xr:uid="{8FBFA9E3-A7F5-4478-9171-86AF5FE42A42}"/>
    <cellStyle name="Style 384 4 4 2_Commentaires" xfId="53705" xr:uid="{B7C71EA3-D61C-4118-BF68-AAA738AA9B85}"/>
    <cellStyle name="Style 384 4 4 3" xfId="53706" xr:uid="{0A4EEA9F-8F62-43C3-968F-8FE57D36CD89}"/>
    <cellStyle name="Style 384 4 4 3 2" xfId="53707" xr:uid="{32CCC4A2-0E66-4A1E-AB18-C640CFBC3DE5}"/>
    <cellStyle name="Style 384 4 4 3 3" xfId="53708" xr:uid="{7015B0AA-DA23-4603-9BC9-6EF6A6D26B30}"/>
    <cellStyle name="Style 384 4 4 3 4" xfId="53709" xr:uid="{131A8A93-E97B-4C2A-9AE4-16A3CF0A4699}"/>
    <cellStyle name="Style 384 4 4 3 5" xfId="53710" xr:uid="{FD67B927-8AA8-4631-887B-B2F0C03F3322}"/>
    <cellStyle name="Style 384 4 4 4" xfId="53711" xr:uid="{621757F1-949F-40C4-BD49-65A71F79E67E}"/>
    <cellStyle name="Style 384 4 4 5" xfId="53712" xr:uid="{DBD5C03C-5A75-4830-B369-23601A531B50}"/>
    <cellStyle name="Style 384 4 4 6" xfId="53713" xr:uid="{538E2F39-A6CC-4E1D-B197-AF647EA14E0C}"/>
    <cellStyle name="Style 384 4 4 7" xfId="53714" xr:uid="{665D0F80-468C-474A-9862-7797D7D3CE19}"/>
    <cellStyle name="Style 384 4 4_Commentaires" xfId="53715" xr:uid="{3AC751D7-4761-4874-AF0D-6A230C255020}"/>
    <cellStyle name="Style 384 4 5" xfId="53716" xr:uid="{94621FE1-7F71-4EF0-8F5C-C50FC2FF871A}"/>
    <cellStyle name="Style 384 4 5 2" xfId="53717" xr:uid="{69545909-ED27-495C-B3E7-FEDD6D079087}"/>
    <cellStyle name="Style 384 4 5 2 2" xfId="53718" xr:uid="{88994EF3-22D4-4EB8-88CA-7191AE06907F}"/>
    <cellStyle name="Style 384 4 5 2 3" xfId="53719" xr:uid="{2A0BF37C-8001-4E4D-9855-3AF1957281CE}"/>
    <cellStyle name="Style 384 4 5 2 4" xfId="53720" xr:uid="{06DC670F-A21F-45D1-94CD-3F4119575608}"/>
    <cellStyle name="Style 384 4 5 2 5" xfId="53721" xr:uid="{1C53EC61-C7B6-42BA-8086-58C2E82287AB}"/>
    <cellStyle name="Style 384 4 5 2_Commentaires" xfId="53722" xr:uid="{88A6BDF2-6F39-457E-B6E3-B43700EEB5E2}"/>
    <cellStyle name="Style 384 4 5 3" xfId="53723" xr:uid="{B61DD58F-029C-4AF1-BE3C-EF75F0F58A44}"/>
    <cellStyle name="Style 384 4 5 3 2" xfId="53724" xr:uid="{AE9BB12F-B699-4179-BC9E-2F6029BADA28}"/>
    <cellStyle name="Style 384 4 5 3 3" xfId="53725" xr:uid="{BA2178EF-9B81-4C81-9143-39B22287DACE}"/>
    <cellStyle name="Style 384 4 5 3 4" xfId="53726" xr:uid="{184D8D6D-AD66-4035-B418-E2E9E2B80C4D}"/>
    <cellStyle name="Style 384 4 5 3 5" xfId="53727" xr:uid="{A4BC00C9-F42D-4E59-9162-A4D152D8E16A}"/>
    <cellStyle name="Style 384 4 5 4" xfId="53728" xr:uid="{56DC35DB-21A2-4DC3-8E3A-FA4305730DA6}"/>
    <cellStyle name="Style 384 4 5 5" xfId="53729" xr:uid="{D3DB9279-B8B0-458E-B420-88DEE35E08CB}"/>
    <cellStyle name="Style 384 4 5 6" xfId="53730" xr:uid="{D10160BD-BF90-4226-B901-F10B63FCFF2E}"/>
    <cellStyle name="Style 384 4 5 7" xfId="53731" xr:uid="{A206BE47-54A8-4869-8751-A9F1C5046DA3}"/>
    <cellStyle name="Style 384 4 5_Commentaires" xfId="53732" xr:uid="{E802C329-677E-4D24-8DA4-430B2DE6921C}"/>
    <cellStyle name="Style 384 4 6" xfId="53733" xr:uid="{1EEA9583-B17B-4E7E-82C7-F0BD3E0BDD26}"/>
    <cellStyle name="Style 384 4 6 2" xfId="53734" xr:uid="{A4A0AD1A-41EB-47F8-B2BE-97F0F7ECB797}"/>
    <cellStyle name="Style 384 4 6 2 2" xfId="53735" xr:uid="{F05F4377-1609-43DA-9EE6-1B37B8A851B3}"/>
    <cellStyle name="Style 384 4 6 2 3" xfId="53736" xr:uid="{8E8044BF-9E5A-4DA2-9A32-2D983CAE42A5}"/>
    <cellStyle name="Style 384 4 6 2 4" xfId="53737" xr:uid="{FE4C1FC9-2B6B-4E46-81C4-F5B9CB566BB5}"/>
    <cellStyle name="Style 384 4 6 2 5" xfId="53738" xr:uid="{43D87C4A-00AC-466D-BFBF-F92747D7330D}"/>
    <cellStyle name="Style 384 4 6 2_Commentaires" xfId="53739" xr:uid="{7849E665-8571-435B-9BDC-E9BAABEE0C1B}"/>
    <cellStyle name="Style 384 4 6 3" xfId="53740" xr:uid="{F555423F-2E71-402A-B570-BA05F4DC9F56}"/>
    <cellStyle name="Style 384 4 6 3 2" xfId="53741" xr:uid="{FF987D72-3237-4D94-8AAC-AA5B9A078027}"/>
    <cellStyle name="Style 384 4 6 3 3" xfId="53742" xr:uid="{1EEBA7A8-D78F-4B73-85E4-3B876F4BE9D8}"/>
    <cellStyle name="Style 384 4 6 3 4" xfId="53743" xr:uid="{F0494D52-5553-4549-AD7D-24A71FEBA150}"/>
    <cellStyle name="Style 384 4 6 3 5" xfId="53744" xr:uid="{BA009A11-5BCE-42CB-A39C-AC09AEEBE5B5}"/>
    <cellStyle name="Style 384 4 6 4" xfId="53745" xr:uid="{DD1C4600-6D4B-4ADF-A76C-C2A084D874A3}"/>
    <cellStyle name="Style 384 4 6 5" xfId="53746" xr:uid="{8A1FF4C7-CD8F-4A5C-8091-443D5A008BF0}"/>
    <cellStyle name="Style 384 4 6 6" xfId="53747" xr:uid="{EFE07196-8934-4C12-873E-1E75882724FC}"/>
    <cellStyle name="Style 384 4 6 7" xfId="53748" xr:uid="{B2672BBE-E96C-49CF-96E3-28F5B627A603}"/>
    <cellStyle name="Style 384 4 6_Commentaires" xfId="53749" xr:uid="{B033A096-6587-494A-AAC6-CA6B380AFBF9}"/>
    <cellStyle name="Style 384 4 7" xfId="53750" xr:uid="{B6E7D5E2-2E5E-40E0-A43B-E53024A2AE3D}"/>
    <cellStyle name="Style 384 4 7 2" xfId="53751" xr:uid="{F59C7AA1-0D36-4AEB-BE95-84C5FB35E955}"/>
    <cellStyle name="Style 384 4 7 2 2" xfId="53752" xr:uid="{D87053C0-BA50-4ED1-A95B-CEB9033A04BF}"/>
    <cellStyle name="Style 384 4 7 2 3" xfId="53753" xr:uid="{BBF3EC99-C355-4422-A9FB-83B89438347C}"/>
    <cellStyle name="Style 384 4 7 2 4" xfId="53754" xr:uid="{F34608C0-6419-45CA-9578-5C072B812D52}"/>
    <cellStyle name="Style 384 4 7 2 5" xfId="53755" xr:uid="{A1F7F3E1-8E45-44E6-B612-93132BD44B97}"/>
    <cellStyle name="Style 384 4 7 3" xfId="53756" xr:uid="{04E8A0E7-97F5-426F-84FD-1C28ECFB41E6}"/>
    <cellStyle name="Style 384 4 7 4" xfId="53757" xr:uid="{02947C2D-65F3-4697-AF33-41852DC69286}"/>
    <cellStyle name="Style 384 4 7 5" xfId="53758" xr:uid="{BBABA7AF-8831-4DF5-B88B-453D38A33490}"/>
    <cellStyle name="Style 384 4 7 6" xfId="53759" xr:uid="{3D76B3ED-B74C-4D14-8E9E-0B2034493C9D}"/>
    <cellStyle name="Style 384 4 7_Commentaires" xfId="53760" xr:uid="{E5EEC0F4-83F4-4D58-B81E-830325BC9FB3}"/>
    <cellStyle name="Style 384 4 8" xfId="53761" xr:uid="{A74E9B78-106A-49D9-A963-34735C341DB9}"/>
    <cellStyle name="Style 384 4 8 2" xfId="53762" xr:uid="{04360DD1-D4D1-4DB1-9EBF-05A13391DEFC}"/>
    <cellStyle name="Style 384 4 8 3" xfId="53763" xr:uid="{B48E7704-6E9B-4FC0-B9AC-10B6F827AEF5}"/>
    <cellStyle name="Style 384 4 8 4" xfId="53764" xr:uid="{AE15E5AA-5432-47D0-8EFC-5755C3BD3A72}"/>
    <cellStyle name="Style 384 4 8 5" xfId="53765" xr:uid="{9F513F4D-6629-4114-918E-8F30ADAEE8EF}"/>
    <cellStyle name="Style 384 4 8_Commentaires" xfId="53766" xr:uid="{CBEA868A-E895-49BF-AB95-D4F49FFEDFD6}"/>
    <cellStyle name="Style 384 4 9" xfId="53767" xr:uid="{E0147F69-5FE1-4AB5-8B75-652322CE80E7}"/>
    <cellStyle name="Style 384 4_Commentaires" xfId="53768" xr:uid="{0704822D-EAF3-4EC7-A15A-C04548C2DEA7}"/>
    <cellStyle name="Style 384 5" xfId="53769" xr:uid="{10B2877A-FBB3-474D-A7FB-7C92C53D06E6}"/>
    <cellStyle name="Style 384 5 10" xfId="53770" xr:uid="{F3B0396A-45F8-4C4C-8196-D4AD85BC792B}"/>
    <cellStyle name="Style 384 5 11" xfId="53771" xr:uid="{489A7398-1430-4C8F-AC5F-918AC8E5CE3D}"/>
    <cellStyle name="Style 384 5 12" xfId="53772" xr:uid="{AF699C54-8AAE-4067-B42B-8768A95C4BAC}"/>
    <cellStyle name="Style 384 5 2" xfId="53773" xr:uid="{276CA202-7CFC-44DE-9589-E5C384E8AA0B}"/>
    <cellStyle name="Style 384 5 2 10" xfId="53774" xr:uid="{548554D9-6B64-4E3A-8C72-EAFD3DF24980}"/>
    <cellStyle name="Style 384 5 2 2" xfId="53775" xr:uid="{153AA084-B5DF-4D6E-8AB3-626E5C5FDC60}"/>
    <cellStyle name="Style 384 5 2 2 2" xfId="53776" xr:uid="{DACF84AA-5D3E-488F-845A-6E9CA37886B6}"/>
    <cellStyle name="Style 384 5 2 2 2 2" xfId="53777" xr:uid="{9E8A500C-1E5D-4DB7-AB55-448C07DF1CEC}"/>
    <cellStyle name="Style 384 5 2 2 2 3" xfId="53778" xr:uid="{1B36DAAE-5FDE-4A19-8A06-EAEFEB225329}"/>
    <cellStyle name="Style 384 5 2 2 2 4" xfId="53779" xr:uid="{F366828E-7850-4C13-88E2-0EF20B72CB54}"/>
    <cellStyle name="Style 384 5 2 2 2 5" xfId="53780" xr:uid="{A568F6DD-004D-4079-8C8A-15E8CF8A15D1}"/>
    <cellStyle name="Style 384 5 2 2 3" xfId="53781" xr:uid="{AB37F061-E861-4124-ABCE-52D97BB30D1E}"/>
    <cellStyle name="Style 384 5 2 2 3 2" xfId="53782" xr:uid="{1053BCE1-885E-4BEC-B24C-15750A9FD248}"/>
    <cellStyle name="Style 384 5 2 2 3 3" xfId="53783" xr:uid="{3AF9B2BB-5F7C-424D-96C3-575391BCED65}"/>
    <cellStyle name="Style 384 5 2 2 3 4" xfId="53784" xr:uid="{055E07E7-4B49-497E-836C-00AD3A39EAB0}"/>
    <cellStyle name="Style 384 5 2 2 3 5" xfId="53785" xr:uid="{4357EC85-64AE-4A16-A85D-9D63242D6899}"/>
    <cellStyle name="Style 384 5 2 2 4" xfId="53786" xr:uid="{44647822-EFCD-4CA3-B2E8-A3802F03DE4A}"/>
    <cellStyle name="Style 384 5 2 2 5" xfId="53787" xr:uid="{B5DEE3D2-2CDB-48E6-84B8-DBF86F9455B5}"/>
    <cellStyle name="Style 384 5 2 2 6" xfId="53788" xr:uid="{CCB86A40-63C7-4D32-8AF9-DC542EE7C9F7}"/>
    <cellStyle name="Style 384 5 2 2 7" xfId="53789" xr:uid="{8E77D985-7CA3-47C8-AB0B-C29790B90B35}"/>
    <cellStyle name="Style 384 5 2 2_Commentaires" xfId="53790" xr:uid="{5A64FCCF-F5A9-4C3B-9169-F19126BF41FE}"/>
    <cellStyle name="Style 384 5 2 3" xfId="53791" xr:uid="{E2963534-7BE0-4892-B794-5240C6D0FE20}"/>
    <cellStyle name="Style 384 5 2 3 2" xfId="53792" xr:uid="{6E45AC50-74E0-4597-9BF6-752949A96A25}"/>
    <cellStyle name="Style 384 5 2 3 2 2" xfId="53793" xr:uid="{9A9F53EE-CE64-4E70-97D9-16CED05A63F3}"/>
    <cellStyle name="Style 384 5 2 3 2 3" xfId="53794" xr:uid="{F29B2229-7CA0-4659-84CB-F46C6492A268}"/>
    <cellStyle name="Style 384 5 2 3 2 4" xfId="53795" xr:uid="{B383D6F0-C4D4-4EAC-AA2A-2016718EFE23}"/>
    <cellStyle name="Style 384 5 2 3 2 5" xfId="53796" xr:uid="{2F883276-690E-4BDA-9E8D-BE4CBB85ECD4}"/>
    <cellStyle name="Style 384 5 2 3 3" xfId="53797" xr:uid="{D74CF751-7E95-4CFF-8F21-D1C4B41B975D}"/>
    <cellStyle name="Style 384 5 2 3 3 2" xfId="53798" xr:uid="{C3732517-62F7-42A6-8A02-08F8BAD6BC98}"/>
    <cellStyle name="Style 384 5 2 3 3 3" xfId="53799" xr:uid="{3500A113-16C8-4E1B-8369-6AE823A5EE65}"/>
    <cellStyle name="Style 384 5 2 3 3 4" xfId="53800" xr:uid="{88CC243B-FF5D-4083-BA1C-192CCD9E6034}"/>
    <cellStyle name="Style 384 5 2 3 3 5" xfId="53801" xr:uid="{653550AF-D1D7-4EAB-9AEF-28F91F30C31E}"/>
    <cellStyle name="Style 384 5 2 3 4" xfId="53802" xr:uid="{818E2AE0-5887-4F66-942C-7E8FCEB57461}"/>
    <cellStyle name="Style 384 5 2 3 5" xfId="53803" xr:uid="{CDE40989-9E0F-4A7C-8562-C9BC0D608AB7}"/>
    <cellStyle name="Style 384 5 2 3 6" xfId="53804" xr:uid="{99A0A38A-AA39-47D5-ACAD-FA4F9860D772}"/>
    <cellStyle name="Style 384 5 2 3 7" xfId="53805" xr:uid="{79D1C3EB-9990-4CAF-94D6-D311B82CBDFD}"/>
    <cellStyle name="Style 384 5 2 3_Commentaires" xfId="53806" xr:uid="{E8A484AC-E7ED-446D-87E2-2134741998D7}"/>
    <cellStyle name="Style 384 5 2 4" xfId="53807" xr:uid="{F8E21F0C-871F-44A7-951D-A5B6CABE6A11}"/>
    <cellStyle name="Style 384 5 2 4 2" xfId="53808" xr:uid="{69AC4193-82D0-42FF-A00D-90C931DB876A}"/>
    <cellStyle name="Style 384 5 2 4 2 2" xfId="53809" xr:uid="{E257AAA3-00D8-4C01-83D9-11EE98866648}"/>
    <cellStyle name="Style 384 5 2 4 2 3" xfId="53810" xr:uid="{740995EF-533E-475C-82B8-0E81C57F20DB}"/>
    <cellStyle name="Style 384 5 2 4 2 4" xfId="53811" xr:uid="{581FBFA6-ACA1-4A0A-BF68-C70D5B2EB6A3}"/>
    <cellStyle name="Style 384 5 2 4 2 5" xfId="53812" xr:uid="{3D7085A4-CE70-45D3-9521-B3B4A7B68B9E}"/>
    <cellStyle name="Style 384 5 2 4 3" xfId="53813" xr:uid="{8B8F5E55-0E1A-4667-931B-B2DD2121D8D6}"/>
    <cellStyle name="Style 384 5 2 4 3 2" xfId="53814" xr:uid="{007A3F0C-7164-46D9-B14C-5949DC395026}"/>
    <cellStyle name="Style 384 5 2 4 3 3" xfId="53815" xr:uid="{3CEF72E0-9E04-4ABA-854B-A6BA8255A1A6}"/>
    <cellStyle name="Style 384 5 2 4 3 4" xfId="53816" xr:uid="{D6C55B57-D0EB-497E-9C00-F8493D04908F}"/>
    <cellStyle name="Style 384 5 2 4 3 5" xfId="53817" xr:uid="{C5E2237F-F58A-44C0-8789-77028B0AC995}"/>
    <cellStyle name="Style 384 5 2 4 4" xfId="53818" xr:uid="{1F106E57-07FF-4BE7-91FF-83ED730E7C4A}"/>
    <cellStyle name="Style 384 5 2 4 5" xfId="53819" xr:uid="{E45A2249-743E-4843-B189-7A2791FE8005}"/>
    <cellStyle name="Style 384 5 2 4 6" xfId="53820" xr:uid="{48AEFF06-6D4D-4507-8520-842C1293517D}"/>
    <cellStyle name="Style 384 5 2 4 7" xfId="53821" xr:uid="{FC383EA8-79CD-4429-B07B-4153B0D6227D}"/>
    <cellStyle name="Style 384 5 2 5" xfId="53822" xr:uid="{F02669E3-62B2-4F7D-8DBC-C0E55882825F}"/>
    <cellStyle name="Style 384 5 2 5 2" xfId="53823" xr:uid="{F6BB6859-D986-46B2-BE04-44575511B4C3}"/>
    <cellStyle name="Style 384 5 2 5 3" xfId="53824" xr:uid="{68FA8809-B7BF-45AF-996B-5EF01D9F6BA3}"/>
    <cellStyle name="Style 384 5 2 5 4" xfId="53825" xr:uid="{056CB056-120F-424A-B7EE-03397A72C7D2}"/>
    <cellStyle name="Style 384 5 2 5 5" xfId="53826" xr:uid="{E0F79CB2-DE29-4A31-85D1-0E845FC04B93}"/>
    <cellStyle name="Style 384 5 2 6" xfId="53827" xr:uid="{456BF041-9289-43C1-ABA7-59F478DF4B6A}"/>
    <cellStyle name="Style 384 5 2 6 2" xfId="53828" xr:uid="{8654A3DC-3E3C-46B1-875D-E6319C74E000}"/>
    <cellStyle name="Style 384 5 2 6 3" xfId="53829" xr:uid="{8F122ADA-6CD2-4B2C-A647-281875CC19E1}"/>
    <cellStyle name="Style 384 5 2 6 4" xfId="53830" xr:uid="{42663319-3CCD-4E5D-B617-5EE6E6A5BD9B}"/>
    <cellStyle name="Style 384 5 2 6 5" xfId="53831" xr:uid="{5CBC2CEC-1B4A-4ADA-99C9-902F7B21FAB7}"/>
    <cellStyle name="Style 384 5 2 7" xfId="53832" xr:uid="{9E997CE2-10B8-41D5-97E9-3716521C2B14}"/>
    <cellStyle name="Style 384 5 2 8" xfId="53833" xr:uid="{852A5313-F554-40B8-9526-2C3E5040F522}"/>
    <cellStyle name="Style 384 5 2 9" xfId="53834" xr:uid="{D2453628-5B11-4AE2-9DC2-11EFF0FB19B6}"/>
    <cellStyle name="Style 384 5 2_Commentaires" xfId="53835" xr:uid="{D352B61A-034E-4D2A-88F0-D2C068BB18E2}"/>
    <cellStyle name="Style 384 5 3" xfId="53836" xr:uid="{F16EC101-ADAF-47F1-B8BE-7EF017ED92F0}"/>
    <cellStyle name="Style 384 5 3 2" xfId="53837" xr:uid="{70109189-613E-4614-B984-B96116BC8D6F}"/>
    <cellStyle name="Style 384 5 3 2 2" xfId="53838" xr:uid="{20F232CA-8CD2-4E03-93D9-3E07420C8339}"/>
    <cellStyle name="Style 384 5 3 2 3" xfId="53839" xr:uid="{E52D7DEA-C140-496C-BCE4-5D456D1B228A}"/>
    <cellStyle name="Style 384 5 3 2 4" xfId="53840" xr:uid="{3F2BB622-0DF4-45B6-9EF0-D5744F3D61D4}"/>
    <cellStyle name="Style 384 5 3 2 5" xfId="53841" xr:uid="{DE8F2B41-5A35-42BE-8810-D87D678E7B43}"/>
    <cellStyle name="Style 384 5 3 2_Commentaires" xfId="53842" xr:uid="{A8DCDA83-D40D-4F49-A370-6042DD853051}"/>
    <cellStyle name="Style 384 5 3 3" xfId="53843" xr:uid="{77378981-6D00-4CE5-9F61-6E3AB5B4EF06}"/>
    <cellStyle name="Style 384 5 3 3 2" xfId="53844" xr:uid="{D69FC14A-C9B5-40F2-9A4E-C554A586A69E}"/>
    <cellStyle name="Style 384 5 3 3 3" xfId="53845" xr:uid="{859332B5-376C-4B17-B843-B150C7631232}"/>
    <cellStyle name="Style 384 5 3 3 4" xfId="53846" xr:uid="{4A378C5B-DAFB-4B14-A740-6BA3EA63E170}"/>
    <cellStyle name="Style 384 5 3 3 5" xfId="53847" xr:uid="{F6742D9F-B85C-44F7-8258-859E25B30E1D}"/>
    <cellStyle name="Style 384 5 3 4" xfId="53848" xr:uid="{B09C925A-5068-40A8-BDF9-77D0D543D4AB}"/>
    <cellStyle name="Style 384 5 3 5" xfId="53849" xr:uid="{07469519-B0FD-400C-8D1F-1AE603180C6E}"/>
    <cellStyle name="Style 384 5 3 6" xfId="53850" xr:uid="{AB431882-0F72-4049-BE6F-934D6B6CF657}"/>
    <cellStyle name="Style 384 5 3 7" xfId="53851" xr:uid="{33D531F1-11CA-443A-B36B-6053AF1145BC}"/>
    <cellStyle name="Style 384 5 3_Commentaires" xfId="53852" xr:uid="{4697B927-8789-483F-B72F-4B585CD1BABF}"/>
    <cellStyle name="Style 384 5 4" xfId="53853" xr:uid="{304DD6BF-ACF2-4881-9638-2E64860E6F65}"/>
    <cellStyle name="Style 384 5 4 2" xfId="53854" xr:uid="{F52053EF-73B6-4C60-89AD-4F56430518C6}"/>
    <cellStyle name="Style 384 5 4 2 2" xfId="53855" xr:uid="{DAD04CB8-A1BC-4C4D-A15A-DC67C214597A}"/>
    <cellStyle name="Style 384 5 4 2 3" xfId="53856" xr:uid="{768D05B1-6A16-4338-9F1F-98AADC1BCEF0}"/>
    <cellStyle name="Style 384 5 4 2 4" xfId="53857" xr:uid="{30BBC958-3A88-4F67-A610-4211143EC144}"/>
    <cellStyle name="Style 384 5 4 2 5" xfId="53858" xr:uid="{67085DF4-0C12-4C16-AF4E-692E6F5BAD36}"/>
    <cellStyle name="Style 384 5 4 2_Commentaires" xfId="53859" xr:uid="{879FD1F8-65F4-4EDB-A2A4-3631242F3717}"/>
    <cellStyle name="Style 384 5 4 3" xfId="53860" xr:uid="{3976BFB4-F391-4BE6-B4F5-9998FDFBE9AB}"/>
    <cellStyle name="Style 384 5 4 3 2" xfId="53861" xr:uid="{057B3D52-238A-4A0C-823E-F61596DAA9B8}"/>
    <cellStyle name="Style 384 5 4 3 3" xfId="53862" xr:uid="{2D75453F-F22F-443C-8F44-BF84FC13BC62}"/>
    <cellStyle name="Style 384 5 4 3 4" xfId="53863" xr:uid="{69C4CE76-BC0C-401E-B72C-550A86CE300B}"/>
    <cellStyle name="Style 384 5 4 3 5" xfId="53864" xr:uid="{FF6AF5CE-CE94-4FD2-8C38-E2AD06C99761}"/>
    <cellStyle name="Style 384 5 4 4" xfId="53865" xr:uid="{5E6F2E90-B6E3-49C8-BA5D-344FCBE049A3}"/>
    <cellStyle name="Style 384 5 4 5" xfId="53866" xr:uid="{C2AFAE9A-C486-4CB1-A86A-B2AB80423940}"/>
    <cellStyle name="Style 384 5 4 6" xfId="53867" xr:uid="{D6CC7EBF-75C2-45BE-9AE0-C0D06257CEB8}"/>
    <cellStyle name="Style 384 5 4 7" xfId="53868" xr:uid="{FB2727E1-E17C-436B-9D5D-CD14433EB7B9}"/>
    <cellStyle name="Style 384 5 4_Commentaires" xfId="53869" xr:uid="{224757F2-CC2B-420A-8FBF-3AFF1833D7D6}"/>
    <cellStyle name="Style 384 5 5" xfId="53870" xr:uid="{7B0E329C-2B7A-4B4C-8FEF-6B6B578194C9}"/>
    <cellStyle name="Style 384 5 5 2" xfId="53871" xr:uid="{38C76BEE-F531-4F7B-BF53-5C1522C35539}"/>
    <cellStyle name="Style 384 5 5 2 2" xfId="53872" xr:uid="{77800D0E-B089-4C3A-981B-4E26319965EF}"/>
    <cellStyle name="Style 384 5 5 2 3" xfId="53873" xr:uid="{1A24709A-B881-4948-82F6-109A20435333}"/>
    <cellStyle name="Style 384 5 5 2 4" xfId="53874" xr:uid="{6BCD9DD1-1DA4-486A-9BB1-ADF2E68D61D3}"/>
    <cellStyle name="Style 384 5 5 2 5" xfId="53875" xr:uid="{821DE5FB-49EC-417A-ABF4-2540935F88CB}"/>
    <cellStyle name="Style 384 5 5 2_Commentaires" xfId="53876" xr:uid="{D9886D69-26ED-438B-B8AA-1153FAB67373}"/>
    <cellStyle name="Style 384 5 5 3" xfId="53877" xr:uid="{CD80F338-06F6-4794-812E-82CF5D486198}"/>
    <cellStyle name="Style 384 5 5 3 2" xfId="53878" xr:uid="{0893DA2B-56E0-450F-BCE6-848777E842D8}"/>
    <cellStyle name="Style 384 5 5 3 3" xfId="53879" xr:uid="{042707D6-8152-4CAE-A732-565D566CD916}"/>
    <cellStyle name="Style 384 5 5 3 4" xfId="53880" xr:uid="{76540155-24AD-42BD-89F6-350D142DF828}"/>
    <cellStyle name="Style 384 5 5 3 5" xfId="53881" xr:uid="{95B025EE-2D6A-4414-8A3C-937FF8256397}"/>
    <cellStyle name="Style 384 5 5 4" xfId="53882" xr:uid="{7DDD8537-1F2A-4E2A-B8F1-ABA067CFA1C3}"/>
    <cellStyle name="Style 384 5 5 5" xfId="53883" xr:uid="{9622933E-D593-475F-BFEB-A25161C44070}"/>
    <cellStyle name="Style 384 5 5 6" xfId="53884" xr:uid="{67B20655-F8E6-490D-BCE7-85C28D096362}"/>
    <cellStyle name="Style 384 5 5 7" xfId="53885" xr:uid="{0699BD03-AD15-440C-9CF2-924F2D8213AB}"/>
    <cellStyle name="Style 384 5 5_Commentaires" xfId="53886" xr:uid="{8C9A923C-0E9C-49DD-BC57-47252C37F3CA}"/>
    <cellStyle name="Style 384 5 6" xfId="53887" xr:uid="{B04DD6D9-1647-4F5F-9A00-409DDCAB51A3}"/>
    <cellStyle name="Style 384 5 6 2" xfId="53888" xr:uid="{9DEA8519-F9E8-478C-9813-06B0CB9017A1}"/>
    <cellStyle name="Style 384 5 6 2 2" xfId="53889" xr:uid="{AFD6C071-08D1-4184-808C-1390FB832DEB}"/>
    <cellStyle name="Style 384 5 6 2 3" xfId="53890" xr:uid="{54F4EEC5-A30D-42AC-83A8-1E4E5E1C9966}"/>
    <cellStyle name="Style 384 5 6 2 4" xfId="53891" xr:uid="{B3072B5F-B5AE-4E81-BCDA-F2F1A50FAA36}"/>
    <cellStyle name="Style 384 5 6 2 5" xfId="53892" xr:uid="{B1572FC4-1C99-4DB4-A94D-59E785748E1D}"/>
    <cellStyle name="Style 384 5 6 2_Commentaires" xfId="53893" xr:uid="{6832DF58-794B-4A96-8C73-D9A74441FCA4}"/>
    <cellStyle name="Style 384 5 6 3" xfId="53894" xr:uid="{38D542E2-5C5E-45F3-BEAA-70FB54435CE3}"/>
    <cellStyle name="Style 384 5 6 3 2" xfId="53895" xr:uid="{4B61C749-7FD6-4A80-B5CA-F70B85C3D4A7}"/>
    <cellStyle name="Style 384 5 6 3 3" xfId="53896" xr:uid="{FE53EF21-DEE0-4220-B3BF-1EB1A5650A62}"/>
    <cellStyle name="Style 384 5 6 3 4" xfId="53897" xr:uid="{F1381BEF-2F78-4DEC-8130-709DC5E25C15}"/>
    <cellStyle name="Style 384 5 6 3 5" xfId="53898" xr:uid="{AF9660C8-6BEA-46A1-A096-1E500162782A}"/>
    <cellStyle name="Style 384 5 6 4" xfId="53899" xr:uid="{AC8BEA71-F183-492E-8E87-31CE9548D28F}"/>
    <cellStyle name="Style 384 5 6 5" xfId="53900" xr:uid="{E074C177-3E92-42B3-8AF2-12F0A3052A64}"/>
    <cellStyle name="Style 384 5 6 6" xfId="53901" xr:uid="{C9627125-19F7-4A7C-936F-19A01F8AB4BF}"/>
    <cellStyle name="Style 384 5 6 7" xfId="53902" xr:uid="{FF4BD49E-D618-4D55-9FAF-F01FCAAA9FBA}"/>
    <cellStyle name="Style 384 5 6_Commentaires" xfId="53903" xr:uid="{F6ECEF5A-AB07-4907-97FD-7C5038C98D00}"/>
    <cellStyle name="Style 384 5 7" xfId="53904" xr:uid="{558A0999-07BF-4F34-9DF3-D00F80EA16D2}"/>
    <cellStyle name="Style 384 5 7 2" xfId="53905" xr:uid="{E1602186-908E-4630-9767-1CD1A0F727A0}"/>
    <cellStyle name="Style 384 5 7 2 2" xfId="53906" xr:uid="{7D8E8759-DA28-4FCB-9960-6352004596AB}"/>
    <cellStyle name="Style 384 5 7 2 3" xfId="53907" xr:uid="{C5DE226F-0BE1-40F4-B084-CEA0A12310CF}"/>
    <cellStyle name="Style 384 5 7 2 4" xfId="53908" xr:uid="{EE015B1B-533F-4F44-93F0-FDBDDD8032B1}"/>
    <cellStyle name="Style 384 5 7 2 5" xfId="53909" xr:uid="{EFC038FC-3514-42A5-8DCC-B2E5FD27D259}"/>
    <cellStyle name="Style 384 5 7 3" xfId="53910" xr:uid="{D238EAF9-CFF1-4A2F-A314-A4BE2500B183}"/>
    <cellStyle name="Style 384 5 7 4" xfId="53911" xr:uid="{48DEF30E-C2C0-4261-A89A-1793B04B90F7}"/>
    <cellStyle name="Style 384 5 7 5" xfId="53912" xr:uid="{7AAB8617-D517-4B56-AABB-00E526F1D4A6}"/>
    <cellStyle name="Style 384 5 7 6" xfId="53913" xr:uid="{47DD154E-25BA-457E-B76D-445F86C44FEB}"/>
    <cellStyle name="Style 384 5 7_Commentaires" xfId="53914" xr:uid="{0CEC67ED-510D-4D94-890D-88285E4E0F61}"/>
    <cellStyle name="Style 384 5 8" xfId="53915" xr:uid="{ACBC68D3-2A9A-4631-BF74-B9D1D0D2951E}"/>
    <cellStyle name="Style 384 5 8 2" xfId="53916" xr:uid="{394A2F74-A19A-4573-9ECE-D5D097AD842C}"/>
    <cellStyle name="Style 384 5 8 3" xfId="53917" xr:uid="{C69A2339-BE43-4513-8FEB-4B2D7E650D81}"/>
    <cellStyle name="Style 384 5 8 4" xfId="53918" xr:uid="{EF85CC24-75D2-4013-B895-E4A9794741D3}"/>
    <cellStyle name="Style 384 5 8 5" xfId="53919" xr:uid="{0B8A0554-B161-42C6-997D-C85A8AAF1D68}"/>
    <cellStyle name="Style 384 5 8_Commentaires" xfId="53920" xr:uid="{AFC05925-EBED-4B9C-8F00-401BF2B88ABA}"/>
    <cellStyle name="Style 384 5 9" xfId="53921" xr:uid="{DEE886BF-9EB5-4F23-8B2C-092546BAE825}"/>
    <cellStyle name="Style 384 5_Commentaires" xfId="53922" xr:uid="{37BB3841-7D2A-42FA-8A86-10A3B64270CF}"/>
    <cellStyle name="Style 384 6" xfId="53923" xr:uid="{166FB977-D5EF-4BD6-8C40-85CC8BC4AFA6}"/>
    <cellStyle name="Style 384 6 10" xfId="53924" xr:uid="{23F39123-9D78-4E0F-AACA-BE1F1DCACA17}"/>
    <cellStyle name="Style 384 6 11" xfId="53925" xr:uid="{6A5D40A7-74FB-4C93-AF16-CEBA0BBEECC5}"/>
    <cellStyle name="Style 384 6 12" xfId="53926" xr:uid="{A517CEF1-E521-40BC-84F1-D2A9414E1692}"/>
    <cellStyle name="Style 384 6 2" xfId="53927" xr:uid="{93A44B04-9DDD-4B81-8402-5EB358E6D6D6}"/>
    <cellStyle name="Style 384 6 2 10" xfId="53928" xr:uid="{4DA39C56-EFD4-4750-8603-BB9BDC34FC15}"/>
    <cellStyle name="Style 384 6 2 2" xfId="53929" xr:uid="{C5795307-5322-4C82-A474-C703A82D7862}"/>
    <cellStyle name="Style 384 6 2 2 2" xfId="53930" xr:uid="{5297F4F1-7CBD-4B9F-B5F3-69DA5064AC96}"/>
    <cellStyle name="Style 384 6 2 2 2 2" xfId="53931" xr:uid="{775B8A34-005E-4D57-ACAC-836D9D6AF6BC}"/>
    <cellStyle name="Style 384 6 2 2 2 3" xfId="53932" xr:uid="{EC454FE3-9EB8-4EA7-A555-F97021A48544}"/>
    <cellStyle name="Style 384 6 2 2 2 4" xfId="53933" xr:uid="{999B9ABF-F7A7-417A-BEEE-40A678827CE2}"/>
    <cellStyle name="Style 384 6 2 2 2 5" xfId="53934" xr:uid="{658428CC-2A82-4A34-BFDA-5D0AFDDE4700}"/>
    <cellStyle name="Style 384 6 2 2 3" xfId="53935" xr:uid="{2D99B9B2-D04B-4127-8F22-D3B70AB18EEF}"/>
    <cellStyle name="Style 384 6 2 2 3 2" xfId="53936" xr:uid="{5D80F23C-C049-43D1-AE5E-C9B169E420B0}"/>
    <cellStyle name="Style 384 6 2 2 3 3" xfId="53937" xr:uid="{0A63DC43-BEFB-4AA7-A198-6F4A40A5C090}"/>
    <cellStyle name="Style 384 6 2 2 3 4" xfId="53938" xr:uid="{60DE6E29-55DE-4D9F-98C7-EA03C645BA27}"/>
    <cellStyle name="Style 384 6 2 2 3 5" xfId="53939" xr:uid="{156D52BD-14D4-462E-98E3-5CB6B7DF45A3}"/>
    <cellStyle name="Style 384 6 2 2 4" xfId="53940" xr:uid="{0923B2E2-03B6-4CF6-9DF9-7240186E7605}"/>
    <cellStyle name="Style 384 6 2 2 5" xfId="53941" xr:uid="{1DA14491-66E1-4273-A225-753920F68E97}"/>
    <cellStyle name="Style 384 6 2 2 6" xfId="53942" xr:uid="{582B4A50-99FE-4C6B-B462-015D90FBC40D}"/>
    <cellStyle name="Style 384 6 2 2 7" xfId="53943" xr:uid="{836924D3-2680-48EA-9446-79C92790A1A0}"/>
    <cellStyle name="Style 384 6 2 2_Commentaires" xfId="53944" xr:uid="{CEC387B7-6AC1-4B30-9A57-B86285777116}"/>
    <cellStyle name="Style 384 6 2 3" xfId="53945" xr:uid="{A836840C-9AA1-4715-895C-F0C0B43B323C}"/>
    <cellStyle name="Style 384 6 2 3 2" xfId="53946" xr:uid="{20E8088C-1DE1-463B-8BD5-7ED58277BF8E}"/>
    <cellStyle name="Style 384 6 2 3 2 2" xfId="53947" xr:uid="{76E3CFF7-D355-474D-A82A-4B7A5E2B2116}"/>
    <cellStyle name="Style 384 6 2 3 2 3" xfId="53948" xr:uid="{FB30EFB6-1A5F-4506-B16B-CF91785BDFC3}"/>
    <cellStyle name="Style 384 6 2 3 2 4" xfId="53949" xr:uid="{1D73C3B8-AA04-4A5D-872C-134E6F4DC738}"/>
    <cellStyle name="Style 384 6 2 3 2 5" xfId="53950" xr:uid="{82870730-887C-45F0-89D6-B283AE19508A}"/>
    <cellStyle name="Style 384 6 2 3 3" xfId="53951" xr:uid="{0C539495-0AD9-4514-90B8-564B40C5FD09}"/>
    <cellStyle name="Style 384 6 2 3 3 2" xfId="53952" xr:uid="{00E026C7-BD62-4767-A3C0-C8772D6024EA}"/>
    <cellStyle name="Style 384 6 2 3 3 3" xfId="53953" xr:uid="{16085E9D-5FD1-47E7-94A6-F65497DAB9C8}"/>
    <cellStyle name="Style 384 6 2 3 3 4" xfId="53954" xr:uid="{672C583B-92C1-4429-8A78-031A0D9AC2E1}"/>
    <cellStyle name="Style 384 6 2 3 3 5" xfId="53955" xr:uid="{73A5B4D7-8FDE-4FE7-8A73-322A163AAF52}"/>
    <cellStyle name="Style 384 6 2 3 4" xfId="53956" xr:uid="{CD8546FC-6228-4182-92B5-CEA38D25F872}"/>
    <cellStyle name="Style 384 6 2 3 5" xfId="53957" xr:uid="{BCED8549-ED5F-49F4-8A1C-46ACCF708C70}"/>
    <cellStyle name="Style 384 6 2 3 6" xfId="53958" xr:uid="{7E6C3F10-9AD9-4DD4-9E57-8965ED48AD90}"/>
    <cellStyle name="Style 384 6 2 3 7" xfId="53959" xr:uid="{C408DD71-696A-433B-BBA9-181FE0E76BED}"/>
    <cellStyle name="Style 384 6 2 3_Commentaires" xfId="53960" xr:uid="{8E8626BA-2C6E-4A1D-8853-208FA2BB4C4D}"/>
    <cellStyle name="Style 384 6 2 4" xfId="53961" xr:uid="{FD791F5B-BBCE-4F96-84DF-16D98A8EC235}"/>
    <cellStyle name="Style 384 6 2 4 2" xfId="53962" xr:uid="{3FDD65D2-DCF0-4889-8086-D5E552C6394C}"/>
    <cellStyle name="Style 384 6 2 4 2 2" xfId="53963" xr:uid="{E02EF6BD-E6AB-47E4-9884-CABC20124703}"/>
    <cellStyle name="Style 384 6 2 4 2 3" xfId="53964" xr:uid="{17C9B206-1327-4EEE-AD56-51BF348762D5}"/>
    <cellStyle name="Style 384 6 2 4 2 4" xfId="53965" xr:uid="{CEC87A8E-CB44-4630-ACC1-5C6216A5D57B}"/>
    <cellStyle name="Style 384 6 2 4 2 5" xfId="53966" xr:uid="{0A531F39-A838-43DB-8DAB-F79CF9441634}"/>
    <cellStyle name="Style 384 6 2 4 3" xfId="53967" xr:uid="{5A55CD13-6405-4024-B8DB-F644C628DDAD}"/>
    <cellStyle name="Style 384 6 2 4 3 2" xfId="53968" xr:uid="{BA7B044D-AC30-495B-9256-C92BEF84FE1C}"/>
    <cellStyle name="Style 384 6 2 4 3 3" xfId="53969" xr:uid="{143EB4BF-33C8-462B-8DA4-62B2A343BFA5}"/>
    <cellStyle name="Style 384 6 2 4 3 4" xfId="53970" xr:uid="{915FE5D2-2FAE-44EC-B049-0328CB30494C}"/>
    <cellStyle name="Style 384 6 2 4 3 5" xfId="53971" xr:uid="{7A352204-688A-498F-A8AE-8623FDD428C8}"/>
    <cellStyle name="Style 384 6 2 4 4" xfId="53972" xr:uid="{92C9AD51-C8EF-4754-93AD-5B0D965FA0C1}"/>
    <cellStyle name="Style 384 6 2 4 5" xfId="53973" xr:uid="{1A2BED3B-F6EF-42C1-AD7E-D49433D7C0BF}"/>
    <cellStyle name="Style 384 6 2 4 6" xfId="53974" xr:uid="{BE50939B-1318-4067-A7F1-BE29478EE3DD}"/>
    <cellStyle name="Style 384 6 2 4 7" xfId="53975" xr:uid="{434A998C-B86C-4684-AF40-96832DE92DA8}"/>
    <cellStyle name="Style 384 6 2 5" xfId="53976" xr:uid="{EE92550D-9090-4835-8F1F-7548668FACD7}"/>
    <cellStyle name="Style 384 6 2 5 2" xfId="53977" xr:uid="{3AF4E810-68F2-4AED-9CB0-4CBC971AB25B}"/>
    <cellStyle name="Style 384 6 2 5 3" xfId="53978" xr:uid="{B6F048D8-C65F-44C9-81EB-2004D0FA2555}"/>
    <cellStyle name="Style 384 6 2 5 4" xfId="53979" xr:uid="{A1F9EBEF-96BD-45AA-8CBF-E89F6A4A89FB}"/>
    <cellStyle name="Style 384 6 2 5 5" xfId="53980" xr:uid="{20227701-F1B9-4468-B58C-F3A4577722EC}"/>
    <cellStyle name="Style 384 6 2 6" xfId="53981" xr:uid="{F095EDC1-CBF3-4299-B01C-C3AA699DB62E}"/>
    <cellStyle name="Style 384 6 2 6 2" xfId="53982" xr:uid="{45F4A8C2-DEFB-44FA-8168-157B373D6AE5}"/>
    <cellStyle name="Style 384 6 2 6 3" xfId="53983" xr:uid="{6D5D419B-517B-42FC-B67C-8F03EBBB23C5}"/>
    <cellStyle name="Style 384 6 2 6 4" xfId="53984" xr:uid="{51749332-312F-43DD-9A8C-7A7AFB520584}"/>
    <cellStyle name="Style 384 6 2 6 5" xfId="53985" xr:uid="{878EF12E-8E6D-416F-BFA0-CACBD07A5800}"/>
    <cellStyle name="Style 384 6 2 7" xfId="53986" xr:uid="{8EDF15A3-D47C-4CA8-911C-2DF08E356B3E}"/>
    <cellStyle name="Style 384 6 2 8" xfId="53987" xr:uid="{9B0DA386-451C-440F-8D44-23645CB5B0C8}"/>
    <cellStyle name="Style 384 6 2 9" xfId="53988" xr:uid="{6F8BA967-AB26-465C-A525-4FB7C1189DE7}"/>
    <cellStyle name="Style 384 6 2_Commentaires" xfId="53989" xr:uid="{DAEF6989-CEDA-4AE1-B80E-0BFDB6632CDC}"/>
    <cellStyle name="Style 384 6 3" xfId="53990" xr:uid="{96994FD3-C555-4DA2-99D8-F9D0A36CF49C}"/>
    <cellStyle name="Style 384 6 3 2" xfId="53991" xr:uid="{D38416FF-7586-4736-8B09-5301AD05E0CA}"/>
    <cellStyle name="Style 384 6 3 2 2" xfId="53992" xr:uid="{63E7AFFE-45FC-4F77-9BBF-0600B24E478A}"/>
    <cellStyle name="Style 384 6 3 2 3" xfId="53993" xr:uid="{16EAB6A1-B37D-4BDC-AEF5-960283A4BB48}"/>
    <cellStyle name="Style 384 6 3 2 4" xfId="53994" xr:uid="{92B38194-1216-4A86-808F-8F21A08B63E0}"/>
    <cellStyle name="Style 384 6 3 2 5" xfId="53995" xr:uid="{7BE5D510-E906-4DFD-B45B-79EA5232E9F5}"/>
    <cellStyle name="Style 384 6 3 2_Commentaires" xfId="53996" xr:uid="{0A572C67-5133-40BE-9337-82851DD8E988}"/>
    <cellStyle name="Style 384 6 3 3" xfId="53997" xr:uid="{93D781FA-C488-416A-8D82-4C5D767A54DB}"/>
    <cellStyle name="Style 384 6 3 3 2" xfId="53998" xr:uid="{F22D55E1-8315-459D-AA22-C6FBD0D962DF}"/>
    <cellStyle name="Style 384 6 3 3 3" xfId="53999" xr:uid="{BE80B140-BF2D-4213-97C9-0C1766FBF67E}"/>
    <cellStyle name="Style 384 6 3 3 4" xfId="54000" xr:uid="{8A3C62F2-C95E-483D-9EAC-87A17391CCD2}"/>
    <cellStyle name="Style 384 6 3 3 5" xfId="54001" xr:uid="{637FC872-C963-4242-80A9-4471733A634B}"/>
    <cellStyle name="Style 384 6 3 4" xfId="54002" xr:uid="{0D3F3FBF-3DCF-49F4-9EDB-C6BBFDC738BF}"/>
    <cellStyle name="Style 384 6 3 5" xfId="54003" xr:uid="{662D7C6C-CF70-4E01-B511-26C95F9569B4}"/>
    <cellStyle name="Style 384 6 3 6" xfId="54004" xr:uid="{2D68B767-5988-46FB-B8A9-BB5C0E79DF60}"/>
    <cellStyle name="Style 384 6 3 7" xfId="54005" xr:uid="{5E9CC365-3A5F-4AB8-B966-B89367483860}"/>
    <cellStyle name="Style 384 6 3_Commentaires" xfId="54006" xr:uid="{649D4172-1686-45F1-AA74-8A8BCD865C92}"/>
    <cellStyle name="Style 384 6 4" xfId="54007" xr:uid="{6DE5E143-AEE4-4EA3-94EE-D19A0D97749D}"/>
    <cellStyle name="Style 384 6 4 2" xfId="54008" xr:uid="{EB22F59B-96CC-4DDF-B8A4-FD5ADB240881}"/>
    <cellStyle name="Style 384 6 4 2 2" xfId="54009" xr:uid="{F2282E6A-8ED2-441A-9A93-04790F72BE34}"/>
    <cellStyle name="Style 384 6 4 2 3" xfId="54010" xr:uid="{592A8A47-E926-4AFD-A9E6-005295DA865D}"/>
    <cellStyle name="Style 384 6 4 2 4" xfId="54011" xr:uid="{85DE3F48-B048-4CC7-B465-067CB694E14B}"/>
    <cellStyle name="Style 384 6 4 2 5" xfId="54012" xr:uid="{4386C116-CA12-4B23-B4FF-4790B9A50DE3}"/>
    <cellStyle name="Style 384 6 4 2_Commentaires" xfId="54013" xr:uid="{055B5082-4169-4248-9AC1-7E47ADA28E91}"/>
    <cellStyle name="Style 384 6 4 3" xfId="54014" xr:uid="{7CAD8DAA-6F46-47BA-9EAA-96C40250411F}"/>
    <cellStyle name="Style 384 6 4 3 2" xfId="54015" xr:uid="{082D634A-B54E-44AD-99DC-F0A6C8D5FFBC}"/>
    <cellStyle name="Style 384 6 4 3 3" xfId="54016" xr:uid="{E23606C7-2332-4DC3-BEBA-667CF1BCC3C6}"/>
    <cellStyle name="Style 384 6 4 3 4" xfId="54017" xr:uid="{2C78FA00-F504-4F47-A073-5A5FEA49EC1D}"/>
    <cellStyle name="Style 384 6 4 3 5" xfId="54018" xr:uid="{62A4E720-284C-4B9B-BC2D-17ED920CBAB4}"/>
    <cellStyle name="Style 384 6 4 4" xfId="54019" xr:uid="{B2318F6D-1251-44D8-B01E-C0C538B6A6A1}"/>
    <cellStyle name="Style 384 6 4 5" xfId="54020" xr:uid="{BD3B6A14-D38B-40D9-8B85-50C0F2F775A4}"/>
    <cellStyle name="Style 384 6 4 6" xfId="54021" xr:uid="{0E828C8F-1974-4350-8041-AD17B0DCBF10}"/>
    <cellStyle name="Style 384 6 4 7" xfId="54022" xr:uid="{077B429B-475D-4410-B1DE-3C1503393A97}"/>
    <cellStyle name="Style 384 6 4_Commentaires" xfId="54023" xr:uid="{59A4EEEB-9269-4B36-93C9-7551ED1300CA}"/>
    <cellStyle name="Style 384 6 5" xfId="54024" xr:uid="{F64C52A4-C611-4CEE-8A2A-D474274713D7}"/>
    <cellStyle name="Style 384 6 5 2" xfId="54025" xr:uid="{9586F83C-CE99-4883-830C-FA546C3A8BC5}"/>
    <cellStyle name="Style 384 6 5 2 2" xfId="54026" xr:uid="{41CCAA92-0E1B-4F67-A512-D3F39B8AB7B3}"/>
    <cellStyle name="Style 384 6 5 2 3" xfId="54027" xr:uid="{592BE6C5-AD85-4C76-9B54-4EDEB2D2BA78}"/>
    <cellStyle name="Style 384 6 5 2 4" xfId="54028" xr:uid="{BA76F568-1A95-4C6C-8DC0-21B5F596A009}"/>
    <cellStyle name="Style 384 6 5 2 5" xfId="54029" xr:uid="{12A12DFF-8914-4922-AEA2-6A289E8CB514}"/>
    <cellStyle name="Style 384 6 5 2_Commentaires" xfId="54030" xr:uid="{08F67F14-AD57-423D-B3AA-AE6FA12CC42B}"/>
    <cellStyle name="Style 384 6 5 3" xfId="54031" xr:uid="{CBB9FC74-56DB-4E26-B4F0-B41CBFA630C7}"/>
    <cellStyle name="Style 384 6 5 3 2" xfId="54032" xr:uid="{EAA789C1-FB39-42EF-8031-8545595969B9}"/>
    <cellStyle name="Style 384 6 5 3 3" xfId="54033" xr:uid="{72C74F14-461F-4A45-AE68-A1269125A5D9}"/>
    <cellStyle name="Style 384 6 5 3 4" xfId="54034" xr:uid="{24F233ED-D574-4F6D-895B-38B6F95F3649}"/>
    <cellStyle name="Style 384 6 5 3 5" xfId="54035" xr:uid="{4E18D6DC-D025-4C76-ABA2-A42A77C3AA6E}"/>
    <cellStyle name="Style 384 6 5 4" xfId="54036" xr:uid="{0597C772-376F-43E2-89C2-D35E0F8B2290}"/>
    <cellStyle name="Style 384 6 5 5" xfId="54037" xr:uid="{8334C676-99EF-482C-BDCF-3F9FCD53C655}"/>
    <cellStyle name="Style 384 6 5 6" xfId="54038" xr:uid="{F196CAD1-27DE-48FA-872E-CADB33001FF0}"/>
    <cellStyle name="Style 384 6 5 7" xfId="54039" xr:uid="{133C96F0-0667-4984-BB4F-C4C6C1B69B84}"/>
    <cellStyle name="Style 384 6 5_Commentaires" xfId="54040" xr:uid="{8847D295-CFAD-46D6-970E-F4A9951DED8A}"/>
    <cellStyle name="Style 384 6 6" xfId="54041" xr:uid="{DB693342-D108-407D-AF05-C7864E7193D7}"/>
    <cellStyle name="Style 384 6 6 2" xfId="54042" xr:uid="{B152FF48-606C-4391-8D55-E9A100227030}"/>
    <cellStyle name="Style 384 6 6 2 2" xfId="54043" xr:uid="{7311A473-4ED8-446C-8C7F-622832239620}"/>
    <cellStyle name="Style 384 6 6 2 3" xfId="54044" xr:uid="{3C99EEFC-DC17-4EF6-A315-70DB34592F7E}"/>
    <cellStyle name="Style 384 6 6 2 4" xfId="54045" xr:uid="{1278AF72-6A4F-49D8-8A8E-6F7CB6457C53}"/>
    <cellStyle name="Style 384 6 6 2 5" xfId="54046" xr:uid="{52A6F3F8-DB9A-4D48-8119-4D3F035585DB}"/>
    <cellStyle name="Style 384 6 6 2_Commentaires" xfId="54047" xr:uid="{E47528B8-D3E0-4CF0-BCF2-DDDAA70A27B8}"/>
    <cellStyle name="Style 384 6 6 3" xfId="54048" xr:uid="{C703A3D8-98D2-4B85-AD6E-FA82B718098C}"/>
    <cellStyle name="Style 384 6 6 3 2" xfId="54049" xr:uid="{A5086602-A156-4795-BA4F-00EEC4539CFD}"/>
    <cellStyle name="Style 384 6 6 3 3" xfId="54050" xr:uid="{5B83EBBD-A90B-4D10-83CE-D92DB1AD98C1}"/>
    <cellStyle name="Style 384 6 6 3 4" xfId="54051" xr:uid="{9404FD57-B204-4D69-AF05-6EC46D932ADB}"/>
    <cellStyle name="Style 384 6 6 3 5" xfId="54052" xr:uid="{0C8CAAA2-2E26-458C-A700-FD07CAFE490A}"/>
    <cellStyle name="Style 384 6 6 4" xfId="54053" xr:uid="{368EEAA6-AE16-4622-811D-5095E5E8CFD6}"/>
    <cellStyle name="Style 384 6 6 5" xfId="54054" xr:uid="{26ADC740-D054-408C-8572-799ACACA7E15}"/>
    <cellStyle name="Style 384 6 6 6" xfId="54055" xr:uid="{9D2C7D3B-A14B-42BB-BB94-946887B71DA4}"/>
    <cellStyle name="Style 384 6 6 7" xfId="54056" xr:uid="{3789C67C-C6F4-4982-94F6-95108DD3D8CB}"/>
    <cellStyle name="Style 384 6 6_Commentaires" xfId="54057" xr:uid="{E3274552-A0A9-4335-A46F-CBA7CC418EE3}"/>
    <cellStyle name="Style 384 6 7" xfId="54058" xr:uid="{60D554CD-D190-47D3-87BD-6666A3FCB7A0}"/>
    <cellStyle name="Style 384 6 7 2" xfId="54059" xr:uid="{2E0BE300-28CF-4BEB-8727-F3545E6A69C2}"/>
    <cellStyle name="Style 384 6 7 2 2" xfId="54060" xr:uid="{4471CB68-61E8-4B5A-8372-299F3B1AD1D2}"/>
    <cellStyle name="Style 384 6 7 2 3" xfId="54061" xr:uid="{691968C3-B01B-4168-BC43-1D33AD27E149}"/>
    <cellStyle name="Style 384 6 7 2 4" xfId="54062" xr:uid="{FD053DC1-1977-41F1-BA3D-89C8875B2CB3}"/>
    <cellStyle name="Style 384 6 7 2 5" xfId="54063" xr:uid="{A5DE7C12-37CB-48DA-A4C7-B2F984650573}"/>
    <cellStyle name="Style 384 6 7 3" xfId="54064" xr:uid="{B8075561-60BD-42D0-8868-79083419675C}"/>
    <cellStyle name="Style 384 6 7 4" xfId="54065" xr:uid="{FD7523A2-089A-4BA2-B518-D7F17839D5F0}"/>
    <cellStyle name="Style 384 6 7 5" xfId="54066" xr:uid="{EC1C74FF-7E2A-40E7-89B6-5245B348E1D5}"/>
    <cellStyle name="Style 384 6 7 6" xfId="54067" xr:uid="{C3B539AD-139E-403B-B075-17A28EDE6500}"/>
    <cellStyle name="Style 384 6 7_Commentaires" xfId="54068" xr:uid="{E391E349-0660-4FDA-BB8E-A010F387745D}"/>
    <cellStyle name="Style 384 6 8" xfId="54069" xr:uid="{FF52D978-70CE-4645-912E-1F1BDD1FA0CE}"/>
    <cellStyle name="Style 384 6 8 2" xfId="54070" xr:uid="{CD119F7B-C599-4FD6-B501-1C1CE433E79C}"/>
    <cellStyle name="Style 384 6 8 3" xfId="54071" xr:uid="{C4BE83A6-5132-4168-BC25-8E18FBF31181}"/>
    <cellStyle name="Style 384 6 8 4" xfId="54072" xr:uid="{05ED653A-8373-485B-9CF6-71DCDE2BBE8B}"/>
    <cellStyle name="Style 384 6 8 5" xfId="54073" xr:uid="{418BC442-AB00-4A36-B987-829B32E0D33E}"/>
    <cellStyle name="Style 384 6 8_Commentaires" xfId="54074" xr:uid="{ED66DA7F-3C89-4A20-915D-E6BE41890192}"/>
    <cellStyle name="Style 384 6 9" xfId="54075" xr:uid="{341D43A5-C206-4855-9175-AC5F856F8BFA}"/>
    <cellStyle name="Style 384 6_Commentaires" xfId="54076" xr:uid="{2098A557-EC16-4CC4-BEA1-BC0C9390FAE4}"/>
    <cellStyle name="Style 384 7" xfId="54077" xr:uid="{17F96816-4BDB-482B-9912-EB1ACD4BA022}"/>
    <cellStyle name="Style 384 7 10" xfId="54078" xr:uid="{567FD31F-533E-4610-83DD-AC422C08508A}"/>
    <cellStyle name="Style 384 7 11" xfId="54079" xr:uid="{94B576A6-55E5-406D-B246-F173488F535E}"/>
    <cellStyle name="Style 384 7 12" xfId="54080" xr:uid="{87D10EB8-F1CB-4C86-9D8E-B0E897D5EEEB}"/>
    <cellStyle name="Style 384 7 2" xfId="54081" xr:uid="{71C1CD9C-10F5-4D4F-B2D3-7378F4C7FB0C}"/>
    <cellStyle name="Style 384 7 2 10" xfId="54082" xr:uid="{C2D8B922-868A-45E3-866C-6AA10E55CB02}"/>
    <cellStyle name="Style 384 7 2 2" xfId="54083" xr:uid="{8D5733FD-1451-401B-BDE2-13309960BB44}"/>
    <cellStyle name="Style 384 7 2 2 2" xfId="54084" xr:uid="{A502E21C-BE69-4FE7-8BA9-09955310D56A}"/>
    <cellStyle name="Style 384 7 2 2 2 2" xfId="54085" xr:uid="{57CE89A3-59E8-4990-94C1-602AE651A613}"/>
    <cellStyle name="Style 384 7 2 2 2 3" xfId="54086" xr:uid="{A23A6D96-736F-4A9F-AFC4-AA0E5035B458}"/>
    <cellStyle name="Style 384 7 2 2 2 4" xfId="54087" xr:uid="{0732F942-2B2F-431D-95D6-755549FBC035}"/>
    <cellStyle name="Style 384 7 2 2 2 5" xfId="54088" xr:uid="{C719D415-3218-4237-99A6-B2C0D45A7757}"/>
    <cellStyle name="Style 384 7 2 2 3" xfId="54089" xr:uid="{1195B882-C729-4C16-A075-AB8D320BBC3A}"/>
    <cellStyle name="Style 384 7 2 2 3 2" xfId="54090" xr:uid="{4C866345-0EC6-4E7D-B9ED-40807A5B5B4B}"/>
    <cellStyle name="Style 384 7 2 2 3 3" xfId="54091" xr:uid="{7F1F5CA4-F0DC-4769-8273-8A37765DD816}"/>
    <cellStyle name="Style 384 7 2 2 3 4" xfId="54092" xr:uid="{12928E06-D61F-46CF-9C1A-D7761799DAC8}"/>
    <cellStyle name="Style 384 7 2 2 3 5" xfId="54093" xr:uid="{BF322B57-3D2A-4568-B541-E77B60EF609A}"/>
    <cellStyle name="Style 384 7 2 2 4" xfId="54094" xr:uid="{84CC58BA-33C2-4813-88F7-BA533CD44B26}"/>
    <cellStyle name="Style 384 7 2 2 5" xfId="54095" xr:uid="{C9449401-D542-497C-84E5-A9E72E81A9F9}"/>
    <cellStyle name="Style 384 7 2 2 6" xfId="54096" xr:uid="{968B9305-F361-41C7-B6F7-B3ACFAD3FAE3}"/>
    <cellStyle name="Style 384 7 2 2 7" xfId="54097" xr:uid="{69A2C722-280F-423D-91FB-C32509E5078E}"/>
    <cellStyle name="Style 384 7 2 2_Commentaires" xfId="54098" xr:uid="{035CDEAB-A6D9-478C-9586-80D1A249A21F}"/>
    <cellStyle name="Style 384 7 2 3" xfId="54099" xr:uid="{E91DD5DD-5BE6-4E85-A973-3E61461E4004}"/>
    <cellStyle name="Style 384 7 2 3 2" xfId="54100" xr:uid="{3D12C1F6-AB6E-4757-8E30-FE5D9D73DD2E}"/>
    <cellStyle name="Style 384 7 2 3 2 2" xfId="54101" xr:uid="{C7EEB699-9E9F-457E-BE21-E9E038D0D724}"/>
    <cellStyle name="Style 384 7 2 3 2 3" xfId="54102" xr:uid="{52C4CA2B-8BB4-44DF-B4AB-4649DC4294E4}"/>
    <cellStyle name="Style 384 7 2 3 2 4" xfId="54103" xr:uid="{D315A3A5-7ACC-47BA-932E-9B2911786DAF}"/>
    <cellStyle name="Style 384 7 2 3 2 5" xfId="54104" xr:uid="{C795E388-CEDA-4DF2-ADA7-99C6E9496FD4}"/>
    <cellStyle name="Style 384 7 2 3 3" xfId="54105" xr:uid="{05F0691A-E337-4A2D-8F8E-625A66BB8772}"/>
    <cellStyle name="Style 384 7 2 3 3 2" xfId="54106" xr:uid="{9855377A-778B-4B51-BB0C-F74BFB837EB2}"/>
    <cellStyle name="Style 384 7 2 3 3 3" xfId="54107" xr:uid="{281E247A-F31D-4C8C-AA9F-32DBA746226B}"/>
    <cellStyle name="Style 384 7 2 3 3 4" xfId="54108" xr:uid="{9D0BE509-2BC7-4E18-99CE-B590A403C30C}"/>
    <cellStyle name="Style 384 7 2 3 3 5" xfId="54109" xr:uid="{06F15338-39A2-4004-8C06-B46A6A3A8278}"/>
    <cellStyle name="Style 384 7 2 3 4" xfId="54110" xr:uid="{005EF214-45A4-4AB0-9D53-A9DFD19C2620}"/>
    <cellStyle name="Style 384 7 2 3 5" xfId="54111" xr:uid="{44A4593C-26DA-4B26-9D7D-DAEA25A966F1}"/>
    <cellStyle name="Style 384 7 2 3 6" xfId="54112" xr:uid="{4325B87D-C79D-46FE-BA12-7C42B4BB2EEF}"/>
    <cellStyle name="Style 384 7 2 3 7" xfId="54113" xr:uid="{B5EA6F87-3DFB-46E8-AC4F-7E07F7E96131}"/>
    <cellStyle name="Style 384 7 2 3_Commentaires" xfId="54114" xr:uid="{50B9C7B5-FA08-42BC-8967-512999E0BCB8}"/>
    <cellStyle name="Style 384 7 2 4" xfId="54115" xr:uid="{425AD5B7-468E-4458-8029-3CADFAD0B762}"/>
    <cellStyle name="Style 384 7 2 4 2" xfId="54116" xr:uid="{51D1E008-ABB0-4423-8C26-D1A993B5E665}"/>
    <cellStyle name="Style 384 7 2 4 2 2" xfId="54117" xr:uid="{E5CB3684-D139-4AD8-A371-A4C9E1AD88CF}"/>
    <cellStyle name="Style 384 7 2 4 2 3" xfId="54118" xr:uid="{0D5635FF-C371-426C-8A40-F7C93215A759}"/>
    <cellStyle name="Style 384 7 2 4 2 4" xfId="54119" xr:uid="{804DC613-61B1-430A-90B8-642BE8622E55}"/>
    <cellStyle name="Style 384 7 2 4 2 5" xfId="54120" xr:uid="{709DF01E-DB5C-4059-842C-321150DF359D}"/>
    <cellStyle name="Style 384 7 2 4 3" xfId="54121" xr:uid="{B0E3C656-9793-42A2-AE58-2CCC08A238DA}"/>
    <cellStyle name="Style 384 7 2 4 3 2" xfId="54122" xr:uid="{8EB3D275-9895-4EF6-A785-01DE8CB4C59F}"/>
    <cellStyle name="Style 384 7 2 4 3 3" xfId="54123" xr:uid="{361D8BFA-CE5A-4A27-8C43-88C4AD7FF51B}"/>
    <cellStyle name="Style 384 7 2 4 3 4" xfId="54124" xr:uid="{751FF79D-95E2-42E0-BC81-E80EDDE380B9}"/>
    <cellStyle name="Style 384 7 2 4 3 5" xfId="54125" xr:uid="{D2446D59-1FAF-4402-BE98-8BF370AD5D6A}"/>
    <cellStyle name="Style 384 7 2 4 4" xfId="54126" xr:uid="{D5B1EAFC-22B9-42B6-A202-56E63F30DC9B}"/>
    <cellStyle name="Style 384 7 2 4 5" xfId="54127" xr:uid="{EB27E0B4-455D-45A6-B89C-DFD51458D07D}"/>
    <cellStyle name="Style 384 7 2 4 6" xfId="54128" xr:uid="{6C1595AF-BC01-4EA5-BE1D-5534AC009A50}"/>
    <cellStyle name="Style 384 7 2 4 7" xfId="54129" xr:uid="{DDCB5C50-5383-4247-9A0F-67EEF408897F}"/>
    <cellStyle name="Style 384 7 2 5" xfId="54130" xr:uid="{CBA4FCB3-A1C6-456E-A509-F7E98EBB7D04}"/>
    <cellStyle name="Style 384 7 2 5 2" xfId="54131" xr:uid="{4FA75936-4511-4121-9F20-5FE6DE4C432E}"/>
    <cellStyle name="Style 384 7 2 5 3" xfId="54132" xr:uid="{1B2C0BEA-B173-401B-82CC-F7AB382150A0}"/>
    <cellStyle name="Style 384 7 2 5 4" xfId="54133" xr:uid="{D9314A9E-6125-445E-AA45-8698B27DAE00}"/>
    <cellStyle name="Style 384 7 2 5 5" xfId="54134" xr:uid="{8B8D7B0E-B513-4FA3-879D-6923B6CB8A5A}"/>
    <cellStyle name="Style 384 7 2 6" xfId="54135" xr:uid="{7AF1C823-9932-4031-8734-D25F9796D709}"/>
    <cellStyle name="Style 384 7 2 6 2" xfId="54136" xr:uid="{493D73BB-78B2-4619-930C-B9D1FDCA14DE}"/>
    <cellStyle name="Style 384 7 2 6 3" xfId="54137" xr:uid="{1E787E65-866E-4437-8F59-EE57F006AC0C}"/>
    <cellStyle name="Style 384 7 2 6 4" xfId="54138" xr:uid="{2B640ABE-1FF1-4658-8BC5-D3A083D54A8A}"/>
    <cellStyle name="Style 384 7 2 6 5" xfId="54139" xr:uid="{724B2522-CC7C-4732-8D49-91E3318D7596}"/>
    <cellStyle name="Style 384 7 2 7" xfId="54140" xr:uid="{396B6F9A-AC99-4EB1-A619-CE39E32176BC}"/>
    <cellStyle name="Style 384 7 2 8" xfId="54141" xr:uid="{1050DDB9-0D9D-4376-AEF2-8CF914FF89C6}"/>
    <cellStyle name="Style 384 7 2 9" xfId="54142" xr:uid="{206B1CDA-153A-42BF-85D1-2178C7000E53}"/>
    <cellStyle name="Style 384 7 2_Commentaires" xfId="54143" xr:uid="{B86F5F52-A23E-498E-AEA2-CE4FC869632D}"/>
    <cellStyle name="Style 384 7 3" xfId="54144" xr:uid="{0A614ECC-398F-4559-BB73-28FAC3EC002A}"/>
    <cellStyle name="Style 384 7 3 2" xfId="54145" xr:uid="{47B008C9-23F7-45E3-AB6F-641BE753582E}"/>
    <cellStyle name="Style 384 7 3 2 2" xfId="54146" xr:uid="{E8589C85-E787-4857-9DBB-E5DA4AB2FF58}"/>
    <cellStyle name="Style 384 7 3 2 3" xfId="54147" xr:uid="{6268A3E1-B181-49AB-85A4-E598684DA0D2}"/>
    <cellStyle name="Style 384 7 3 2 4" xfId="54148" xr:uid="{EF7CCE43-AC14-4916-AB5C-F60E0CEA6E23}"/>
    <cellStyle name="Style 384 7 3 2 5" xfId="54149" xr:uid="{7E68ACB6-6FD5-4BFF-904D-F9D56AA6E647}"/>
    <cellStyle name="Style 384 7 3 2_Commentaires" xfId="54150" xr:uid="{D5E5425A-64BF-496F-96D2-D887483AC977}"/>
    <cellStyle name="Style 384 7 3 3" xfId="54151" xr:uid="{5E7E1C9C-521B-4555-A8AA-4EA6D189B9EF}"/>
    <cellStyle name="Style 384 7 3 3 2" xfId="54152" xr:uid="{83064A2B-E078-4585-9AE9-4E9E4D8476E6}"/>
    <cellStyle name="Style 384 7 3 3 3" xfId="54153" xr:uid="{190826E9-835E-4BA1-BD4E-97B0C990BC3F}"/>
    <cellStyle name="Style 384 7 3 3 4" xfId="54154" xr:uid="{5A48FC70-447A-4261-ABAE-2F95CCEBE607}"/>
    <cellStyle name="Style 384 7 3 3 5" xfId="54155" xr:uid="{F0FA8EB0-0D8C-42C3-83E8-093EA923283E}"/>
    <cellStyle name="Style 384 7 3 4" xfId="54156" xr:uid="{2DCEDDF0-EBC0-4041-AFAB-1D1EC24D1F13}"/>
    <cellStyle name="Style 384 7 3 5" xfId="54157" xr:uid="{532870BD-291B-4F56-AC85-C12CE352763F}"/>
    <cellStyle name="Style 384 7 3 6" xfId="54158" xr:uid="{7994B293-13CC-4548-9C21-D58D1144A7EA}"/>
    <cellStyle name="Style 384 7 3 7" xfId="54159" xr:uid="{19F60B57-3C92-4DCE-85D3-B0AB5EB5F986}"/>
    <cellStyle name="Style 384 7 3_Commentaires" xfId="54160" xr:uid="{CF81A656-6293-454C-BA63-D852A932C40A}"/>
    <cellStyle name="Style 384 7 4" xfId="54161" xr:uid="{526A5CE8-72D7-44C5-940A-44B930600C1A}"/>
    <cellStyle name="Style 384 7 4 2" xfId="54162" xr:uid="{5EBDA039-B4B0-40A0-A6CF-7B3D2E7D5666}"/>
    <cellStyle name="Style 384 7 4 2 2" xfId="54163" xr:uid="{690B3D31-D6D6-4CD6-992A-A21FDADF3EDB}"/>
    <cellStyle name="Style 384 7 4 2 3" xfId="54164" xr:uid="{DE7C0643-4747-4894-B706-CE65B460F81B}"/>
    <cellStyle name="Style 384 7 4 2 4" xfId="54165" xr:uid="{9D00EC84-B280-48E0-9617-706F2DC645ED}"/>
    <cellStyle name="Style 384 7 4 2 5" xfId="54166" xr:uid="{4DE4F7F5-1EF3-43BF-A90C-E1C2231E78C3}"/>
    <cellStyle name="Style 384 7 4 2_Commentaires" xfId="54167" xr:uid="{9C04374B-B688-4879-9221-312179ECF7C3}"/>
    <cellStyle name="Style 384 7 4 3" xfId="54168" xr:uid="{4C1400B5-2A99-40B5-BA72-753AE7CAD96D}"/>
    <cellStyle name="Style 384 7 4 3 2" xfId="54169" xr:uid="{7B4E6738-7198-403F-A878-68FCC743015C}"/>
    <cellStyle name="Style 384 7 4 3 3" xfId="54170" xr:uid="{6350CA8E-A335-4ED9-853B-0379C43A89A2}"/>
    <cellStyle name="Style 384 7 4 3 4" xfId="54171" xr:uid="{73A136F4-D3B8-4FC1-B4D3-E791A44C82F4}"/>
    <cellStyle name="Style 384 7 4 3 5" xfId="54172" xr:uid="{01CBB4B1-9EF7-4B42-AAB5-5D119212E2E1}"/>
    <cellStyle name="Style 384 7 4 4" xfId="54173" xr:uid="{DC1C29E1-9ABF-4CB8-A5C5-962EEEF559E0}"/>
    <cellStyle name="Style 384 7 4 5" xfId="54174" xr:uid="{82DF1015-7BBE-4EB3-9C8A-D1CE3A52226D}"/>
    <cellStyle name="Style 384 7 4 6" xfId="54175" xr:uid="{FD2E983F-08BC-41A2-87C6-229BBE1F13A5}"/>
    <cellStyle name="Style 384 7 4 7" xfId="54176" xr:uid="{19BE3393-E99B-487D-88A5-F84312B41DF0}"/>
    <cellStyle name="Style 384 7 4_Commentaires" xfId="54177" xr:uid="{2DFBC57F-0D8A-49A1-AB95-83C38F34B836}"/>
    <cellStyle name="Style 384 7 5" xfId="54178" xr:uid="{B51ED4B3-123C-422B-903B-5F306D5FBF71}"/>
    <cellStyle name="Style 384 7 5 2" xfId="54179" xr:uid="{C6CEE462-10AF-4A48-B294-8D589E91C953}"/>
    <cellStyle name="Style 384 7 5 2 2" xfId="54180" xr:uid="{4D4BCEB9-9199-42AA-9429-13D7C7E0D243}"/>
    <cellStyle name="Style 384 7 5 2 3" xfId="54181" xr:uid="{43D22753-E6EF-4D5D-A774-DAB5B10941DD}"/>
    <cellStyle name="Style 384 7 5 2 4" xfId="54182" xr:uid="{C0A2613E-0A91-4783-BBBE-4FD3A8239BF1}"/>
    <cellStyle name="Style 384 7 5 2 5" xfId="54183" xr:uid="{720A7F81-E5E2-4384-A8BC-9AD9719FDCB4}"/>
    <cellStyle name="Style 384 7 5 2_Commentaires" xfId="54184" xr:uid="{114727A8-02DA-4D53-AB0D-57E39CE9A24E}"/>
    <cellStyle name="Style 384 7 5 3" xfId="54185" xr:uid="{D6E7F0D8-9407-4F48-9508-40B5607B74E5}"/>
    <cellStyle name="Style 384 7 5 3 2" xfId="54186" xr:uid="{335C3E67-F7AE-4C52-91E9-FA9A4F2D6259}"/>
    <cellStyle name="Style 384 7 5 3 3" xfId="54187" xr:uid="{0846C34C-3383-4733-9A60-FAB9437154BF}"/>
    <cellStyle name="Style 384 7 5 3 4" xfId="54188" xr:uid="{9414D2D7-7440-4023-B979-6A9AFB67A794}"/>
    <cellStyle name="Style 384 7 5 3 5" xfId="54189" xr:uid="{EDAB1FAB-260B-429D-8ABF-CEF5C8CE8939}"/>
    <cellStyle name="Style 384 7 5 4" xfId="54190" xr:uid="{9DC3CC9D-555B-4BD1-9A73-6F64DFC8116A}"/>
    <cellStyle name="Style 384 7 5 5" xfId="54191" xr:uid="{C014194D-BB89-4810-BCAB-F2EBECA6B90D}"/>
    <cellStyle name="Style 384 7 5 6" xfId="54192" xr:uid="{67B0B20D-636B-4D13-9DF3-C0661B782471}"/>
    <cellStyle name="Style 384 7 5 7" xfId="54193" xr:uid="{B5A2B567-4B7C-4F99-949F-0DB4986D1453}"/>
    <cellStyle name="Style 384 7 5_Commentaires" xfId="54194" xr:uid="{F50FE42A-4F32-4D39-AD8F-F0E15D14EEDA}"/>
    <cellStyle name="Style 384 7 6" xfId="54195" xr:uid="{31F725CC-FDFC-4EE7-A080-AF9B513FA968}"/>
    <cellStyle name="Style 384 7 6 2" xfId="54196" xr:uid="{D95EFAF6-944D-45C5-ADB0-795719124117}"/>
    <cellStyle name="Style 384 7 6 2 2" xfId="54197" xr:uid="{0A3E8038-EC5F-4B75-8A3D-97AB95E12BC8}"/>
    <cellStyle name="Style 384 7 6 2 3" xfId="54198" xr:uid="{08F7BC89-0A3B-430E-9672-55D484B0440D}"/>
    <cellStyle name="Style 384 7 6 2 4" xfId="54199" xr:uid="{676B1A55-D1F8-4D0B-8D99-DD937AA034DC}"/>
    <cellStyle name="Style 384 7 6 2 5" xfId="54200" xr:uid="{40454E43-5EAA-48F0-AB1E-D2D546C8F573}"/>
    <cellStyle name="Style 384 7 6 2_Commentaires" xfId="54201" xr:uid="{8F7BB156-45A1-4337-9425-53AF1FFB2962}"/>
    <cellStyle name="Style 384 7 6 3" xfId="54202" xr:uid="{0DD0AA71-2546-466C-903A-3AE9DAFAA051}"/>
    <cellStyle name="Style 384 7 6 3 2" xfId="54203" xr:uid="{0C55146B-80F0-4CB3-B918-FAFAB681D14E}"/>
    <cellStyle name="Style 384 7 6 3 3" xfId="54204" xr:uid="{01A08717-9F6D-44EA-B0F1-074BDD20DF51}"/>
    <cellStyle name="Style 384 7 6 3 4" xfId="54205" xr:uid="{01C00F93-5A15-4DC9-9B17-5A0AA9065F8A}"/>
    <cellStyle name="Style 384 7 6 3 5" xfId="54206" xr:uid="{DE76CF91-7DB5-43F2-8704-DEA01C7A88A3}"/>
    <cellStyle name="Style 384 7 6 4" xfId="54207" xr:uid="{5F15FA11-A232-4E30-B976-726CA7FE4241}"/>
    <cellStyle name="Style 384 7 6 5" xfId="54208" xr:uid="{F2C6FF8B-DA3A-449E-8C92-F659D483EB9E}"/>
    <cellStyle name="Style 384 7 6 6" xfId="54209" xr:uid="{1D8B616D-ED3C-488C-B0DE-A7D86030C0F5}"/>
    <cellStyle name="Style 384 7 6 7" xfId="54210" xr:uid="{0BFDEAFF-80B0-4D7F-A4EF-A52007F93627}"/>
    <cellStyle name="Style 384 7 6_Commentaires" xfId="54211" xr:uid="{D5D5C51C-61F4-4AAD-BB42-25E6B4CA99E8}"/>
    <cellStyle name="Style 384 7 7" xfId="54212" xr:uid="{3361CFCF-17D8-48CA-A308-048619B001FE}"/>
    <cellStyle name="Style 384 7 7 2" xfId="54213" xr:uid="{696FEB61-9340-4710-8D1E-7EE30C8EA454}"/>
    <cellStyle name="Style 384 7 7 2 2" xfId="54214" xr:uid="{BA49E12E-5ECA-40FE-BC4F-43A7D19C301A}"/>
    <cellStyle name="Style 384 7 7 2 3" xfId="54215" xr:uid="{880CE9F5-F75B-4C07-9E48-4DAC9BB69873}"/>
    <cellStyle name="Style 384 7 7 2 4" xfId="54216" xr:uid="{7D03DC04-10C0-4A29-8654-F3C323BCC2E7}"/>
    <cellStyle name="Style 384 7 7 2 5" xfId="54217" xr:uid="{24C3C2FA-7B05-4271-8B1D-07D91917A214}"/>
    <cellStyle name="Style 384 7 7 3" xfId="54218" xr:uid="{2DABA7AD-E613-4CE4-B8F8-EF0FB55D1E04}"/>
    <cellStyle name="Style 384 7 7 4" xfId="54219" xr:uid="{5E779AE4-50EA-4BF2-B930-36B170458EF7}"/>
    <cellStyle name="Style 384 7 7 5" xfId="54220" xr:uid="{C1184A9A-27EC-40A2-BC74-BD64D2F0B553}"/>
    <cellStyle name="Style 384 7 7 6" xfId="54221" xr:uid="{07AEDF86-2207-4447-88E4-684B43B72D54}"/>
    <cellStyle name="Style 384 7 7_Commentaires" xfId="54222" xr:uid="{1F3B1501-8845-42C4-BCBE-A20B30CACB74}"/>
    <cellStyle name="Style 384 7 8" xfId="54223" xr:uid="{ADC3FD59-8149-4582-9C84-0CB100882A21}"/>
    <cellStyle name="Style 384 7 8 2" xfId="54224" xr:uid="{6536EE5B-4CAA-4164-AFE5-358B346DE54C}"/>
    <cellStyle name="Style 384 7 8 3" xfId="54225" xr:uid="{CC2E0127-AA3E-489B-87FA-6D104370A2FB}"/>
    <cellStyle name="Style 384 7 8 4" xfId="54226" xr:uid="{552B39D6-3556-433E-8EA8-6FD1F34B380A}"/>
    <cellStyle name="Style 384 7 8 5" xfId="54227" xr:uid="{5B527565-5195-4B05-9990-D8BCFB058010}"/>
    <cellStyle name="Style 384 7 8_Commentaires" xfId="54228" xr:uid="{28DF9826-3154-4C36-B92E-8133267DEB98}"/>
    <cellStyle name="Style 384 7 9" xfId="54229" xr:uid="{AB049B2A-9FED-4418-A01B-BA9F007E3A17}"/>
    <cellStyle name="Style 384 7_Commentaires" xfId="54230" xr:uid="{6956A832-30E3-4A09-AD67-12D6C85371A6}"/>
    <cellStyle name="Style 384 8" xfId="54231" xr:uid="{F80C329A-83F5-45E5-896C-334F5C056B7C}"/>
    <cellStyle name="Style 384 8 10" xfId="54232" xr:uid="{43BE9338-F675-49DD-9F7E-D5FE49590C04}"/>
    <cellStyle name="Style 384 8 11" xfId="54233" xr:uid="{1919378D-B6CB-4E2B-967F-29E495FD7F07}"/>
    <cellStyle name="Style 384 8 12" xfId="54234" xr:uid="{7DE919D4-1D62-4BD9-913D-932F9C17AA4A}"/>
    <cellStyle name="Style 384 8 2" xfId="54235" xr:uid="{C8B2974A-5441-4427-AB92-125E11AFF848}"/>
    <cellStyle name="Style 384 8 2 10" xfId="54236" xr:uid="{E9E8888D-4014-4C63-AA66-65B7F9C00642}"/>
    <cellStyle name="Style 384 8 2 2" xfId="54237" xr:uid="{EA6329C5-7B2C-4876-B7D0-3B8FB7D229A2}"/>
    <cellStyle name="Style 384 8 2 2 2" xfId="54238" xr:uid="{18523ABD-9EDF-4DA4-B4B7-D824A08C3726}"/>
    <cellStyle name="Style 384 8 2 2 2 2" xfId="54239" xr:uid="{DC72EF4C-23CA-4B8C-BEEF-0B38C4CD23CE}"/>
    <cellStyle name="Style 384 8 2 2 2 3" xfId="54240" xr:uid="{481E49C7-EA78-4323-8960-BA29AF488194}"/>
    <cellStyle name="Style 384 8 2 2 2 4" xfId="54241" xr:uid="{C54554C7-AC1B-4AE9-9BC3-7BEADA73C66E}"/>
    <cellStyle name="Style 384 8 2 2 2 5" xfId="54242" xr:uid="{0B92A922-714E-4936-A945-827C5ADBFFB9}"/>
    <cellStyle name="Style 384 8 2 2 3" xfId="54243" xr:uid="{81FF2624-2917-4712-BCB0-16F4EDFF7B13}"/>
    <cellStyle name="Style 384 8 2 2 3 2" xfId="54244" xr:uid="{D5D38D52-6C91-4439-A707-81C927036F4E}"/>
    <cellStyle name="Style 384 8 2 2 3 3" xfId="54245" xr:uid="{0F28B008-CD9D-4DBB-80A5-EB1363AA7DD5}"/>
    <cellStyle name="Style 384 8 2 2 3 4" xfId="54246" xr:uid="{091CB6D8-F434-44F5-864C-E4097EA5518B}"/>
    <cellStyle name="Style 384 8 2 2 3 5" xfId="54247" xr:uid="{304A632A-5C82-4474-9AE4-7CCC37A03BFB}"/>
    <cellStyle name="Style 384 8 2 2 4" xfId="54248" xr:uid="{0ED16953-8F00-4CB5-A47F-810AB5BAF7D5}"/>
    <cellStyle name="Style 384 8 2 2 5" xfId="54249" xr:uid="{55C27AA6-0493-4249-9974-B222B261D25D}"/>
    <cellStyle name="Style 384 8 2 2 6" xfId="54250" xr:uid="{664A5A7E-C1CD-4608-BC73-81817705B40A}"/>
    <cellStyle name="Style 384 8 2 2 7" xfId="54251" xr:uid="{E90C0E76-78A6-4B37-BBE5-312C62692656}"/>
    <cellStyle name="Style 384 8 2 2_Commentaires" xfId="54252" xr:uid="{631C030E-4731-4EBB-A980-F980BAB91CFC}"/>
    <cellStyle name="Style 384 8 2 3" xfId="54253" xr:uid="{4334F8A5-FEB9-483F-9F1F-19EFB7E84D6C}"/>
    <cellStyle name="Style 384 8 2 3 2" xfId="54254" xr:uid="{8B5CE737-ACF9-4975-9E5B-7D5AF694C4FF}"/>
    <cellStyle name="Style 384 8 2 3 2 2" xfId="54255" xr:uid="{507EB21C-E037-4113-A255-C3DF46A2A1AC}"/>
    <cellStyle name="Style 384 8 2 3 2 3" xfId="54256" xr:uid="{97363C86-38CB-4321-A497-31D7E55A8AAE}"/>
    <cellStyle name="Style 384 8 2 3 2 4" xfId="54257" xr:uid="{62DFB5BE-65BE-4554-975B-F28FF73F11C4}"/>
    <cellStyle name="Style 384 8 2 3 2 5" xfId="54258" xr:uid="{709DAAFA-DCA5-43D4-B5D6-9FA79E190343}"/>
    <cellStyle name="Style 384 8 2 3 3" xfId="54259" xr:uid="{8602F614-8893-41FA-B06E-5B4256AD455E}"/>
    <cellStyle name="Style 384 8 2 3 3 2" xfId="54260" xr:uid="{1EA44CB0-C9BB-442A-9DF3-DA32EE39B30F}"/>
    <cellStyle name="Style 384 8 2 3 3 3" xfId="54261" xr:uid="{5406A7B3-12DC-477A-9068-D5CD4F083410}"/>
    <cellStyle name="Style 384 8 2 3 3 4" xfId="54262" xr:uid="{071001BA-60B4-4CD6-8591-DD78055EFB71}"/>
    <cellStyle name="Style 384 8 2 3 3 5" xfId="54263" xr:uid="{15C666E5-BE6A-4D43-B2ED-68B70D4CA993}"/>
    <cellStyle name="Style 384 8 2 3 4" xfId="54264" xr:uid="{D27E7209-23A7-40E8-AA88-179040104DDC}"/>
    <cellStyle name="Style 384 8 2 3 5" xfId="54265" xr:uid="{64B8BBEB-E5E3-4A93-AB86-2F5A7B9EFCC5}"/>
    <cellStyle name="Style 384 8 2 3 6" xfId="54266" xr:uid="{FAE04380-04C0-416E-A099-1340F5EA4EFB}"/>
    <cellStyle name="Style 384 8 2 3 7" xfId="54267" xr:uid="{55AFFD22-94B0-47AF-ACAA-43B9BDD868E0}"/>
    <cellStyle name="Style 384 8 2 3_Commentaires" xfId="54268" xr:uid="{CCE32CF6-8E8D-4953-BAC7-703C27C8F31E}"/>
    <cellStyle name="Style 384 8 2 4" xfId="54269" xr:uid="{023D6FE2-3694-44A5-9934-CBEC3C3C41E8}"/>
    <cellStyle name="Style 384 8 2 4 2" xfId="54270" xr:uid="{A8DD4554-1FB6-4C99-B9DF-AFBA3F48D386}"/>
    <cellStyle name="Style 384 8 2 4 2 2" xfId="54271" xr:uid="{001C4A13-5214-4517-9F7F-A1F3114E765B}"/>
    <cellStyle name="Style 384 8 2 4 2 3" xfId="54272" xr:uid="{43DEBEE8-9621-4C5A-A1CB-E69C65D51745}"/>
    <cellStyle name="Style 384 8 2 4 2 4" xfId="54273" xr:uid="{6CC7F55F-509A-4E22-961D-C2CD343F88F4}"/>
    <cellStyle name="Style 384 8 2 4 2 5" xfId="54274" xr:uid="{BBF11F1B-D84D-45B3-B6C8-BDF1BED30148}"/>
    <cellStyle name="Style 384 8 2 4 3" xfId="54275" xr:uid="{5CA8363C-7DDE-4FD4-9B2B-B9E03FA2B16B}"/>
    <cellStyle name="Style 384 8 2 4 3 2" xfId="54276" xr:uid="{1E53283A-B624-4541-932F-B11BF078A2CD}"/>
    <cellStyle name="Style 384 8 2 4 3 3" xfId="54277" xr:uid="{255EAB4C-34DC-4813-ABCF-814505D5E650}"/>
    <cellStyle name="Style 384 8 2 4 3 4" xfId="54278" xr:uid="{FD139720-7478-4911-98A3-789D59DF990C}"/>
    <cellStyle name="Style 384 8 2 4 3 5" xfId="54279" xr:uid="{9495A658-DD65-4BFA-A7DF-C9DA372A80E4}"/>
    <cellStyle name="Style 384 8 2 4 4" xfId="54280" xr:uid="{A211AE58-9F9C-45F7-A6F1-D42D8A23BBD8}"/>
    <cellStyle name="Style 384 8 2 4 5" xfId="54281" xr:uid="{52CF9794-E27C-452D-9479-2CA10F6F89E2}"/>
    <cellStyle name="Style 384 8 2 4 6" xfId="54282" xr:uid="{38F31E2B-47C6-47ED-86F5-E4E765BB9600}"/>
    <cellStyle name="Style 384 8 2 4 7" xfId="54283" xr:uid="{C8141CC8-E822-45A5-A4E3-E688A186BA92}"/>
    <cellStyle name="Style 384 8 2 5" xfId="54284" xr:uid="{86F0729C-DA0F-4959-929A-CCCBB714EB71}"/>
    <cellStyle name="Style 384 8 2 5 2" xfId="54285" xr:uid="{C6CFE78A-BA7C-43B2-9E3F-56A0C66BA76E}"/>
    <cellStyle name="Style 384 8 2 5 3" xfId="54286" xr:uid="{2ABB66B0-6F50-4762-A284-E82575E08525}"/>
    <cellStyle name="Style 384 8 2 5 4" xfId="54287" xr:uid="{D43508A4-69FD-4125-B110-F7FFA87B1A96}"/>
    <cellStyle name="Style 384 8 2 5 5" xfId="54288" xr:uid="{D65B7DC8-2079-4803-93D7-14C5127CB900}"/>
    <cellStyle name="Style 384 8 2 6" xfId="54289" xr:uid="{2BE38C77-36A3-4B82-9341-CF7692DF3405}"/>
    <cellStyle name="Style 384 8 2 6 2" xfId="54290" xr:uid="{8F5C7300-7E01-484B-9095-7976451979D4}"/>
    <cellStyle name="Style 384 8 2 6 3" xfId="54291" xr:uid="{7792506B-A079-4A2D-8568-5CF51D3B6AEB}"/>
    <cellStyle name="Style 384 8 2 6 4" xfId="54292" xr:uid="{20C3DF6C-F05C-4307-8B84-29137A189C27}"/>
    <cellStyle name="Style 384 8 2 6 5" xfId="54293" xr:uid="{2A3FB0A6-78C1-4FD3-9DF2-AA0A8B8162DE}"/>
    <cellStyle name="Style 384 8 2 7" xfId="54294" xr:uid="{BD020BEC-4D08-4E11-A74F-985059014DDF}"/>
    <cellStyle name="Style 384 8 2 8" xfId="54295" xr:uid="{62241910-6334-4D38-BB92-2E92CE394F3C}"/>
    <cellStyle name="Style 384 8 2 9" xfId="54296" xr:uid="{1A5E4106-891A-47CF-91A3-CD24A72DE932}"/>
    <cellStyle name="Style 384 8 2_Commentaires" xfId="54297" xr:uid="{C5377231-1C04-4819-83C2-70D65122B972}"/>
    <cellStyle name="Style 384 8 3" xfId="54298" xr:uid="{98420A21-2A1D-4718-BE8C-3FAE86022D80}"/>
    <cellStyle name="Style 384 8 3 2" xfId="54299" xr:uid="{0E9E7B54-9B4A-4E14-B686-01EBC9C3403B}"/>
    <cellStyle name="Style 384 8 3 2 2" xfId="54300" xr:uid="{377B61B4-B9EB-48D8-9D3A-736A1996E447}"/>
    <cellStyle name="Style 384 8 3 2 3" xfId="54301" xr:uid="{41CBBD15-3A14-404F-AD11-47EA1953B616}"/>
    <cellStyle name="Style 384 8 3 2 4" xfId="54302" xr:uid="{DDB9D69D-F040-4F4B-BD86-4BD12E75E666}"/>
    <cellStyle name="Style 384 8 3 2 5" xfId="54303" xr:uid="{2E297C78-25F4-4B36-885D-9CE4C52E2730}"/>
    <cellStyle name="Style 384 8 3 2_Commentaires" xfId="54304" xr:uid="{08681D93-35DE-4BED-8961-8D6E3C962458}"/>
    <cellStyle name="Style 384 8 3 3" xfId="54305" xr:uid="{F76512EB-8225-4100-9194-833B6855D1BA}"/>
    <cellStyle name="Style 384 8 3 3 2" xfId="54306" xr:uid="{C0CE2E54-7C65-49AE-874E-9C43CD032D99}"/>
    <cellStyle name="Style 384 8 3 3 3" xfId="54307" xr:uid="{D9829CA9-4C43-4A36-A123-133FC12CA41B}"/>
    <cellStyle name="Style 384 8 3 3 4" xfId="54308" xr:uid="{7679D27D-6F7B-4257-A56E-EAD81578E40A}"/>
    <cellStyle name="Style 384 8 3 3 5" xfId="54309" xr:uid="{E163145B-4D4B-41DF-9C59-A1FCF72FB32E}"/>
    <cellStyle name="Style 384 8 3 4" xfId="54310" xr:uid="{23711B56-AC5F-4016-9A72-0DFDC4B5B4CE}"/>
    <cellStyle name="Style 384 8 3 5" xfId="54311" xr:uid="{38B67D59-E8A4-477A-82A2-9C682651D9AE}"/>
    <cellStyle name="Style 384 8 3 6" xfId="54312" xr:uid="{75C14485-C4CD-413C-94F1-AD1CC3E5EDE8}"/>
    <cellStyle name="Style 384 8 3 7" xfId="54313" xr:uid="{9485C8B7-BF70-4963-ACD6-9F17B5D22CDF}"/>
    <cellStyle name="Style 384 8 3_Commentaires" xfId="54314" xr:uid="{B5DCC9EA-6F16-45C4-8469-105C6BF50731}"/>
    <cellStyle name="Style 384 8 4" xfId="54315" xr:uid="{25BC32BC-A981-4FE3-BA25-75916828E653}"/>
    <cellStyle name="Style 384 8 4 2" xfId="54316" xr:uid="{AA679F54-6D1A-4176-AADB-09C41955A9F9}"/>
    <cellStyle name="Style 384 8 4 2 2" xfId="54317" xr:uid="{EEAE7EE5-C10F-472D-BDEF-663B83D2B351}"/>
    <cellStyle name="Style 384 8 4 2 3" xfId="54318" xr:uid="{2B4E7D68-6296-4510-A7C3-F16F4FE01B7F}"/>
    <cellStyle name="Style 384 8 4 2 4" xfId="54319" xr:uid="{5F9A5991-7DF8-4DE1-9508-34101DC2D787}"/>
    <cellStyle name="Style 384 8 4 2 5" xfId="54320" xr:uid="{78D66026-9EC4-4C48-B7AB-138B48D89140}"/>
    <cellStyle name="Style 384 8 4 2_Commentaires" xfId="54321" xr:uid="{C80607A9-B5E4-498F-9DE6-321F60C8414D}"/>
    <cellStyle name="Style 384 8 4 3" xfId="54322" xr:uid="{D5E8A3F4-9FE0-49EB-9B2F-AB562DCF71B8}"/>
    <cellStyle name="Style 384 8 4 3 2" xfId="54323" xr:uid="{33C12D65-5AB6-41B2-93A9-0D54DBC10C1F}"/>
    <cellStyle name="Style 384 8 4 3 3" xfId="54324" xr:uid="{85F3627A-CD4F-430B-879A-F7CE134A994B}"/>
    <cellStyle name="Style 384 8 4 3 4" xfId="54325" xr:uid="{1BC9717B-A656-44F9-929F-96448AE5214E}"/>
    <cellStyle name="Style 384 8 4 3 5" xfId="54326" xr:uid="{0B1C6A45-59AF-4939-A76C-49ADD91991FF}"/>
    <cellStyle name="Style 384 8 4 4" xfId="54327" xr:uid="{860B69EA-20A3-46EC-8E5B-1B998A1DD920}"/>
    <cellStyle name="Style 384 8 4 5" xfId="54328" xr:uid="{EEE8EF30-448E-40CF-9858-F634E169D197}"/>
    <cellStyle name="Style 384 8 4 6" xfId="54329" xr:uid="{8E82C235-B7AA-4D5B-9300-38E88C7826BE}"/>
    <cellStyle name="Style 384 8 4 7" xfId="54330" xr:uid="{42441C0A-81D2-45EA-829D-AEC9CF4554F9}"/>
    <cellStyle name="Style 384 8 4_Commentaires" xfId="54331" xr:uid="{FEE25228-7489-45DA-B221-793D770D99ED}"/>
    <cellStyle name="Style 384 8 5" xfId="54332" xr:uid="{6C6CA3C2-870F-4871-94FD-87EC9B4E69AA}"/>
    <cellStyle name="Style 384 8 5 2" xfId="54333" xr:uid="{5BD550DC-10E5-4756-BDB1-40C448BF0342}"/>
    <cellStyle name="Style 384 8 5 2 2" xfId="54334" xr:uid="{D95E979C-42E9-42BB-8B46-CFBBF2919F66}"/>
    <cellStyle name="Style 384 8 5 2 3" xfId="54335" xr:uid="{CFDE453E-0AB9-4A4E-BFBA-D58B0C1339E9}"/>
    <cellStyle name="Style 384 8 5 2 4" xfId="54336" xr:uid="{5B1BB758-CB2D-44F6-9685-3FDCED6AFD58}"/>
    <cellStyle name="Style 384 8 5 2 5" xfId="54337" xr:uid="{E27CE6B5-1CBB-4FD2-ABB8-9573AEFB0D17}"/>
    <cellStyle name="Style 384 8 5 2_Commentaires" xfId="54338" xr:uid="{454D88E4-F990-45F6-8AE8-66AEE3144554}"/>
    <cellStyle name="Style 384 8 5 3" xfId="54339" xr:uid="{6B37DEAE-B703-437A-A358-95E7DDA78AB3}"/>
    <cellStyle name="Style 384 8 5 3 2" xfId="54340" xr:uid="{53123FD4-ACD6-400B-9BE3-15A9EE444516}"/>
    <cellStyle name="Style 384 8 5 3 3" xfId="54341" xr:uid="{E13C52DD-8130-4581-BDB4-ED97E56AAE62}"/>
    <cellStyle name="Style 384 8 5 3 4" xfId="54342" xr:uid="{040F42BF-C1D9-4EF3-830F-F9FE433A0A9F}"/>
    <cellStyle name="Style 384 8 5 3 5" xfId="54343" xr:uid="{18B61623-C78A-4D8E-9D5D-175D74BF3FFA}"/>
    <cellStyle name="Style 384 8 5 4" xfId="54344" xr:uid="{92995641-A431-4FA1-A3F7-B070A280FD3F}"/>
    <cellStyle name="Style 384 8 5 5" xfId="54345" xr:uid="{2F3C05C6-1C0A-4FB4-AA75-4B027E6F645D}"/>
    <cellStyle name="Style 384 8 5 6" xfId="54346" xr:uid="{812C5B61-65B0-4269-8441-34383ECB17E6}"/>
    <cellStyle name="Style 384 8 5 7" xfId="54347" xr:uid="{D3CAFBAD-D280-4D79-A3A2-A55AD2993BBF}"/>
    <cellStyle name="Style 384 8 5_Commentaires" xfId="54348" xr:uid="{024A666F-8AFE-428D-A056-5841E1819B8F}"/>
    <cellStyle name="Style 384 8 6" xfId="54349" xr:uid="{97C4B9F8-0AFA-4028-8269-D48C1F516A5F}"/>
    <cellStyle name="Style 384 8 6 2" xfId="54350" xr:uid="{6804B54E-73DA-4FB1-9DA0-642C0968CD88}"/>
    <cellStyle name="Style 384 8 6 2 2" xfId="54351" xr:uid="{163E0B45-FE81-49A2-A85A-A4790F4B11DB}"/>
    <cellStyle name="Style 384 8 6 2 3" xfId="54352" xr:uid="{AB937116-4B48-4091-B361-11191CC4A467}"/>
    <cellStyle name="Style 384 8 6 2 4" xfId="54353" xr:uid="{41F4B43D-B513-405E-B487-6CB6CA35CB1A}"/>
    <cellStyle name="Style 384 8 6 2 5" xfId="54354" xr:uid="{9D7441CC-DA75-467C-90D9-FBEBEEB3E68B}"/>
    <cellStyle name="Style 384 8 6 2_Commentaires" xfId="54355" xr:uid="{4574E854-218E-49E8-9202-A66A0EE6DDB2}"/>
    <cellStyle name="Style 384 8 6 3" xfId="54356" xr:uid="{C6400953-654F-42D0-AA28-B36EF565E00A}"/>
    <cellStyle name="Style 384 8 6 3 2" xfId="54357" xr:uid="{560E68CD-9BD3-4075-9638-6AE895A45387}"/>
    <cellStyle name="Style 384 8 6 3 3" xfId="54358" xr:uid="{03615171-9615-485A-AC56-3E85B113F3BD}"/>
    <cellStyle name="Style 384 8 6 3 4" xfId="54359" xr:uid="{1B9EF256-2BCA-44A0-83A1-8F8A76186B92}"/>
    <cellStyle name="Style 384 8 6 3 5" xfId="54360" xr:uid="{894656A2-B616-4E6B-857B-C54F27BF0D22}"/>
    <cellStyle name="Style 384 8 6 4" xfId="54361" xr:uid="{7ED047D3-7F3B-43F9-B73C-36B2DD25FDE6}"/>
    <cellStyle name="Style 384 8 6 5" xfId="54362" xr:uid="{14A48F4E-71C3-4AFD-8589-1114BA83521F}"/>
    <cellStyle name="Style 384 8 6 6" xfId="54363" xr:uid="{84E2E165-12D4-48B1-A2C9-B11B69B96D7E}"/>
    <cellStyle name="Style 384 8 6 7" xfId="54364" xr:uid="{0766BC41-4DD4-4FEF-A201-FC7B52FB9129}"/>
    <cellStyle name="Style 384 8 6_Commentaires" xfId="54365" xr:uid="{3ECB1E44-136A-4811-8E91-5507F24C97AE}"/>
    <cellStyle name="Style 384 8 7" xfId="54366" xr:uid="{47E46B57-DCD9-40AD-B39F-3582C2EFBCB9}"/>
    <cellStyle name="Style 384 8 7 2" xfId="54367" xr:uid="{A6B3B943-04F7-4D69-BF6C-41C0553C6882}"/>
    <cellStyle name="Style 384 8 7 2 2" xfId="54368" xr:uid="{787554BC-7C7D-45BC-AE06-9E8884F3CDEC}"/>
    <cellStyle name="Style 384 8 7 2 3" xfId="54369" xr:uid="{2A3CCF94-A3DB-4CC5-B8B0-1EC9EC5CE19C}"/>
    <cellStyle name="Style 384 8 7 2 4" xfId="54370" xr:uid="{4ED3B5B9-0117-4546-AF33-0EFBCD83C429}"/>
    <cellStyle name="Style 384 8 7 2 5" xfId="54371" xr:uid="{5AC53EA6-5408-4FD6-84B0-0A333173325A}"/>
    <cellStyle name="Style 384 8 7 3" xfId="54372" xr:uid="{29353A13-E688-4CC7-9B0D-023525A2441C}"/>
    <cellStyle name="Style 384 8 7 4" xfId="54373" xr:uid="{F9E2321A-F479-438C-AA1E-2BC52D35A1EE}"/>
    <cellStyle name="Style 384 8 7 5" xfId="54374" xr:uid="{A5EAEBEB-BE47-4BC2-A3C6-9AF6A5452979}"/>
    <cellStyle name="Style 384 8 7 6" xfId="54375" xr:uid="{E29E6278-5C8B-477E-A409-E964894E2E95}"/>
    <cellStyle name="Style 384 8 7_Commentaires" xfId="54376" xr:uid="{78FCEDA2-2594-45B3-8ECA-8002B79F0654}"/>
    <cellStyle name="Style 384 8 8" xfId="54377" xr:uid="{94E211E4-C5AC-44F4-B50B-A0EA15F7347B}"/>
    <cellStyle name="Style 384 8 8 2" xfId="54378" xr:uid="{FA95269D-A948-494A-9054-B99AF453FD8A}"/>
    <cellStyle name="Style 384 8 8 3" xfId="54379" xr:uid="{448102CD-ECD6-48AD-A73C-B0C925ADF835}"/>
    <cellStyle name="Style 384 8 8 4" xfId="54380" xr:uid="{45865313-6488-4E31-83CA-4CCDBA1C31DC}"/>
    <cellStyle name="Style 384 8 8 5" xfId="54381" xr:uid="{B8200EE8-9B92-4594-99EE-9B9FF9F98729}"/>
    <cellStyle name="Style 384 8 8_Commentaires" xfId="54382" xr:uid="{539B3043-FE53-45F9-A4AE-F92835E9CE80}"/>
    <cellStyle name="Style 384 8 9" xfId="54383" xr:uid="{04662A45-062F-4037-AAD0-BE1B9DC1F996}"/>
    <cellStyle name="Style 384 8_Commentaires" xfId="54384" xr:uid="{6EDA8D3A-955E-484F-909D-8CCDA52ECD2F}"/>
    <cellStyle name="Style 384 9" xfId="54385" xr:uid="{41C94465-5237-4843-BC2C-2D4BD3783C29}"/>
    <cellStyle name="Style 384 9 10" xfId="54386" xr:uid="{C6F11ADA-3E72-4DDA-AF4E-61DC12544F68}"/>
    <cellStyle name="Style 384 9 11" xfId="54387" xr:uid="{6ED1E438-D63F-4D9E-BFCE-31324B957A36}"/>
    <cellStyle name="Style 384 9 2" xfId="54388" xr:uid="{95779BD8-4B8C-4EFB-842D-C4FD16FD03B6}"/>
    <cellStyle name="Style 384 9 2 2" xfId="54389" xr:uid="{81561914-292A-41D6-9307-E24965C8E0DD}"/>
    <cellStyle name="Style 384 9 2 2 2" xfId="54390" xr:uid="{423BBF29-F498-4F9B-B3B9-5ABE478966CB}"/>
    <cellStyle name="Style 384 9 2 2 2 2" xfId="54391" xr:uid="{A1CCD647-25B9-4CA1-A701-E4204D7761C7}"/>
    <cellStyle name="Style 384 9 2 2 2 3" xfId="54392" xr:uid="{6B8EFECF-BD21-448B-A1D8-703604328C63}"/>
    <cellStyle name="Style 384 9 2 2 2 4" xfId="54393" xr:uid="{EAF97A1F-6F3F-4BB2-9168-8D8881017239}"/>
    <cellStyle name="Style 384 9 2 2 2 5" xfId="54394" xr:uid="{82EFE3D1-B38A-4961-88ED-729AD57F1383}"/>
    <cellStyle name="Style 384 9 2 2 3" xfId="54395" xr:uid="{AE6A0E70-C0F3-4B35-A23D-FC89D6562776}"/>
    <cellStyle name="Style 384 9 2 2 3 2" xfId="54396" xr:uid="{6CA34E39-3BFD-4580-80CE-4FFB967A7A2C}"/>
    <cellStyle name="Style 384 9 2 2 3 3" xfId="54397" xr:uid="{6B70AC80-C4EC-4E13-BA64-7DA620773A14}"/>
    <cellStyle name="Style 384 9 2 2 3 4" xfId="54398" xr:uid="{3E1288AC-4894-4257-A286-BBE6C9ED66FC}"/>
    <cellStyle name="Style 384 9 2 2 3 5" xfId="54399" xr:uid="{B5714F24-FC36-4AF1-A728-79AC51E50FB4}"/>
    <cellStyle name="Style 384 9 2 2 4" xfId="54400" xr:uid="{00416686-C9E2-4062-9DE1-299993BB42B5}"/>
    <cellStyle name="Style 384 9 2 2 5" xfId="54401" xr:uid="{ECB5538F-F552-4604-9C6B-A0FEB06A738B}"/>
    <cellStyle name="Style 384 9 2 2 6" xfId="54402" xr:uid="{F5BA1674-D99F-4105-9E8D-D0BFF167AF96}"/>
    <cellStyle name="Style 384 9 2 2 7" xfId="54403" xr:uid="{1C1C16A7-80AB-404D-ABA2-463BEA4A49F1}"/>
    <cellStyle name="Style 384 9 2 2_Commentaires" xfId="54404" xr:uid="{DD16DA99-984B-43A7-ABE5-D72486173723}"/>
    <cellStyle name="Style 384 9 2 3" xfId="54405" xr:uid="{629CC781-E013-4CD7-910B-20846C38354B}"/>
    <cellStyle name="Style 384 9 2 3 2" xfId="54406" xr:uid="{C6010F2A-AECD-4B9B-87C0-F7B3C632BF07}"/>
    <cellStyle name="Style 384 9 2 3 2 2" xfId="54407" xr:uid="{A8C55DD1-504C-40F0-82BB-443757D3E1AD}"/>
    <cellStyle name="Style 384 9 2 3 2 3" xfId="54408" xr:uid="{D0A2064D-D405-45D2-8F9A-3CA760B38DF3}"/>
    <cellStyle name="Style 384 9 2 3 2 4" xfId="54409" xr:uid="{91CF0D17-D703-487D-ACC3-1724BCCCD168}"/>
    <cellStyle name="Style 384 9 2 3 2 5" xfId="54410" xr:uid="{10B7B4EB-F245-4160-BB97-9065F99F2A06}"/>
    <cellStyle name="Style 384 9 2 3 3" xfId="54411" xr:uid="{AAD2368A-C6ED-4335-AA42-9513C45644DE}"/>
    <cellStyle name="Style 384 9 2 3 3 2" xfId="54412" xr:uid="{96284603-C810-498E-A24C-FD2CF69B52B0}"/>
    <cellStyle name="Style 384 9 2 3 3 3" xfId="54413" xr:uid="{9C520C6F-D8F2-40A5-815C-403601ACBF37}"/>
    <cellStyle name="Style 384 9 2 3 3 4" xfId="54414" xr:uid="{00944920-EE27-49D8-BB6D-41AFC69FDA49}"/>
    <cellStyle name="Style 384 9 2 3 3 5" xfId="54415" xr:uid="{5A53F633-7338-4603-9E68-A3BD534BC871}"/>
    <cellStyle name="Style 384 9 2 3 4" xfId="54416" xr:uid="{F6D8AA9E-0534-4C5E-A1CE-CDCCE54D36BD}"/>
    <cellStyle name="Style 384 9 2 3 5" xfId="54417" xr:uid="{AF4D71C5-036F-4DEF-9856-D33452B3FB8E}"/>
    <cellStyle name="Style 384 9 2 3 6" xfId="54418" xr:uid="{F32B62A9-44B9-4388-BACD-035F5C92F30C}"/>
    <cellStyle name="Style 384 9 2 3 7" xfId="54419" xr:uid="{B153D06F-0C70-4471-847A-E3FE9834172D}"/>
    <cellStyle name="Style 384 9 2 4" xfId="54420" xr:uid="{57ADE314-A09C-442F-BBBB-590A9D07C3F0}"/>
    <cellStyle name="Style 384 9 2 4 2" xfId="54421" xr:uid="{6CDA3F2A-7FD1-4D5C-B822-8911AFEA49DB}"/>
    <cellStyle name="Style 384 9 2 4 3" xfId="54422" xr:uid="{476D0E88-29FD-4802-AD0E-CB26465A9BAD}"/>
    <cellStyle name="Style 384 9 2 4 4" xfId="54423" xr:uid="{D2C82BA5-9A8E-430C-AA7C-0CACAC596694}"/>
    <cellStyle name="Style 384 9 2 4 5" xfId="54424" xr:uid="{0C1EA31F-D7C5-463F-A4F4-2DA870B3F805}"/>
    <cellStyle name="Style 384 9 2 5" xfId="54425" xr:uid="{BED2F333-5254-47AE-B18F-DF66A5C474E5}"/>
    <cellStyle name="Style 384 9 2 5 2" xfId="54426" xr:uid="{C7FB5C07-1F4D-46A2-83B2-98DEB2078C9F}"/>
    <cellStyle name="Style 384 9 2 5 3" xfId="54427" xr:uid="{7D3775DF-277B-40FA-999C-A68D31B1B51A}"/>
    <cellStyle name="Style 384 9 2 5 4" xfId="54428" xr:uid="{84CE6B8F-0BAB-45AC-95FA-069EF97DC7D4}"/>
    <cellStyle name="Style 384 9 2 5 5" xfId="54429" xr:uid="{D7A9B36E-A3E6-486E-ACD8-6971C3800066}"/>
    <cellStyle name="Style 384 9 2 6" xfId="54430" xr:uid="{E03B1730-1D37-4A2E-B4DE-511A3FC6EACD}"/>
    <cellStyle name="Style 384 9 2 7" xfId="54431" xr:uid="{808494E7-0199-48BB-8E13-C93D810AFCE8}"/>
    <cellStyle name="Style 384 9 2 8" xfId="54432" xr:uid="{E0C0CB38-1FF5-45CD-BE06-39AFF46513D9}"/>
    <cellStyle name="Style 384 9 2 9" xfId="54433" xr:uid="{CC391322-F812-4B9C-8EDE-3F45ED8ECAD9}"/>
    <cellStyle name="Style 384 9 2_Commentaires" xfId="54434" xr:uid="{0CD5CA32-3B71-4BE3-A3C7-6218B252F117}"/>
    <cellStyle name="Style 384 9 3" xfId="54435" xr:uid="{1E2D25C6-F932-48C9-BADC-CD5024C5316E}"/>
    <cellStyle name="Style 384 9 3 2" xfId="54436" xr:uid="{2A03F4E0-2B0C-4AEC-803C-A5D4710A1F18}"/>
    <cellStyle name="Style 384 9 3 2 2" xfId="54437" xr:uid="{E3970EA3-85EA-46DA-8C6D-101672F6CD8D}"/>
    <cellStyle name="Style 384 9 3 2 3" xfId="54438" xr:uid="{AD246EF5-A13B-4666-88C4-1E487B417A59}"/>
    <cellStyle name="Style 384 9 3 2 4" xfId="54439" xr:uid="{ACF7F0C0-E78F-4F64-94E5-34C1A1AB5384}"/>
    <cellStyle name="Style 384 9 3 2 5" xfId="54440" xr:uid="{ACA4CAB3-89D9-42D0-BF97-20BDBD2A1826}"/>
    <cellStyle name="Style 384 9 3 2_Commentaires" xfId="54441" xr:uid="{96F58CA6-48CE-48B4-A429-50D11BD335D4}"/>
    <cellStyle name="Style 384 9 3 3" xfId="54442" xr:uid="{0BBC6174-1830-4DFF-ADC1-8EDB7F2F5CB7}"/>
    <cellStyle name="Style 384 9 3 3 2" xfId="54443" xr:uid="{1E08B9A1-6750-40B2-95B6-2D892B2D3597}"/>
    <cellStyle name="Style 384 9 3 3 3" xfId="54444" xr:uid="{6EBF4646-7F4E-4B34-B9C1-9BEF97A57737}"/>
    <cellStyle name="Style 384 9 3 3 4" xfId="54445" xr:uid="{40A828EF-12A7-44B0-ACC1-038542360C1E}"/>
    <cellStyle name="Style 384 9 3 3 5" xfId="54446" xr:uid="{A229D165-32AD-4791-A029-CC5F2F710922}"/>
    <cellStyle name="Style 384 9 3 4" xfId="54447" xr:uid="{1DED19C5-D26D-45F6-B7D7-F894DF11E388}"/>
    <cellStyle name="Style 384 9 3 5" xfId="54448" xr:uid="{20C8081E-E50B-43F1-887C-C97B25478F01}"/>
    <cellStyle name="Style 384 9 3 6" xfId="54449" xr:uid="{6C1B238A-5227-422B-86CA-528B00B22C84}"/>
    <cellStyle name="Style 384 9 3 7" xfId="54450" xr:uid="{F814ED23-81D8-40FB-B13B-DAAA6E32BB3C}"/>
    <cellStyle name="Style 384 9 3_Commentaires" xfId="54451" xr:uid="{6983A3D4-CB34-4D0F-B25E-828C9E292710}"/>
    <cellStyle name="Style 384 9 4" xfId="54452" xr:uid="{227FB834-4C41-4376-A0E6-240A23F6D92A}"/>
    <cellStyle name="Style 384 9 4 2" xfId="54453" xr:uid="{E29F24E9-6A27-464C-8CA6-1261AE7B91B7}"/>
    <cellStyle name="Style 384 9 4 2 2" xfId="54454" xr:uid="{E4506602-3B41-47FC-92F9-8FBCBFF1D472}"/>
    <cellStyle name="Style 384 9 4 2 3" xfId="54455" xr:uid="{CF9B2140-85AF-4BAD-9E33-DD0C8B32D20F}"/>
    <cellStyle name="Style 384 9 4 2 4" xfId="54456" xr:uid="{00A14A94-F7A3-4D6E-BFAE-47A848B24236}"/>
    <cellStyle name="Style 384 9 4 2 5" xfId="54457" xr:uid="{71EF8823-C9B5-4077-A3EE-DFDF72F6B4FC}"/>
    <cellStyle name="Style 384 9 4 2_Commentaires" xfId="54458" xr:uid="{C70D1B54-9496-45A6-B88F-6F13331ABEA7}"/>
    <cellStyle name="Style 384 9 4 3" xfId="54459" xr:uid="{3A863187-E070-4764-83D4-78E7412C10BF}"/>
    <cellStyle name="Style 384 9 4 3 2" xfId="54460" xr:uid="{1F1FBE01-EA2B-4900-9E91-623662FE57C7}"/>
    <cellStyle name="Style 384 9 4 3 3" xfId="54461" xr:uid="{48A46664-14F9-461E-ACE0-7A743B7A0AE2}"/>
    <cellStyle name="Style 384 9 4 3 4" xfId="54462" xr:uid="{278A5A38-FC0E-40D2-8E5E-DE5390CAF812}"/>
    <cellStyle name="Style 384 9 4 3 5" xfId="54463" xr:uid="{2068CD8A-08E2-4430-BBAE-6F3C2223A194}"/>
    <cellStyle name="Style 384 9 4 4" xfId="54464" xr:uid="{81A3B35E-5B1D-4F56-99D3-4BA4FC26942D}"/>
    <cellStyle name="Style 384 9 4 5" xfId="54465" xr:uid="{2B58B3C4-A862-403E-B281-5F90B7BF0089}"/>
    <cellStyle name="Style 384 9 4 6" xfId="54466" xr:uid="{16CD394D-2324-46BF-87AD-9894F8AE8673}"/>
    <cellStyle name="Style 384 9 4 7" xfId="54467" xr:uid="{A9D0777B-CF32-44A9-A521-B16DE5C0B2DA}"/>
    <cellStyle name="Style 384 9 4_Commentaires" xfId="54468" xr:uid="{324F39C8-AF6F-4B43-98BD-3AA7879C052D}"/>
    <cellStyle name="Style 384 9 5" xfId="54469" xr:uid="{6A1686D3-4F52-4622-BA5C-16B86BF73C6C}"/>
    <cellStyle name="Style 384 9 5 2" xfId="54470" xr:uid="{B87B1363-41DE-4D4E-A170-B526DE387B62}"/>
    <cellStyle name="Style 384 9 5 2 2" xfId="54471" xr:uid="{997D1863-3D0E-433B-AD0F-5B99E272ABB0}"/>
    <cellStyle name="Style 384 9 5 2 3" xfId="54472" xr:uid="{AE263B93-E3CB-46EB-B814-673EAC575510}"/>
    <cellStyle name="Style 384 9 5 2 4" xfId="54473" xr:uid="{734F4467-46F4-480A-8DE8-353FC4A6CE54}"/>
    <cellStyle name="Style 384 9 5 2 5" xfId="54474" xr:uid="{5E83A3C2-FCD9-42AE-B789-B064FD2C7C72}"/>
    <cellStyle name="Style 384 9 5 2_Commentaires" xfId="54475" xr:uid="{4C60D15D-C1C2-4604-B943-08F4C40328CB}"/>
    <cellStyle name="Style 384 9 5 3" xfId="54476" xr:uid="{AD17D347-E251-450A-87D4-C07F2D247CC0}"/>
    <cellStyle name="Style 384 9 5 3 2" xfId="54477" xr:uid="{304B7115-777A-4E27-ABB9-C8DE6C42C5D0}"/>
    <cellStyle name="Style 384 9 5 3 3" xfId="54478" xr:uid="{6F845DFE-CBA9-4136-AEEE-1B1CF136908F}"/>
    <cellStyle name="Style 384 9 5 3 4" xfId="54479" xr:uid="{881CBB0E-9479-45DD-ACC6-F393A0EC7F0D}"/>
    <cellStyle name="Style 384 9 5 3 5" xfId="54480" xr:uid="{B96E1E58-4AFB-446A-AD2A-112B9CFD3BB4}"/>
    <cellStyle name="Style 384 9 5 4" xfId="54481" xr:uid="{64611058-CFDC-419E-9FC6-C10E0E447A80}"/>
    <cellStyle name="Style 384 9 5 5" xfId="54482" xr:uid="{88CBF988-C53B-4F75-9837-1D8EED5B6E05}"/>
    <cellStyle name="Style 384 9 5 6" xfId="54483" xr:uid="{C5D5D858-AE1E-4A7E-A129-394F4908A3DD}"/>
    <cellStyle name="Style 384 9 5 7" xfId="54484" xr:uid="{FCF82D1A-5CBB-4E1E-94C1-B3807EF47546}"/>
    <cellStyle name="Style 384 9 5_Commentaires" xfId="54485" xr:uid="{2E0D1C7E-C07E-4E4F-8462-76EE3FCD5B33}"/>
    <cellStyle name="Style 384 9 6" xfId="54486" xr:uid="{330F1645-4B61-41ED-A0C8-2CBED4BD5E0E}"/>
    <cellStyle name="Style 384 9 6 2" xfId="54487" xr:uid="{DB1CD82E-9D8F-41AF-8421-E53E1FE4903B}"/>
    <cellStyle name="Style 384 9 6 2 2" xfId="54488" xr:uid="{69183093-E36A-43D5-B56D-82B3B6AEFEF7}"/>
    <cellStyle name="Style 384 9 6 2 3" xfId="54489" xr:uid="{74FB353A-0F4E-4A04-BE8F-AA7AD83BF204}"/>
    <cellStyle name="Style 384 9 6 2 4" xfId="54490" xr:uid="{805988EB-A73F-4C39-836A-1D1115E40860}"/>
    <cellStyle name="Style 384 9 6 2 5" xfId="54491" xr:uid="{38D0CA89-2B3A-4B15-AF61-7B02B72244E6}"/>
    <cellStyle name="Style 384 9 6 2_Commentaires" xfId="54492" xr:uid="{A3270DE6-5D49-4A31-AB23-EEDEDA460EF9}"/>
    <cellStyle name="Style 384 9 6 3" xfId="54493" xr:uid="{295923E0-FF69-40B4-9E65-2E54B1F838A6}"/>
    <cellStyle name="Style 384 9 6 4" xfId="54494" xr:uid="{BCE6423E-2869-492C-B300-FAAEB0A580D7}"/>
    <cellStyle name="Style 384 9 6 5" xfId="54495" xr:uid="{D7AA553D-E163-4517-8640-ABAB08E0CF6E}"/>
    <cellStyle name="Style 384 9 6 6" xfId="54496" xr:uid="{1F7A138F-0A32-41D2-87B1-8C5146D8B710}"/>
    <cellStyle name="Style 384 9 6_Commentaires" xfId="54497" xr:uid="{8ECF8550-63AB-437B-AEAC-A20B4FB9DB92}"/>
    <cellStyle name="Style 384 9 7" xfId="54498" xr:uid="{AAF9A767-0251-459F-9407-603E22CC6595}"/>
    <cellStyle name="Style 384 9 7 2" xfId="54499" xr:uid="{11992B09-17D4-4679-874E-BF4C75ED6A2E}"/>
    <cellStyle name="Style 384 9 7 3" xfId="54500" xr:uid="{540AAD91-D47F-4912-AF12-5B912C5D2851}"/>
    <cellStyle name="Style 384 9 7 4" xfId="54501" xr:uid="{2397F847-613A-4CB1-BCE8-B26AD671CE35}"/>
    <cellStyle name="Style 384 9 7 5" xfId="54502" xr:uid="{2717A057-7AD4-4FB3-AF0A-93E21C9312E1}"/>
    <cellStyle name="Style 384 9 7_Commentaires" xfId="54503" xr:uid="{2C6647B3-AC88-42AF-91FB-C9A07D63A4F5}"/>
    <cellStyle name="Style 384 9 8" xfId="54504" xr:uid="{4AE67666-38C7-4EDC-8F0C-E10F3C012EE0}"/>
    <cellStyle name="Style 384 9 8 2" xfId="54505" xr:uid="{8C9EC967-6E14-4970-84C6-F91F828461DA}"/>
    <cellStyle name="Style 384 9 8_Commentaires" xfId="54506" xr:uid="{01F5EBDC-7AB6-48E1-91D5-F67D856EB18C}"/>
    <cellStyle name="Style 384 9 9" xfId="54507" xr:uid="{0D1C1855-7C2D-4CB2-98E3-5361704B5423}"/>
    <cellStyle name="Style 384 9 9 2" xfId="54508" xr:uid="{01FB8F07-7F52-411D-AFE8-F0FB576A9FB8}"/>
    <cellStyle name="Style 384 9 9_Commentaires" xfId="54509" xr:uid="{0E5BE012-0BBE-4A0A-87D6-D180AFE59069}"/>
    <cellStyle name="Style 384 9_Commentaires" xfId="54510" xr:uid="{E6A399DA-FFDD-4B96-A521-54B08744F79A}"/>
    <cellStyle name="Style 384_Commentaires" xfId="54511" xr:uid="{517F26D5-F8D6-4A8B-9C90-7E5162210C07}"/>
    <cellStyle name="Style 650" xfId="54512" xr:uid="{B280E10A-3969-4072-9A7D-C12CBD42075A}"/>
    <cellStyle name="Style 650 2" xfId="54513" xr:uid="{B630606B-C290-4D9F-B22F-3EF7832239D0}"/>
    <cellStyle name="Style 650 2 2" xfId="54514" xr:uid="{871FDA88-7ECC-4323-B91B-DF638275FAC3}"/>
    <cellStyle name="Style 650 2 3" xfId="54515" xr:uid="{66B2F988-CEBC-4267-869E-BED574268A86}"/>
    <cellStyle name="Style 650 2 4" xfId="54516" xr:uid="{5C68D666-6882-4123-96BC-626205CD1C33}"/>
    <cellStyle name="Style 650 2_Commentaires" xfId="54517" xr:uid="{CE7EC3E0-9B2C-4DEE-9D42-95332824170D}"/>
    <cellStyle name="Style 650 3" xfId="54518" xr:uid="{C454ED64-CC63-4BFD-8112-643977B2D085}"/>
    <cellStyle name="Style 650 3 2" xfId="54519" xr:uid="{889C9202-C664-4333-94F7-69506F72AA2D}"/>
    <cellStyle name="Style 650 3 3" xfId="54520" xr:uid="{624306D3-AA8F-499A-8422-A0E667E986D1}"/>
    <cellStyle name="Style 650 3_Commentaires" xfId="54521" xr:uid="{134C98DB-97E4-4034-88E3-3E98028BBF02}"/>
    <cellStyle name="Style 650 4" xfId="54522" xr:uid="{DBA7048B-85FD-493D-B488-351AC417D1A6}"/>
    <cellStyle name="Style 650 4 2" xfId="54523" xr:uid="{6653CC57-7016-4C9E-98C7-05B4EE522300}"/>
    <cellStyle name="Style 650 4 3" xfId="54524" xr:uid="{500799A7-78FE-4D70-9720-FAE3B4F2DAB5}"/>
    <cellStyle name="Style 650 4_Commentaires" xfId="54525" xr:uid="{240F82D3-F418-4655-B2FD-B1AC05FC4726}"/>
    <cellStyle name="Style 650 5" xfId="54526" xr:uid="{EF1C24ED-A88A-46C5-A027-6A910962502B}"/>
    <cellStyle name="Style 650 5 2" xfId="54527" xr:uid="{C060FE6A-EC1B-4A87-9008-6DA8D4E84C76}"/>
    <cellStyle name="Style 650 5_Commentaires" xfId="54528" xr:uid="{E936AC83-87B4-49C0-BAF2-282C8C61F8CC}"/>
    <cellStyle name="Style 650 6" xfId="54529" xr:uid="{A98EDD3D-8E21-4E36-B4F3-7415998A394A}"/>
    <cellStyle name="Style 650 7" xfId="54530" xr:uid="{18EF1D75-95A4-4C44-951F-CD00DD07D19A}"/>
    <cellStyle name="Style 650 8" xfId="54531" xr:uid="{FF5B2CE7-D0D2-4A51-BFDF-43D268F21577}"/>
    <cellStyle name="Style 650 9" xfId="54532" xr:uid="{146C1EDF-866A-4FA0-B78A-E39D13FF8FF8}"/>
    <cellStyle name="Style 650_Commentaires" xfId="54533" xr:uid="{EE873130-1DFD-4803-AC55-5AC0DA68679E}"/>
    <cellStyle name="Style 651" xfId="54534" xr:uid="{C5085CB3-3406-4493-9903-AF3E0E6473D8}"/>
    <cellStyle name="Style 651 2" xfId="54535" xr:uid="{163630A1-F714-4937-9943-04E82C66ADAA}"/>
    <cellStyle name="Style 651 2 2" xfId="54536" xr:uid="{A5941328-504D-4DB7-B4DF-C428E9E775AB}"/>
    <cellStyle name="Style 651 2 3" xfId="54537" xr:uid="{82BB7572-9550-4A45-9B32-3553DD260912}"/>
    <cellStyle name="Style 651 2 4" xfId="54538" xr:uid="{F679C6B2-446F-444A-8DF3-E11A24625B11}"/>
    <cellStyle name="Style 651 2_Commentaires" xfId="54539" xr:uid="{BECFD74F-47A3-4EE7-99B0-233CF50D3936}"/>
    <cellStyle name="Style 651 3" xfId="54540" xr:uid="{F7252370-AB52-4106-98F9-C43F20668274}"/>
    <cellStyle name="Style 651 3 2" xfId="54541" xr:uid="{4CA818B1-0293-4D92-BEB0-C9EBDD1103A6}"/>
    <cellStyle name="Style 651 3 3" xfId="54542" xr:uid="{03C447C8-9CF9-4B8C-8D4C-49E32D8F82DF}"/>
    <cellStyle name="Style 651 3_Commentaires" xfId="54543" xr:uid="{5A38B878-24EA-4A80-B75E-8D383DE5B25C}"/>
    <cellStyle name="Style 651 4" xfId="54544" xr:uid="{BD6DB14F-281F-45F7-A3EF-80AAACCB4107}"/>
    <cellStyle name="Style 651 4 2" xfId="54545" xr:uid="{3D14A674-4458-47AB-AA54-E25C838A2B01}"/>
    <cellStyle name="Style 651 4 3" xfId="54546" xr:uid="{193A0EC6-3A80-48CA-BDE5-15AFD5CD2BFE}"/>
    <cellStyle name="Style 651 4_Commentaires" xfId="54547" xr:uid="{6149AFFA-DCDE-4390-A929-9AC76C3BE6DB}"/>
    <cellStyle name="Style 651 5" xfId="54548" xr:uid="{E47F5A00-C765-40C4-834D-4499AE8D7161}"/>
    <cellStyle name="Style 651 5 2" xfId="54549" xr:uid="{99E64735-F7FE-4759-8BCE-5FED9E650A8F}"/>
    <cellStyle name="Style 651 5_Commentaires" xfId="54550" xr:uid="{734B21E3-0752-4573-9168-5C365F81FB79}"/>
    <cellStyle name="Style 651 6" xfId="54551" xr:uid="{885247D1-DD0D-45C8-AF2C-09999BC0A65C}"/>
    <cellStyle name="Style 651 7" xfId="54552" xr:uid="{1DE84E0D-4524-4C2F-86C8-F2B6C2EC5A22}"/>
    <cellStyle name="Style 651 8" xfId="54553" xr:uid="{CFA38043-2076-4282-B760-B990957DD557}"/>
    <cellStyle name="Style 651 9" xfId="54554" xr:uid="{E98C57AF-0DDF-4DDA-AEA0-E3EBE1AF8DFE}"/>
    <cellStyle name="Style 651_Commentaires" xfId="54555" xr:uid="{B8FEB38B-0AA3-439F-9539-4079A358988B}"/>
    <cellStyle name="Style 652" xfId="54556" xr:uid="{5E4E1160-2F61-4AD7-B557-3220F5E71167}"/>
    <cellStyle name="Style 652 2" xfId="54557" xr:uid="{EFA14533-30F3-4F83-B41F-E83135D1E847}"/>
    <cellStyle name="Style 652 2 2" xfId="54558" xr:uid="{ABE2963E-311D-4B66-88DA-CAA968C0E617}"/>
    <cellStyle name="Style 652 2 3" xfId="54559" xr:uid="{E2076E9F-BDDE-4A94-B391-69B83095C784}"/>
    <cellStyle name="Style 652 2 4" xfId="54560" xr:uid="{6B65FF93-7EF5-4371-9F49-E04E854DE718}"/>
    <cellStyle name="Style 652 2_Commentaires" xfId="54561" xr:uid="{4E865FA6-93F6-42C3-98F6-57E1F80E908E}"/>
    <cellStyle name="Style 652 3" xfId="54562" xr:uid="{8A29D592-4D1B-4377-A20B-C338AF04DCAF}"/>
    <cellStyle name="Style 652 3 2" xfId="54563" xr:uid="{8AE0B37E-73E7-4BFF-A8B1-2CFB7C6D76A4}"/>
    <cellStyle name="Style 652 3 3" xfId="54564" xr:uid="{43D35F0E-B50B-4412-8DB6-4FFF81942022}"/>
    <cellStyle name="Style 652 3_Commentaires" xfId="54565" xr:uid="{0814A598-71FE-4E4B-98E1-4523A77818AE}"/>
    <cellStyle name="Style 652 4" xfId="54566" xr:uid="{E55B0B20-AA13-4DE2-91BA-B7F98FA6B6A6}"/>
    <cellStyle name="Style 652 4 2" xfId="54567" xr:uid="{7F3F536C-DDBD-49D7-9C84-458247EA4537}"/>
    <cellStyle name="Style 652 4 3" xfId="54568" xr:uid="{E80252AB-7656-42F0-BF9A-53BC3739FBE3}"/>
    <cellStyle name="Style 652 4_Commentaires" xfId="54569" xr:uid="{E0D2D44C-CB60-4C9D-B4D1-5E1C1D332CE3}"/>
    <cellStyle name="Style 652 5" xfId="54570" xr:uid="{59C901F4-C09F-4310-AF06-0DC553049057}"/>
    <cellStyle name="Style 652 5 2" xfId="54571" xr:uid="{D143030F-32F9-40F1-B547-9367500F1D9B}"/>
    <cellStyle name="Style 652 5_Commentaires" xfId="54572" xr:uid="{FD1A2B57-DDEC-4E4F-9512-ACDA40CF04FA}"/>
    <cellStyle name="Style 652 6" xfId="54573" xr:uid="{B98CA473-FD51-4629-8C13-5DFE0456A4A3}"/>
    <cellStyle name="Style 652 7" xfId="54574" xr:uid="{A3658A0A-724C-4F1C-89E6-4F20E4E0C83E}"/>
    <cellStyle name="Style 652 8" xfId="54575" xr:uid="{1369B5CD-D7D9-4CF8-AD94-95FDE12E33E3}"/>
    <cellStyle name="Style 652 9" xfId="54576" xr:uid="{80147784-0A12-4945-BB1B-91E8D51F8294}"/>
    <cellStyle name="Style 652_Commentaires" xfId="54577" xr:uid="{7AECD9D6-486D-444C-8A63-F7A9A8F06B99}"/>
    <cellStyle name="Style 653" xfId="54578" xr:uid="{F8D08540-1426-4623-A882-4B435182F069}"/>
    <cellStyle name="Style 653 2" xfId="54579" xr:uid="{2D84FE73-27BA-4D27-9875-7CAE4C57A4C7}"/>
    <cellStyle name="Style 653 2 2" xfId="54580" xr:uid="{E350592A-3A9C-4CA2-94A5-EFCCB9BE84D0}"/>
    <cellStyle name="Style 653 2 3" xfId="54581" xr:uid="{33C26B63-D0FC-4D4B-87D6-6E8C7F2CC3A0}"/>
    <cellStyle name="Style 653 2 4" xfId="54582" xr:uid="{BD7A771C-FBF8-447B-AA82-D1F2DFCFBC9A}"/>
    <cellStyle name="Style 653 2_Commentaires" xfId="54583" xr:uid="{9C9F546F-B59C-47B2-AC46-A8EECB7875AD}"/>
    <cellStyle name="Style 653 3" xfId="54584" xr:uid="{70EBF4BC-B27E-44A4-80EE-F102168932ED}"/>
    <cellStyle name="Style 653 3 2" xfId="54585" xr:uid="{85AE166D-E226-46C1-B2E8-928A4AF23A18}"/>
    <cellStyle name="Style 653 3 3" xfId="54586" xr:uid="{38C7BF3D-2EAB-4443-B9BD-1509740B0BB9}"/>
    <cellStyle name="Style 653 3_Commentaires" xfId="54587" xr:uid="{AB4C85D0-6FCA-4682-B569-0D2FE2D0BC88}"/>
    <cellStyle name="Style 653 4" xfId="54588" xr:uid="{27DBE2DE-E2B9-42C2-903E-52806781685B}"/>
    <cellStyle name="Style 653 4 2" xfId="54589" xr:uid="{08AB1241-7DEB-493F-8885-44CAFBAE3347}"/>
    <cellStyle name="Style 653 4 3" xfId="54590" xr:uid="{EA4CC26B-CA8F-46B8-A635-021724EA6BF5}"/>
    <cellStyle name="Style 653 4_Commentaires" xfId="54591" xr:uid="{119A9968-581A-454C-B995-483C07CD1F15}"/>
    <cellStyle name="Style 653 5" xfId="54592" xr:uid="{7A59277E-A4EA-49CE-AD97-843969FBFFF0}"/>
    <cellStyle name="Style 653 5 2" xfId="54593" xr:uid="{C2A5A7FC-2D9D-4B7A-9677-B8A2D1E0F89A}"/>
    <cellStyle name="Style 653 5_Commentaires" xfId="54594" xr:uid="{C8C684CE-7C34-475E-8DDB-3BFCD114767F}"/>
    <cellStyle name="Style 653 6" xfId="54595" xr:uid="{A8BADE9C-D39C-4566-B081-D1BDC693CC91}"/>
    <cellStyle name="Style 653 7" xfId="54596" xr:uid="{4CDD3DF2-427E-4BCA-B05E-78529E4FA0DF}"/>
    <cellStyle name="Style 653 8" xfId="54597" xr:uid="{7A8C425D-6639-41D6-98CA-A0624036D791}"/>
    <cellStyle name="Style 653 9" xfId="54598" xr:uid="{CEDC6319-0018-447C-A978-93E345DBFB1A}"/>
    <cellStyle name="Style 653_Commentaires" xfId="54599" xr:uid="{8524E2BB-E3B5-47CC-BE12-FE166FFB84E0}"/>
    <cellStyle name="Style 656" xfId="54600" xr:uid="{6D9DE594-25B1-4CDF-A841-791E76EB8DDF}"/>
    <cellStyle name="Style 656 2" xfId="54601" xr:uid="{C5480DB3-62AD-47B5-B188-91F042E16AA9}"/>
    <cellStyle name="Style 656 2 2" xfId="54602" xr:uid="{48A5FBB9-6BDA-4A69-B602-74A9D5E19EB8}"/>
    <cellStyle name="Style 656 2 3" xfId="54603" xr:uid="{3CBA94F0-4380-4D2C-A131-1551ECD783A2}"/>
    <cellStyle name="Style 656 2 4" xfId="54604" xr:uid="{E0A71B14-D93C-489D-8D4E-FDB25C54E30D}"/>
    <cellStyle name="Style 656 2_Commentaires" xfId="54605" xr:uid="{52FED32F-82CB-4778-8493-98228912F334}"/>
    <cellStyle name="Style 656 3" xfId="54606" xr:uid="{6397664F-D1EE-4EF1-B3EA-629DEA0F9DAE}"/>
    <cellStyle name="Style 656 3 2" xfId="54607" xr:uid="{E960E558-FBD6-45A5-A0ED-6AB3E3CDDF78}"/>
    <cellStyle name="Style 656 3 3" xfId="54608" xr:uid="{6504ED35-F7EF-4E4C-9FF4-DAE266A49BBF}"/>
    <cellStyle name="Style 656 3_Commentaires" xfId="54609" xr:uid="{4CF40176-C3E6-4E90-99A3-241DCD637C69}"/>
    <cellStyle name="Style 656 4" xfId="54610" xr:uid="{6EFA8BB9-BBD4-47B6-942C-62FF5BB3F81E}"/>
    <cellStyle name="Style 656 4 2" xfId="54611" xr:uid="{D09BD3F1-EAD0-4019-AB9D-D91B68E9375D}"/>
    <cellStyle name="Style 656 4 3" xfId="54612" xr:uid="{C9D0CC99-1135-4592-A3B9-CB9A0FA45D35}"/>
    <cellStyle name="Style 656 4_Commentaires" xfId="54613" xr:uid="{49B87020-A924-4F2C-BD5F-CA3ACB529359}"/>
    <cellStyle name="Style 656 5" xfId="54614" xr:uid="{33F9667C-A269-4628-BEEB-CDBEC553F4CA}"/>
    <cellStyle name="Style 656 5 2" xfId="54615" xr:uid="{041571C8-0A4E-4FAC-89AA-7417C7EABFB7}"/>
    <cellStyle name="Style 656 5_Commentaires" xfId="54616" xr:uid="{1591385E-F9C7-4A06-A63C-A73AC49D9193}"/>
    <cellStyle name="Style 656 6" xfId="54617" xr:uid="{E5312C03-B6F2-42A5-95D0-1663012F7498}"/>
    <cellStyle name="Style 656 7" xfId="54618" xr:uid="{4CFD50C0-9DA4-46BD-81EF-042AA9DE8B4E}"/>
    <cellStyle name="Style 656 8" xfId="54619" xr:uid="{5055D21A-ECD0-45BC-83B1-9D69A8E7C406}"/>
    <cellStyle name="Style 656 9" xfId="54620" xr:uid="{8FEACAB1-C249-4708-B42C-B72971F894AA}"/>
    <cellStyle name="Style 656_Commentaires" xfId="54621" xr:uid="{87092C65-A068-4D12-8320-19FDA9282EB5}"/>
    <cellStyle name="Style 657" xfId="54622" xr:uid="{7EA2378A-2AA3-44FD-AA32-056F03307D9B}"/>
    <cellStyle name="Style 657 2" xfId="54623" xr:uid="{4FB87C6A-E819-4588-8A62-A7E3C0A0D9B5}"/>
    <cellStyle name="Style 657 2 2" xfId="54624" xr:uid="{EF7C6357-2C99-4E03-A52F-5E6696E0896F}"/>
    <cellStyle name="Style 657 2 3" xfId="54625" xr:uid="{0338A9F5-C51F-4622-B893-39C1DCE2E481}"/>
    <cellStyle name="Style 657 2 4" xfId="54626" xr:uid="{BB1A11E4-DDC0-43A8-999E-1B3C80AB106C}"/>
    <cellStyle name="Style 657 2_Commentaires" xfId="54627" xr:uid="{005DC5E8-606A-42E2-9B45-D25ECDC418FD}"/>
    <cellStyle name="Style 657 3" xfId="54628" xr:uid="{667D6559-97CB-4A64-86D9-68927E4A80DA}"/>
    <cellStyle name="Style 657 3 2" xfId="54629" xr:uid="{8479C4DC-3AF0-4873-B888-27F4A3C54771}"/>
    <cellStyle name="Style 657 3 3" xfId="54630" xr:uid="{0DD3EB61-355C-4404-B688-1AA69D1289ED}"/>
    <cellStyle name="Style 657 3_Commentaires" xfId="54631" xr:uid="{3FAAD9A3-0CA4-4BBC-B277-92164A5236AA}"/>
    <cellStyle name="Style 657 4" xfId="54632" xr:uid="{AF389B81-0FFA-4515-8E28-D16FDD1E393E}"/>
    <cellStyle name="Style 657 4 2" xfId="54633" xr:uid="{8B0450FA-74A1-4360-AD72-9BADA344982D}"/>
    <cellStyle name="Style 657 4 3" xfId="54634" xr:uid="{8C05847F-D15C-46FE-8E5C-2F0437E7BE94}"/>
    <cellStyle name="Style 657 4_Commentaires" xfId="54635" xr:uid="{BD52E7E4-F617-443E-B0DE-B5690687296A}"/>
    <cellStyle name="Style 657 5" xfId="54636" xr:uid="{F4FDE40B-4E27-47B9-B6F4-568CEB0DE48B}"/>
    <cellStyle name="Style 657 5 2" xfId="54637" xr:uid="{8867997A-B910-4C79-885D-64ADC383115E}"/>
    <cellStyle name="Style 657 5_Commentaires" xfId="54638" xr:uid="{EB12952E-097B-48AC-8823-529C1256FE5C}"/>
    <cellStyle name="Style 657 6" xfId="54639" xr:uid="{844163AB-5923-4164-B11D-4FCC1C844E86}"/>
    <cellStyle name="Style 657 7" xfId="54640" xr:uid="{F5BC2985-0750-4CD2-AC1C-0C56847ECBCC}"/>
    <cellStyle name="Style 657 8" xfId="54641" xr:uid="{D0888543-4F3C-4CBC-8B9D-99FDF22E28FF}"/>
    <cellStyle name="Style 657 9" xfId="54642" xr:uid="{7FE4625D-B4A1-45D5-957E-A8D2AD28C2F1}"/>
    <cellStyle name="Style 657_Commentaires" xfId="54643" xr:uid="{4CE2C008-CF2B-4D9A-8D31-E55461A39FCC}"/>
    <cellStyle name="Style 658" xfId="54644" xr:uid="{40A19F62-0C92-47BF-A62D-0BC40238BAA8}"/>
    <cellStyle name="Style 658 2" xfId="54645" xr:uid="{C40AED1B-9646-4B71-A3C6-7B301BE8627B}"/>
    <cellStyle name="Style 658 2 2" xfId="54646" xr:uid="{3A865B06-A28C-48B0-9A42-4BEEDCEF21B6}"/>
    <cellStyle name="Style 658 2 3" xfId="54647" xr:uid="{FE6ACAF5-51D7-4329-9823-8438AD290A57}"/>
    <cellStyle name="Style 658 2 4" xfId="54648" xr:uid="{17AD8708-00FE-4712-94B5-5C78B8C7BCBD}"/>
    <cellStyle name="Style 658 2_Commentaires" xfId="54649" xr:uid="{C110EFB2-B8BF-4F7F-93EF-E3BADEED9BF8}"/>
    <cellStyle name="Style 658 3" xfId="54650" xr:uid="{78EB26B7-6CC6-4236-A77E-5FC3D7189AF8}"/>
    <cellStyle name="Style 658 3 2" xfId="54651" xr:uid="{1D160FBD-2600-4AA2-AC31-6EDF82EE5B6A}"/>
    <cellStyle name="Style 658 3 3" xfId="54652" xr:uid="{C64FF7DE-9675-42A6-946B-E49332997AA2}"/>
    <cellStyle name="Style 658 3_Commentaires" xfId="54653" xr:uid="{EC85B7D6-B5C2-4F71-A777-2A42C48557E6}"/>
    <cellStyle name="Style 658 4" xfId="54654" xr:uid="{4B2B4B42-7F96-4518-AF4E-86E60313DAA0}"/>
    <cellStyle name="Style 658 4 2" xfId="54655" xr:uid="{20592B2A-3E88-4BCA-81B6-67917667F317}"/>
    <cellStyle name="Style 658 4 3" xfId="54656" xr:uid="{97CC0BF3-EF76-48F7-BE85-C6F79A0F1D5A}"/>
    <cellStyle name="Style 658 4_Commentaires" xfId="54657" xr:uid="{808F2C18-BD5B-4064-9B01-827A7E1045B6}"/>
    <cellStyle name="Style 658 5" xfId="54658" xr:uid="{AFE61516-86C7-4D79-9641-ED680091326B}"/>
    <cellStyle name="Style 658 5 2" xfId="54659" xr:uid="{AC06814C-BF67-4F02-B8DE-704296208A61}"/>
    <cellStyle name="Style 658 5_Commentaires" xfId="54660" xr:uid="{A23A88B2-C3B2-4156-96F6-CAAC7D7BA878}"/>
    <cellStyle name="Style 658 6" xfId="54661" xr:uid="{E4BA43F2-B188-4830-BAB1-971C6A7BFB76}"/>
    <cellStyle name="Style 658 7" xfId="54662" xr:uid="{74F74B72-3DFD-4B0E-850C-40CF5A2C72C7}"/>
    <cellStyle name="Style 658 8" xfId="54663" xr:uid="{DDFED5FC-2962-4C91-8BB1-2A3C2B249368}"/>
    <cellStyle name="Style 658 9" xfId="54664" xr:uid="{A2158B73-0246-4CDE-AC26-4B4C91F01D90}"/>
    <cellStyle name="Style 658_Commentaires" xfId="54665" xr:uid="{D6BCE5CC-86A6-4031-A88E-D5491996DBC4}"/>
    <cellStyle name="Style 659" xfId="54666" xr:uid="{AAD79BB6-7C67-4221-B4B1-7E9F72BD5699}"/>
    <cellStyle name="Style 659 2" xfId="54667" xr:uid="{3E75D3C2-D722-4FD6-98A2-8AB8369DBA11}"/>
    <cellStyle name="Style 659 2 2" xfId="54668" xr:uid="{7FE85D35-CF33-4282-AEA1-E4C433D626D4}"/>
    <cellStyle name="Style 659 2 3" xfId="54669" xr:uid="{41137D34-4B50-45AB-8EE2-682C292F1AE7}"/>
    <cellStyle name="Style 659 2 4" xfId="54670" xr:uid="{838B5103-37BB-4015-BDE2-A9471208F9CC}"/>
    <cellStyle name="Style 659 2_Commentaires" xfId="54671" xr:uid="{A5B27D04-166A-4092-A367-278963FC6343}"/>
    <cellStyle name="Style 659 3" xfId="54672" xr:uid="{64DED2F2-C9A5-4B5D-8359-953D817087E5}"/>
    <cellStyle name="Style 659 3 2" xfId="54673" xr:uid="{D8D4497C-03F7-4C95-9AE0-C185F6581C4B}"/>
    <cellStyle name="Style 659 3 3" xfId="54674" xr:uid="{00586396-6279-4861-93B1-8B40C56EAE35}"/>
    <cellStyle name="Style 659 3_Commentaires" xfId="54675" xr:uid="{68CCFEF5-64E4-4E57-A241-982651D1552E}"/>
    <cellStyle name="Style 659 4" xfId="54676" xr:uid="{4744C914-6564-4D39-9EE6-F03A9A62B48E}"/>
    <cellStyle name="Style 659 4 2" xfId="54677" xr:uid="{31D39BEB-84EA-4732-8BBD-748A4399A0B6}"/>
    <cellStyle name="Style 659 4 3" xfId="54678" xr:uid="{67E642E6-A843-44FC-9198-6887B29BE5FC}"/>
    <cellStyle name="Style 659 4_Commentaires" xfId="54679" xr:uid="{E928F5BB-F7AE-464B-8028-66BA92976A48}"/>
    <cellStyle name="Style 659 5" xfId="54680" xr:uid="{0791627E-6BF2-4FAC-8FB8-95C20DE8A7F3}"/>
    <cellStyle name="Style 659 5 2" xfId="54681" xr:uid="{6B0526EF-2386-44FC-A851-E82BD3CA1FE2}"/>
    <cellStyle name="Style 659 5_Commentaires" xfId="54682" xr:uid="{F6A2B819-B74C-4DA5-AFF9-B877D1AACA8A}"/>
    <cellStyle name="Style 659 6" xfId="54683" xr:uid="{2A855C13-94FF-45A5-94F3-816B88853BBA}"/>
    <cellStyle name="Style 659 7" xfId="54684" xr:uid="{908EB05F-9909-45A5-A734-D08288D5BC4D}"/>
    <cellStyle name="Style 659 8" xfId="54685" xr:uid="{EE89EC48-E002-421F-80B5-07866920D41D}"/>
    <cellStyle name="Style 659 9" xfId="54686" xr:uid="{80219396-B7FE-4B93-A98D-E792B45F0024}"/>
    <cellStyle name="Style 659_Commentaires" xfId="54687" xr:uid="{255F6FA7-ACC1-4BBD-99F6-0069455BF261}"/>
    <cellStyle name="Style 660" xfId="54688" xr:uid="{DA582DCC-A4A7-4A23-81C8-42925668EA31}"/>
    <cellStyle name="Style 660 2" xfId="54689" xr:uid="{DE9A26E5-6C13-4C74-949F-9A11A9ADBFBC}"/>
    <cellStyle name="Style 660 2 2" xfId="54690" xr:uid="{D6394A20-EC06-4ED9-A41B-9F77A637B043}"/>
    <cellStyle name="Style 660 2 3" xfId="54691" xr:uid="{FBA87D19-DF3B-4F81-98CC-1DE65155E46C}"/>
    <cellStyle name="Style 660 2 4" xfId="54692" xr:uid="{719E8D0E-BEED-49D8-95FF-72E8ED4B832B}"/>
    <cellStyle name="Style 660 2_Commentaires" xfId="54693" xr:uid="{1C2BA2C3-A3C1-4ED9-831D-495D7AAD9C12}"/>
    <cellStyle name="Style 660 3" xfId="54694" xr:uid="{8EA1EF88-82E5-4DC0-81D6-7851CAA73C8A}"/>
    <cellStyle name="Style 660 3 2" xfId="54695" xr:uid="{4A316C30-D6E2-496B-A6A7-608547DD8A14}"/>
    <cellStyle name="Style 660 3 3" xfId="54696" xr:uid="{E9990FFB-BA16-45E3-9A76-277861D27294}"/>
    <cellStyle name="Style 660 3_Commentaires" xfId="54697" xr:uid="{6FE99404-8295-4C94-94DC-4D70A6E615BF}"/>
    <cellStyle name="Style 660 4" xfId="54698" xr:uid="{CB24923A-7DD0-4355-AD5B-27226255B6F7}"/>
    <cellStyle name="Style 660 4 2" xfId="54699" xr:uid="{040DFBDA-4031-4C1C-AE15-DBE1AEDEF96E}"/>
    <cellStyle name="Style 660 4 3" xfId="54700" xr:uid="{51FA2DF2-C69D-4181-BE51-B8FBABD9AAEE}"/>
    <cellStyle name="Style 660 4_Commentaires" xfId="54701" xr:uid="{0848C910-098A-4717-A745-79EB02E88379}"/>
    <cellStyle name="Style 660 5" xfId="54702" xr:uid="{B44B7D15-F820-49CD-9664-AA3F9532E73D}"/>
    <cellStyle name="Style 660 5 2" xfId="54703" xr:uid="{ED60254E-66B1-4CC6-B304-DF67168D04FE}"/>
    <cellStyle name="Style 660 5_Commentaires" xfId="54704" xr:uid="{3076FC31-5D5B-4A5F-BAFC-C6A103AE9A09}"/>
    <cellStyle name="Style 660 6" xfId="54705" xr:uid="{10D96D9A-061D-44B7-BBBC-0CFD2BC9789A}"/>
    <cellStyle name="Style 660 7" xfId="54706" xr:uid="{B86D7D28-F4F4-4E91-8804-A3E422C00A8E}"/>
    <cellStyle name="Style 660 8" xfId="54707" xr:uid="{12CCAEB2-22D8-4CDF-89AB-01E46BB6B88C}"/>
    <cellStyle name="Style 660 9" xfId="54708" xr:uid="{1E02CC78-8212-4BF2-8CAD-82CBDC0E1A53}"/>
    <cellStyle name="Style 660_Commentaires" xfId="54709" xr:uid="{36EFB529-EE31-4873-9371-D28279C1FB80}"/>
    <cellStyle name="STYLE1" xfId="54710" xr:uid="{BF52C0BA-EAE5-4564-9488-0C7649310C29}"/>
    <cellStyle name="Style1 - Style1" xfId="54711" xr:uid="{A3A8F56E-2900-4683-9512-91F9921845A5}"/>
    <cellStyle name="STYLE1_Commentaires" xfId="54712" xr:uid="{E9C0B74B-9341-4C5D-ADE9-161B51810DE9}"/>
    <cellStyle name="STYLE2" xfId="54713" xr:uid="{2B6A5947-227D-40A2-8231-5133CBC695C6}"/>
    <cellStyle name="Style2 - Style2" xfId="54714" xr:uid="{0471A7CE-94A0-46C2-B425-6988B1EBFBF9}"/>
    <cellStyle name="STYLE2_Commentaires" xfId="54715" xr:uid="{613B620A-C27A-4DF8-91E2-59629912AF96}"/>
    <cellStyle name="STYLE3" xfId="54716" xr:uid="{779ABACF-7F19-4057-A6F5-48238896B044}"/>
    <cellStyle name="Style3 - Style3" xfId="54717" xr:uid="{0CC00B7A-A18F-43E0-BC91-D2ECF0C6149C}"/>
    <cellStyle name="STYLE3_Commentaires" xfId="54718" xr:uid="{C2390AC6-3196-4472-BB75-3F17F354EE3E}"/>
    <cellStyle name="STYLE4" xfId="54719" xr:uid="{139E1957-6CFD-48E1-B2DD-6DD1D88FA6F3}"/>
    <cellStyle name="Style4 - Style4" xfId="54720" xr:uid="{D19AD16F-4EA6-493A-93D3-0D0417F66899}"/>
    <cellStyle name="STYLE4_Commentaires" xfId="54721" xr:uid="{C9350B13-4CD7-4CF7-83C0-4EEF2A667ECE}"/>
    <cellStyle name="STYLE5" xfId="54722" xr:uid="{8B80B80D-3817-4485-8A51-77702B31E348}"/>
    <cellStyle name="SubTotal" xfId="54723" xr:uid="{FEE424C5-1B64-42C3-A63A-6EB296AE9EE6}"/>
    <cellStyle name="SubTotal 10" xfId="54724" xr:uid="{FA3924B5-752F-49F6-9D8C-DD591A094E7C}"/>
    <cellStyle name="SubTotal 10 10" xfId="54725" xr:uid="{8B73400D-B939-4CE0-B7AD-C5A444FB9A52}"/>
    <cellStyle name="SubTotal 10 2" xfId="54726" xr:uid="{852D7DEB-35B8-47E0-8519-9CD3A70DF196}"/>
    <cellStyle name="SubTotal 10 2 2" xfId="54727" xr:uid="{58B36014-EC14-4091-815B-2EC634EC9234}"/>
    <cellStyle name="SubTotal 10 2 2 2" xfId="54728" xr:uid="{A754EC0E-2B55-4F00-93A2-AC971DF7A43B}"/>
    <cellStyle name="SubTotal 10 2 2 3" xfId="54729" xr:uid="{E6664123-46F2-45A8-90F6-0EB1EA1FB7C8}"/>
    <cellStyle name="SubTotal 10 2 2 4" xfId="54730" xr:uid="{EC1E71EC-00E9-4246-BA9B-301D22B95A81}"/>
    <cellStyle name="SubTotal 10 2 2 5" xfId="54731" xr:uid="{4145C841-896A-4A58-9CA4-6B8CABBF3EC9}"/>
    <cellStyle name="SubTotal 10 2 2 6" xfId="54732" xr:uid="{3F9C6AA3-4426-4550-83A2-76D15B7D3F55}"/>
    <cellStyle name="SubTotal 10 2 3" xfId="54733" xr:uid="{3BDAD89D-1063-47E9-AE20-977CB5B6DD2A}"/>
    <cellStyle name="SubTotal 10 2 3 2" xfId="54734" xr:uid="{5E5F6C60-FDEB-4288-8518-9CDFDDC4343E}"/>
    <cellStyle name="SubTotal 10 2 3 3" xfId="54735" xr:uid="{627C5036-5F69-48F7-8126-AA084CCC2B70}"/>
    <cellStyle name="SubTotal 10 2 3 4" xfId="54736" xr:uid="{FD8A29BB-066E-44E9-BF11-FC7D57BEBDE0}"/>
    <cellStyle name="SubTotal 10 2 3 5" xfId="54737" xr:uid="{C3ECBBA8-0D72-40CA-B7B9-B7327CC73BFB}"/>
    <cellStyle name="SubTotal 10 2 3 6" xfId="54738" xr:uid="{70D34E4E-A055-4CDF-ACB7-0DECFFAB7494}"/>
    <cellStyle name="SubTotal 10 2 4" xfId="54739" xr:uid="{B73F6F1A-7345-451F-A77D-7195A69DEA8F}"/>
    <cellStyle name="SubTotal 10 2 5" xfId="54740" xr:uid="{B5C5C258-C6EF-4440-A630-E5DB83B3B4D3}"/>
    <cellStyle name="SubTotal 10 2 6" xfId="54741" xr:uid="{6DE4CE0A-69B4-41D5-92D9-1D98B1FEDEE9}"/>
    <cellStyle name="SubTotal 10 2 7" xfId="54742" xr:uid="{05F1DDCA-242F-4157-9760-6557C0EA1446}"/>
    <cellStyle name="SubTotal 10 2 8" xfId="54743" xr:uid="{06427C79-1B64-4B98-BC58-CD29616489E9}"/>
    <cellStyle name="SubTotal 10 2_Commentaires" xfId="54744" xr:uid="{C87A514F-4672-4D3F-808A-9B992960BAF0}"/>
    <cellStyle name="SubTotal 10 3" xfId="54745" xr:uid="{305EC837-2AEC-43DA-8D2F-A5F52E019339}"/>
    <cellStyle name="SubTotal 10 3 2" xfId="54746" xr:uid="{5D57B5B3-5A8D-4E85-837C-E8001FA52691}"/>
    <cellStyle name="SubTotal 10 3 2 2" xfId="54747" xr:uid="{B6756BB8-8849-42E7-B3EE-D6B381464EBE}"/>
    <cellStyle name="SubTotal 10 3 2 3" xfId="54748" xr:uid="{AA1BC17B-BDCC-4DCD-B0AC-7A3840BB505F}"/>
    <cellStyle name="SubTotal 10 3 2 4" xfId="54749" xr:uid="{6DEB5EA3-C018-42FD-A607-3BC2F80400D6}"/>
    <cellStyle name="SubTotal 10 3 2 5" xfId="54750" xr:uid="{D56ACF65-2F7A-48FF-9279-3DACA5D59EC5}"/>
    <cellStyle name="SubTotal 10 3 2 6" xfId="54751" xr:uid="{8AB018CB-145C-4C2A-B29D-D6294A1182D6}"/>
    <cellStyle name="SubTotal 10 3 3" xfId="54752" xr:uid="{9AB8C831-B752-4FC6-AC72-F5B9ED9F83EA}"/>
    <cellStyle name="SubTotal 10 3 3 2" xfId="54753" xr:uid="{19A42746-CC78-4D00-91B1-3CB221C67888}"/>
    <cellStyle name="SubTotal 10 3 3 3" xfId="54754" xr:uid="{7C26266D-4449-461F-B3ED-EAD525CE2EC3}"/>
    <cellStyle name="SubTotal 10 3 3 4" xfId="54755" xr:uid="{00C7DEE7-51A0-4CE6-9B7D-F2F6E5142538}"/>
    <cellStyle name="SubTotal 10 3 3 5" xfId="54756" xr:uid="{3C1CF4EB-F694-4894-A785-F7E9D72DF328}"/>
    <cellStyle name="SubTotal 10 3 3 6" xfId="54757" xr:uid="{1B22C521-50DC-45CE-8A1B-F38BCB36BF42}"/>
    <cellStyle name="SubTotal 10 3 4" xfId="54758" xr:uid="{0F36EBC2-14F6-423C-9FEC-88DE500F1101}"/>
    <cellStyle name="SubTotal 10 3 5" xfId="54759" xr:uid="{8A668538-69BD-4D4A-9B8B-34D366DEDE98}"/>
    <cellStyle name="SubTotal 10 3 6" xfId="54760" xr:uid="{8A8DE9F0-1E01-497E-B7C2-5C72890066C2}"/>
    <cellStyle name="SubTotal 10 3 7" xfId="54761" xr:uid="{D3CA7B9F-0453-470B-8659-B2A1C112FA0F}"/>
    <cellStyle name="SubTotal 10 3 8" xfId="54762" xr:uid="{807F7EF6-3A4E-4BBC-AE68-F1C01D94C874}"/>
    <cellStyle name="SubTotal 10 4" xfId="54763" xr:uid="{015921B4-EC06-41CD-8282-043A29A820B6}"/>
    <cellStyle name="SubTotal 10 4 2" xfId="54764" xr:uid="{DCD6E6C6-E3DF-4449-8C6D-1F6573139796}"/>
    <cellStyle name="SubTotal 10 4 3" xfId="54765" xr:uid="{D0CCD060-509A-4AE3-A4AE-00941B236901}"/>
    <cellStyle name="SubTotal 10 4 4" xfId="54766" xr:uid="{22E9E9FC-3812-44AD-9826-E6B205671ED7}"/>
    <cellStyle name="SubTotal 10 4 5" xfId="54767" xr:uid="{CFD41820-B8F0-4CE7-96C4-BAC084D1A811}"/>
    <cellStyle name="SubTotal 10 4 6" xfId="54768" xr:uid="{6B6F1E0B-79DF-489F-B108-F3AA834F0BC8}"/>
    <cellStyle name="SubTotal 10 5" xfId="54769" xr:uid="{627728A0-40EA-46FD-9E2B-27B58DE81FBE}"/>
    <cellStyle name="SubTotal 10 5 2" xfId="54770" xr:uid="{DCE055B5-6216-4403-B1C8-6296971605CF}"/>
    <cellStyle name="SubTotal 10 5 3" xfId="54771" xr:uid="{536B32F7-AC48-4B42-88C4-C6267EC24627}"/>
    <cellStyle name="SubTotal 10 5 4" xfId="54772" xr:uid="{7B9806B4-23F6-46A0-8811-8E96D75BDDF3}"/>
    <cellStyle name="SubTotal 10 5 5" xfId="54773" xr:uid="{6F706CFB-BC5F-4FF3-AEEE-44FBB69E81F1}"/>
    <cellStyle name="SubTotal 10 5 6" xfId="54774" xr:uid="{B282EF25-75B2-465E-A520-B5376571E99D}"/>
    <cellStyle name="SubTotal 10 6" xfId="54775" xr:uid="{6BF89138-20A6-4FCA-ABCE-A47FD9A3EE39}"/>
    <cellStyle name="SubTotal 10 7" xfId="54776" xr:uid="{AC054DD9-05A6-43EB-9339-B61D7E6E8DC9}"/>
    <cellStyle name="SubTotal 10 8" xfId="54777" xr:uid="{CCE4414D-2792-4E43-8ED6-B9540DE1367A}"/>
    <cellStyle name="SubTotal 10 9" xfId="54778" xr:uid="{4364300F-0116-4783-9C11-EB85A56D1C9B}"/>
    <cellStyle name="SubTotal 10_Commentaires" xfId="54779" xr:uid="{173F2793-3191-48D5-8B62-018E1F9F7B9A}"/>
    <cellStyle name="SubTotal 11" xfId="54780" xr:uid="{397F9E3C-C1AF-41FF-B348-C8B78395EBF9}"/>
    <cellStyle name="SubTotal 11 2" xfId="54781" xr:uid="{7558E3B8-20AF-42A3-870F-04B241A58ADF}"/>
    <cellStyle name="SubTotal 11 2 2" xfId="54782" xr:uid="{8B483FE8-3025-4F2C-8F6F-6D65BDE61CB2}"/>
    <cellStyle name="SubTotal 11 2 3" xfId="54783" xr:uid="{FB308C1A-B704-45E3-B381-345E8AAA54E4}"/>
    <cellStyle name="SubTotal 11 2 4" xfId="54784" xr:uid="{4F2BE6D8-F9D2-4042-9AF8-7C5CC194067A}"/>
    <cellStyle name="SubTotal 11 2 5" xfId="54785" xr:uid="{2D46E010-7C45-432B-AE20-1B7CCB63986C}"/>
    <cellStyle name="SubTotal 11 2 6" xfId="54786" xr:uid="{5D5264C0-124D-4D05-813E-E557EFEE6A53}"/>
    <cellStyle name="SubTotal 11 2_Commentaires" xfId="54787" xr:uid="{D94A1B65-122A-45FE-8F90-F4433A967EFE}"/>
    <cellStyle name="SubTotal 11 3" xfId="54788" xr:uid="{67A3C789-5DC5-4529-9790-CDE7378A53D9}"/>
    <cellStyle name="SubTotal 11 3 2" xfId="54789" xr:uid="{87DD9218-8BF8-4461-90D2-245DA340B8F9}"/>
    <cellStyle name="SubTotal 11 3 3" xfId="54790" xr:uid="{A3A5AB6F-266E-4A52-9628-57CA71F67674}"/>
    <cellStyle name="SubTotal 11 3 4" xfId="54791" xr:uid="{7EFE70FE-142B-4C3F-BCB0-B7097FBBF0FD}"/>
    <cellStyle name="SubTotal 11 3 5" xfId="54792" xr:uid="{FBEC51DA-9DFF-4EC5-86B4-18EB6B56393B}"/>
    <cellStyle name="SubTotal 11 3 6" xfId="54793" xr:uid="{98437A7B-E89C-4D5D-A795-70474B5911AD}"/>
    <cellStyle name="SubTotal 11 4" xfId="54794" xr:uid="{273175A6-DB63-4F1E-A6EC-CD05A584ECB5}"/>
    <cellStyle name="SubTotal 11 5" xfId="54795" xr:uid="{3B1CC066-7692-406D-875A-ADE47F8C69C3}"/>
    <cellStyle name="SubTotal 11 6" xfId="54796" xr:uid="{D4572EB3-2DEC-4590-81F6-3849925D8F48}"/>
    <cellStyle name="SubTotal 11 7" xfId="54797" xr:uid="{84D4A8DB-0263-489A-9D9B-1030534F49ED}"/>
    <cellStyle name="SubTotal 11 8" xfId="54798" xr:uid="{C931F263-E41E-42FD-897E-D005828E303A}"/>
    <cellStyle name="SubTotal 11_Commentaires" xfId="54799" xr:uid="{85728C31-1412-4757-850D-2D974C0C4716}"/>
    <cellStyle name="SubTotal 12" xfId="54800" xr:uid="{6B17DC70-F0E0-4482-8729-86DA0B2AE0BC}"/>
    <cellStyle name="SubTotal 12 2" xfId="54801" xr:uid="{A541E193-E4FE-468C-99F4-09320F59F67F}"/>
    <cellStyle name="SubTotal 12 2 2" xfId="54802" xr:uid="{4F764EE6-593C-412C-9FAC-686F045576CF}"/>
    <cellStyle name="SubTotal 12 2 3" xfId="54803" xr:uid="{1176028D-4317-4CA9-B32C-E9790B821A5F}"/>
    <cellStyle name="SubTotal 12 2 4" xfId="54804" xr:uid="{498A66D3-A7DA-49F1-B971-14A17457F199}"/>
    <cellStyle name="SubTotal 12 2 5" xfId="54805" xr:uid="{8F0F3EDD-12B5-466B-AC8A-19A1F408FD4D}"/>
    <cellStyle name="SubTotal 12 2 6" xfId="54806" xr:uid="{CFD5C09D-DF5E-4E4F-A110-3953D9FF53B3}"/>
    <cellStyle name="SubTotal 12 2_Commentaires" xfId="54807" xr:uid="{B314F658-4102-403E-AA7B-CA167E9B494F}"/>
    <cellStyle name="SubTotal 12 3" xfId="54808" xr:uid="{47D791B8-0132-4A8E-8E10-2D95E80925FF}"/>
    <cellStyle name="SubTotal 12 3 2" xfId="54809" xr:uid="{AAB502DF-055D-464E-BB9B-A92498543562}"/>
    <cellStyle name="SubTotal 12 3 3" xfId="54810" xr:uid="{89D16C6C-E6EB-4641-980E-557CB96422AC}"/>
    <cellStyle name="SubTotal 12 3 4" xfId="54811" xr:uid="{B0596956-B91E-49FC-A68E-E604E167E0D0}"/>
    <cellStyle name="SubTotal 12 3 5" xfId="54812" xr:uid="{1C21C91E-5CD2-4DA7-97DE-8516708E6728}"/>
    <cellStyle name="SubTotal 12 3 6" xfId="54813" xr:uid="{875CA9A0-9A14-48F4-8B1F-A29478A06D53}"/>
    <cellStyle name="SubTotal 12 4" xfId="54814" xr:uid="{58AEB00F-9763-401A-A2E2-24ECD3BEF418}"/>
    <cellStyle name="SubTotal 12 5" xfId="54815" xr:uid="{6762CEC5-B9B1-47F7-BEF6-77AA4D46E2E7}"/>
    <cellStyle name="SubTotal 12 6" xfId="54816" xr:uid="{74FDB4A2-F051-407B-B885-32AE0F3E33B1}"/>
    <cellStyle name="SubTotal 12 7" xfId="54817" xr:uid="{F3B1EE94-0FFA-4A98-A1DD-10AB9676541C}"/>
    <cellStyle name="SubTotal 12 8" xfId="54818" xr:uid="{265D4881-0380-4B12-A69B-6685F89067C1}"/>
    <cellStyle name="SubTotal 12_Commentaires" xfId="54819" xr:uid="{38DD16DC-E443-4033-86A6-274572A34493}"/>
    <cellStyle name="SubTotal 13" xfId="54820" xr:uid="{D7D3C4B0-A8DD-46BF-8435-E6DC93DB1788}"/>
    <cellStyle name="SubTotal 13 2" xfId="54821" xr:uid="{41E9C7A9-08F6-4204-A0F0-A92B1F8D3E53}"/>
    <cellStyle name="SubTotal 13 2 2" xfId="54822" xr:uid="{977A8043-D508-4257-B362-E01108B25CF4}"/>
    <cellStyle name="SubTotal 13 2 3" xfId="54823" xr:uid="{23AE30D2-C80C-488D-84C8-6C96EDBC4DF5}"/>
    <cellStyle name="SubTotal 13 2 4" xfId="54824" xr:uid="{C8FA0B55-A556-44BE-BADB-CA2FB794B851}"/>
    <cellStyle name="SubTotal 13 2 5" xfId="54825" xr:uid="{C7927C9A-35D4-44AA-A66C-BEFC8BD2F61F}"/>
    <cellStyle name="SubTotal 13 2 6" xfId="54826" xr:uid="{D62F4E4C-1002-44F1-9D99-62598C6C7EED}"/>
    <cellStyle name="SubTotal 13 2_Commentaires" xfId="54827" xr:uid="{BFC11BF1-308E-4A66-95A7-3EFC44792D58}"/>
    <cellStyle name="SubTotal 13 3" xfId="54828" xr:uid="{62C12855-FE5A-40F8-9ABD-D71122889440}"/>
    <cellStyle name="SubTotal 13 3 2" xfId="54829" xr:uid="{8EE00986-4037-42B0-B98D-A31EB2051366}"/>
    <cellStyle name="SubTotal 13 3 3" xfId="54830" xr:uid="{1860BAE0-5876-450B-A7D3-DCD0AB45DE73}"/>
    <cellStyle name="SubTotal 13 3 4" xfId="54831" xr:uid="{4A4EAD4D-D89C-4C15-9943-7545B3030F08}"/>
    <cellStyle name="SubTotal 13 3 5" xfId="54832" xr:uid="{F3860CB7-6D6F-4E66-97BE-BF759B3EEF7E}"/>
    <cellStyle name="SubTotal 13 3 6" xfId="54833" xr:uid="{F9AFE13F-5885-419E-B50C-2D796E15EE10}"/>
    <cellStyle name="SubTotal 13 4" xfId="54834" xr:uid="{B1E877BE-9472-4041-89A4-F5FD4C8D8D5F}"/>
    <cellStyle name="SubTotal 13 5" xfId="54835" xr:uid="{45C30668-9C99-4AD6-B1F6-CE3B936AC505}"/>
    <cellStyle name="SubTotal 13 6" xfId="54836" xr:uid="{BC342DE7-D600-42F8-B07E-2271FB620F5E}"/>
    <cellStyle name="SubTotal 13 7" xfId="54837" xr:uid="{7CE1529A-C2BD-4705-9D1F-E72F6F8CA6A0}"/>
    <cellStyle name="SubTotal 13 8" xfId="54838" xr:uid="{68242B8B-D812-4ECB-8013-F5B8CB8105E6}"/>
    <cellStyle name="SubTotal 13_Commentaires" xfId="54839" xr:uid="{A293339A-87AB-478F-865A-BCACD34DCFA7}"/>
    <cellStyle name="SubTotal 14" xfId="54840" xr:uid="{B5FD2693-674A-4707-B219-8651466C7FAB}"/>
    <cellStyle name="SubTotal 14 2" xfId="54841" xr:uid="{930F51D2-FA32-4456-8545-0B76B871179F}"/>
    <cellStyle name="SubTotal 14 2 2" xfId="54842" xr:uid="{CED1DA1F-F895-4C31-A094-ED7ABF94AB1B}"/>
    <cellStyle name="SubTotal 14 2 3" xfId="54843" xr:uid="{5F19DBDE-EA97-4F14-8030-44BCD3001032}"/>
    <cellStyle name="SubTotal 14 2 4" xfId="54844" xr:uid="{D78E2E2E-C5DE-4B2F-9585-2C740D973790}"/>
    <cellStyle name="SubTotal 14 2 5" xfId="54845" xr:uid="{E5262B9E-418E-4E9D-AABC-B1AFF8A47D5E}"/>
    <cellStyle name="SubTotal 14 2 6" xfId="54846" xr:uid="{BF7A45B4-8585-4E59-8557-2851888723B0}"/>
    <cellStyle name="SubTotal 14 2_Commentaires" xfId="54847" xr:uid="{86241DA9-9CA7-4CB8-8B7A-74D4BF7EC1BD}"/>
    <cellStyle name="SubTotal 14 3" xfId="54848" xr:uid="{25AC719B-8DC3-4BB7-8D06-B683E3EAE586}"/>
    <cellStyle name="SubTotal 14 3 2" xfId="54849" xr:uid="{EC7EAA7A-A8CE-41E2-81DE-25C09A1EF1D6}"/>
    <cellStyle name="SubTotal 14 3 3" xfId="54850" xr:uid="{DE29F8D0-38D3-4453-B233-CC9F2848D9DD}"/>
    <cellStyle name="SubTotal 14 3 4" xfId="54851" xr:uid="{38E4B6AD-4D40-4DEC-A65A-467747388989}"/>
    <cellStyle name="SubTotal 14 3 5" xfId="54852" xr:uid="{66EA5E3C-AAAA-41AF-9206-61C73A4D0819}"/>
    <cellStyle name="SubTotal 14 3 6" xfId="54853" xr:uid="{77480ED2-5D87-4C5E-A96C-DF50FCCE9BC3}"/>
    <cellStyle name="SubTotal 14 4" xfId="54854" xr:uid="{341A7ADE-D1C7-4C1F-9BE4-40EE876B275D}"/>
    <cellStyle name="SubTotal 14 5" xfId="54855" xr:uid="{3B4C46C6-49F4-4F7D-9D1F-A5D076FFC86D}"/>
    <cellStyle name="SubTotal 14 6" xfId="54856" xr:uid="{2071AA8D-022A-4E0F-9C4D-CDE2BCF4CC8E}"/>
    <cellStyle name="SubTotal 14 7" xfId="54857" xr:uid="{468B453E-1139-4983-8F46-3B12280B9CED}"/>
    <cellStyle name="SubTotal 14 8" xfId="54858" xr:uid="{1FB3E7D1-C61D-4F17-A282-F6E3FD8B20FE}"/>
    <cellStyle name="SubTotal 14_Commentaires" xfId="54859" xr:uid="{322E1542-258C-4A4A-97E9-4EFAB2398CEA}"/>
    <cellStyle name="SubTotal 15" xfId="54860" xr:uid="{00BD3098-E75F-47B8-9897-927F66533C83}"/>
    <cellStyle name="SubTotal 15 2" xfId="54861" xr:uid="{75F2B5BC-C771-4262-AF04-DA5AEAF0D2FD}"/>
    <cellStyle name="SubTotal 15 2 2" xfId="54862" xr:uid="{365E9406-542F-4F2D-BC47-230D084F7EB5}"/>
    <cellStyle name="SubTotal 15 2 3" xfId="54863" xr:uid="{5F1437AD-E731-40E2-85F6-A5238F352617}"/>
    <cellStyle name="SubTotal 15 2 4" xfId="54864" xr:uid="{DD06AFA2-0BB1-413D-99F6-7BDA87DEB1C1}"/>
    <cellStyle name="SubTotal 15 2 5" xfId="54865" xr:uid="{99BC499F-C067-430F-B724-54529ACFD10E}"/>
    <cellStyle name="SubTotal 15 2 6" xfId="54866" xr:uid="{51CDC434-136B-464C-AA52-3CFDECDE9E4C}"/>
    <cellStyle name="SubTotal 15 2_Commentaires" xfId="54867" xr:uid="{9F579E8D-C07F-44FE-AE28-009DC377C61C}"/>
    <cellStyle name="SubTotal 15 3" xfId="54868" xr:uid="{5A2BC040-8C41-45C8-B5D7-413756A0A30A}"/>
    <cellStyle name="SubTotal 15 3 2" xfId="54869" xr:uid="{5A57F2AB-0188-4E78-9746-0990E02A88BA}"/>
    <cellStyle name="SubTotal 15 3 3" xfId="54870" xr:uid="{075FACC5-6909-4785-8292-6FDBFC020C99}"/>
    <cellStyle name="SubTotal 15 3 4" xfId="54871" xr:uid="{921F0A79-39F5-44E9-A239-35D2112E8167}"/>
    <cellStyle name="SubTotal 15 3 5" xfId="54872" xr:uid="{3CBE75E0-20C1-4AC9-987E-69E1DEA29517}"/>
    <cellStyle name="SubTotal 15 3 6" xfId="54873" xr:uid="{0649A218-BF8C-40B1-B191-B835F4E97FF4}"/>
    <cellStyle name="SubTotal 15 4" xfId="54874" xr:uid="{672C85FD-E8BA-4455-90A1-EF0DE53867DB}"/>
    <cellStyle name="SubTotal 15 5" xfId="54875" xr:uid="{F3B18F43-A25E-438C-AF6A-D08252B3D7A0}"/>
    <cellStyle name="SubTotal 15 6" xfId="54876" xr:uid="{50CCCCA4-BF45-43DA-8372-AF46ACD2FB81}"/>
    <cellStyle name="SubTotal 15 7" xfId="54877" xr:uid="{E1A5954D-9BE0-414D-BB75-327E9BF22861}"/>
    <cellStyle name="SubTotal 15 8" xfId="54878" xr:uid="{73BBB098-BC17-42DA-A57F-8CE0A7C124F7}"/>
    <cellStyle name="SubTotal 15_Commentaires" xfId="54879" xr:uid="{E0575DED-61EA-4685-9359-10CC783B5B00}"/>
    <cellStyle name="SubTotal 16" xfId="54880" xr:uid="{C1DA12E9-26EE-494D-A9D4-12656F83498E}"/>
    <cellStyle name="SubTotal 16 2" xfId="54881" xr:uid="{7D6B7C2B-2C6C-4D38-960C-E2FE5E83E1E6}"/>
    <cellStyle name="SubTotal 16 2 2" xfId="54882" xr:uid="{6636207C-4D6C-499F-B93D-80C42356B87E}"/>
    <cellStyle name="SubTotal 16 2 3" xfId="54883" xr:uid="{044FF2D8-6DFD-43CF-9212-C7E9E0CDBA49}"/>
    <cellStyle name="SubTotal 16 2 4" xfId="54884" xr:uid="{7B04BCD1-74F2-4CCF-AF82-81EBB8B8825E}"/>
    <cellStyle name="SubTotal 16 2 5" xfId="54885" xr:uid="{6DEBF402-52E5-4922-B797-574BB390C42C}"/>
    <cellStyle name="SubTotal 16 2 6" xfId="54886" xr:uid="{898D70BA-8342-4453-9F3A-172CBA91525C}"/>
    <cellStyle name="SubTotal 16 2_Commentaires" xfId="54887" xr:uid="{95804013-583C-4E20-8166-CEBD3009A319}"/>
    <cellStyle name="SubTotal 16 3" xfId="54888" xr:uid="{750D9E56-89EC-48EB-9D64-B5A12B68E2A9}"/>
    <cellStyle name="SubTotal 16 4" xfId="54889" xr:uid="{7A58F5C4-35A0-4931-9BC5-E6804053D1D8}"/>
    <cellStyle name="SubTotal 16 5" xfId="54890" xr:uid="{B2DE2F76-16EA-4B16-BD0D-EFAD7CB3648D}"/>
    <cellStyle name="SubTotal 16 6" xfId="54891" xr:uid="{9CD93742-2FBD-4719-A6A0-2713C3EB0A16}"/>
    <cellStyle name="SubTotal 16 7" xfId="54892" xr:uid="{060D7C2E-7AE3-474F-919A-AB51B7D2A622}"/>
    <cellStyle name="SubTotal 16_Commentaires" xfId="54893" xr:uid="{F81C5EA8-0053-4657-9EA1-B28B57C9E7D9}"/>
    <cellStyle name="SubTotal 17" xfId="54894" xr:uid="{E7671CC9-0F32-43B9-9410-51D765B5AA0F}"/>
    <cellStyle name="SubTotal 17 2" xfId="54895" xr:uid="{F1B69C2C-073F-424A-A993-C7AEE685B7AF}"/>
    <cellStyle name="SubTotal 17 2 2" xfId="54896" xr:uid="{B9B053B6-9B51-46D1-81CD-C6F337C883C0}"/>
    <cellStyle name="SubTotal 17 2_Commentaires" xfId="54897" xr:uid="{F732934B-9ACF-4FC5-92EA-47391DBE8746}"/>
    <cellStyle name="SubTotal 17 3" xfId="54898" xr:uid="{34835637-8B57-4C44-8E41-860A17748565}"/>
    <cellStyle name="SubTotal 17 4" xfId="54899" xr:uid="{D9F834DA-C5F4-4245-B2A7-4F0596575D89}"/>
    <cellStyle name="SubTotal 17 5" xfId="54900" xr:uid="{4EF1A725-129E-46DD-8B04-82CAD3E5DA53}"/>
    <cellStyle name="SubTotal 17 6" xfId="54901" xr:uid="{B7FCDE5F-3F50-46CE-877A-A1FBFBD73979}"/>
    <cellStyle name="SubTotal 17_Commentaires" xfId="54902" xr:uid="{46E291DB-6CF4-4E75-939A-45EB058FDCF6}"/>
    <cellStyle name="SubTotal 18" xfId="54903" xr:uid="{CBF1837A-5728-4954-B092-C2504ABD8FB2}"/>
    <cellStyle name="SubTotal 18 2" xfId="54904" xr:uid="{4ED8593A-CAE0-4F11-BEA0-BA17E61E19DD}"/>
    <cellStyle name="SubTotal 18 2 2" xfId="54905" xr:uid="{4700614B-B0F5-4B33-BBE9-738F91C30548}"/>
    <cellStyle name="SubTotal 18 2_Commentaires" xfId="54906" xr:uid="{DD975D83-004E-431F-8628-F7DFA8DE7F40}"/>
    <cellStyle name="SubTotal 18 3" xfId="54907" xr:uid="{85FB7A24-8586-4BE4-AC93-C396DADFAF4D}"/>
    <cellStyle name="SubTotal 18_Commentaires" xfId="54908" xr:uid="{F8881FBC-17FC-478E-BCC9-B2FA5979EC45}"/>
    <cellStyle name="SubTotal 19" xfId="54909" xr:uid="{425EF115-03FB-4814-A3D8-CB8E1CA6845F}"/>
    <cellStyle name="SubTotal 19 2" xfId="54910" xr:uid="{5984EF3F-1044-4A42-9371-84CAC796762C}"/>
    <cellStyle name="SubTotal 19 2 2" xfId="54911" xr:uid="{8FC3784F-B1B6-4A3A-967A-8EFEE4C04010}"/>
    <cellStyle name="SubTotal 19 2_Commentaires" xfId="54912" xr:uid="{8A588C51-DDC9-4832-BF71-B75968663AF5}"/>
    <cellStyle name="SubTotal 19 3" xfId="54913" xr:uid="{48D129A1-D5B9-407F-B34D-D01474FC6F4C}"/>
    <cellStyle name="SubTotal 19_Commentaires" xfId="54914" xr:uid="{AD52DD0F-2406-4D77-8227-85697D33A941}"/>
    <cellStyle name="SubTotal 2" xfId="54915" xr:uid="{0F760A32-8301-41F6-8A2B-E167DC6020D7}"/>
    <cellStyle name="SubTotal 2 10" xfId="54916" xr:uid="{8010DDD7-AA59-4DE9-A875-1B0EC1A4459F}"/>
    <cellStyle name="SubTotal 2 11" xfId="54917" xr:uid="{73251BC0-B2E3-4FC3-A2F9-43E7C5894BFA}"/>
    <cellStyle name="SubTotal 2 12" xfId="54918" xr:uid="{99D75ADE-682D-4BFC-B175-40E2996EFA2E}"/>
    <cellStyle name="SubTotal 2 13" xfId="54919" xr:uid="{EC5E9DEA-3790-42E4-ACCF-AD1C57C98B1E}"/>
    <cellStyle name="SubTotal 2 14" xfId="54920" xr:uid="{9DF3597E-A3D1-4765-9C6F-76889FE16FD6}"/>
    <cellStyle name="SubTotal 2 2" xfId="54921" xr:uid="{2C9D2E79-461F-48C5-8881-05FF34A62F76}"/>
    <cellStyle name="SubTotal 2 2 10" xfId="54922" xr:uid="{C45DF4D4-54E1-4552-A61F-5E301160F4CB}"/>
    <cellStyle name="SubTotal 2 2 11" xfId="54923" xr:uid="{7F384D72-DB10-4B11-BB87-1CD7B8E31BEE}"/>
    <cellStyle name="SubTotal 2 2 12" xfId="54924" xr:uid="{33A17AD1-9156-4726-80C8-75C1E1237C32}"/>
    <cellStyle name="SubTotal 2 2 13" xfId="54925" xr:uid="{6A34E552-A003-4362-B039-5BEA90AD6CC8}"/>
    <cellStyle name="SubTotal 2 2 2" xfId="54926" xr:uid="{6A3F4FB6-221D-4844-9800-8E7C574ED882}"/>
    <cellStyle name="SubTotal 2 2 2 10" xfId="54927" xr:uid="{4CEC5022-29BE-494A-9746-3A26AB7A9711}"/>
    <cellStyle name="SubTotal 2 2 2 11" xfId="54928" xr:uid="{39EB9F2A-E0B4-4BBA-B0BC-23A93D9B1F64}"/>
    <cellStyle name="SubTotal 2 2 2 2" xfId="54929" xr:uid="{4DE353C2-41D2-4335-A997-C133881F5D7E}"/>
    <cellStyle name="SubTotal 2 2 2 2 2" xfId="54930" xr:uid="{7FE59C91-50A1-47BA-9402-60D5EC2723E2}"/>
    <cellStyle name="SubTotal 2 2 2 2 2 2" xfId="54931" xr:uid="{42EEA8BB-5DA2-4915-A94D-0AFE2D6EEA6F}"/>
    <cellStyle name="SubTotal 2 2 2 2 2 3" xfId="54932" xr:uid="{239D4BA9-4DF7-41E9-9860-98C6671020D0}"/>
    <cellStyle name="SubTotal 2 2 2 2 2 4" xfId="54933" xr:uid="{1079D030-1BAA-4152-8FE6-D5176A003B35}"/>
    <cellStyle name="SubTotal 2 2 2 2 2 5" xfId="54934" xr:uid="{E40F4C85-1B86-40CC-871C-1E0E171C1CF2}"/>
    <cellStyle name="SubTotal 2 2 2 2 2 6" xfId="54935" xr:uid="{4B1D22A0-92FD-4AE5-AB90-EA6572A90342}"/>
    <cellStyle name="SubTotal 2 2 2 2 3" xfId="54936" xr:uid="{F6C689A0-EE46-4B01-93CB-A8FE96D54D31}"/>
    <cellStyle name="SubTotal 2 2 2 2 3 2" xfId="54937" xr:uid="{22729970-40C8-4D90-8713-43E051DF4CAC}"/>
    <cellStyle name="SubTotal 2 2 2 2 3 3" xfId="54938" xr:uid="{331C482A-5F35-4FB4-9A03-356B583A21F0}"/>
    <cellStyle name="SubTotal 2 2 2 2 3 4" xfId="54939" xr:uid="{815E5FC6-1A82-49F9-8C38-3FC1396B9665}"/>
    <cellStyle name="SubTotal 2 2 2 2 3 5" xfId="54940" xr:uid="{BAB0F416-B182-432E-8DAE-36C52D19290F}"/>
    <cellStyle name="SubTotal 2 2 2 2 3 6" xfId="54941" xr:uid="{74731912-DF03-4E82-9B00-D8849AF74D53}"/>
    <cellStyle name="SubTotal 2 2 2 2 4" xfId="54942" xr:uid="{8B5FA7B6-E865-48DD-B698-90B4098E24AA}"/>
    <cellStyle name="SubTotal 2 2 2 2 5" xfId="54943" xr:uid="{9DBAF90C-4FB6-4C09-B8D0-321A9F228E68}"/>
    <cellStyle name="SubTotal 2 2 2 2 6" xfId="54944" xr:uid="{5A9CA824-A0AA-4410-920E-85449D5E8F26}"/>
    <cellStyle name="SubTotal 2 2 2 2 7" xfId="54945" xr:uid="{8A637BE0-24C6-444F-B23C-97ABC7B233C6}"/>
    <cellStyle name="SubTotal 2 2 2 2 8" xfId="54946" xr:uid="{385C9017-53E8-41A9-858A-3EB043BB5E51}"/>
    <cellStyle name="SubTotal 2 2 2 2_Commentaires" xfId="54947" xr:uid="{59E4BD69-CD1A-4279-BC1E-6C3FE621F1E0}"/>
    <cellStyle name="SubTotal 2 2 2 3" xfId="54948" xr:uid="{C4A9C466-B247-4755-A509-EF585C7EC651}"/>
    <cellStyle name="SubTotal 2 2 2 3 2" xfId="54949" xr:uid="{502F7C1C-8210-49D1-9387-D01BD3B78076}"/>
    <cellStyle name="SubTotal 2 2 2 3 2 2" xfId="54950" xr:uid="{42480BF5-3A70-4B38-8581-1FD04CA11679}"/>
    <cellStyle name="SubTotal 2 2 2 3 2 3" xfId="54951" xr:uid="{366B30C5-D807-4CD2-B53D-2F94460CDFF8}"/>
    <cellStyle name="SubTotal 2 2 2 3 2 4" xfId="54952" xr:uid="{D0326BE2-38BA-48EF-960C-71E0A1E78354}"/>
    <cellStyle name="SubTotal 2 2 2 3 2 5" xfId="54953" xr:uid="{AA148BE8-69F0-4085-AD11-A4971B56C4FA}"/>
    <cellStyle name="SubTotal 2 2 2 3 2 6" xfId="54954" xr:uid="{F511A1EF-AF62-4C89-B3DD-BD1741CE6415}"/>
    <cellStyle name="SubTotal 2 2 2 3 3" xfId="54955" xr:uid="{165AE256-A485-446A-9093-75A1BFA447CA}"/>
    <cellStyle name="SubTotal 2 2 2 3 3 2" xfId="54956" xr:uid="{2A9D6CCF-8706-405A-AC4B-1F9F6A460DFB}"/>
    <cellStyle name="SubTotal 2 2 2 3 3 3" xfId="54957" xr:uid="{6AEBDEA1-8615-40DE-9138-214409BC6B35}"/>
    <cellStyle name="SubTotal 2 2 2 3 3 4" xfId="54958" xr:uid="{524C0937-FDB3-444B-8408-B8D02D051920}"/>
    <cellStyle name="SubTotal 2 2 2 3 3 5" xfId="54959" xr:uid="{6F25C088-B64F-4678-AA98-111FB2989970}"/>
    <cellStyle name="SubTotal 2 2 2 3 3 6" xfId="54960" xr:uid="{9FDB7CC0-1AF7-4413-8136-DF58D3830233}"/>
    <cellStyle name="SubTotal 2 2 2 3 4" xfId="54961" xr:uid="{52DD68AE-31C2-4F48-AFA5-421C0F8B630A}"/>
    <cellStyle name="SubTotal 2 2 2 3 5" xfId="54962" xr:uid="{EE5FE22E-801C-4675-9060-1AC6F6A70A75}"/>
    <cellStyle name="SubTotal 2 2 2 3 6" xfId="54963" xr:uid="{7C00008C-8247-4574-9C8D-F381066EC3F1}"/>
    <cellStyle name="SubTotal 2 2 2 3 7" xfId="54964" xr:uid="{13CACF72-363F-4019-9EE1-87A535707E1B}"/>
    <cellStyle name="SubTotal 2 2 2 3 8" xfId="54965" xr:uid="{19E49239-1885-4CBD-939E-4740447F4B68}"/>
    <cellStyle name="SubTotal 2 2 2 4" xfId="54966" xr:uid="{2D714DE7-FA50-4D61-932E-2E567BDD958F}"/>
    <cellStyle name="SubTotal 2 2 2 4 2" xfId="54967" xr:uid="{BCB3DDE8-52E3-4A38-BD4A-D35459F4F01B}"/>
    <cellStyle name="SubTotal 2 2 2 4 2 2" xfId="54968" xr:uid="{4FBC9AE1-E109-46A6-AD28-6165425F47C5}"/>
    <cellStyle name="SubTotal 2 2 2 4 2 3" xfId="54969" xr:uid="{882C945C-2E25-4546-8322-A5FB4CCB7E0F}"/>
    <cellStyle name="SubTotal 2 2 2 4 2 4" xfId="54970" xr:uid="{0D7197EA-80FA-4F9F-A715-DD3C59C33EC8}"/>
    <cellStyle name="SubTotal 2 2 2 4 2 5" xfId="54971" xr:uid="{5FBE8003-B4E5-46A9-9B09-217C3CE17C82}"/>
    <cellStyle name="SubTotal 2 2 2 4 2 6" xfId="54972" xr:uid="{5EBBDF0B-FCC6-4587-AFB5-1CADD7E4129F}"/>
    <cellStyle name="SubTotal 2 2 2 4 3" xfId="54973" xr:uid="{B60F920B-A8C1-4FEC-AD04-6B6DC2A6D0B2}"/>
    <cellStyle name="SubTotal 2 2 2 4 3 2" xfId="54974" xr:uid="{1400550F-03DA-4AD9-AAFB-7317DAEC5C2E}"/>
    <cellStyle name="SubTotal 2 2 2 4 3 3" xfId="54975" xr:uid="{4E9B733B-7BAF-4A7F-B2A4-C148C440C62C}"/>
    <cellStyle name="SubTotal 2 2 2 4 3 4" xfId="54976" xr:uid="{5DDDF5DE-774D-48DE-90E1-F7FA999FBFCD}"/>
    <cellStyle name="SubTotal 2 2 2 4 3 5" xfId="54977" xr:uid="{932FFC89-AF8C-4E2C-824D-C031DECCA5B4}"/>
    <cellStyle name="SubTotal 2 2 2 4 3 6" xfId="54978" xr:uid="{E891FFDA-53E2-4B27-81BA-D4A79F6FC9DB}"/>
    <cellStyle name="SubTotal 2 2 2 4 4" xfId="54979" xr:uid="{A872097B-BF46-40CC-BEF1-BA7702A87499}"/>
    <cellStyle name="SubTotal 2 2 2 4 5" xfId="54980" xr:uid="{2FF5C14F-6030-45B6-9735-3D9326E006BB}"/>
    <cellStyle name="SubTotal 2 2 2 4 6" xfId="54981" xr:uid="{503284CA-CF70-4102-84E5-54F1264A3694}"/>
    <cellStyle name="SubTotal 2 2 2 4 7" xfId="54982" xr:uid="{61A4CB49-D4CA-4DFF-914E-944347012CB5}"/>
    <cellStyle name="SubTotal 2 2 2 4 8" xfId="54983" xr:uid="{C89F4B6C-E7CB-48E2-AB6C-12AA10FC6473}"/>
    <cellStyle name="SubTotal 2 2 2 5" xfId="54984" xr:uid="{632B28C5-331A-4825-B4CB-DAF77AEFE55E}"/>
    <cellStyle name="SubTotal 2 2 2 5 2" xfId="54985" xr:uid="{743134EF-66DF-4B99-92E9-745C8756664A}"/>
    <cellStyle name="SubTotal 2 2 2 5 3" xfId="54986" xr:uid="{4382F5F4-9FED-4F5F-98E7-86FDE7CA0B8F}"/>
    <cellStyle name="SubTotal 2 2 2 5 4" xfId="54987" xr:uid="{E85EFB32-4EE4-4E31-A60E-3BB633C5DBA3}"/>
    <cellStyle name="SubTotal 2 2 2 5 5" xfId="54988" xr:uid="{841B6ABD-208E-42BB-9208-75598914153F}"/>
    <cellStyle name="SubTotal 2 2 2 5 6" xfId="54989" xr:uid="{EFFBAE96-9023-4FC7-AFCC-A0A46CF09CA1}"/>
    <cellStyle name="SubTotal 2 2 2 6" xfId="54990" xr:uid="{D23E4A73-3390-4827-B8EC-88CE76012C54}"/>
    <cellStyle name="SubTotal 2 2 2 6 2" xfId="54991" xr:uid="{693B5722-85C5-436F-B453-FE3A54277295}"/>
    <cellStyle name="SubTotal 2 2 2 6 3" xfId="54992" xr:uid="{93D34EF4-B2BA-479E-93EF-248E75565A63}"/>
    <cellStyle name="SubTotal 2 2 2 6 4" xfId="54993" xr:uid="{E79681C7-F321-4B0A-87D9-FEA4FCF87220}"/>
    <cellStyle name="SubTotal 2 2 2 6 5" xfId="54994" xr:uid="{28785E41-7E2B-4E5F-95B1-30CC4CA94615}"/>
    <cellStyle name="SubTotal 2 2 2 6 6" xfId="54995" xr:uid="{1FED23B5-5F86-46BF-A6D5-3AB61D6DB895}"/>
    <cellStyle name="SubTotal 2 2 2 7" xfId="54996" xr:uid="{8A399E29-F8C4-4B35-84CE-41C5B7F48301}"/>
    <cellStyle name="SubTotal 2 2 2 8" xfId="54997" xr:uid="{ED00C509-DB34-42BF-BEFD-63C4655B4F53}"/>
    <cellStyle name="SubTotal 2 2 2 9" xfId="54998" xr:uid="{54729C24-D5EC-4D66-BBAA-FC41F3B66A88}"/>
    <cellStyle name="SubTotal 2 2 2_Commentaires" xfId="54999" xr:uid="{EEA62929-0CC5-4626-8FD1-E5988AF02C05}"/>
    <cellStyle name="SubTotal 2 2 3" xfId="55000" xr:uid="{52AD86BA-5FD8-414F-BEB2-877A36F27C80}"/>
    <cellStyle name="SubTotal 2 2 3 2" xfId="55001" xr:uid="{F3409F3A-D208-44E8-B46F-548DA59FA013}"/>
    <cellStyle name="SubTotal 2 2 3 2 2" xfId="55002" xr:uid="{9B478300-5C67-4C31-80CB-52C22B37887F}"/>
    <cellStyle name="SubTotal 2 2 3 2 3" xfId="55003" xr:uid="{B4805D1A-E25A-438E-9092-E997EE915577}"/>
    <cellStyle name="SubTotal 2 2 3 2 4" xfId="55004" xr:uid="{D83BA92D-F5AA-4301-A236-A733FFAA9B53}"/>
    <cellStyle name="SubTotal 2 2 3 2 5" xfId="55005" xr:uid="{1E6A4332-AB56-4104-A032-6F0B50A15A49}"/>
    <cellStyle name="SubTotal 2 2 3 2 6" xfId="55006" xr:uid="{95728C3E-124C-4FA1-9C71-D7A46C9B7922}"/>
    <cellStyle name="SubTotal 2 2 3 3" xfId="55007" xr:uid="{9427CDD5-CB08-4D3C-BFCF-4308C52E32B1}"/>
    <cellStyle name="SubTotal 2 2 3 3 2" xfId="55008" xr:uid="{7A43F4B2-3C4D-4FAE-9408-176801F19CDC}"/>
    <cellStyle name="SubTotal 2 2 3 3 3" xfId="55009" xr:uid="{77583848-F378-457E-B810-00C8AE762790}"/>
    <cellStyle name="SubTotal 2 2 3 3 4" xfId="55010" xr:uid="{76331932-5A3D-45A4-B77A-FE48CBAC07A5}"/>
    <cellStyle name="SubTotal 2 2 3 3 5" xfId="55011" xr:uid="{04372FEE-1D10-45FB-A98F-4093D83565CF}"/>
    <cellStyle name="SubTotal 2 2 3 3 6" xfId="55012" xr:uid="{C5D4A795-F93F-4391-9D3B-B7D67763B659}"/>
    <cellStyle name="SubTotal 2 2 3 4" xfId="55013" xr:uid="{65CCB595-25AE-4FDC-BD8F-D4212DF15F55}"/>
    <cellStyle name="SubTotal 2 2 3 5" xfId="55014" xr:uid="{55FBEA0D-B4CD-444F-B157-56E80E023460}"/>
    <cellStyle name="SubTotal 2 2 3 6" xfId="55015" xr:uid="{7212D6F2-D4A4-45BC-8440-4D82D72F9616}"/>
    <cellStyle name="SubTotal 2 2 3 7" xfId="55016" xr:uid="{6DED531C-074C-4073-90CC-D5F918C32729}"/>
    <cellStyle name="SubTotal 2 2 3 8" xfId="55017" xr:uid="{95511045-5C48-46FF-8B5A-12996B790A42}"/>
    <cellStyle name="SubTotal 2 2 3_Commentaires" xfId="55018" xr:uid="{D24E42A9-16E1-4D60-BDFB-28C91A94A388}"/>
    <cellStyle name="SubTotal 2 2 4" xfId="55019" xr:uid="{0EAD6F1A-4BBF-4C78-998A-C5B82E6D6714}"/>
    <cellStyle name="SubTotal 2 2 4 2" xfId="55020" xr:uid="{12BAE004-6B19-4EC2-B337-1E6D25A22278}"/>
    <cellStyle name="SubTotal 2 2 4 2 2" xfId="55021" xr:uid="{EDACF568-9AC2-4AC6-BBF6-1CB308AD940D}"/>
    <cellStyle name="SubTotal 2 2 4 2 3" xfId="55022" xr:uid="{F0C06B1F-7D1F-4C04-B5C5-5BCD32985205}"/>
    <cellStyle name="SubTotal 2 2 4 2 4" xfId="55023" xr:uid="{E6A1C048-EE2B-4D12-B0CD-85778BF8FD02}"/>
    <cellStyle name="SubTotal 2 2 4 2 5" xfId="55024" xr:uid="{7610F044-BE11-4358-8E81-4C9DC516BE48}"/>
    <cellStyle name="SubTotal 2 2 4 2 6" xfId="55025" xr:uid="{E53D4421-5957-4225-AEFE-7C5CC70C1893}"/>
    <cellStyle name="SubTotal 2 2 4 3" xfId="55026" xr:uid="{E4528494-A1FE-45E5-BF8C-B93F03D9C0FE}"/>
    <cellStyle name="SubTotal 2 2 4 3 2" xfId="55027" xr:uid="{A6F86740-A1CE-424D-85CD-95F5AEBCEC58}"/>
    <cellStyle name="SubTotal 2 2 4 3 3" xfId="55028" xr:uid="{8F96E7F4-BA7E-40F7-8DAF-8146CEF0229A}"/>
    <cellStyle name="SubTotal 2 2 4 3 4" xfId="55029" xr:uid="{3FCC8A53-25BE-4275-82A3-F17849BFCB7A}"/>
    <cellStyle name="SubTotal 2 2 4 3 5" xfId="55030" xr:uid="{6CF9F66F-6781-4381-9BDA-AC90CC79D452}"/>
    <cellStyle name="SubTotal 2 2 4 3 6" xfId="55031" xr:uid="{EFEE67B4-0EF5-4F0F-897C-3D9E44A98692}"/>
    <cellStyle name="SubTotal 2 2 4 4" xfId="55032" xr:uid="{91F158D2-58B5-46EA-9708-58AEE3D94775}"/>
    <cellStyle name="SubTotal 2 2 4 5" xfId="55033" xr:uid="{5E51B76A-CD39-40CD-8050-F33D891B8A46}"/>
    <cellStyle name="SubTotal 2 2 4 6" xfId="55034" xr:uid="{278B2AC5-AEDF-4C7D-8660-7CE43A403647}"/>
    <cellStyle name="SubTotal 2 2 4 7" xfId="55035" xr:uid="{92CD1174-B2B1-43F7-B888-68B84D736F8A}"/>
    <cellStyle name="SubTotal 2 2 4 8" xfId="55036" xr:uid="{4454C322-A9B3-41F6-AE4E-10831AB6D30B}"/>
    <cellStyle name="SubTotal 2 2 5" xfId="55037" xr:uid="{D1044F46-3E9B-4791-BDB3-82AAD8B9CBB6}"/>
    <cellStyle name="SubTotal 2 2 5 2" xfId="55038" xr:uid="{D8BCE149-D12C-4315-AC77-0BC75E598BB8}"/>
    <cellStyle name="SubTotal 2 2 5 2 2" xfId="55039" xr:uid="{37711947-715C-46B3-B4AB-FD4AB626E4CF}"/>
    <cellStyle name="SubTotal 2 2 5 2 3" xfId="55040" xr:uid="{D11C6AA2-EEE8-4CC9-A573-875AE4C881E6}"/>
    <cellStyle name="SubTotal 2 2 5 2 4" xfId="55041" xr:uid="{76BA9B66-B0DA-47AD-BC14-07807203456D}"/>
    <cellStyle name="SubTotal 2 2 5 2 5" xfId="55042" xr:uid="{1A99E8FE-0C80-4434-8BF7-CDC980B7C6EB}"/>
    <cellStyle name="SubTotal 2 2 5 2 6" xfId="55043" xr:uid="{88DEDD19-44BE-44D0-81DF-83E724490F5B}"/>
    <cellStyle name="SubTotal 2 2 5 3" xfId="55044" xr:uid="{D7359719-F75C-44F7-AFF0-2E7355A3591C}"/>
    <cellStyle name="SubTotal 2 2 5 3 2" xfId="55045" xr:uid="{49716107-A713-434D-ABBB-B0AD4F1C943B}"/>
    <cellStyle name="SubTotal 2 2 5 3 3" xfId="55046" xr:uid="{F1239708-B9A7-4C54-9038-99E9D15194E0}"/>
    <cellStyle name="SubTotal 2 2 5 3 4" xfId="55047" xr:uid="{5F745A53-3537-44F5-B839-3AC996F74023}"/>
    <cellStyle name="SubTotal 2 2 5 3 5" xfId="55048" xr:uid="{97AD5EF2-1D07-4B58-9755-03E76FEF130E}"/>
    <cellStyle name="SubTotal 2 2 5 3 6" xfId="55049" xr:uid="{E0E041EE-0A0B-4148-9644-E889CD5A1E4B}"/>
    <cellStyle name="SubTotal 2 2 5 4" xfId="55050" xr:uid="{5D1D3161-DD9F-413A-9574-F5CC817DD2B9}"/>
    <cellStyle name="SubTotal 2 2 5 5" xfId="55051" xr:uid="{610DD639-C63E-4D37-AACA-CBD950BFC4BD}"/>
    <cellStyle name="SubTotal 2 2 5 6" xfId="55052" xr:uid="{38A75A54-1460-4069-9444-97AC49326A66}"/>
    <cellStyle name="SubTotal 2 2 5 7" xfId="55053" xr:uid="{D37EDD15-B298-4C49-B290-425E8FDADFE0}"/>
    <cellStyle name="SubTotal 2 2 5 8" xfId="55054" xr:uid="{F0CA3D7B-FF50-4FBE-8629-46E78A96145C}"/>
    <cellStyle name="SubTotal 2 2 6" xfId="55055" xr:uid="{994C0B7D-7A5E-400A-BEA1-9FADEFEC9B6F}"/>
    <cellStyle name="SubTotal 2 2 6 2" xfId="55056" xr:uid="{660C047B-0245-450A-AA01-363A7714691A}"/>
    <cellStyle name="SubTotal 2 2 6 2 2" xfId="55057" xr:uid="{BB40C159-F4E7-4DFB-8BCF-CF97DE47B9AF}"/>
    <cellStyle name="SubTotal 2 2 6 2 3" xfId="55058" xr:uid="{6853F36B-9436-459F-89EA-3F1163BE0391}"/>
    <cellStyle name="SubTotal 2 2 6 2 4" xfId="55059" xr:uid="{855590CD-0E70-4D27-B51A-96ED3EBAA4D1}"/>
    <cellStyle name="SubTotal 2 2 6 2 5" xfId="55060" xr:uid="{946C79F7-CB8D-472B-8B1E-96ADCE7D4B14}"/>
    <cellStyle name="SubTotal 2 2 6 2 6" xfId="55061" xr:uid="{2069F345-3A9A-487D-9455-5861F9654CA5}"/>
    <cellStyle name="SubTotal 2 2 6 3" xfId="55062" xr:uid="{83F2702C-152F-4A28-9492-B82CE3186DAB}"/>
    <cellStyle name="SubTotal 2 2 6 3 2" xfId="55063" xr:uid="{89763A0D-1FCC-43A8-941C-828820C33FDA}"/>
    <cellStyle name="SubTotal 2 2 6 3 3" xfId="55064" xr:uid="{85CF9BB7-566D-4AA5-9FDD-812C8AFA1F69}"/>
    <cellStyle name="SubTotal 2 2 6 3 4" xfId="55065" xr:uid="{DCB8F680-CC70-4950-B4B5-164234F2E8B6}"/>
    <cellStyle name="SubTotal 2 2 6 3 5" xfId="55066" xr:uid="{91E4C743-B769-4FCE-B782-F47C581CB4FF}"/>
    <cellStyle name="SubTotal 2 2 6 3 6" xfId="55067" xr:uid="{C7C5AD46-C416-4004-93D4-B6321181043F}"/>
    <cellStyle name="SubTotal 2 2 6 4" xfId="55068" xr:uid="{ED31D560-0773-4662-B381-6A41D983D3C5}"/>
    <cellStyle name="SubTotal 2 2 6 5" xfId="55069" xr:uid="{A7C42F43-DE2B-4149-AD2B-EE09CE26306A}"/>
    <cellStyle name="SubTotal 2 2 6 6" xfId="55070" xr:uid="{42B5D1D8-E72F-45E3-86ED-0B1A270332F8}"/>
    <cellStyle name="SubTotal 2 2 6 7" xfId="55071" xr:uid="{20EA1228-F1A9-43AC-9612-69FE272A1829}"/>
    <cellStyle name="SubTotal 2 2 6 8" xfId="55072" xr:uid="{487D1030-A00E-497C-AA81-47EE3F00CD72}"/>
    <cellStyle name="SubTotal 2 2 7" xfId="55073" xr:uid="{7C835919-5189-4449-984C-C80E0940A842}"/>
    <cellStyle name="SubTotal 2 2 7 2" xfId="55074" xr:uid="{72F58C70-DBF2-4C99-9679-615E6C531908}"/>
    <cellStyle name="SubTotal 2 2 7 3" xfId="55075" xr:uid="{928D767F-5DDD-4C6D-8CA5-38C3EE58EC53}"/>
    <cellStyle name="SubTotal 2 2 7 4" xfId="55076" xr:uid="{75C3E629-AD2B-49D4-AC41-EB58897C65F4}"/>
    <cellStyle name="SubTotal 2 2 7 5" xfId="55077" xr:uid="{F6F1B599-CEAA-4524-BD68-EE36BCD0D109}"/>
    <cellStyle name="SubTotal 2 2 7 6" xfId="55078" xr:uid="{F583C220-6B51-45CA-9043-F1E4A61DEFD4}"/>
    <cellStyle name="SubTotal 2 2 8" xfId="55079" xr:uid="{A1E6BBD2-99BD-4AF9-BAA2-41EEF863C750}"/>
    <cellStyle name="SubTotal 2 2 8 2" xfId="55080" xr:uid="{B0938E59-B4EE-4369-86F3-3F60FF69AF80}"/>
    <cellStyle name="SubTotal 2 2 8 3" xfId="55081" xr:uid="{4E5BED6F-C24C-4C11-B2F2-5CDDCBF4041D}"/>
    <cellStyle name="SubTotal 2 2 8 4" xfId="55082" xr:uid="{16C7CA98-43BF-4B47-8A0E-878A738E9075}"/>
    <cellStyle name="SubTotal 2 2 8 5" xfId="55083" xr:uid="{6DE7A84F-D1A0-455F-81BB-319389C15A60}"/>
    <cellStyle name="SubTotal 2 2 8 6" xfId="55084" xr:uid="{67EFF9C4-A592-40B6-B2AB-F33DBF6497A1}"/>
    <cellStyle name="SubTotal 2 2 9" xfId="55085" xr:uid="{17A67866-3667-455A-8DB0-3C10B0B130A3}"/>
    <cellStyle name="SubTotal 2 2_Commentaires" xfId="55086" xr:uid="{8DD6C658-5680-40E6-B2B2-6DAA144AC212}"/>
    <cellStyle name="SubTotal 2 3" xfId="55087" xr:uid="{CAA6F1E6-1703-47C5-84C4-86F29A496B41}"/>
    <cellStyle name="SubTotal 2 3 10" xfId="55088" xr:uid="{398BC1A3-C251-4F09-9B99-4FA683F2127C}"/>
    <cellStyle name="SubTotal 2 3 11" xfId="55089" xr:uid="{21F5F186-00C3-4369-AD3B-4C86F498A28C}"/>
    <cellStyle name="SubTotal 2 3 2" xfId="55090" xr:uid="{E3061191-1DC9-448A-9234-8C57D8A57A65}"/>
    <cellStyle name="SubTotal 2 3 2 2" xfId="55091" xr:uid="{54B88795-5BC4-457B-92B0-887015488577}"/>
    <cellStyle name="SubTotal 2 3 2 2 2" xfId="55092" xr:uid="{1B728522-82D9-4951-B9B5-CF445AD4271B}"/>
    <cellStyle name="SubTotal 2 3 2 2 3" xfId="55093" xr:uid="{FB7CD461-E495-4B11-8CA6-91DF20800070}"/>
    <cellStyle name="SubTotal 2 3 2 2 4" xfId="55094" xr:uid="{59B94060-6ADD-49BD-A3A3-66768CDDEE0F}"/>
    <cellStyle name="SubTotal 2 3 2 2 5" xfId="55095" xr:uid="{634A012F-7766-458C-931D-04E0543E3F9F}"/>
    <cellStyle name="SubTotal 2 3 2 2 6" xfId="55096" xr:uid="{2DF9D471-2AC5-43EB-99D5-255E9829965C}"/>
    <cellStyle name="SubTotal 2 3 2 3" xfId="55097" xr:uid="{1A70EFEE-B1DC-46E1-B624-68A122A3E81A}"/>
    <cellStyle name="SubTotal 2 3 2 3 2" xfId="55098" xr:uid="{4C4E93A5-2335-4FA9-9190-A694C21910CD}"/>
    <cellStyle name="SubTotal 2 3 2 3 3" xfId="55099" xr:uid="{2B13887D-C4F0-4997-82D1-2382B6B355BC}"/>
    <cellStyle name="SubTotal 2 3 2 3 4" xfId="55100" xr:uid="{B21D7848-AC84-41D7-B394-088755954206}"/>
    <cellStyle name="SubTotal 2 3 2 3 5" xfId="55101" xr:uid="{B620E667-68D5-40A0-B7B6-88A9E5C094E0}"/>
    <cellStyle name="SubTotal 2 3 2 3 6" xfId="55102" xr:uid="{3329DCBE-223F-4C17-B574-D1FFE19C33A6}"/>
    <cellStyle name="SubTotal 2 3 2 4" xfId="55103" xr:uid="{AB002446-BBB5-49D6-B11C-76CB791F5DFA}"/>
    <cellStyle name="SubTotal 2 3 2 5" xfId="55104" xr:uid="{C2EA53F4-9539-4848-9305-94ACF239E20C}"/>
    <cellStyle name="SubTotal 2 3 2 6" xfId="55105" xr:uid="{BD669467-8D06-4C92-B4F4-01E08FD6E55E}"/>
    <cellStyle name="SubTotal 2 3 2 7" xfId="55106" xr:uid="{6773DFB0-4692-4A83-B7D0-733C809A354E}"/>
    <cellStyle name="SubTotal 2 3 2 8" xfId="55107" xr:uid="{8F5EFDDD-D6B4-4F83-AFED-9731EB10F5EA}"/>
    <cellStyle name="SubTotal 2 3 2_Commentaires" xfId="55108" xr:uid="{2A2ED0C1-E5F0-45D0-AE86-D6C1E445AB12}"/>
    <cellStyle name="SubTotal 2 3 3" xfId="55109" xr:uid="{7086CEC3-7FEE-45AA-A596-B30466FDE9FB}"/>
    <cellStyle name="SubTotal 2 3 3 2" xfId="55110" xr:uid="{2B2CB2DE-89DD-412B-99B1-D8693FA89664}"/>
    <cellStyle name="SubTotal 2 3 3 2 2" xfId="55111" xr:uid="{B705B617-6702-4D6C-80BB-503D92724374}"/>
    <cellStyle name="SubTotal 2 3 3 2 3" xfId="55112" xr:uid="{A9C7207E-6D37-40D4-A079-61FDB2F6B867}"/>
    <cellStyle name="SubTotal 2 3 3 2 4" xfId="55113" xr:uid="{3FB01103-5905-48A2-92C0-8A4F22C4FDE0}"/>
    <cellStyle name="SubTotal 2 3 3 2 5" xfId="55114" xr:uid="{B04E2807-65E2-4038-B591-D121964B3B10}"/>
    <cellStyle name="SubTotal 2 3 3 2 6" xfId="55115" xr:uid="{4ADBB7BE-A6C2-44B5-8C29-10BFE4E037DF}"/>
    <cellStyle name="SubTotal 2 3 3 3" xfId="55116" xr:uid="{15E39995-701D-4AFF-B408-4199BDFC317B}"/>
    <cellStyle name="SubTotal 2 3 3 3 2" xfId="55117" xr:uid="{945042BA-4889-4172-B011-ABA7AA36218C}"/>
    <cellStyle name="SubTotal 2 3 3 3 3" xfId="55118" xr:uid="{C5AF4351-B023-46AC-A051-64CFB77364FD}"/>
    <cellStyle name="SubTotal 2 3 3 3 4" xfId="55119" xr:uid="{28746930-D630-47B8-9D0F-FFAD1CB4F239}"/>
    <cellStyle name="SubTotal 2 3 3 3 5" xfId="55120" xr:uid="{8E4EC39C-B1BB-4A8B-8932-919CD76C3BF6}"/>
    <cellStyle name="SubTotal 2 3 3 3 6" xfId="55121" xr:uid="{9A53703C-24BF-4CFA-A91E-53E5625A6D65}"/>
    <cellStyle name="SubTotal 2 3 3 4" xfId="55122" xr:uid="{66DFC99C-BE5C-4795-8FB3-5C01EBD299ED}"/>
    <cellStyle name="SubTotal 2 3 3 5" xfId="55123" xr:uid="{CF7A0D1B-7766-4A14-A230-A418A1AF338C}"/>
    <cellStyle name="SubTotal 2 3 3 6" xfId="55124" xr:uid="{D9F4D950-3F6A-43FF-A137-F7A07D084A91}"/>
    <cellStyle name="SubTotal 2 3 3 7" xfId="55125" xr:uid="{939F86A3-84A7-4C27-8783-D9D18CD15A01}"/>
    <cellStyle name="SubTotal 2 3 3 8" xfId="55126" xr:uid="{E011E0AD-5315-43B1-83BB-B59EE16F5D5A}"/>
    <cellStyle name="SubTotal 2 3 3_Commentaires" xfId="55127" xr:uid="{4CCC443C-FC7D-465B-9C81-AC8DCFEF9735}"/>
    <cellStyle name="SubTotal 2 3 4" xfId="55128" xr:uid="{17FC433E-7C19-44E2-9D15-1B6D47341D53}"/>
    <cellStyle name="SubTotal 2 3 4 2" xfId="55129" xr:uid="{DD1B8851-5AA1-4615-8058-EB0D8F9D7E07}"/>
    <cellStyle name="SubTotal 2 3 4 2 2" xfId="55130" xr:uid="{ED4F39F7-C23A-4876-AEB1-CF4E0FA045F2}"/>
    <cellStyle name="SubTotal 2 3 4 2 3" xfId="55131" xr:uid="{82CD2FA0-3AA4-417E-800B-D6DED5EF19A8}"/>
    <cellStyle name="SubTotal 2 3 4 2 4" xfId="55132" xr:uid="{C87016DD-57D8-480E-A7C7-1F710762A8C7}"/>
    <cellStyle name="SubTotal 2 3 4 2 5" xfId="55133" xr:uid="{081D06EA-1171-490C-B530-281E48BFBFAD}"/>
    <cellStyle name="SubTotal 2 3 4 2 6" xfId="55134" xr:uid="{1DBCFF1D-DD5E-4E9C-8C76-A4E0663A5ECF}"/>
    <cellStyle name="SubTotal 2 3 4 3" xfId="55135" xr:uid="{72E8256F-90B7-468E-9038-1351BD21B6F1}"/>
    <cellStyle name="SubTotal 2 3 4 3 2" xfId="55136" xr:uid="{AB1D0FFE-1A51-4F6A-A84A-43707E30F068}"/>
    <cellStyle name="SubTotal 2 3 4 3 3" xfId="55137" xr:uid="{7B85422B-6E56-4618-8919-23180CC10FE4}"/>
    <cellStyle name="SubTotal 2 3 4 3 4" xfId="55138" xr:uid="{935B2FB2-B584-4F06-9CDB-5E3157A11A55}"/>
    <cellStyle name="SubTotal 2 3 4 3 5" xfId="55139" xr:uid="{1EFC9852-9C74-4894-82F5-B2EE08760143}"/>
    <cellStyle name="SubTotal 2 3 4 3 6" xfId="55140" xr:uid="{66F0FB8E-CA57-43CA-8867-8BC01A2D9691}"/>
    <cellStyle name="SubTotal 2 3 4 4" xfId="55141" xr:uid="{BE71755A-F099-4AF4-AC86-EE2EE2C85DE0}"/>
    <cellStyle name="SubTotal 2 3 4 5" xfId="55142" xr:uid="{655A853C-209B-4B2E-A122-9E6096DA20E2}"/>
    <cellStyle name="SubTotal 2 3 4 6" xfId="55143" xr:uid="{5A361255-579C-44BA-9EEC-3C42505EC627}"/>
    <cellStyle name="SubTotal 2 3 4 7" xfId="55144" xr:uid="{F3F7FBB9-636E-4319-B173-568F0DC07331}"/>
    <cellStyle name="SubTotal 2 3 4 8" xfId="55145" xr:uid="{2B17AEF8-78A5-4DBB-8B45-610932B8064B}"/>
    <cellStyle name="SubTotal 2 3 5" xfId="55146" xr:uid="{B0F00C86-A062-4336-B3F8-59F5E79A5A9B}"/>
    <cellStyle name="SubTotal 2 3 5 2" xfId="55147" xr:uid="{899487F2-65A7-4D22-AEB2-B4135B83A179}"/>
    <cellStyle name="SubTotal 2 3 5 3" xfId="55148" xr:uid="{5BE0D929-8EE3-480A-8F44-9C03B0ACFE6D}"/>
    <cellStyle name="SubTotal 2 3 5 4" xfId="55149" xr:uid="{D4FB8115-B8A6-4A5F-865D-5B8E16347E37}"/>
    <cellStyle name="SubTotal 2 3 5 5" xfId="55150" xr:uid="{6C7A60E0-9E67-4D67-A55E-E3D79309EB3D}"/>
    <cellStyle name="SubTotal 2 3 5 6" xfId="55151" xr:uid="{3EC6E0C1-ADD4-47ED-8A25-E97D0052CD8D}"/>
    <cellStyle name="SubTotal 2 3 6" xfId="55152" xr:uid="{1CE6199C-9413-4869-A7DB-E4C178E66B9B}"/>
    <cellStyle name="SubTotal 2 3 6 2" xfId="55153" xr:uid="{337CD38F-50B1-4AA5-8FFD-B892619ACEBE}"/>
    <cellStyle name="SubTotal 2 3 6 3" xfId="55154" xr:uid="{D6894C35-52D9-4EA9-959D-9CA71DC2EA56}"/>
    <cellStyle name="SubTotal 2 3 6 4" xfId="55155" xr:uid="{F0E26B17-6488-4A68-B6E8-5F052F26D144}"/>
    <cellStyle name="SubTotal 2 3 6 5" xfId="55156" xr:uid="{FC89B9BF-55F6-4302-B4D3-D6307A1BC948}"/>
    <cellStyle name="SubTotal 2 3 6 6" xfId="55157" xr:uid="{EDAE703A-2308-4347-BBFB-C86EFF3E18A1}"/>
    <cellStyle name="SubTotal 2 3 7" xfId="55158" xr:uid="{506A31C2-907D-48E9-8575-706C316B53BA}"/>
    <cellStyle name="SubTotal 2 3 8" xfId="55159" xr:uid="{208799FA-5154-4D4B-ABE1-11EEFB7515BF}"/>
    <cellStyle name="SubTotal 2 3 9" xfId="55160" xr:uid="{9367CD4F-9068-4BFF-9739-15F48FCA71A5}"/>
    <cellStyle name="SubTotal 2 3_Commentaires" xfId="55161" xr:uid="{BAFD9316-AD6C-4C58-852A-3246EA141C7B}"/>
    <cellStyle name="SubTotal 2 4" xfId="55162" xr:uid="{02D3C5EF-73B8-4B0C-8DDC-991492A0F58F}"/>
    <cellStyle name="SubTotal 2 4 2" xfId="55163" xr:uid="{7D26C40D-88D6-4632-92EB-032D1C95B45E}"/>
    <cellStyle name="SubTotal 2 4 2 2" xfId="55164" xr:uid="{D6B4B89A-B764-43C8-8EB7-834B62D705DC}"/>
    <cellStyle name="SubTotal 2 4 2 3" xfId="55165" xr:uid="{17C891BB-82B8-4099-B824-ADF1F6E91B27}"/>
    <cellStyle name="SubTotal 2 4 2 4" xfId="55166" xr:uid="{A18646DF-B5C1-49C2-A1EF-51E2A2AF2A6A}"/>
    <cellStyle name="SubTotal 2 4 2 5" xfId="55167" xr:uid="{82813187-F1C0-4E9B-80C5-43C1A8A05C7D}"/>
    <cellStyle name="SubTotal 2 4 2 6" xfId="55168" xr:uid="{2D74C98D-AA66-4FCC-80BA-D245E5BF7DA1}"/>
    <cellStyle name="SubTotal 2 4 2_Commentaires" xfId="55169" xr:uid="{9DB3D00C-F52A-4CAD-BE48-8292D68EC031}"/>
    <cellStyle name="SubTotal 2 4 3" xfId="55170" xr:uid="{2C916421-6090-43E5-97A8-5B456A1C32A0}"/>
    <cellStyle name="SubTotal 2 4 3 2" xfId="55171" xr:uid="{B4083004-6397-4238-9013-57DA382F5F20}"/>
    <cellStyle name="SubTotal 2 4 3 3" xfId="55172" xr:uid="{EE694544-10D3-447B-9454-58DB65A2376A}"/>
    <cellStyle name="SubTotal 2 4 3 4" xfId="55173" xr:uid="{A68F469A-48B0-465E-BCDD-D2C34E65CD31}"/>
    <cellStyle name="SubTotal 2 4 3 5" xfId="55174" xr:uid="{12C6DD2A-99A8-476C-AF3E-CAF27D94DCF2}"/>
    <cellStyle name="SubTotal 2 4 3 6" xfId="55175" xr:uid="{F4094E74-5C45-488E-8CC0-35BF6C5B509C}"/>
    <cellStyle name="SubTotal 2 4 4" xfId="55176" xr:uid="{89BAEF17-8ECB-4BBC-A94A-DC2C51EC28F1}"/>
    <cellStyle name="SubTotal 2 4 5" xfId="55177" xr:uid="{22CB0DF6-17E1-4F22-92E8-F54859F5D113}"/>
    <cellStyle name="SubTotal 2 4 6" xfId="55178" xr:uid="{0CAE4593-F07E-4476-BF50-04105BDCB64D}"/>
    <cellStyle name="SubTotal 2 4 7" xfId="55179" xr:uid="{48CB4A85-F1FB-43C4-BAD1-DBCFBCD15633}"/>
    <cellStyle name="SubTotal 2 4 8" xfId="55180" xr:uid="{28625781-7DF2-42BF-B428-DA4A321B48F5}"/>
    <cellStyle name="SubTotal 2 4_Commentaires" xfId="55181" xr:uid="{6177B6D4-0D3D-49D2-93A1-CCF4B3045868}"/>
    <cellStyle name="SubTotal 2 5" xfId="55182" xr:uid="{A70656C7-3971-4E11-8F92-E197D7A31E53}"/>
    <cellStyle name="SubTotal 2 5 2" xfId="55183" xr:uid="{2B8B4DF0-F000-44DA-ABC6-AEF477426EA7}"/>
    <cellStyle name="SubTotal 2 5 2 2" xfId="55184" xr:uid="{29AFA571-9886-4AAA-9C7E-442DC7B4B87C}"/>
    <cellStyle name="SubTotal 2 5 2 3" xfId="55185" xr:uid="{F0F56965-2286-4FF4-A8FB-93FE6706A710}"/>
    <cellStyle name="SubTotal 2 5 2 4" xfId="55186" xr:uid="{4CF97191-4D57-4735-8A15-CE74FE67E520}"/>
    <cellStyle name="SubTotal 2 5 2 5" xfId="55187" xr:uid="{272A3AE0-B17E-475E-B287-B4CA5895F752}"/>
    <cellStyle name="SubTotal 2 5 2 6" xfId="55188" xr:uid="{B7E05CD2-016A-49E0-ADD3-0B0F1377C43B}"/>
    <cellStyle name="SubTotal 2 5 2_Commentaires" xfId="55189" xr:uid="{831C9920-1348-4964-B0A9-4B6AF4C543BD}"/>
    <cellStyle name="SubTotal 2 5 3" xfId="55190" xr:uid="{7F258989-6694-47DE-BDBC-0111F5E35AF0}"/>
    <cellStyle name="SubTotal 2 5 3 2" xfId="55191" xr:uid="{15E3F9E4-6C0C-4487-A55C-98B6E855DC58}"/>
    <cellStyle name="SubTotal 2 5 3 3" xfId="55192" xr:uid="{B80D3CE1-A30F-4C3F-8406-84444F1DDEF1}"/>
    <cellStyle name="SubTotal 2 5 3 4" xfId="55193" xr:uid="{38802BAB-C147-4A1A-A420-8CED1BC42325}"/>
    <cellStyle name="SubTotal 2 5 3 5" xfId="55194" xr:uid="{F0CD1DD0-515F-4C4A-BA72-BB93FD23D9F1}"/>
    <cellStyle name="SubTotal 2 5 3 6" xfId="55195" xr:uid="{1C00FAA0-1E97-4C3A-AA99-83BDD693EF19}"/>
    <cellStyle name="SubTotal 2 5 4" xfId="55196" xr:uid="{F3D8493F-4E16-4B5A-85C9-F2C9A2F1FDB1}"/>
    <cellStyle name="SubTotal 2 5 5" xfId="55197" xr:uid="{F902F649-90E3-4DB2-B000-A228E7DBB293}"/>
    <cellStyle name="SubTotal 2 5 6" xfId="55198" xr:uid="{B9DFA1EA-F8FE-410E-968C-2BF2E2B4A434}"/>
    <cellStyle name="SubTotal 2 5 7" xfId="55199" xr:uid="{59BDF645-01A6-4007-A0BC-77CDF6B01D97}"/>
    <cellStyle name="SubTotal 2 5 8" xfId="55200" xr:uid="{1F7D6740-C636-4AF8-BC1B-2C9CC4AC08D4}"/>
    <cellStyle name="SubTotal 2 5_Commentaires" xfId="55201" xr:uid="{6EA0C303-ACC9-4ECE-B490-5ED932403D60}"/>
    <cellStyle name="SubTotal 2 6" xfId="55202" xr:uid="{55EDD266-65B1-4096-874F-66576864D336}"/>
    <cellStyle name="SubTotal 2 6 2" xfId="55203" xr:uid="{0B950EA9-6782-4C60-B3C6-FB526EFFAE47}"/>
    <cellStyle name="SubTotal 2 6 2 2" xfId="55204" xr:uid="{90B272C8-5C7F-45ED-9DC0-056FB7786704}"/>
    <cellStyle name="SubTotal 2 6 2 3" xfId="55205" xr:uid="{51F5927D-8F89-40ED-A560-D379C6588E57}"/>
    <cellStyle name="SubTotal 2 6 2 4" xfId="55206" xr:uid="{7BD413F3-2063-47A2-BAAF-36A211E7FFAC}"/>
    <cellStyle name="SubTotal 2 6 2 5" xfId="55207" xr:uid="{56E9305B-A1E1-400B-B8F9-2196E7783302}"/>
    <cellStyle name="SubTotal 2 6 2 6" xfId="55208" xr:uid="{0F144E20-6894-40D7-8662-0D6AF895D7F9}"/>
    <cellStyle name="SubTotal 2 6 2_Commentaires" xfId="55209" xr:uid="{4E966256-FACE-44F6-B04A-E74838F0D5D5}"/>
    <cellStyle name="SubTotal 2 6 3" xfId="55210" xr:uid="{BFFBD34C-3A76-4D71-8F2C-FA9996ED0271}"/>
    <cellStyle name="SubTotal 2 6 3 2" xfId="55211" xr:uid="{5059F584-3ACF-40B2-A8D1-63D8F2C663B0}"/>
    <cellStyle name="SubTotal 2 6 3 3" xfId="55212" xr:uid="{0C8F6EEB-F417-4A24-AE84-E5D50837662F}"/>
    <cellStyle name="SubTotal 2 6 3 4" xfId="55213" xr:uid="{51D0AA38-079E-46EB-96E3-36361C7D086D}"/>
    <cellStyle name="SubTotal 2 6 3 5" xfId="55214" xr:uid="{3887EC19-3DAA-42CA-8AB6-F6AD5A1C5A99}"/>
    <cellStyle name="SubTotal 2 6 3 6" xfId="55215" xr:uid="{2E2EA406-2F8E-4BF2-A2AD-DF7E738AD109}"/>
    <cellStyle name="SubTotal 2 6 4" xfId="55216" xr:uid="{193D0866-D8D0-4145-BEBA-1FFCD69C6121}"/>
    <cellStyle name="SubTotal 2 6 5" xfId="55217" xr:uid="{A8C1BE0A-C8FA-44D3-A86A-20B1E44678EA}"/>
    <cellStyle name="SubTotal 2 6 6" xfId="55218" xr:uid="{50BAD7E2-78AA-4A6E-B434-88C5C1C9ADDA}"/>
    <cellStyle name="SubTotal 2 6 7" xfId="55219" xr:uid="{0FDB2AFB-AAFF-4C37-A778-B47EDCCB58DC}"/>
    <cellStyle name="SubTotal 2 6 8" xfId="55220" xr:uid="{01200F0E-AA90-4A4A-B53B-7D8D33F83434}"/>
    <cellStyle name="SubTotal 2 6_Commentaires" xfId="55221" xr:uid="{5B69489A-30FE-4696-A0F1-5A7AD187BB62}"/>
    <cellStyle name="SubTotal 2 7" xfId="55222" xr:uid="{8921AF9C-D82B-4113-949B-6ECDE8254D8E}"/>
    <cellStyle name="SubTotal 2 7 2" xfId="55223" xr:uid="{568C48EB-89E4-4D47-A64A-7BEE60E6E284}"/>
    <cellStyle name="SubTotal 2 7 2 2" xfId="55224" xr:uid="{BC546347-B604-4CB9-BF0F-1DCD09D84D77}"/>
    <cellStyle name="SubTotal 2 7 2 3" xfId="55225" xr:uid="{9CAA29C7-2864-4F55-BAFA-14B65A1403C7}"/>
    <cellStyle name="SubTotal 2 7 2 4" xfId="55226" xr:uid="{C1AABBDD-D888-493B-9A27-15B78951CAE5}"/>
    <cellStyle name="SubTotal 2 7 2 5" xfId="55227" xr:uid="{D4774FC8-D77F-4F67-8F42-7E95E4BC600A}"/>
    <cellStyle name="SubTotal 2 7 2 6" xfId="55228" xr:uid="{1B7793F7-670A-4DD9-802E-1BB366D6884E}"/>
    <cellStyle name="SubTotal 2 7 3" xfId="55229" xr:uid="{4EA6FCEF-B8C4-46CB-B973-A43016A04B64}"/>
    <cellStyle name="SubTotal 2 7 3 2" xfId="55230" xr:uid="{E45F4D20-C2B7-4567-90E2-AF5EE7EA196F}"/>
    <cellStyle name="SubTotal 2 7 3 3" xfId="55231" xr:uid="{3AC0A8B5-8520-4DFF-8A0A-71EE0A901007}"/>
    <cellStyle name="SubTotal 2 7 3 4" xfId="55232" xr:uid="{1C1C4E42-87DC-45AB-BFEA-AB372154AE13}"/>
    <cellStyle name="SubTotal 2 7 3 5" xfId="55233" xr:uid="{9A38F6A5-08B9-45B7-A238-49CCCE231270}"/>
    <cellStyle name="SubTotal 2 7 3 6" xfId="55234" xr:uid="{A8B5D578-4B07-4213-873F-4AAFAE0C2781}"/>
    <cellStyle name="SubTotal 2 7 4" xfId="55235" xr:uid="{04D95E07-C19C-4E61-93D3-43229581A8DE}"/>
    <cellStyle name="SubTotal 2 7 5" xfId="55236" xr:uid="{D57C8145-B99F-4699-8F7D-4597FB8C5502}"/>
    <cellStyle name="SubTotal 2 7 6" xfId="55237" xr:uid="{CAC168F7-8DF8-4FA0-9ABB-A8BF1907E277}"/>
    <cellStyle name="SubTotal 2 7 7" xfId="55238" xr:uid="{094B3502-E586-47E4-9016-F9D21EAA0190}"/>
    <cellStyle name="SubTotal 2 7 8" xfId="55239" xr:uid="{A24D46CA-5A1B-498D-83A7-4375AFAE7BA0}"/>
    <cellStyle name="SubTotal 2 7_Commentaires" xfId="55240" xr:uid="{EBE1DCF2-6377-4E68-9519-9928E25026E6}"/>
    <cellStyle name="SubTotal 2 8" xfId="55241" xr:uid="{4E8E30D7-3A04-4D22-90C3-75E79AF61407}"/>
    <cellStyle name="SubTotal 2 8 2" xfId="55242" xr:uid="{5DF4C8F5-8812-4209-984D-0B19D2A1B3C8}"/>
    <cellStyle name="SubTotal 2 8 2 2" xfId="55243" xr:uid="{6285CDFD-91CC-4B5F-8B72-175AE7343B70}"/>
    <cellStyle name="SubTotal 2 8 2 3" xfId="55244" xr:uid="{5164610B-8C11-48E1-83BD-0C868C71E28A}"/>
    <cellStyle name="SubTotal 2 8 2 4" xfId="55245" xr:uid="{04B73A1C-3F32-42A2-9C05-10A922BAE5A9}"/>
    <cellStyle name="SubTotal 2 8 2 5" xfId="55246" xr:uid="{1CA0574A-BAA9-421F-BA77-6014EE1C6F67}"/>
    <cellStyle name="SubTotal 2 8 2 6" xfId="55247" xr:uid="{2100A2D4-0819-49E8-80E1-63D40B8F6FFD}"/>
    <cellStyle name="SubTotal 2 8 3" xfId="55248" xr:uid="{DD0D0E18-11B7-4EC7-899E-D695856BD7F2}"/>
    <cellStyle name="SubTotal 2 8 4" xfId="55249" xr:uid="{98F9F457-3127-424B-B3ED-B3FA2C035711}"/>
    <cellStyle name="SubTotal 2 8 5" xfId="55250" xr:uid="{C113610D-13F8-47FC-A9B8-A214219A0070}"/>
    <cellStyle name="SubTotal 2 8 6" xfId="55251" xr:uid="{9191C202-6A91-4BDB-A3ED-DE31D14CE924}"/>
    <cellStyle name="SubTotal 2 8 7" xfId="55252" xr:uid="{C6A3D6D0-440C-4E9C-9CBB-648C38623859}"/>
    <cellStyle name="SubTotal 2 8_Commentaires" xfId="55253" xr:uid="{5602FB99-34C0-40DE-B62E-CB70E090C6D0}"/>
    <cellStyle name="SubTotal 2 9" xfId="55254" xr:uid="{E95AC4E2-2739-4451-A04A-543A62193F8A}"/>
    <cellStyle name="SubTotal 2 9 2" xfId="55255" xr:uid="{16278699-4976-40E3-9485-790F05C23C66}"/>
    <cellStyle name="SubTotal 2 9 3" xfId="55256" xr:uid="{0858CF5B-1654-4853-85F6-8A3D76F038CD}"/>
    <cellStyle name="SubTotal 2 9 4" xfId="55257" xr:uid="{F834E63A-0089-47C2-B6C3-A123BDE9ACB0}"/>
    <cellStyle name="SubTotal 2 9 5" xfId="55258" xr:uid="{9DF1772C-562A-4FE4-AEB9-7CB3766966D3}"/>
    <cellStyle name="SubTotal 2 9 6" xfId="55259" xr:uid="{5FD69FB5-A4AA-4B16-AD4B-D82A67BB2AD3}"/>
    <cellStyle name="SubTotal 2_Commentaires" xfId="55260" xr:uid="{E5C8AA8C-F516-4B89-BBF7-6231977CDFF3}"/>
    <cellStyle name="SubTotal 20" xfId="55261" xr:uid="{6F7DF4F8-D225-41B0-9EA3-5EF1B4F4F5AD}"/>
    <cellStyle name="SubTotal 20 2" xfId="55262" xr:uid="{FD565601-7DFC-4101-BCC7-65B2F3F8E538}"/>
    <cellStyle name="SubTotal 20 2 2" xfId="55263" xr:uid="{8AC1A18C-6901-40BE-9898-23B672E96A02}"/>
    <cellStyle name="SubTotal 20 2_Commentaires" xfId="55264" xr:uid="{4B3EF3AB-3460-4AC4-96BF-8758D19E9BEB}"/>
    <cellStyle name="SubTotal 20 3" xfId="55265" xr:uid="{9915587F-F224-4035-93CF-6793AE0888AB}"/>
    <cellStyle name="SubTotal 20_Commentaires" xfId="55266" xr:uid="{111FCEC2-0408-4413-8250-A624EDEB5F23}"/>
    <cellStyle name="SubTotal 21" xfId="55267" xr:uid="{FDD568C2-DF00-4314-8569-FA76F20594D3}"/>
    <cellStyle name="SubTotal 21 2" xfId="55268" xr:uid="{491EA24C-552C-494B-840D-F532C257325B}"/>
    <cellStyle name="SubTotal 21 2 2" xfId="55269" xr:uid="{E6C14839-452E-4151-AB20-E40F688C4A2F}"/>
    <cellStyle name="SubTotal 21 2_Commentaires" xfId="55270" xr:uid="{11A381F9-7CEB-4F10-B478-4AFFE3319891}"/>
    <cellStyle name="SubTotal 21 3" xfId="55271" xr:uid="{694C3AB3-A5EF-4D92-9350-A6040A71CD22}"/>
    <cellStyle name="SubTotal 21_Commentaires" xfId="55272" xr:uid="{7E45AD30-DBB1-4E3E-965D-DBBBD482B99C}"/>
    <cellStyle name="SubTotal 22" xfId="55273" xr:uid="{31D2EAC4-82C8-4F6A-A947-F46454810C70}"/>
    <cellStyle name="SubTotal 22 2" xfId="55274" xr:uid="{226D9990-FBDE-49D7-AAF6-B872745EF97A}"/>
    <cellStyle name="SubTotal 22 2 2" xfId="55275" xr:uid="{0541CECE-5A8E-48D4-8E46-BCC4602B3E54}"/>
    <cellStyle name="SubTotal 22 2_Commentaires" xfId="55276" xr:uid="{76B4E911-5244-4E8E-BE04-5370532E30F5}"/>
    <cellStyle name="SubTotal 22 3" xfId="55277" xr:uid="{2731D177-AEC0-4C91-9C33-253D63F48ED4}"/>
    <cellStyle name="SubTotal 22_Commentaires" xfId="55278" xr:uid="{DB5DEE7D-6615-464D-87BB-C2218A628EA5}"/>
    <cellStyle name="SubTotal 23" xfId="55279" xr:uid="{D9F9DCC4-5FD4-486E-98DA-462E56557FCD}"/>
    <cellStyle name="SubTotal 23 2" xfId="55280" xr:uid="{C6699372-ABBD-4643-8314-770346D37516}"/>
    <cellStyle name="SubTotal 23_Commentaires" xfId="55281" xr:uid="{2FE75937-543F-4ED6-ADC2-2D3C4D08EB31}"/>
    <cellStyle name="SubTotal 24" xfId="55282" xr:uid="{AFA204A9-9A62-4D29-BF91-22EBDDC9BD90}"/>
    <cellStyle name="SubTotal 24 2" xfId="55283" xr:uid="{81EB06C3-D370-4973-B8DD-0AF60B075EB1}"/>
    <cellStyle name="SubTotal 24_Commentaires" xfId="55284" xr:uid="{73EC13EE-CF20-467E-950D-5284A6051BE4}"/>
    <cellStyle name="SubTotal 25" xfId="55285" xr:uid="{4085A83B-4AB1-47C1-BD58-B995F18D010B}"/>
    <cellStyle name="SubTotal 3" xfId="55286" xr:uid="{DF7BDACE-63AF-4B98-BCB7-65AB9570AB10}"/>
    <cellStyle name="SubTotal 3 10" xfId="55287" xr:uid="{13580DEA-3FB0-4887-8408-C7F2BF56ABEE}"/>
    <cellStyle name="SubTotal 3 11" xfId="55288" xr:uid="{1DCF0BA0-5B71-4615-8B06-759FBAD81155}"/>
    <cellStyle name="SubTotal 3 12" xfId="55289" xr:uid="{2C49886E-7221-41E8-AA08-E20D6D75248C}"/>
    <cellStyle name="SubTotal 3 13" xfId="55290" xr:uid="{850B2C46-ADDE-4A0C-9A75-F09D4017CACC}"/>
    <cellStyle name="SubTotal 3 2" xfId="55291" xr:uid="{F5B7CE6B-F5C3-4DA8-B0C7-027A255BB8E9}"/>
    <cellStyle name="SubTotal 3 2 10" xfId="55292" xr:uid="{DA4F1142-42E2-4CF5-8D09-119DD342A3F0}"/>
    <cellStyle name="SubTotal 3 2 11" xfId="55293" xr:uid="{50E25849-08D9-4498-89F8-72A7960F90FF}"/>
    <cellStyle name="SubTotal 3 2 2" xfId="55294" xr:uid="{E72024CA-B806-4855-8DB0-8B0FAA20DDC2}"/>
    <cellStyle name="SubTotal 3 2 2 2" xfId="55295" xr:uid="{CB5CCF0B-AED8-40AE-AE80-141162FEF7EE}"/>
    <cellStyle name="SubTotal 3 2 2 2 2" xfId="55296" xr:uid="{D97731DA-967A-4B5E-ADBE-403C6D1EB55C}"/>
    <cellStyle name="SubTotal 3 2 2 2 3" xfId="55297" xr:uid="{94900099-2E21-4360-961D-66F5BD63F7B2}"/>
    <cellStyle name="SubTotal 3 2 2 2 4" xfId="55298" xr:uid="{A1AD2813-6E96-440A-9634-717C6F0C67EC}"/>
    <cellStyle name="SubTotal 3 2 2 2 5" xfId="55299" xr:uid="{F491339F-16E3-4DCE-AC06-D0DE5AD354A9}"/>
    <cellStyle name="SubTotal 3 2 2 2 6" xfId="55300" xr:uid="{1B48264F-E118-441A-8690-430C2953EF0D}"/>
    <cellStyle name="SubTotal 3 2 2 3" xfId="55301" xr:uid="{A68FB9A4-DDE5-47FB-8E62-9700DD82222C}"/>
    <cellStyle name="SubTotal 3 2 2 3 2" xfId="55302" xr:uid="{18FA7A52-3C94-4F46-975F-3BEB0437D187}"/>
    <cellStyle name="SubTotal 3 2 2 3 3" xfId="55303" xr:uid="{9A8C78ED-E0F2-4EE4-B73A-AA9C0FF9DC3E}"/>
    <cellStyle name="SubTotal 3 2 2 3 4" xfId="55304" xr:uid="{59F0047C-304E-41DF-9FE8-A5F65359F5CB}"/>
    <cellStyle name="SubTotal 3 2 2 3 5" xfId="55305" xr:uid="{55DD2413-4E81-47F3-8B49-1F5F71BB19D4}"/>
    <cellStyle name="SubTotal 3 2 2 3 6" xfId="55306" xr:uid="{55A6A6D9-9818-45CC-8459-95F60ECFC779}"/>
    <cellStyle name="SubTotal 3 2 2 4" xfId="55307" xr:uid="{0E92CF2E-7EB2-404F-B494-20405BA101D7}"/>
    <cellStyle name="SubTotal 3 2 2 5" xfId="55308" xr:uid="{0437BE9E-BB6F-4EC0-9F1B-9F510C00441C}"/>
    <cellStyle name="SubTotal 3 2 2 6" xfId="55309" xr:uid="{C75832FF-0295-4F46-8CF6-155EC5C5BDB6}"/>
    <cellStyle name="SubTotal 3 2 2 7" xfId="55310" xr:uid="{D5A1DE2F-1736-4967-B045-0F5F2561A4C7}"/>
    <cellStyle name="SubTotal 3 2 2 8" xfId="55311" xr:uid="{469DB6B4-375D-477E-9D03-016D9ED670FC}"/>
    <cellStyle name="SubTotal 3 2 2_Commentaires" xfId="55312" xr:uid="{68E991D4-A073-4989-9DFC-F42E7B32A045}"/>
    <cellStyle name="SubTotal 3 2 3" xfId="55313" xr:uid="{5DCDA96D-2863-4FD2-B000-0D45F3733AC4}"/>
    <cellStyle name="SubTotal 3 2 3 2" xfId="55314" xr:uid="{19BCAC47-F123-4933-BCAD-6E38224BCE1C}"/>
    <cellStyle name="SubTotal 3 2 3 2 2" xfId="55315" xr:uid="{CE66C24D-7817-4F3B-8165-4F5D576CA21B}"/>
    <cellStyle name="SubTotal 3 2 3 2 3" xfId="55316" xr:uid="{04FF8BC3-2203-43B1-941B-7255981574D3}"/>
    <cellStyle name="SubTotal 3 2 3 2 4" xfId="55317" xr:uid="{4693F603-E387-41DE-9FDB-337B1EAEABE6}"/>
    <cellStyle name="SubTotal 3 2 3 2 5" xfId="55318" xr:uid="{5F96A157-F376-4339-9EFA-EC9B927F5043}"/>
    <cellStyle name="SubTotal 3 2 3 2 6" xfId="55319" xr:uid="{7462C1C7-727B-4169-97B5-26B327E849A7}"/>
    <cellStyle name="SubTotal 3 2 3 3" xfId="55320" xr:uid="{85138B9D-D8B9-46E3-A9E3-753B0C82E2D4}"/>
    <cellStyle name="SubTotal 3 2 3 3 2" xfId="55321" xr:uid="{4727F703-A1CA-47A6-8050-08E236A959F9}"/>
    <cellStyle name="SubTotal 3 2 3 3 3" xfId="55322" xr:uid="{EA4EAF5C-ADCE-4AEF-B84C-E3B6D5F3C386}"/>
    <cellStyle name="SubTotal 3 2 3 3 4" xfId="55323" xr:uid="{4737547B-8BD8-4DA2-8C75-10A84DAEE242}"/>
    <cellStyle name="SubTotal 3 2 3 3 5" xfId="55324" xr:uid="{61917C13-F9DC-431E-A9CC-4C5F7BF35AAE}"/>
    <cellStyle name="SubTotal 3 2 3 3 6" xfId="55325" xr:uid="{2087F610-C92B-40EB-B43F-33301C17C479}"/>
    <cellStyle name="SubTotal 3 2 3 4" xfId="55326" xr:uid="{62FDFD38-F35E-4CA4-AF01-3D57E74C8AE9}"/>
    <cellStyle name="SubTotal 3 2 3 5" xfId="55327" xr:uid="{E6DCB471-C26D-4730-AD9E-FED3C21BA620}"/>
    <cellStyle name="SubTotal 3 2 3 6" xfId="55328" xr:uid="{8E817C97-9710-4C40-BE0A-1A102550DB5D}"/>
    <cellStyle name="SubTotal 3 2 3 7" xfId="55329" xr:uid="{FACD626B-73D0-4EE8-A12E-2069D0A99778}"/>
    <cellStyle name="SubTotal 3 2 3 8" xfId="55330" xr:uid="{E7F9DEC5-068A-4AEC-AF46-72A05E01B8B0}"/>
    <cellStyle name="SubTotal 3 2 3_Commentaires" xfId="55331" xr:uid="{E40599C0-BB24-4641-8BF5-B39EAA183562}"/>
    <cellStyle name="SubTotal 3 2 4" xfId="55332" xr:uid="{FC92BE70-8DD0-48A9-8B09-B6C81F54E55E}"/>
    <cellStyle name="SubTotal 3 2 4 2" xfId="55333" xr:uid="{9322709D-1BF0-4454-B590-84610EE3B835}"/>
    <cellStyle name="SubTotal 3 2 4 2 2" xfId="55334" xr:uid="{A7CA8422-A178-4F12-9423-1FFB1849CD9F}"/>
    <cellStyle name="SubTotal 3 2 4 2 3" xfId="55335" xr:uid="{B2FDC48C-9620-4ED6-898B-47BA24DE6D01}"/>
    <cellStyle name="SubTotal 3 2 4 2 4" xfId="55336" xr:uid="{F29D43EA-10E5-4920-B588-45F76072E0A1}"/>
    <cellStyle name="SubTotal 3 2 4 2 5" xfId="55337" xr:uid="{1AB6185E-7A6B-4A09-848F-043E50279FCC}"/>
    <cellStyle name="SubTotal 3 2 4 2 6" xfId="55338" xr:uid="{A23B02BE-1CD1-409F-BD84-9276F11097BB}"/>
    <cellStyle name="SubTotal 3 2 4 3" xfId="55339" xr:uid="{9290B98C-61ED-4247-A3FE-E99F694E1560}"/>
    <cellStyle name="SubTotal 3 2 4 3 2" xfId="55340" xr:uid="{1F0E9BDD-B03B-4671-B1CE-3BC9AD968ADE}"/>
    <cellStyle name="SubTotal 3 2 4 3 3" xfId="55341" xr:uid="{9DD6341E-6224-4AA3-9147-70D28406B7C7}"/>
    <cellStyle name="SubTotal 3 2 4 3 4" xfId="55342" xr:uid="{B3F96AE7-316A-41B0-A88B-A0BF2E406E2C}"/>
    <cellStyle name="SubTotal 3 2 4 3 5" xfId="55343" xr:uid="{0C8103AA-6BB2-4DE4-83FB-270558A479CB}"/>
    <cellStyle name="SubTotal 3 2 4 3 6" xfId="55344" xr:uid="{045958E1-C548-43D1-8FA4-E283D8E6D20F}"/>
    <cellStyle name="SubTotal 3 2 4 4" xfId="55345" xr:uid="{78F2D2B2-AEE8-4D84-AB49-6C0DD9559852}"/>
    <cellStyle name="SubTotal 3 2 4 5" xfId="55346" xr:uid="{4931F853-3E87-45D7-B17F-660A9C844B3E}"/>
    <cellStyle name="SubTotal 3 2 4 6" xfId="55347" xr:uid="{8DFCE59B-7444-445E-B180-88FE4CA0C696}"/>
    <cellStyle name="SubTotal 3 2 4 7" xfId="55348" xr:uid="{C28926AD-B9F6-48BE-8D99-86400345FD03}"/>
    <cellStyle name="SubTotal 3 2 4 8" xfId="55349" xr:uid="{BEA75AAA-7A7F-4A5D-9699-00CD1185F292}"/>
    <cellStyle name="SubTotal 3 2 5" xfId="55350" xr:uid="{E7A12AB2-0F00-4D0A-9A44-8A478E3D297E}"/>
    <cellStyle name="SubTotal 3 2 5 2" xfId="55351" xr:uid="{95A395EE-92D7-43C5-8CBD-C09A4B852E1E}"/>
    <cellStyle name="SubTotal 3 2 5 3" xfId="55352" xr:uid="{09C181A1-BB1D-492B-82AE-0F6DC00F0EBE}"/>
    <cellStyle name="SubTotal 3 2 5 4" xfId="55353" xr:uid="{C08B9EA7-CE4D-417D-9CA9-7E530DA7DFD7}"/>
    <cellStyle name="SubTotal 3 2 5 5" xfId="55354" xr:uid="{278AA921-BF36-4106-B4E7-E34E75A3A5D7}"/>
    <cellStyle name="SubTotal 3 2 5 6" xfId="55355" xr:uid="{FA3C346D-46BD-4712-B9A6-D7B7D51ED86E}"/>
    <cellStyle name="SubTotal 3 2 6" xfId="55356" xr:uid="{E4C321DC-D0D7-4497-98B0-9F1319B552E5}"/>
    <cellStyle name="SubTotal 3 2 6 2" xfId="55357" xr:uid="{66FE7718-532B-4F7C-AB42-483CA9C2D125}"/>
    <cellStyle name="SubTotal 3 2 6 3" xfId="55358" xr:uid="{807CEC95-FA5F-49FC-B336-0A6307A0A054}"/>
    <cellStyle name="SubTotal 3 2 6 4" xfId="55359" xr:uid="{BC4D49FE-12B5-49A6-8BD8-DAAAC45F1460}"/>
    <cellStyle name="SubTotal 3 2 6 5" xfId="55360" xr:uid="{D021D296-B035-42CC-AAA1-B0E9BC39BCB6}"/>
    <cellStyle name="SubTotal 3 2 6 6" xfId="55361" xr:uid="{45A947FA-0EC6-4959-9DE2-C29F47479675}"/>
    <cellStyle name="SubTotal 3 2 7" xfId="55362" xr:uid="{35859B54-9452-48A3-8F71-EC394117C36A}"/>
    <cellStyle name="SubTotal 3 2 8" xfId="55363" xr:uid="{ACAD4A35-C392-4AD6-964C-FEEFB9EB0287}"/>
    <cellStyle name="SubTotal 3 2 9" xfId="55364" xr:uid="{5F885C01-6846-4004-9120-0F946A42071D}"/>
    <cellStyle name="SubTotal 3 2_Commentaires" xfId="55365" xr:uid="{2B9B0575-EDD8-4F70-BF06-A98AF2F4EB25}"/>
    <cellStyle name="SubTotal 3 3" xfId="55366" xr:uid="{2044A41F-1FC8-47AA-A319-EF54935E57EF}"/>
    <cellStyle name="SubTotal 3 3 2" xfId="55367" xr:uid="{7A435F9B-559E-4A84-B9C2-5A6DB5880825}"/>
    <cellStyle name="SubTotal 3 3 2 2" xfId="55368" xr:uid="{453D45B0-2001-46C8-8315-6081873928E9}"/>
    <cellStyle name="SubTotal 3 3 2 3" xfId="55369" xr:uid="{40CADC16-C3E2-4BC1-A30D-D5D31A4BA753}"/>
    <cellStyle name="SubTotal 3 3 2 4" xfId="55370" xr:uid="{7E6FE88B-744D-445C-80F6-D6DBBBD51353}"/>
    <cellStyle name="SubTotal 3 3 2 5" xfId="55371" xr:uid="{8352608C-8C16-4DDE-996E-BDC7492ED5F8}"/>
    <cellStyle name="SubTotal 3 3 2 6" xfId="55372" xr:uid="{FAC4376F-685D-47BA-8033-42880D0B014D}"/>
    <cellStyle name="SubTotal 3 3 2_Commentaires" xfId="55373" xr:uid="{E6851BF8-E5CE-41CD-AED1-7A4371E9A705}"/>
    <cellStyle name="SubTotal 3 3 3" xfId="55374" xr:uid="{0F92087E-DBD4-4D88-95CE-12A312844FC7}"/>
    <cellStyle name="SubTotal 3 3 3 2" xfId="55375" xr:uid="{DFAEDE0D-8EEC-4B4A-9929-616DE8BA041C}"/>
    <cellStyle name="SubTotal 3 3 3 3" xfId="55376" xr:uid="{53D81ACD-D4B2-4A61-9C78-7EECC227B05F}"/>
    <cellStyle name="SubTotal 3 3 3 4" xfId="55377" xr:uid="{3DF0BAC6-C48A-4F08-ABD8-328A3070A9BB}"/>
    <cellStyle name="SubTotal 3 3 3 5" xfId="55378" xr:uid="{9DD8A0E6-46B6-48FA-9C1E-AF93A06E1911}"/>
    <cellStyle name="SubTotal 3 3 3 6" xfId="55379" xr:uid="{A96D1363-7E6C-4790-8992-C2A5595CCA05}"/>
    <cellStyle name="SubTotal 3 3 4" xfId="55380" xr:uid="{C233E52B-E40B-4376-9F06-9055CB26C7FA}"/>
    <cellStyle name="SubTotal 3 3 5" xfId="55381" xr:uid="{CA63A5C0-A04B-4286-ACEB-E6CAF743BB26}"/>
    <cellStyle name="SubTotal 3 3 6" xfId="55382" xr:uid="{CEF996B0-7FCF-4958-8FD1-5BA8C62EE58D}"/>
    <cellStyle name="SubTotal 3 3 7" xfId="55383" xr:uid="{3DB0EB2A-569F-437F-949A-DCAF10898AA6}"/>
    <cellStyle name="SubTotal 3 3 8" xfId="55384" xr:uid="{79DE3AF7-1912-4B80-A81D-93148A874991}"/>
    <cellStyle name="SubTotal 3 3_Commentaires" xfId="55385" xr:uid="{B256952E-58EF-4BD8-BEF4-2D642E0A7E86}"/>
    <cellStyle name="SubTotal 3 4" xfId="55386" xr:uid="{77B6A01C-BB63-499E-BE4E-9A53B96F4E81}"/>
    <cellStyle name="SubTotal 3 4 2" xfId="55387" xr:uid="{A39B0E65-565F-4288-9AD0-D1D68E2606DF}"/>
    <cellStyle name="SubTotal 3 4 2 2" xfId="55388" xr:uid="{60B635FA-FC18-46E9-9DA8-C41265605EF5}"/>
    <cellStyle name="SubTotal 3 4 2 3" xfId="55389" xr:uid="{3CA2873D-E7A0-4C81-A7D6-736B83253DDD}"/>
    <cellStyle name="SubTotal 3 4 2 4" xfId="55390" xr:uid="{299ED334-3771-42DB-845A-66B8C181F238}"/>
    <cellStyle name="SubTotal 3 4 2 5" xfId="55391" xr:uid="{0B884077-820B-4B50-A104-A08FDD96C0E2}"/>
    <cellStyle name="SubTotal 3 4 2 6" xfId="55392" xr:uid="{2701B8DC-DBCD-4B24-A6BF-5E42ABC1BAB3}"/>
    <cellStyle name="SubTotal 3 4 2_Commentaires" xfId="55393" xr:uid="{B8EFC090-C5C2-4FED-8078-67F676D3A829}"/>
    <cellStyle name="SubTotal 3 4 3" xfId="55394" xr:uid="{4DEA5168-4AA5-4021-B193-B0E5615623C5}"/>
    <cellStyle name="SubTotal 3 4 3 2" xfId="55395" xr:uid="{0097713B-4D8C-403F-8DD0-7E129C1D608A}"/>
    <cellStyle name="SubTotal 3 4 3 3" xfId="55396" xr:uid="{710046B6-8DA2-4B9B-BAF8-395BB5B31559}"/>
    <cellStyle name="SubTotal 3 4 3 4" xfId="55397" xr:uid="{AA853A83-B3B6-45FD-9107-CDE2BE86586A}"/>
    <cellStyle name="SubTotal 3 4 3 5" xfId="55398" xr:uid="{B6EB3CB9-8281-4B77-B505-0039532D47F0}"/>
    <cellStyle name="SubTotal 3 4 3 6" xfId="55399" xr:uid="{38274873-9DB6-4C54-95DA-E39FE76045B0}"/>
    <cellStyle name="SubTotal 3 4 4" xfId="55400" xr:uid="{48F95B3A-8E2C-4417-90D7-1C1F2B8B15DC}"/>
    <cellStyle name="SubTotal 3 4 5" xfId="55401" xr:uid="{603A507F-F5F4-4264-B5D7-3A8F682E8255}"/>
    <cellStyle name="SubTotal 3 4 6" xfId="55402" xr:uid="{6CAB73D4-632B-4701-9A63-D5428A66E30C}"/>
    <cellStyle name="SubTotal 3 4 7" xfId="55403" xr:uid="{5D4D8B6B-CE0D-4166-ACCE-048415085CCD}"/>
    <cellStyle name="SubTotal 3 4 8" xfId="55404" xr:uid="{3CE9F2F0-6798-46F2-9818-C2EF6E24C1F0}"/>
    <cellStyle name="SubTotal 3 4_Commentaires" xfId="55405" xr:uid="{0805E3F3-9278-4DCB-BD7C-27D9E56E9A79}"/>
    <cellStyle name="SubTotal 3 5" xfId="55406" xr:uid="{46708D39-0256-4BC2-A9ED-B94120504E81}"/>
    <cellStyle name="SubTotal 3 5 2" xfId="55407" xr:uid="{297C88BA-2282-488A-A7A7-50179C78AFD6}"/>
    <cellStyle name="SubTotal 3 5 2 2" xfId="55408" xr:uid="{7DB6D7C2-EBF1-495C-86F0-83DBDBAA9593}"/>
    <cellStyle name="SubTotal 3 5 2 3" xfId="55409" xr:uid="{369A3F46-05E5-4130-8981-2717174FB81C}"/>
    <cellStyle name="SubTotal 3 5 2 4" xfId="55410" xr:uid="{6CB3727C-4F8B-4CBC-9202-E18F80658ED1}"/>
    <cellStyle name="SubTotal 3 5 2 5" xfId="55411" xr:uid="{3C549409-F4FB-49D5-B10B-287041B6DA15}"/>
    <cellStyle name="SubTotal 3 5 2 6" xfId="55412" xr:uid="{F10E99CE-11FB-4C20-8713-E2C4EB9C8538}"/>
    <cellStyle name="SubTotal 3 5 2_Commentaires" xfId="55413" xr:uid="{94FDBF79-F5D2-479B-874E-E99BC4A5FA49}"/>
    <cellStyle name="SubTotal 3 5 3" xfId="55414" xr:uid="{E400C2FF-B345-45E8-AF57-F023E0F2F805}"/>
    <cellStyle name="SubTotal 3 5 3 2" xfId="55415" xr:uid="{FCB59D63-EC71-420F-8D9C-8F13D7D374ED}"/>
    <cellStyle name="SubTotal 3 5 3 3" xfId="55416" xr:uid="{9710381F-C454-4414-B1EB-4E0A1582CC84}"/>
    <cellStyle name="SubTotal 3 5 3 4" xfId="55417" xr:uid="{B6630A12-1471-4EB8-9A68-FD952C2CD93E}"/>
    <cellStyle name="SubTotal 3 5 3 5" xfId="55418" xr:uid="{C1349091-E44E-404B-9DF7-99C84609997F}"/>
    <cellStyle name="SubTotal 3 5 3 6" xfId="55419" xr:uid="{A68BDEAC-384E-4F1B-A707-0F5334298BBA}"/>
    <cellStyle name="SubTotal 3 5 4" xfId="55420" xr:uid="{76925C84-19CF-4ACD-925A-4F85142011F6}"/>
    <cellStyle name="SubTotal 3 5 5" xfId="55421" xr:uid="{9C769CF2-9698-41FD-B83C-6097246E8B69}"/>
    <cellStyle name="SubTotal 3 5 6" xfId="55422" xr:uid="{8EB5CED8-5765-424C-803D-05A9E65E56AF}"/>
    <cellStyle name="SubTotal 3 5 7" xfId="55423" xr:uid="{440D4585-EBE4-4935-9F84-FE3724F9F444}"/>
    <cellStyle name="SubTotal 3 5 8" xfId="55424" xr:uid="{535301E4-8432-4212-A8F1-CA56B90FC72F}"/>
    <cellStyle name="SubTotal 3 5_Commentaires" xfId="55425" xr:uid="{DB6988CB-3164-4810-A3D8-FA0239AFDBAB}"/>
    <cellStyle name="SubTotal 3 6" xfId="55426" xr:uid="{1921E314-2788-43EA-A031-9F4030D0C31A}"/>
    <cellStyle name="SubTotal 3 6 2" xfId="55427" xr:uid="{7662ED04-5B25-4158-80F0-B4838F334307}"/>
    <cellStyle name="SubTotal 3 6 2 2" xfId="55428" xr:uid="{ECD4C3AF-1EA4-4413-A9C1-ADAB56C35562}"/>
    <cellStyle name="SubTotal 3 6 2 3" xfId="55429" xr:uid="{C66F1347-4568-451F-AC81-EC5C20D642AE}"/>
    <cellStyle name="SubTotal 3 6 2 4" xfId="55430" xr:uid="{7FC8F584-B3D6-44DC-8D8C-1CFDD28E38F8}"/>
    <cellStyle name="SubTotal 3 6 2 5" xfId="55431" xr:uid="{1DA7D32B-D0A8-48EB-A15B-10D11F9DC0F3}"/>
    <cellStyle name="SubTotal 3 6 2 6" xfId="55432" xr:uid="{19C4BAD1-35B4-4D8B-9D11-E5E59EB0A303}"/>
    <cellStyle name="SubTotal 3 6 2_Commentaires" xfId="55433" xr:uid="{79898E63-3794-46FF-9437-FDD14084DD9C}"/>
    <cellStyle name="SubTotal 3 6 3" xfId="55434" xr:uid="{2B174918-DE51-48D5-9122-3C480497E3FE}"/>
    <cellStyle name="SubTotal 3 6 3 2" xfId="55435" xr:uid="{57857B07-B300-455F-9F90-57C0CC000B33}"/>
    <cellStyle name="SubTotal 3 6 3 3" xfId="55436" xr:uid="{DC004768-06F3-426A-8ECA-7A4551CFE3B9}"/>
    <cellStyle name="SubTotal 3 6 3 4" xfId="55437" xr:uid="{1DA22B31-8F3D-42FA-8664-FEAFA757836E}"/>
    <cellStyle name="SubTotal 3 6 3 5" xfId="55438" xr:uid="{6777E348-96F7-4E03-82DE-90D9B9F902A2}"/>
    <cellStyle name="SubTotal 3 6 3 6" xfId="55439" xr:uid="{6A0651EB-50CC-4D7E-BB39-0578E90B62FE}"/>
    <cellStyle name="SubTotal 3 6 4" xfId="55440" xr:uid="{EE19E710-95AC-49E7-B714-E1592826E067}"/>
    <cellStyle name="SubTotal 3 6 5" xfId="55441" xr:uid="{6ABEC1CC-6A4A-4147-9131-529D9596A840}"/>
    <cellStyle name="SubTotal 3 6 6" xfId="55442" xr:uid="{CB59D6E1-FE52-4AB4-8906-CA35C8961FE0}"/>
    <cellStyle name="SubTotal 3 6 7" xfId="55443" xr:uid="{245D5D18-059B-4BDC-B4D3-09CD828591B7}"/>
    <cellStyle name="SubTotal 3 6 8" xfId="55444" xr:uid="{677E0908-E040-4A54-9775-1D632014696D}"/>
    <cellStyle name="SubTotal 3 6_Commentaires" xfId="55445" xr:uid="{204B3385-B06C-45F7-B991-DDD951D01EF7}"/>
    <cellStyle name="SubTotal 3 7" xfId="55446" xr:uid="{AEBD2011-9E30-4732-9EAF-96740CFB59AC}"/>
    <cellStyle name="SubTotal 3 7 2" xfId="55447" xr:uid="{8DD9E037-2FEE-4D33-B487-059AFD3358A6}"/>
    <cellStyle name="SubTotal 3 7 2 2" xfId="55448" xr:uid="{D8E0077D-2A3F-4D69-8A65-991907824398}"/>
    <cellStyle name="SubTotal 3 7 2 3" xfId="55449" xr:uid="{AE43D648-2056-4C4F-AE3E-E9A91C33AD0C}"/>
    <cellStyle name="SubTotal 3 7 2 4" xfId="55450" xr:uid="{50C880B5-9876-414C-8F5C-D527D3B1CE72}"/>
    <cellStyle name="SubTotal 3 7 2 5" xfId="55451" xr:uid="{258C033B-CB43-4C57-9D7A-ECE8D94CBAD5}"/>
    <cellStyle name="SubTotal 3 7 2 6" xfId="55452" xr:uid="{5ADA0E05-8D6C-4980-9934-1D3952B59AD1}"/>
    <cellStyle name="SubTotal 3 7 3" xfId="55453" xr:uid="{06BC3844-C5BC-488B-80DE-1D87BAFF4541}"/>
    <cellStyle name="SubTotal 3 7 4" xfId="55454" xr:uid="{EC4BC1BB-E0EA-4304-A208-E230D9914CA0}"/>
    <cellStyle name="SubTotal 3 7 5" xfId="55455" xr:uid="{FEBA73BF-9F1A-4000-95F7-84FD69F5A276}"/>
    <cellStyle name="SubTotal 3 7 6" xfId="55456" xr:uid="{AB6677CA-9870-41A7-998C-974952DE814A}"/>
    <cellStyle name="SubTotal 3 7 7" xfId="55457" xr:uid="{32E61DAF-AB09-42C1-AF01-CA98E628DC2C}"/>
    <cellStyle name="SubTotal 3 7_Commentaires" xfId="55458" xr:uid="{6CE5B548-3856-4699-8F77-FE243D1660CB}"/>
    <cellStyle name="SubTotal 3 8" xfId="55459" xr:uid="{B8B3AAB5-9E67-4D5F-A739-4181FFA980A7}"/>
    <cellStyle name="SubTotal 3 8 2" xfId="55460" xr:uid="{F8931A02-E984-4C2B-AAF0-846BB9D9610E}"/>
    <cellStyle name="SubTotal 3 8 3" xfId="55461" xr:uid="{8C787552-6F7F-4599-8D1E-2DF94E53D29A}"/>
    <cellStyle name="SubTotal 3 8 4" xfId="55462" xr:uid="{6DA7BFF8-FE0E-422F-9390-18A2F2AAED05}"/>
    <cellStyle name="SubTotal 3 8 5" xfId="55463" xr:uid="{91D1A8EE-2F9F-48E9-8034-BFDC8F8A58D1}"/>
    <cellStyle name="SubTotal 3 8 6" xfId="55464" xr:uid="{28991AB4-201F-49EC-83CF-ECF29EC89EF7}"/>
    <cellStyle name="SubTotal 3 8_Commentaires" xfId="55465" xr:uid="{E1C3D8C0-15CE-4CD2-8D2D-2CD69E0F07B1}"/>
    <cellStyle name="SubTotal 3 9" xfId="55466" xr:uid="{BE0311F0-A30F-4BDB-8A98-777E1798E4F6}"/>
    <cellStyle name="SubTotal 3_Commentaires" xfId="55467" xr:uid="{0573E5F8-BCDB-4732-A9FE-F74AE5636353}"/>
    <cellStyle name="SubTotal 4" xfId="55468" xr:uid="{01150452-10E5-4C69-903B-6606101D09E4}"/>
    <cellStyle name="SubTotal 4 10" xfId="55469" xr:uid="{441456BA-BF55-4936-A743-B2C69D1C473B}"/>
    <cellStyle name="SubTotal 4 11" xfId="55470" xr:uid="{6F700A06-CBE4-412B-8387-DA9B010AB92A}"/>
    <cellStyle name="SubTotal 4 12" xfId="55471" xr:uid="{08656788-36F0-476D-A13D-A48E53C3E142}"/>
    <cellStyle name="SubTotal 4 13" xfId="55472" xr:uid="{1E4091C8-DC0C-49B8-A2A6-E615B6DC0549}"/>
    <cellStyle name="SubTotal 4 2" xfId="55473" xr:uid="{73C7A1F6-85DA-4E11-B355-2FBC60752CAB}"/>
    <cellStyle name="SubTotal 4 2 10" xfId="55474" xr:uid="{B001C061-B9A9-4111-908E-ECDC937A1658}"/>
    <cellStyle name="SubTotal 4 2 11" xfId="55475" xr:uid="{7CED73AB-1265-4E6A-8382-B151B5416527}"/>
    <cellStyle name="SubTotal 4 2 2" xfId="55476" xr:uid="{2A485C72-7BEF-4B6E-B0F8-905770AA3A9B}"/>
    <cellStyle name="SubTotal 4 2 2 2" xfId="55477" xr:uid="{66D6E7FA-C93E-4EA2-826D-5A1C58AA4CCC}"/>
    <cellStyle name="SubTotal 4 2 2 2 2" xfId="55478" xr:uid="{2E6DC528-3AEC-4B6B-A2C0-62327A6E70FF}"/>
    <cellStyle name="SubTotal 4 2 2 2 3" xfId="55479" xr:uid="{B261EFBD-5295-465F-88D3-7F6DC137F578}"/>
    <cellStyle name="SubTotal 4 2 2 2 4" xfId="55480" xr:uid="{012D14AA-0455-4A76-8C53-3F6AC9930213}"/>
    <cellStyle name="SubTotal 4 2 2 2 5" xfId="55481" xr:uid="{17130693-5777-4B1B-93C8-D936C3478A01}"/>
    <cellStyle name="SubTotal 4 2 2 2 6" xfId="55482" xr:uid="{B3272966-2AAF-429D-9EF9-D0CE5CD36B8C}"/>
    <cellStyle name="SubTotal 4 2 2 3" xfId="55483" xr:uid="{DEC508B8-9D76-4F7A-91CC-F7899D02BAE0}"/>
    <cellStyle name="SubTotal 4 2 2 3 2" xfId="55484" xr:uid="{1399D187-6C73-4C8A-AA80-4E29E3C20F5C}"/>
    <cellStyle name="SubTotal 4 2 2 3 3" xfId="55485" xr:uid="{EDBEEDD7-A4EE-455E-9B31-1E34AD5BBFDF}"/>
    <cellStyle name="SubTotal 4 2 2 3 4" xfId="55486" xr:uid="{A0FE4CDD-BCA4-4769-BF8B-2CDD1C97AE83}"/>
    <cellStyle name="SubTotal 4 2 2 3 5" xfId="55487" xr:uid="{2868D340-312E-43B7-979E-A96E28DBCD5C}"/>
    <cellStyle name="SubTotal 4 2 2 3 6" xfId="55488" xr:uid="{80CFC2BC-BC01-4304-885E-5202F020BF0C}"/>
    <cellStyle name="SubTotal 4 2 2 4" xfId="55489" xr:uid="{B127CCA7-DBB1-43C3-BC12-18A17886DAE4}"/>
    <cellStyle name="SubTotal 4 2 2 5" xfId="55490" xr:uid="{32B4FCC3-7B0A-49E1-BF8A-91A22BC150AC}"/>
    <cellStyle name="SubTotal 4 2 2 6" xfId="55491" xr:uid="{DB76F71C-A340-42CE-8D0C-2FC260AA1779}"/>
    <cellStyle name="SubTotal 4 2 2 7" xfId="55492" xr:uid="{18EB4624-1F29-4249-A4B3-68C451A36B20}"/>
    <cellStyle name="SubTotal 4 2 2 8" xfId="55493" xr:uid="{50AF4CE5-65D0-4544-A2B4-65DAA3D5BB5A}"/>
    <cellStyle name="SubTotal 4 2 2_Commentaires" xfId="55494" xr:uid="{7AF38CFE-B2E2-4BB2-A7EB-9EEE3453C688}"/>
    <cellStyle name="SubTotal 4 2 3" xfId="55495" xr:uid="{78F02018-C950-4A3C-B4C0-522FDC16EAFA}"/>
    <cellStyle name="SubTotal 4 2 3 2" xfId="55496" xr:uid="{90027B5F-EE09-4FF9-AAAB-E85AF1BE71D9}"/>
    <cellStyle name="SubTotal 4 2 3 2 2" xfId="55497" xr:uid="{F8CD1D14-1746-4183-A23D-518998D90591}"/>
    <cellStyle name="SubTotal 4 2 3 2 3" xfId="55498" xr:uid="{57B00FEF-F64F-4A28-83AF-3A57A54DA6F0}"/>
    <cellStyle name="SubTotal 4 2 3 2 4" xfId="55499" xr:uid="{070C164A-4B13-46C4-9F7F-A19D786616A6}"/>
    <cellStyle name="SubTotal 4 2 3 2 5" xfId="55500" xr:uid="{164DFF11-1474-469D-BF2F-F0D34F688465}"/>
    <cellStyle name="SubTotal 4 2 3 2 6" xfId="55501" xr:uid="{B134F3B0-B96C-449A-9C6D-ABD83479981F}"/>
    <cellStyle name="SubTotal 4 2 3 3" xfId="55502" xr:uid="{CC1EB9FD-BC8F-476C-9A27-4AAC0430CA3A}"/>
    <cellStyle name="SubTotal 4 2 3 3 2" xfId="55503" xr:uid="{B81BB41E-99C7-4227-95FE-8FDD620FD1EC}"/>
    <cellStyle name="SubTotal 4 2 3 3 3" xfId="55504" xr:uid="{9EC8476C-7CFC-48E7-9691-55D84FA39B7A}"/>
    <cellStyle name="SubTotal 4 2 3 3 4" xfId="55505" xr:uid="{69CCADC9-8B0F-49CD-83B3-FE8FB99B9569}"/>
    <cellStyle name="SubTotal 4 2 3 3 5" xfId="55506" xr:uid="{58C6A41A-C0FA-4C0C-AA3F-F00EEA4F7CA4}"/>
    <cellStyle name="SubTotal 4 2 3 3 6" xfId="55507" xr:uid="{3E11590B-7A94-4400-B8B9-621042A2E4BE}"/>
    <cellStyle name="SubTotal 4 2 3 4" xfId="55508" xr:uid="{DE8ACC81-EEF7-4E03-920D-F3995612F825}"/>
    <cellStyle name="SubTotal 4 2 3 5" xfId="55509" xr:uid="{88B0E1C0-7071-41BE-B4D1-C1AFFD6AF5EB}"/>
    <cellStyle name="SubTotal 4 2 3 6" xfId="55510" xr:uid="{C16A103F-591B-41CB-BDD5-1DD60AB4E942}"/>
    <cellStyle name="SubTotal 4 2 3 7" xfId="55511" xr:uid="{23FB418C-DE9A-4157-A2BB-28477F4678A0}"/>
    <cellStyle name="SubTotal 4 2 3 8" xfId="55512" xr:uid="{E2AC1D20-7ADA-43A5-913C-D8FC69669F01}"/>
    <cellStyle name="SubTotal 4 2 3_Commentaires" xfId="55513" xr:uid="{E616C88A-F614-4F3C-987D-0AB75156B46B}"/>
    <cellStyle name="SubTotal 4 2 4" xfId="55514" xr:uid="{74AF0D7C-F267-4E61-B140-05F33414CC24}"/>
    <cellStyle name="SubTotal 4 2 4 2" xfId="55515" xr:uid="{4DBDA3D6-232C-4581-B7EE-576AD4294B35}"/>
    <cellStyle name="SubTotal 4 2 4 2 2" xfId="55516" xr:uid="{5E185F47-8447-47BD-9920-A03579E13100}"/>
    <cellStyle name="SubTotal 4 2 4 2 3" xfId="55517" xr:uid="{25B77E2F-4694-46F1-8527-6FB8FEE0ED4F}"/>
    <cellStyle name="SubTotal 4 2 4 2 4" xfId="55518" xr:uid="{3BF238FF-54C7-45F2-83E5-E2331FB5DAFB}"/>
    <cellStyle name="SubTotal 4 2 4 2 5" xfId="55519" xr:uid="{199E569B-803D-4EFC-8D66-578784450B26}"/>
    <cellStyle name="SubTotal 4 2 4 2 6" xfId="55520" xr:uid="{BA0970E4-A70B-437E-B351-F1BD4D0B0B13}"/>
    <cellStyle name="SubTotal 4 2 4 3" xfId="55521" xr:uid="{23E2FF28-D445-4461-8948-7C50EA4E35C1}"/>
    <cellStyle name="SubTotal 4 2 4 3 2" xfId="55522" xr:uid="{512F7E5A-071B-4933-9CA8-06178CDB9CAA}"/>
    <cellStyle name="SubTotal 4 2 4 3 3" xfId="55523" xr:uid="{AA70E421-4962-4C9B-AD49-5465F8107E9C}"/>
    <cellStyle name="SubTotal 4 2 4 3 4" xfId="55524" xr:uid="{9CD1EEA1-E580-4ECA-986A-ED036F982C34}"/>
    <cellStyle name="SubTotal 4 2 4 3 5" xfId="55525" xr:uid="{07DB2618-2AF6-4CE3-A1F2-22D6920FACD8}"/>
    <cellStyle name="SubTotal 4 2 4 3 6" xfId="55526" xr:uid="{6B33E212-CE06-40BC-8632-0BF2768B67FD}"/>
    <cellStyle name="SubTotal 4 2 4 4" xfId="55527" xr:uid="{A38B09CF-1BD4-4934-BBCB-998423A4B648}"/>
    <cellStyle name="SubTotal 4 2 4 5" xfId="55528" xr:uid="{212ADCAE-57B9-4BF8-9821-A71AD8073F2D}"/>
    <cellStyle name="SubTotal 4 2 4 6" xfId="55529" xr:uid="{DA531089-88AF-4774-9913-0AF0757D5723}"/>
    <cellStyle name="SubTotal 4 2 4 7" xfId="55530" xr:uid="{2090CA4F-5ED0-4C47-80D4-8F0A7F2FBD4A}"/>
    <cellStyle name="SubTotal 4 2 4 8" xfId="55531" xr:uid="{864495E2-1F30-4776-9EA5-E2B06BA26064}"/>
    <cellStyle name="SubTotal 4 2 5" xfId="55532" xr:uid="{77259B1F-0A8D-4631-97DA-9422D8DA2439}"/>
    <cellStyle name="SubTotal 4 2 5 2" xfId="55533" xr:uid="{368DF181-F1DC-4FC7-9ED1-7D73F576A4D2}"/>
    <cellStyle name="SubTotal 4 2 5 3" xfId="55534" xr:uid="{6CA6B7CC-3A19-47EA-9C9A-9FD75742A7D2}"/>
    <cellStyle name="SubTotal 4 2 5 4" xfId="55535" xr:uid="{73AE84B7-F9F5-453E-8DEC-7649CF6A1210}"/>
    <cellStyle name="SubTotal 4 2 5 5" xfId="55536" xr:uid="{0F1D5308-431F-4EC9-B707-3176E34BC05C}"/>
    <cellStyle name="SubTotal 4 2 5 6" xfId="55537" xr:uid="{E02BED9E-A6EA-49F7-9763-2A8F8A96363D}"/>
    <cellStyle name="SubTotal 4 2 6" xfId="55538" xr:uid="{B87846DF-E6C5-4082-989B-17EC22702E4C}"/>
    <cellStyle name="SubTotal 4 2 6 2" xfId="55539" xr:uid="{05AA31F4-7592-49BC-8267-AB20E870BEB2}"/>
    <cellStyle name="SubTotal 4 2 6 3" xfId="55540" xr:uid="{1A2CF325-CFC1-416B-BCE8-8F8B9F054BBB}"/>
    <cellStyle name="SubTotal 4 2 6 4" xfId="55541" xr:uid="{988396AC-B83B-4557-B096-0FECB38CD3EC}"/>
    <cellStyle name="SubTotal 4 2 6 5" xfId="55542" xr:uid="{FB986274-3D57-4C11-BFDB-13D10198EE13}"/>
    <cellStyle name="SubTotal 4 2 6 6" xfId="55543" xr:uid="{E4E27335-05C2-4E0C-A944-0BD58317ED97}"/>
    <cellStyle name="SubTotal 4 2 7" xfId="55544" xr:uid="{44CF93D3-EA6E-4561-8861-5EC87EAB08CA}"/>
    <cellStyle name="SubTotal 4 2 8" xfId="55545" xr:uid="{896C423F-AF64-4951-9DFC-8EC60ED4CE1A}"/>
    <cellStyle name="SubTotal 4 2 9" xfId="55546" xr:uid="{E928C19F-D6EB-4DF3-937A-2275AEBB2E8A}"/>
    <cellStyle name="SubTotal 4 2_Commentaires" xfId="55547" xr:uid="{67D205D7-1582-4E61-A017-CFE14DA0B82D}"/>
    <cellStyle name="SubTotal 4 3" xfId="55548" xr:uid="{579FA08F-4A03-46B9-9B29-C5A1B492F5B3}"/>
    <cellStyle name="SubTotal 4 3 2" xfId="55549" xr:uid="{3F477F3B-B538-44D5-A1F8-0596887EE2F9}"/>
    <cellStyle name="SubTotal 4 3 2 2" xfId="55550" xr:uid="{5FC36E03-55D7-4F6C-B6DF-BA4ADD35E93D}"/>
    <cellStyle name="SubTotal 4 3 2 3" xfId="55551" xr:uid="{04C0AC9C-7614-4456-9F3D-460077F3F436}"/>
    <cellStyle name="SubTotal 4 3 2 4" xfId="55552" xr:uid="{BCBA1175-3EE6-4F9C-8343-62902DD8052F}"/>
    <cellStyle name="SubTotal 4 3 2 5" xfId="55553" xr:uid="{11A15F0B-C26B-44F1-BFB7-E5133A313AB7}"/>
    <cellStyle name="SubTotal 4 3 2 6" xfId="55554" xr:uid="{B2AC596E-837D-456B-8080-491893BD3A3C}"/>
    <cellStyle name="SubTotal 4 3 2_Commentaires" xfId="55555" xr:uid="{775A7CD3-B1F9-4F65-9A69-49A940EA36E5}"/>
    <cellStyle name="SubTotal 4 3 3" xfId="55556" xr:uid="{33126874-8E25-40DF-BB41-8FBD53DFA69E}"/>
    <cellStyle name="SubTotal 4 3 3 2" xfId="55557" xr:uid="{62D4CBB9-4F4C-48AD-871C-FF7EFDCF4E21}"/>
    <cellStyle name="SubTotal 4 3 3 3" xfId="55558" xr:uid="{A7942B6E-1C55-439F-B82F-6F516D844851}"/>
    <cellStyle name="SubTotal 4 3 3 4" xfId="55559" xr:uid="{C4A0B63F-F050-4774-8E2C-7D45467F9AB5}"/>
    <cellStyle name="SubTotal 4 3 3 5" xfId="55560" xr:uid="{BCAB26E2-0DBA-4EE7-8739-840BB1DDA7E7}"/>
    <cellStyle name="SubTotal 4 3 3 6" xfId="55561" xr:uid="{A0A3A946-1D23-4202-982E-A357F4814556}"/>
    <cellStyle name="SubTotal 4 3 4" xfId="55562" xr:uid="{91287566-E189-4802-B60C-311E4B42BC55}"/>
    <cellStyle name="SubTotal 4 3 5" xfId="55563" xr:uid="{7011CE35-9084-408A-A9C2-8D6432113BD8}"/>
    <cellStyle name="SubTotal 4 3 6" xfId="55564" xr:uid="{B8143659-D927-4509-8639-F4653AEE50EC}"/>
    <cellStyle name="SubTotal 4 3 7" xfId="55565" xr:uid="{4AB0C3B7-2710-420F-921B-F776AF0CEB8D}"/>
    <cellStyle name="SubTotal 4 3 8" xfId="55566" xr:uid="{5FA85733-6D6F-4D1C-9BA0-0351518C6DA8}"/>
    <cellStyle name="SubTotal 4 3_Commentaires" xfId="55567" xr:uid="{AD2DFE89-BFD6-4A35-BA96-8B256EE0E1BD}"/>
    <cellStyle name="SubTotal 4 4" xfId="55568" xr:uid="{ED85A178-E008-47C0-9C91-922693F769DF}"/>
    <cellStyle name="SubTotal 4 4 2" xfId="55569" xr:uid="{823AF9DF-22AF-4D1C-ADD0-1466799C69C0}"/>
    <cellStyle name="SubTotal 4 4 2 2" xfId="55570" xr:uid="{DD19857E-AF62-4638-86D3-B72CB4E32496}"/>
    <cellStyle name="SubTotal 4 4 2 3" xfId="55571" xr:uid="{F3BD0A06-75EE-4A0A-9AEF-60CE55E6E366}"/>
    <cellStyle name="SubTotal 4 4 2 4" xfId="55572" xr:uid="{FDFD6F3C-D6D2-4DA9-BC63-2E1F7BB64F91}"/>
    <cellStyle name="SubTotal 4 4 2 5" xfId="55573" xr:uid="{CB345205-5A84-40AF-A714-E0123C49BCE3}"/>
    <cellStyle name="SubTotal 4 4 2 6" xfId="55574" xr:uid="{29EA7C45-EEC7-4BE6-8E1B-FFCC5139E444}"/>
    <cellStyle name="SubTotal 4 4 2_Commentaires" xfId="55575" xr:uid="{4F95C1D3-95CA-4DFD-8586-C3AB54EACB64}"/>
    <cellStyle name="SubTotal 4 4 3" xfId="55576" xr:uid="{3A263566-8492-480C-8F0D-34A8743A309B}"/>
    <cellStyle name="SubTotal 4 4 3 2" xfId="55577" xr:uid="{9D18ACDD-BE90-48E0-8238-C91D379B8213}"/>
    <cellStyle name="SubTotal 4 4 3 3" xfId="55578" xr:uid="{046CDB1B-1067-483C-A5AA-AEF87C5531C4}"/>
    <cellStyle name="SubTotal 4 4 3 4" xfId="55579" xr:uid="{7DE66C7D-D539-4172-84FB-DA4D57CBB233}"/>
    <cellStyle name="SubTotal 4 4 3 5" xfId="55580" xr:uid="{13D28FAA-7886-43EF-B393-6245D4BC6D6D}"/>
    <cellStyle name="SubTotal 4 4 3 6" xfId="55581" xr:uid="{FD795C81-741D-480B-B8ED-B1B94FEE3837}"/>
    <cellStyle name="SubTotal 4 4 4" xfId="55582" xr:uid="{3F44D2FB-AB84-4D0D-8860-63E44A545BB3}"/>
    <cellStyle name="SubTotal 4 4 5" xfId="55583" xr:uid="{2024FA70-5426-4639-B47F-4816E5658130}"/>
    <cellStyle name="SubTotal 4 4 6" xfId="55584" xr:uid="{7C5531D0-CAC5-4178-903C-84D230EE7CEC}"/>
    <cellStyle name="SubTotal 4 4 7" xfId="55585" xr:uid="{07F5EF42-E64D-45D3-9B83-BBB343C24746}"/>
    <cellStyle name="SubTotal 4 4 8" xfId="55586" xr:uid="{FCB59A24-42DF-4CC8-9226-4F4758991D77}"/>
    <cellStyle name="SubTotal 4 4_Commentaires" xfId="55587" xr:uid="{E8EB1797-F5FD-498B-B15F-5125CA53134E}"/>
    <cellStyle name="SubTotal 4 5" xfId="55588" xr:uid="{243C096C-7C39-495A-92D3-9582230D9236}"/>
    <cellStyle name="SubTotal 4 5 2" xfId="55589" xr:uid="{BD84CA42-05F5-4283-B098-2585F3CCF01A}"/>
    <cellStyle name="SubTotal 4 5 2 2" xfId="55590" xr:uid="{3C196064-37CD-4CCB-845D-FF68462B2BC4}"/>
    <cellStyle name="SubTotal 4 5 2 3" xfId="55591" xr:uid="{BA4FD426-5E03-4E9F-8B03-1D59AD454BDD}"/>
    <cellStyle name="SubTotal 4 5 2 4" xfId="55592" xr:uid="{DB239FE1-B4E6-4123-AE64-7E477312B31E}"/>
    <cellStyle name="SubTotal 4 5 2 5" xfId="55593" xr:uid="{F7338E8E-A5AF-441D-990C-CB6BE2314B41}"/>
    <cellStyle name="SubTotal 4 5 2 6" xfId="55594" xr:uid="{585F4A9E-BB38-48B7-9B04-6C6F026EDC0F}"/>
    <cellStyle name="SubTotal 4 5 2_Commentaires" xfId="55595" xr:uid="{58A5C13F-8D6A-4C2E-A8CC-FA33FAF9A14F}"/>
    <cellStyle name="SubTotal 4 5 3" xfId="55596" xr:uid="{F04FFB3D-2B5B-4CDA-839B-D863B12F1CF3}"/>
    <cellStyle name="SubTotal 4 5 3 2" xfId="55597" xr:uid="{4EAABEFE-680C-436C-90B0-88A5295F9FA2}"/>
    <cellStyle name="SubTotal 4 5 3 3" xfId="55598" xr:uid="{0046EAAF-6AA4-491E-9B9D-7E7856AECB11}"/>
    <cellStyle name="SubTotal 4 5 3 4" xfId="55599" xr:uid="{B332FF96-02BF-4314-A41A-299E505F259E}"/>
    <cellStyle name="SubTotal 4 5 3 5" xfId="55600" xr:uid="{55061EA8-9114-4536-AE4E-4F179F871D0E}"/>
    <cellStyle name="SubTotal 4 5 3 6" xfId="55601" xr:uid="{169DD737-2852-456F-8C26-A4DB81924956}"/>
    <cellStyle name="SubTotal 4 5 4" xfId="55602" xr:uid="{6001EE5D-F5E1-4667-A636-5189F53087CA}"/>
    <cellStyle name="SubTotal 4 5 5" xfId="55603" xr:uid="{4FDE5A4D-0C0D-4BDA-90DB-CDF6D310B11A}"/>
    <cellStyle name="SubTotal 4 5 6" xfId="55604" xr:uid="{AAF3555E-12BF-42EF-A3D4-8612AB6C2C6E}"/>
    <cellStyle name="SubTotal 4 5 7" xfId="55605" xr:uid="{158B57C1-4CE5-4A4E-A667-2CD0A6E08972}"/>
    <cellStyle name="SubTotal 4 5 8" xfId="55606" xr:uid="{8D07E426-BD68-4B31-A2EB-F7DB7920369F}"/>
    <cellStyle name="SubTotal 4 5_Commentaires" xfId="55607" xr:uid="{F21692E0-C789-48E5-8F37-41A0DAE810A0}"/>
    <cellStyle name="SubTotal 4 6" xfId="55608" xr:uid="{510F9FE1-83D5-4658-A1AE-900C6A09BCBC}"/>
    <cellStyle name="SubTotal 4 6 2" xfId="55609" xr:uid="{21ED1B97-3BCA-4326-97F5-73E90425F9B9}"/>
    <cellStyle name="SubTotal 4 6 2 2" xfId="55610" xr:uid="{57A8EE57-46D1-49F0-99E5-6A940737E75E}"/>
    <cellStyle name="SubTotal 4 6 2 3" xfId="55611" xr:uid="{CBE4A190-B7A1-4981-8EE4-190A85EC0DA1}"/>
    <cellStyle name="SubTotal 4 6 2 4" xfId="55612" xr:uid="{F138B6D3-6308-4FB1-9743-9E0AAF84C113}"/>
    <cellStyle name="SubTotal 4 6 2 5" xfId="55613" xr:uid="{A963932F-5E31-4AE9-9793-D01EE114ECEB}"/>
    <cellStyle name="SubTotal 4 6 2 6" xfId="55614" xr:uid="{DA125C2B-4EC3-4195-93B9-B9B873A5568A}"/>
    <cellStyle name="SubTotal 4 6 2_Commentaires" xfId="55615" xr:uid="{3A757021-8CFC-49F0-B554-829ED4C3B60B}"/>
    <cellStyle name="SubTotal 4 6 3" xfId="55616" xr:uid="{BF02AD6B-3B24-4FA6-B075-F11E2D246005}"/>
    <cellStyle name="SubTotal 4 6 3 2" xfId="55617" xr:uid="{2A7D6A95-5963-4122-9BD1-B885C0A149C9}"/>
    <cellStyle name="SubTotal 4 6 3 3" xfId="55618" xr:uid="{5FEFEE54-3A50-4840-B1E0-74C36A0D127F}"/>
    <cellStyle name="SubTotal 4 6 3 4" xfId="55619" xr:uid="{65DF3FF5-34B3-42B0-80B2-5AEE599A9B81}"/>
    <cellStyle name="SubTotal 4 6 3 5" xfId="55620" xr:uid="{24C0FEB0-53CD-4CBA-AAEE-D199781624CF}"/>
    <cellStyle name="SubTotal 4 6 3 6" xfId="55621" xr:uid="{96571BD4-8DE0-47DA-943D-92DFD7BDAB8C}"/>
    <cellStyle name="SubTotal 4 6 4" xfId="55622" xr:uid="{FF63E001-FC99-4EBF-8FE3-4DE01EC7C0A1}"/>
    <cellStyle name="SubTotal 4 6 5" xfId="55623" xr:uid="{55B0BF36-1E74-4634-8A8D-13DC21CE60E3}"/>
    <cellStyle name="SubTotal 4 6 6" xfId="55624" xr:uid="{25C788AE-4FB7-414A-865A-F98C751EA730}"/>
    <cellStyle name="SubTotal 4 6 7" xfId="55625" xr:uid="{2AD2622C-E772-43DD-BDDE-E1D5A3A29AD0}"/>
    <cellStyle name="SubTotal 4 6 8" xfId="55626" xr:uid="{6578B681-E7FF-4101-AE29-D83A352628D7}"/>
    <cellStyle name="SubTotal 4 6_Commentaires" xfId="55627" xr:uid="{42980D76-0026-421A-871B-3C1818D91FB2}"/>
    <cellStyle name="SubTotal 4 7" xfId="55628" xr:uid="{B89E87AF-5283-491F-90F2-13C2A2163129}"/>
    <cellStyle name="SubTotal 4 7 2" xfId="55629" xr:uid="{DCC8E89C-92C6-4B31-A8B0-66EE0C3947A4}"/>
    <cellStyle name="SubTotal 4 7 2 2" xfId="55630" xr:uid="{4A513E04-0823-4B6D-A0AF-8B4DF75085B0}"/>
    <cellStyle name="SubTotal 4 7 2 3" xfId="55631" xr:uid="{E0232781-536A-41D3-AE90-8E8C442515B6}"/>
    <cellStyle name="SubTotal 4 7 2 4" xfId="55632" xr:uid="{C3624728-460D-4FA7-9F03-D519E7FBAA6E}"/>
    <cellStyle name="SubTotal 4 7 2 5" xfId="55633" xr:uid="{9DDF6681-84D3-4D99-830E-F55F32C15FF6}"/>
    <cellStyle name="SubTotal 4 7 2 6" xfId="55634" xr:uid="{5457AB1F-0381-49E4-A284-3E476184CD12}"/>
    <cellStyle name="SubTotal 4 7 3" xfId="55635" xr:uid="{615871AD-C05A-4404-B6BE-6CC132349207}"/>
    <cellStyle name="SubTotal 4 7 4" xfId="55636" xr:uid="{D85C6E0C-BBF7-4BC3-A8FD-5F7D94F5558F}"/>
    <cellStyle name="SubTotal 4 7 5" xfId="55637" xr:uid="{F4757430-61ED-45B0-A214-445D27391968}"/>
    <cellStyle name="SubTotal 4 7 6" xfId="55638" xr:uid="{8536BF8D-5DB9-488B-A69D-60FF58E0691C}"/>
    <cellStyle name="SubTotal 4 7 7" xfId="55639" xr:uid="{7AFDCE0B-0B04-4011-B5A8-AC931D40D091}"/>
    <cellStyle name="SubTotal 4 7_Commentaires" xfId="55640" xr:uid="{01267CB8-A350-4D93-86D6-DAC027611D3C}"/>
    <cellStyle name="SubTotal 4 8" xfId="55641" xr:uid="{F5A1319B-75DA-431B-82EE-68AA1EFD8670}"/>
    <cellStyle name="SubTotal 4 8 2" xfId="55642" xr:uid="{9455D8AD-CC79-4B1A-AB82-A26D524FC9E0}"/>
    <cellStyle name="SubTotal 4 8 3" xfId="55643" xr:uid="{1951EAF1-0BAC-47A1-BB73-154FF0A24601}"/>
    <cellStyle name="SubTotal 4 8 4" xfId="55644" xr:uid="{B1D1010D-00C9-4123-9291-6B625EB9CC43}"/>
    <cellStyle name="SubTotal 4 8 5" xfId="55645" xr:uid="{200BED93-79DD-414D-A47B-5665C8F6B29A}"/>
    <cellStyle name="SubTotal 4 8 6" xfId="55646" xr:uid="{8D441701-375E-43A8-AA08-507A399945B9}"/>
    <cellStyle name="SubTotal 4 8_Commentaires" xfId="55647" xr:uid="{86026376-750D-4E26-A708-CFB2E441BFD2}"/>
    <cellStyle name="SubTotal 4 9" xfId="55648" xr:uid="{A3CAE324-EEEB-4BA5-902D-4CBB5565D84F}"/>
    <cellStyle name="SubTotal 4_Commentaires" xfId="55649" xr:uid="{AEF84D30-DEDD-4C42-A0FD-B8FD27AC9DA7}"/>
    <cellStyle name="SubTotal 5" xfId="55650" xr:uid="{1FCAB653-65E0-4A50-BBF0-DE73E9F77D18}"/>
    <cellStyle name="SubTotal 5 10" xfId="55651" xr:uid="{9CE6F42C-0EB2-4A27-896E-0D21D7C69448}"/>
    <cellStyle name="SubTotal 5 11" xfId="55652" xr:uid="{73E7C1B6-5BC8-466E-9EC8-E658AE6C375F}"/>
    <cellStyle name="SubTotal 5 12" xfId="55653" xr:uid="{E400FF45-65A2-4C80-9A98-710E9563D07D}"/>
    <cellStyle name="SubTotal 5 13" xfId="55654" xr:uid="{192745A6-F4A4-44B1-8DF0-98B17A36EA03}"/>
    <cellStyle name="SubTotal 5 2" xfId="55655" xr:uid="{4208D205-85A6-4A3A-9879-4EF21B4D941B}"/>
    <cellStyle name="SubTotal 5 2 10" xfId="55656" xr:uid="{B7F0A732-96D3-4EE3-AF46-893F1BD73C3A}"/>
    <cellStyle name="SubTotal 5 2 11" xfId="55657" xr:uid="{5E5CDC7C-9AB2-4508-8703-479F6AD0B475}"/>
    <cellStyle name="SubTotal 5 2 2" xfId="55658" xr:uid="{8F8231AB-F362-4C76-8A55-F80EECD658D8}"/>
    <cellStyle name="SubTotal 5 2 2 2" xfId="55659" xr:uid="{87C3B9F9-DE3D-4108-8ECB-6A163854CC67}"/>
    <cellStyle name="SubTotal 5 2 2 2 2" xfId="55660" xr:uid="{682B8DFB-6702-43FF-859C-B097C1E40B06}"/>
    <cellStyle name="SubTotal 5 2 2 2 3" xfId="55661" xr:uid="{8BE297C0-F94E-47AD-AFC1-29B3A4CAF80F}"/>
    <cellStyle name="SubTotal 5 2 2 2 4" xfId="55662" xr:uid="{123351B5-1146-42AC-B6E2-E6A4C127181A}"/>
    <cellStyle name="SubTotal 5 2 2 2 5" xfId="55663" xr:uid="{56DAD64E-588D-4144-8E6A-D2BC744CE641}"/>
    <cellStyle name="SubTotal 5 2 2 2 6" xfId="55664" xr:uid="{4B9B1A56-201A-4461-9433-D1FA9B2F15F8}"/>
    <cellStyle name="SubTotal 5 2 2 3" xfId="55665" xr:uid="{C977AC7F-006A-42FD-9A03-7FF922DD6CF2}"/>
    <cellStyle name="SubTotal 5 2 2 3 2" xfId="55666" xr:uid="{4EB79D2B-E60A-4DAD-8CFB-16D78EA7E717}"/>
    <cellStyle name="SubTotal 5 2 2 3 3" xfId="55667" xr:uid="{C1868C83-987C-4E67-8B84-2D84CDCB12B6}"/>
    <cellStyle name="SubTotal 5 2 2 3 4" xfId="55668" xr:uid="{0FA2F8F3-5B40-4B53-A9D3-E095BB0892D4}"/>
    <cellStyle name="SubTotal 5 2 2 3 5" xfId="55669" xr:uid="{9AA5D525-B77F-4293-8094-580B4AF585D1}"/>
    <cellStyle name="SubTotal 5 2 2 3 6" xfId="55670" xr:uid="{FB11F494-23D9-4305-A869-4886F413DBC1}"/>
    <cellStyle name="SubTotal 5 2 2 4" xfId="55671" xr:uid="{058C9EFD-1694-4A33-ABEB-77D70C85475C}"/>
    <cellStyle name="SubTotal 5 2 2 5" xfId="55672" xr:uid="{64EE31F9-40AE-420A-86FF-6832E32DD11E}"/>
    <cellStyle name="SubTotal 5 2 2 6" xfId="55673" xr:uid="{DB8DF471-E06C-4129-A51D-BBB07C3F5120}"/>
    <cellStyle name="SubTotal 5 2 2 7" xfId="55674" xr:uid="{8C4578DF-1CCB-4221-89AC-54AFC433C290}"/>
    <cellStyle name="SubTotal 5 2 2 8" xfId="55675" xr:uid="{453C8FDB-141B-4193-BC83-5387955B9CB1}"/>
    <cellStyle name="SubTotal 5 2 2_Commentaires" xfId="55676" xr:uid="{2B269A47-3D50-4D07-833B-CD5CD890AC85}"/>
    <cellStyle name="SubTotal 5 2 3" xfId="55677" xr:uid="{1F970822-7D9C-4F86-B355-FE2CF6B510E3}"/>
    <cellStyle name="SubTotal 5 2 3 2" xfId="55678" xr:uid="{702FCD6C-7216-493C-8587-7C38F7075F29}"/>
    <cellStyle name="SubTotal 5 2 3 2 2" xfId="55679" xr:uid="{3CC064AE-0AF7-4459-AD42-2A7D254E7B84}"/>
    <cellStyle name="SubTotal 5 2 3 2 3" xfId="55680" xr:uid="{8C6FEFBC-D210-460D-BE32-6313FD69C534}"/>
    <cellStyle name="SubTotal 5 2 3 2 4" xfId="55681" xr:uid="{1C31DDF0-0DBC-47A8-A40B-0DB543FCE7A1}"/>
    <cellStyle name="SubTotal 5 2 3 2 5" xfId="55682" xr:uid="{D19BA6C2-54DF-4168-9790-9519B7AB44B9}"/>
    <cellStyle name="SubTotal 5 2 3 2 6" xfId="55683" xr:uid="{91CCAB23-3D70-49A5-96C9-30BA1354F90C}"/>
    <cellStyle name="SubTotal 5 2 3 3" xfId="55684" xr:uid="{2086021B-367A-4D00-BEE8-9581AE5368A0}"/>
    <cellStyle name="SubTotal 5 2 3 3 2" xfId="55685" xr:uid="{C0775689-E6B2-466F-B6C1-789088ED93FE}"/>
    <cellStyle name="SubTotal 5 2 3 3 3" xfId="55686" xr:uid="{D28E82A8-9F5B-4FEA-878A-184C82397DC4}"/>
    <cellStyle name="SubTotal 5 2 3 3 4" xfId="55687" xr:uid="{56087DF4-12EB-4A36-B405-FCE16CA9CF55}"/>
    <cellStyle name="SubTotal 5 2 3 3 5" xfId="55688" xr:uid="{E9B212FF-5AD7-412C-AA9E-3F8C062ADA99}"/>
    <cellStyle name="SubTotal 5 2 3 3 6" xfId="55689" xr:uid="{CBBA55F6-DFBE-4877-9C02-63EEAF8D832F}"/>
    <cellStyle name="SubTotal 5 2 3 4" xfId="55690" xr:uid="{C914CF32-3C95-4E17-90F2-1860EEC210A9}"/>
    <cellStyle name="SubTotal 5 2 3 5" xfId="55691" xr:uid="{2F03B23A-426E-4388-971B-8991E140F58F}"/>
    <cellStyle name="SubTotal 5 2 3 6" xfId="55692" xr:uid="{CD40294A-93BA-43B9-880D-5238DCA3D72B}"/>
    <cellStyle name="SubTotal 5 2 3 7" xfId="55693" xr:uid="{371ABDFA-273A-4243-8CE9-50F1F408A1D2}"/>
    <cellStyle name="SubTotal 5 2 3 8" xfId="55694" xr:uid="{2E2C3B12-8485-47FF-93B4-FE04CAC463C4}"/>
    <cellStyle name="SubTotal 5 2 3_Commentaires" xfId="55695" xr:uid="{ECA3E944-86E2-4DCB-990B-8CF78416B311}"/>
    <cellStyle name="SubTotal 5 2 4" xfId="55696" xr:uid="{DEB4526F-DD95-4A0F-B4C4-89B51E051220}"/>
    <cellStyle name="SubTotal 5 2 4 2" xfId="55697" xr:uid="{154E9DCC-B384-426F-854A-1EB771C9EBF8}"/>
    <cellStyle name="SubTotal 5 2 4 2 2" xfId="55698" xr:uid="{055B2784-6C93-4F8C-A8F4-3BBB88A07175}"/>
    <cellStyle name="SubTotal 5 2 4 2 3" xfId="55699" xr:uid="{585C019A-F8F9-4E9C-A99F-41E41A1EF485}"/>
    <cellStyle name="SubTotal 5 2 4 2 4" xfId="55700" xr:uid="{33ED8D51-4B96-4A0D-8DBD-0F70EC3E2FB4}"/>
    <cellStyle name="SubTotal 5 2 4 2 5" xfId="55701" xr:uid="{60CD7A46-2F81-46EF-A28B-E5C496C2ED80}"/>
    <cellStyle name="SubTotal 5 2 4 2 6" xfId="55702" xr:uid="{3B7CE0E3-0863-457F-91B7-8D25406EF805}"/>
    <cellStyle name="SubTotal 5 2 4 3" xfId="55703" xr:uid="{CFAAD133-941E-4BAA-9993-22C82844AA88}"/>
    <cellStyle name="SubTotal 5 2 4 3 2" xfId="55704" xr:uid="{C22F0CAD-2427-4C65-9A36-6248E3673AE6}"/>
    <cellStyle name="SubTotal 5 2 4 3 3" xfId="55705" xr:uid="{27B71511-4E67-4918-8DAB-8AC18405351B}"/>
    <cellStyle name="SubTotal 5 2 4 3 4" xfId="55706" xr:uid="{DE48D93F-657C-42E8-8A9B-819DA6B7B58B}"/>
    <cellStyle name="SubTotal 5 2 4 3 5" xfId="55707" xr:uid="{E9A020E8-094D-4C04-B18F-77581141E52E}"/>
    <cellStyle name="SubTotal 5 2 4 3 6" xfId="55708" xr:uid="{96FDFA6D-AF72-44C5-BD86-EF43A5173076}"/>
    <cellStyle name="SubTotal 5 2 4 4" xfId="55709" xr:uid="{78D7E884-6237-4746-9FEF-261A1D7615FC}"/>
    <cellStyle name="SubTotal 5 2 4 5" xfId="55710" xr:uid="{8B472AF9-5845-437F-AFC4-466001FABF04}"/>
    <cellStyle name="SubTotal 5 2 4 6" xfId="55711" xr:uid="{8F77D172-9BE4-4E31-9A94-6697A25E526D}"/>
    <cellStyle name="SubTotal 5 2 4 7" xfId="55712" xr:uid="{F2F6D3AB-D2EC-4C2E-A9C0-4A1954F1D24E}"/>
    <cellStyle name="SubTotal 5 2 4 8" xfId="55713" xr:uid="{CC593568-1FE6-4BCF-B3C9-AEE45AE1244E}"/>
    <cellStyle name="SubTotal 5 2 5" xfId="55714" xr:uid="{CC4E60BC-5063-4C07-80C9-3AC8CA377AA8}"/>
    <cellStyle name="SubTotal 5 2 5 2" xfId="55715" xr:uid="{73BF70D5-89ED-4DB7-94FB-DAEE0759A8A1}"/>
    <cellStyle name="SubTotal 5 2 5 3" xfId="55716" xr:uid="{2CD8FAD9-C2BF-4506-A3B8-4792E6A89831}"/>
    <cellStyle name="SubTotal 5 2 5 4" xfId="55717" xr:uid="{D5F477B1-1EEA-4CC8-A044-C00F728F2876}"/>
    <cellStyle name="SubTotal 5 2 5 5" xfId="55718" xr:uid="{8FFB3BAF-F8B0-4BCD-B018-85C1A4EB5452}"/>
    <cellStyle name="SubTotal 5 2 5 6" xfId="55719" xr:uid="{11C0A5FB-0CF7-4459-B7FE-457E9A8DBCDB}"/>
    <cellStyle name="SubTotal 5 2 6" xfId="55720" xr:uid="{18A80862-BB46-4048-B9B6-00E390493D5F}"/>
    <cellStyle name="SubTotal 5 2 6 2" xfId="55721" xr:uid="{80ACBAE4-46CC-4A1E-8241-8EFA598AD714}"/>
    <cellStyle name="SubTotal 5 2 6 3" xfId="55722" xr:uid="{BB7EB00B-B2DC-439A-A8C9-6E3F51DB379C}"/>
    <cellStyle name="SubTotal 5 2 6 4" xfId="55723" xr:uid="{CF3D7095-8D19-4DE9-AD3D-1ADA288EC8A3}"/>
    <cellStyle name="SubTotal 5 2 6 5" xfId="55724" xr:uid="{08C0A373-B6E4-40E4-9503-9E83DAFEFB78}"/>
    <cellStyle name="SubTotal 5 2 6 6" xfId="55725" xr:uid="{EECDDFD8-DC82-4388-9F3B-E6021FFC9677}"/>
    <cellStyle name="SubTotal 5 2 7" xfId="55726" xr:uid="{695F310B-0CEB-48D6-B9A1-4556916FE09F}"/>
    <cellStyle name="SubTotal 5 2 8" xfId="55727" xr:uid="{52FBA070-23E4-43C1-A63F-2FBCDC61D184}"/>
    <cellStyle name="SubTotal 5 2 9" xfId="55728" xr:uid="{602D415B-1516-476F-A61D-35BC24EB8EB3}"/>
    <cellStyle name="SubTotal 5 2_Commentaires" xfId="55729" xr:uid="{3742229A-C82C-4BD7-8B47-95F721F35B53}"/>
    <cellStyle name="SubTotal 5 3" xfId="55730" xr:uid="{B6F93758-9B2B-4A9B-A278-7CE07963CFCB}"/>
    <cellStyle name="SubTotal 5 3 2" xfId="55731" xr:uid="{2573D497-F195-42B9-AE3D-B0308F4C98B3}"/>
    <cellStyle name="SubTotal 5 3 2 2" xfId="55732" xr:uid="{7958365D-2FE6-4E10-9DA4-5FBACAACFCD9}"/>
    <cellStyle name="SubTotal 5 3 2 3" xfId="55733" xr:uid="{AF5F5CA4-310E-42AC-9737-32BFF4D69C5C}"/>
    <cellStyle name="SubTotal 5 3 2 4" xfId="55734" xr:uid="{63DE1067-CFC0-439F-95C3-169C641D8AFD}"/>
    <cellStyle name="SubTotal 5 3 2 5" xfId="55735" xr:uid="{346D3D47-4892-4AD2-B912-1ED1E40853E7}"/>
    <cellStyle name="SubTotal 5 3 2 6" xfId="55736" xr:uid="{26A2AADD-9F2A-4A46-B5EA-FC8B930D695E}"/>
    <cellStyle name="SubTotal 5 3 2_Commentaires" xfId="55737" xr:uid="{16D75525-1569-425E-9E14-7142942A877A}"/>
    <cellStyle name="SubTotal 5 3 3" xfId="55738" xr:uid="{903CE8DE-A972-405E-85C5-5A762CE0C3C4}"/>
    <cellStyle name="SubTotal 5 3 3 2" xfId="55739" xr:uid="{10889BD0-F67C-4E15-B6A8-36001D671BB0}"/>
    <cellStyle name="SubTotal 5 3 3 3" xfId="55740" xr:uid="{3634CD1F-F1DD-4CEC-AB77-B85CC9822B35}"/>
    <cellStyle name="SubTotal 5 3 3 4" xfId="55741" xr:uid="{EC209573-C49E-45F0-B075-5081E232271A}"/>
    <cellStyle name="SubTotal 5 3 3 5" xfId="55742" xr:uid="{6D8B7C3E-8B24-4369-B92C-BD84EDA1B11D}"/>
    <cellStyle name="SubTotal 5 3 3 6" xfId="55743" xr:uid="{365B7B97-B51E-4479-A9E3-34A9D3D303A5}"/>
    <cellStyle name="SubTotal 5 3 4" xfId="55744" xr:uid="{E8401E46-4A56-4D1B-B468-D2A83244DAFB}"/>
    <cellStyle name="SubTotal 5 3 5" xfId="55745" xr:uid="{EA99790A-BC02-4985-B862-7642CD9FEB5B}"/>
    <cellStyle name="SubTotal 5 3 6" xfId="55746" xr:uid="{3654E4D2-00CC-4A11-9C77-5B1A028B18BB}"/>
    <cellStyle name="SubTotal 5 3 7" xfId="55747" xr:uid="{F2EE9491-FE37-485A-8663-CF53FD79121A}"/>
    <cellStyle name="SubTotal 5 3 8" xfId="55748" xr:uid="{54CD9342-135D-4259-B777-91ABD0B3CF60}"/>
    <cellStyle name="SubTotal 5 3_Commentaires" xfId="55749" xr:uid="{43E74245-6F0F-401D-B32F-5204F54153C4}"/>
    <cellStyle name="SubTotal 5 4" xfId="55750" xr:uid="{89568401-7666-4078-978E-464079AE85DF}"/>
    <cellStyle name="SubTotal 5 4 2" xfId="55751" xr:uid="{993D1854-2806-4F5E-8BAF-D7A43AB22818}"/>
    <cellStyle name="SubTotal 5 4 2 2" xfId="55752" xr:uid="{89821A2C-4B85-47BB-8F04-81E98D6F25D0}"/>
    <cellStyle name="SubTotal 5 4 2 3" xfId="55753" xr:uid="{2280EF44-2B88-406E-AD01-07A23B0C994A}"/>
    <cellStyle name="SubTotal 5 4 2 4" xfId="55754" xr:uid="{C9BD30BA-D5BF-4A20-9498-9867E2C5A7E7}"/>
    <cellStyle name="SubTotal 5 4 2 5" xfId="55755" xr:uid="{308F6763-AE5D-48F3-82B7-4515F0E98C43}"/>
    <cellStyle name="SubTotal 5 4 2 6" xfId="55756" xr:uid="{D2ADE2AD-273E-4695-8055-19DEC5E479CD}"/>
    <cellStyle name="SubTotal 5 4 2_Commentaires" xfId="55757" xr:uid="{7016510F-1301-42E5-87E2-2F482007806B}"/>
    <cellStyle name="SubTotal 5 4 3" xfId="55758" xr:uid="{937DC243-8736-46D3-B175-5EFE0A0AC7E2}"/>
    <cellStyle name="SubTotal 5 4 3 2" xfId="55759" xr:uid="{E9DAD446-C0DE-4846-80D2-AF6387D8459D}"/>
    <cellStyle name="SubTotal 5 4 3 3" xfId="55760" xr:uid="{18143AEB-D4DF-4989-BCF7-B578F8944E79}"/>
    <cellStyle name="SubTotal 5 4 3 4" xfId="55761" xr:uid="{FB0C7828-F6D7-4A47-BFF9-BA1FEF58E51E}"/>
    <cellStyle name="SubTotal 5 4 3 5" xfId="55762" xr:uid="{0FC7AC27-3BCD-4040-AB6B-F6511934679A}"/>
    <cellStyle name="SubTotal 5 4 3 6" xfId="55763" xr:uid="{D3265828-D011-45C5-B594-027F99474EE1}"/>
    <cellStyle name="SubTotal 5 4 4" xfId="55764" xr:uid="{4725CC6B-EE91-4A42-95C8-D246171B1093}"/>
    <cellStyle name="SubTotal 5 4 5" xfId="55765" xr:uid="{2BE8F493-BE79-425B-90AA-31164F4DBD34}"/>
    <cellStyle name="SubTotal 5 4 6" xfId="55766" xr:uid="{69BEAA79-982C-4E55-8A5F-C34EEF33E0C2}"/>
    <cellStyle name="SubTotal 5 4 7" xfId="55767" xr:uid="{080A1DDD-278B-4A3A-A8EB-7CAC37E24E87}"/>
    <cellStyle name="SubTotal 5 4 8" xfId="55768" xr:uid="{D703685B-326A-47AF-83C9-8860F18DD81D}"/>
    <cellStyle name="SubTotal 5 4_Commentaires" xfId="55769" xr:uid="{09DBF80B-9A67-4EB5-8F20-0F72E1021BDC}"/>
    <cellStyle name="SubTotal 5 5" xfId="55770" xr:uid="{CAB24F24-DD3E-44D3-951E-9AD87D51DAF9}"/>
    <cellStyle name="SubTotal 5 5 2" xfId="55771" xr:uid="{C58A3877-4379-4CE4-B00D-4018ABE80FAE}"/>
    <cellStyle name="SubTotal 5 5 2 2" xfId="55772" xr:uid="{DF840716-302C-4B43-9A9C-A740A913DDDE}"/>
    <cellStyle name="SubTotal 5 5 2 3" xfId="55773" xr:uid="{B4B962B6-DEAD-4630-A8E6-4210AF6E5BB3}"/>
    <cellStyle name="SubTotal 5 5 2 4" xfId="55774" xr:uid="{1C844B41-96E5-4D70-9E90-4C117A72DC68}"/>
    <cellStyle name="SubTotal 5 5 2 5" xfId="55775" xr:uid="{900BFFF9-D288-496D-9204-B4A69110A835}"/>
    <cellStyle name="SubTotal 5 5 2 6" xfId="55776" xr:uid="{D70DE6EC-374F-4A3A-9A93-5EBDF9C3DE80}"/>
    <cellStyle name="SubTotal 5 5 2_Commentaires" xfId="55777" xr:uid="{79372643-6995-4793-A059-A3F6BC61D037}"/>
    <cellStyle name="SubTotal 5 5 3" xfId="55778" xr:uid="{FDCE7DDA-B9EE-4308-9D68-7E98232C1BEC}"/>
    <cellStyle name="SubTotal 5 5 3 2" xfId="55779" xr:uid="{5C92A4FA-D173-4782-885F-7F10317CDD67}"/>
    <cellStyle name="SubTotal 5 5 3 3" xfId="55780" xr:uid="{CE552A13-412E-4503-8DEA-BF8CE9A7AD47}"/>
    <cellStyle name="SubTotal 5 5 3 4" xfId="55781" xr:uid="{14DE78DF-B03A-4913-959E-EA7B66275E87}"/>
    <cellStyle name="SubTotal 5 5 3 5" xfId="55782" xr:uid="{CDC1F729-71CB-418D-8291-6D561B458D41}"/>
    <cellStyle name="SubTotal 5 5 3 6" xfId="55783" xr:uid="{39A0FAFE-1F65-439B-9DDA-AC7EA09D5A38}"/>
    <cellStyle name="SubTotal 5 5 4" xfId="55784" xr:uid="{BFCEC1BB-177E-4671-8779-603F4F3919C5}"/>
    <cellStyle name="SubTotal 5 5 5" xfId="55785" xr:uid="{CB450412-0052-4A63-A672-C325ED9FE467}"/>
    <cellStyle name="SubTotal 5 5 6" xfId="55786" xr:uid="{36B14870-F2E9-4850-9484-EB333803A8EE}"/>
    <cellStyle name="SubTotal 5 5 7" xfId="55787" xr:uid="{111D78F5-79F1-465B-B1F6-7D2C5F5DAA79}"/>
    <cellStyle name="SubTotal 5 5 8" xfId="55788" xr:uid="{73F13596-3F90-4AE8-BE6B-8A4677DB0888}"/>
    <cellStyle name="SubTotal 5 5_Commentaires" xfId="55789" xr:uid="{97EE258C-FB90-4794-A3F7-F965667CEFCB}"/>
    <cellStyle name="SubTotal 5 6" xfId="55790" xr:uid="{FD9D24CC-209F-4C67-912A-CB42C4F65C80}"/>
    <cellStyle name="SubTotal 5 6 2" xfId="55791" xr:uid="{488471F6-C0F0-4A33-A22C-276F5110BCF1}"/>
    <cellStyle name="SubTotal 5 6 2 2" xfId="55792" xr:uid="{AC97C6B6-88F9-4356-A7CF-CCF5E7E496E1}"/>
    <cellStyle name="SubTotal 5 6 2 3" xfId="55793" xr:uid="{EF31FCFD-50C4-490C-B890-9B42D2AC134F}"/>
    <cellStyle name="SubTotal 5 6 2 4" xfId="55794" xr:uid="{3473B4E8-86A4-4193-892F-87C7A786F5E9}"/>
    <cellStyle name="SubTotal 5 6 2 5" xfId="55795" xr:uid="{0209119E-E0FA-4E8C-84B6-80305B26801B}"/>
    <cellStyle name="SubTotal 5 6 2 6" xfId="55796" xr:uid="{5E46CA1C-2FAF-44E5-A083-97995748824D}"/>
    <cellStyle name="SubTotal 5 6 2_Commentaires" xfId="55797" xr:uid="{3A6A4ECC-6873-491F-B003-0D661502A074}"/>
    <cellStyle name="SubTotal 5 6 3" xfId="55798" xr:uid="{98512255-BB05-4FE5-ABB1-4D41C7982C4C}"/>
    <cellStyle name="SubTotal 5 6 3 2" xfId="55799" xr:uid="{083BBFB2-AF42-42FE-BBEB-6678F76AC9BC}"/>
    <cellStyle name="SubTotal 5 6 3 3" xfId="55800" xr:uid="{7C371121-524C-4B8B-BD99-D2F692591A07}"/>
    <cellStyle name="SubTotal 5 6 3 4" xfId="55801" xr:uid="{46D81589-B2FF-40D5-B523-5F8D4F191B7B}"/>
    <cellStyle name="SubTotal 5 6 3 5" xfId="55802" xr:uid="{8318769A-9DF3-4DF0-8CE1-94B4E8B77AFD}"/>
    <cellStyle name="SubTotal 5 6 3 6" xfId="55803" xr:uid="{EC2DFFA7-0098-46AC-A5F0-107199713DB4}"/>
    <cellStyle name="SubTotal 5 6 4" xfId="55804" xr:uid="{9A837C41-09E6-4976-9F67-5F71A4ED108E}"/>
    <cellStyle name="SubTotal 5 6 5" xfId="55805" xr:uid="{80FD516C-3922-42A4-A325-EFB75CF61062}"/>
    <cellStyle name="SubTotal 5 6 6" xfId="55806" xr:uid="{1387CD09-5B56-4C51-B826-6C017CFCFE53}"/>
    <cellStyle name="SubTotal 5 6 7" xfId="55807" xr:uid="{4C3C094E-C8CD-4194-9027-6EE8BDD1447E}"/>
    <cellStyle name="SubTotal 5 6 8" xfId="55808" xr:uid="{5E0E00A4-D333-481E-AC71-44C844C5B8CD}"/>
    <cellStyle name="SubTotal 5 6_Commentaires" xfId="55809" xr:uid="{850EA583-62EF-422C-B4B8-1AC91FFAB4F4}"/>
    <cellStyle name="SubTotal 5 7" xfId="55810" xr:uid="{C2FC2814-D728-4A8B-8BCD-E0FC454D055B}"/>
    <cellStyle name="SubTotal 5 7 2" xfId="55811" xr:uid="{0963753A-FE9D-4B84-AC64-AF4D7B74134D}"/>
    <cellStyle name="SubTotal 5 7 2 2" xfId="55812" xr:uid="{DE5C31C7-2DA9-4C61-89C3-67C2A18EBB53}"/>
    <cellStyle name="SubTotal 5 7 2 3" xfId="55813" xr:uid="{173F910C-BC8C-447C-86F7-6E126C1C4064}"/>
    <cellStyle name="SubTotal 5 7 2 4" xfId="55814" xr:uid="{3F596CC0-8B07-40DF-83A1-56DAEC548AC4}"/>
    <cellStyle name="SubTotal 5 7 2 5" xfId="55815" xr:uid="{B4CD83C0-62AA-4655-824C-C5DDBDCD7E78}"/>
    <cellStyle name="SubTotal 5 7 2 6" xfId="55816" xr:uid="{054AA681-EA70-484E-A0A4-0BFE933C4A9F}"/>
    <cellStyle name="SubTotal 5 7 3" xfId="55817" xr:uid="{7F9E9D6E-0B55-4187-B27C-CC66C7BDBFA3}"/>
    <cellStyle name="SubTotal 5 7 4" xfId="55818" xr:uid="{E5891A39-8851-4A06-9E48-8A920D9EAC30}"/>
    <cellStyle name="SubTotal 5 7 5" xfId="55819" xr:uid="{600264A9-6B92-4DA0-8AEC-2A164B5915B3}"/>
    <cellStyle name="SubTotal 5 7 6" xfId="55820" xr:uid="{6F6FA380-6A37-42BE-9080-CDA28DA28353}"/>
    <cellStyle name="SubTotal 5 7 7" xfId="55821" xr:uid="{58AB5B0C-8B85-45C8-A389-FCC3AEDE5AD9}"/>
    <cellStyle name="SubTotal 5 7_Commentaires" xfId="55822" xr:uid="{7C699A02-D82B-4BE4-8E39-EE9F99933DCB}"/>
    <cellStyle name="SubTotal 5 8" xfId="55823" xr:uid="{90E875BB-5A57-407C-B1C6-FCFCCCDFDFF1}"/>
    <cellStyle name="SubTotal 5 8 2" xfId="55824" xr:uid="{ABEAF6DC-5987-401C-BA58-BF7503C24305}"/>
    <cellStyle name="SubTotal 5 8 3" xfId="55825" xr:uid="{B390170A-AF3E-4212-904D-90C15694467F}"/>
    <cellStyle name="SubTotal 5 8 4" xfId="55826" xr:uid="{1770EEF7-FD17-4FBC-BCD0-6A604F421906}"/>
    <cellStyle name="SubTotal 5 8 5" xfId="55827" xr:uid="{F4E22129-AFD6-44B0-80F0-7C7E36C0E1D4}"/>
    <cellStyle name="SubTotal 5 8 6" xfId="55828" xr:uid="{09B33CCE-C608-491D-AEF5-3D67909D1ED8}"/>
    <cellStyle name="SubTotal 5 8_Commentaires" xfId="55829" xr:uid="{F0D72DC4-1B5B-47A0-8263-8620C21B7F8C}"/>
    <cellStyle name="SubTotal 5 9" xfId="55830" xr:uid="{BC1C63C7-F11E-414A-90E1-55CF3E192F55}"/>
    <cellStyle name="SubTotal 5_Commentaires" xfId="55831" xr:uid="{69DF7206-F06B-49C5-AB7C-5A74EA450696}"/>
    <cellStyle name="SubTotal 6" xfId="55832" xr:uid="{C7BA8209-9197-40F6-841F-AF4109B56886}"/>
    <cellStyle name="SubTotal 6 10" xfId="55833" xr:uid="{61D10B47-DA41-4FA2-BD46-0F9956092095}"/>
    <cellStyle name="SubTotal 6 11" xfId="55834" xr:uid="{E4687816-0072-48B5-8364-980B9765C642}"/>
    <cellStyle name="SubTotal 6 12" xfId="55835" xr:uid="{1ACB3FF4-76BC-4536-9509-C4075E6FFF0B}"/>
    <cellStyle name="SubTotal 6 13" xfId="55836" xr:uid="{F8531612-9D4A-4744-BB14-B3E73556B142}"/>
    <cellStyle name="SubTotal 6 2" xfId="55837" xr:uid="{58969869-69DF-4F84-97BB-4423A2BC41E4}"/>
    <cellStyle name="SubTotal 6 2 10" xfId="55838" xr:uid="{2B04F226-21AC-48FC-AF33-7572D736084B}"/>
    <cellStyle name="SubTotal 6 2 11" xfId="55839" xr:uid="{6C1193AE-18F6-4878-AA52-A9584D558D89}"/>
    <cellStyle name="SubTotal 6 2 2" xfId="55840" xr:uid="{D30A1E0D-EECD-4CE1-95E1-D2A29ED31881}"/>
    <cellStyle name="SubTotal 6 2 2 2" xfId="55841" xr:uid="{972EAE92-A6E7-4195-BB48-69725DFA688A}"/>
    <cellStyle name="SubTotal 6 2 2 2 2" xfId="55842" xr:uid="{2CCE2E05-A026-440F-BEFF-A0A175E6AE8E}"/>
    <cellStyle name="SubTotal 6 2 2 2 3" xfId="55843" xr:uid="{063D961E-44BF-4846-8F05-CA9A019BCA02}"/>
    <cellStyle name="SubTotal 6 2 2 2 4" xfId="55844" xr:uid="{40E7B5B1-3270-4CF2-A0EA-4B2FE9BF9428}"/>
    <cellStyle name="SubTotal 6 2 2 2 5" xfId="55845" xr:uid="{1859C925-2F24-40B4-8845-8446811CD1A9}"/>
    <cellStyle name="SubTotal 6 2 2 2 6" xfId="55846" xr:uid="{DF505505-E791-449E-8EC4-20E9213236A2}"/>
    <cellStyle name="SubTotal 6 2 2 3" xfId="55847" xr:uid="{EFD91E09-1CDA-4ADD-AFCA-F52F6629EF40}"/>
    <cellStyle name="SubTotal 6 2 2 3 2" xfId="55848" xr:uid="{1AA718CB-3B84-4FCB-BA62-E2E92732D165}"/>
    <cellStyle name="SubTotal 6 2 2 3 3" xfId="55849" xr:uid="{3BB04251-E2EF-4B59-90E7-48CB40DEB392}"/>
    <cellStyle name="SubTotal 6 2 2 3 4" xfId="55850" xr:uid="{0F27F8EE-7D0D-4F41-8C3D-615915EE7B8A}"/>
    <cellStyle name="SubTotal 6 2 2 3 5" xfId="55851" xr:uid="{01362752-539C-41CE-856B-FD1DDEBB10F6}"/>
    <cellStyle name="SubTotal 6 2 2 3 6" xfId="55852" xr:uid="{DE8A16FD-BA75-435C-AD9F-0AE946C6E411}"/>
    <cellStyle name="SubTotal 6 2 2 4" xfId="55853" xr:uid="{DB659DAB-05AC-4C71-BD13-76B429649167}"/>
    <cellStyle name="SubTotal 6 2 2 5" xfId="55854" xr:uid="{75E58597-56C0-4559-8FB4-36DA9600A7A2}"/>
    <cellStyle name="SubTotal 6 2 2 6" xfId="55855" xr:uid="{C86FAEE0-3132-4038-A6CE-C119F259C096}"/>
    <cellStyle name="SubTotal 6 2 2 7" xfId="55856" xr:uid="{E1FC5448-4369-43DA-A76F-1BA10FCD90E5}"/>
    <cellStyle name="SubTotal 6 2 2 8" xfId="55857" xr:uid="{81C8D612-1A07-4772-AD95-392DC20471C5}"/>
    <cellStyle name="SubTotal 6 2 2_Commentaires" xfId="55858" xr:uid="{E72AAD16-994C-423A-8B38-7DC40DEEC80B}"/>
    <cellStyle name="SubTotal 6 2 3" xfId="55859" xr:uid="{C15AE69D-CABB-483B-921C-C80CF27D7364}"/>
    <cellStyle name="SubTotal 6 2 3 2" xfId="55860" xr:uid="{E85FFDD5-D573-4777-8E60-6C9320C3AC69}"/>
    <cellStyle name="SubTotal 6 2 3 2 2" xfId="55861" xr:uid="{68D0153D-5831-4E8E-A9BB-48396E4639F0}"/>
    <cellStyle name="SubTotal 6 2 3 2 3" xfId="55862" xr:uid="{F913E677-B52A-4572-A38A-91CA1298E76E}"/>
    <cellStyle name="SubTotal 6 2 3 2 4" xfId="55863" xr:uid="{AB273155-166F-4EB4-8AEE-E05F977206DD}"/>
    <cellStyle name="SubTotal 6 2 3 2 5" xfId="55864" xr:uid="{AD4DB9E9-D684-4D58-A0C5-D0CEF26C0A20}"/>
    <cellStyle name="SubTotal 6 2 3 2 6" xfId="55865" xr:uid="{DF155BFB-96D9-43AB-9B34-41C438B54CE1}"/>
    <cellStyle name="SubTotal 6 2 3 3" xfId="55866" xr:uid="{0FA1723E-360C-4FFF-A738-3761E3FD57F9}"/>
    <cellStyle name="SubTotal 6 2 3 3 2" xfId="55867" xr:uid="{0F13FD7F-DD12-43B6-9F39-CD58705D46C9}"/>
    <cellStyle name="SubTotal 6 2 3 3 3" xfId="55868" xr:uid="{138398CF-92B4-435A-A4CC-DDB0BC41DE7E}"/>
    <cellStyle name="SubTotal 6 2 3 3 4" xfId="55869" xr:uid="{BC7B355C-08D6-4895-925A-E50304EB3984}"/>
    <cellStyle name="SubTotal 6 2 3 3 5" xfId="55870" xr:uid="{B5370247-DEB3-4841-A631-F6FE75A30001}"/>
    <cellStyle name="SubTotal 6 2 3 3 6" xfId="55871" xr:uid="{79CA9D48-E9D3-4FE6-9BE9-944594A9DB33}"/>
    <cellStyle name="SubTotal 6 2 3 4" xfId="55872" xr:uid="{8EAF0B44-B4E7-49A6-ACDE-384C04103506}"/>
    <cellStyle name="SubTotal 6 2 3 5" xfId="55873" xr:uid="{F04C8532-F24B-46AF-A2A1-169CC2190846}"/>
    <cellStyle name="SubTotal 6 2 3 6" xfId="55874" xr:uid="{FBC5CA00-EB5E-491B-9AD7-D419154601D6}"/>
    <cellStyle name="SubTotal 6 2 3 7" xfId="55875" xr:uid="{FDE61C00-AAD1-4978-B0E6-1A692688DE6C}"/>
    <cellStyle name="SubTotal 6 2 3 8" xfId="55876" xr:uid="{20861CAC-15CC-4390-83C4-CAB681A27BB4}"/>
    <cellStyle name="SubTotal 6 2 3_Commentaires" xfId="55877" xr:uid="{01ED54FA-6480-41F2-94B8-00B24C27204F}"/>
    <cellStyle name="SubTotal 6 2 4" xfId="55878" xr:uid="{396EEF39-2DA4-45BC-8A8B-741A1E471E2D}"/>
    <cellStyle name="SubTotal 6 2 4 2" xfId="55879" xr:uid="{834BA0A3-2C82-46B5-8B7C-58AE3CDEEBD1}"/>
    <cellStyle name="SubTotal 6 2 4 2 2" xfId="55880" xr:uid="{4DF702A9-318D-4EC9-BFDF-12343BB6F436}"/>
    <cellStyle name="SubTotal 6 2 4 2 3" xfId="55881" xr:uid="{5CDA644A-4B3D-4666-8D8B-D5267C2B0CC4}"/>
    <cellStyle name="SubTotal 6 2 4 2 4" xfId="55882" xr:uid="{F015C973-FA3E-45A5-8198-CA495F44B9BF}"/>
    <cellStyle name="SubTotal 6 2 4 2 5" xfId="55883" xr:uid="{4BA1D057-C9BE-4CDC-840B-998025266D93}"/>
    <cellStyle name="SubTotal 6 2 4 2 6" xfId="55884" xr:uid="{2694493E-D464-4065-AD4C-966051C3FD30}"/>
    <cellStyle name="SubTotal 6 2 4 3" xfId="55885" xr:uid="{007D2D6A-48D8-4BB4-91BB-100CE1B6B943}"/>
    <cellStyle name="SubTotal 6 2 4 3 2" xfId="55886" xr:uid="{34BF72C4-1859-4246-97C8-D81A823A7A50}"/>
    <cellStyle name="SubTotal 6 2 4 3 3" xfId="55887" xr:uid="{5DB2753D-D3FE-4F9D-BE4C-C76897FD9989}"/>
    <cellStyle name="SubTotal 6 2 4 3 4" xfId="55888" xr:uid="{06834833-5CF8-4461-A286-0E14B97C7F07}"/>
    <cellStyle name="SubTotal 6 2 4 3 5" xfId="55889" xr:uid="{2EDE075E-D25E-498E-9E52-DB68576B112B}"/>
    <cellStyle name="SubTotal 6 2 4 3 6" xfId="55890" xr:uid="{20CE0E95-D188-467A-A8AB-D402403AB2E9}"/>
    <cellStyle name="SubTotal 6 2 4 4" xfId="55891" xr:uid="{DD773B68-8A79-4B1A-A899-3A2F319F66C9}"/>
    <cellStyle name="SubTotal 6 2 4 5" xfId="55892" xr:uid="{D035B510-A107-4C8C-AEBB-FFE12CB5354A}"/>
    <cellStyle name="SubTotal 6 2 4 6" xfId="55893" xr:uid="{1273E770-973F-4F78-97BC-8A9406ABDFCD}"/>
    <cellStyle name="SubTotal 6 2 4 7" xfId="55894" xr:uid="{5DD29504-9C6A-4108-BA69-12303BB6500F}"/>
    <cellStyle name="SubTotal 6 2 4 8" xfId="55895" xr:uid="{2505EE52-8866-410F-BCDB-71A98240CB44}"/>
    <cellStyle name="SubTotal 6 2 5" xfId="55896" xr:uid="{F6AC5991-2343-49BD-ADE8-1E36099F7E73}"/>
    <cellStyle name="SubTotal 6 2 5 2" xfId="55897" xr:uid="{5042EF0F-32BF-4121-9E9F-95CD5B63FE8B}"/>
    <cellStyle name="SubTotal 6 2 5 3" xfId="55898" xr:uid="{933473E9-3316-445A-ADCE-80E02BD4308B}"/>
    <cellStyle name="SubTotal 6 2 5 4" xfId="55899" xr:uid="{E4068C86-E216-4C46-B295-8384488FE3BB}"/>
    <cellStyle name="SubTotal 6 2 5 5" xfId="55900" xr:uid="{A3BA8718-85D0-40F4-8C13-AAA5D5CBD207}"/>
    <cellStyle name="SubTotal 6 2 5 6" xfId="55901" xr:uid="{45FD71F9-A4BA-49FF-9F9D-2B3B033EC9CC}"/>
    <cellStyle name="SubTotal 6 2 6" xfId="55902" xr:uid="{11B75261-9864-429D-B6CF-39806FF27E85}"/>
    <cellStyle name="SubTotal 6 2 6 2" xfId="55903" xr:uid="{1923CF4A-5A70-4AD4-A75E-5D2347638289}"/>
    <cellStyle name="SubTotal 6 2 6 3" xfId="55904" xr:uid="{3A54799A-921E-4521-896A-9E7406D2F063}"/>
    <cellStyle name="SubTotal 6 2 6 4" xfId="55905" xr:uid="{CC03EDB5-EDEB-4B59-B2BF-0D34BC797ADE}"/>
    <cellStyle name="SubTotal 6 2 6 5" xfId="55906" xr:uid="{0983EF8D-7EA8-41E7-865B-58C695BA0421}"/>
    <cellStyle name="SubTotal 6 2 6 6" xfId="55907" xr:uid="{D6F8A742-D792-48F2-BA27-ECBC729BB8CA}"/>
    <cellStyle name="SubTotal 6 2 7" xfId="55908" xr:uid="{5AD4F0C1-331E-45E9-B822-858540161561}"/>
    <cellStyle name="SubTotal 6 2 8" xfId="55909" xr:uid="{D660FA8B-D37D-4310-AFFD-978BD288F7E7}"/>
    <cellStyle name="SubTotal 6 2 9" xfId="55910" xr:uid="{F27730B9-30A8-4595-ADB6-2980A379DC09}"/>
    <cellStyle name="SubTotal 6 2_Commentaires" xfId="55911" xr:uid="{96036A6C-1C2E-46C9-A0B7-A1C5EE09F90C}"/>
    <cellStyle name="SubTotal 6 3" xfId="55912" xr:uid="{E7CB2521-B64B-48F9-8F0C-47EDADF0C2BD}"/>
    <cellStyle name="SubTotal 6 3 2" xfId="55913" xr:uid="{C47F4AA9-8599-49EB-AC0F-3BDBEFE29740}"/>
    <cellStyle name="SubTotal 6 3 2 2" xfId="55914" xr:uid="{BE6A3D90-86CF-4225-88DB-41D9CFE3F66C}"/>
    <cellStyle name="SubTotal 6 3 2 3" xfId="55915" xr:uid="{C8F17A96-6D6E-4A22-BB1E-A9E97E1E8D61}"/>
    <cellStyle name="SubTotal 6 3 2 4" xfId="55916" xr:uid="{CD1CF642-8B8B-400A-BECE-28CE5EE481C8}"/>
    <cellStyle name="SubTotal 6 3 2 5" xfId="55917" xr:uid="{8D2A7B2A-4C5E-49D9-A170-59224CEF1382}"/>
    <cellStyle name="SubTotal 6 3 2 6" xfId="55918" xr:uid="{EDF94BFC-9364-48AA-92D7-F2A19F175862}"/>
    <cellStyle name="SubTotal 6 3 2_Commentaires" xfId="55919" xr:uid="{64DAD3AE-830C-40CD-89B4-3131C6021DDD}"/>
    <cellStyle name="SubTotal 6 3 3" xfId="55920" xr:uid="{ED9DA7E2-DF45-4310-AFEE-0ECED42ECB7E}"/>
    <cellStyle name="SubTotal 6 3 3 2" xfId="55921" xr:uid="{104476C1-5D3C-4984-9D8F-7D89E189735B}"/>
    <cellStyle name="SubTotal 6 3 3 3" xfId="55922" xr:uid="{F0835D6E-D60F-4C8B-B918-43529165DFD4}"/>
    <cellStyle name="SubTotal 6 3 3 4" xfId="55923" xr:uid="{FA7054A6-015E-4057-AF05-10E7178C2524}"/>
    <cellStyle name="SubTotal 6 3 3 5" xfId="55924" xr:uid="{D177E1C6-86A0-44A6-95BD-6B78CB89D1AF}"/>
    <cellStyle name="SubTotal 6 3 3 6" xfId="55925" xr:uid="{EB15ADA2-112B-454D-B50B-15951C2FBD43}"/>
    <cellStyle name="SubTotal 6 3 4" xfId="55926" xr:uid="{8254DD7F-1C81-4A37-A230-59A7C735ACEA}"/>
    <cellStyle name="SubTotal 6 3 5" xfId="55927" xr:uid="{37B20AE6-EEB1-41D1-AE7E-F5C210256CA4}"/>
    <cellStyle name="SubTotal 6 3 6" xfId="55928" xr:uid="{4462892A-6F91-493C-BE11-E74A4701B9E9}"/>
    <cellStyle name="SubTotal 6 3 7" xfId="55929" xr:uid="{82C72402-B4E1-443D-B63C-73B74F880D77}"/>
    <cellStyle name="SubTotal 6 3 8" xfId="55930" xr:uid="{B2C1D913-82C3-4B23-B157-2EAACF0220E3}"/>
    <cellStyle name="SubTotal 6 3_Commentaires" xfId="55931" xr:uid="{7B3C7894-1849-431C-9359-4976FE883776}"/>
    <cellStyle name="SubTotal 6 4" xfId="55932" xr:uid="{35385D70-6D2F-4F63-8FFC-7DDA23A1B99C}"/>
    <cellStyle name="SubTotal 6 4 2" xfId="55933" xr:uid="{165F5558-E602-4881-AAFE-46F70DBF1D50}"/>
    <cellStyle name="SubTotal 6 4 2 2" xfId="55934" xr:uid="{6FAB85F7-02E5-4799-BDFE-211251064AAB}"/>
    <cellStyle name="SubTotal 6 4 2 3" xfId="55935" xr:uid="{C2C677E0-E9AC-4A81-85DD-4770B7A18088}"/>
    <cellStyle name="SubTotal 6 4 2 4" xfId="55936" xr:uid="{E04CE872-986A-4244-9541-37E614AF3632}"/>
    <cellStyle name="SubTotal 6 4 2 5" xfId="55937" xr:uid="{3455688C-8479-4175-A503-6398BF7C16FE}"/>
    <cellStyle name="SubTotal 6 4 2 6" xfId="55938" xr:uid="{B0713E87-1AB5-412F-98D5-EC9FFED1FDBA}"/>
    <cellStyle name="SubTotal 6 4 2_Commentaires" xfId="55939" xr:uid="{CA307CA3-4CFB-486D-A7F0-A65A56C093F7}"/>
    <cellStyle name="SubTotal 6 4 3" xfId="55940" xr:uid="{903A41FD-004B-46A4-AB77-DE60F3887563}"/>
    <cellStyle name="SubTotal 6 4 3 2" xfId="55941" xr:uid="{B0A1D219-3061-4C47-813B-E389D3F8BA96}"/>
    <cellStyle name="SubTotal 6 4 3 3" xfId="55942" xr:uid="{5624E9D4-2C05-4B1D-82A1-F5F31FEF7C56}"/>
    <cellStyle name="SubTotal 6 4 3 4" xfId="55943" xr:uid="{42D761A0-CD79-4A87-B835-1291E37F733D}"/>
    <cellStyle name="SubTotal 6 4 3 5" xfId="55944" xr:uid="{6347796F-B09B-47ED-ABA6-05EAE74B6CDD}"/>
    <cellStyle name="SubTotal 6 4 3 6" xfId="55945" xr:uid="{76B4EC6D-71E7-4644-835A-6C52D6BBF2BF}"/>
    <cellStyle name="SubTotal 6 4 4" xfId="55946" xr:uid="{C73A343A-AB19-4A7F-AE63-5043AF598619}"/>
    <cellStyle name="SubTotal 6 4 5" xfId="55947" xr:uid="{4AB6F7D5-C612-4D3A-BE07-749238263BE2}"/>
    <cellStyle name="SubTotal 6 4 6" xfId="55948" xr:uid="{DC40F798-2C7F-42FD-A6E8-7AF2B90BE814}"/>
    <cellStyle name="SubTotal 6 4 7" xfId="55949" xr:uid="{BDE809F4-2A93-4D64-A23F-B6DC771D27CA}"/>
    <cellStyle name="SubTotal 6 4 8" xfId="55950" xr:uid="{B543FD00-4E8F-4B7A-BCCB-F378F0EA0097}"/>
    <cellStyle name="SubTotal 6 4_Commentaires" xfId="55951" xr:uid="{11BF167E-B64D-46BE-8D45-597B10C687AE}"/>
    <cellStyle name="SubTotal 6 5" xfId="55952" xr:uid="{2DFB9209-8F98-4C90-946F-1613150B7D85}"/>
    <cellStyle name="SubTotal 6 5 2" xfId="55953" xr:uid="{08525DC2-D68E-45BC-90E7-0E484EA60059}"/>
    <cellStyle name="SubTotal 6 5 2 2" xfId="55954" xr:uid="{5F4431D0-7211-43F1-B431-F92742174B25}"/>
    <cellStyle name="SubTotal 6 5 2 3" xfId="55955" xr:uid="{37DF3974-EB1B-4F2A-A0E7-E6D3353BAF93}"/>
    <cellStyle name="SubTotal 6 5 2 4" xfId="55956" xr:uid="{CB08E44E-9296-4FF7-AB7E-D19A4BB7B5CA}"/>
    <cellStyle name="SubTotal 6 5 2 5" xfId="55957" xr:uid="{C3C16141-8C7B-435A-AF51-0677F815CC26}"/>
    <cellStyle name="SubTotal 6 5 2 6" xfId="55958" xr:uid="{293CA492-89CE-45A2-8D42-FD626F945345}"/>
    <cellStyle name="SubTotal 6 5 2_Commentaires" xfId="55959" xr:uid="{8B2FFE62-3D50-48BB-8287-15C99DC0C148}"/>
    <cellStyle name="SubTotal 6 5 3" xfId="55960" xr:uid="{69EE716D-4DFD-41A5-82B3-56AAF2E0E651}"/>
    <cellStyle name="SubTotal 6 5 3 2" xfId="55961" xr:uid="{594FBB58-988F-440C-BDA9-BFA9E53E9F40}"/>
    <cellStyle name="SubTotal 6 5 3 3" xfId="55962" xr:uid="{7983397C-BF44-4E56-81BD-541C30EFBF4D}"/>
    <cellStyle name="SubTotal 6 5 3 4" xfId="55963" xr:uid="{8845BAA1-BA3D-4008-8F0B-E77F4F2D2E07}"/>
    <cellStyle name="SubTotal 6 5 3 5" xfId="55964" xr:uid="{D510E09C-CF70-456D-AD0D-FB54373C6892}"/>
    <cellStyle name="SubTotal 6 5 3 6" xfId="55965" xr:uid="{ED6C47ED-C135-44E8-8066-F63E531A9543}"/>
    <cellStyle name="SubTotal 6 5 4" xfId="55966" xr:uid="{0D187E3D-4CCF-4D64-82F8-E82A84DFF849}"/>
    <cellStyle name="SubTotal 6 5 5" xfId="55967" xr:uid="{D0F77006-EEDB-4D95-B871-90319F6ACEB3}"/>
    <cellStyle name="SubTotal 6 5 6" xfId="55968" xr:uid="{61517B76-004D-49F5-98FA-51F864A42E22}"/>
    <cellStyle name="SubTotal 6 5 7" xfId="55969" xr:uid="{7AA3309A-ED9A-4D5A-8E14-2BD924C849B5}"/>
    <cellStyle name="SubTotal 6 5 8" xfId="55970" xr:uid="{D0B5E5EC-51B3-42E5-8A60-7CE3A338EBF3}"/>
    <cellStyle name="SubTotal 6 5_Commentaires" xfId="55971" xr:uid="{C8285499-4214-42CB-870B-5EEC575ECA81}"/>
    <cellStyle name="SubTotal 6 6" xfId="55972" xr:uid="{E7AF7349-2761-4972-837D-0099E801AFED}"/>
    <cellStyle name="SubTotal 6 6 2" xfId="55973" xr:uid="{4439A4FD-BA30-4AC9-8FAE-F1AFCA994E90}"/>
    <cellStyle name="SubTotal 6 6 2 2" xfId="55974" xr:uid="{483B9A14-7E95-488B-AB6A-5C270B49930A}"/>
    <cellStyle name="SubTotal 6 6 2 3" xfId="55975" xr:uid="{61DE4D84-816C-4019-B703-07F1B64413BA}"/>
    <cellStyle name="SubTotal 6 6 2 4" xfId="55976" xr:uid="{8F2842B9-63C6-448E-9230-CDA18B9F68FC}"/>
    <cellStyle name="SubTotal 6 6 2 5" xfId="55977" xr:uid="{A37C32A0-4B81-4564-9402-E5CD162794A2}"/>
    <cellStyle name="SubTotal 6 6 2 6" xfId="55978" xr:uid="{8090587D-5191-4AD8-911F-B902652C7F28}"/>
    <cellStyle name="SubTotal 6 6 2_Commentaires" xfId="55979" xr:uid="{562C74B1-7480-4B2A-A48D-581438F41249}"/>
    <cellStyle name="SubTotal 6 6 3" xfId="55980" xr:uid="{98AA4F88-2A8F-4C32-9A6D-68434923970D}"/>
    <cellStyle name="SubTotal 6 6 3 2" xfId="55981" xr:uid="{DF5E9460-31D3-45A8-BB3B-23995C556B77}"/>
    <cellStyle name="SubTotal 6 6 3 3" xfId="55982" xr:uid="{D548238B-A65A-4509-9D07-EF7A997C25F0}"/>
    <cellStyle name="SubTotal 6 6 3 4" xfId="55983" xr:uid="{6AF0E8F4-E6A4-4795-982E-1E3985C6CBB7}"/>
    <cellStyle name="SubTotal 6 6 3 5" xfId="55984" xr:uid="{DE98CC59-5790-41DE-839D-25AC7EEB89A0}"/>
    <cellStyle name="SubTotal 6 6 3 6" xfId="55985" xr:uid="{F1E1F32B-28F5-458D-A008-74016E5E822B}"/>
    <cellStyle name="SubTotal 6 6 4" xfId="55986" xr:uid="{9B4E972E-07CB-477E-9D6E-F7907118AFFD}"/>
    <cellStyle name="SubTotal 6 6 5" xfId="55987" xr:uid="{6D1D791D-93C7-4EB4-86FE-E46F7C29AC9F}"/>
    <cellStyle name="SubTotal 6 6 6" xfId="55988" xr:uid="{2AE3DD9A-1FEA-483A-AB84-28471CAF6EB2}"/>
    <cellStyle name="SubTotal 6 6 7" xfId="55989" xr:uid="{7B49C9C1-8757-485E-808D-00A2767F7A26}"/>
    <cellStyle name="SubTotal 6 6 8" xfId="55990" xr:uid="{50706F71-16B7-46D2-A9E6-EB366FE8F285}"/>
    <cellStyle name="SubTotal 6 6_Commentaires" xfId="55991" xr:uid="{DC8628AC-5DBB-45B5-9D6C-B98850595B9D}"/>
    <cellStyle name="SubTotal 6 7" xfId="55992" xr:uid="{2FD06324-8E40-407E-A3ED-63BDC8113F5D}"/>
    <cellStyle name="SubTotal 6 7 2" xfId="55993" xr:uid="{6EB8833E-5A14-427A-A067-AC0E83991665}"/>
    <cellStyle name="SubTotal 6 7 2 2" xfId="55994" xr:uid="{1320F6C8-577E-491B-A806-B98639215082}"/>
    <cellStyle name="SubTotal 6 7 2 3" xfId="55995" xr:uid="{AE1E7DCD-A56B-4B9C-94B0-E1EA809DC191}"/>
    <cellStyle name="SubTotal 6 7 2 4" xfId="55996" xr:uid="{226A164D-5B8D-4722-88E9-3B0664C433FA}"/>
    <cellStyle name="SubTotal 6 7 2 5" xfId="55997" xr:uid="{D334D554-886C-4822-80B5-F3250C358A12}"/>
    <cellStyle name="SubTotal 6 7 2 6" xfId="55998" xr:uid="{192B7775-1684-4E38-988C-DA68C0D2E725}"/>
    <cellStyle name="SubTotal 6 7 3" xfId="55999" xr:uid="{876C9616-238F-4FBC-825C-A32C1D5EDDC9}"/>
    <cellStyle name="SubTotal 6 7 4" xfId="56000" xr:uid="{F3965079-BA6F-4ED1-A8DB-62EC3B49CC12}"/>
    <cellStyle name="SubTotal 6 7 5" xfId="56001" xr:uid="{AE7D8014-F4EC-46AC-BEC4-BF6AA3EF9596}"/>
    <cellStyle name="SubTotal 6 7 6" xfId="56002" xr:uid="{A8A93FF8-0019-4A0B-B278-B0B8D3DDD19C}"/>
    <cellStyle name="SubTotal 6 7 7" xfId="56003" xr:uid="{E5FF8363-23B7-4842-8C59-701EFA873A57}"/>
    <cellStyle name="SubTotal 6 7_Commentaires" xfId="56004" xr:uid="{EB73CC57-CDF9-4038-AC48-FB4727253CF6}"/>
    <cellStyle name="SubTotal 6 8" xfId="56005" xr:uid="{66CB106A-FC55-4452-852E-69A87AA7C804}"/>
    <cellStyle name="SubTotal 6 8 2" xfId="56006" xr:uid="{CEFCFEDC-2938-4359-950F-6E1089309CD7}"/>
    <cellStyle name="SubTotal 6 8 3" xfId="56007" xr:uid="{6F29C621-31CD-466B-B4B3-6663B4687274}"/>
    <cellStyle name="SubTotal 6 8 4" xfId="56008" xr:uid="{CCC19FF1-9569-48F2-9828-819E93F2D6C6}"/>
    <cellStyle name="SubTotal 6 8 5" xfId="56009" xr:uid="{9596046E-FCBB-4244-962B-4472643BD929}"/>
    <cellStyle name="SubTotal 6 8 6" xfId="56010" xr:uid="{777CC885-044F-49CF-AAEA-91A7C1D5B66F}"/>
    <cellStyle name="SubTotal 6 8_Commentaires" xfId="56011" xr:uid="{EB9C04C9-CFC9-417C-A777-2BDB35566E8F}"/>
    <cellStyle name="SubTotal 6 9" xfId="56012" xr:uid="{BF396BCF-CFAA-40E1-B2D0-E0B38DFE1377}"/>
    <cellStyle name="SubTotal 6_Commentaires" xfId="56013" xr:uid="{A6A2758B-B6A0-46CC-9271-118D625AD4F0}"/>
    <cellStyle name="SubTotal 7" xfId="56014" xr:uid="{ED39E61F-2CCD-46A7-9B65-6B1BD57A89C6}"/>
    <cellStyle name="SubTotal 7 10" xfId="56015" xr:uid="{9256A04A-6883-496C-BC84-4AEDC5AA2DF8}"/>
    <cellStyle name="SubTotal 7 11" xfId="56016" xr:uid="{57738693-4B21-4B4A-8AA5-C8AE2329FA81}"/>
    <cellStyle name="SubTotal 7 12" xfId="56017" xr:uid="{2BE40C4A-C8AE-49B8-8C62-A4E2DDB72863}"/>
    <cellStyle name="SubTotal 7 13" xfId="56018" xr:uid="{0EFED1E7-4F35-40DC-AFE6-8EA1E53E6692}"/>
    <cellStyle name="SubTotal 7 2" xfId="56019" xr:uid="{129FE8B2-4749-41B0-A786-617BD5E76E25}"/>
    <cellStyle name="SubTotal 7 2 10" xfId="56020" xr:uid="{57A8234C-C640-4929-8F8C-4D9C6CB4056C}"/>
    <cellStyle name="SubTotal 7 2 11" xfId="56021" xr:uid="{38ACDCBB-155D-449A-B0FC-34B3391500FA}"/>
    <cellStyle name="SubTotal 7 2 2" xfId="56022" xr:uid="{941C76A5-13D2-4E7F-AB1F-2F985B968C52}"/>
    <cellStyle name="SubTotal 7 2 2 2" xfId="56023" xr:uid="{46E78F9F-2828-44D5-8C08-36301516360F}"/>
    <cellStyle name="SubTotal 7 2 2 2 2" xfId="56024" xr:uid="{7B30F8AE-783D-4B2B-83F9-067FA9398B8D}"/>
    <cellStyle name="SubTotal 7 2 2 2 3" xfId="56025" xr:uid="{EA59F7B3-EDDF-4EF3-A93C-2FF6CA6440CD}"/>
    <cellStyle name="SubTotal 7 2 2 2 4" xfId="56026" xr:uid="{42CCFBD3-FEB5-423B-B992-5BB7B1EB5A09}"/>
    <cellStyle name="SubTotal 7 2 2 2 5" xfId="56027" xr:uid="{07445AE0-8546-4454-A44A-C62A2A9AFF1E}"/>
    <cellStyle name="SubTotal 7 2 2 2 6" xfId="56028" xr:uid="{84576425-0D69-4F01-9DF7-63E755731F24}"/>
    <cellStyle name="SubTotal 7 2 2 3" xfId="56029" xr:uid="{DE0FEF4E-DCE6-434B-8DE9-1EB9F9B1B81F}"/>
    <cellStyle name="SubTotal 7 2 2 3 2" xfId="56030" xr:uid="{8C51DD65-D3D0-43F0-9713-CE54A204DD0E}"/>
    <cellStyle name="SubTotal 7 2 2 3 3" xfId="56031" xr:uid="{903AA651-F5DE-491D-B3CA-4E437A12F53A}"/>
    <cellStyle name="SubTotal 7 2 2 3 4" xfId="56032" xr:uid="{C8148384-F4E0-4160-92DC-87C2507FF359}"/>
    <cellStyle name="SubTotal 7 2 2 3 5" xfId="56033" xr:uid="{2E73C678-9AC0-447B-900A-484BDEC08BC7}"/>
    <cellStyle name="SubTotal 7 2 2 3 6" xfId="56034" xr:uid="{12A0F710-F529-4A7B-8C89-39A63D663981}"/>
    <cellStyle name="SubTotal 7 2 2 4" xfId="56035" xr:uid="{DF5C0980-3AC3-4BF5-BCAE-3ABD0CAE4D40}"/>
    <cellStyle name="SubTotal 7 2 2 5" xfId="56036" xr:uid="{0DCE9971-2BBE-48DA-BE78-9F721DE5C00A}"/>
    <cellStyle name="SubTotal 7 2 2 6" xfId="56037" xr:uid="{F6054FA9-C840-4F69-AA5C-1484806905C2}"/>
    <cellStyle name="SubTotal 7 2 2 7" xfId="56038" xr:uid="{1B442644-2003-4B99-90F3-7CDC9118F35F}"/>
    <cellStyle name="SubTotal 7 2 2 8" xfId="56039" xr:uid="{03E7A97C-8D8C-41EE-A417-64A5050B2331}"/>
    <cellStyle name="SubTotal 7 2 2_Commentaires" xfId="56040" xr:uid="{A07B57EF-41C7-4A5D-BC2E-A77214B1E494}"/>
    <cellStyle name="SubTotal 7 2 3" xfId="56041" xr:uid="{FE46E3CE-F813-4ABF-B94D-E7E087F201AF}"/>
    <cellStyle name="SubTotal 7 2 3 2" xfId="56042" xr:uid="{DB53BEA8-0854-43EE-83EB-831DA0BE152D}"/>
    <cellStyle name="SubTotal 7 2 3 2 2" xfId="56043" xr:uid="{CBC275A4-1BF0-46F5-96EC-9659A5069CAB}"/>
    <cellStyle name="SubTotal 7 2 3 2 3" xfId="56044" xr:uid="{934C46D9-FF90-4DCA-8324-BC4059BBA92D}"/>
    <cellStyle name="SubTotal 7 2 3 2 4" xfId="56045" xr:uid="{D80A41B7-5746-4C04-A71D-465271D8F0B1}"/>
    <cellStyle name="SubTotal 7 2 3 2 5" xfId="56046" xr:uid="{9212EC2A-0C97-4633-9281-37976B4566B7}"/>
    <cellStyle name="SubTotal 7 2 3 2 6" xfId="56047" xr:uid="{433F0FF1-012C-410B-8023-1F12C85DC48C}"/>
    <cellStyle name="SubTotal 7 2 3 3" xfId="56048" xr:uid="{FB943764-1C00-4B52-B5FB-091F4711403A}"/>
    <cellStyle name="SubTotal 7 2 3 3 2" xfId="56049" xr:uid="{63EC7267-C3A9-435B-952E-A5EF04ED222F}"/>
    <cellStyle name="SubTotal 7 2 3 3 3" xfId="56050" xr:uid="{E018DA2E-6294-4B75-B49B-E95844993A0A}"/>
    <cellStyle name="SubTotal 7 2 3 3 4" xfId="56051" xr:uid="{4462B877-94BC-42D7-8A2B-E9E6C7FB89D5}"/>
    <cellStyle name="SubTotal 7 2 3 3 5" xfId="56052" xr:uid="{3652077C-AEC7-426E-94FF-F5DDBF1BF244}"/>
    <cellStyle name="SubTotal 7 2 3 3 6" xfId="56053" xr:uid="{CDA42A38-804C-401E-83DD-7F7AA189EFD6}"/>
    <cellStyle name="SubTotal 7 2 3 4" xfId="56054" xr:uid="{D34EB2E9-CFDE-4148-9A94-693C8949F150}"/>
    <cellStyle name="SubTotal 7 2 3 5" xfId="56055" xr:uid="{CD14A4E2-E789-4B79-9103-F604E3FEB999}"/>
    <cellStyle name="SubTotal 7 2 3 6" xfId="56056" xr:uid="{587AC9BC-79BF-49FA-8C1A-878126E81CFE}"/>
    <cellStyle name="SubTotal 7 2 3 7" xfId="56057" xr:uid="{7305C611-1A53-42FF-8FCC-C905A441C19A}"/>
    <cellStyle name="SubTotal 7 2 3 8" xfId="56058" xr:uid="{9C9A5FA6-7FF7-4532-90B4-A942DFAA1576}"/>
    <cellStyle name="SubTotal 7 2 3_Commentaires" xfId="56059" xr:uid="{48FE3D48-14D5-4FB6-A1FA-B53DB72AEFC9}"/>
    <cellStyle name="SubTotal 7 2 4" xfId="56060" xr:uid="{17AFB962-74BF-42B4-B7D7-B3E2E2F0EB95}"/>
    <cellStyle name="SubTotal 7 2 4 2" xfId="56061" xr:uid="{836227DB-A9AB-464C-A049-8FBDCD5041A5}"/>
    <cellStyle name="SubTotal 7 2 4 2 2" xfId="56062" xr:uid="{ECBF4642-2EFF-4A93-95E2-63CA9A1F7CA0}"/>
    <cellStyle name="SubTotal 7 2 4 2 3" xfId="56063" xr:uid="{1337E78A-C84F-42CE-B144-440C559E1A44}"/>
    <cellStyle name="SubTotal 7 2 4 2 4" xfId="56064" xr:uid="{FBF56486-2747-48A2-8358-BE7BF6EABB2E}"/>
    <cellStyle name="SubTotal 7 2 4 2 5" xfId="56065" xr:uid="{8638FDF6-2495-425B-8DE5-E02F233C2D21}"/>
    <cellStyle name="SubTotal 7 2 4 2 6" xfId="56066" xr:uid="{23CA46D0-35F4-4827-931B-6F0E2280AD4D}"/>
    <cellStyle name="SubTotal 7 2 4 3" xfId="56067" xr:uid="{62F9F972-ECCE-4338-AB19-CCF68748462F}"/>
    <cellStyle name="SubTotal 7 2 4 3 2" xfId="56068" xr:uid="{DE0B0D1D-1605-4764-9611-29E92EDCB9DB}"/>
    <cellStyle name="SubTotal 7 2 4 3 3" xfId="56069" xr:uid="{5CC23BC7-1707-4771-897B-24FC71B7B490}"/>
    <cellStyle name="SubTotal 7 2 4 3 4" xfId="56070" xr:uid="{1B07E790-5221-46B6-8A53-26D8A7B795B3}"/>
    <cellStyle name="SubTotal 7 2 4 3 5" xfId="56071" xr:uid="{823CA0E5-327B-430B-9CB7-171482CF650F}"/>
    <cellStyle name="SubTotal 7 2 4 3 6" xfId="56072" xr:uid="{E6DC23B0-604D-4C9D-B3BB-521E131E2BB7}"/>
    <cellStyle name="SubTotal 7 2 4 4" xfId="56073" xr:uid="{0E3E1287-B83D-425B-862E-BE04838DF17A}"/>
    <cellStyle name="SubTotal 7 2 4 5" xfId="56074" xr:uid="{4F1B06B1-4CF2-476D-8293-325E25E1E0F3}"/>
    <cellStyle name="SubTotal 7 2 4 6" xfId="56075" xr:uid="{32297F9E-EE27-4842-ADF7-7EC04B083197}"/>
    <cellStyle name="SubTotal 7 2 4 7" xfId="56076" xr:uid="{5810C692-345E-4D91-B4C6-015F1C46A6F7}"/>
    <cellStyle name="SubTotal 7 2 4 8" xfId="56077" xr:uid="{C09FE881-A7B9-47B8-A3F5-65516A571033}"/>
    <cellStyle name="SubTotal 7 2 5" xfId="56078" xr:uid="{83049E23-5CE2-4CC6-871C-F9456FBEF6E6}"/>
    <cellStyle name="SubTotal 7 2 5 2" xfId="56079" xr:uid="{642FEDED-A764-4199-A889-264EB47894E4}"/>
    <cellStyle name="SubTotal 7 2 5 3" xfId="56080" xr:uid="{484B1970-EBD2-4B11-8902-8AF830B1132A}"/>
    <cellStyle name="SubTotal 7 2 5 4" xfId="56081" xr:uid="{8B280855-4499-44C7-844D-1684D6900602}"/>
    <cellStyle name="SubTotal 7 2 5 5" xfId="56082" xr:uid="{F41CEBF9-B3A4-44BE-ADA0-FE36ECF3197A}"/>
    <cellStyle name="SubTotal 7 2 5 6" xfId="56083" xr:uid="{89D5E110-3057-4B84-A9E7-02AF2A9E62F1}"/>
    <cellStyle name="SubTotal 7 2 6" xfId="56084" xr:uid="{F386AB19-BC79-448B-BB4D-0318DD638C3E}"/>
    <cellStyle name="SubTotal 7 2 6 2" xfId="56085" xr:uid="{3B17C9F3-A876-4165-A583-E2308932052F}"/>
    <cellStyle name="SubTotal 7 2 6 3" xfId="56086" xr:uid="{7FC628DE-80F1-4A1F-9B55-4FD6147C9089}"/>
    <cellStyle name="SubTotal 7 2 6 4" xfId="56087" xr:uid="{E272F06C-569A-42CF-96CB-B97C904F5F8A}"/>
    <cellStyle name="SubTotal 7 2 6 5" xfId="56088" xr:uid="{0FF15DE6-9C26-4135-A099-B559AC053C3A}"/>
    <cellStyle name="SubTotal 7 2 6 6" xfId="56089" xr:uid="{0B76BDC5-BDF3-414A-A1EE-49C730F262D0}"/>
    <cellStyle name="SubTotal 7 2 7" xfId="56090" xr:uid="{9341D2E6-B44A-497A-8EF2-F0BF28BF0D8E}"/>
    <cellStyle name="SubTotal 7 2 8" xfId="56091" xr:uid="{D759BFEA-744E-474A-8BE0-E170DB6098BC}"/>
    <cellStyle name="SubTotal 7 2 9" xfId="56092" xr:uid="{22F3BA13-8918-4D4F-8274-17ACA48678E2}"/>
    <cellStyle name="SubTotal 7 2_Commentaires" xfId="56093" xr:uid="{CE3C551E-F306-4329-AA95-F28CA0BB027F}"/>
    <cellStyle name="SubTotal 7 3" xfId="56094" xr:uid="{57612A97-1849-40A8-BBC8-FA703B05B59B}"/>
    <cellStyle name="SubTotal 7 3 2" xfId="56095" xr:uid="{FED214E5-3B61-4F23-9DA2-2FE4845E84E1}"/>
    <cellStyle name="SubTotal 7 3 2 2" xfId="56096" xr:uid="{5667CF05-7911-47F3-A592-A7FC3B30CEE7}"/>
    <cellStyle name="SubTotal 7 3 2 3" xfId="56097" xr:uid="{C49DFC83-D7CE-4B7D-B116-AD144A831585}"/>
    <cellStyle name="SubTotal 7 3 2 4" xfId="56098" xr:uid="{5764C0AD-27C3-4650-8843-038D566E401E}"/>
    <cellStyle name="SubTotal 7 3 2 5" xfId="56099" xr:uid="{E16F725C-7055-4BCE-9DE8-B1F53A1ED49A}"/>
    <cellStyle name="SubTotal 7 3 2 6" xfId="56100" xr:uid="{1432D3F5-D8D4-4286-8261-20A0435E07E3}"/>
    <cellStyle name="SubTotal 7 3 2_Commentaires" xfId="56101" xr:uid="{0AC56D37-57D9-4341-B2D0-0CECC97A21DE}"/>
    <cellStyle name="SubTotal 7 3 3" xfId="56102" xr:uid="{06F19D66-8073-49E6-A386-28A2924EF04C}"/>
    <cellStyle name="SubTotal 7 3 3 2" xfId="56103" xr:uid="{8279DD66-AE80-4BBB-AA97-79AAB36B63FD}"/>
    <cellStyle name="SubTotal 7 3 3 3" xfId="56104" xr:uid="{AE286669-5C48-4FA6-90E1-7E648E747DFF}"/>
    <cellStyle name="SubTotal 7 3 3 4" xfId="56105" xr:uid="{9E301990-CFE4-43BE-BA9C-B6612322D452}"/>
    <cellStyle name="SubTotal 7 3 3 5" xfId="56106" xr:uid="{B48818DF-7487-41B6-9700-B0023C88DBF1}"/>
    <cellStyle name="SubTotal 7 3 3 6" xfId="56107" xr:uid="{4737E1EB-37C6-473E-958C-31F93BE8AB67}"/>
    <cellStyle name="SubTotal 7 3 4" xfId="56108" xr:uid="{41A6EE01-71BA-43ED-BC96-279E9F5C45E9}"/>
    <cellStyle name="SubTotal 7 3 5" xfId="56109" xr:uid="{E9F30333-7113-4BC6-8534-6117886D9FE4}"/>
    <cellStyle name="SubTotal 7 3 6" xfId="56110" xr:uid="{8DF8579B-02A3-48C8-8A8F-38483D999472}"/>
    <cellStyle name="SubTotal 7 3 7" xfId="56111" xr:uid="{3D0E2FA7-BD73-47C3-AD48-8F4BF585DC9F}"/>
    <cellStyle name="SubTotal 7 3 8" xfId="56112" xr:uid="{ADC25773-1AF4-436D-B39F-98330CAB1CC6}"/>
    <cellStyle name="SubTotal 7 3_Commentaires" xfId="56113" xr:uid="{B3002E2C-8028-4449-A90C-2E19147CA5E9}"/>
    <cellStyle name="SubTotal 7 4" xfId="56114" xr:uid="{27E88D84-52AE-4C32-89B5-11BE1263CA8F}"/>
    <cellStyle name="SubTotal 7 4 2" xfId="56115" xr:uid="{37AD71CE-2738-4851-B528-00126692FA68}"/>
    <cellStyle name="SubTotal 7 4 2 2" xfId="56116" xr:uid="{D11BB0B0-A9D0-4A22-A45A-7159650B1F6B}"/>
    <cellStyle name="SubTotal 7 4 2 3" xfId="56117" xr:uid="{D9C87183-D91A-4695-B01D-9DF843333602}"/>
    <cellStyle name="SubTotal 7 4 2 4" xfId="56118" xr:uid="{441D403F-12F8-4F04-A98A-899FF55187B7}"/>
    <cellStyle name="SubTotal 7 4 2 5" xfId="56119" xr:uid="{C1A4BC42-066B-4893-8123-B848417C1DA4}"/>
    <cellStyle name="SubTotal 7 4 2 6" xfId="56120" xr:uid="{47FA1032-D3FA-4EDF-BB6F-C686F5B2FAB3}"/>
    <cellStyle name="SubTotal 7 4 2_Commentaires" xfId="56121" xr:uid="{CE7843AF-F0DA-4E5C-83EF-2F965E0DCD23}"/>
    <cellStyle name="SubTotal 7 4 3" xfId="56122" xr:uid="{D219981E-1280-432C-B88F-CD0AE3F7C014}"/>
    <cellStyle name="SubTotal 7 4 3 2" xfId="56123" xr:uid="{EF4D3EBE-10B6-4704-9160-07171E1A4E9F}"/>
    <cellStyle name="SubTotal 7 4 3 3" xfId="56124" xr:uid="{06F900E0-0B6A-4538-BDF8-73D5B6987451}"/>
    <cellStyle name="SubTotal 7 4 3 4" xfId="56125" xr:uid="{4A36601B-AACF-44CD-82B6-00E8067BD51E}"/>
    <cellStyle name="SubTotal 7 4 3 5" xfId="56126" xr:uid="{29F7E7ED-842A-407F-82AB-9C4AED279352}"/>
    <cellStyle name="SubTotal 7 4 3 6" xfId="56127" xr:uid="{206838E2-EA93-4D3C-AF4C-503D313CF2F3}"/>
    <cellStyle name="SubTotal 7 4 4" xfId="56128" xr:uid="{AEDA95FD-F86A-4199-B1A2-0ED0BA81A6B6}"/>
    <cellStyle name="SubTotal 7 4 5" xfId="56129" xr:uid="{3444FA7D-18A7-4227-8464-C6F6FA72C821}"/>
    <cellStyle name="SubTotal 7 4 6" xfId="56130" xr:uid="{E0F29548-C880-432E-951B-347B3D95D94A}"/>
    <cellStyle name="SubTotal 7 4 7" xfId="56131" xr:uid="{AE080F5B-9BA7-47B3-828A-11A70B3F93EF}"/>
    <cellStyle name="SubTotal 7 4 8" xfId="56132" xr:uid="{C633C8F3-DF7D-4CF1-86FB-2562BA656BAF}"/>
    <cellStyle name="SubTotal 7 4_Commentaires" xfId="56133" xr:uid="{3CF410FD-AB19-4A65-87CA-00AD192D7EDC}"/>
    <cellStyle name="SubTotal 7 5" xfId="56134" xr:uid="{736BE3B5-E2FB-472E-93B2-090588CBAB7E}"/>
    <cellStyle name="SubTotal 7 5 2" xfId="56135" xr:uid="{B5E22B61-791A-457B-BA51-8CFA6E4C67D5}"/>
    <cellStyle name="SubTotal 7 5 2 2" xfId="56136" xr:uid="{F13F9C89-5253-4675-98B7-8DAAC4A84D5F}"/>
    <cellStyle name="SubTotal 7 5 2 3" xfId="56137" xr:uid="{E723333B-ABB7-4726-A508-B839882F1A97}"/>
    <cellStyle name="SubTotal 7 5 2 4" xfId="56138" xr:uid="{796A4B72-2C86-4E21-A39B-08CFD25481FF}"/>
    <cellStyle name="SubTotal 7 5 2 5" xfId="56139" xr:uid="{8F1E624C-FCA6-4612-93E5-36CA60E9E55A}"/>
    <cellStyle name="SubTotal 7 5 2 6" xfId="56140" xr:uid="{C7CA0510-6123-4632-B508-49D1DFF58BD9}"/>
    <cellStyle name="SubTotal 7 5 2_Commentaires" xfId="56141" xr:uid="{E22514BD-E602-4F8B-97E9-0AE83EE64B38}"/>
    <cellStyle name="SubTotal 7 5 3" xfId="56142" xr:uid="{2FBC2599-3F9E-4A80-B6D9-43F3345FF02B}"/>
    <cellStyle name="SubTotal 7 5 3 2" xfId="56143" xr:uid="{C68B3D17-A1F6-44A1-A822-6E91E8393F4D}"/>
    <cellStyle name="SubTotal 7 5 3 3" xfId="56144" xr:uid="{2A0EC918-B537-48E8-9B15-460D619C2698}"/>
    <cellStyle name="SubTotal 7 5 3 4" xfId="56145" xr:uid="{63E996E3-1F7E-4BCD-9D12-AD0BB7228F1B}"/>
    <cellStyle name="SubTotal 7 5 3 5" xfId="56146" xr:uid="{ADD58128-318D-45F0-B205-73A1A7E3EAB7}"/>
    <cellStyle name="SubTotal 7 5 3 6" xfId="56147" xr:uid="{0D55AD32-9B93-4C42-8596-AA0D5296C448}"/>
    <cellStyle name="SubTotal 7 5 4" xfId="56148" xr:uid="{F339C9B4-F7C1-4920-BCF0-9BA800604142}"/>
    <cellStyle name="SubTotal 7 5 5" xfId="56149" xr:uid="{B66B267C-5AAA-4158-974B-0F65135F2177}"/>
    <cellStyle name="SubTotal 7 5 6" xfId="56150" xr:uid="{D74F187B-F9AD-4981-A9AF-52B3D8CEC208}"/>
    <cellStyle name="SubTotal 7 5 7" xfId="56151" xr:uid="{28461204-2877-40C6-A8F7-7C0C9A8CDF77}"/>
    <cellStyle name="SubTotal 7 5 8" xfId="56152" xr:uid="{FBEC98B4-D7BD-452B-821A-DFC0B9A6745A}"/>
    <cellStyle name="SubTotal 7 5_Commentaires" xfId="56153" xr:uid="{DB33DEB7-2682-4CEF-8FF9-5B132E69E5E3}"/>
    <cellStyle name="SubTotal 7 6" xfId="56154" xr:uid="{FCEC632E-3822-4889-92DC-0A0298F7036C}"/>
    <cellStyle name="SubTotal 7 6 2" xfId="56155" xr:uid="{B8B5C4E0-4C82-42FA-817D-0DB15B5B8682}"/>
    <cellStyle name="SubTotal 7 6 2 2" xfId="56156" xr:uid="{BFE8AC95-F3E0-4CD1-B002-8646B7FD3536}"/>
    <cellStyle name="SubTotal 7 6 2 3" xfId="56157" xr:uid="{464328DF-67D3-4FF4-A040-68EED5B905C2}"/>
    <cellStyle name="SubTotal 7 6 2 4" xfId="56158" xr:uid="{8F6B1C5D-07C3-4126-BB06-9CEE3D5E27E1}"/>
    <cellStyle name="SubTotal 7 6 2 5" xfId="56159" xr:uid="{10BE832C-4AEE-4335-AEE7-2E43E1C817C6}"/>
    <cellStyle name="SubTotal 7 6 2 6" xfId="56160" xr:uid="{F896B843-66C1-4186-90DB-7ACC11D05B01}"/>
    <cellStyle name="SubTotal 7 6 2_Commentaires" xfId="56161" xr:uid="{DC79CF70-4ED6-4BB8-988F-9830DCFA42E4}"/>
    <cellStyle name="SubTotal 7 6 3" xfId="56162" xr:uid="{25DCE1B4-D852-40F1-98A1-FB3179279ABC}"/>
    <cellStyle name="SubTotal 7 6 3 2" xfId="56163" xr:uid="{A6206149-ABD6-4E99-95C4-A0CE47BA0573}"/>
    <cellStyle name="SubTotal 7 6 3 3" xfId="56164" xr:uid="{AF701C04-DAF5-4C84-97EE-7012270023A5}"/>
    <cellStyle name="SubTotal 7 6 3 4" xfId="56165" xr:uid="{900C5DF2-05D2-43E5-BC54-F4D6E93F9380}"/>
    <cellStyle name="SubTotal 7 6 3 5" xfId="56166" xr:uid="{405956B3-88FB-4415-8B39-9177366334CC}"/>
    <cellStyle name="SubTotal 7 6 3 6" xfId="56167" xr:uid="{4E9431AB-778B-4A0E-8952-4A031B6E95C5}"/>
    <cellStyle name="SubTotal 7 6 4" xfId="56168" xr:uid="{2BB59250-F577-40A3-AABB-2FD6BE5FC6D7}"/>
    <cellStyle name="SubTotal 7 6 5" xfId="56169" xr:uid="{14CE19D6-3DE4-4D17-A10B-BABB4163F6EC}"/>
    <cellStyle name="SubTotal 7 6 6" xfId="56170" xr:uid="{FF5869D2-A1BA-434B-82A7-C750BF06984C}"/>
    <cellStyle name="SubTotal 7 6 7" xfId="56171" xr:uid="{B1D2C7F4-882B-440A-BA9D-E922B7F32144}"/>
    <cellStyle name="SubTotal 7 6 8" xfId="56172" xr:uid="{B786894E-C6F0-462D-A6E8-D8D52D8B98D4}"/>
    <cellStyle name="SubTotal 7 6_Commentaires" xfId="56173" xr:uid="{D4C7631B-0403-401D-8896-F3D34035F0F3}"/>
    <cellStyle name="SubTotal 7 7" xfId="56174" xr:uid="{36213D39-BD07-4BDF-826C-C9D5474034C4}"/>
    <cellStyle name="SubTotal 7 7 2" xfId="56175" xr:uid="{C67DF9FA-A6A2-469E-AFB0-C7D8AF80D2C5}"/>
    <cellStyle name="SubTotal 7 7 2 2" xfId="56176" xr:uid="{016A36EE-15EE-4DD8-8445-280363C637BA}"/>
    <cellStyle name="SubTotal 7 7 2 3" xfId="56177" xr:uid="{6E318BF5-5DB9-42DE-98B4-6C4BEB902A0D}"/>
    <cellStyle name="SubTotal 7 7 2 4" xfId="56178" xr:uid="{C6F86F3E-F5C1-4C01-A123-9CBB7ADCF3C9}"/>
    <cellStyle name="SubTotal 7 7 2 5" xfId="56179" xr:uid="{25D4FE6E-9059-4F49-915B-B1B886E7F077}"/>
    <cellStyle name="SubTotal 7 7 2 6" xfId="56180" xr:uid="{57C8C570-C940-4FDA-BA2F-3249419206AB}"/>
    <cellStyle name="SubTotal 7 7 3" xfId="56181" xr:uid="{5D306BEA-8158-407D-8D14-E1B47A956807}"/>
    <cellStyle name="SubTotal 7 7 4" xfId="56182" xr:uid="{FF8D87B8-1BA5-4760-9F01-6BF388A1813A}"/>
    <cellStyle name="SubTotal 7 7 5" xfId="56183" xr:uid="{6C19064D-8E17-4FD9-9030-CDE1856DA3FB}"/>
    <cellStyle name="SubTotal 7 7 6" xfId="56184" xr:uid="{28D5F79E-A116-4C1D-B43A-08C92D7333FA}"/>
    <cellStyle name="SubTotal 7 7 7" xfId="56185" xr:uid="{1AF59F7E-B23B-4995-8176-8386367F3521}"/>
    <cellStyle name="SubTotal 7 7_Commentaires" xfId="56186" xr:uid="{BF3CF51E-DE29-48F5-8740-8447F19B09C6}"/>
    <cellStyle name="SubTotal 7 8" xfId="56187" xr:uid="{275F1DD1-23DC-4015-A938-78D831C41475}"/>
    <cellStyle name="SubTotal 7 8 2" xfId="56188" xr:uid="{A1EC1BAA-9F28-4476-B2FF-E51ED46F92A7}"/>
    <cellStyle name="SubTotal 7 8 3" xfId="56189" xr:uid="{22B397F8-3B43-41E3-AF92-672FF6C89E04}"/>
    <cellStyle name="SubTotal 7 8 4" xfId="56190" xr:uid="{66D8C984-B8BD-4A3A-882D-0E216013A1CA}"/>
    <cellStyle name="SubTotal 7 8 5" xfId="56191" xr:uid="{3B80F21D-4E51-49DB-9750-780511E9D0EE}"/>
    <cellStyle name="SubTotal 7 8 6" xfId="56192" xr:uid="{147B35FC-8D88-42FD-B0DA-FF0E7238C209}"/>
    <cellStyle name="SubTotal 7 8_Commentaires" xfId="56193" xr:uid="{283A930D-46F3-4B73-8466-1804A8F628A1}"/>
    <cellStyle name="SubTotal 7 9" xfId="56194" xr:uid="{831C46EE-6E28-47CD-9A16-AE519BB8DF85}"/>
    <cellStyle name="SubTotal 7_Commentaires" xfId="56195" xr:uid="{3B47F6D5-0E0F-4907-8537-DB4667270E6B}"/>
    <cellStyle name="SubTotal 8" xfId="56196" xr:uid="{5B1CD4DF-E4A2-4832-991B-F1DDC0E52B24}"/>
    <cellStyle name="SubTotal 8 10" xfId="56197" xr:uid="{67A0FAC1-13C4-4EB0-8041-DE50D0E1A9D5}"/>
    <cellStyle name="SubTotal 8 11" xfId="56198" xr:uid="{70CCB1E2-0015-488E-B1DC-564021014388}"/>
    <cellStyle name="SubTotal 8 12" xfId="56199" xr:uid="{44CB855F-B81E-4D2D-A6AC-683613E7EAB3}"/>
    <cellStyle name="SubTotal 8 2" xfId="56200" xr:uid="{EFEBDD9B-AD3D-46E5-9B9E-5D30C84A7ECB}"/>
    <cellStyle name="SubTotal 8 2 10" xfId="56201" xr:uid="{2A2354E1-B2D3-4680-A00F-64E0F7442BC9}"/>
    <cellStyle name="SubTotal 8 2 2" xfId="56202" xr:uid="{76E678A6-55F7-4030-A88D-96EC27E08669}"/>
    <cellStyle name="SubTotal 8 2 2 2" xfId="56203" xr:uid="{B4396910-DC93-48A9-9FE1-0B9816632C84}"/>
    <cellStyle name="SubTotal 8 2 2 2 2" xfId="56204" xr:uid="{D22D4AD4-A5C9-4EB0-957A-18DF807CC15D}"/>
    <cellStyle name="SubTotal 8 2 2 2 3" xfId="56205" xr:uid="{6733243F-7894-4979-8893-2D97ED69E019}"/>
    <cellStyle name="SubTotal 8 2 2 2 4" xfId="56206" xr:uid="{0E20B036-11E0-4819-B486-59B0A236D158}"/>
    <cellStyle name="SubTotal 8 2 2 2 5" xfId="56207" xr:uid="{1E2ACD42-BD0F-4244-912B-91E75B4F3806}"/>
    <cellStyle name="SubTotal 8 2 2 2 6" xfId="56208" xr:uid="{20B7D029-F829-42D2-840C-59BD6F2667E3}"/>
    <cellStyle name="SubTotal 8 2 2 3" xfId="56209" xr:uid="{985F81B8-7AF5-42EC-9522-C0698D8B268C}"/>
    <cellStyle name="SubTotal 8 2 2 3 2" xfId="56210" xr:uid="{0F5F5F6E-1DC8-42FF-BEF2-9DD625A69CAB}"/>
    <cellStyle name="SubTotal 8 2 2 3 3" xfId="56211" xr:uid="{F011BE9C-DFAB-4B89-BD93-B98433B80439}"/>
    <cellStyle name="SubTotal 8 2 2 3 4" xfId="56212" xr:uid="{B447048A-606A-40FE-83D8-BC4906631640}"/>
    <cellStyle name="SubTotal 8 2 2 3 5" xfId="56213" xr:uid="{F4224F70-52ED-4D83-ABE9-5D21ADF43A97}"/>
    <cellStyle name="SubTotal 8 2 2 3 6" xfId="56214" xr:uid="{95B3AB56-C56D-4B60-96B2-2D6A17EA28AD}"/>
    <cellStyle name="SubTotal 8 2 2 4" xfId="56215" xr:uid="{E07D7311-45F7-40FA-9CC0-7B3F756F3AE6}"/>
    <cellStyle name="SubTotal 8 2 2 5" xfId="56216" xr:uid="{7DA6510B-671F-48FA-9417-B49DFCE4840D}"/>
    <cellStyle name="SubTotal 8 2 2 6" xfId="56217" xr:uid="{43706624-8E73-4B8D-A7BB-6EEAA0E69B6F}"/>
    <cellStyle name="SubTotal 8 2 2 7" xfId="56218" xr:uid="{3736380C-A2D4-4B3F-9586-D8A357D901C6}"/>
    <cellStyle name="SubTotal 8 2 2 8" xfId="56219" xr:uid="{33EB3C1A-F109-447C-97D7-4E9D7E974017}"/>
    <cellStyle name="SubTotal 8 2 2_Commentaires" xfId="56220" xr:uid="{5FE2B1CF-237D-4A3A-9EF3-B673F329500C}"/>
    <cellStyle name="SubTotal 8 2 3" xfId="56221" xr:uid="{536B0769-DDC9-429B-A2D5-107397873626}"/>
    <cellStyle name="SubTotal 8 2 3 2" xfId="56222" xr:uid="{998B19FA-2FB3-440A-A7BB-14037CA8B64D}"/>
    <cellStyle name="SubTotal 8 2 3 2 2" xfId="56223" xr:uid="{CB58632D-CBCF-4449-A522-003E3EE5B98D}"/>
    <cellStyle name="SubTotal 8 2 3 2 3" xfId="56224" xr:uid="{4FA22119-68C0-420E-BCC4-EDDF697D4C3D}"/>
    <cellStyle name="SubTotal 8 2 3 2 4" xfId="56225" xr:uid="{93F2C3E7-EA2A-46A3-A4F8-68992CB3A48A}"/>
    <cellStyle name="SubTotal 8 2 3 2 5" xfId="56226" xr:uid="{B4186C62-8948-463D-9D33-3DAAED929F7F}"/>
    <cellStyle name="SubTotal 8 2 3 2 6" xfId="56227" xr:uid="{2419559D-847F-4C30-BF85-981D817B3D52}"/>
    <cellStyle name="SubTotal 8 2 3 3" xfId="56228" xr:uid="{22CBB1B0-D92C-4DC7-80C5-BC75B17D384D}"/>
    <cellStyle name="SubTotal 8 2 3 3 2" xfId="56229" xr:uid="{33152483-5542-4617-8ADF-91B46A2B2CA2}"/>
    <cellStyle name="SubTotal 8 2 3 3 3" xfId="56230" xr:uid="{2681D6F0-A678-4C2C-9327-3F62E57F0788}"/>
    <cellStyle name="SubTotal 8 2 3 3 4" xfId="56231" xr:uid="{6859378D-04B2-46B1-AE9C-6C39A171095E}"/>
    <cellStyle name="SubTotal 8 2 3 3 5" xfId="56232" xr:uid="{A6FCDFFF-6205-40EB-82A7-685EAF8012CA}"/>
    <cellStyle name="SubTotal 8 2 3 3 6" xfId="56233" xr:uid="{A8C3FB8C-E64E-4CAF-87AF-DF66227D526C}"/>
    <cellStyle name="SubTotal 8 2 3 4" xfId="56234" xr:uid="{2816EED6-D9B4-47FF-8947-E2E22E36C82C}"/>
    <cellStyle name="SubTotal 8 2 3 5" xfId="56235" xr:uid="{2968688F-7E52-461A-9229-1C9FC8623C95}"/>
    <cellStyle name="SubTotal 8 2 3 6" xfId="56236" xr:uid="{217FF408-9824-411E-8EC0-4E58BCA42F81}"/>
    <cellStyle name="SubTotal 8 2 3 7" xfId="56237" xr:uid="{DA1C7963-2A33-4527-8A78-C68A8E03DA63}"/>
    <cellStyle name="SubTotal 8 2 3 8" xfId="56238" xr:uid="{AA72987E-8108-4C17-85C5-203F9DC9CD80}"/>
    <cellStyle name="SubTotal 8 2 4" xfId="56239" xr:uid="{F6B67D65-506C-4969-B514-737DAB0CFF61}"/>
    <cellStyle name="SubTotal 8 2 4 2" xfId="56240" xr:uid="{2C4D48D3-1E09-45C5-A896-9CABF88FF2B1}"/>
    <cellStyle name="SubTotal 8 2 4 3" xfId="56241" xr:uid="{26E41F9C-8C23-4EA9-9C74-3EB665BAC075}"/>
    <cellStyle name="SubTotal 8 2 4 4" xfId="56242" xr:uid="{6885BD3C-342B-4056-87F2-9E2B03FE268E}"/>
    <cellStyle name="SubTotal 8 2 4 5" xfId="56243" xr:uid="{EFD73123-D20A-40AF-A603-79682BEABC96}"/>
    <cellStyle name="SubTotal 8 2 4 6" xfId="56244" xr:uid="{5E495EF4-59A1-4267-B422-8C4F77E61431}"/>
    <cellStyle name="SubTotal 8 2 5" xfId="56245" xr:uid="{3C7F8B8F-F42B-4C96-932C-B81149988F33}"/>
    <cellStyle name="SubTotal 8 2 5 2" xfId="56246" xr:uid="{401AB04E-5AF5-475A-A5F9-62F3033C4F67}"/>
    <cellStyle name="SubTotal 8 2 5 3" xfId="56247" xr:uid="{C7C74879-6A27-4AF5-B940-D54E1EC8D8E2}"/>
    <cellStyle name="SubTotal 8 2 5 4" xfId="56248" xr:uid="{F3A08719-FBCD-4D16-BE0E-2FB189350928}"/>
    <cellStyle name="SubTotal 8 2 5 5" xfId="56249" xr:uid="{9CCCC613-EA0C-46A1-833A-62EF5F2A548E}"/>
    <cellStyle name="SubTotal 8 2 5 6" xfId="56250" xr:uid="{DBFB12C3-042D-4677-9158-E3968B4086E6}"/>
    <cellStyle name="SubTotal 8 2 6" xfId="56251" xr:uid="{2AD11B7C-409D-456E-B519-CF951FC654E7}"/>
    <cellStyle name="SubTotal 8 2 7" xfId="56252" xr:uid="{1AB4D91A-9DFF-414A-B039-537402670340}"/>
    <cellStyle name="SubTotal 8 2 8" xfId="56253" xr:uid="{31CA885F-3EF1-4862-B346-31F95551A126}"/>
    <cellStyle name="SubTotal 8 2 9" xfId="56254" xr:uid="{1A42B035-F930-4058-B181-F90C5F5832A7}"/>
    <cellStyle name="SubTotal 8 2_Commentaires" xfId="56255" xr:uid="{DFEEE15A-74A2-43A9-AE02-5F6EEED3372B}"/>
    <cellStyle name="SubTotal 8 3" xfId="56256" xr:uid="{F8F59BF9-3EAB-4BDE-A412-2C8F45BD695C}"/>
    <cellStyle name="SubTotal 8 3 2" xfId="56257" xr:uid="{D80A8D69-6032-474A-A624-84FD823D76DB}"/>
    <cellStyle name="SubTotal 8 3 2 2" xfId="56258" xr:uid="{C8F21C28-F439-4AA8-A2E1-A0A432E3933F}"/>
    <cellStyle name="SubTotal 8 3 2 3" xfId="56259" xr:uid="{43240708-04F7-4368-86A2-4C50B17AFF75}"/>
    <cellStyle name="SubTotal 8 3 2 4" xfId="56260" xr:uid="{9257D5B1-F87A-4A40-9B74-EDF5AC2FC74A}"/>
    <cellStyle name="SubTotal 8 3 2 5" xfId="56261" xr:uid="{5BC1C342-5310-488D-8DD0-D1D07258F082}"/>
    <cellStyle name="SubTotal 8 3 2 6" xfId="56262" xr:uid="{820EBB63-412C-41F0-B3EC-88DFF2B33387}"/>
    <cellStyle name="SubTotal 8 3 2_Commentaires" xfId="56263" xr:uid="{5A593939-5F10-42B2-BB4B-F4850E7A5DF2}"/>
    <cellStyle name="SubTotal 8 3 3" xfId="56264" xr:uid="{77EBC0CB-457D-4973-9FCB-7A63974CF781}"/>
    <cellStyle name="SubTotal 8 3 3 2" xfId="56265" xr:uid="{8761881F-4BBF-48FD-967F-75EDA3AA0C27}"/>
    <cellStyle name="SubTotal 8 3 3 3" xfId="56266" xr:uid="{31F153DF-F0C0-4AEF-9EC4-46FF64877C63}"/>
    <cellStyle name="SubTotal 8 3 3 4" xfId="56267" xr:uid="{5B041A3D-8462-4609-9A65-2CA12966863A}"/>
    <cellStyle name="SubTotal 8 3 3 5" xfId="56268" xr:uid="{992905DE-C69D-45AF-BD71-FC27EB2CE79E}"/>
    <cellStyle name="SubTotal 8 3 3 6" xfId="56269" xr:uid="{3AE9EBC6-915D-4F39-9E4D-7C1F3383DFA8}"/>
    <cellStyle name="SubTotal 8 3 4" xfId="56270" xr:uid="{5D1118EB-3C40-40CA-A442-46A2E4A380A7}"/>
    <cellStyle name="SubTotal 8 3 5" xfId="56271" xr:uid="{94A658F4-A980-4A52-98D3-E6804D2767D9}"/>
    <cellStyle name="SubTotal 8 3 6" xfId="56272" xr:uid="{D808A00B-21B7-4E79-8B7A-26CF0642AD86}"/>
    <cellStyle name="SubTotal 8 3 7" xfId="56273" xr:uid="{BFE94396-051A-4787-B047-98F19C023563}"/>
    <cellStyle name="SubTotal 8 3 8" xfId="56274" xr:uid="{D7CF53E8-7234-4811-AFAE-42BBEDDE9B70}"/>
    <cellStyle name="SubTotal 8 3_Commentaires" xfId="56275" xr:uid="{3374D2C6-279C-4854-B34F-63A887BCD7A7}"/>
    <cellStyle name="SubTotal 8 4" xfId="56276" xr:uid="{B174943B-46E6-404B-A2B5-DD68B51346BA}"/>
    <cellStyle name="SubTotal 8 4 2" xfId="56277" xr:uid="{81C6D2EF-BC3F-4A37-AD30-0D26C0F8F890}"/>
    <cellStyle name="SubTotal 8 4 2 2" xfId="56278" xr:uid="{10B0E7F6-7666-42FF-9756-EC716B78AC79}"/>
    <cellStyle name="SubTotal 8 4 2 3" xfId="56279" xr:uid="{D49F0E25-13D9-4FE9-A94B-E69CAEBB5E6B}"/>
    <cellStyle name="SubTotal 8 4 2 4" xfId="56280" xr:uid="{D6A5D039-E569-43DD-964F-BB2A64CAA7E5}"/>
    <cellStyle name="SubTotal 8 4 2 5" xfId="56281" xr:uid="{969B3282-E6E6-44B8-BE21-13EF91830DDA}"/>
    <cellStyle name="SubTotal 8 4 2 6" xfId="56282" xr:uid="{B0E18B61-9E36-49D5-9C29-40545B2FDAAA}"/>
    <cellStyle name="SubTotal 8 4 2_Commentaires" xfId="56283" xr:uid="{EE9AB882-CD5D-4185-ACD4-23060BEFFE92}"/>
    <cellStyle name="SubTotal 8 4 3" xfId="56284" xr:uid="{1833DA31-29FD-431B-9A1E-BD716973031E}"/>
    <cellStyle name="SubTotal 8 4 3 2" xfId="56285" xr:uid="{0759B710-2A09-46E3-840B-BFAE1DD9130B}"/>
    <cellStyle name="SubTotal 8 4 3 3" xfId="56286" xr:uid="{FCD6C52F-191D-49C2-8AB3-367D01E5171B}"/>
    <cellStyle name="SubTotal 8 4 3 4" xfId="56287" xr:uid="{691345D0-055A-4276-AE68-7A5027EA698F}"/>
    <cellStyle name="SubTotal 8 4 3 5" xfId="56288" xr:uid="{B0817C9B-B831-4C5D-8781-7D3AD1744CC1}"/>
    <cellStyle name="SubTotal 8 4 3 6" xfId="56289" xr:uid="{415BD898-0873-4395-A4D7-A5859B82675A}"/>
    <cellStyle name="SubTotal 8 4 4" xfId="56290" xr:uid="{ABC2FF60-1E96-4F11-8BBA-11BF9D854CE2}"/>
    <cellStyle name="SubTotal 8 4 5" xfId="56291" xr:uid="{499C8B7A-11E5-46FF-AB6F-FDDF228647E4}"/>
    <cellStyle name="SubTotal 8 4 6" xfId="56292" xr:uid="{532FEECB-15C9-4618-8595-A1F2CECBDF86}"/>
    <cellStyle name="SubTotal 8 4 7" xfId="56293" xr:uid="{190EA163-60CC-4ABC-8367-78F676BC5C0C}"/>
    <cellStyle name="SubTotal 8 4 8" xfId="56294" xr:uid="{F58F3948-BF87-47AD-BD25-ED1435CC5D61}"/>
    <cellStyle name="SubTotal 8 4_Commentaires" xfId="56295" xr:uid="{F54A70EC-F080-41B3-89E2-0D09F57996AB}"/>
    <cellStyle name="SubTotal 8 5" xfId="56296" xr:uid="{23E20A1D-2EEA-49ED-9E5C-CC102BB37868}"/>
    <cellStyle name="SubTotal 8 5 2" xfId="56297" xr:uid="{074CE41B-1782-4EF0-A075-3720179A3673}"/>
    <cellStyle name="SubTotal 8 5 2 2" xfId="56298" xr:uid="{C3DC5724-95C1-437C-8532-2C32C868CE76}"/>
    <cellStyle name="SubTotal 8 5 2 3" xfId="56299" xr:uid="{946CE747-8F09-4FEF-A25E-518C1C27D4BE}"/>
    <cellStyle name="SubTotal 8 5 2 4" xfId="56300" xr:uid="{FED47E5C-1ABF-4C7B-9D36-A9EE46542A5B}"/>
    <cellStyle name="SubTotal 8 5 2 5" xfId="56301" xr:uid="{50082457-09DC-4757-AD21-DE89BF3A8F10}"/>
    <cellStyle name="SubTotal 8 5 2 6" xfId="56302" xr:uid="{8DBEBA00-FE9F-4332-A491-B9459BE68E02}"/>
    <cellStyle name="SubTotal 8 5 2_Commentaires" xfId="56303" xr:uid="{C75694C4-2C7F-46D0-AF2A-038C540FE59B}"/>
    <cellStyle name="SubTotal 8 5 3" xfId="56304" xr:uid="{B76263B2-8D45-40A0-910F-F6049B18EBCC}"/>
    <cellStyle name="SubTotal 8 5 3 2" xfId="56305" xr:uid="{527DEED8-8B66-43BF-AF1E-A594DE775F5B}"/>
    <cellStyle name="SubTotal 8 5 3 3" xfId="56306" xr:uid="{CEA74D2F-F55B-4009-BE67-BDB327775B52}"/>
    <cellStyle name="SubTotal 8 5 3 4" xfId="56307" xr:uid="{A6AE4BBD-BFCA-42BB-8619-ACD50A53E5F5}"/>
    <cellStyle name="SubTotal 8 5 3 5" xfId="56308" xr:uid="{E490A2FC-FCBF-4A43-953F-318166A647E9}"/>
    <cellStyle name="SubTotal 8 5 3 6" xfId="56309" xr:uid="{08F5EEF0-1FE5-4825-873E-92C41450A59F}"/>
    <cellStyle name="SubTotal 8 5 4" xfId="56310" xr:uid="{12510A26-49B1-4741-AAE2-2B3B6584E813}"/>
    <cellStyle name="SubTotal 8 5 5" xfId="56311" xr:uid="{69E54A7E-218E-459D-BDFD-DFA1C1429B41}"/>
    <cellStyle name="SubTotal 8 5 6" xfId="56312" xr:uid="{3BA91EA6-1D9A-4A63-9B49-8614188F487F}"/>
    <cellStyle name="SubTotal 8 5 7" xfId="56313" xr:uid="{BBF97AAF-D022-4683-B079-AD80BE77E71D}"/>
    <cellStyle name="SubTotal 8 5 8" xfId="56314" xr:uid="{A45E4B4E-BC73-4672-8A00-44FEC2B5E5DC}"/>
    <cellStyle name="SubTotal 8 5_Commentaires" xfId="56315" xr:uid="{07C5C0DE-DCEC-4285-9D25-F6D4FB316BEF}"/>
    <cellStyle name="SubTotal 8 6" xfId="56316" xr:uid="{E34C2D35-7953-4356-B0E0-83E06B264D08}"/>
    <cellStyle name="SubTotal 8 6 2" xfId="56317" xr:uid="{59DD5027-6A88-40B9-A601-D07BD6F4B009}"/>
    <cellStyle name="SubTotal 8 6 2 2" xfId="56318" xr:uid="{FD0FC09D-0556-4844-B404-08B070A8DD38}"/>
    <cellStyle name="SubTotal 8 6 2 3" xfId="56319" xr:uid="{258EBE1B-4144-4E89-B91D-01E8737C35F4}"/>
    <cellStyle name="SubTotal 8 6 2 4" xfId="56320" xr:uid="{6EEB3449-6E9D-4965-9BF4-CFF77E34E6BE}"/>
    <cellStyle name="SubTotal 8 6 2 5" xfId="56321" xr:uid="{871CC012-9523-4F66-9560-FF288230D8F9}"/>
    <cellStyle name="SubTotal 8 6 2 6" xfId="56322" xr:uid="{DD9C9E9E-E316-424C-BD45-CC639617E0BC}"/>
    <cellStyle name="SubTotal 8 6 2_Commentaires" xfId="56323" xr:uid="{D5FC93D1-87FD-42BA-BCFA-A3FE30A3BB97}"/>
    <cellStyle name="SubTotal 8 6 3" xfId="56324" xr:uid="{0A10E66E-B6A0-4730-AF69-02D010A36E02}"/>
    <cellStyle name="SubTotal 8 6 4" xfId="56325" xr:uid="{20912F01-F635-4CAD-A4BA-4EC60C612994}"/>
    <cellStyle name="SubTotal 8 6 5" xfId="56326" xr:uid="{56BB9714-9E5F-452B-9473-B5DABB7A9992}"/>
    <cellStyle name="SubTotal 8 6 6" xfId="56327" xr:uid="{62D097C9-9707-4474-A0F0-5640C8A6588B}"/>
    <cellStyle name="SubTotal 8 6 7" xfId="56328" xr:uid="{688EC660-4522-4BB8-A61D-4ED75A0BCDE1}"/>
    <cellStyle name="SubTotal 8 6_Commentaires" xfId="56329" xr:uid="{CC8C6175-94A7-46B8-83E0-2BEC6CAB4C54}"/>
    <cellStyle name="SubTotal 8 7" xfId="56330" xr:uid="{1FC74B63-4C04-469E-A1E8-B6D94844D67D}"/>
    <cellStyle name="SubTotal 8 7 2" xfId="56331" xr:uid="{EF5BB0E8-58F5-4B35-A0C1-6C0074783467}"/>
    <cellStyle name="SubTotal 8 7 3" xfId="56332" xr:uid="{76F2A990-B739-4903-ACEA-54CBC386FCB8}"/>
    <cellStyle name="SubTotal 8 7 4" xfId="56333" xr:uid="{FA58E7E9-E76C-427D-AADD-C71FCC330B32}"/>
    <cellStyle name="SubTotal 8 7 5" xfId="56334" xr:uid="{C1D5A687-7A79-4EE2-999B-42F0166125C5}"/>
    <cellStyle name="SubTotal 8 7 6" xfId="56335" xr:uid="{D94F1C9B-B029-4808-8831-8FD259CE52F1}"/>
    <cellStyle name="SubTotal 8 7_Commentaires" xfId="56336" xr:uid="{9CD1632F-455E-4209-A8DD-89DB3F243022}"/>
    <cellStyle name="SubTotal 8 8" xfId="56337" xr:uid="{76AB70CC-4FDE-40C5-BFE5-7D739D09445A}"/>
    <cellStyle name="SubTotal 8 8 2" xfId="56338" xr:uid="{017C8AA2-0E5A-478D-A3E6-5B5E232D2D79}"/>
    <cellStyle name="SubTotal 8 8_Commentaires" xfId="56339" xr:uid="{9BF6E914-0BE8-44AE-BF92-EB4A65891C8B}"/>
    <cellStyle name="SubTotal 8 9" xfId="56340" xr:uid="{63631B88-A7F5-408C-89DE-6ED1DF165F81}"/>
    <cellStyle name="SubTotal 8 9 2" xfId="56341" xr:uid="{02624249-860F-4EE0-9E59-C1F9F6815553}"/>
    <cellStyle name="SubTotal 8 9_Commentaires" xfId="56342" xr:uid="{64C439F9-2387-4519-A81C-66C6E0080B99}"/>
    <cellStyle name="SubTotal 8_Commentaires" xfId="56343" xr:uid="{D0A2168E-90BA-4B5A-BDB5-421F797D7DC3}"/>
    <cellStyle name="SubTotal 9" xfId="56344" xr:uid="{088AE7C6-653F-49FC-B176-4BC43C9F4D31}"/>
    <cellStyle name="SubTotal 9 10" xfId="56345" xr:uid="{B66B38ED-B186-40CF-B4D8-89E08FBBD9AA}"/>
    <cellStyle name="SubTotal 9 11" xfId="56346" xr:uid="{6B35E700-93B5-4946-A92C-8AD9B08FE608}"/>
    <cellStyle name="SubTotal 9 12" xfId="56347" xr:uid="{80B2D615-36B2-4D89-BBC6-7FF89EA841BC}"/>
    <cellStyle name="SubTotal 9 2" xfId="56348" xr:uid="{30094419-C7F5-4D28-B32C-3BCD88C17C4C}"/>
    <cellStyle name="SubTotal 9 2 10" xfId="56349" xr:uid="{AD7FE8A8-45EE-40F7-A324-4D483C9E6F22}"/>
    <cellStyle name="SubTotal 9 2 2" xfId="56350" xr:uid="{B6D0F3DD-3F41-4D73-A09B-D53082F254B9}"/>
    <cellStyle name="SubTotal 9 2 2 2" xfId="56351" xr:uid="{4FF2A052-604D-4948-8583-8433835FE544}"/>
    <cellStyle name="SubTotal 9 2 2 2 2" xfId="56352" xr:uid="{F76F8393-8903-4FE9-AB10-0857AA1E48C9}"/>
    <cellStyle name="SubTotal 9 2 2 2 3" xfId="56353" xr:uid="{E456FB31-C87C-4AD4-9057-114EDE770CBA}"/>
    <cellStyle name="SubTotal 9 2 2 2 4" xfId="56354" xr:uid="{E4FB042C-33A5-462F-9DD2-55A21DD5BD05}"/>
    <cellStyle name="SubTotal 9 2 2 2 5" xfId="56355" xr:uid="{C7EB2581-309D-433C-AD0A-6DAF549FAE8E}"/>
    <cellStyle name="SubTotal 9 2 2 2 6" xfId="56356" xr:uid="{BB733AA5-404B-417E-B31A-B471B7592735}"/>
    <cellStyle name="SubTotal 9 2 2 3" xfId="56357" xr:uid="{2A9EBC9A-DED2-436E-94C4-04A425DAABD6}"/>
    <cellStyle name="SubTotal 9 2 2 3 2" xfId="56358" xr:uid="{A928283B-46EF-4E42-AF46-157BC9D1FDC4}"/>
    <cellStyle name="SubTotal 9 2 2 3 3" xfId="56359" xr:uid="{F3458FDF-8E7F-4A50-A9A2-985FFFFA4877}"/>
    <cellStyle name="SubTotal 9 2 2 3 4" xfId="56360" xr:uid="{A0B25994-7A5D-4E04-92F0-8BC8194C99E3}"/>
    <cellStyle name="SubTotal 9 2 2 3 5" xfId="56361" xr:uid="{90CB4E95-98F2-43F7-980D-85C881383445}"/>
    <cellStyle name="SubTotal 9 2 2 3 6" xfId="56362" xr:uid="{6F61E92E-9E87-4656-805C-0D20E96BBEF6}"/>
    <cellStyle name="SubTotal 9 2 2 4" xfId="56363" xr:uid="{208B6E69-CDDA-45DD-BC82-C9BFD4F99E6B}"/>
    <cellStyle name="SubTotal 9 2 2 5" xfId="56364" xr:uid="{20095D4B-3EAE-4C4D-8FA4-F907F2A7DE42}"/>
    <cellStyle name="SubTotal 9 2 2 6" xfId="56365" xr:uid="{36F45646-A9A8-4FFF-BF24-A8AD31C3E6A0}"/>
    <cellStyle name="SubTotal 9 2 2 7" xfId="56366" xr:uid="{8292303F-C679-43E3-B621-881DEDDFAEA8}"/>
    <cellStyle name="SubTotal 9 2 2 8" xfId="56367" xr:uid="{7B5B0251-C44F-450A-9616-A39A33F0B2E4}"/>
    <cellStyle name="SubTotal 9 2 2_Commentaires" xfId="56368" xr:uid="{13EA465B-8D14-4645-A048-C306FF48F9B7}"/>
    <cellStyle name="SubTotal 9 2 3" xfId="56369" xr:uid="{CB77726F-B940-4CE3-AC17-C0CED0C620BB}"/>
    <cellStyle name="SubTotal 9 2 3 2" xfId="56370" xr:uid="{180DCDDF-197B-42EC-A5CC-FFF048E64A39}"/>
    <cellStyle name="SubTotal 9 2 3 2 2" xfId="56371" xr:uid="{339C1662-7101-454F-BD4A-2D554359306B}"/>
    <cellStyle name="SubTotal 9 2 3 2 3" xfId="56372" xr:uid="{DAAFA125-40D2-46B2-932C-768D27C5111C}"/>
    <cellStyle name="SubTotal 9 2 3 2 4" xfId="56373" xr:uid="{BF1B44C7-CE1B-4B2F-A82A-20AF2355CF36}"/>
    <cellStyle name="SubTotal 9 2 3 2 5" xfId="56374" xr:uid="{54F78924-C4E8-4D8B-A456-173BB77A4911}"/>
    <cellStyle name="SubTotal 9 2 3 2 6" xfId="56375" xr:uid="{666BB05E-517F-4B89-8301-2DD54B851FAD}"/>
    <cellStyle name="SubTotal 9 2 3 3" xfId="56376" xr:uid="{F239AEE7-8DF8-458C-BB2C-54D1D621A7AF}"/>
    <cellStyle name="SubTotal 9 2 3 3 2" xfId="56377" xr:uid="{79BF2B8C-E4FB-4E57-9847-C0A032D7331B}"/>
    <cellStyle name="SubTotal 9 2 3 3 3" xfId="56378" xr:uid="{4FF5E748-C18B-4B3D-BE60-44623974E70A}"/>
    <cellStyle name="SubTotal 9 2 3 3 4" xfId="56379" xr:uid="{881F3F4B-821B-4D1F-B2B6-CD41CE3610E3}"/>
    <cellStyle name="SubTotal 9 2 3 3 5" xfId="56380" xr:uid="{418A3D69-CF9D-4C5F-B249-8168DABB2808}"/>
    <cellStyle name="SubTotal 9 2 3 3 6" xfId="56381" xr:uid="{6388F079-1B7B-45B4-8237-F64F0FF59A60}"/>
    <cellStyle name="SubTotal 9 2 3 4" xfId="56382" xr:uid="{FD602214-FF80-407A-9D50-52E19B8B0542}"/>
    <cellStyle name="SubTotal 9 2 3 5" xfId="56383" xr:uid="{985CF808-EFC4-4379-9444-65B3EA478AB0}"/>
    <cellStyle name="SubTotal 9 2 3 6" xfId="56384" xr:uid="{9B47217D-245D-4399-A08A-BF61B28616CD}"/>
    <cellStyle name="SubTotal 9 2 3 7" xfId="56385" xr:uid="{B102B6EB-D348-4851-8BB6-A1BBB6EA0D88}"/>
    <cellStyle name="SubTotal 9 2 3 8" xfId="56386" xr:uid="{B90E7E6C-EB67-45BB-8292-418399B17DD6}"/>
    <cellStyle name="SubTotal 9 2 4" xfId="56387" xr:uid="{F4E0961C-6EA2-4C56-9F9D-2D566A887AA8}"/>
    <cellStyle name="SubTotal 9 2 4 2" xfId="56388" xr:uid="{675A42AE-65F9-48B9-97A1-B75A8B139EE7}"/>
    <cellStyle name="SubTotal 9 2 4 3" xfId="56389" xr:uid="{5B6FA586-B5BA-4EBE-B598-B1EB4097A7E8}"/>
    <cellStyle name="SubTotal 9 2 4 4" xfId="56390" xr:uid="{778A9E4F-2DA8-40E1-A018-327B672BB98A}"/>
    <cellStyle name="SubTotal 9 2 4 5" xfId="56391" xr:uid="{077F2310-00AF-45CB-B21B-419537A9531A}"/>
    <cellStyle name="SubTotal 9 2 4 6" xfId="56392" xr:uid="{C7E8B74D-AC00-44FD-849F-F6CFDE2E7373}"/>
    <cellStyle name="SubTotal 9 2 5" xfId="56393" xr:uid="{10DB0F00-DAD7-43E3-BD0F-D4DCCE6D8B7B}"/>
    <cellStyle name="SubTotal 9 2 5 2" xfId="56394" xr:uid="{E46A4CC4-2FC6-42C3-B463-125543A25228}"/>
    <cellStyle name="SubTotal 9 2 5 3" xfId="56395" xr:uid="{A56C6275-E3CC-411E-A3AD-9C0CB1C3AF5D}"/>
    <cellStyle name="SubTotal 9 2 5 4" xfId="56396" xr:uid="{3FC211EF-8C01-4F7E-8BA5-CA273E3268A4}"/>
    <cellStyle name="SubTotal 9 2 5 5" xfId="56397" xr:uid="{CBB85FF3-92C1-4BD8-9B97-34ABA137050C}"/>
    <cellStyle name="SubTotal 9 2 5 6" xfId="56398" xr:uid="{7A18F2BE-70F8-4107-AE49-9C7DBE00597D}"/>
    <cellStyle name="SubTotal 9 2 6" xfId="56399" xr:uid="{C751678C-24F8-4F43-B780-763BD18BD319}"/>
    <cellStyle name="SubTotal 9 2 7" xfId="56400" xr:uid="{1360229E-4C72-48DA-8DBF-166B830AB9BE}"/>
    <cellStyle name="SubTotal 9 2 8" xfId="56401" xr:uid="{B189269C-8414-46FF-932C-1E57861121E6}"/>
    <cellStyle name="SubTotal 9 2 9" xfId="56402" xr:uid="{C9649953-FE0A-4C90-80DE-0447FDAD5FBA}"/>
    <cellStyle name="SubTotal 9 2_Commentaires" xfId="56403" xr:uid="{5AB2634F-F1CF-46A0-A52A-B4E51E86AC24}"/>
    <cellStyle name="SubTotal 9 3" xfId="56404" xr:uid="{4EE9C9E3-7E21-4467-8C84-869FC32B920F}"/>
    <cellStyle name="SubTotal 9 3 2" xfId="56405" xr:uid="{FDDB1914-5073-4341-A137-2985441EF4D7}"/>
    <cellStyle name="SubTotal 9 3 2 2" xfId="56406" xr:uid="{1D6D8FF1-EEA8-40EB-AE86-A56CA925D1B7}"/>
    <cellStyle name="SubTotal 9 3 2 3" xfId="56407" xr:uid="{07C56459-0A03-4E8B-8B75-FD424384BCF9}"/>
    <cellStyle name="SubTotal 9 3 2 4" xfId="56408" xr:uid="{B61C3B70-2743-4217-98B9-27B0496EF975}"/>
    <cellStyle name="SubTotal 9 3 2 5" xfId="56409" xr:uid="{CBD8987D-9D70-4B93-BC31-FC50B5ABD715}"/>
    <cellStyle name="SubTotal 9 3 2 6" xfId="56410" xr:uid="{2B661BE3-4F49-45C1-B1B3-4D8A7DF1C773}"/>
    <cellStyle name="SubTotal 9 3 2_Commentaires" xfId="56411" xr:uid="{33EE9F84-C792-4D24-A215-46F507ACBED6}"/>
    <cellStyle name="SubTotal 9 3 3" xfId="56412" xr:uid="{6AB0F8BD-BD97-498F-BA20-9F96982E821A}"/>
    <cellStyle name="SubTotal 9 3 3 2" xfId="56413" xr:uid="{C2EF769E-3007-40C5-94C1-1DDD9E108270}"/>
    <cellStyle name="SubTotal 9 3 3 3" xfId="56414" xr:uid="{46CC809E-C48D-4271-AA13-A5E481F47C06}"/>
    <cellStyle name="SubTotal 9 3 3 4" xfId="56415" xr:uid="{AC53B58D-FF03-47AD-B247-6C871D7650D4}"/>
    <cellStyle name="SubTotal 9 3 3 5" xfId="56416" xr:uid="{C104FEC9-2C6D-45CB-BC99-609ABE0F2A42}"/>
    <cellStyle name="SubTotal 9 3 3 6" xfId="56417" xr:uid="{BF9D289C-67BB-4AF2-AFE7-758F679583CC}"/>
    <cellStyle name="SubTotal 9 3 4" xfId="56418" xr:uid="{7C90A92A-4F72-400F-9A3E-6CF71D1401FD}"/>
    <cellStyle name="SubTotal 9 3 5" xfId="56419" xr:uid="{BDDAABE2-48A7-485E-98BD-6EE8B320AADB}"/>
    <cellStyle name="SubTotal 9 3 6" xfId="56420" xr:uid="{A66BA2D3-F2EA-441F-8977-173C69396DF7}"/>
    <cellStyle name="SubTotal 9 3 7" xfId="56421" xr:uid="{B36B7FFA-8BB8-44E2-9B4D-F8D35E5A3A2E}"/>
    <cellStyle name="SubTotal 9 3 8" xfId="56422" xr:uid="{80752BDD-BF2C-4D4B-809C-20EB0D0E348B}"/>
    <cellStyle name="SubTotal 9 3_Commentaires" xfId="56423" xr:uid="{61198CD8-A54D-4928-88C7-2B69E956C514}"/>
    <cellStyle name="SubTotal 9 4" xfId="56424" xr:uid="{41E9154C-3BB4-448D-A913-398F25DB5AFF}"/>
    <cellStyle name="SubTotal 9 4 2" xfId="56425" xr:uid="{37187E3D-5642-4D59-83C4-F1A65D0B69DD}"/>
    <cellStyle name="SubTotal 9 4 2 2" xfId="56426" xr:uid="{5661F8FE-A145-42DE-9230-F5B2045593E5}"/>
    <cellStyle name="SubTotal 9 4 2 3" xfId="56427" xr:uid="{22288969-7C5F-4396-A1E6-539EDD00F88D}"/>
    <cellStyle name="SubTotal 9 4 2 4" xfId="56428" xr:uid="{31CE3597-35F9-485B-B469-D21014FBFA60}"/>
    <cellStyle name="SubTotal 9 4 2 5" xfId="56429" xr:uid="{15166133-94DA-4AB7-8EC8-B5CA9B34ECA8}"/>
    <cellStyle name="SubTotal 9 4 2 6" xfId="56430" xr:uid="{B2BDDA57-CAE9-4DCA-B4B2-7C13A5EFA270}"/>
    <cellStyle name="SubTotal 9 4 2_Commentaires" xfId="56431" xr:uid="{676AF97C-054D-47A0-B09D-4A8FC0CC3235}"/>
    <cellStyle name="SubTotal 9 4 3" xfId="56432" xr:uid="{793841CB-F13E-4580-86ED-F3789AED2629}"/>
    <cellStyle name="SubTotal 9 4 3 2" xfId="56433" xr:uid="{7C51B960-22A5-41DA-B3AB-F34BDE048E10}"/>
    <cellStyle name="SubTotal 9 4 3 3" xfId="56434" xr:uid="{E00BE436-A327-476E-8EFF-AF7F0671450C}"/>
    <cellStyle name="SubTotal 9 4 3 4" xfId="56435" xr:uid="{754019BC-ECBB-43A9-BC20-484005E6ACAB}"/>
    <cellStyle name="SubTotal 9 4 3 5" xfId="56436" xr:uid="{C27B2B87-AC6F-4912-9F42-8CAC1F5C6CB2}"/>
    <cellStyle name="SubTotal 9 4 3 6" xfId="56437" xr:uid="{D48CE688-E2B9-47F7-9B75-3047D7DBD17E}"/>
    <cellStyle name="SubTotal 9 4 4" xfId="56438" xr:uid="{4A91C1C3-9B6B-48AC-B673-D746B3156436}"/>
    <cellStyle name="SubTotal 9 4 5" xfId="56439" xr:uid="{7CDEFCAD-4261-4890-A174-13FE98E1EA73}"/>
    <cellStyle name="SubTotal 9 4 6" xfId="56440" xr:uid="{208DC163-DE51-4E2B-BDCC-8A9FF91DFC4B}"/>
    <cellStyle name="SubTotal 9 4 7" xfId="56441" xr:uid="{6AEB3A9D-D93E-4FF8-8254-59EB3BEFF610}"/>
    <cellStyle name="SubTotal 9 4 8" xfId="56442" xr:uid="{740F5F34-794D-4535-98F7-6A01D2AC1241}"/>
    <cellStyle name="SubTotal 9 4_Commentaires" xfId="56443" xr:uid="{9B93844B-97D5-4DA3-934D-8BCB8A861364}"/>
    <cellStyle name="SubTotal 9 5" xfId="56444" xr:uid="{B2CE7D3E-2716-4E21-BA43-A3CF083EE2EA}"/>
    <cellStyle name="SubTotal 9 5 2" xfId="56445" xr:uid="{83488F97-D58F-49A2-818A-1AF2E889B8C1}"/>
    <cellStyle name="SubTotal 9 5 2 2" xfId="56446" xr:uid="{4353B017-1C99-4357-9E6B-07803BDCC6A6}"/>
    <cellStyle name="SubTotal 9 5 2 3" xfId="56447" xr:uid="{09A6D7B1-0F92-4B4C-A5DC-E5AEF1B1EE4D}"/>
    <cellStyle name="SubTotal 9 5 2 4" xfId="56448" xr:uid="{D691879E-A6FE-4DB2-AA88-DEAD11AC187F}"/>
    <cellStyle name="SubTotal 9 5 2 5" xfId="56449" xr:uid="{0FC77D1E-27A0-40ED-98DA-C0C3ACCA668C}"/>
    <cellStyle name="SubTotal 9 5 2 6" xfId="56450" xr:uid="{185650F5-4DA1-4F72-95AC-87A9730478D0}"/>
    <cellStyle name="SubTotal 9 5 2_Commentaires" xfId="56451" xr:uid="{8045B2B8-F636-45A0-B8AD-CEE00802C915}"/>
    <cellStyle name="SubTotal 9 5 3" xfId="56452" xr:uid="{982FCEB8-0E04-449B-AFF0-1F01E0F72906}"/>
    <cellStyle name="SubTotal 9 5 3 2" xfId="56453" xr:uid="{115934B6-5391-425A-AA54-84B22CB4D033}"/>
    <cellStyle name="SubTotal 9 5 3 3" xfId="56454" xr:uid="{63427D41-B2BC-41AF-8F5F-E215CA55DD82}"/>
    <cellStyle name="SubTotal 9 5 3 4" xfId="56455" xr:uid="{F305E874-FD28-4ABC-9530-A26CB44BC50C}"/>
    <cellStyle name="SubTotal 9 5 3 5" xfId="56456" xr:uid="{A6306E60-7E02-47AA-A9AB-3F6AFDA7AB52}"/>
    <cellStyle name="SubTotal 9 5 3 6" xfId="56457" xr:uid="{1DE0AE5F-EBA6-4946-8C2E-7EDF2DDFB463}"/>
    <cellStyle name="SubTotal 9 5 4" xfId="56458" xr:uid="{DB33D109-C9FF-4828-8D1A-62C84262335D}"/>
    <cellStyle name="SubTotal 9 5 5" xfId="56459" xr:uid="{FBA8577F-11C0-4813-96B0-DCEDC70954E4}"/>
    <cellStyle name="SubTotal 9 5 6" xfId="56460" xr:uid="{6F9B6E46-0597-4979-B9A0-2DA59F05D0E2}"/>
    <cellStyle name="SubTotal 9 5 7" xfId="56461" xr:uid="{7C6E3098-21FF-4741-9FF3-F2C3A8C10FB7}"/>
    <cellStyle name="SubTotal 9 5 8" xfId="56462" xr:uid="{242D6D72-3848-437F-AD55-944432C4D14F}"/>
    <cellStyle name="SubTotal 9 5_Commentaires" xfId="56463" xr:uid="{6C2BB537-91BB-48B9-AB37-0D5A6B6EF338}"/>
    <cellStyle name="SubTotal 9 6" xfId="56464" xr:uid="{470FA465-8A3B-464F-8C63-A1583F22C4D0}"/>
    <cellStyle name="SubTotal 9 6 2" xfId="56465" xr:uid="{30B1C105-95DF-4E26-9300-5DA1819D464D}"/>
    <cellStyle name="SubTotal 9 6 2 2" xfId="56466" xr:uid="{7D382481-8944-40C1-9FDF-CD1AA08F0364}"/>
    <cellStyle name="SubTotal 9 6 2 3" xfId="56467" xr:uid="{85AEBCFB-3236-47CC-8F92-6396740427CF}"/>
    <cellStyle name="SubTotal 9 6 2 4" xfId="56468" xr:uid="{D8837B09-9D83-40B0-9E17-EA13B874B9A5}"/>
    <cellStyle name="SubTotal 9 6 2 5" xfId="56469" xr:uid="{EF3C0B3F-A518-4AF4-9EAB-71B5D0CD72E1}"/>
    <cellStyle name="SubTotal 9 6 2 6" xfId="56470" xr:uid="{55C2C1B4-90C4-40D1-8C5D-FBBC3FED8430}"/>
    <cellStyle name="SubTotal 9 6 2_Commentaires" xfId="56471" xr:uid="{19C461BC-0599-4892-8EBE-B3A21A2CE6FA}"/>
    <cellStyle name="SubTotal 9 6 3" xfId="56472" xr:uid="{5E7AE51E-3030-4BB5-AA68-411DD46425B1}"/>
    <cellStyle name="SubTotal 9 6 4" xfId="56473" xr:uid="{08EAD339-CE9A-4C27-BAAD-9B0A9C221FF9}"/>
    <cellStyle name="SubTotal 9 6 5" xfId="56474" xr:uid="{561981E5-A7F1-4556-9E2D-0A8C49D03B58}"/>
    <cellStyle name="SubTotal 9 6 6" xfId="56475" xr:uid="{E049714C-4C28-40C2-93C9-FBA559DCA037}"/>
    <cellStyle name="SubTotal 9 6 7" xfId="56476" xr:uid="{D711BA7F-5DEA-4029-BCE9-BE7C881659AF}"/>
    <cellStyle name="SubTotal 9 6_Commentaires" xfId="56477" xr:uid="{741D8F71-B446-4D05-A319-1D1CB89FFF7A}"/>
    <cellStyle name="SubTotal 9 7" xfId="56478" xr:uid="{40A195AA-D371-4B32-94A4-4A5F4154F022}"/>
    <cellStyle name="SubTotal 9 7 2" xfId="56479" xr:uid="{362C15E7-D867-4BEB-A887-71A484039005}"/>
    <cellStyle name="SubTotal 9 7 3" xfId="56480" xr:uid="{9DCEF551-75B5-45C4-97DC-AACEACA24938}"/>
    <cellStyle name="SubTotal 9 7 4" xfId="56481" xr:uid="{8CB1EFB0-3C1D-4A72-B1FC-222F8F037E4F}"/>
    <cellStyle name="SubTotal 9 7 5" xfId="56482" xr:uid="{2573C89B-A18A-4A75-BF43-5A5655B36077}"/>
    <cellStyle name="SubTotal 9 7 6" xfId="56483" xr:uid="{03AA1C62-E8EB-4A7E-97C6-0C2A8ADD68AF}"/>
    <cellStyle name="SubTotal 9 7_Commentaires" xfId="56484" xr:uid="{8E5A5CB0-F016-41E4-82BA-E27192FF2CAE}"/>
    <cellStyle name="SubTotal 9 8" xfId="56485" xr:uid="{2E6D4DD4-A4CA-4A8D-B05B-D0BB124F2EA5}"/>
    <cellStyle name="SubTotal 9 8 2" xfId="56486" xr:uid="{721797F8-4989-4660-A522-B148E916955C}"/>
    <cellStyle name="SubTotal 9 8_Commentaires" xfId="56487" xr:uid="{7A025B47-EACE-4469-AC5F-E58362338E50}"/>
    <cellStyle name="SubTotal 9 9" xfId="56488" xr:uid="{4327BF92-F650-4BD5-BB60-9F7C938DEF54}"/>
    <cellStyle name="SubTotal 9_Commentaires" xfId="56489" xr:uid="{7B9EE3AC-9209-4FD6-BEA5-3FD78FD8CF7F}"/>
    <cellStyle name="SubTotal_Commentaires" xfId="56490" xr:uid="{A6AAB61F-8DCF-4428-AEB7-E2ACA238C8DC}"/>
    <cellStyle name="Table Col Head" xfId="56491" xr:uid="{94DC0EDA-E2DC-42B3-9085-3A45044391B0}"/>
    <cellStyle name="Table Label" xfId="56492" xr:uid="{EAF2F6B0-F323-4CF9-A600-B507BB7745E3}"/>
    <cellStyle name="Table Label 10" xfId="56493" xr:uid="{6D9AA497-046B-43ED-91AC-779A6DC86FC4}"/>
    <cellStyle name="Table Label 10 10" xfId="56494" xr:uid="{55A9FD1D-BBE7-4321-8208-B617460EB8C4}"/>
    <cellStyle name="Table Label 10 2" xfId="56495" xr:uid="{DEF78F54-164B-421D-85C3-43F5EA838DD8}"/>
    <cellStyle name="Table Label 10 2 2" xfId="56496" xr:uid="{869A9229-D332-4062-BA2B-FC682AC166D5}"/>
    <cellStyle name="Table Label 10 2 2 2" xfId="56497" xr:uid="{5243FAC7-3E7C-4C2E-951C-C94B14DE66E2}"/>
    <cellStyle name="Table Label 10 2 2 2 2" xfId="56498" xr:uid="{1261C7AE-9DE7-43F2-A30C-2D42474A32C4}"/>
    <cellStyle name="Table Label 10 2 2 2 3" xfId="56499" xr:uid="{533929B9-D539-44CF-AEAB-447B6CB2C0FE}"/>
    <cellStyle name="Table Label 10 2 2 2 4" xfId="56500" xr:uid="{D0C2853A-412A-42F3-8139-5DA08D368D26}"/>
    <cellStyle name="Table Label 10 2 2 2 5" xfId="56501" xr:uid="{E1E78EE1-9A4A-4B01-9B59-0F17FFB77D16}"/>
    <cellStyle name="Table Label 10 2 2 3" xfId="56502" xr:uid="{B65D0E71-FCC0-4E8C-A61D-91E9EA6A284E}"/>
    <cellStyle name="Table Label 10 2 2 3 2" xfId="56503" xr:uid="{20842534-FDF8-4A6F-AC17-62A6AEFCC72E}"/>
    <cellStyle name="Table Label 10 2 2 3 3" xfId="56504" xr:uid="{95C4C756-A341-471F-90FD-618807334B65}"/>
    <cellStyle name="Table Label 10 2 2 3 4" xfId="56505" xr:uid="{3B11B7D1-2283-4992-B88D-DAAFDE879C3D}"/>
    <cellStyle name="Table Label 10 2 2 3 5" xfId="56506" xr:uid="{5E602406-D32B-4BF8-B183-1C6052B2766F}"/>
    <cellStyle name="Table Label 10 2 2 4" xfId="56507" xr:uid="{9768D0C5-46B9-4BF7-8AF3-8065FC74B17F}"/>
    <cellStyle name="Table Label 10 2 2 5" xfId="56508" xr:uid="{CBF31AFE-AD52-4DA1-A9FC-85EF5A22E00C}"/>
    <cellStyle name="Table Label 10 2 2 6" xfId="56509" xr:uid="{9497B7E9-FF45-4202-8AC1-1BCD6963B978}"/>
    <cellStyle name="Table Label 10 2 2 7" xfId="56510" xr:uid="{7D364E28-3FB5-460F-B143-25430D83837B}"/>
    <cellStyle name="Table Label 10 2 2_Commentaires" xfId="56511" xr:uid="{544962D5-4110-4637-BABD-64733B1D8FD2}"/>
    <cellStyle name="Table Label 10 2 3" xfId="56512" xr:uid="{2FC80CC1-21FC-40F8-8D65-2B356FAEF774}"/>
    <cellStyle name="Table Label 10 2 3 2" xfId="56513" xr:uid="{F7798B3F-7AFB-40B3-9512-09A9C8607CBE}"/>
    <cellStyle name="Table Label 10 2 3 2 2" xfId="56514" xr:uid="{71BBFA03-E440-4874-B53C-92818D4E596D}"/>
    <cellStyle name="Table Label 10 2 3 2 3" xfId="56515" xr:uid="{D6494D96-97A8-48E3-B327-64C5E8011753}"/>
    <cellStyle name="Table Label 10 2 3 2 4" xfId="56516" xr:uid="{EB1BB6F4-DC5B-4B44-B896-825626D92BE0}"/>
    <cellStyle name="Table Label 10 2 3 2 5" xfId="56517" xr:uid="{49DE7110-650D-42A4-B678-E7FCA66B095A}"/>
    <cellStyle name="Table Label 10 2 3 3" xfId="56518" xr:uid="{2717D83C-205C-4B03-8216-A3B7B80A1682}"/>
    <cellStyle name="Table Label 10 2 3 3 2" xfId="56519" xr:uid="{2CFB62C6-0A07-4871-B8F6-467235DD6EF2}"/>
    <cellStyle name="Table Label 10 2 3 3 3" xfId="56520" xr:uid="{3AF96621-BA87-4FEF-A002-BEA8A6356610}"/>
    <cellStyle name="Table Label 10 2 3 3 4" xfId="56521" xr:uid="{DE6BD8CC-C9E2-44A2-A28F-64EFC3F8D9FC}"/>
    <cellStyle name="Table Label 10 2 3 3 5" xfId="56522" xr:uid="{8F57121A-39DC-4C90-8C5A-7A02521277E1}"/>
    <cellStyle name="Table Label 10 2 3 4" xfId="56523" xr:uid="{A03C4409-11DB-47F4-8D4F-65F60E14F55F}"/>
    <cellStyle name="Table Label 10 2 3 5" xfId="56524" xr:uid="{95091F4F-0DB5-4BA3-B61C-EC2B3583B530}"/>
    <cellStyle name="Table Label 10 2 3 6" xfId="56525" xr:uid="{EBA7B952-ACEC-4604-8D68-4FB0838BD4E4}"/>
    <cellStyle name="Table Label 10 2 3 7" xfId="56526" xr:uid="{A1D12925-DF12-4AA4-8795-785554FE9B89}"/>
    <cellStyle name="Table Label 10 2 4" xfId="56527" xr:uid="{86DA8B4D-21B1-41D7-9A2E-050429939C9E}"/>
    <cellStyle name="Table Label 10 2 4 2" xfId="56528" xr:uid="{8E75724F-60B1-436D-920F-C0A194B4D177}"/>
    <cellStyle name="Table Label 10 2 4 3" xfId="56529" xr:uid="{42491F71-6D4C-405F-983B-753FBADEAAF3}"/>
    <cellStyle name="Table Label 10 2 4 4" xfId="56530" xr:uid="{3C4FC2B7-D9D1-4718-8E39-4F8BF3A9368D}"/>
    <cellStyle name="Table Label 10 2 4 5" xfId="56531" xr:uid="{2A07830A-145F-441A-9B00-728B249C0562}"/>
    <cellStyle name="Table Label 10 2 5" xfId="56532" xr:uid="{A4E381E9-8B60-46B9-B499-0FF5405B1486}"/>
    <cellStyle name="Table Label 10 2 5 2" xfId="56533" xr:uid="{CF4E7E2D-7146-4922-BE8B-8929652A5F57}"/>
    <cellStyle name="Table Label 10 2 5 3" xfId="56534" xr:uid="{7F3363EA-EF4B-4B66-9E4A-D7CAE20782D4}"/>
    <cellStyle name="Table Label 10 2 5 4" xfId="56535" xr:uid="{6B7EC7F8-5A5A-48DC-92B4-6CDF031B1200}"/>
    <cellStyle name="Table Label 10 2 5 5" xfId="56536" xr:uid="{B88A003B-A5C4-44B4-8BAE-5EF6474DF6B9}"/>
    <cellStyle name="Table Label 10 2 6" xfId="56537" xr:uid="{35EBB6B5-6AFF-4351-99E7-E66C81BBF3CC}"/>
    <cellStyle name="Table Label 10 2 7" xfId="56538" xr:uid="{172BBE29-69B3-4E6B-967E-9F75313AD865}"/>
    <cellStyle name="Table Label 10 2 8" xfId="56539" xr:uid="{EF9BA523-3402-4C9E-AB8C-A2E3FDFA8F3C}"/>
    <cellStyle name="Table Label 10 2 9" xfId="56540" xr:uid="{41E7A328-FF20-4367-968A-8CCC0911D522}"/>
    <cellStyle name="Table Label 10 2_Commentaires" xfId="56541" xr:uid="{82E839E9-F6B8-42B4-86C8-CC2D34C22396}"/>
    <cellStyle name="Table Label 10 3" xfId="56542" xr:uid="{E74DDC4D-CA68-4FF2-B317-969CBC4888D2}"/>
    <cellStyle name="Table Label 10 3 2" xfId="56543" xr:uid="{65010DD7-BB19-4BF0-A1EB-D295484B37F6}"/>
    <cellStyle name="Table Label 10 3 2 2" xfId="56544" xr:uid="{1B213E13-5EA8-496B-B936-0572611C320C}"/>
    <cellStyle name="Table Label 10 3 2 3" xfId="56545" xr:uid="{A294FE41-41B4-4F2C-A745-137CF368E187}"/>
    <cellStyle name="Table Label 10 3 2 4" xfId="56546" xr:uid="{3C3152DD-5C66-43CE-B3CE-6DBEFCB82D3E}"/>
    <cellStyle name="Table Label 10 3 2 5" xfId="56547" xr:uid="{1F9438A0-2239-412F-83E1-03B95C89F403}"/>
    <cellStyle name="Table Label 10 3 2_Commentaires" xfId="56548" xr:uid="{E8B7BC6A-651B-4685-8066-DD7848E66B19}"/>
    <cellStyle name="Table Label 10 3 3" xfId="56549" xr:uid="{3FE7EF95-1A0F-41FE-A606-B38A1740F3B2}"/>
    <cellStyle name="Table Label 10 3 3 2" xfId="56550" xr:uid="{0A22D236-3955-4DEE-8DC0-1A90B3C836E7}"/>
    <cellStyle name="Table Label 10 3 3 3" xfId="56551" xr:uid="{E99AC2F2-37A7-457E-BE8B-A92487A000CD}"/>
    <cellStyle name="Table Label 10 3 3 4" xfId="56552" xr:uid="{89492524-2974-42AE-B51A-69E3A5D790C7}"/>
    <cellStyle name="Table Label 10 3 3 5" xfId="56553" xr:uid="{99E8D018-027D-44C1-B2AD-BEF0485BC3DB}"/>
    <cellStyle name="Table Label 10 3 4" xfId="56554" xr:uid="{65147259-2146-44A9-9DE1-BEFDC87666A4}"/>
    <cellStyle name="Table Label 10 3 5" xfId="56555" xr:uid="{A5F48F73-C4A9-4348-897A-34259DCB82F6}"/>
    <cellStyle name="Table Label 10 3 6" xfId="56556" xr:uid="{98EA677C-A258-481F-BC91-DB840F622DD2}"/>
    <cellStyle name="Table Label 10 3 7" xfId="56557" xr:uid="{13607762-C676-4465-AEF8-C058D58A802F}"/>
    <cellStyle name="Table Label 10 3_Commentaires" xfId="56558" xr:uid="{99DAE5BA-EC3D-404E-B9FC-D96167E309F2}"/>
    <cellStyle name="Table Label 10 4" xfId="56559" xr:uid="{3E4CB1B0-D9A7-419E-A123-AEF6849EFB7C}"/>
    <cellStyle name="Table Label 10 4 2" xfId="56560" xr:uid="{36907FC7-0BED-4DDC-A016-7DE9EB7A57D6}"/>
    <cellStyle name="Table Label 10 4 2 2" xfId="56561" xr:uid="{AB1ABFCF-9D79-40C0-A5E3-35950796B581}"/>
    <cellStyle name="Table Label 10 4 2 3" xfId="56562" xr:uid="{EB268741-16C8-4ED5-BAC5-F8EE5A98981D}"/>
    <cellStyle name="Table Label 10 4 2 4" xfId="56563" xr:uid="{F82499D9-990A-4B17-8DE6-3F073C6807AA}"/>
    <cellStyle name="Table Label 10 4 2 5" xfId="56564" xr:uid="{4B4F413C-4332-4B0B-BD22-B4AD95686A1F}"/>
    <cellStyle name="Table Label 10 4 2_Commentaires" xfId="56565" xr:uid="{A44C275A-CEF3-4827-85F8-ACACE0DFA039}"/>
    <cellStyle name="Table Label 10 4 3" xfId="56566" xr:uid="{E21FB1C5-FFA1-4012-9080-AA9644F0C7D9}"/>
    <cellStyle name="Table Label 10 4 3 2" xfId="56567" xr:uid="{975DF9AB-F8D6-4A4E-B7CE-3EE425F4C384}"/>
    <cellStyle name="Table Label 10 4 3 3" xfId="56568" xr:uid="{0487ED4A-3FBE-450F-BD64-6F2255951FC9}"/>
    <cellStyle name="Table Label 10 4 3 4" xfId="56569" xr:uid="{B663104E-2707-461C-BE49-518C26B8C540}"/>
    <cellStyle name="Table Label 10 4 3 5" xfId="56570" xr:uid="{32FC808A-9E20-469C-A50F-627681B91101}"/>
    <cellStyle name="Table Label 10 4 4" xfId="56571" xr:uid="{B1CAB4BF-D73E-41EA-9CF6-C29684D7ABE6}"/>
    <cellStyle name="Table Label 10 4 5" xfId="56572" xr:uid="{618B732A-DFA4-4C31-BAC4-F49A703B24D4}"/>
    <cellStyle name="Table Label 10 4 6" xfId="56573" xr:uid="{851124D0-D0FA-4D76-A2FF-D8D49093A089}"/>
    <cellStyle name="Table Label 10 4 7" xfId="56574" xr:uid="{FAD60504-2FCB-43C2-A273-03265F131BA1}"/>
    <cellStyle name="Table Label 10 4_Commentaires" xfId="56575" xr:uid="{9ABE5914-519A-430E-A9DD-BD738B2759A3}"/>
    <cellStyle name="Table Label 10 5" xfId="56576" xr:uid="{B5F6CE30-6903-48EB-B72C-F5FA2073F27B}"/>
    <cellStyle name="Table Label 10 5 2" xfId="56577" xr:uid="{3ADCD226-C212-4EEA-B367-2E9AC18EA114}"/>
    <cellStyle name="Table Label 10 5 2 2" xfId="56578" xr:uid="{9F43FCB2-6762-4EC5-AA94-2254A337BDAA}"/>
    <cellStyle name="Table Label 10 5 2 3" xfId="56579" xr:uid="{C5C716F4-0F6A-4E1C-8122-BB9EECE10121}"/>
    <cellStyle name="Table Label 10 5 2 4" xfId="56580" xr:uid="{2D9E2346-0AA2-440D-A79E-FFDB2A4545F9}"/>
    <cellStyle name="Table Label 10 5 2 5" xfId="56581" xr:uid="{CFCA9770-4E6D-4FB1-AD51-276C4C49FC88}"/>
    <cellStyle name="Table Label 10 5 2_Commentaires" xfId="56582" xr:uid="{8973CD43-5A4B-438E-91F4-790E1E3A1CAB}"/>
    <cellStyle name="Table Label 10 5 3" xfId="56583" xr:uid="{EB8BC7E5-D1BC-434E-BECE-879C0A10EA97}"/>
    <cellStyle name="Table Label 10 5 4" xfId="56584" xr:uid="{F116DC1A-D176-46F8-93B4-1191663523D6}"/>
    <cellStyle name="Table Label 10 5 5" xfId="56585" xr:uid="{A14DAE71-2EFA-4FA4-9402-D548590F2EE3}"/>
    <cellStyle name="Table Label 10 5 6" xfId="56586" xr:uid="{4F116DE0-7C2E-4AF7-97E1-C91DD2473CC8}"/>
    <cellStyle name="Table Label 10 5_Commentaires" xfId="56587" xr:uid="{715D30CB-6D44-40F3-9A6F-BB778D2EDD9D}"/>
    <cellStyle name="Table Label 10 6" xfId="56588" xr:uid="{ABE2445D-AB4A-4D14-8709-480B5B56AF1F}"/>
    <cellStyle name="Table Label 10 6 2" xfId="56589" xr:uid="{B3192D37-D511-4D4B-BC5B-CE95E68B9A60}"/>
    <cellStyle name="Table Label 10 6 2 2" xfId="56590" xr:uid="{2D96D8D4-5F26-4E48-9295-7FD737E76D63}"/>
    <cellStyle name="Table Label 10 6 2_Commentaires" xfId="56591" xr:uid="{E132B8EA-E151-4C5E-935A-77FC23A43C70}"/>
    <cellStyle name="Table Label 10 6 3" xfId="56592" xr:uid="{FF321F72-C4C5-405E-A5F9-21CFD905813B}"/>
    <cellStyle name="Table Label 10 6 4" xfId="56593" xr:uid="{244C69C3-43A1-46E1-904D-17F165D5B55F}"/>
    <cellStyle name="Table Label 10 6 5" xfId="56594" xr:uid="{81BB65D6-D558-460E-9AE1-F1ECA858A933}"/>
    <cellStyle name="Table Label 10 6_Commentaires" xfId="56595" xr:uid="{FE9305BE-9627-42F4-A4ED-7BF3A6DF7DE5}"/>
    <cellStyle name="Table Label 10 7" xfId="56596" xr:uid="{135AECA0-7E2C-4606-8773-D73204C72437}"/>
    <cellStyle name="Table Label 10 7 2" xfId="56597" xr:uid="{04174288-03C5-40BE-85FB-2EA008245A57}"/>
    <cellStyle name="Table Label 10 7_Commentaires" xfId="56598" xr:uid="{9BFB650C-DC88-41F9-A9D1-5024E37E26DE}"/>
    <cellStyle name="Table Label 10 8" xfId="56599" xr:uid="{085E3862-6BFF-43F8-95DD-FB2D06AFEC27}"/>
    <cellStyle name="Table Label 10 8 2" xfId="56600" xr:uid="{C9D43669-1D1E-4464-BEF6-6EF21F46DD29}"/>
    <cellStyle name="Table Label 10 8_Commentaires" xfId="56601" xr:uid="{7045A1E2-230F-4112-8B5F-F9B5699CEB01}"/>
    <cellStyle name="Table Label 10 9" xfId="56602" xr:uid="{532BAB39-BC03-4FC5-B958-712F40BCCDF7}"/>
    <cellStyle name="Table Label 10_Commentaires" xfId="56603" xr:uid="{4B5F78B9-E4FD-438D-88C1-1EE04D95F910}"/>
    <cellStyle name="Table Label 11" xfId="56604" xr:uid="{8BA37F15-D2F6-421C-A7A9-C9253285CE14}"/>
    <cellStyle name="Table Label 11 10" xfId="56605" xr:uid="{E73A8E2D-4F8D-4205-B008-F126C9D36D4A}"/>
    <cellStyle name="Table Label 11 2" xfId="56606" xr:uid="{ADA81B6B-27BB-4ADC-9C26-F531A965D3E2}"/>
    <cellStyle name="Table Label 11 2 2" xfId="56607" xr:uid="{AFF0C3F8-F19D-4290-A0BE-FE728E714FA4}"/>
    <cellStyle name="Table Label 11 2 2 2" xfId="56608" xr:uid="{B76D4B22-DBFC-45BC-A1C1-0D9C0F5E852F}"/>
    <cellStyle name="Table Label 11 2 2 2 2" xfId="56609" xr:uid="{C7E11499-C674-4905-A423-57F1895CB63B}"/>
    <cellStyle name="Table Label 11 2 2 2 3" xfId="56610" xr:uid="{828EBAC3-7839-4BBA-ADEA-681C61904DDF}"/>
    <cellStyle name="Table Label 11 2 2 2 4" xfId="56611" xr:uid="{9A347904-11F7-44D9-8C67-120FCFA2FFA0}"/>
    <cellStyle name="Table Label 11 2 2 2 5" xfId="56612" xr:uid="{EF029821-1384-433D-9DD7-BDE1B4B84602}"/>
    <cellStyle name="Table Label 11 2 2 3" xfId="56613" xr:uid="{00327391-47B0-4E21-A8C9-9B4958A61CE3}"/>
    <cellStyle name="Table Label 11 2 2 3 2" xfId="56614" xr:uid="{FDC3CB48-C00E-4C34-B755-30D0DA20AD72}"/>
    <cellStyle name="Table Label 11 2 2 3 3" xfId="56615" xr:uid="{040DCB62-4315-4099-8640-0318F896E0A5}"/>
    <cellStyle name="Table Label 11 2 2 3 4" xfId="56616" xr:uid="{1143F912-4B4C-4CF1-9C42-782693016F71}"/>
    <cellStyle name="Table Label 11 2 2 3 5" xfId="56617" xr:uid="{A534774C-FFBF-4DB8-A89F-F587106B954A}"/>
    <cellStyle name="Table Label 11 2 2 4" xfId="56618" xr:uid="{9051866F-453D-45DA-B610-87E432B2F0D9}"/>
    <cellStyle name="Table Label 11 2 2 5" xfId="56619" xr:uid="{141B054C-AA76-4748-9270-7623D9D5828A}"/>
    <cellStyle name="Table Label 11 2 2 6" xfId="56620" xr:uid="{C79FB1D8-E5F2-4825-8FF1-08B87AB210B2}"/>
    <cellStyle name="Table Label 11 2 2 7" xfId="56621" xr:uid="{ABA85E8D-625B-4BF9-9C03-59151CFF0C27}"/>
    <cellStyle name="Table Label 11 2 2_Commentaires" xfId="56622" xr:uid="{9B317DCA-9F0C-46B4-B7F4-723DBA23804A}"/>
    <cellStyle name="Table Label 11 2 3" xfId="56623" xr:uid="{2009DD01-D8D3-4FEE-AD97-C79EBCAFEAE3}"/>
    <cellStyle name="Table Label 11 2 3 2" xfId="56624" xr:uid="{1B56751B-C136-41D4-9109-2C0F88DF462F}"/>
    <cellStyle name="Table Label 11 2 3 2 2" xfId="56625" xr:uid="{B9CFB04A-416A-4BA0-ACD0-B2FF3E602505}"/>
    <cellStyle name="Table Label 11 2 3 2 3" xfId="56626" xr:uid="{38467D74-33BB-4157-B1A6-851A291E81A4}"/>
    <cellStyle name="Table Label 11 2 3 2 4" xfId="56627" xr:uid="{20A779F7-EF67-4F18-BFC7-9396A0F237FF}"/>
    <cellStyle name="Table Label 11 2 3 2 5" xfId="56628" xr:uid="{397135BA-5F33-4B66-B68B-9D342BFDD6CC}"/>
    <cellStyle name="Table Label 11 2 3 3" xfId="56629" xr:uid="{91B57349-B235-4EE1-A01F-722873B72C3F}"/>
    <cellStyle name="Table Label 11 2 3 3 2" xfId="56630" xr:uid="{67EA384B-A7CB-4DF3-B954-1EF71591D6F1}"/>
    <cellStyle name="Table Label 11 2 3 3 3" xfId="56631" xr:uid="{BA355F52-88BB-4D3E-84EC-5796B6C48D41}"/>
    <cellStyle name="Table Label 11 2 3 3 4" xfId="56632" xr:uid="{DBB31444-925A-4531-AC37-AA0FE048A720}"/>
    <cellStyle name="Table Label 11 2 3 3 5" xfId="56633" xr:uid="{EEA7D0DF-6B1E-43A9-931C-2CAE1A3DC6FB}"/>
    <cellStyle name="Table Label 11 2 3 4" xfId="56634" xr:uid="{F3284474-6A55-40A2-A53F-5384631D812B}"/>
    <cellStyle name="Table Label 11 2 3 5" xfId="56635" xr:uid="{010C214F-C90F-4848-89CC-BA11805B9E25}"/>
    <cellStyle name="Table Label 11 2 3 6" xfId="56636" xr:uid="{233F5810-EFE5-456C-97D2-B8A0624563A2}"/>
    <cellStyle name="Table Label 11 2 3 7" xfId="56637" xr:uid="{699A3FA7-6CF2-4FC9-8F8C-DB33AA3F6B76}"/>
    <cellStyle name="Table Label 11 2 4" xfId="56638" xr:uid="{AD7A88C1-A917-46EA-9F19-A37C7D3C926C}"/>
    <cellStyle name="Table Label 11 2 4 2" xfId="56639" xr:uid="{64321E51-C662-425E-99DC-A44792E28D74}"/>
    <cellStyle name="Table Label 11 2 4 3" xfId="56640" xr:uid="{FAC7F1D5-9E80-4852-B3C8-49E8EAAD4DD7}"/>
    <cellStyle name="Table Label 11 2 4 4" xfId="56641" xr:uid="{B8485F7E-E089-4A4A-88EC-D54F05274A9D}"/>
    <cellStyle name="Table Label 11 2 4 5" xfId="56642" xr:uid="{844BDC39-B1BC-46B0-AF90-DC73056E9D24}"/>
    <cellStyle name="Table Label 11 2 5" xfId="56643" xr:uid="{E938E9D8-BE80-40AB-B34F-7D0BE50C5E5F}"/>
    <cellStyle name="Table Label 11 2 5 2" xfId="56644" xr:uid="{048BB6AC-386A-4B4B-B34E-B678C7F803FD}"/>
    <cellStyle name="Table Label 11 2 5 3" xfId="56645" xr:uid="{67871AEA-9903-487A-9C83-2D715491BB06}"/>
    <cellStyle name="Table Label 11 2 5 4" xfId="56646" xr:uid="{9B479FB4-3D6C-4A7D-BFD8-5655AEE5C7F1}"/>
    <cellStyle name="Table Label 11 2 5 5" xfId="56647" xr:uid="{0FA07A41-1B4E-4B2B-A6E8-11EA92124923}"/>
    <cellStyle name="Table Label 11 2 6" xfId="56648" xr:uid="{85E6BEF4-6B6F-4CFB-9F32-872EF9BBF830}"/>
    <cellStyle name="Table Label 11 2 7" xfId="56649" xr:uid="{77625E82-8B25-4AA6-A934-FFC5AB5CB617}"/>
    <cellStyle name="Table Label 11 2 8" xfId="56650" xr:uid="{772817C8-CD8C-448F-A214-826EC8828749}"/>
    <cellStyle name="Table Label 11 2 9" xfId="56651" xr:uid="{7AA112FA-BC66-4DB2-A924-32C37EB74EF1}"/>
    <cellStyle name="Table Label 11 2_Commentaires" xfId="56652" xr:uid="{F64C900E-5C91-4185-80C5-70DFF6AAE469}"/>
    <cellStyle name="Table Label 11 3" xfId="56653" xr:uid="{077842D4-14F7-4B18-9E61-7AB64B7C4FA0}"/>
    <cellStyle name="Table Label 11 3 2" xfId="56654" xr:uid="{948F08CA-D4BC-4BF4-819B-C1FF62B9B9FC}"/>
    <cellStyle name="Table Label 11 3 2 2" xfId="56655" xr:uid="{6D8E51CB-DE00-4542-BF87-10C87C191C7C}"/>
    <cellStyle name="Table Label 11 3 2 3" xfId="56656" xr:uid="{6112F240-DD40-4C93-A9BB-6EDD5465EE5F}"/>
    <cellStyle name="Table Label 11 3 2 4" xfId="56657" xr:uid="{4D8ADB7F-961C-48CF-AB38-8F42DE162A97}"/>
    <cellStyle name="Table Label 11 3 2 5" xfId="56658" xr:uid="{D5D0FD97-6E40-4EDC-8895-EA25D1A333B8}"/>
    <cellStyle name="Table Label 11 3 2_Commentaires" xfId="56659" xr:uid="{DE980E83-4A90-4FEA-B003-1F99A105795B}"/>
    <cellStyle name="Table Label 11 3 3" xfId="56660" xr:uid="{299A9EA3-3671-457E-825D-39267CE8E532}"/>
    <cellStyle name="Table Label 11 3 3 2" xfId="56661" xr:uid="{ACEB92BE-0BAF-44C6-A80A-324FCBECBE26}"/>
    <cellStyle name="Table Label 11 3 3 3" xfId="56662" xr:uid="{A235A761-A5ED-4B2B-BAE0-BA3B4E9D0E95}"/>
    <cellStyle name="Table Label 11 3 3 4" xfId="56663" xr:uid="{1F390207-8246-4625-9E6A-558AFCB4ADA0}"/>
    <cellStyle name="Table Label 11 3 3 5" xfId="56664" xr:uid="{9C1DD6CD-E366-4ECE-BD79-994AA3A12401}"/>
    <cellStyle name="Table Label 11 3 4" xfId="56665" xr:uid="{7598CE05-31D4-4097-BB4F-834A684B996A}"/>
    <cellStyle name="Table Label 11 3 5" xfId="56666" xr:uid="{206DB3D4-C373-4097-901A-4DFE96F76D90}"/>
    <cellStyle name="Table Label 11 3 6" xfId="56667" xr:uid="{904DF54E-CB34-4949-8347-4496215EC4F0}"/>
    <cellStyle name="Table Label 11 3 7" xfId="56668" xr:uid="{3D69D230-6D8F-4A73-8CDA-A7BA751CB2A0}"/>
    <cellStyle name="Table Label 11 3_Commentaires" xfId="56669" xr:uid="{535AB78C-2AD9-4B25-9C9E-081311B96AAD}"/>
    <cellStyle name="Table Label 11 4" xfId="56670" xr:uid="{8964FF86-67E7-4512-97E8-7AE51F70E6DB}"/>
    <cellStyle name="Table Label 11 4 2" xfId="56671" xr:uid="{23565183-6872-43F4-98AA-F3754902D852}"/>
    <cellStyle name="Table Label 11 4 2 2" xfId="56672" xr:uid="{26A35511-FE1F-4A12-B244-649CCB66D93F}"/>
    <cellStyle name="Table Label 11 4 2 3" xfId="56673" xr:uid="{880499F5-E710-4511-ADF2-22681FFB5ED7}"/>
    <cellStyle name="Table Label 11 4 2 4" xfId="56674" xr:uid="{151F1D7F-D79D-4C08-A198-B3BC3E94110C}"/>
    <cellStyle name="Table Label 11 4 2 5" xfId="56675" xr:uid="{F7E6D9A1-F8F0-4393-8693-6054CA096FFA}"/>
    <cellStyle name="Table Label 11 4 2_Commentaires" xfId="56676" xr:uid="{1F92219D-72B0-464A-893D-72744A9EEE70}"/>
    <cellStyle name="Table Label 11 4 3" xfId="56677" xr:uid="{889A34BD-D0A3-4AB7-8B0D-D7CAD30E4A78}"/>
    <cellStyle name="Table Label 11 4 3 2" xfId="56678" xr:uid="{EB847F56-FDB6-460C-85AD-ECC4C4A3F828}"/>
    <cellStyle name="Table Label 11 4 3 3" xfId="56679" xr:uid="{1C029AD1-7FEB-40DF-9FD3-135C334A1EC2}"/>
    <cellStyle name="Table Label 11 4 3 4" xfId="56680" xr:uid="{B7E43996-AA0B-41E5-8BCA-AE6762E6FDC2}"/>
    <cellStyle name="Table Label 11 4 3 5" xfId="56681" xr:uid="{7E4B509E-0780-427E-B564-165EEA7EEE5C}"/>
    <cellStyle name="Table Label 11 4 4" xfId="56682" xr:uid="{B7BF7BE3-D501-438E-A3A2-D3D119597DA4}"/>
    <cellStyle name="Table Label 11 4 5" xfId="56683" xr:uid="{BA91B642-E768-418C-8663-63DB194850AC}"/>
    <cellStyle name="Table Label 11 4 6" xfId="56684" xr:uid="{777058CE-F1BA-480A-9EE1-4071E8993E1C}"/>
    <cellStyle name="Table Label 11 4 7" xfId="56685" xr:uid="{CDE08B41-711E-4B43-843D-F94AAF31E4B8}"/>
    <cellStyle name="Table Label 11 4_Commentaires" xfId="56686" xr:uid="{03C1CBA4-F77A-43BA-BC5A-D0B57D16B7C6}"/>
    <cellStyle name="Table Label 11 5" xfId="56687" xr:uid="{8B46714B-F641-4090-9CDF-CBCFA6D5F82A}"/>
    <cellStyle name="Table Label 11 5 2" xfId="56688" xr:uid="{EE7CEDCE-8174-4197-B64F-AFD03C1F1D8C}"/>
    <cellStyle name="Table Label 11 5 2 2" xfId="56689" xr:uid="{74B8B9E5-285A-4934-BBF7-1D39CEF84542}"/>
    <cellStyle name="Table Label 11 5 2 3" xfId="56690" xr:uid="{27F5C434-1853-433D-97CB-9F516F9151C2}"/>
    <cellStyle name="Table Label 11 5 2 4" xfId="56691" xr:uid="{E01618DF-1CE2-479D-958B-898B951DBFF8}"/>
    <cellStyle name="Table Label 11 5 2 5" xfId="56692" xr:uid="{43F4E892-BCE2-4672-8663-F2EE4B42D4D2}"/>
    <cellStyle name="Table Label 11 5 2_Commentaires" xfId="56693" xr:uid="{93E54065-44D0-488C-BC63-BA92D50E51E3}"/>
    <cellStyle name="Table Label 11 5 3" xfId="56694" xr:uid="{A90BACD6-3FB3-4228-A02A-1A631C4BAA57}"/>
    <cellStyle name="Table Label 11 5 4" xfId="56695" xr:uid="{F31B4077-1247-4726-AD0F-942E870C29EE}"/>
    <cellStyle name="Table Label 11 5 5" xfId="56696" xr:uid="{58BB0B95-C745-49C5-8035-F5ADB2A8F79B}"/>
    <cellStyle name="Table Label 11 5 6" xfId="56697" xr:uid="{62BD54D9-0E4A-46B7-9980-D6C5B3849760}"/>
    <cellStyle name="Table Label 11 5_Commentaires" xfId="56698" xr:uid="{D882E1F6-2A7C-4CF3-A8BF-03F36E77D101}"/>
    <cellStyle name="Table Label 11 6" xfId="56699" xr:uid="{C28536F9-6835-4F65-B1AF-04BD730876F2}"/>
    <cellStyle name="Table Label 11 6 2" xfId="56700" xr:uid="{176E33EF-24D8-4705-AAB4-FD3337768CBF}"/>
    <cellStyle name="Table Label 11 6 2 2" xfId="56701" xr:uid="{3AC8E391-3899-448C-BE4E-23F6A6E6700C}"/>
    <cellStyle name="Table Label 11 6 2_Commentaires" xfId="56702" xr:uid="{0A2F7706-E15C-49BA-A1F4-98F48F6835D4}"/>
    <cellStyle name="Table Label 11 6 3" xfId="56703" xr:uid="{09223827-694B-46E7-93FE-053645596770}"/>
    <cellStyle name="Table Label 11 6 4" xfId="56704" xr:uid="{FB9EA9CA-5338-4C53-B213-BBD80F112716}"/>
    <cellStyle name="Table Label 11 6 5" xfId="56705" xr:uid="{4A44E887-C6B4-4E40-ABD7-5B9D0EC11A46}"/>
    <cellStyle name="Table Label 11 6_Commentaires" xfId="56706" xr:uid="{93609D9C-D962-4296-BCDA-954FFF4328BE}"/>
    <cellStyle name="Table Label 11 7" xfId="56707" xr:uid="{166ED34A-1CCE-4C97-A101-EDBF764BF67D}"/>
    <cellStyle name="Table Label 11 7 2" xfId="56708" xr:uid="{CF72FC19-9C81-419E-B009-07DF0FBBAF37}"/>
    <cellStyle name="Table Label 11 7_Commentaires" xfId="56709" xr:uid="{ADDA1526-0F43-4A06-9575-7790D0AFA6A1}"/>
    <cellStyle name="Table Label 11 8" xfId="56710" xr:uid="{443988D3-1D8E-42EF-8B6A-72BDFA9E611C}"/>
    <cellStyle name="Table Label 11 8 2" xfId="56711" xr:uid="{AB54B401-E167-42F0-9C4F-77EC1346848E}"/>
    <cellStyle name="Table Label 11 8_Commentaires" xfId="56712" xr:uid="{80A9534F-F8C7-4004-A58A-4D324E5C4C62}"/>
    <cellStyle name="Table Label 11 9" xfId="56713" xr:uid="{F219E503-84C3-4B1C-8922-5752B797F6F1}"/>
    <cellStyle name="Table Label 11_Commentaires" xfId="56714" xr:uid="{F1E2098D-DA07-4775-8774-1B8337455E03}"/>
    <cellStyle name="Table Label 12" xfId="56715" xr:uid="{E70F3CE0-30AC-4782-9F81-387E41028180}"/>
    <cellStyle name="Table Label 12 2" xfId="56716" xr:uid="{C8E3CBF1-E6CA-40CB-8C36-EBE2D27642FF}"/>
    <cellStyle name="Table Label 12 2 2" xfId="56717" xr:uid="{A7CE733A-6E07-44FE-B296-8CB23B7A9C37}"/>
    <cellStyle name="Table Label 12 2 3" xfId="56718" xr:uid="{0C366474-FD36-43B2-9A7F-6B8B8C8AEB67}"/>
    <cellStyle name="Table Label 12 2 4" xfId="56719" xr:uid="{65132578-5E1A-4E88-B4ED-89F8770DA8AB}"/>
    <cellStyle name="Table Label 12 2 5" xfId="56720" xr:uid="{182482E9-32A3-42E7-A937-8E6E99BD6974}"/>
    <cellStyle name="Table Label 12 2_Commentaires" xfId="56721" xr:uid="{C27261F4-A8FA-44A0-BFE9-41CB9C43C43D}"/>
    <cellStyle name="Table Label 12 3" xfId="56722" xr:uid="{5DC3A17C-7269-472D-953B-4E59FEDD36AB}"/>
    <cellStyle name="Table Label 12 3 2" xfId="56723" xr:uid="{36381E06-5E0F-4BE9-AF7F-AAEC5977D4FE}"/>
    <cellStyle name="Table Label 12 3 3" xfId="56724" xr:uid="{5D8DE7FA-714C-48A5-BEA5-7859D7A09A78}"/>
    <cellStyle name="Table Label 12 3 4" xfId="56725" xr:uid="{9A99A88B-0065-4AAF-B6C7-FD0510882B8D}"/>
    <cellStyle name="Table Label 12 3 5" xfId="56726" xr:uid="{3DF743CA-E4C1-437D-9B13-78358CE2E572}"/>
    <cellStyle name="Table Label 12 4" xfId="56727" xr:uid="{F38F3F82-ED41-41DA-8866-6430E5FC636B}"/>
    <cellStyle name="Table Label 12 5" xfId="56728" xr:uid="{16D21497-FBC7-4DF4-A52A-BB03C009B6D4}"/>
    <cellStyle name="Table Label 12 6" xfId="56729" xr:uid="{31EC7EA6-36B9-483A-B7C7-8DF7F36E6B8F}"/>
    <cellStyle name="Table Label 12 7" xfId="56730" xr:uid="{9F4D7CF2-8A74-4861-83FA-1909F187F68C}"/>
    <cellStyle name="Table Label 12_Commentaires" xfId="56731" xr:uid="{A4B41115-9780-4844-BD02-302C19220FCE}"/>
    <cellStyle name="Table Label 13" xfId="56732" xr:uid="{3D4A2BFB-0015-429F-9D9D-7851944E96E5}"/>
    <cellStyle name="Table Label 13 2" xfId="56733" xr:uid="{B78ABAE5-806A-4233-AA15-1EFF439EC0EE}"/>
    <cellStyle name="Table Label 13 2 2" xfId="56734" xr:uid="{4CA0E77E-C7CF-4031-B0F1-7186C98D60BA}"/>
    <cellStyle name="Table Label 13 2 3" xfId="56735" xr:uid="{FDF396DF-AC83-4CBC-A65B-862FE7E8C54B}"/>
    <cellStyle name="Table Label 13 2 4" xfId="56736" xr:uid="{4C1F0E6E-8067-43EA-B2C0-1A32AB714CF8}"/>
    <cellStyle name="Table Label 13 2 5" xfId="56737" xr:uid="{DF30E5D5-5295-45E5-9626-AB6FAE5B8325}"/>
    <cellStyle name="Table Label 13 2_Commentaires" xfId="56738" xr:uid="{ED734DC5-BD53-4A11-B817-5BD6782D1FD2}"/>
    <cellStyle name="Table Label 13 3" xfId="56739" xr:uid="{314DB099-40C3-4113-860D-A4BD595466EE}"/>
    <cellStyle name="Table Label 13 3 2" xfId="56740" xr:uid="{E8CABC72-E00E-4F92-A202-F6D74E472680}"/>
    <cellStyle name="Table Label 13 3 3" xfId="56741" xr:uid="{BDA1DD44-A78A-4409-B0F8-517D080BC57C}"/>
    <cellStyle name="Table Label 13 3 4" xfId="56742" xr:uid="{E9A2FC7F-832A-40C0-9A05-52E10DE846A9}"/>
    <cellStyle name="Table Label 13 3 5" xfId="56743" xr:uid="{3D032DEF-0BB6-42B1-9C19-C74AA9CCEF6A}"/>
    <cellStyle name="Table Label 13 4" xfId="56744" xr:uid="{1C71BB97-4B4C-4735-AC78-F79C632B2E3C}"/>
    <cellStyle name="Table Label 13 5" xfId="56745" xr:uid="{45AB626B-BB3F-49F7-9F21-4D2DFE99C9EE}"/>
    <cellStyle name="Table Label 13 6" xfId="56746" xr:uid="{84FBDEB7-5C8A-4D70-B3AA-4131AEAAC2A5}"/>
    <cellStyle name="Table Label 13 7" xfId="56747" xr:uid="{547CA640-7001-4FC7-8B4D-61071C0A91B1}"/>
    <cellStyle name="Table Label 13_Commentaires" xfId="56748" xr:uid="{157441D4-117F-4928-8CA4-9AB5FF9E94DE}"/>
    <cellStyle name="Table Label 14" xfId="56749" xr:uid="{514F9096-5D3A-4795-B5F4-D00CFC39DD54}"/>
    <cellStyle name="Table Label 14 2" xfId="56750" xr:uid="{20D4C86B-5C5B-42CA-9B0A-132517D9536C}"/>
    <cellStyle name="Table Label 14 2 2" xfId="56751" xr:uid="{1C78224F-C7DC-4B1A-A273-C80BDDEBD15E}"/>
    <cellStyle name="Table Label 14 2 3" xfId="56752" xr:uid="{09766F7C-C383-4F5C-B265-EA9B6D5870DC}"/>
    <cellStyle name="Table Label 14 2 4" xfId="56753" xr:uid="{6ACF6454-FB16-4EFD-ADD8-B968A2712DBE}"/>
    <cellStyle name="Table Label 14 2 5" xfId="56754" xr:uid="{274A5B8F-174F-4CE3-9D2C-33D6B6D82332}"/>
    <cellStyle name="Table Label 14 2_Commentaires" xfId="56755" xr:uid="{A048E70C-654B-4676-90C0-09CE55DCDC10}"/>
    <cellStyle name="Table Label 14 3" xfId="56756" xr:uid="{532451A0-CE53-43AA-B26F-1DFB6F6AF1BE}"/>
    <cellStyle name="Table Label 14 3 2" xfId="56757" xr:uid="{5DA273BE-EF88-4CF5-B068-2A58B65D1FC0}"/>
    <cellStyle name="Table Label 14 3 3" xfId="56758" xr:uid="{D5A3B5AC-0795-4A19-B369-790DE53C6CD7}"/>
    <cellStyle name="Table Label 14 3 4" xfId="56759" xr:uid="{DDCCD435-8592-4502-9F94-DFC9816AF536}"/>
    <cellStyle name="Table Label 14 3 5" xfId="56760" xr:uid="{186E9A48-0885-4EEE-A27D-0A88EE17D5E0}"/>
    <cellStyle name="Table Label 14 4" xfId="56761" xr:uid="{5F794C98-AA95-46C0-9AF6-0CDBE2AF75B2}"/>
    <cellStyle name="Table Label 14 5" xfId="56762" xr:uid="{7A9958A5-4B97-4428-A903-896831CEA720}"/>
    <cellStyle name="Table Label 14 6" xfId="56763" xr:uid="{36D81557-0A1F-4EE3-842B-D518F2745CAC}"/>
    <cellStyle name="Table Label 14 7" xfId="56764" xr:uid="{14E1546F-9FA4-4426-A80F-758553B5BFB4}"/>
    <cellStyle name="Table Label 14_Commentaires" xfId="56765" xr:uid="{C1D8E530-34C1-48B2-AB63-22CF4ADB4248}"/>
    <cellStyle name="Table Label 15" xfId="56766" xr:uid="{4F7E34E3-FC4C-4645-9EA5-34DF90A5E5E7}"/>
    <cellStyle name="Table Label 15 2" xfId="56767" xr:uid="{76407558-33FE-4267-B5A2-1B4C4936099D}"/>
    <cellStyle name="Table Label 15 2 2" xfId="56768" xr:uid="{F293793E-8541-4F0D-B583-99A9A3D5B0C3}"/>
    <cellStyle name="Table Label 15 2 3" xfId="56769" xr:uid="{03C839B9-699B-4986-A6CA-E8F836C7C830}"/>
    <cellStyle name="Table Label 15 2 4" xfId="56770" xr:uid="{450E42D2-98CD-447C-A9C5-BD926AD4CE37}"/>
    <cellStyle name="Table Label 15 2 5" xfId="56771" xr:uid="{23FC6931-81AE-4732-93F0-3C8C44A44B98}"/>
    <cellStyle name="Table Label 15 2_Commentaires" xfId="56772" xr:uid="{2842BDEB-C68D-4BA2-90A9-A358F865C009}"/>
    <cellStyle name="Table Label 15 3" xfId="56773" xr:uid="{D1F5480C-C982-4EEB-B7D4-85C1387A80F0}"/>
    <cellStyle name="Table Label 15 3 2" xfId="56774" xr:uid="{8EBB4E11-A39D-4FDB-820E-B085E5E0D365}"/>
    <cellStyle name="Table Label 15 3 3" xfId="56775" xr:uid="{DD9FD1FB-534B-4844-A0C4-E225D91513C2}"/>
    <cellStyle name="Table Label 15 3 4" xfId="56776" xr:uid="{8895116F-2C3E-49EE-9108-13BC5B165232}"/>
    <cellStyle name="Table Label 15 3 5" xfId="56777" xr:uid="{FDDAD371-4FDB-4609-AF90-45C1642B7303}"/>
    <cellStyle name="Table Label 15 4" xfId="56778" xr:uid="{6A430573-BA1D-4DBA-AD73-6F63ADA8DE52}"/>
    <cellStyle name="Table Label 15 5" xfId="56779" xr:uid="{F551D51B-4B73-4A90-A14C-EE730EC503FF}"/>
    <cellStyle name="Table Label 15 6" xfId="56780" xr:uid="{9BC9494D-68E0-4BAC-A086-45689F8ABEB3}"/>
    <cellStyle name="Table Label 15_Commentaires" xfId="56781" xr:uid="{3948D439-BA1F-4A56-904C-50B8FDFAAB48}"/>
    <cellStyle name="Table Label 16" xfId="56782" xr:uid="{88A55635-A0A8-4787-AE24-ECA1643F3521}"/>
    <cellStyle name="Table Label 16 2" xfId="56783" xr:uid="{0B36EAF9-12DF-455B-AAD5-0C4F2B0022AB}"/>
    <cellStyle name="Table Label 16 2 2" xfId="56784" xr:uid="{D9871A79-30A6-4FD2-B8D5-D108B9C5F0A0}"/>
    <cellStyle name="Table Label 16 2 3" xfId="56785" xr:uid="{40EA4C6D-781D-419E-A412-A3B8E8F7FC41}"/>
    <cellStyle name="Table Label 16 2 4" xfId="56786" xr:uid="{33291661-877E-405C-9BA5-86D3E8AEF353}"/>
    <cellStyle name="Table Label 16 2 5" xfId="56787" xr:uid="{1859A3BB-B738-4E27-BE1B-823275EF333E}"/>
    <cellStyle name="Table Label 16 2_Commentaires" xfId="56788" xr:uid="{E5541ED6-B95F-483D-A043-C4CD4C842ED7}"/>
    <cellStyle name="Table Label 16 3" xfId="56789" xr:uid="{05150688-D136-44AD-A115-6CB28A5E7933}"/>
    <cellStyle name="Table Label 16 3 2" xfId="56790" xr:uid="{B63F6874-0B6C-4948-9B6D-0AC6211C43B6}"/>
    <cellStyle name="Table Label 16 3 3" xfId="56791" xr:uid="{0E551207-8B61-4454-8516-E4E51B5466B8}"/>
    <cellStyle name="Table Label 16 3 4" xfId="56792" xr:uid="{752EC7BC-1874-4E71-982B-4BB590C3F7F8}"/>
    <cellStyle name="Table Label 16 3 5" xfId="56793" xr:uid="{D355A581-4C97-465B-ADC4-05F30ECF55B9}"/>
    <cellStyle name="Table Label 16 4" xfId="56794" xr:uid="{DDC8F323-0856-4F37-9DD8-E5129A54B26E}"/>
    <cellStyle name="Table Label 16 5" xfId="56795" xr:uid="{1C0AA6EE-87BB-4E3A-8DF0-E23CBCF4ABCD}"/>
    <cellStyle name="Table Label 16 6" xfId="56796" xr:uid="{1594DC5C-5BCE-460D-B644-8BCF1986D8B9}"/>
    <cellStyle name="Table Label 16 7" xfId="56797" xr:uid="{D5B9C651-4F63-45EA-BEDF-7F9FB4486BA1}"/>
    <cellStyle name="Table Label 16_Commentaires" xfId="56798" xr:uid="{6E063C6C-A0BC-4923-8F30-C531A43088F1}"/>
    <cellStyle name="Table Label 17" xfId="56799" xr:uid="{DBE75D71-0EA3-4AB0-BB24-FB213FBE3AEA}"/>
    <cellStyle name="Table Label 17 2" xfId="56800" xr:uid="{BEE88886-9689-4907-922A-49BF143DA45C}"/>
    <cellStyle name="Table Label 17 2 2" xfId="56801" xr:uid="{131BDF4E-F9DD-46FD-AC6F-316E4394D718}"/>
    <cellStyle name="Table Label 17 2 3" xfId="56802" xr:uid="{D4473215-A24A-4996-AAA9-D9BD4D66CA27}"/>
    <cellStyle name="Table Label 17 2 4" xfId="56803" xr:uid="{C2D669B5-E5C5-46B7-9E21-0C2FBF24E757}"/>
    <cellStyle name="Table Label 17 2 5" xfId="56804" xr:uid="{076E9C1A-6758-43D3-AEBD-F0A986F8F75F}"/>
    <cellStyle name="Table Label 17 2_Commentaires" xfId="56805" xr:uid="{1F22D7A9-1CDE-4704-9623-E13B39FAADC6}"/>
    <cellStyle name="Table Label 17 3" xfId="56806" xr:uid="{BAC2A193-FB09-443D-BFDB-9287F3E60C84}"/>
    <cellStyle name="Table Label 17 3 2" xfId="56807" xr:uid="{1E949554-E88B-4147-839B-C883DECF8541}"/>
    <cellStyle name="Table Label 17 3 3" xfId="56808" xr:uid="{D927DB3A-E0D7-47A6-9890-861347109142}"/>
    <cellStyle name="Table Label 17 3 4" xfId="56809" xr:uid="{E197EEE3-6F71-422B-84D2-601923DB2313}"/>
    <cellStyle name="Table Label 17 3 5" xfId="56810" xr:uid="{3EDD751A-C31D-4F07-A08B-153113BB4D95}"/>
    <cellStyle name="Table Label 17 4" xfId="56811" xr:uid="{04E87F2C-938B-442E-8FF6-E8BA3F653980}"/>
    <cellStyle name="Table Label 17 5" xfId="56812" xr:uid="{D9FCC6D1-CC88-4133-8963-069F7060D6A0}"/>
    <cellStyle name="Table Label 17 6" xfId="56813" xr:uid="{F3E64A77-A894-4204-9703-1FB8EF94AC64}"/>
    <cellStyle name="Table Label 17 7" xfId="56814" xr:uid="{0C4EE9CD-B7CC-48A6-B501-BDA0280332C7}"/>
    <cellStyle name="Table Label 17_Commentaires" xfId="56815" xr:uid="{8056FC47-DFF2-4A7B-9986-D27040D853C4}"/>
    <cellStyle name="Table Label 18" xfId="56816" xr:uid="{8BD79018-87BC-40FA-9E78-06862F1BB5FE}"/>
    <cellStyle name="Table Label 18 2" xfId="56817" xr:uid="{A655F107-601C-4B98-BB28-2CB4A9394450}"/>
    <cellStyle name="Table Label 18 2 2" xfId="56818" xr:uid="{29918E9C-2166-472F-A665-CC5AD09599A3}"/>
    <cellStyle name="Table Label 18 2 3" xfId="56819" xr:uid="{7D3CFEF2-0A0D-4DDC-9669-06D9E4892CE5}"/>
    <cellStyle name="Table Label 18 2 4" xfId="56820" xr:uid="{203695E1-E379-4711-9B23-CE53263E15B9}"/>
    <cellStyle name="Table Label 18 2 5" xfId="56821" xr:uid="{78C6D24E-F393-479C-8AA0-AA9B4CE9F450}"/>
    <cellStyle name="Table Label 18 2_Commentaires" xfId="56822" xr:uid="{E9232A82-D51F-481A-9B26-939960BE01EF}"/>
    <cellStyle name="Table Label 18 3" xfId="56823" xr:uid="{F421CE60-F8DA-483C-BC51-682EB456773F}"/>
    <cellStyle name="Table Label 18 4" xfId="56824" xr:uid="{19D230F8-9E1D-4C78-A497-E490B19567EF}"/>
    <cellStyle name="Table Label 18 5" xfId="56825" xr:uid="{BACF06DA-990E-4570-919F-E3666CF4AEB2}"/>
    <cellStyle name="Table Label 18 6" xfId="56826" xr:uid="{2F9B4D18-2199-40CB-B6F0-562166302F2B}"/>
    <cellStyle name="Table Label 18_Commentaires" xfId="56827" xr:uid="{8434F389-8A76-4970-90BF-08BBA796FE5A}"/>
    <cellStyle name="Table Label 19" xfId="56828" xr:uid="{4B679DAE-F7D3-423C-9C61-8FDF423081C4}"/>
    <cellStyle name="Table Label 19 2" xfId="56829" xr:uid="{6AA86EE2-2C79-4910-991C-85EEF6EAC81B}"/>
    <cellStyle name="Table Label 19 2 2" xfId="56830" xr:uid="{E2DBE0B0-32A3-4FFF-A907-D4FE80DB0938}"/>
    <cellStyle name="Table Label 19 2_Commentaires" xfId="56831" xr:uid="{5305637A-EAE7-4617-B5F3-5934DB24485D}"/>
    <cellStyle name="Table Label 19 3" xfId="56832" xr:uid="{4DDD41DF-A021-4638-8EB8-15A8EB8DE7DB}"/>
    <cellStyle name="Table Label 19 4" xfId="56833" xr:uid="{075C0127-3838-44E5-989C-592CF0E2BC7F}"/>
    <cellStyle name="Table Label 19 5" xfId="56834" xr:uid="{CF85BE43-71AD-49D5-9293-091763841BB9}"/>
    <cellStyle name="Table Label 19_Commentaires" xfId="56835" xr:uid="{9CC516A2-34EA-4C7F-9577-02AB54A3EA8E}"/>
    <cellStyle name="Table Label 2" xfId="56836" xr:uid="{C8BDA716-0315-47F4-9D50-601CC4D5E174}"/>
    <cellStyle name="Table Label 2 10" xfId="56837" xr:uid="{69AFB121-342B-4520-BBCA-A27FE5FF14AC}"/>
    <cellStyle name="Table Label 2 11" xfId="56838" xr:uid="{3489EC12-D5EC-4474-A362-46E4F80DC2EA}"/>
    <cellStyle name="Table Label 2 2" xfId="56839" xr:uid="{90329F08-BF3A-4814-BA5A-55D463FAFCA4}"/>
    <cellStyle name="Table Label 2 2 10" xfId="56840" xr:uid="{1E04546C-B66D-4807-92B3-21E18343F1B6}"/>
    <cellStyle name="Table Label 2 2 11" xfId="56841" xr:uid="{A88EBECE-2E38-43AB-A0EA-F750ED827D24}"/>
    <cellStyle name="Table Label 2 2 12" xfId="56842" xr:uid="{AB64B73A-9EAB-409D-9045-6F84A132F59D}"/>
    <cellStyle name="Table Label 2 2 2" xfId="56843" xr:uid="{5356ED1E-48C4-4967-A668-AE86C641DC94}"/>
    <cellStyle name="Table Label 2 2 2 10" xfId="56844" xr:uid="{B08544C1-886B-404B-9EDF-70BD837E8D3C}"/>
    <cellStyle name="Table Label 2 2 2 2" xfId="56845" xr:uid="{ACC6A2CE-BA35-4392-AD61-B806799F1469}"/>
    <cellStyle name="Table Label 2 2 2 2 2" xfId="56846" xr:uid="{9B5D654A-7C75-47FF-A20D-5493307B8129}"/>
    <cellStyle name="Table Label 2 2 2 2 2 2" xfId="56847" xr:uid="{2C085515-7F4B-4AB9-862A-F48EF6FFBC5F}"/>
    <cellStyle name="Table Label 2 2 2 2 2 3" xfId="56848" xr:uid="{603CB3E5-E2DB-4525-AFD0-286AE7D90279}"/>
    <cellStyle name="Table Label 2 2 2 2 2 4" xfId="56849" xr:uid="{E071531B-4BD3-403E-BB3F-ACBAC5C0C00A}"/>
    <cellStyle name="Table Label 2 2 2 2 2 5" xfId="56850" xr:uid="{3659AFAD-8CD8-42DF-8CBF-AD1838BD42C7}"/>
    <cellStyle name="Table Label 2 2 2 2 3" xfId="56851" xr:uid="{A0CC1277-5914-4A2F-87AF-86A4FB008C3A}"/>
    <cellStyle name="Table Label 2 2 2 2 3 2" xfId="56852" xr:uid="{54691755-5727-436D-B297-C8962D6FD784}"/>
    <cellStyle name="Table Label 2 2 2 2 3 3" xfId="56853" xr:uid="{3002FEC8-05E8-4EB7-94AA-E398325DDBF4}"/>
    <cellStyle name="Table Label 2 2 2 2 3 4" xfId="56854" xr:uid="{2C05C9E6-ECBA-4483-8445-5D711580A27D}"/>
    <cellStyle name="Table Label 2 2 2 2 3 5" xfId="56855" xr:uid="{88E95FE7-F7CD-4FEC-A681-AAFC719B9F8B}"/>
    <cellStyle name="Table Label 2 2 2 2 4" xfId="56856" xr:uid="{B0AD55BD-422C-4F6B-8920-304726D9A371}"/>
    <cellStyle name="Table Label 2 2 2 2 5" xfId="56857" xr:uid="{39F5FC63-9ADC-4636-9081-A09753DF9162}"/>
    <cellStyle name="Table Label 2 2 2 2 6" xfId="56858" xr:uid="{6611A782-E314-44A2-B646-E54C51AA2729}"/>
    <cellStyle name="Table Label 2 2 2 2 7" xfId="56859" xr:uid="{8B41B742-C8D2-477B-A6D0-61D0388329EE}"/>
    <cellStyle name="Table Label 2 2 2 2_Commentaires" xfId="56860" xr:uid="{0300E110-DC82-43C5-BF2A-E7E42BD7B289}"/>
    <cellStyle name="Table Label 2 2 2 3" xfId="56861" xr:uid="{17F0F86D-BA7F-44C0-8E93-BF199FA9891A}"/>
    <cellStyle name="Table Label 2 2 2 3 2" xfId="56862" xr:uid="{86CB9BE5-7392-48DF-A9A5-E64D31ED29F7}"/>
    <cellStyle name="Table Label 2 2 2 3 2 2" xfId="56863" xr:uid="{9FD670E4-181E-4FF8-9431-D0759A856085}"/>
    <cellStyle name="Table Label 2 2 2 3 2 3" xfId="56864" xr:uid="{928AC65C-CE45-477C-A8D9-D5B9EED4DF34}"/>
    <cellStyle name="Table Label 2 2 2 3 2 4" xfId="56865" xr:uid="{43CB2617-915B-4101-930B-6B98A94F083F}"/>
    <cellStyle name="Table Label 2 2 2 3 2 5" xfId="56866" xr:uid="{A4F2159B-0A4A-46D0-ACBC-1E8CDB6C9A13}"/>
    <cellStyle name="Table Label 2 2 2 3 3" xfId="56867" xr:uid="{508F3526-2ECC-4F01-8CAE-4056853D2B42}"/>
    <cellStyle name="Table Label 2 2 2 3 3 2" xfId="56868" xr:uid="{392D6F9E-6BD2-4820-9A23-5892A35F820E}"/>
    <cellStyle name="Table Label 2 2 2 3 3 3" xfId="56869" xr:uid="{A8111CB1-6C6A-4D14-87E6-0E1E3992E0BE}"/>
    <cellStyle name="Table Label 2 2 2 3 3 4" xfId="56870" xr:uid="{93471002-5EF6-4C22-A6C6-E5BBFE8911CE}"/>
    <cellStyle name="Table Label 2 2 2 3 3 5" xfId="56871" xr:uid="{1F36587A-3CE9-4192-8456-588FED62AFA2}"/>
    <cellStyle name="Table Label 2 2 2 3 4" xfId="56872" xr:uid="{6DCF7780-5CE6-4CE2-B32F-53E7EA261CCC}"/>
    <cellStyle name="Table Label 2 2 2 3 5" xfId="56873" xr:uid="{9C7A835D-A163-4648-AEE9-4DA5099E509F}"/>
    <cellStyle name="Table Label 2 2 2 3 6" xfId="56874" xr:uid="{E8A8F9A2-E22F-4B52-B9B3-1C552A28E446}"/>
    <cellStyle name="Table Label 2 2 2 3 7" xfId="56875" xr:uid="{B79B9459-EC77-4230-BC9D-8F8E8E38123A}"/>
    <cellStyle name="Table Label 2 2 2 4" xfId="56876" xr:uid="{CA7F94E1-402B-4DC5-81E6-2DE04E6AA6C5}"/>
    <cellStyle name="Table Label 2 2 2 4 2" xfId="56877" xr:uid="{7AD79358-5BC1-4C58-B382-E6A8CC63726E}"/>
    <cellStyle name="Table Label 2 2 2 4 2 2" xfId="56878" xr:uid="{603A26D1-C530-49DF-8A94-7ADF91B5E68C}"/>
    <cellStyle name="Table Label 2 2 2 4 2 3" xfId="56879" xr:uid="{5BAD9019-D65E-4EB6-B0B4-249F1CED7777}"/>
    <cellStyle name="Table Label 2 2 2 4 2 4" xfId="56880" xr:uid="{9B496215-6B08-434D-94FA-6A1A96074130}"/>
    <cellStyle name="Table Label 2 2 2 4 2 5" xfId="56881" xr:uid="{235DE1A4-0FBF-480E-961A-3A90FAF0C4BA}"/>
    <cellStyle name="Table Label 2 2 2 4 3" xfId="56882" xr:uid="{8081E992-E111-49C0-9BF2-03356433E730}"/>
    <cellStyle name="Table Label 2 2 2 4 3 2" xfId="56883" xr:uid="{418752FB-D431-4ED5-A4E6-CCDC6C7B22E5}"/>
    <cellStyle name="Table Label 2 2 2 4 3 3" xfId="56884" xr:uid="{D01E6CFE-6D59-4155-9F8D-C3C4A0D06774}"/>
    <cellStyle name="Table Label 2 2 2 4 3 4" xfId="56885" xr:uid="{1AC975DE-96DE-4A88-828F-8405D535844D}"/>
    <cellStyle name="Table Label 2 2 2 4 3 5" xfId="56886" xr:uid="{624CDCD1-B6A4-4390-BA6D-4419432417E1}"/>
    <cellStyle name="Table Label 2 2 2 4 4" xfId="56887" xr:uid="{C8CA3602-6F0E-43A6-91A3-FCC9E3294A77}"/>
    <cellStyle name="Table Label 2 2 2 4 5" xfId="56888" xr:uid="{94BFC066-B13A-4288-BA85-2A4776C837A1}"/>
    <cellStyle name="Table Label 2 2 2 4 6" xfId="56889" xr:uid="{BF6A8818-75D9-43D0-822A-EE8B5B2DC167}"/>
    <cellStyle name="Table Label 2 2 2 4 7" xfId="56890" xr:uid="{6ECE9C06-6CBC-4B3E-86FB-D0DECBC187AA}"/>
    <cellStyle name="Table Label 2 2 2 5" xfId="56891" xr:uid="{34F6D2EF-B05B-4CE1-9C1A-F48C625495EB}"/>
    <cellStyle name="Table Label 2 2 2 5 2" xfId="56892" xr:uid="{D8E9E99A-B499-4C8C-ACAD-ABF7DEE2AD84}"/>
    <cellStyle name="Table Label 2 2 2 5 3" xfId="56893" xr:uid="{970E3255-2D47-4225-B2BF-FA64EE0A9BF7}"/>
    <cellStyle name="Table Label 2 2 2 5 4" xfId="56894" xr:uid="{C302A63D-B455-4AD9-B6DD-51700FDD21A0}"/>
    <cellStyle name="Table Label 2 2 2 5 5" xfId="56895" xr:uid="{F46AF599-ED11-4081-A80B-8A8282EDEFF9}"/>
    <cellStyle name="Table Label 2 2 2 6" xfId="56896" xr:uid="{59AFD859-7D0D-4DF1-8B99-2B3B2B67F53F}"/>
    <cellStyle name="Table Label 2 2 2 6 2" xfId="56897" xr:uid="{E222BD25-6227-4E89-AD78-6E3BB3E78AD9}"/>
    <cellStyle name="Table Label 2 2 2 6 3" xfId="56898" xr:uid="{38F5AFC5-112E-4154-ABF4-AC92B8E70EF9}"/>
    <cellStyle name="Table Label 2 2 2 6 4" xfId="56899" xr:uid="{C6053576-A44C-40E5-A47A-1BFB549580E8}"/>
    <cellStyle name="Table Label 2 2 2 6 5" xfId="56900" xr:uid="{E5862D2B-A03F-46F6-9F21-6F357F52B5E8}"/>
    <cellStyle name="Table Label 2 2 2 7" xfId="56901" xr:uid="{9DA01BB5-9491-4CB3-B612-55963B0525DD}"/>
    <cellStyle name="Table Label 2 2 2 8" xfId="56902" xr:uid="{145D71D9-5D9A-45D4-B644-FCCB1E83B28F}"/>
    <cellStyle name="Table Label 2 2 2 9" xfId="56903" xr:uid="{5E16DACA-ABB1-4481-85A3-812102AD1C70}"/>
    <cellStyle name="Table Label 2 2 2_Commentaires" xfId="56904" xr:uid="{C8E3057B-8365-4FC0-9E6E-19DDBB1EF22F}"/>
    <cellStyle name="Table Label 2 2 3" xfId="56905" xr:uid="{BA118F6C-6A0C-4360-B6DA-804A866D4AE1}"/>
    <cellStyle name="Table Label 2 2 3 2" xfId="56906" xr:uid="{CC88E337-62A5-4C7E-81B4-969BCA0F2449}"/>
    <cellStyle name="Table Label 2 2 3 2 2" xfId="56907" xr:uid="{10CF3484-AEE8-4A7D-814F-73971052EDDE}"/>
    <cellStyle name="Table Label 2 2 3 2 3" xfId="56908" xr:uid="{CFED2B2F-9206-4C64-A90C-DCA3513F2E2E}"/>
    <cellStyle name="Table Label 2 2 3 2 4" xfId="56909" xr:uid="{A25C86BE-AAF5-43E4-9359-AA55EF5D7C1D}"/>
    <cellStyle name="Table Label 2 2 3 2 5" xfId="56910" xr:uid="{4F0077FB-2181-4986-936F-D35293E5E502}"/>
    <cellStyle name="Table Label 2 2 3 3" xfId="56911" xr:uid="{39F1AA8D-12F8-4C7D-92E7-477DE20BCA90}"/>
    <cellStyle name="Table Label 2 2 3 3 2" xfId="56912" xr:uid="{1DCF1071-6721-4293-B4AD-52B4619EFBBB}"/>
    <cellStyle name="Table Label 2 2 3 3 3" xfId="56913" xr:uid="{3E6E6BFF-0401-47C3-84C3-5EE0541D7AC9}"/>
    <cellStyle name="Table Label 2 2 3 3 4" xfId="56914" xr:uid="{13A948EB-B880-4833-B8F1-EAAE9325544C}"/>
    <cellStyle name="Table Label 2 2 3 3 5" xfId="56915" xr:uid="{3CFCF54A-8250-46E1-AB0A-5C8AFD201341}"/>
    <cellStyle name="Table Label 2 2 3 4" xfId="56916" xr:uid="{E5F0E597-DFFC-4EEE-B0C6-2235F9B34785}"/>
    <cellStyle name="Table Label 2 2 3 5" xfId="56917" xr:uid="{1D6D1E5B-39D1-468E-B037-02250C65620A}"/>
    <cellStyle name="Table Label 2 2 3 6" xfId="56918" xr:uid="{512E62C2-9438-4C68-893D-8D4F4241AE90}"/>
    <cellStyle name="Table Label 2 2 3 7" xfId="56919" xr:uid="{C5FAB4DD-4007-4BFE-872C-9CF2371D9A4F}"/>
    <cellStyle name="Table Label 2 2 3_Commentaires" xfId="56920" xr:uid="{0770AA5E-D83D-46BE-B6F8-3A87F76AFE57}"/>
    <cellStyle name="Table Label 2 2 4" xfId="56921" xr:uid="{BAFED20D-2A58-4761-84C9-D08491693AFA}"/>
    <cellStyle name="Table Label 2 2 4 2" xfId="56922" xr:uid="{39F6CD39-ACD3-42BC-8716-C27760E70BD5}"/>
    <cellStyle name="Table Label 2 2 4 2 2" xfId="56923" xr:uid="{538DDF5F-85D8-458B-B824-A9B1C4DFA672}"/>
    <cellStyle name="Table Label 2 2 4 2 3" xfId="56924" xr:uid="{E21E911F-9590-4018-A446-AB919E036884}"/>
    <cellStyle name="Table Label 2 2 4 2 4" xfId="56925" xr:uid="{38C6AA10-4E9A-41FB-9217-F613D21B3428}"/>
    <cellStyle name="Table Label 2 2 4 2 5" xfId="56926" xr:uid="{0C65D6CC-3459-4B6A-8DE0-46C07F0D86D7}"/>
    <cellStyle name="Table Label 2 2 4 3" xfId="56927" xr:uid="{499C0C06-EE53-4972-B9F4-38FE7FFDB93B}"/>
    <cellStyle name="Table Label 2 2 4 3 2" xfId="56928" xr:uid="{3C53F2E7-08DF-4900-B062-C77B2AA4F641}"/>
    <cellStyle name="Table Label 2 2 4 3 3" xfId="56929" xr:uid="{7DF313A2-CE31-4206-BCEF-800387A017E9}"/>
    <cellStyle name="Table Label 2 2 4 3 4" xfId="56930" xr:uid="{8F8F26AC-302F-4CEE-A51D-CA2DA0017415}"/>
    <cellStyle name="Table Label 2 2 4 3 5" xfId="56931" xr:uid="{2B609151-E7F0-4B20-A73F-F186875F267F}"/>
    <cellStyle name="Table Label 2 2 4 4" xfId="56932" xr:uid="{AF78536E-9FA5-4AF1-9A8A-18633C6B1BE4}"/>
    <cellStyle name="Table Label 2 2 4 5" xfId="56933" xr:uid="{31CDAB2F-E9E1-4200-8996-3C407C6D98F1}"/>
    <cellStyle name="Table Label 2 2 4 6" xfId="56934" xr:uid="{29C04FC5-8379-4018-A2ED-EAA1EE12B9BD}"/>
    <cellStyle name="Table Label 2 2 4 7" xfId="56935" xr:uid="{088BB70D-9E40-4071-90D4-7E47BD78FE2E}"/>
    <cellStyle name="Table Label 2 2 5" xfId="56936" xr:uid="{F93D82E3-099B-4FB2-86BC-5D0F04AE141E}"/>
    <cellStyle name="Table Label 2 2 5 2" xfId="56937" xr:uid="{D14096EF-509E-4D34-8A5F-E7756F9C0B51}"/>
    <cellStyle name="Table Label 2 2 5 2 2" xfId="56938" xr:uid="{313C0E8F-D89E-4626-95B4-682A3FD32A6E}"/>
    <cellStyle name="Table Label 2 2 5 2 3" xfId="56939" xr:uid="{3DF83F02-61BC-4827-9E5B-45B74B97CA7C}"/>
    <cellStyle name="Table Label 2 2 5 2 4" xfId="56940" xr:uid="{B3E71DA8-C19D-41A1-AFA4-DFA7B836C821}"/>
    <cellStyle name="Table Label 2 2 5 2 5" xfId="56941" xr:uid="{1720DF3D-6E2A-4615-AAE8-0C8E94FE9E24}"/>
    <cellStyle name="Table Label 2 2 5 3" xfId="56942" xr:uid="{82D7404E-521F-41A1-9ADE-592C97A2D269}"/>
    <cellStyle name="Table Label 2 2 5 3 2" xfId="56943" xr:uid="{EEB92BE1-D36A-4A42-BAEA-0AB89D4D84C2}"/>
    <cellStyle name="Table Label 2 2 5 3 3" xfId="56944" xr:uid="{F1ABCBE1-9512-425F-BDCA-169E03250F53}"/>
    <cellStyle name="Table Label 2 2 5 3 4" xfId="56945" xr:uid="{182C877D-99CA-4885-A1CF-1AD498DA4F37}"/>
    <cellStyle name="Table Label 2 2 5 3 5" xfId="56946" xr:uid="{DD23D466-91E0-4EA2-A01D-21059C39E24E}"/>
    <cellStyle name="Table Label 2 2 5 4" xfId="56947" xr:uid="{C9D9B223-397A-477B-89E3-91D3226FB05A}"/>
    <cellStyle name="Table Label 2 2 5 5" xfId="56948" xr:uid="{F6A4DC9E-C498-47CB-BE39-534EA47297A1}"/>
    <cellStyle name="Table Label 2 2 5 6" xfId="56949" xr:uid="{A158FA2B-5A54-4D89-82DB-782D9B5B0F26}"/>
    <cellStyle name="Table Label 2 2 5 7" xfId="56950" xr:uid="{11705492-7D57-43F7-A5A4-9F65615F32C1}"/>
    <cellStyle name="Table Label 2 2 6" xfId="56951" xr:uid="{591B75EC-FEC0-47DF-8206-3EA76CA41935}"/>
    <cellStyle name="Table Label 2 2 6 2" xfId="56952" xr:uid="{D2799340-FDDE-457F-BAF0-4363D0587C5B}"/>
    <cellStyle name="Table Label 2 2 6 2 2" xfId="56953" xr:uid="{E61E459D-AFAB-404F-B942-FFC84A50A285}"/>
    <cellStyle name="Table Label 2 2 6 2 3" xfId="56954" xr:uid="{4AD33EF9-F15F-42F7-8899-FE4CAAF9F733}"/>
    <cellStyle name="Table Label 2 2 6 2 4" xfId="56955" xr:uid="{78CBE821-E425-401F-8B40-5A8549CDD72F}"/>
    <cellStyle name="Table Label 2 2 6 2 5" xfId="56956" xr:uid="{CF73AC2A-F9C1-4257-9BD8-DD4DC933C87A}"/>
    <cellStyle name="Table Label 2 2 6 3" xfId="56957" xr:uid="{30258FE8-3FB8-4E52-BE08-78B57EC3BF7E}"/>
    <cellStyle name="Table Label 2 2 6 3 2" xfId="56958" xr:uid="{8A2392D9-3F67-4656-969F-757CE23B7B12}"/>
    <cellStyle name="Table Label 2 2 6 3 3" xfId="56959" xr:uid="{D6FA8087-0E35-4147-A028-2A4E4C6AF0AE}"/>
    <cellStyle name="Table Label 2 2 6 3 4" xfId="56960" xr:uid="{B3A3A21F-E88F-4E37-83DA-A65238005FC3}"/>
    <cellStyle name="Table Label 2 2 6 3 5" xfId="56961" xr:uid="{543E3C27-082F-4789-90A8-6392E498D529}"/>
    <cellStyle name="Table Label 2 2 6 4" xfId="56962" xr:uid="{19E95D47-3D4A-4F15-B717-21D7E6CDA284}"/>
    <cellStyle name="Table Label 2 2 6 5" xfId="56963" xr:uid="{4DBA3C98-8559-4752-8C57-704E110C00C0}"/>
    <cellStyle name="Table Label 2 2 6 6" xfId="56964" xr:uid="{A6B9C282-C346-4E29-A54D-8C869CB43656}"/>
    <cellStyle name="Table Label 2 2 6 7" xfId="56965" xr:uid="{7096467B-B138-451C-BBE6-E6911C9D3DD6}"/>
    <cellStyle name="Table Label 2 2 7" xfId="56966" xr:uid="{A7851E41-EE81-4356-B275-451E60354C4F}"/>
    <cellStyle name="Table Label 2 2 7 2" xfId="56967" xr:uid="{55B5B9D7-7F45-42A5-B53A-FC7E2A131940}"/>
    <cellStyle name="Table Label 2 2 7 3" xfId="56968" xr:uid="{AFDB69FD-892D-4582-997C-E0AD9665FB7D}"/>
    <cellStyle name="Table Label 2 2 7 4" xfId="56969" xr:uid="{C5095A54-470B-4205-9BF3-22A637D164E4}"/>
    <cellStyle name="Table Label 2 2 7 5" xfId="56970" xr:uid="{0B2F1FA9-6DC2-463C-B4EA-3A0B5003E4B9}"/>
    <cellStyle name="Table Label 2 2 8" xfId="56971" xr:uid="{6C622D51-9DA0-4727-8F9F-8EE12FCE4620}"/>
    <cellStyle name="Table Label 2 2 8 2" xfId="56972" xr:uid="{0B355FEE-F24B-4DDB-9A9B-FD943A678249}"/>
    <cellStyle name="Table Label 2 2 8 3" xfId="56973" xr:uid="{E37DE6C3-2805-416A-947D-DF87D85060A4}"/>
    <cellStyle name="Table Label 2 2 8 4" xfId="56974" xr:uid="{208B44CB-CBAB-45DD-844D-30FEED87CB6F}"/>
    <cellStyle name="Table Label 2 2 8 5" xfId="56975" xr:uid="{6E1E7801-02B6-4557-9F1E-120B6CD89F1A}"/>
    <cellStyle name="Table Label 2 2 9" xfId="56976" xr:uid="{F989687D-BBBF-44AD-B1BC-9E5809E3454A}"/>
    <cellStyle name="Table Label 2 2_Commentaires" xfId="56977" xr:uid="{215DBF51-E892-4E91-BF30-8C59439F22B3}"/>
    <cellStyle name="Table Label 2 3" xfId="56978" xr:uid="{6D8301E6-883B-48A5-9D21-797AC40D42D3}"/>
    <cellStyle name="Table Label 2 3 2" xfId="56979" xr:uid="{16BE8B55-4108-4DEF-96A4-851CBF3EE6E8}"/>
    <cellStyle name="Table Label 2 3 2 2" xfId="56980" xr:uid="{229AB80C-4CA3-4442-8D52-D2577F778F53}"/>
    <cellStyle name="Table Label 2 3 2 3" xfId="56981" xr:uid="{9E399F85-6BD9-4885-A31B-EEA93991A666}"/>
    <cellStyle name="Table Label 2 3 2 4" xfId="56982" xr:uid="{49D16E50-512F-48AF-B420-0E3C29CFBA2A}"/>
    <cellStyle name="Table Label 2 3 2 5" xfId="56983" xr:uid="{FE67D5DD-CB73-47D3-B273-38BBEE200BE3}"/>
    <cellStyle name="Table Label 2 3 2_Commentaires" xfId="56984" xr:uid="{CA68FFC6-44E9-4A69-B582-C2834FB07DF2}"/>
    <cellStyle name="Table Label 2 3 3" xfId="56985" xr:uid="{D74C3734-036D-429E-83A7-B454B2B5F068}"/>
    <cellStyle name="Table Label 2 3 3 2" xfId="56986" xr:uid="{C5C7FE4B-A73C-4123-8AF0-5E98DEC46B75}"/>
    <cellStyle name="Table Label 2 3 3 3" xfId="56987" xr:uid="{3A3129E4-B59D-4B27-A292-A1DD7490EA2E}"/>
    <cellStyle name="Table Label 2 3 3 4" xfId="56988" xr:uid="{0ED3BF9E-004F-4349-836C-214303BE7FD3}"/>
    <cellStyle name="Table Label 2 3 3 5" xfId="56989" xr:uid="{F406785D-AF5E-4286-87AB-10855884BA92}"/>
    <cellStyle name="Table Label 2 3 4" xfId="56990" xr:uid="{4A69A322-4106-4530-AFA0-936D45EF1DB4}"/>
    <cellStyle name="Table Label 2 3 5" xfId="56991" xr:uid="{257AF236-F46B-4EBE-972A-651B8A11F7F4}"/>
    <cellStyle name="Table Label 2 3 6" xfId="56992" xr:uid="{4FD50E0E-1F4E-4EBD-B36C-1C4572448441}"/>
    <cellStyle name="Table Label 2 3 7" xfId="56993" xr:uid="{D2058C6B-BF25-4061-8B6D-47F3A948D4C8}"/>
    <cellStyle name="Table Label 2 3_Commentaires" xfId="56994" xr:uid="{258F3731-E13A-4330-9E6C-968D2054C617}"/>
    <cellStyle name="Table Label 2 4" xfId="56995" xr:uid="{56F99CBC-43E3-43B9-BBD8-8B4071F58183}"/>
    <cellStyle name="Table Label 2 4 2" xfId="56996" xr:uid="{45764CF0-B7F0-46F6-AE77-3900D76BFAF3}"/>
    <cellStyle name="Table Label 2 4 2 2" xfId="56997" xr:uid="{8567FF42-BC65-485A-9304-59570056FF79}"/>
    <cellStyle name="Table Label 2 4 2 3" xfId="56998" xr:uid="{A69CCD59-6163-4FE7-8A4A-D06075C7FF86}"/>
    <cellStyle name="Table Label 2 4 2 4" xfId="56999" xr:uid="{328E50FA-4A5F-42E9-B37E-8B65995665BF}"/>
    <cellStyle name="Table Label 2 4 2 5" xfId="57000" xr:uid="{3FF9C606-35A4-4496-B05E-03C43504A287}"/>
    <cellStyle name="Table Label 2 4 2_Commentaires" xfId="57001" xr:uid="{CB6E1ADF-FEDF-4165-82CE-1325F148D9D8}"/>
    <cellStyle name="Table Label 2 4 3" xfId="57002" xr:uid="{77435C1F-EB26-4BDF-87E4-4473984B6447}"/>
    <cellStyle name="Table Label 2 4 3 2" xfId="57003" xr:uid="{14795879-55EA-4314-A89D-D905197504A0}"/>
    <cellStyle name="Table Label 2 4 3 3" xfId="57004" xr:uid="{002FDC8E-3ACB-47C9-A5BF-43ECCD7812F5}"/>
    <cellStyle name="Table Label 2 4 3 4" xfId="57005" xr:uid="{82E5A7E2-A85F-4DF4-B31C-3DAC098A985D}"/>
    <cellStyle name="Table Label 2 4 3 5" xfId="57006" xr:uid="{B14B68BC-2CB4-47FE-91FE-F32E41E33EDA}"/>
    <cellStyle name="Table Label 2 4 4" xfId="57007" xr:uid="{A8A92BB3-0564-4FA1-8766-1DB45638430E}"/>
    <cellStyle name="Table Label 2 4 5" xfId="57008" xr:uid="{9FD124FE-4AB8-447D-91CC-DAE50147AAE9}"/>
    <cellStyle name="Table Label 2 4 6" xfId="57009" xr:uid="{5220E605-ED32-4798-9ABB-D583E4604280}"/>
    <cellStyle name="Table Label 2 4 7" xfId="57010" xr:uid="{F395715C-8C9F-4D98-B594-F3FDA9C67C64}"/>
    <cellStyle name="Table Label 2 4_Commentaires" xfId="57011" xr:uid="{CEB105CD-52D8-4BB8-AEDC-09619E83E7C5}"/>
    <cellStyle name="Table Label 2 5" xfId="57012" xr:uid="{3A348483-8418-4D9A-AAE8-F6A5937E85EC}"/>
    <cellStyle name="Table Label 2 5 2" xfId="57013" xr:uid="{632635C5-EB14-4CC6-91FD-E8D9A0AF3220}"/>
    <cellStyle name="Table Label 2 5 2 2" xfId="57014" xr:uid="{68A55AB8-0945-4590-9685-CDC41DF9B918}"/>
    <cellStyle name="Table Label 2 5 2 3" xfId="57015" xr:uid="{0BFCA72D-D552-4C9E-870F-924FE7D44D86}"/>
    <cellStyle name="Table Label 2 5 2 4" xfId="57016" xr:uid="{3BF35F67-B82D-45F5-8559-1B7FF75B009D}"/>
    <cellStyle name="Table Label 2 5 2 5" xfId="57017" xr:uid="{D624A046-F8E7-485E-850A-206FDCAC2837}"/>
    <cellStyle name="Table Label 2 5 2_Commentaires" xfId="57018" xr:uid="{7F30E9D6-40F7-4FFA-9AC6-D8FE55ABA093}"/>
    <cellStyle name="Table Label 2 5 3" xfId="57019" xr:uid="{5E07B6D7-9CCC-4240-BAAC-5241AE40C141}"/>
    <cellStyle name="Table Label 2 5 3 2" xfId="57020" xr:uid="{B11234D6-6289-4965-B99E-039652F27DD5}"/>
    <cellStyle name="Table Label 2 5 3 3" xfId="57021" xr:uid="{B6020EEE-7FA6-4262-AB98-F517C6FF4247}"/>
    <cellStyle name="Table Label 2 5 3 4" xfId="57022" xr:uid="{7AF02DB2-1D43-4AA4-A9BD-7A48902D9D06}"/>
    <cellStyle name="Table Label 2 5 3 5" xfId="57023" xr:uid="{92E1EC20-C4EB-443B-856F-1D7184EBB2EA}"/>
    <cellStyle name="Table Label 2 5 4" xfId="57024" xr:uid="{FF239E63-617C-4C52-A65A-ED4EA6EA80A5}"/>
    <cellStyle name="Table Label 2 5 5" xfId="57025" xr:uid="{6193CB6B-9F77-4B94-BB9D-D8E49A299597}"/>
    <cellStyle name="Table Label 2 5 6" xfId="57026" xr:uid="{45F061CE-3D9A-4471-B109-3F15324B3717}"/>
    <cellStyle name="Table Label 2 5 7" xfId="57027" xr:uid="{EB96754B-B2CD-44C7-A022-12C6FC6EE47F}"/>
    <cellStyle name="Table Label 2 5_Commentaires" xfId="57028" xr:uid="{6C93214F-438C-4979-835E-0DEFE27C00B6}"/>
    <cellStyle name="Table Label 2 6" xfId="57029" xr:uid="{98E77D3A-9FD5-4302-A8EE-6E9C091EFFC8}"/>
    <cellStyle name="Table Label 2 6 2" xfId="57030" xr:uid="{97E4E4AF-E388-4CA8-B26E-95895AF40EB0}"/>
    <cellStyle name="Table Label 2 6 2 2" xfId="57031" xr:uid="{4B9B12CC-3F49-45EB-B5BB-690346CCFE73}"/>
    <cellStyle name="Table Label 2 6 2 3" xfId="57032" xr:uid="{FAC47BBA-7760-44C5-A53B-4435BDC4968C}"/>
    <cellStyle name="Table Label 2 6 2 4" xfId="57033" xr:uid="{04A80C6B-D188-4CA9-BC2D-6872C490E6CA}"/>
    <cellStyle name="Table Label 2 6 2 5" xfId="57034" xr:uid="{FD22A835-952F-4C8C-965E-5B54DEE2A9C6}"/>
    <cellStyle name="Table Label 2 6 2_Commentaires" xfId="57035" xr:uid="{DF26C488-10C4-4E1F-A3B0-96CB874F52F7}"/>
    <cellStyle name="Table Label 2 6 3" xfId="57036" xr:uid="{E5339327-56F1-4AE4-9C0D-3B81761B8D77}"/>
    <cellStyle name="Table Label 2 6 4" xfId="57037" xr:uid="{78CB4B7B-1765-4F78-B5A1-F881EDB26474}"/>
    <cellStyle name="Table Label 2 6 5" xfId="57038" xr:uid="{BEC44F45-613E-496E-A53E-200BBFA4D7CF}"/>
    <cellStyle name="Table Label 2 6 6" xfId="57039" xr:uid="{30760635-3AFD-4994-9CB9-FA629947D756}"/>
    <cellStyle name="Table Label 2 6_Commentaires" xfId="57040" xr:uid="{1299285E-783B-4146-8802-23FFAED1E7D9}"/>
    <cellStyle name="Table Label 2 7" xfId="57041" xr:uid="{F236947D-3ABF-43CC-A361-ED8F54AFB721}"/>
    <cellStyle name="Table Label 2 7 2" xfId="57042" xr:uid="{118A987F-7274-4A0D-9A89-D8ACF1300E41}"/>
    <cellStyle name="Table Label 2 7 3" xfId="57043" xr:uid="{74272FF9-D848-4ADC-AC31-ECE2A1F118AE}"/>
    <cellStyle name="Table Label 2 7 4" xfId="57044" xr:uid="{561D17C4-286B-4268-B780-275063CA9D75}"/>
    <cellStyle name="Table Label 2 7 5" xfId="57045" xr:uid="{8964B262-BB83-40F5-BB13-724447E9ACBB}"/>
    <cellStyle name="Table Label 2 7_Commentaires" xfId="57046" xr:uid="{2C0432F2-D142-46C9-B10D-F9A18E2B49C9}"/>
    <cellStyle name="Table Label 2 8" xfId="57047" xr:uid="{DEE7C57D-8360-4954-8ECC-8A7EFD422BF2}"/>
    <cellStyle name="Table Label 2 8 2" xfId="57048" xr:uid="{669AAA13-61ED-425B-B124-234EF7E3F632}"/>
    <cellStyle name="Table Label 2 8_Commentaires" xfId="57049" xr:uid="{FB276CB3-04E6-4DCB-B2D0-9B9DAE2EC0F9}"/>
    <cellStyle name="Table Label 2 9" xfId="57050" xr:uid="{17EFF2FB-EDEE-44C9-8F7A-6B9CB642558B}"/>
    <cellStyle name="Table Label 2_Commentaires" xfId="57051" xr:uid="{8659D730-1A39-4ED7-8DD9-CC3A7ECEB118}"/>
    <cellStyle name="Table Label 20" xfId="57052" xr:uid="{CAAD1B10-E662-4F11-A9A3-79438E4EC14C}"/>
    <cellStyle name="Table Label 20 2" xfId="57053" xr:uid="{63424335-FD98-4545-ACBD-0794F026C77A}"/>
    <cellStyle name="Table Label 20 2 2" xfId="57054" xr:uid="{D2453A3C-30F2-41FD-A12F-3E61604C4BA4}"/>
    <cellStyle name="Table Label 20 2_Commentaires" xfId="57055" xr:uid="{55019A43-E3AE-40DD-9914-56B8D62CEFB0}"/>
    <cellStyle name="Table Label 20 3" xfId="57056" xr:uid="{DC649E31-E5D0-4BFB-AC5D-1ACB29A6BC53}"/>
    <cellStyle name="Table Label 20_Commentaires" xfId="57057" xr:uid="{9672324E-BD07-402F-AC04-158321C15D63}"/>
    <cellStyle name="Table Label 21" xfId="57058" xr:uid="{8CA08F8E-518C-4F42-B771-1FD32BFA8D57}"/>
    <cellStyle name="Table Label 21 2" xfId="57059" xr:uid="{F4E0CBB8-509D-4583-93A5-A392F46F6369}"/>
    <cellStyle name="Table Label 21 2 2" xfId="57060" xr:uid="{C8F2B564-644F-4D13-BED2-E74643F82CD9}"/>
    <cellStyle name="Table Label 21 2_Commentaires" xfId="57061" xr:uid="{B253B951-8A14-4ABA-BF35-E7D0DD8A3005}"/>
    <cellStyle name="Table Label 21 3" xfId="57062" xr:uid="{A5F5F727-8234-4C91-AA65-92B990A87466}"/>
    <cellStyle name="Table Label 21_Commentaires" xfId="57063" xr:uid="{9AF96A4A-AC94-42FA-9CA9-1398A9DDFDCA}"/>
    <cellStyle name="Table Label 22" xfId="57064" xr:uid="{1797E823-7F3F-495A-AA48-0864266C762C}"/>
    <cellStyle name="Table Label 22 2" xfId="57065" xr:uid="{F1E3D7B5-4BE9-4DC8-A25E-F5CB81023BE7}"/>
    <cellStyle name="Table Label 22 2 2" xfId="57066" xr:uid="{AE75D4C8-7B1A-4B51-BB8A-C5794B771780}"/>
    <cellStyle name="Table Label 22 2_Commentaires" xfId="57067" xr:uid="{56A0DF27-CD45-4C8D-89C1-F67E9B38A522}"/>
    <cellStyle name="Table Label 22 3" xfId="57068" xr:uid="{C5D5F839-2C9D-4FD0-88A6-B840DF03DCBD}"/>
    <cellStyle name="Table Label 22_Commentaires" xfId="57069" xr:uid="{69550874-34FD-4AF4-AD8B-5013C392A8CF}"/>
    <cellStyle name="Table Label 23" xfId="57070" xr:uid="{BF0068A0-AEC4-40B7-9544-97198DC92ECB}"/>
    <cellStyle name="Table Label 23 2" xfId="57071" xr:uid="{26E4226D-9733-4757-8DA3-2F919E43E9C0}"/>
    <cellStyle name="Table Label 23 2 2" xfId="57072" xr:uid="{028F60C6-EC6A-4886-889A-79C91922C0AC}"/>
    <cellStyle name="Table Label 23 2_Commentaires" xfId="57073" xr:uid="{BF700C49-33ED-4C80-94A7-FB94CB2077DD}"/>
    <cellStyle name="Table Label 23 3" xfId="57074" xr:uid="{43E41626-E651-4DAE-8AA3-9CDCA06CFA61}"/>
    <cellStyle name="Table Label 23_Commentaires" xfId="57075" xr:uid="{99C26C93-F6BB-451D-861C-BE58C7AAEF6F}"/>
    <cellStyle name="Table Label 24" xfId="57076" xr:uid="{38161515-87EF-4D85-8864-C686F9273343}"/>
    <cellStyle name="Table Label 24 2" xfId="57077" xr:uid="{FB393AD1-9C6B-495A-90B4-71CBF8007588}"/>
    <cellStyle name="Table Label 24 2 2" xfId="57078" xr:uid="{36B88945-394E-4E7A-9434-31B14EC0A642}"/>
    <cellStyle name="Table Label 24 2_Commentaires" xfId="57079" xr:uid="{5EFF1A75-2B92-4252-846C-B88BE2DFB5FA}"/>
    <cellStyle name="Table Label 24 3" xfId="57080" xr:uid="{987990D8-3801-4EEB-970F-D7FF7A1FD3C4}"/>
    <cellStyle name="Table Label 24_Commentaires" xfId="57081" xr:uid="{2500497A-6A63-4C0F-AF5C-DD8A8AFD325E}"/>
    <cellStyle name="Table Label 25" xfId="57082" xr:uid="{D7CE9046-B61D-43AD-96FA-CF674FC91DFB}"/>
    <cellStyle name="Table Label 25 2" xfId="57083" xr:uid="{5208782F-00B2-4E98-99C5-4D5B7ED9166B}"/>
    <cellStyle name="Table Label 25 2 2" xfId="57084" xr:uid="{474D8AB9-D0CF-4A53-A570-C1F4CD7BAB48}"/>
    <cellStyle name="Table Label 25 2_Commentaires" xfId="57085" xr:uid="{B1EE8411-DB33-40B7-ACD2-66D36FDB347C}"/>
    <cellStyle name="Table Label 25 3" xfId="57086" xr:uid="{C846ACEE-7F6D-49F0-AB23-F1255F088A66}"/>
    <cellStyle name="Table Label 25_Commentaires" xfId="57087" xr:uid="{9743BBB3-EA86-4CB4-A890-DCF5F8D001E6}"/>
    <cellStyle name="Table Label 26" xfId="57088" xr:uid="{4D297575-4914-41D1-B8DF-EA4A556F90AF}"/>
    <cellStyle name="Table Label 26 2" xfId="57089" xr:uid="{49D70144-5FC4-4140-9FAE-911D3C9E33F0}"/>
    <cellStyle name="Table Label 26 2 2" xfId="57090" xr:uid="{D3F0993C-5583-4ECE-A1CD-35538C05F33D}"/>
    <cellStyle name="Table Label 26 2_Commentaires" xfId="57091" xr:uid="{E59932C5-3158-44AF-9707-43902C6C87E4}"/>
    <cellStyle name="Table Label 26 3" xfId="57092" xr:uid="{F0911E36-D24B-4719-BABD-A2A8BBD0F69F}"/>
    <cellStyle name="Table Label 26_Commentaires" xfId="57093" xr:uid="{F08E7E85-95AF-4287-8ACB-1B4F5AA7D457}"/>
    <cellStyle name="Table Label 27" xfId="57094" xr:uid="{81B74109-0D42-4849-B6F2-6E8146292724}"/>
    <cellStyle name="Table Label 27 2" xfId="57095" xr:uid="{30FC55D1-4AB6-4BAB-A693-B6695D573CB5}"/>
    <cellStyle name="Table Label 27_Commentaires" xfId="57096" xr:uid="{D5735F1B-A9E3-4E2F-B7E8-E09D1A2CD7EC}"/>
    <cellStyle name="Table Label 28" xfId="57097" xr:uid="{A55FA07B-3F93-4DFA-95AB-098786B3626A}"/>
    <cellStyle name="Table Label 28 2" xfId="57098" xr:uid="{D8311346-1F14-4580-936E-202387A91D96}"/>
    <cellStyle name="Table Label 28_Commentaires" xfId="57099" xr:uid="{D38B79AA-F4DF-4B39-BE86-99B41548945B}"/>
    <cellStyle name="Table Label 29" xfId="57100" xr:uid="{A983B33B-ED52-4BFC-A63A-F5AF405C825B}"/>
    <cellStyle name="Table Label 3" xfId="57101" xr:uid="{5824D10F-3B73-4FB4-992C-43E5B6F48454}"/>
    <cellStyle name="Table Label 3 10" xfId="57102" xr:uid="{41005FD2-7B74-4A32-B439-63DF495EC2A7}"/>
    <cellStyle name="Table Label 3 11" xfId="57103" xr:uid="{8A144DF3-DB03-49AC-BF3E-1FB359CB87BF}"/>
    <cellStyle name="Table Label 3 2" xfId="57104" xr:uid="{EBD97B7B-362B-4E9B-A8CD-9951F17F3FDF}"/>
    <cellStyle name="Table Label 3 2 2" xfId="57105" xr:uid="{29A2DA31-477F-4172-AC19-1328162F8CC3}"/>
    <cellStyle name="Table Label 3 2 2 2" xfId="57106" xr:uid="{CE0AA8DC-B723-49C2-8090-BE9DD35041A6}"/>
    <cellStyle name="Table Label 3 2 2 2 2" xfId="57107" xr:uid="{2E379709-8E15-47E8-87B9-7DFDB47E917C}"/>
    <cellStyle name="Table Label 3 2 2 2 3" xfId="57108" xr:uid="{61B0960E-9632-4AD0-98C0-D5A5BA5E81E4}"/>
    <cellStyle name="Table Label 3 2 2 2 4" xfId="57109" xr:uid="{08B07A22-78A1-4CE8-8078-A67204652D6B}"/>
    <cellStyle name="Table Label 3 2 2 2 5" xfId="57110" xr:uid="{05F864C5-7A8A-42C1-8BCB-B88A1F3C4BC6}"/>
    <cellStyle name="Table Label 3 2 2 3" xfId="57111" xr:uid="{DE9E1C82-7C19-4873-9B42-7B858C726FD0}"/>
    <cellStyle name="Table Label 3 2 2 3 2" xfId="57112" xr:uid="{36034D22-1F1B-491C-B849-5746102B91B9}"/>
    <cellStyle name="Table Label 3 2 2 3 3" xfId="57113" xr:uid="{D2101096-3057-4FDD-8778-D81F3EC4604B}"/>
    <cellStyle name="Table Label 3 2 2 3 4" xfId="57114" xr:uid="{4F07DC3E-FD56-4EC9-AF13-70A919025D7A}"/>
    <cellStyle name="Table Label 3 2 2 3 5" xfId="57115" xr:uid="{A5E92E6A-A36A-4A93-91CC-065A214B8EB9}"/>
    <cellStyle name="Table Label 3 2 2 4" xfId="57116" xr:uid="{5533DA8D-0E2F-4E19-A010-FDD473D06AB2}"/>
    <cellStyle name="Table Label 3 2 2 5" xfId="57117" xr:uid="{F5F09B79-F608-41E0-8162-4DF4E9D22BD2}"/>
    <cellStyle name="Table Label 3 2 2 6" xfId="57118" xr:uid="{D655532F-FFDE-4E44-905B-29AA429C4534}"/>
    <cellStyle name="Table Label 3 2 2 7" xfId="57119" xr:uid="{71D3B6F6-9B97-47AD-B88D-186B7ABA3701}"/>
    <cellStyle name="Table Label 3 2 2_Commentaires" xfId="57120" xr:uid="{9D49700F-C0C1-4C03-B02B-896BE66286C5}"/>
    <cellStyle name="Table Label 3 2 3" xfId="57121" xr:uid="{A1EFD003-914B-4AB2-8803-DC9FC5B54571}"/>
    <cellStyle name="Table Label 3 2 3 2" xfId="57122" xr:uid="{AA32984A-CBC9-46EB-AF81-1A3FC2EF49F3}"/>
    <cellStyle name="Table Label 3 2 3 2 2" xfId="57123" xr:uid="{84673777-A70C-4107-9B45-44E7FDAE8C0B}"/>
    <cellStyle name="Table Label 3 2 3 2 3" xfId="57124" xr:uid="{EA284E4D-7300-4A71-98EA-ECA75BF6157D}"/>
    <cellStyle name="Table Label 3 2 3 2 4" xfId="57125" xr:uid="{0A4E0C61-B1CD-45D1-9C0E-E1FF947CBDE4}"/>
    <cellStyle name="Table Label 3 2 3 2 5" xfId="57126" xr:uid="{787D5D2A-86FF-40DA-9256-AC8A1FC7444D}"/>
    <cellStyle name="Table Label 3 2 3 3" xfId="57127" xr:uid="{6522493A-08F8-4CEA-8439-1672C12C0D9D}"/>
    <cellStyle name="Table Label 3 2 3 3 2" xfId="57128" xr:uid="{70197B2C-5EFC-4A11-8E6D-4FC699573BA4}"/>
    <cellStyle name="Table Label 3 2 3 3 3" xfId="57129" xr:uid="{A6ABBAA3-C54A-4AF5-ACCA-5B131694249F}"/>
    <cellStyle name="Table Label 3 2 3 3 4" xfId="57130" xr:uid="{45B13810-A89F-4891-A732-35838A35D39D}"/>
    <cellStyle name="Table Label 3 2 3 3 5" xfId="57131" xr:uid="{53C4DB39-A8A8-4C4F-BBA8-74A406D257FB}"/>
    <cellStyle name="Table Label 3 2 3 4" xfId="57132" xr:uid="{67368BD6-BCDA-4B96-8E3A-B178353B4747}"/>
    <cellStyle name="Table Label 3 2 3 5" xfId="57133" xr:uid="{B32783FA-0946-4578-AB0E-E3B5BE67F60F}"/>
    <cellStyle name="Table Label 3 2 3 6" xfId="57134" xr:uid="{9118BD71-A876-4B89-80F1-3DABF99803D4}"/>
    <cellStyle name="Table Label 3 2 3 7" xfId="57135" xr:uid="{8FEFE29D-A6D3-46C9-A669-BE83DDEE13E7}"/>
    <cellStyle name="Table Label 3 2 4" xfId="57136" xr:uid="{211CEAE0-A5F3-4B5B-BB46-5480B9A01B7D}"/>
    <cellStyle name="Table Label 3 2 4 2" xfId="57137" xr:uid="{6C844B1B-12F5-475F-A37E-8E5F338168B7}"/>
    <cellStyle name="Table Label 3 2 4 3" xfId="57138" xr:uid="{C58F17EA-0827-4F58-962B-FE48B80C1E4F}"/>
    <cellStyle name="Table Label 3 2 4 4" xfId="57139" xr:uid="{FD09009B-4936-4BF9-A8AF-213CEEA4B9BB}"/>
    <cellStyle name="Table Label 3 2 4 5" xfId="57140" xr:uid="{76BE4A62-CFF8-414E-AC77-A08319FF46AD}"/>
    <cellStyle name="Table Label 3 2 5" xfId="57141" xr:uid="{AE786CAC-133B-4DF7-BEB2-B9264847FEED}"/>
    <cellStyle name="Table Label 3 2 5 2" xfId="57142" xr:uid="{BEDDAA0F-AF33-42C5-BA68-0E852C322FB7}"/>
    <cellStyle name="Table Label 3 2 5 3" xfId="57143" xr:uid="{3FB98FC9-6D0D-4323-9744-6AE1B40A28CE}"/>
    <cellStyle name="Table Label 3 2 5 4" xfId="57144" xr:uid="{AE70507A-5DDA-42F4-BA42-E8F0CBA7E33B}"/>
    <cellStyle name="Table Label 3 2 5 5" xfId="57145" xr:uid="{68A2980C-2B22-4C09-BBEB-B0ACD2F0AFE6}"/>
    <cellStyle name="Table Label 3 2 6" xfId="57146" xr:uid="{D5F42596-9B99-4D69-A6BD-E19D1ABE576C}"/>
    <cellStyle name="Table Label 3 2 7" xfId="57147" xr:uid="{F19A3992-C1C0-4BC9-AF47-DBE0CCC1345F}"/>
    <cellStyle name="Table Label 3 2 8" xfId="57148" xr:uid="{C02836AA-DDB2-4D90-88E4-D4531A7A811A}"/>
    <cellStyle name="Table Label 3 2 9" xfId="57149" xr:uid="{BB9ED989-D164-4772-901F-F0FBC48D2813}"/>
    <cellStyle name="Table Label 3 2_Commentaires" xfId="57150" xr:uid="{DC7FC170-9E3B-406C-A21B-39D63BC3CF82}"/>
    <cellStyle name="Table Label 3 3" xfId="57151" xr:uid="{A989A3F3-53D8-42D8-9C69-1ACBBC467F86}"/>
    <cellStyle name="Table Label 3 3 2" xfId="57152" xr:uid="{C3C0C6B6-1AF6-4003-9A49-E18D564CEDD2}"/>
    <cellStyle name="Table Label 3 3 2 2" xfId="57153" xr:uid="{96E333BB-5DD5-405A-AE87-B349277EC87A}"/>
    <cellStyle name="Table Label 3 3 2 3" xfId="57154" xr:uid="{C72FA840-0309-4A90-9DAA-F90C1CE11A83}"/>
    <cellStyle name="Table Label 3 3 2 4" xfId="57155" xr:uid="{BEC46777-BCBF-47C2-A47E-EAB74548C0A6}"/>
    <cellStyle name="Table Label 3 3 2 5" xfId="57156" xr:uid="{43867D30-B571-4409-A2AC-EAC8F699F08C}"/>
    <cellStyle name="Table Label 3 3 2_Commentaires" xfId="57157" xr:uid="{9C86C3DE-55D0-4E76-B4B9-3E7B43A0052F}"/>
    <cellStyle name="Table Label 3 3 3" xfId="57158" xr:uid="{7E146C6D-5D77-4113-96E1-69DB59A918CB}"/>
    <cellStyle name="Table Label 3 3 3 2" xfId="57159" xr:uid="{2F84D078-133C-4322-B938-C7E08AE72640}"/>
    <cellStyle name="Table Label 3 3 3 3" xfId="57160" xr:uid="{9BFE8CB7-3DAA-4CDC-A7A1-6BF425921CCB}"/>
    <cellStyle name="Table Label 3 3 3 4" xfId="57161" xr:uid="{7C82AAD2-5A92-4EB4-A1AD-10B827895FB9}"/>
    <cellStyle name="Table Label 3 3 3 5" xfId="57162" xr:uid="{0D2E5589-92D0-478A-9B19-090D911B3A65}"/>
    <cellStyle name="Table Label 3 3 4" xfId="57163" xr:uid="{FF49E960-C844-499C-8FA6-E4821D151C83}"/>
    <cellStyle name="Table Label 3 3 5" xfId="57164" xr:uid="{6A1E29BF-5D0E-430C-8E01-7243A4E09C01}"/>
    <cellStyle name="Table Label 3 3 6" xfId="57165" xr:uid="{E36AB173-8358-47EC-AB2E-7B635EC470A1}"/>
    <cellStyle name="Table Label 3 3 7" xfId="57166" xr:uid="{EBAFF592-F0DA-4D39-970B-E5EBC942E2BC}"/>
    <cellStyle name="Table Label 3 3_Commentaires" xfId="57167" xr:uid="{3E4F75B9-988B-420C-B2D5-7BCC0239C9F7}"/>
    <cellStyle name="Table Label 3 4" xfId="57168" xr:uid="{8ABE549A-D3AE-48D3-B049-E8BFD55987FD}"/>
    <cellStyle name="Table Label 3 4 2" xfId="57169" xr:uid="{6331F77E-D63F-4B98-B51F-1F7AEE2DE1CF}"/>
    <cellStyle name="Table Label 3 4 2 2" xfId="57170" xr:uid="{86D9103F-7849-4732-839A-B63B0413606E}"/>
    <cellStyle name="Table Label 3 4 2 3" xfId="57171" xr:uid="{B8166CF9-A1F3-4C9C-BF33-E399080B0C34}"/>
    <cellStyle name="Table Label 3 4 2 4" xfId="57172" xr:uid="{389B2A7A-39D5-405D-9475-E0C4F0B4DD1D}"/>
    <cellStyle name="Table Label 3 4 2 5" xfId="57173" xr:uid="{74A72264-BF0B-485A-B9F7-43F7BA826F50}"/>
    <cellStyle name="Table Label 3 4 2_Commentaires" xfId="57174" xr:uid="{54DBEF42-2CDA-4041-A2CD-EFA30BE5EEE4}"/>
    <cellStyle name="Table Label 3 4 3" xfId="57175" xr:uid="{A393338B-8238-441D-AB08-661BD91A4163}"/>
    <cellStyle name="Table Label 3 4 3 2" xfId="57176" xr:uid="{7C8C58C4-4842-46C5-B4B7-26E2C03CA7F3}"/>
    <cellStyle name="Table Label 3 4 3 3" xfId="57177" xr:uid="{464CC675-7159-47D1-B9B2-033540A29384}"/>
    <cellStyle name="Table Label 3 4 3 4" xfId="57178" xr:uid="{AE28AE57-3422-4C35-851E-EBC81A0A5242}"/>
    <cellStyle name="Table Label 3 4 3 5" xfId="57179" xr:uid="{95B9F846-4156-4FAA-B6F8-24768B758129}"/>
    <cellStyle name="Table Label 3 4 4" xfId="57180" xr:uid="{FCFD47A4-F1B7-452B-935B-CB3050904BDA}"/>
    <cellStyle name="Table Label 3 4 5" xfId="57181" xr:uid="{79CC9850-2476-4FF1-A5AF-1357690009D5}"/>
    <cellStyle name="Table Label 3 4 6" xfId="57182" xr:uid="{716019E0-2F9C-4AA7-A7A3-6D654ECFA9D0}"/>
    <cellStyle name="Table Label 3 4 7" xfId="57183" xr:uid="{682192C4-AFCA-4FA6-8623-AA19CA477E16}"/>
    <cellStyle name="Table Label 3 4_Commentaires" xfId="57184" xr:uid="{6633DA5A-30D3-45BF-B8A3-B84D341E136B}"/>
    <cellStyle name="Table Label 3 5" xfId="57185" xr:uid="{89A7EBED-FE80-423D-AE68-19C734A86A5F}"/>
    <cellStyle name="Table Label 3 5 2" xfId="57186" xr:uid="{A6044953-B8DA-47D8-9182-A9B01A3BA44C}"/>
    <cellStyle name="Table Label 3 5 2 2" xfId="57187" xr:uid="{3FF90F7E-1EDF-4F76-A4D8-03E33C620EA6}"/>
    <cellStyle name="Table Label 3 5 2 3" xfId="57188" xr:uid="{158C9449-6E8F-4ACC-9B80-021DC446C981}"/>
    <cellStyle name="Table Label 3 5 2 4" xfId="57189" xr:uid="{68EB1829-E456-40F2-95D9-3F880CDFEF01}"/>
    <cellStyle name="Table Label 3 5 2 5" xfId="57190" xr:uid="{0EAD390D-A367-4E58-93C2-0D9B732B4E66}"/>
    <cellStyle name="Table Label 3 5 2_Commentaires" xfId="57191" xr:uid="{DB848F3B-2244-4075-8701-D536881A595D}"/>
    <cellStyle name="Table Label 3 5 3" xfId="57192" xr:uid="{FB79B0CC-3B64-4115-9CA1-EAB2911A8778}"/>
    <cellStyle name="Table Label 3 5 3 2" xfId="57193" xr:uid="{CAE6C063-AF16-4880-B4C2-70A231E40AF2}"/>
    <cellStyle name="Table Label 3 5 3 3" xfId="57194" xr:uid="{D907B359-B31C-4084-8534-9DD1CF955751}"/>
    <cellStyle name="Table Label 3 5 3 4" xfId="57195" xr:uid="{392B36DF-3013-45E8-A792-C7DE0DEFC1DB}"/>
    <cellStyle name="Table Label 3 5 3 5" xfId="57196" xr:uid="{FABD7DB2-1FFD-40B6-A24A-0CEFD576DBCB}"/>
    <cellStyle name="Table Label 3 5 4" xfId="57197" xr:uid="{D9C58703-B212-4EA7-B4A1-39A751858FD9}"/>
    <cellStyle name="Table Label 3 5 5" xfId="57198" xr:uid="{66D4056F-F5C1-4A33-8E3C-2E393964A87E}"/>
    <cellStyle name="Table Label 3 5 6" xfId="57199" xr:uid="{5F1FF015-529D-4F20-B10D-1980610F5E4C}"/>
    <cellStyle name="Table Label 3 5 7" xfId="57200" xr:uid="{58755A9A-3AF7-4288-8932-1B2729F275B5}"/>
    <cellStyle name="Table Label 3 5_Commentaires" xfId="57201" xr:uid="{3F10B63A-ACE4-466F-8916-8F658051CA30}"/>
    <cellStyle name="Table Label 3 6" xfId="57202" xr:uid="{5FFBECDB-46A1-4602-B13C-48C41C56F307}"/>
    <cellStyle name="Table Label 3 6 2" xfId="57203" xr:uid="{449A2455-EE3C-46D2-8431-3C0D6DEE850D}"/>
    <cellStyle name="Table Label 3 6 2 2" xfId="57204" xr:uid="{E0E844DC-0569-4117-9D55-318AA08F0E45}"/>
    <cellStyle name="Table Label 3 6 2 3" xfId="57205" xr:uid="{E1D977B9-F3D9-4427-A02E-6233A3768300}"/>
    <cellStyle name="Table Label 3 6 2 4" xfId="57206" xr:uid="{3678EB7C-87AB-40EA-B06E-86BCF272E4EE}"/>
    <cellStyle name="Table Label 3 6 2 5" xfId="57207" xr:uid="{F28E598A-E84B-4E51-AE79-53E757CE6891}"/>
    <cellStyle name="Table Label 3 6 2_Commentaires" xfId="57208" xr:uid="{50C17F51-A50D-4F8F-81FC-423EF0257363}"/>
    <cellStyle name="Table Label 3 6 3" xfId="57209" xr:uid="{B7CCB243-B437-4C36-A912-8D666E9A21C2}"/>
    <cellStyle name="Table Label 3 6 4" xfId="57210" xr:uid="{FDCFD7EC-8CA6-471D-BDA3-EA141FA05ECD}"/>
    <cellStyle name="Table Label 3 6 5" xfId="57211" xr:uid="{AFE9B58B-79B7-4DD1-8B4F-81C434DC2896}"/>
    <cellStyle name="Table Label 3 6 6" xfId="57212" xr:uid="{FC4C5A33-C796-4A87-8700-851002D0909C}"/>
    <cellStyle name="Table Label 3 6_Commentaires" xfId="57213" xr:uid="{51962E72-FEE7-4DE6-A81C-DF31DD45AEBA}"/>
    <cellStyle name="Table Label 3 7" xfId="57214" xr:uid="{064B089E-BAEB-47A2-B919-574C5EDD5FB1}"/>
    <cellStyle name="Table Label 3 7 2" xfId="57215" xr:uid="{C23ECA69-3223-427A-8BBA-BE6AA910AC87}"/>
    <cellStyle name="Table Label 3 7 3" xfId="57216" xr:uid="{2FD694E7-6F68-4CB5-BF92-9F72D42B6AB6}"/>
    <cellStyle name="Table Label 3 7 4" xfId="57217" xr:uid="{E93CCDE9-87B5-4663-9585-9927AECDD11C}"/>
    <cellStyle name="Table Label 3 7 5" xfId="57218" xr:uid="{F4A3B8BD-028D-477D-82A0-0596D7E6C247}"/>
    <cellStyle name="Table Label 3 7_Commentaires" xfId="57219" xr:uid="{F4CCB01D-BB0D-40EC-9C76-95C2A485CBFD}"/>
    <cellStyle name="Table Label 3 8" xfId="57220" xr:uid="{E86F9DC1-DD69-4119-8ED4-6616EDFDD4FB}"/>
    <cellStyle name="Table Label 3 8 2" xfId="57221" xr:uid="{791D1CE8-3AF1-4EB4-8E59-0BC3E352F275}"/>
    <cellStyle name="Table Label 3 8_Commentaires" xfId="57222" xr:uid="{19B78318-A50F-487F-91B5-0093B966EDC1}"/>
    <cellStyle name="Table Label 3 9" xfId="57223" xr:uid="{B0FD5B94-A3DF-4D30-8FC2-C4ED03EE716E}"/>
    <cellStyle name="Table Label 3 9 2" xfId="57224" xr:uid="{E7BD5999-D31C-498C-AC5C-07EC85551A6F}"/>
    <cellStyle name="Table Label 3 9_Commentaires" xfId="57225" xr:uid="{99E79FB4-16AA-47CC-ADE5-CBE161565673}"/>
    <cellStyle name="Table Label 3_Commentaires" xfId="57226" xr:uid="{2E3BCCC3-4511-4478-8E65-C858AA7A9F73}"/>
    <cellStyle name="Table Label 4" xfId="57227" xr:uid="{0651E3FE-4B0F-4323-AC95-EED11A596EB0}"/>
    <cellStyle name="Table Label 4 10" xfId="57228" xr:uid="{7AEA6813-458C-4EE4-BB14-518F669F3F54}"/>
    <cellStyle name="Table Label 4 11" xfId="57229" xr:uid="{FB79155D-8DE2-41F6-B871-1B71EF5FAA89}"/>
    <cellStyle name="Table Label 4 2" xfId="57230" xr:uid="{6357B896-BD8B-4DFB-BD99-416EF84845FE}"/>
    <cellStyle name="Table Label 4 2 2" xfId="57231" xr:uid="{CB40308C-20F2-4BC5-A6E8-1BC9504DF730}"/>
    <cellStyle name="Table Label 4 2 2 2" xfId="57232" xr:uid="{250AFBB0-398E-47A5-8512-42FC7ED963BA}"/>
    <cellStyle name="Table Label 4 2 2 2 2" xfId="57233" xr:uid="{F7EC562F-A480-4FA7-9BC1-D6248B51DD03}"/>
    <cellStyle name="Table Label 4 2 2 2 3" xfId="57234" xr:uid="{98FA5AC5-9D5F-4D04-B125-DCC91DA6FAEE}"/>
    <cellStyle name="Table Label 4 2 2 2 4" xfId="57235" xr:uid="{DEADBD32-9CE6-4B92-817A-85A31C3746FB}"/>
    <cellStyle name="Table Label 4 2 2 2 5" xfId="57236" xr:uid="{F3D8BB99-C8F3-4F16-879E-5BFA71BD9287}"/>
    <cellStyle name="Table Label 4 2 2 3" xfId="57237" xr:uid="{49F29754-E850-4F9E-A560-6D15DA257F95}"/>
    <cellStyle name="Table Label 4 2 2 3 2" xfId="57238" xr:uid="{E5371EC3-6066-4C27-A1E7-334A55E9389C}"/>
    <cellStyle name="Table Label 4 2 2 3 3" xfId="57239" xr:uid="{A597BD01-35EB-49A7-AB76-68D516A0C7AD}"/>
    <cellStyle name="Table Label 4 2 2 3 4" xfId="57240" xr:uid="{9B3DFB43-2CC5-42FD-89F6-9C5F6424DCFA}"/>
    <cellStyle name="Table Label 4 2 2 3 5" xfId="57241" xr:uid="{D1B46AA7-1F45-4E1E-A59A-0C9577B96AE7}"/>
    <cellStyle name="Table Label 4 2 2 4" xfId="57242" xr:uid="{0E7F86C7-C3B2-4CCD-9F50-21A9404A8560}"/>
    <cellStyle name="Table Label 4 2 2 5" xfId="57243" xr:uid="{EFCB3160-9997-41F8-ABF7-4F02AA5C24F2}"/>
    <cellStyle name="Table Label 4 2 2 6" xfId="57244" xr:uid="{3697AF5D-B596-40F5-8049-4374525C56EC}"/>
    <cellStyle name="Table Label 4 2 2 7" xfId="57245" xr:uid="{C4235D73-A72D-47D1-8F87-1395B6A2A89B}"/>
    <cellStyle name="Table Label 4 2 2_Commentaires" xfId="57246" xr:uid="{108288CF-B341-4E0D-8905-F3415FC11494}"/>
    <cellStyle name="Table Label 4 2 3" xfId="57247" xr:uid="{0B92934F-2C6D-428F-8C02-081E1ADBB634}"/>
    <cellStyle name="Table Label 4 2 3 2" xfId="57248" xr:uid="{C7F372FD-250E-4009-86FE-F23E58A5BAEB}"/>
    <cellStyle name="Table Label 4 2 3 2 2" xfId="57249" xr:uid="{62176798-8807-4863-B521-02B75598936B}"/>
    <cellStyle name="Table Label 4 2 3 2 3" xfId="57250" xr:uid="{7043649D-7FE2-4466-A629-597202D4479F}"/>
    <cellStyle name="Table Label 4 2 3 2 4" xfId="57251" xr:uid="{85314980-1512-4B73-8D0A-A5804838C28C}"/>
    <cellStyle name="Table Label 4 2 3 2 5" xfId="57252" xr:uid="{3BA7CCE9-E54E-48B5-810B-12326D1E9546}"/>
    <cellStyle name="Table Label 4 2 3 3" xfId="57253" xr:uid="{6DCF31A6-C29C-454D-A0EC-6D3409363058}"/>
    <cellStyle name="Table Label 4 2 3 3 2" xfId="57254" xr:uid="{C01597B0-3A60-4F22-A88D-2A2416EB8B71}"/>
    <cellStyle name="Table Label 4 2 3 3 3" xfId="57255" xr:uid="{4A966B66-5131-408A-A79B-62864481B1E4}"/>
    <cellStyle name="Table Label 4 2 3 3 4" xfId="57256" xr:uid="{977ACBEB-8350-4BF0-BB0C-2BB5BE06ADF9}"/>
    <cellStyle name="Table Label 4 2 3 3 5" xfId="57257" xr:uid="{52A5FEED-77BC-4445-A478-72F996044EFF}"/>
    <cellStyle name="Table Label 4 2 3 4" xfId="57258" xr:uid="{D6F03BD0-E88D-4742-9235-7CADF57EEF7A}"/>
    <cellStyle name="Table Label 4 2 3 5" xfId="57259" xr:uid="{BBDF5F92-9261-4D29-AC40-3BEEF11EFCF9}"/>
    <cellStyle name="Table Label 4 2 3 6" xfId="57260" xr:uid="{86B840CC-D797-4742-9224-A33FBCB7A7FD}"/>
    <cellStyle name="Table Label 4 2 3 7" xfId="57261" xr:uid="{E6CD7B0C-4BB8-4F76-8465-9AB3C7862565}"/>
    <cellStyle name="Table Label 4 2 4" xfId="57262" xr:uid="{5085D993-D309-4AF2-95A7-79AFADF60776}"/>
    <cellStyle name="Table Label 4 2 4 2" xfId="57263" xr:uid="{8B03C2C6-724D-4E44-9A19-5AA90C649A28}"/>
    <cellStyle name="Table Label 4 2 4 3" xfId="57264" xr:uid="{73193324-F26F-4397-B78F-B43AAC94D464}"/>
    <cellStyle name="Table Label 4 2 4 4" xfId="57265" xr:uid="{B91C2FCE-3960-4081-AAEA-657FC13FB6FB}"/>
    <cellStyle name="Table Label 4 2 4 5" xfId="57266" xr:uid="{472912E5-B7E9-4BD7-9F64-B9DE15AE4363}"/>
    <cellStyle name="Table Label 4 2 5" xfId="57267" xr:uid="{F82B6B9C-6999-43C9-B88D-7D91E5054FEF}"/>
    <cellStyle name="Table Label 4 2 5 2" xfId="57268" xr:uid="{7FC89A65-D72B-4A7F-A7C0-488DB3D04D46}"/>
    <cellStyle name="Table Label 4 2 5 3" xfId="57269" xr:uid="{E1618952-8F52-44C6-8D71-63EC79AF9AAF}"/>
    <cellStyle name="Table Label 4 2 5 4" xfId="57270" xr:uid="{B6F158DE-3448-4EED-9583-277CAF9915D8}"/>
    <cellStyle name="Table Label 4 2 5 5" xfId="57271" xr:uid="{080B4FD3-F658-4320-B624-EE3D7B54C39E}"/>
    <cellStyle name="Table Label 4 2 6" xfId="57272" xr:uid="{A042FC26-9173-4AF3-A7DD-ABC28FFD67B3}"/>
    <cellStyle name="Table Label 4 2 7" xfId="57273" xr:uid="{ADB935EE-1D72-4EB4-B373-6E1727450E7F}"/>
    <cellStyle name="Table Label 4 2 8" xfId="57274" xr:uid="{DBA5354C-F9F5-47C8-A257-4D1EAC7EE0B2}"/>
    <cellStyle name="Table Label 4 2 9" xfId="57275" xr:uid="{2ECBA4FE-AED2-4EB7-ABAE-401F79056F81}"/>
    <cellStyle name="Table Label 4 2_Commentaires" xfId="57276" xr:uid="{FCAF8766-15DD-4725-8F8F-2E67B080439F}"/>
    <cellStyle name="Table Label 4 3" xfId="57277" xr:uid="{5C5AED47-8DB9-45EE-91C2-4E1D3BD801C0}"/>
    <cellStyle name="Table Label 4 3 2" xfId="57278" xr:uid="{A8F710A4-C4E2-449F-8596-D807545B2A82}"/>
    <cellStyle name="Table Label 4 3 2 2" xfId="57279" xr:uid="{CD803355-E1DC-4F10-9EBA-701B1BAD589E}"/>
    <cellStyle name="Table Label 4 3 2 3" xfId="57280" xr:uid="{F004C581-850A-40D2-BC0F-7CB43999F8CB}"/>
    <cellStyle name="Table Label 4 3 2 4" xfId="57281" xr:uid="{BE8429A0-E6B3-4D4C-B224-F21A97F9CCC9}"/>
    <cellStyle name="Table Label 4 3 2 5" xfId="57282" xr:uid="{B9F067CB-7DB8-40BB-B348-406C17EEE913}"/>
    <cellStyle name="Table Label 4 3 2_Commentaires" xfId="57283" xr:uid="{96D4AFBB-9F03-48E6-BFBF-99A149B2C888}"/>
    <cellStyle name="Table Label 4 3 3" xfId="57284" xr:uid="{4330E679-B0C7-4E1E-BD80-708E1ABA14F8}"/>
    <cellStyle name="Table Label 4 3 3 2" xfId="57285" xr:uid="{E9F10574-BCEB-4BBF-849D-7D23968F7A24}"/>
    <cellStyle name="Table Label 4 3 3 3" xfId="57286" xr:uid="{EDC7B65A-83A2-487E-A745-A5602EB20AAE}"/>
    <cellStyle name="Table Label 4 3 3 4" xfId="57287" xr:uid="{2537A794-DA96-4814-BEBD-15E0124C1682}"/>
    <cellStyle name="Table Label 4 3 3 5" xfId="57288" xr:uid="{62C3C2A0-3AD8-470E-8457-E675E76EAA3C}"/>
    <cellStyle name="Table Label 4 3 4" xfId="57289" xr:uid="{0AF537A8-E2D9-44D0-ABF7-96BFF001E133}"/>
    <cellStyle name="Table Label 4 3 5" xfId="57290" xr:uid="{1FE1416C-1254-4BBF-82D2-2E2121716716}"/>
    <cellStyle name="Table Label 4 3 6" xfId="57291" xr:uid="{E2AB7DB2-FA80-4163-840C-E3FD4B987FAF}"/>
    <cellStyle name="Table Label 4 3 7" xfId="57292" xr:uid="{4ABBA7F8-96EE-441A-854F-6096CAA9A688}"/>
    <cellStyle name="Table Label 4 3_Commentaires" xfId="57293" xr:uid="{DC7F48FB-B22D-478E-8439-99840ECB8CAA}"/>
    <cellStyle name="Table Label 4 4" xfId="57294" xr:uid="{301040C7-DD37-4093-8C31-FF6A65CB7206}"/>
    <cellStyle name="Table Label 4 4 2" xfId="57295" xr:uid="{F6EF4467-0617-4A95-A934-005483F7F939}"/>
    <cellStyle name="Table Label 4 4 2 2" xfId="57296" xr:uid="{DC4A07D2-C38C-4863-BA27-2D1DD498EC7C}"/>
    <cellStyle name="Table Label 4 4 2 3" xfId="57297" xr:uid="{15334EA4-7372-4AA8-AF8D-D90959E1EF46}"/>
    <cellStyle name="Table Label 4 4 2 4" xfId="57298" xr:uid="{8BF806DE-8F80-4213-B5DC-1A7C865A812A}"/>
    <cellStyle name="Table Label 4 4 2 5" xfId="57299" xr:uid="{2B5B16A6-050E-4FAF-832D-518D3FACF996}"/>
    <cellStyle name="Table Label 4 4 2_Commentaires" xfId="57300" xr:uid="{C5BB8CA4-79DD-43BE-AE63-4802387027D9}"/>
    <cellStyle name="Table Label 4 4 3" xfId="57301" xr:uid="{2CD5C70B-C70D-49C0-B4B1-EF7733D8A460}"/>
    <cellStyle name="Table Label 4 4 3 2" xfId="57302" xr:uid="{4C518CD5-E508-4ABF-A394-0E21D12B9EF2}"/>
    <cellStyle name="Table Label 4 4 3 3" xfId="57303" xr:uid="{CBA0E9FE-03FC-4E99-8D5B-5EF99E6E6392}"/>
    <cellStyle name="Table Label 4 4 3 4" xfId="57304" xr:uid="{B39207F7-F894-4892-B5E9-C29700C1110F}"/>
    <cellStyle name="Table Label 4 4 3 5" xfId="57305" xr:uid="{10A022B0-D2C2-4975-8D71-AEBA8FD97DD4}"/>
    <cellStyle name="Table Label 4 4 4" xfId="57306" xr:uid="{C430E8C2-2AA7-461E-9D84-10322812EC2E}"/>
    <cellStyle name="Table Label 4 4 5" xfId="57307" xr:uid="{B5C1452E-132D-4389-9106-2E71D4562A25}"/>
    <cellStyle name="Table Label 4 4 6" xfId="57308" xr:uid="{61C9CCDC-4DC9-46B0-A283-5F9A9A089F04}"/>
    <cellStyle name="Table Label 4 4 7" xfId="57309" xr:uid="{55F62010-4143-495A-97D8-FC3A300CAC9B}"/>
    <cellStyle name="Table Label 4 4_Commentaires" xfId="57310" xr:uid="{A2EB09A1-2524-430B-BBB7-0DB29A1AA377}"/>
    <cellStyle name="Table Label 4 5" xfId="57311" xr:uid="{AF2B5AA5-79E8-4736-8767-54E523CF2067}"/>
    <cellStyle name="Table Label 4 5 2" xfId="57312" xr:uid="{59F7301C-A5EC-4159-A8E2-5EBAC574B34E}"/>
    <cellStyle name="Table Label 4 5 2 2" xfId="57313" xr:uid="{4AAD3B50-631A-49DB-B21F-9DA42DF0B380}"/>
    <cellStyle name="Table Label 4 5 2 3" xfId="57314" xr:uid="{9BC40612-216B-48CA-9DD7-F9F5C8D4AE11}"/>
    <cellStyle name="Table Label 4 5 2 4" xfId="57315" xr:uid="{0B8FF77A-0C8C-445B-8630-19C71A288806}"/>
    <cellStyle name="Table Label 4 5 2 5" xfId="57316" xr:uid="{54528FCD-911D-470B-A991-E4282FF94481}"/>
    <cellStyle name="Table Label 4 5 2_Commentaires" xfId="57317" xr:uid="{7616ED33-37AB-402C-9F8F-21E56CA06400}"/>
    <cellStyle name="Table Label 4 5 3" xfId="57318" xr:uid="{25250971-A54A-4687-8C0C-967FFB64BD6F}"/>
    <cellStyle name="Table Label 4 5 3 2" xfId="57319" xr:uid="{C8F2418E-45E2-40EA-842A-8E290CB9D969}"/>
    <cellStyle name="Table Label 4 5 3 3" xfId="57320" xr:uid="{029CD3B4-20F0-4C5B-801E-25444BDE28BF}"/>
    <cellStyle name="Table Label 4 5 3 4" xfId="57321" xr:uid="{180678C1-9832-4478-9646-F493C87B0E0D}"/>
    <cellStyle name="Table Label 4 5 3 5" xfId="57322" xr:uid="{BF09F670-B3F4-479A-A331-76783B9304AF}"/>
    <cellStyle name="Table Label 4 5 4" xfId="57323" xr:uid="{EF1874F6-33FB-4417-B36D-E231FB10283E}"/>
    <cellStyle name="Table Label 4 5 5" xfId="57324" xr:uid="{E24DFE92-E065-4B4F-B179-5AB78CFC2183}"/>
    <cellStyle name="Table Label 4 5 6" xfId="57325" xr:uid="{4135F87C-E7F9-4845-A747-4C60C7B15E9E}"/>
    <cellStyle name="Table Label 4 5 7" xfId="57326" xr:uid="{AD5847AC-90FD-466E-9F71-2CC19A911B62}"/>
    <cellStyle name="Table Label 4 5_Commentaires" xfId="57327" xr:uid="{A87BB551-848B-4FC4-9B33-FBC246228EE3}"/>
    <cellStyle name="Table Label 4 6" xfId="57328" xr:uid="{103BF474-1B05-4004-BD7F-C4817A31F0A2}"/>
    <cellStyle name="Table Label 4 6 2" xfId="57329" xr:uid="{C083EAFE-BEE8-4B1E-BE9A-07037645F42F}"/>
    <cellStyle name="Table Label 4 6 2 2" xfId="57330" xr:uid="{1F8DC6FF-5F27-4023-9CBD-267A530855DC}"/>
    <cellStyle name="Table Label 4 6 2 3" xfId="57331" xr:uid="{70A0CEE1-A411-497E-AE8F-68D8F6E27FA3}"/>
    <cellStyle name="Table Label 4 6 2 4" xfId="57332" xr:uid="{A5FFB52E-1CF8-49AD-B54B-8B70350416FC}"/>
    <cellStyle name="Table Label 4 6 2 5" xfId="57333" xr:uid="{FA0CFE13-1B56-4594-B7A9-1E772A80A0F9}"/>
    <cellStyle name="Table Label 4 6 2_Commentaires" xfId="57334" xr:uid="{BAAF8997-E520-4D96-9018-06656E51EBF3}"/>
    <cellStyle name="Table Label 4 6 3" xfId="57335" xr:uid="{46EB2E66-528A-4B50-B570-EC1D0E6D43CA}"/>
    <cellStyle name="Table Label 4 6 4" xfId="57336" xr:uid="{2EA74B99-2D64-4752-8A9E-BD922BECD0FF}"/>
    <cellStyle name="Table Label 4 6 5" xfId="57337" xr:uid="{AF65A91F-33C9-4E4C-A0F4-F6E2DF26AEF8}"/>
    <cellStyle name="Table Label 4 6 6" xfId="57338" xr:uid="{B4E7E95F-800C-43CF-90E0-D529D2E1BD97}"/>
    <cellStyle name="Table Label 4 6_Commentaires" xfId="57339" xr:uid="{6B8FBB99-C1ED-467E-B661-2E6E82A75A71}"/>
    <cellStyle name="Table Label 4 7" xfId="57340" xr:uid="{DF943F57-6390-4769-96C7-BDFF02E7975F}"/>
    <cellStyle name="Table Label 4 7 2" xfId="57341" xr:uid="{FD8482E5-8126-4D7B-8A50-789452AA85F7}"/>
    <cellStyle name="Table Label 4 7 3" xfId="57342" xr:uid="{D0C8F47F-53A2-46C5-AB22-FB79FB275876}"/>
    <cellStyle name="Table Label 4 7 4" xfId="57343" xr:uid="{26497CCC-4B81-4846-9172-6C43C2EA723B}"/>
    <cellStyle name="Table Label 4 7 5" xfId="57344" xr:uid="{F9FC17B6-922E-49BE-8811-A4FA9A9C1648}"/>
    <cellStyle name="Table Label 4 7_Commentaires" xfId="57345" xr:uid="{1854EB07-0255-4C9A-8820-67E84867D8E0}"/>
    <cellStyle name="Table Label 4 8" xfId="57346" xr:uid="{2AE440A2-59A1-4F67-90A7-FB57B8B1F5A1}"/>
    <cellStyle name="Table Label 4 8 2" xfId="57347" xr:uid="{DB60954F-0C9F-485C-B238-12BCDE2D7CDF}"/>
    <cellStyle name="Table Label 4 8_Commentaires" xfId="57348" xr:uid="{DCBF3F73-D3EB-437C-98E7-7FAC0D72C345}"/>
    <cellStyle name="Table Label 4 9" xfId="57349" xr:uid="{ED8E3F15-B22E-49E1-8FA1-5D952119CF0C}"/>
    <cellStyle name="Table Label 4 9 2" xfId="57350" xr:uid="{507A68F8-49F0-4419-B9C2-AC95AB469EFF}"/>
    <cellStyle name="Table Label 4 9_Commentaires" xfId="57351" xr:uid="{1A5A8E43-F4AA-4C9A-A618-AE6627751263}"/>
    <cellStyle name="Table Label 4_Commentaires" xfId="57352" xr:uid="{BB0F62C7-7DF1-46AB-BCD6-9DBB5F6B9100}"/>
    <cellStyle name="Table Label 5" xfId="57353" xr:uid="{FB9CF731-C19F-4C5A-8371-1C96A490E2CE}"/>
    <cellStyle name="Table Label 5 10" xfId="57354" xr:uid="{E31D0382-9E0F-4188-A8DF-D03CCD6392DF}"/>
    <cellStyle name="Table Label 5 11" xfId="57355" xr:uid="{1093C0A6-EB28-4EC6-B5D4-3E626FBC81B8}"/>
    <cellStyle name="Table Label 5 2" xfId="57356" xr:uid="{4E27C3E0-3EF3-439F-A585-732E8FA116E9}"/>
    <cellStyle name="Table Label 5 2 2" xfId="57357" xr:uid="{DEB27C47-50DE-4E5C-B201-E1B80B87ED20}"/>
    <cellStyle name="Table Label 5 2 2 2" xfId="57358" xr:uid="{5DA985CE-A7E7-4DF5-9161-CD77C94E0CC0}"/>
    <cellStyle name="Table Label 5 2 2 2 2" xfId="57359" xr:uid="{E7E74129-2994-4D0A-94B7-6FEB35B00995}"/>
    <cellStyle name="Table Label 5 2 2 2 3" xfId="57360" xr:uid="{D78C91B3-46D5-49AE-89BA-F47B311AAEF7}"/>
    <cellStyle name="Table Label 5 2 2 2 4" xfId="57361" xr:uid="{B9A7689F-553C-4AB3-B45B-AA018DCA686E}"/>
    <cellStyle name="Table Label 5 2 2 2 5" xfId="57362" xr:uid="{6831836C-D94D-40F9-84BE-246AFD222602}"/>
    <cellStyle name="Table Label 5 2 2 3" xfId="57363" xr:uid="{2371BC27-1D98-44B4-A063-4E923835E127}"/>
    <cellStyle name="Table Label 5 2 2 3 2" xfId="57364" xr:uid="{B6374D0B-74BD-41BD-A435-F2C21C6C4357}"/>
    <cellStyle name="Table Label 5 2 2 3 3" xfId="57365" xr:uid="{43386281-23C4-4FD8-8386-D6799BE143CC}"/>
    <cellStyle name="Table Label 5 2 2 3 4" xfId="57366" xr:uid="{901B1847-2534-42F3-BC98-63D891DAE2DE}"/>
    <cellStyle name="Table Label 5 2 2 3 5" xfId="57367" xr:uid="{34293F45-C158-4FFD-8D0A-4487E343E479}"/>
    <cellStyle name="Table Label 5 2 2 4" xfId="57368" xr:uid="{C3099706-13D3-4AD9-BEC0-44B2B4250101}"/>
    <cellStyle name="Table Label 5 2 2 5" xfId="57369" xr:uid="{E57596F5-DDDB-498F-87D9-8DE4F24BAE3A}"/>
    <cellStyle name="Table Label 5 2 2 6" xfId="57370" xr:uid="{B06FC67C-95D8-47D1-8015-075011046366}"/>
    <cellStyle name="Table Label 5 2 2 7" xfId="57371" xr:uid="{AF47E8A9-41A9-4506-B626-39B4E66219AB}"/>
    <cellStyle name="Table Label 5 2 2_Commentaires" xfId="57372" xr:uid="{A4FCEB83-2BEA-440D-A59B-A4503133CB4E}"/>
    <cellStyle name="Table Label 5 2 3" xfId="57373" xr:uid="{882ED65F-BE8D-4FF3-A6B3-C44B3B02CAC8}"/>
    <cellStyle name="Table Label 5 2 3 2" xfId="57374" xr:uid="{68B086D2-BF7D-4C21-B171-BDDB4528422C}"/>
    <cellStyle name="Table Label 5 2 3 2 2" xfId="57375" xr:uid="{1498A7DC-5F22-4470-B164-17C2706EF916}"/>
    <cellStyle name="Table Label 5 2 3 2 3" xfId="57376" xr:uid="{1CF5A419-DA5F-44A0-B052-BAADD2990242}"/>
    <cellStyle name="Table Label 5 2 3 2 4" xfId="57377" xr:uid="{659C22AF-0501-41CB-8B15-85D5C8625ED4}"/>
    <cellStyle name="Table Label 5 2 3 2 5" xfId="57378" xr:uid="{9DF40B85-B892-4B70-A063-875663736641}"/>
    <cellStyle name="Table Label 5 2 3 3" xfId="57379" xr:uid="{4A42171D-265F-4C0B-8DB1-3052D88E4675}"/>
    <cellStyle name="Table Label 5 2 3 3 2" xfId="57380" xr:uid="{C967D843-9FA5-4660-92FA-110302B1B564}"/>
    <cellStyle name="Table Label 5 2 3 3 3" xfId="57381" xr:uid="{48C16C0F-6C22-40D1-98CB-2A568CA6827D}"/>
    <cellStyle name="Table Label 5 2 3 3 4" xfId="57382" xr:uid="{C52D5466-B719-4634-BFF8-59D6017863B7}"/>
    <cellStyle name="Table Label 5 2 3 3 5" xfId="57383" xr:uid="{02CE1B75-9667-4A59-AFF8-CC411F2E057F}"/>
    <cellStyle name="Table Label 5 2 3 4" xfId="57384" xr:uid="{316B2AE4-83B1-48FD-A79A-1506A875FE08}"/>
    <cellStyle name="Table Label 5 2 3 5" xfId="57385" xr:uid="{E288186E-FD2E-4B81-ADFD-171CF0B5FA70}"/>
    <cellStyle name="Table Label 5 2 3 6" xfId="57386" xr:uid="{2589EAD6-ED64-408B-A35A-16CE3A2018CC}"/>
    <cellStyle name="Table Label 5 2 3 7" xfId="57387" xr:uid="{17DC602B-386F-4F06-89A8-7DA3291B7CFE}"/>
    <cellStyle name="Table Label 5 2 4" xfId="57388" xr:uid="{4367D565-7185-48B6-A838-2CE6376BB3E3}"/>
    <cellStyle name="Table Label 5 2 4 2" xfId="57389" xr:uid="{8D8CDA97-4FCE-43C0-A80E-3A548EDD76E7}"/>
    <cellStyle name="Table Label 5 2 4 3" xfId="57390" xr:uid="{B160549F-03A8-436C-BFBB-51C8E23CE2BA}"/>
    <cellStyle name="Table Label 5 2 4 4" xfId="57391" xr:uid="{741E3A3C-E501-4A81-8942-AB7CB2701469}"/>
    <cellStyle name="Table Label 5 2 4 5" xfId="57392" xr:uid="{104BE038-F636-43C9-B333-3E5AD9289F33}"/>
    <cellStyle name="Table Label 5 2 5" xfId="57393" xr:uid="{5FDBF315-A8A1-4EDF-867D-E51BC5822D68}"/>
    <cellStyle name="Table Label 5 2 5 2" xfId="57394" xr:uid="{A79700CB-73BC-42F9-918A-55264DDB90C6}"/>
    <cellStyle name="Table Label 5 2 5 3" xfId="57395" xr:uid="{F3CF7B21-37D0-420D-B509-D8B28170F858}"/>
    <cellStyle name="Table Label 5 2 5 4" xfId="57396" xr:uid="{F8E95152-976A-4ED8-A10C-E2DEC0C9EC20}"/>
    <cellStyle name="Table Label 5 2 5 5" xfId="57397" xr:uid="{DC978622-1C53-473B-8EF1-9484CECE075F}"/>
    <cellStyle name="Table Label 5 2 6" xfId="57398" xr:uid="{5EEE4A9C-AA6A-4BBA-8FE7-347412D24C15}"/>
    <cellStyle name="Table Label 5 2 7" xfId="57399" xr:uid="{D08F1144-DE08-4312-A931-416D3D8BBEB1}"/>
    <cellStyle name="Table Label 5 2 8" xfId="57400" xr:uid="{169EEC33-0AC9-4D02-99C3-651C00247B7E}"/>
    <cellStyle name="Table Label 5 2 9" xfId="57401" xr:uid="{21F26187-5E1D-46D2-BCB1-84FDF0F80454}"/>
    <cellStyle name="Table Label 5 2_Commentaires" xfId="57402" xr:uid="{1B65E72B-736E-42BA-8BAB-EB87F0449AD1}"/>
    <cellStyle name="Table Label 5 3" xfId="57403" xr:uid="{C8797432-6606-4BBA-9E3E-C773B31902EE}"/>
    <cellStyle name="Table Label 5 3 2" xfId="57404" xr:uid="{7092E6CE-1465-46BF-A1E8-374D9ADDF4D2}"/>
    <cellStyle name="Table Label 5 3 2 2" xfId="57405" xr:uid="{BC675290-B999-4D05-916A-5F5CE867BA1E}"/>
    <cellStyle name="Table Label 5 3 2 3" xfId="57406" xr:uid="{1406C786-2281-446E-BD1A-F255534C7F6B}"/>
    <cellStyle name="Table Label 5 3 2 4" xfId="57407" xr:uid="{85921873-F528-4008-B623-1007EE4FCD88}"/>
    <cellStyle name="Table Label 5 3 2 5" xfId="57408" xr:uid="{AB95A5C8-2FC4-4483-BCCD-FD06F20A9C91}"/>
    <cellStyle name="Table Label 5 3 2_Commentaires" xfId="57409" xr:uid="{3C658CF4-4328-409A-AFD6-06214D99C511}"/>
    <cellStyle name="Table Label 5 3 3" xfId="57410" xr:uid="{209CFE87-B2F0-4E3C-8B09-5947F59365BE}"/>
    <cellStyle name="Table Label 5 3 3 2" xfId="57411" xr:uid="{2BC6A6B2-D6E0-42D5-901B-6769D5806651}"/>
    <cellStyle name="Table Label 5 3 3 3" xfId="57412" xr:uid="{E2A30F4B-FE5D-40C3-BCDB-AE72A5819322}"/>
    <cellStyle name="Table Label 5 3 3 4" xfId="57413" xr:uid="{20616C89-9CBC-4373-BE14-5D340ADDE6AA}"/>
    <cellStyle name="Table Label 5 3 3 5" xfId="57414" xr:uid="{DBD721E4-ADAC-4D76-93AE-F701E1E2F74C}"/>
    <cellStyle name="Table Label 5 3 4" xfId="57415" xr:uid="{9E4D52C8-35AF-451E-BD0D-37B57F5B412D}"/>
    <cellStyle name="Table Label 5 3 5" xfId="57416" xr:uid="{7AD62EC1-F706-431C-9C76-746520B3EAF6}"/>
    <cellStyle name="Table Label 5 3 6" xfId="57417" xr:uid="{8C9C3100-1508-4908-964A-67BEE8467CDF}"/>
    <cellStyle name="Table Label 5 3 7" xfId="57418" xr:uid="{FB743C37-F402-4FF7-BFCE-B53B9335F912}"/>
    <cellStyle name="Table Label 5 3_Commentaires" xfId="57419" xr:uid="{C5E389AA-7EE6-4F65-86BB-689F03B76E72}"/>
    <cellStyle name="Table Label 5 4" xfId="57420" xr:uid="{17331F8B-43E9-4CBA-B83D-ADEE9BC044E1}"/>
    <cellStyle name="Table Label 5 4 2" xfId="57421" xr:uid="{27447B2B-B948-4F52-BFAF-6F86BDD65426}"/>
    <cellStyle name="Table Label 5 4 2 2" xfId="57422" xr:uid="{3B17B4CD-2772-4452-976F-5D17E92A60B8}"/>
    <cellStyle name="Table Label 5 4 2 3" xfId="57423" xr:uid="{096170C2-4A72-4707-A757-DD68419C669F}"/>
    <cellStyle name="Table Label 5 4 2 4" xfId="57424" xr:uid="{AB011B38-93E9-42E3-BA8F-E4BE49A83042}"/>
    <cellStyle name="Table Label 5 4 2 5" xfId="57425" xr:uid="{91E256FC-FEA0-4462-9FBC-8724FF68F083}"/>
    <cellStyle name="Table Label 5 4 2_Commentaires" xfId="57426" xr:uid="{48E92B2C-19AD-46C1-A29B-71F2357F8B87}"/>
    <cellStyle name="Table Label 5 4 3" xfId="57427" xr:uid="{F6ECE673-3FA3-4ADA-8618-3EEE941BFC5C}"/>
    <cellStyle name="Table Label 5 4 3 2" xfId="57428" xr:uid="{F7B32AAD-1290-4BB5-8493-CEED2485117A}"/>
    <cellStyle name="Table Label 5 4 3 3" xfId="57429" xr:uid="{39D5A77A-6EFC-4030-A37E-675DECA4321C}"/>
    <cellStyle name="Table Label 5 4 3 4" xfId="57430" xr:uid="{9AB18F87-2BF2-480E-9C04-5CFAF69BB067}"/>
    <cellStyle name="Table Label 5 4 3 5" xfId="57431" xr:uid="{069E55DA-BBF5-458A-A827-F05D5D41F072}"/>
    <cellStyle name="Table Label 5 4 4" xfId="57432" xr:uid="{1BB557CC-1D4B-4BD2-A178-E7E39ED41FB8}"/>
    <cellStyle name="Table Label 5 4 5" xfId="57433" xr:uid="{AA4D182E-DEC6-4DD4-B5F2-624CC8D69CA0}"/>
    <cellStyle name="Table Label 5 4 6" xfId="57434" xr:uid="{F0053147-48AD-4510-88E2-BAB001992167}"/>
    <cellStyle name="Table Label 5 4 7" xfId="57435" xr:uid="{144E2BB3-5B73-4580-9694-6F89821DA908}"/>
    <cellStyle name="Table Label 5 4_Commentaires" xfId="57436" xr:uid="{82D23CBC-5A71-49AE-AC3A-21472DF049A1}"/>
    <cellStyle name="Table Label 5 5" xfId="57437" xr:uid="{F3F0B61F-DCA0-4BE7-8E81-E6FC829EA0DC}"/>
    <cellStyle name="Table Label 5 5 2" xfId="57438" xr:uid="{657E0DE0-7B96-4DBD-A37C-24E43D888FA2}"/>
    <cellStyle name="Table Label 5 5 2 2" xfId="57439" xr:uid="{A67BCCF6-3D40-48E6-A9FB-8E2EBF85AD8E}"/>
    <cellStyle name="Table Label 5 5 2 3" xfId="57440" xr:uid="{1467A83F-8CF2-4791-A155-B4BCB9CD6766}"/>
    <cellStyle name="Table Label 5 5 2 4" xfId="57441" xr:uid="{DADAF537-22EF-497D-91CE-C64CB4C395D9}"/>
    <cellStyle name="Table Label 5 5 2 5" xfId="57442" xr:uid="{32561031-FB1A-4AD4-BAB6-13360500CB59}"/>
    <cellStyle name="Table Label 5 5 2_Commentaires" xfId="57443" xr:uid="{1AF6AAF0-0D2F-4070-ADD7-9FC6FED1A565}"/>
    <cellStyle name="Table Label 5 5 3" xfId="57444" xr:uid="{A0004870-6A8F-459D-A4B0-D7BABBC005E1}"/>
    <cellStyle name="Table Label 5 5 3 2" xfId="57445" xr:uid="{3287954D-6B40-4191-B6D6-295FF501F4A5}"/>
    <cellStyle name="Table Label 5 5 3 3" xfId="57446" xr:uid="{778EC882-93BE-4071-B3D4-AB9FEE962E63}"/>
    <cellStyle name="Table Label 5 5 3 4" xfId="57447" xr:uid="{C0EB37D1-9356-4DF1-BBBD-C1BE73AEA172}"/>
    <cellStyle name="Table Label 5 5 3 5" xfId="57448" xr:uid="{3F420821-08CA-4B56-92F7-8AE2696E832A}"/>
    <cellStyle name="Table Label 5 5 4" xfId="57449" xr:uid="{D33F1FD5-D064-40C5-A209-723BF31B3E42}"/>
    <cellStyle name="Table Label 5 5 5" xfId="57450" xr:uid="{FAA15717-F3AF-4E7D-A903-A83D2BD58E14}"/>
    <cellStyle name="Table Label 5 5 6" xfId="57451" xr:uid="{CE50A5C8-DC62-4258-8254-C1D0B02208ED}"/>
    <cellStyle name="Table Label 5 5 7" xfId="57452" xr:uid="{6FF606D0-56DD-46C3-AF85-944676196C1C}"/>
    <cellStyle name="Table Label 5 5_Commentaires" xfId="57453" xr:uid="{E5254AEB-3BB4-4800-8280-3760BB7D44BF}"/>
    <cellStyle name="Table Label 5 6" xfId="57454" xr:uid="{0E6CC91B-84C4-450F-87B1-88F79E4DCE07}"/>
    <cellStyle name="Table Label 5 6 2" xfId="57455" xr:uid="{3DD85DF4-5465-4A65-8993-FD03303BD3B3}"/>
    <cellStyle name="Table Label 5 6 2 2" xfId="57456" xr:uid="{E3379BF1-F86A-42F0-B4AD-EF550BD3A721}"/>
    <cellStyle name="Table Label 5 6 2 3" xfId="57457" xr:uid="{45CD28DD-CE28-4772-BED2-E0EAE3C8B1AD}"/>
    <cellStyle name="Table Label 5 6 2 4" xfId="57458" xr:uid="{B4D988B8-2A1C-4DA0-8A98-3370624BADAF}"/>
    <cellStyle name="Table Label 5 6 2 5" xfId="57459" xr:uid="{9EE49CC3-B700-49C3-A37F-BDC54E608C91}"/>
    <cellStyle name="Table Label 5 6 2_Commentaires" xfId="57460" xr:uid="{6B7D7B00-725B-4356-BADD-0793152B4CF3}"/>
    <cellStyle name="Table Label 5 6 3" xfId="57461" xr:uid="{8B270F46-A583-4F3E-A57B-6A1275E2D111}"/>
    <cellStyle name="Table Label 5 6 4" xfId="57462" xr:uid="{23971DDA-E989-4D2D-9604-C6677362F7AF}"/>
    <cellStyle name="Table Label 5 6 5" xfId="57463" xr:uid="{26C80EF1-3BCD-40C6-B63F-9C71DC79AAB7}"/>
    <cellStyle name="Table Label 5 6 6" xfId="57464" xr:uid="{37A61D53-5756-4ABD-9B2A-F3F502621B75}"/>
    <cellStyle name="Table Label 5 6_Commentaires" xfId="57465" xr:uid="{77E51F9F-1CBC-438E-9B46-13EFA3A4795C}"/>
    <cellStyle name="Table Label 5 7" xfId="57466" xr:uid="{658D150E-FA56-4957-8237-F6309B95AD1E}"/>
    <cellStyle name="Table Label 5 7 2" xfId="57467" xr:uid="{BE980A57-683E-453E-B92B-977A67AE9214}"/>
    <cellStyle name="Table Label 5 7 3" xfId="57468" xr:uid="{07B840A8-2A95-42F7-A6B1-4D505C2E2796}"/>
    <cellStyle name="Table Label 5 7 4" xfId="57469" xr:uid="{D1632E97-C13F-4C6F-A2D2-4CD804B012E3}"/>
    <cellStyle name="Table Label 5 7 5" xfId="57470" xr:uid="{CAAFDF82-D9DE-4B13-B18F-FC4A0FD4DAB8}"/>
    <cellStyle name="Table Label 5 7_Commentaires" xfId="57471" xr:uid="{9B6DB24A-4D24-4971-BD15-82BCFA49EA48}"/>
    <cellStyle name="Table Label 5 8" xfId="57472" xr:uid="{9C1A967A-1F6C-400F-A47D-83541A2BA4FC}"/>
    <cellStyle name="Table Label 5 8 2" xfId="57473" xr:uid="{544C9616-330F-4BAE-B6E8-35DCDFC65A4B}"/>
    <cellStyle name="Table Label 5 8_Commentaires" xfId="57474" xr:uid="{A39C719B-A6B2-4C29-A66E-85E4A76AA6FF}"/>
    <cellStyle name="Table Label 5 9" xfId="57475" xr:uid="{5BA71AFB-6067-40DA-9402-A9858D570E08}"/>
    <cellStyle name="Table Label 5 9 2" xfId="57476" xr:uid="{2D8CD9BD-3211-4044-B601-26F85EBB3C86}"/>
    <cellStyle name="Table Label 5 9_Commentaires" xfId="57477" xr:uid="{DBC74276-A64A-45C5-BAAE-35B8E9D694B5}"/>
    <cellStyle name="Table Label 5_Commentaires" xfId="57478" xr:uid="{A5BCDD1A-56CC-4EB4-B893-1F8C26FEC7FA}"/>
    <cellStyle name="Table Label 6" xfId="57479" xr:uid="{720C0E7D-5495-4313-BBF7-C55FEA8B14A7}"/>
    <cellStyle name="Table Label 6 10" xfId="57480" xr:uid="{43E8E13C-8D67-495D-BC2D-375A77D19439}"/>
    <cellStyle name="Table Label 6 11" xfId="57481" xr:uid="{7AED52EF-9149-4B81-9742-917543EEF91B}"/>
    <cellStyle name="Table Label 6 2" xfId="57482" xr:uid="{B559C0D5-5445-476D-83D8-DCCFF7F1E2F7}"/>
    <cellStyle name="Table Label 6 2 2" xfId="57483" xr:uid="{7C155BC2-11B9-4D5A-8D72-8E4010100525}"/>
    <cellStyle name="Table Label 6 2 2 2" xfId="57484" xr:uid="{974F0D45-D971-4F9C-A552-C923D7C43CDC}"/>
    <cellStyle name="Table Label 6 2 2 2 2" xfId="57485" xr:uid="{7EB185C7-AC3B-445C-BA92-2BF64C014104}"/>
    <cellStyle name="Table Label 6 2 2 2 3" xfId="57486" xr:uid="{897A5B6E-92F9-47AC-810D-2ADAF4362130}"/>
    <cellStyle name="Table Label 6 2 2 2 4" xfId="57487" xr:uid="{EC6043DC-BA6A-44E8-BBE1-3DC08166749B}"/>
    <cellStyle name="Table Label 6 2 2 2 5" xfId="57488" xr:uid="{A4B0BCE1-301E-44E1-99E1-A3FE36B3015C}"/>
    <cellStyle name="Table Label 6 2 2 3" xfId="57489" xr:uid="{59313A43-D3E4-4ABF-B13F-184DE10B2729}"/>
    <cellStyle name="Table Label 6 2 2 3 2" xfId="57490" xr:uid="{6DC5EC85-FCBE-45EA-B703-457A2C9C8CE6}"/>
    <cellStyle name="Table Label 6 2 2 3 3" xfId="57491" xr:uid="{C8599253-9832-42A6-BEE9-509130E6C8C1}"/>
    <cellStyle name="Table Label 6 2 2 3 4" xfId="57492" xr:uid="{FB2FC433-6160-4B19-8D22-C8C29AFB11C2}"/>
    <cellStyle name="Table Label 6 2 2 3 5" xfId="57493" xr:uid="{7EC07B47-96CD-4544-8ACB-224AC4921FE1}"/>
    <cellStyle name="Table Label 6 2 2 4" xfId="57494" xr:uid="{6B85C23E-46F5-4003-BB1D-79AF346EBCB1}"/>
    <cellStyle name="Table Label 6 2 2 5" xfId="57495" xr:uid="{2363488D-56D7-415F-9035-48ADCBBF6630}"/>
    <cellStyle name="Table Label 6 2 2 6" xfId="57496" xr:uid="{DD1F1481-9BFE-4712-9E1A-5246A9300CCE}"/>
    <cellStyle name="Table Label 6 2 2 7" xfId="57497" xr:uid="{29E1DD6F-A571-4A58-908C-AC4899F52E81}"/>
    <cellStyle name="Table Label 6 2 2_Commentaires" xfId="57498" xr:uid="{C3BF16AC-4300-4A90-A8AD-2E077A8516B8}"/>
    <cellStyle name="Table Label 6 2 3" xfId="57499" xr:uid="{671D2C55-011A-4C4C-BF7B-CADEC9682832}"/>
    <cellStyle name="Table Label 6 2 3 2" xfId="57500" xr:uid="{F1566F12-DEF0-44D9-B15C-CC80D725E647}"/>
    <cellStyle name="Table Label 6 2 3 2 2" xfId="57501" xr:uid="{723DBAFA-14D1-47DD-AA67-25F12779D8C7}"/>
    <cellStyle name="Table Label 6 2 3 2 3" xfId="57502" xr:uid="{3D79758E-34C1-49E7-8C23-C811F655DA45}"/>
    <cellStyle name="Table Label 6 2 3 2 4" xfId="57503" xr:uid="{0FE8182F-287C-420D-A3E8-0911B9F35D2A}"/>
    <cellStyle name="Table Label 6 2 3 2 5" xfId="57504" xr:uid="{D941C03E-5A2E-46FC-8D91-AF86150E55E3}"/>
    <cellStyle name="Table Label 6 2 3 3" xfId="57505" xr:uid="{DDBA00BC-33E7-4079-8B2D-0BC0303578D2}"/>
    <cellStyle name="Table Label 6 2 3 3 2" xfId="57506" xr:uid="{D31528E7-7EDF-45E6-BD8C-8380C0E17D12}"/>
    <cellStyle name="Table Label 6 2 3 3 3" xfId="57507" xr:uid="{66DDA2EA-F70D-41EC-A484-1697D955D03A}"/>
    <cellStyle name="Table Label 6 2 3 3 4" xfId="57508" xr:uid="{5B374B2A-976B-40BA-91C5-DAD088F5E8B9}"/>
    <cellStyle name="Table Label 6 2 3 3 5" xfId="57509" xr:uid="{6CA16CFD-2BAA-4519-B6D7-06A28D0A7533}"/>
    <cellStyle name="Table Label 6 2 3 4" xfId="57510" xr:uid="{6A3B17F2-D37C-4C06-8EEF-0D28410B795E}"/>
    <cellStyle name="Table Label 6 2 3 5" xfId="57511" xr:uid="{5CE8032A-E1F6-4B7F-9592-96663E5ED534}"/>
    <cellStyle name="Table Label 6 2 3 6" xfId="57512" xr:uid="{1841DC78-CF5E-4084-948A-4EEF91C96522}"/>
    <cellStyle name="Table Label 6 2 3 7" xfId="57513" xr:uid="{910CC786-32C3-445F-962A-058AD375B1D2}"/>
    <cellStyle name="Table Label 6 2 4" xfId="57514" xr:uid="{D00A92DD-3239-4EA0-8974-EF86BD0DE055}"/>
    <cellStyle name="Table Label 6 2 4 2" xfId="57515" xr:uid="{BCD87C03-0943-46DB-A1CC-D9067A1459C8}"/>
    <cellStyle name="Table Label 6 2 4 3" xfId="57516" xr:uid="{B9D7AB9C-BF90-47E8-A047-9BD999903E63}"/>
    <cellStyle name="Table Label 6 2 4 4" xfId="57517" xr:uid="{F8B3CA1C-F340-47A2-8D05-35A590B82D02}"/>
    <cellStyle name="Table Label 6 2 4 5" xfId="57518" xr:uid="{5DAD5098-9EBC-488C-A570-E5963A1CE12B}"/>
    <cellStyle name="Table Label 6 2 5" xfId="57519" xr:uid="{027AFB71-5FB7-4553-9F6C-4478A59456C7}"/>
    <cellStyle name="Table Label 6 2 5 2" xfId="57520" xr:uid="{513F64B7-9A40-46E4-8020-71FB077BC98F}"/>
    <cellStyle name="Table Label 6 2 5 3" xfId="57521" xr:uid="{1A69FB27-1570-4F16-A57D-49DB284202CE}"/>
    <cellStyle name="Table Label 6 2 5 4" xfId="57522" xr:uid="{8B91DA52-84D1-4217-A4AC-51C807A9A6FF}"/>
    <cellStyle name="Table Label 6 2 5 5" xfId="57523" xr:uid="{81F384C8-EEA0-4A0B-89C2-8015996C66B6}"/>
    <cellStyle name="Table Label 6 2 6" xfId="57524" xr:uid="{E7227508-D451-4E61-94FA-BF89E424DA94}"/>
    <cellStyle name="Table Label 6 2 7" xfId="57525" xr:uid="{48D06D16-6CE1-4879-8BA3-45AA6270B2ED}"/>
    <cellStyle name="Table Label 6 2 8" xfId="57526" xr:uid="{57C57429-EEB9-4F21-B0D6-C98FC6960B7D}"/>
    <cellStyle name="Table Label 6 2 9" xfId="57527" xr:uid="{89C53D8E-78F1-4E0E-9D42-D595B063DB96}"/>
    <cellStyle name="Table Label 6 2_Commentaires" xfId="57528" xr:uid="{58CBD998-0803-45B0-B39F-AD44E8464ED4}"/>
    <cellStyle name="Table Label 6 3" xfId="57529" xr:uid="{6572B767-7AD9-4857-93E6-D34C1C033A6D}"/>
    <cellStyle name="Table Label 6 3 2" xfId="57530" xr:uid="{AEDAEE03-6663-4C5D-8086-2248B619A743}"/>
    <cellStyle name="Table Label 6 3 2 2" xfId="57531" xr:uid="{94A95D5C-E738-4760-A7A7-DF66DA38F85C}"/>
    <cellStyle name="Table Label 6 3 2 3" xfId="57532" xr:uid="{F1D930D0-429F-4538-8CD3-6CEADF52A768}"/>
    <cellStyle name="Table Label 6 3 2 4" xfId="57533" xr:uid="{09AB1235-A949-425C-8061-1D6DA96D5639}"/>
    <cellStyle name="Table Label 6 3 2 5" xfId="57534" xr:uid="{0112A7C5-28D1-457C-8B3F-DC721E666039}"/>
    <cellStyle name="Table Label 6 3 2_Commentaires" xfId="57535" xr:uid="{DBE29BFC-F691-48BB-95AF-C9CD634185AB}"/>
    <cellStyle name="Table Label 6 3 3" xfId="57536" xr:uid="{C2F858A9-B5F4-447D-8652-C5A8506FD97D}"/>
    <cellStyle name="Table Label 6 3 3 2" xfId="57537" xr:uid="{EC1480F9-5275-4B18-93F7-CA62E3974EFB}"/>
    <cellStyle name="Table Label 6 3 3 3" xfId="57538" xr:uid="{48C68AF7-39E4-4ED9-B4D4-4416F6089396}"/>
    <cellStyle name="Table Label 6 3 3 4" xfId="57539" xr:uid="{6F24EEB6-50CE-48DD-8BB9-1CC07B669332}"/>
    <cellStyle name="Table Label 6 3 3 5" xfId="57540" xr:uid="{0F74A4FF-23E3-4383-AA6D-0FA7E6E42E61}"/>
    <cellStyle name="Table Label 6 3 4" xfId="57541" xr:uid="{66F4FE3C-AD9D-4A8B-984A-3D516C1C3DB0}"/>
    <cellStyle name="Table Label 6 3 5" xfId="57542" xr:uid="{84A74DE9-8DA5-4132-91F7-D70CF96B02DC}"/>
    <cellStyle name="Table Label 6 3 6" xfId="57543" xr:uid="{43D1C553-97E0-433F-8F90-04D63627DC01}"/>
    <cellStyle name="Table Label 6 3 7" xfId="57544" xr:uid="{490E8123-4DAB-4565-A9B5-33BF888EB288}"/>
    <cellStyle name="Table Label 6 3_Commentaires" xfId="57545" xr:uid="{0581FA7F-ADE1-44B7-AD62-B1A7D1A00E7B}"/>
    <cellStyle name="Table Label 6 4" xfId="57546" xr:uid="{BB84D7D7-65B5-49E8-8D32-A8CAC8A9173B}"/>
    <cellStyle name="Table Label 6 4 2" xfId="57547" xr:uid="{944587BE-30BD-49CB-A9FD-51432E021033}"/>
    <cellStyle name="Table Label 6 4 2 2" xfId="57548" xr:uid="{15D387E5-1857-4C58-B0F9-8F4CE6945037}"/>
    <cellStyle name="Table Label 6 4 2 3" xfId="57549" xr:uid="{C12652AD-1277-445F-B956-4957680FF557}"/>
    <cellStyle name="Table Label 6 4 2 4" xfId="57550" xr:uid="{13B09F09-8D72-456B-97F8-43F7D010FA78}"/>
    <cellStyle name="Table Label 6 4 2 5" xfId="57551" xr:uid="{0D3E6E4A-C78A-43BC-9E2E-9A35BB28FA50}"/>
    <cellStyle name="Table Label 6 4 2_Commentaires" xfId="57552" xr:uid="{A8B3A11B-4DC7-4984-929C-3FFC73876002}"/>
    <cellStyle name="Table Label 6 4 3" xfId="57553" xr:uid="{597F416E-58C8-4A81-B454-EE6DC0543DA4}"/>
    <cellStyle name="Table Label 6 4 3 2" xfId="57554" xr:uid="{487F3535-6AE0-4332-BD93-D5FBA993BC73}"/>
    <cellStyle name="Table Label 6 4 3 3" xfId="57555" xr:uid="{D1E743B4-153A-49E7-BE3E-B23E03443DFC}"/>
    <cellStyle name="Table Label 6 4 3 4" xfId="57556" xr:uid="{4B855F35-8D5D-4B2E-B492-51DA538F860B}"/>
    <cellStyle name="Table Label 6 4 3 5" xfId="57557" xr:uid="{2EECBA32-FCC7-4FFF-A2FF-BCCEF2EAAEA6}"/>
    <cellStyle name="Table Label 6 4 4" xfId="57558" xr:uid="{4C104DB7-BE5B-435C-B0EB-9C038A0B95FF}"/>
    <cellStyle name="Table Label 6 4 5" xfId="57559" xr:uid="{260EB54F-6756-4381-AEA3-F3E77454D979}"/>
    <cellStyle name="Table Label 6 4 6" xfId="57560" xr:uid="{869F7DA2-ED8A-4950-BA51-7C1CC88271EC}"/>
    <cellStyle name="Table Label 6 4 7" xfId="57561" xr:uid="{F732DDCF-9AF5-464C-B24A-341036D6F173}"/>
    <cellStyle name="Table Label 6 4_Commentaires" xfId="57562" xr:uid="{5E746169-4458-4881-AB9C-5B75E427D222}"/>
    <cellStyle name="Table Label 6 5" xfId="57563" xr:uid="{F381B1C2-E351-4A67-A9FE-678F81336AF9}"/>
    <cellStyle name="Table Label 6 5 2" xfId="57564" xr:uid="{0C9134AD-A8F5-4861-A659-CA31F7B18A5C}"/>
    <cellStyle name="Table Label 6 5 2 2" xfId="57565" xr:uid="{6960B948-6719-42C8-A950-6B4BBF881176}"/>
    <cellStyle name="Table Label 6 5 2 3" xfId="57566" xr:uid="{B2E925ED-D249-48B3-B59C-8EA8D2F49A1E}"/>
    <cellStyle name="Table Label 6 5 2 4" xfId="57567" xr:uid="{9E599CF5-8410-4961-A290-9DD0C3BE28F7}"/>
    <cellStyle name="Table Label 6 5 2 5" xfId="57568" xr:uid="{7CA01885-0D88-4B62-8350-356203C29E1F}"/>
    <cellStyle name="Table Label 6 5 2_Commentaires" xfId="57569" xr:uid="{F022849C-A665-4FD9-89C7-8EC493F2BFF7}"/>
    <cellStyle name="Table Label 6 5 3" xfId="57570" xr:uid="{4C550958-FEDA-446D-BA56-791D28F5C461}"/>
    <cellStyle name="Table Label 6 5 3 2" xfId="57571" xr:uid="{D12CDB22-AD98-4E5E-9FC6-72C9C7B5FEBA}"/>
    <cellStyle name="Table Label 6 5 3 3" xfId="57572" xr:uid="{420E8F68-A3B3-4614-9C1E-ECE3B7E18360}"/>
    <cellStyle name="Table Label 6 5 3 4" xfId="57573" xr:uid="{09D92486-F35E-4E56-9A2E-4226CD058AA0}"/>
    <cellStyle name="Table Label 6 5 3 5" xfId="57574" xr:uid="{5F3AD0D3-830B-4E5C-80C5-8A65F940C3B7}"/>
    <cellStyle name="Table Label 6 5 4" xfId="57575" xr:uid="{C2C3758E-8ABD-440D-9047-959ED4D6ABB1}"/>
    <cellStyle name="Table Label 6 5 5" xfId="57576" xr:uid="{3680485B-2902-4484-BC0A-38B79E2757ED}"/>
    <cellStyle name="Table Label 6 5 6" xfId="57577" xr:uid="{BAD0F2DC-ECBB-4B0F-A308-3E8AD5269C8D}"/>
    <cellStyle name="Table Label 6 5 7" xfId="57578" xr:uid="{90F9B888-E173-4278-A6D5-620A20391D19}"/>
    <cellStyle name="Table Label 6 5_Commentaires" xfId="57579" xr:uid="{28252292-2983-4588-90F5-489FF90ABA62}"/>
    <cellStyle name="Table Label 6 6" xfId="57580" xr:uid="{EA33F333-DB64-4C9E-B502-6C59F3BB465D}"/>
    <cellStyle name="Table Label 6 6 2" xfId="57581" xr:uid="{4F6E9D6B-D3F9-4A26-A119-8D2579A44502}"/>
    <cellStyle name="Table Label 6 6 2 2" xfId="57582" xr:uid="{5C68C658-2DF4-492C-B3EA-0EBE6D47B5D9}"/>
    <cellStyle name="Table Label 6 6 2 3" xfId="57583" xr:uid="{7F79DA17-F357-4BC4-9029-7BE8E4EB6033}"/>
    <cellStyle name="Table Label 6 6 2 4" xfId="57584" xr:uid="{2B3EC03F-74D5-4097-A82F-7A6CA6C9686E}"/>
    <cellStyle name="Table Label 6 6 2 5" xfId="57585" xr:uid="{746AB4D8-396A-4F39-837F-42EDDAA3AAB7}"/>
    <cellStyle name="Table Label 6 6 2_Commentaires" xfId="57586" xr:uid="{EC0B8745-4A7C-4400-8C33-F6EE8F856FA8}"/>
    <cellStyle name="Table Label 6 6 3" xfId="57587" xr:uid="{7E38FC7A-F26D-4A17-A077-7746781590F1}"/>
    <cellStyle name="Table Label 6 6 4" xfId="57588" xr:uid="{EA36BEF0-DF6D-4338-8A49-B201D5D4E7EE}"/>
    <cellStyle name="Table Label 6 6 5" xfId="57589" xr:uid="{14DE54E8-E245-4D36-8990-A76D8A44F84D}"/>
    <cellStyle name="Table Label 6 6 6" xfId="57590" xr:uid="{586E98AB-BBC9-4200-B0C9-4E1E1644EA25}"/>
    <cellStyle name="Table Label 6 6_Commentaires" xfId="57591" xr:uid="{F1A913DE-7722-4691-95B5-24339C04F069}"/>
    <cellStyle name="Table Label 6 7" xfId="57592" xr:uid="{ABBB78D0-9468-403D-842E-A4AD15AD753A}"/>
    <cellStyle name="Table Label 6 7 2" xfId="57593" xr:uid="{B5AA9626-88ED-40F8-9881-B3A5CA58E946}"/>
    <cellStyle name="Table Label 6 7 3" xfId="57594" xr:uid="{E9A22A3D-2AC2-4B62-8B2A-7C028CBDF9CB}"/>
    <cellStyle name="Table Label 6 7 4" xfId="57595" xr:uid="{5E1B6952-AD09-4029-BBF6-3DA58C514EE3}"/>
    <cellStyle name="Table Label 6 7 5" xfId="57596" xr:uid="{63A8B555-4473-41F3-801F-9308D8045772}"/>
    <cellStyle name="Table Label 6 7_Commentaires" xfId="57597" xr:uid="{A0C2D65A-11FD-46A9-A128-12B26D837B8C}"/>
    <cellStyle name="Table Label 6 8" xfId="57598" xr:uid="{125CFF88-A31D-430B-829A-A70287DB7A5D}"/>
    <cellStyle name="Table Label 6 8 2" xfId="57599" xr:uid="{ABA3D2AF-D3FA-49C3-9F9F-8BA7C18AC47F}"/>
    <cellStyle name="Table Label 6 8_Commentaires" xfId="57600" xr:uid="{775FF6BD-D995-431D-8F0E-C3ADA76F1450}"/>
    <cellStyle name="Table Label 6 9" xfId="57601" xr:uid="{64EA8286-42A0-48FA-89A4-9803A9692BB4}"/>
    <cellStyle name="Table Label 6 9 2" xfId="57602" xr:uid="{B046A636-C1AA-472D-BCB1-2B137F2CFBFB}"/>
    <cellStyle name="Table Label 6 9_Commentaires" xfId="57603" xr:uid="{FA482426-2C1C-4BCB-B715-0728785925DF}"/>
    <cellStyle name="Table Label 6_Commentaires" xfId="57604" xr:uid="{295A219F-ECDE-418A-ABD2-FCB50A2A4C4C}"/>
    <cellStyle name="Table Label 7" xfId="57605" xr:uid="{43A9127F-AF64-403B-BE8F-D8C061D37BC0}"/>
    <cellStyle name="Table Label 7 10" xfId="57606" xr:uid="{C815CB25-46D7-4D06-B606-0DFA306B8A71}"/>
    <cellStyle name="Table Label 7 11" xfId="57607" xr:uid="{36B4AB09-374F-4AC8-B425-9612C2BDA1A0}"/>
    <cellStyle name="Table Label 7 2" xfId="57608" xr:uid="{668CD92B-C024-49B0-8EBE-36A2C7143A07}"/>
    <cellStyle name="Table Label 7 2 2" xfId="57609" xr:uid="{A190EE63-923A-4143-934E-2B943C57AA82}"/>
    <cellStyle name="Table Label 7 2 2 2" xfId="57610" xr:uid="{68689C68-45AB-47A2-88F7-B951ED7AFF56}"/>
    <cellStyle name="Table Label 7 2 2 2 2" xfId="57611" xr:uid="{8F41F23F-77DD-4673-8D19-D16E08DD4AF5}"/>
    <cellStyle name="Table Label 7 2 2 2 3" xfId="57612" xr:uid="{14CE9170-E818-4C3F-8BB6-31914DBC1C0C}"/>
    <cellStyle name="Table Label 7 2 2 2 4" xfId="57613" xr:uid="{A51114C5-1558-4894-95BE-DE3B4772497D}"/>
    <cellStyle name="Table Label 7 2 2 2 5" xfId="57614" xr:uid="{3030A1D5-CAF6-4B3A-9A71-AB1733686B58}"/>
    <cellStyle name="Table Label 7 2 2 3" xfId="57615" xr:uid="{973936B8-BC75-4AE4-ACEC-A46BC17D3183}"/>
    <cellStyle name="Table Label 7 2 2 3 2" xfId="57616" xr:uid="{EE175EB5-AFE3-437B-8F4B-2FABDBA8C5EA}"/>
    <cellStyle name="Table Label 7 2 2 3 3" xfId="57617" xr:uid="{8CC78A18-4A9A-42C8-91BA-1C3AA327E637}"/>
    <cellStyle name="Table Label 7 2 2 3 4" xfId="57618" xr:uid="{503DA6B0-27DC-4AA1-A619-8F6A6F762990}"/>
    <cellStyle name="Table Label 7 2 2 3 5" xfId="57619" xr:uid="{4225B34C-6E13-47A7-804B-5D099C953ED2}"/>
    <cellStyle name="Table Label 7 2 2 4" xfId="57620" xr:uid="{26829399-1632-42F9-BB26-89CEA41D0AE1}"/>
    <cellStyle name="Table Label 7 2 2 5" xfId="57621" xr:uid="{49346552-69E9-423F-9E24-BAECCE46F80F}"/>
    <cellStyle name="Table Label 7 2 2 6" xfId="57622" xr:uid="{5000110A-9348-4B4C-B8B4-A6E531E72D5B}"/>
    <cellStyle name="Table Label 7 2 2 7" xfId="57623" xr:uid="{FC43ADD8-1648-438F-8FCA-26F00349F631}"/>
    <cellStyle name="Table Label 7 2 2_Commentaires" xfId="57624" xr:uid="{D9F43E02-2837-495E-B753-922A4B6603E0}"/>
    <cellStyle name="Table Label 7 2 3" xfId="57625" xr:uid="{20B9D19A-6B17-45D2-B5AF-3C76CBF14B33}"/>
    <cellStyle name="Table Label 7 2 3 2" xfId="57626" xr:uid="{A0041D83-DC0A-4AC6-894D-398FA5D037AA}"/>
    <cellStyle name="Table Label 7 2 3 2 2" xfId="57627" xr:uid="{E7E7DFED-BC34-40C1-B469-D40496FD0F5F}"/>
    <cellStyle name="Table Label 7 2 3 2 3" xfId="57628" xr:uid="{61F5FCC5-431A-4A18-B211-E2BA34F8F936}"/>
    <cellStyle name="Table Label 7 2 3 2 4" xfId="57629" xr:uid="{0BF17C71-68B4-4CC5-B3DB-E963386C4476}"/>
    <cellStyle name="Table Label 7 2 3 2 5" xfId="57630" xr:uid="{A48764D9-AD48-438C-94EE-1F88BDF2FEE2}"/>
    <cellStyle name="Table Label 7 2 3 3" xfId="57631" xr:uid="{64309465-E004-424E-A6B7-AEFAD0DF34CC}"/>
    <cellStyle name="Table Label 7 2 3 3 2" xfId="57632" xr:uid="{2F9D7276-2462-4D97-BCEC-964A02D55302}"/>
    <cellStyle name="Table Label 7 2 3 3 3" xfId="57633" xr:uid="{3B0AB73C-536B-45D8-899E-E4831A94A26C}"/>
    <cellStyle name="Table Label 7 2 3 3 4" xfId="57634" xr:uid="{46C03F0C-F970-47F9-830F-CC83E1A27D4E}"/>
    <cellStyle name="Table Label 7 2 3 3 5" xfId="57635" xr:uid="{56EF0D6C-7A26-4F6F-B582-115CA8E8EABD}"/>
    <cellStyle name="Table Label 7 2 3 4" xfId="57636" xr:uid="{F8B146D5-94DF-40D7-86D6-8BDDFAB811F8}"/>
    <cellStyle name="Table Label 7 2 3 5" xfId="57637" xr:uid="{DD232287-9179-412E-AEBC-5F1A9029996B}"/>
    <cellStyle name="Table Label 7 2 3 6" xfId="57638" xr:uid="{E0551A90-ABE2-467C-BF72-49A2DB0B083E}"/>
    <cellStyle name="Table Label 7 2 3 7" xfId="57639" xr:uid="{25D125A4-F304-461D-911B-C9A3E9E935F6}"/>
    <cellStyle name="Table Label 7 2 4" xfId="57640" xr:uid="{DD2B6291-F5B5-4A9C-8CBA-C418B15642FA}"/>
    <cellStyle name="Table Label 7 2 4 2" xfId="57641" xr:uid="{416A9B6D-773B-4560-97AB-BA535D4455A4}"/>
    <cellStyle name="Table Label 7 2 4 3" xfId="57642" xr:uid="{7820B872-C578-4ACB-BBFF-B488916990C0}"/>
    <cellStyle name="Table Label 7 2 4 4" xfId="57643" xr:uid="{1D95D2C8-F679-4D12-AC14-802509E1D290}"/>
    <cellStyle name="Table Label 7 2 4 5" xfId="57644" xr:uid="{A8156F7B-ED1E-4304-9D48-2CD3D744D782}"/>
    <cellStyle name="Table Label 7 2 5" xfId="57645" xr:uid="{0F4BB657-0BD1-44FC-82F0-CFF76AA8893C}"/>
    <cellStyle name="Table Label 7 2 5 2" xfId="57646" xr:uid="{C9367FA8-FC0F-44EF-8806-3E6216878ACD}"/>
    <cellStyle name="Table Label 7 2 5 3" xfId="57647" xr:uid="{87F79666-2796-4F4C-82E0-2CC74164E2BF}"/>
    <cellStyle name="Table Label 7 2 5 4" xfId="57648" xr:uid="{2DDF5A1A-8C66-40D6-B557-992C7E9AEE0D}"/>
    <cellStyle name="Table Label 7 2 5 5" xfId="57649" xr:uid="{8E19575D-85EA-4FAB-B56B-B6B2B54E0501}"/>
    <cellStyle name="Table Label 7 2 6" xfId="57650" xr:uid="{45551577-1772-4EF7-B667-DF9919FC070E}"/>
    <cellStyle name="Table Label 7 2 7" xfId="57651" xr:uid="{4D570813-C6A9-4D54-87D0-0B53EED4685E}"/>
    <cellStyle name="Table Label 7 2 8" xfId="57652" xr:uid="{A58406C0-A257-41EE-8659-BC9F1337D516}"/>
    <cellStyle name="Table Label 7 2 9" xfId="57653" xr:uid="{636FC844-EAAC-49F6-9990-91CFADAD4651}"/>
    <cellStyle name="Table Label 7 2_Commentaires" xfId="57654" xr:uid="{8AA3BF33-E9F9-4559-A890-21D71D9DC882}"/>
    <cellStyle name="Table Label 7 3" xfId="57655" xr:uid="{3C8CD757-419D-41CC-A12E-BDC855FCBDE2}"/>
    <cellStyle name="Table Label 7 3 2" xfId="57656" xr:uid="{8887BE69-89CB-4112-8A65-1305BE36FC22}"/>
    <cellStyle name="Table Label 7 3 2 2" xfId="57657" xr:uid="{9146AD02-63B6-433C-AC57-C83D795E544F}"/>
    <cellStyle name="Table Label 7 3 2 3" xfId="57658" xr:uid="{D495A576-5BAE-4CE4-9FEA-3B84BBA60ACC}"/>
    <cellStyle name="Table Label 7 3 2 4" xfId="57659" xr:uid="{77A08E0B-95E5-4F5C-B58D-8A88D9348D49}"/>
    <cellStyle name="Table Label 7 3 2 5" xfId="57660" xr:uid="{66C14199-BCA5-454C-BAB6-BD48F4AD51B4}"/>
    <cellStyle name="Table Label 7 3 2_Commentaires" xfId="57661" xr:uid="{774C968B-931F-4052-9DF8-0E2382B9FB5D}"/>
    <cellStyle name="Table Label 7 3 3" xfId="57662" xr:uid="{55FA84C2-AD4F-43C4-BA21-97D82A925FDE}"/>
    <cellStyle name="Table Label 7 3 3 2" xfId="57663" xr:uid="{9E3CAE8D-1EEF-4051-A7D2-4F2014D5FE0F}"/>
    <cellStyle name="Table Label 7 3 3 3" xfId="57664" xr:uid="{8B4BF288-15E6-4CF8-85B1-EC2CCB6A41C0}"/>
    <cellStyle name="Table Label 7 3 3 4" xfId="57665" xr:uid="{A0BB806C-7CA2-453C-B914-D5FEBAA20510}"/>
    <cellStyle name="Table Label 7 3 3 5" xfId="57666" xr:uid="{18C408C0-FBB7-4FF6-BF56-9A831D7D01D5}"/>
    <cellStyle name="Table Label 7 3 4" xfId="57667" xr:uid="{364B3DEC-4134-4089-809F-E575DBDB831E}"/>
    <cellStyle name="Table Label 7 3 5" xfId="57668" xr:uid="{7C7F9DB3-CE00-489D-8F70-E3C46764969C}"/>
    <cellStyle name="Table Label 7 3 6" xfId="57669" xr:uid="{91801D1E-F7FC-4FB6-9A6B-C1F6B3513710}"/>
    <cellStyle name="Table Label 7 3 7" xfId="57670" xr:uid="{EFAD909D-C48C-45E2-9BEB-548D4B1A88CF}"/>
    <cellStyle name="Table Label 7 3_Commentaires" xfId="57671" xr:uid="{671F6F8F-8381-4BC9-9D8C-14B3A24EF4B8}"/>
    <cellStyle name="Table Label 7 4" xfId="57672" xr:uid="{1F8F7F80-8F07-4CAC-BEF6-0E4BC8B69AF9}"/>
    <cellStyle name="Table Label 7 4 2" xfId="57673" xr:uid="{470DAD40-F4E2-4699-94E4-727CB71A7B88}"/>
    <cellStyle name="Table Label 7 4 2 2" xfId="57674" xr:uid="{C397C591-7350-4B63-A551-893A7ECACB73}"/>
    <cellStyle name="Table Label 7 4 2 3" xfId="57675" xr:uid="{16E9CF95-DB12-4F45-92D3-BF2C8649B466}"/>
    <cellStyle name="Table Label 7 4 2 4" xfId="57676" xr:uid="{155BDABF-2DFF-46B7-9847-AAF8D1936859}"/>
    <cellStyle name="Table Label 7 4 2 5" xfId="57677" xr:uid="{F41A22AA-79E8-4D48-9455-E2A2BD7FB00A}"/>
    <cellStyle name="Table Label 7 4 2_Commentaires" xfId="57678" xr:uid="{6502A45C-5EB9-4F74-BC09-8C80206BD43F}"/>
    <cellStyle name="Table Label 7 4 3" xfId="57679" xr:uid="{E4BC9669-F84D-445A-8B68-42FEC8CA9CE7}"/>
    <cellStyle name="Table Label 7 4 3 2" xfId="57680" xr:uid="{C7BAC1FC-22E5-4DE5-ABA5-D268056298FE}"/>
    <cellStyle name="Table Label 7 4 3 3" xfId="57681" xr:uid="{568D94C9-BF99-440B-BD16-2A2F7AC37F53}"/>
    <cellStyle name="Table Label 7 4 3 4" xfId="57682" xr:uid="{B5896FB3-762D-4CB9-94B9-BCF35B76FD0E}"/>
    <cellStyle name="Table Label 7 4 3 5" xfId="57683" xr:uid="{51DB136F-498C-49C8-B8CF-B8DF8EAC1263}"/>
    <cellStyle name="Table Label 7 4 4" xfId="57684" xr:uid="{E905D0E9-F4D6-4CE6-BFFC-3BB09D61ECE5}"/>
    <cellStyle name="Table Label 7 4 5" xfId="57685" xr:uid="{D3286FB4-926B-4E62-A110-8EC9F5D45814}"/>
    <cellStyle name="Table Label 7 4 6" xfId="57686" xr:uid="{C19A30B5-08F9-4DB0-87DB-3840252D0EDF}"/>
    <cellStyle name="Table Label 7 4 7" xfId="57687" xr:uid="{6D5E59AD-D2FA-4FDC-9A00-8FAD244CD746}"/>
    <cellStyle name="Table Label 7 4_Commentaires" xfId="57688" xr:uid="{48BC7C1D-28B8-4180-84AC-5F384B75A04A}"/>
    <cellStyle name="Table Label 7 5" xfId="57689" xr:uid="{D87704E8-90D9-48FB-AC77-BFCC81142449}"/>
    <cellStyle name="Table Label 7 5 2" xfId="57690" xr:uid="{62233B67-4011-4E7C-8C96-F19684584C2F}"/>
    <cellStyle name="Table Label 7 5 2 2" xfId="57691" xr:uid="{1BBB2DC0-CFA8-41E3-B0D8-351809C09C9E}"/>
    <cellStyle name="Table Label 7 5 2 3" xfId="57692" xr:uid="{BC2904FB-497F-4193-8F0C-C5425C85DC74}"/>
    <cellStyle name="Table Label 7 5 2 4" xfId="57693" xr:uid="{D46008E0-8354-41DA-8ABB-B055CD9A31A1}"/>
    <cellStyle name="Table Label 7 5 2 5" xfId="57694" xr:uid="{6C5FFE48-DB3E-4239-83D7-294A37F4AD50}"/>
    <cellStyle name="Table Label 7 5 2_Commentaires" xfId="57695" xr:uid="{C2AE7522-C9C6-4D48-A5E5-8948FD8F09A5}"/>
    <cellStyle name="Table Label 7 5 3" xfId="57696" xr:uid="{2FACB5E4-3107-46E1-BF28-FD016A988E35}"/>
    <cellStyle name="Table Label 7 5 3 2" xfId="57697" xr:uid="{7F0981EA-90A1-4327-827B-F21CDAC64329}"/>
    <cellStyle name="Table Label 7 5 3 3" xfId="57698" xr:uid="{B778740C-AC52-4D83-A2B9-7188DDF00726}"/>
    <cellStyle name="Table Label 7 5 3 4" xfId="57699" xr:uid="{775F3978-CDC1-4937-A88C-D86B5C3E8893}"/>
    <cellStyle name="Table Label 7 5 3 5" xfId="57700" xr:uid="{0C2BFA61-84E9-4365-AE5D-6053E959AA7F}"/>
    <cellStyle name="Table Label 7 5 4" xfId="57701" xr:uid="{E1932CA1-26D9-40C7-8A24-6E53865B4D60}"/>
    <cellStyle name="Table Label 7 5 5" xfId="57702" xr:uid="{76424E9A-E7A8-4285-B115-485279F20EAA}"/>
    <cellStyle name="Table Label 7 5 6" xfId="57703" xr:uid="{310D1D73-4D7A-477D-BD42-6A6F0610CF70}"/>
    <cellStyle name="Table Label 7 5 7" xfId="57704" xr:uid="{162BA221-1A30-4611-981A-84FB1C2E3F26}"/>
    <cellStyle name="Table Label 7 5_Commentaires" xfId="57705" xr:uid="{0D07850E-4856-4359-B80F-2145641721E7}"/>
    <cellStyle name="Table Label 7 6" xfId="57706" xr:uid="{F677BF96-0FC7-4AFF-B338-7C803F12B86D}"/>
    <cellStyle name="Table Label 7 6 2" xfId="57707" xr:uid="{33D8BD3F-4C2E-40B7-B6D8-E1D288AE7F6B}"/>
    <cellStyle name="Table Label 7 6 2 2" xfId="57708" xr:uid="{D4EA5F19-5BDF-4F94-B8CA-A5607E13414F}"/>
    <cellStyle name="Table Label 7 6 2 3" xfId="57709" xr:uid="{1D237535-A506-48E3-A364-06111E030A49}"/>
    <cellStyle name="Table Label 7 6 2 4" xfId="57710" xr:uid="{E63E8C10-2F34-4718-9DBB-F42A4F2A5DF8}"/>
    <cellStyle name="Table Label 7 6 2 5" xfId="57711" xr:uid="{CC7708C4-33EC-4184-ABAF-273151A92B23}"/>
    <cellStyle name="Table Label 7 6 2_Commentaires" xfId="57712" xr:uid="{BEEA2FA4-AC20-4339-B101-53EDA7FD9884}"/>
    <cellStyle name="Table Label 7 6 3" xfId="57713" xr:uid="{BC5EBB4A-E5EA-4EDB-AD03-78AB40D04CA7}"/>
    <cellStyle name="Table Label 7 6 4" xfId="57714" xr:uid="{E37033AB-B173-4F59-95DE-6822033C4F9A}"/>
    <cellStyle name="Table Label 7 6 5" xfId="57715" xr:uid="{C3E04BAB-A1BB-426C-A533-09073C953C6A}"/>
    <cellStyle name="Table Label 7 6 6" xfId="57716" xr:uid="{488FA0DE-EA6F-41A5-86F9-DD473C34104D}"/>
    <cellStyle name="Table Label 7 6_Commentaires" xfId="57717" xr:uid="{02D7AAF0-79E4-47E4-AFE6-31A5815E26FE}"/>
    <cellStyle name="Table Label 7 7" xfId="57718" xr:uid="{11A77F6B-1842-47F6-940D-572AA213D42E}"/>
    <cellStyle name="Table Label 7 7 2" xfId="57719" xr:uid="{D6EBFB52-A35C-4B84-B7CD-BD23D9B8411F}"/>
    <cellStyle name="Table Label 7 7 3" xfId="57720" xr:uid="{CD615B83-967E-4A59-B4E5-D5E2A5674AE8}"/>
    <cellStyle name="Table Label 7 7 4" xfId="57721" xr:uid="{311F4A60-A437-4A22-8A2D-6CE0A21382DA}"/>
    <cellStyle name="Table Label 7 7 5" xfId="57722" xr:uid="{B31567DC-6C01-4350-A2B9-F2270971A9F3}"/>
    <cellStyle name="Table Label 7 7_Commentaires" xfId="57723" xr:uid="{FAE0D3FF-0D45-4AB6-BCD8-445467F881A6}"/>
    <cellStyle name="Table Label 7 8" xfId="57724" xr:uid="{3925F468-1E79-41B4-B680-B6C404199FC8}"/>
    <cellStyle name="Table Label 7 8 2" xfId="57725" xr:uid="{1CD908C6-8FCE-4101-BA6E-257F2FB4F964}"/>
    <cellStyle name="Table Label 7 8_Commentaires" xfId="57726" xr:uid="{765B9051-5948-4399-9834-552D5412D7FA}"/>
    <cellStyle name="Table Label 7 9" xfId="57727" xr:uid="{E3E0EC25-5A66-496E-9FDB-08C0F2EFF7E6}"/>
    <cellStyle name="Table Label 7 9 2" xfId="57728" xr:uid="{667800BD-9DE3-44C7-89C7-582135BC7750}"/>
    <cellStyle name="Table Label 7 9_Commentaires" xfId="57729" xr:uid="{704A73AF-CE5A-4D6C-9284-831CB28472CC}"/>
    <cellStyle name="Table Label 7_Commentaires" xfId="57730" xr:uid="{7563B9B9-19CC-4502-A511-E5A08A6F553D}"/>
    <cellStyle name="Table Label 8" xfId="57731" xr:uid="{30EB3891-FEA8-4DAF-9277-D9F90211AFA3}"/>
    <cellStyle name="Table Label 8 10" xfId="57732" xr:uid="{597B3875-0820-4444-9089-DB0F9DCFE1D5}"/>
    <cellStyle name="Table Label 8 11" xfId="57733" xr:uid="{7EBB0B1D-C55D-4AF2-B7BF-22E57D15780E}"/>
    <cellStyle name="Table Label 8 2" xfId="57734" xr:uid="{5813C197-B43D-4218-9FA1-25BA8964F813}"/>
    <cellStyle name="Table Label 8 2 2" xfId="57735" xr:uid="{4408284D-E4DA-46D0-9E4F-EDA1D4063B65}"/>
    <cellStyle name="Table Label 8 2 2 2" xfId="57736" xr:uid="{96A76B84-3E07-4E8E-9E9F-66E02635BB41}"/>
    <cellStyle name="Table Label 8 2 2 2 2" xfId="57737" xr:uid="{A6459B08-4101-4C77-ADE1-9ABA0073A586}"/>
    <cellStyle name="Table Label 8 2 2 2 3" xfId="57738" xr:uid="{EA14E2FB-784B-465C-96C1-045FD615ED57}"/>
    <cellStyle name="Table Label 8 2 2 2 4" xfId="57739" xr:uid="{45FFD51D-AFE2-44A6-A131-9EA590755E4F}"/>
    <cellStyle name="Table Label 8 2 2 2 5" xfId="57740" xr:uid="{CF54C320-7B44-4A7C-BC32-0865DB6AA0B1}"/>
    <cellStyle name="Table Label 8 2 2 3" xfId="57741" xr:uid="{84516414-51E1-4550-B794-69F4ED31ACAF}"/>
    <cellStyle name="Table Label 8 2 2 3 2" xfId="57742" xr:uid="{FD23BF24-3FAD-4988-9890-877B2B69093F}"/>
    <cellStyle name="Table Label 8 2 2 3 3" xfId="57743" xr:uid="{607ACBC1-0BF6-4A52-8C5C-9E26BE1B1372}"/>
    <cellStyle name="Table Label 8 2 2 3 4" xfId="57744" xr:uid="{B89A2641-19FD-48BC-83CD-887E9E081CF3}"/>
    <cellStyle name="Table Label 8 2 2 3 5" xfId="57745" xr:uid="{8D14DF51-D98E-4456-AF1C-58D9DA1B347C}"/>
    <cellStyle name="Table Label 8 2 2 4" xfId="57746" xr:uid="{E8C1767E-EE15-4B3C-ACA6-490C07D6E956}"/>
    <cellStyle name="Table Label 8 2 2 5" xfId="57747" xr:uid="{FBF5026A-9C4F-4A9F-90AC-8CAC9F4C396B}"/>
    <cellStyle name="Table Label 8 2 2 6" xfId="57748" xr:uid="{F14A04FD-BB77-471D-A27F-CA22F60E0480}"/>
    <cellStyle name="Table Label 8 2 2 7" xfId="57749" xr:uid="{44851BF4-4EEE-49DB-8F2D-D221853F697D}"/>
    <cellStyle name="Table Label 8 2 2_Commentaires" xfId="57750" xr:uid="{80DEB09F-8297-4E74-A10B-3822CA678B41}"/>
    <cellStyle name="Table Label 8 2 3" xfId="57751" xr:uid="{0DD4A485-4794-43DD-9E10-6F41907F8EE6}"/>
    <cellStyle name="Table Label 8 2 3 2" xfId="57752" xr:uid="{ABD58832-550E-493C-9AED-F5F7B7C56A0C}"/>
    <cellStyle name="Table Label 8 2 3 2 2" xfId="57753" xr:uid="{D94C8423-2126-4FE0-BE27-76E31C3ACCB5}"/>
    <cellStyle name="Table Label 8 2 3 2 3" xfId="57754" xr:uid="{DC20D316-7A1B-4746-8789-DA6F827C41CA}"/>
    <cellStyle name="Table Label 8 2 3 2 4" xfId="57755" xr:uid="{61096541-F1CC-4563-91DD-DDB413654713}"/>
    <cellStyle name="Table Label 8 2 3 2 5" xfId="57756" xr:uid="{EE66815B-9C2A-44BD-A156-F7C3647D2574}"/>
    <cellStyle name="Table Label 8 2 3 3" xfId="57757" xr:uid="{616DB1C9-391A-447A-8BD3-398445156D13}"/>
    <cellStyle name="Table Label 8 2 3 3 2" xfId="57758" xr:uid="{D187BD60-BFAD-4EE8-9186-AB5E9E5F250A}"/>
    <cellStyle name="Table Label 8 2 3 3 3" xfId="57759" xr:uid="{380BC3AC-8787-4971-835F-1FC4C02AD61D}"/>
    <cellStyle name="Table Label 8 2 3 3 4" xfId="57760" xr:uid="{84BBA3B9-12F9-44C6-961E-A1CBC188BF41}"/>
    <cellStyle name="Table Label 8 2 3 3 5" xfId="57761" xr:uid="{E6283104-4C92-40E1-804C-26A1596E2953}"/>
    <cellStyle name="Table Label 8 2 3 4" xfId="57762" xr:uid="{3BD88F5E-3282-4FEA-9030-71D146655825}"/>
    <cellStyle name="Table Label 8 2 3 5" xfId="57763" xr:uid="{E657C59F-0B48-4401-9752-AF187EC43131}"/>
    <cellStyle name="Table Label 8 2 3 6" xfId="57764" xr:uid="{A1E3EEF4-8935-4EDB-9957-8A87E58F3DA5}"/>
    <cellStyle name="Table Label 8 2 3 7" xfId="57765" xr:uid="{9938D553-3951-4B8F-9083-6CF3024C7EAA}"/>
    <cellStyle name="Table Label 8 2 4" xfId="57766" xr:uid="{7C7C6671-E669-464A-B9A1-22FFE86D5FBF}"/>
    <cellStyle name="Table Label 8 2 4 2" xfId="57767" xr:uid="{B4012BDD-484B-4349-BD01-5ED959EF7B49}"/>
    <cellStyle name="Table Label 8 2 4 3" xfId="57768" xr:uid="{274FBF73-F901-435F-A374-1627887F5DB8}"/>
    <cellStyle name="Table Label 8 2 4 4" xfId="57769" xr:uid="{6EF2A0F7-DF27-4A63-97B5-614D7E28FFB0}"/>
    <cellStyle name="Table Label 8 2 4 5" xfId="57770" xr:uid="{BD44442D-8FE0-4C02-9C1A-B45208A1A323}"/>
    <cellStyle name="Table Label 8 2 5" xfId="57771" xr:uid="{77024FEC-ACB9-4FAA-AF61-3E45EB0FB2BB}"/>
    <cellStyle name="Table Label 8 2 5 2" xfId="57772" xr:uid="{EF59141B-F158-4BCF-99E2-1CCE9FC93DD1}"/>
    <cellStyle name="Table Label 8 2 5 3" xfId="57773" xr:uid="{C20A0482-C160-40BC-82F3-6FBCCA976C4B}"/>
    <cellStyle name="Table Label 8 2 5 4" xfId="57774" xr:uid="{16E0083E-E065-4BB7-A3C3-0C21E624CCEC}"/>
    <cellStyle name="Table Label 8 2 5 5" xfId="57775" xr:uid="{E04A58B0-674A-4820-9640-9F7B80318880}"/>
    <cellStyle name="Table Label 8 2 6" xfId="57776" xr:uid="{34624122-5B18-4FCD-AF6A-403327DF09AA}"/>
    <cellStyle name="Table Label 8 2 7" xfId="57777" xr:uid="{F0A9A625-DB00-409A-B987-F256CA21A890}"/>
    <cellStyle name="Table Label 8 2 8" xfId="57778" xr:uid="{B4777C0E-F971-4C8D-B320-B6B339F7DAFD}"/>
    <cellStyle name="Table Label 8 2 9" xfId="57779" xr:uid="{0EF19C72-6264-401A-B39B-34D31BFAC4F2}"/>
    <cellStyle name="Table Label 8 2_Commentaires" xfId="57780" xr:uid="{099C6F4E-FFD8-4405-B9DB-BACF2263C4F2}"/>
    <cellStyle name="Table Label 8 3" xfId="57781" xr:uid="{84935CAB-056F-43A1-B1AF-6FF4DA230232}"/>
    <cellStyle name="Table Label 8 3 2" xfId="57782" xr:uid="{D12DFE5D-0525-4D4D-A50C-084091025A98}"/>
    <cellStyle name="Table Label 8 3 2 2" xfId="57783" xr:uid="{E2117F0E-B030-403B-9F4F-A33F800C77A0}"/>
    <cellStyle name="Table Label 8 3 2 3" xfId="57784" xr:uid="{0E8CFBBF-7A36-43AC-94A1-9270E4C47231}"/>
    <cellStyle name="Table Label 8 3 2 4" xfId="57785" xr:uid="{F5CD9B80-3620-4163-A6CE-4AB112CCB373}"/>
    <cellStyle name="Table Label 8 3 2 5" xfId="57786" xr:uid="{53BE3A62-1AE4-4650-B772-3D5B06E8E9BE}"/>
    <cellStyle name="Table Label 8 3 2_Commentaires" xfId="57787" xr:uid="{095136E3-7AD7-401D-8B86-35D8A26CA200}"/>
    <cellStyle name="Table Label 8 3 3" xfId="57788" xr:uid="{128782E8-7F10-4A8B-9579-EC76F85234A4}"/>
    <cellStyle name="Table Label 8 3 3 2" xfId="57789" xr:uid="{46A1A089-74B4-46AE-8CF3-225DDFC26350}"/>
    <cellStyle name="Table Label 8 3 3 3" xfId="57790" xr:uid="{5C149FF5-57ED-489B-95B9-09D12DA6073D}"/>
    <cellStyle name="Table Label 8 3 3 4" xfId="57791" xr:uid="{715FA642-BF76-44EE-BA1E-1184FB0DBD42}"/>
    <cellStyle name="Table Label 8 3 3 5" xfId="57792" xr:uid="{B86A62E7-EA1F-4169-85AD-345862ED4EE7}"/>
    <cellStyle name="Table Label 8 3 4" xfId="57793" xr:uid="{D0C2997B-0F29-4082-BECE-681C1C02CEC3}"/>
    <cellStyle name="Table Label 8 3 5" xfId="57794" xr:uid="{55EEFAEB-0337-441F-86B7-ACB5E540AA12}"/>
    <cellStyle name="Table Label 8 3 6" xfId="57795" xr:uid="{7B60923E-1D00-438C-A427-D0DAC18F0505}"/>
    <cellStyle name="Table Label 8 3 7" xfId="57796" xr:uid="{8DB6207B-94F0-47E9-AAD8-605A7D7B8E1E}"/>
    <cellStyle name="Table Label 8 3_Commentaires" xfId="57797" xr:uid="{6193734D-3C7C-4480-91BE-074BCE647003}"/>
    <cellStyle name="Table Label 8 4" xfId="57798" xr:uid="{2474A82E-188C-4568-9872-9C776C61D4ED}"/>
    <cellStyle name="Table Label 8 4 2" xfId="57799" xr:uid="{A3F00CCC-04B6-441E-B321-89D51F8E8342}"/>
    <cellStyle name="Table Label 8 4 2 2" xfId="57800" xr:uid="{6977D13E-B2BF-4796-B456-245542DBB81E}"/>
    <cellStyle name="Table Label 8 4 2 3" xfId="57801" xr:uid="{DA74AAAA-7FA2-4496-9C48-229FC605B6C2}"/>
    <cellStyle name="Table Label 8 4 2 4" xfId="57802" xr:uid="{BB386D2B-9562-4E7F-9606-CB0633543412}"/>
    <cellStyle name="Table Label 8 4 2 5" xfId="57803" xr:uid="{5151302B-5881-4ADD-963E-BDD2CF21A957}"/>
    <cellStyle name="Table Label 8 4 2_Commentaires" xfId="57804" xr:uid="{C941473A-2228-465B-B133-2FB041E6ACFF}"/>
    <cellStyle name="Table Label 8 4 3" xfId="57805" xr:uid="{08E9C89E-2A9C-44EB-99EE-53ECAF26E164}"/>
    <cellStyle name="Table Label 8 4 3 2" xfId="57806" xr:uid="{D1346F72-6B22-4FAE-BE15-151AC209FA65}"/>
    <cellStyle name="Table Label 8 4 3 3" xfId="57807" xr:uid="{F2062523-3A58-4E88-BBF6-5203D58B6D14}"/>
    <cellStyle name="Table Label 8 4 3 4" xfId="57808" xr:uid="{1D901CAE-1754-40D6-B788-795A6E7DBC0D}"/>
    <cellStyle name="Table Label 8 4 3 5" xfId="57809" xr:uid="{44C60534-9FDA-46F8-AB18-12C8CD5D1684}"/>
    <cellStyle name="Table Label 8 4 4" xfId="57810" xr:uid="{12FFCA82-4BCC-4E6B-A13F-BD215BA3CDD2}"/>
    <cellStyle name="Table Label 8 4 5" xfId="57811" xr:uid="{76FCA548-734C-4147-BC3E-974462BEFEA9}"/>
    <cellStyle name="Table Label 8 4 6" xfId="57812" xr:uid="{A911F94A-C2C4-46D5-86B6-A085581DACC1}"/>
    <cellStyle name="Table Label 8 4 7" xfId="57813" xr:uid="{4B08C854-03C1-4C7E-B6DA-42425AF1DA33}"/>
    <cellStyle name="Table Label 8 4_Commentaires" xfId="57814" xr:uid="{B861D6DA-5A27-4046-873D-93001ACF1967}"/>
    <cellStyle name="Table Label 8 5" xfId="57815" xr:uid="{B6553E5F-FA19-454A-B621-815A5A80135C}"/>
    <cellStyle name="Table Label 8 5 2" xfId="57816" xr:uid="{3CB25F22-8C16-41FF-AEAF-07F7EEFC51C8}"/>
    <cellStyle name="Table Label 8 5 2 2" xfId="57817" xr:uid="{0BF74E93-591C-419B-956E-E9923598105A}"/>
    <cellStyle name="Table Label 8 5 2 3" xfId="57818" xr:uid="{F7611BA1-92D2-463D-8E92-FAE0D45A736C}"/>
    <cellStyle name="Table Label 8 5 2 4" xfId="57819" xr:uid="{E4E56E84-AA94-4850-BAE8-FE13726CE6E3}"/>
    <cellStyle name="Table Label 8 5 2 5" xfId="57820" xr:uid="{75435B9A-AD56-4D3F-8436-0E3B45A6C242}"/>
    <cellStyle name="Table Label 8 5 2_Commentaires" xfId="57821" xr:uid="{149CBF94-9750-4289-AEBB-36204A1F2AFD}"/>
    <cellStyle name="Table Label 8 5 3" xfId="57822" xr:uid="{C15445B0-EA16-4131-BD15-B169C5F680A6}"/>
    <cellStyle name="Table Label 8 5 3 2" xfId="57823" xr:uid="{F4E9D7A5-6C56-45B0-B645-08DE042D4DFE}"/>
    <cellStyle name="Table Label 8 5 3 3" xfId="57824" xr:uid="{A64B8F13-9C32-4386-9D9F-DA97A36FD7D7}"/>
    <cellStyle name="Table Label 8 5 3 4" xfId="57825" xr:uid="{5C5BABAF-6E02-4DBE-B1CF-92A12397EB66}"/>
    <cellStyle name="Table Label 8 5 3 5" xfId="57826" xr:uid="{D4B0AE6A-7BF9-445D-8CC8-955AF08995AF}"/>
    <cellStyle name="Table Label 8 5 4" xfId="57827" xr:uid="{2D14C68E-56F7-4D15-86E4-55358F570A57}"/>
    <cellStyle name="Table Label 8 5 5" xfId="57828" xr:uid="{B31F5D7B-814E-4129-92C2-1CF74762256A}"/>
    <cellStyle name="Table Label 8 5 6" xfId="57829" xr:uid="{45E4A5FA-B9E2-430C-A611-64298C726299}"/>
    <cellStyle name="Table Label 8 5 7" xfId="57830" xr:uid="{A8747BAA-B3F7-4F34-AFB3-8BC2A94EDDFA}"/>
    <cellStyle name="Table Label 8 5_Commentaires" xfId="57831" xr:uid="{9A6C462F-FA1E-4457-A80B-E028E25AD8FA}"/>
    <cellStyle name="Table Label 8 6" xfId="57832" xr:uid="{713CC67B-678D-460A-8221-32244F59EB5F}"/>
    <cellStyle name="Table Label 8 6 2" xfId="57833" xr:uid="{710E1522-F5DE-499B-9945-808CEFBF86E9}"/>
    <cellStyle name="Table Label 8 6 2 2" xfId="57834" xr:uid="{6DAECFC1-F000-4EE7-94AC-D73C258C50F6}"/>
    <cellStyle name="Table Label 8 6 2 3" xfId="57835" xr:uid="{6EF310B6-F73E-4CD2-8D37-44329633552D}"/>
    <cellStyle name="Table Label 8 6 2 4" xfId="57836" xr:uid="{DCE1A5F3-54A3-49A0-8683-749783532365}"/>
    <cellStyle name="Table Label 8 6 2 5" xfId="57837" xr:uid="{03DA4250-77AD-4F1E-857B-7EF5DE14FD12}"/>
    <cellStyle name="Table Label 8 6 2_Commentaires" xfId="57838" xr:uid="{7C797D86-17CB-49E3-B025-DAB8D0A57542}"/>
    <cellStyle name="Table Label 8 6 3" xfId="57839" xr:uid="{A820EDDE-5D63-4546-BAAC-7F433B1119F7}"/>
    <cellStyle name="Table Label 8 6 4" xfId="57840" xr:uid="{A258B0DD-997C-48EE-A571-65FCD81482DE}"/>
    <cellStyle name="Table Label 8 6 5" xfId="57841" xr:uid="{F00CD73F-1A28-428D-B7DE-9060206425D0}"/>
    <cellStyle name="Table Label 8 6 6" xfId="57842" xr:uid="{CBCA2886-72F6-4C34-937D-0DCD4030C870}"/>
    <cellStyle name="Table Label 8 6_Commentaires" xfId="57843" xr:uid="{092912DC-6D58-4817-8D2D-A3732E626C2E}"/>
    <cellStyle name="Table Label 8 7" xfId="57844" xr:uid="{782C97CD-6B6A-47DD-AFC5-FD66E0A77CA5}"/>
    <cellStyle name="Table Label 8 7 2" xfId="57845" xr:uid="{559CBDC6-C2F6-47A5-B98C-BD9164A44030}"/>
    <cellStyle name="Table Label 8 7 3" xfId="57846" xr:uid="{D0938847-2B43-44CE-BCD3-6ADD6376B449}"/>
    <cellStyle name="Table Label 8 7 4" xfId="57847" xr:uid="{2AD9C5E6-042D-4F34-AA0B-CA175C4BAD59}"/>
    <cellStyle name="Table Label 8 7 5" xfId="57848" xr:uid="{D3588BBF-9929-4F2C-AF99-726602EE5E0D}"/>
    <cellStyle name="Table Label 8 7_Commentaires" xfId="57849" xr:uid="{99BBB489-1C9E-49EC-8C02-A7AC34E6A146}"/>
    <cellStyle name="Table Label 8 8" xfId="57850" xr:uid="{D6718F89-7E7D-48C0-B947-F4FFC0288E34}"/>
    <cellStyle name="Table Label 8 8 2" xfId="57851" xr:uid="{0B5E6766-7E0A-4A0B-A475-347BF5885A58}"/>
    <cellStyle name="Table Label 8 8_Commentaires" xfId="57852" xr:uid="{358A4376-240D-4EDB-A4B4-A8A26619CED0}"/>
    <cellStyle name="Table Label 8 9" xfId="57853" xr:uid="{592C5A9A-2B0F-4C74-9680-E04FB76DE52C}"/>
    <cellStyle name="Table Label 8 9 2" xfId="57854" xr:uid="{8A3FD962-143A-49B5-84C0-94296D9F278C}"/>
    <cellStyle name="Table Label 8 9_Commentaires" xfId="57855" xr:uid="{3F33F25E-BAB4-4A9B-BF1E-556BDB5A030C}"/>
    <cellStyle name="Table Label 8_Commentaires" xfId="57856" xr:uid="{2235CBB1-2080-4FAC-9038-4AB70FC52644}"/>
    <cellStyle name="Table Label 9" xfId="57857" xr:uid="{3BB4B451-2171-4FFA-88BF-6138190F362F}"/>
    <cellStyle name="Table Label 9 10" xfId="57858" xr:uid="{EFFBCE62-7C99-4905-9BAD-5B8E3BA2C25C}"/>
    <cellStyle name="Table Label 9 2" xfId="57859" xr:uid="{162A1718-959F-4386-9332-8892F8F2B755}"/>
    <cellStyle name="Table Label 9 2 2" xfId="57860" xr:uid="{F07A272C-2209-461A-842A-C5FB5C8AC2CA}"/>
    <cellStyle name="Table Label 9 2 2 2" xfId="57861" xr:uid="{6C5FC939-8E64-437C-80DF-F0774847D322}"/>
    <cellStyle name="Table Label 9 2 2 2 2" xfId="57862" xr:uid="{94D6EE36-31A4-4E85-B9CC-89BD04475109}"/>
    <cellStyle name="Table Label 9 2 2 2 3" xfId="57863" xr:uid="{0226BBFF-55EF-40A6-B707-E157151300DE}"/>
    <cellStyle name="Table Label 9 2 2 2 4" xfId="57864" xr:uid="{83397657-34C0-4602-B8B5-E76E312254C5}"/>
    <cellStyle name="Table Label 9 2 2 2 5" xfId="57865" xr:uid="{6A2F87E2-614C-4A52-8438-5A3B66CF33BA}"/>
    <cellStyle name="Table Label 9 2 2 3" xfId="57866" xr:uid="{DF0E1598-5759-4FA6-90CE-AD3156317DE1}"/>
    <cellStyle name="Table Label 9 2 2 3 2" xfId="57867" xr:uid="{F084C96D-A3ED-453C-A23A-230E3D236A62}"/>
    <cellStyle name="Table Label 9 2 2 3 3" xfId="57868" xr:uid="{85EA3CCA-2D0A-41D5-B5AE-14B860DEFBD5}"/>
    <cellStyle name="Table Label 9 2 2 3 4" xfId="57869" xr:uid="{80657061-0C62-4D00-A5A6-409853BC9863}"/>
    <cellStyle name="Table Label 9 2 2 3 5" xfId="57870" xr:uid="{5A40C9F8-933F-43BB-BCBB-E5219A309FE9}"/>
    <cellStyle name="Table Label 9 2 2 4" xfId="57871" xr:uid="{F9C940CF-2080-479D-AD49-52F288704E9B}"/>
    <cellStyle name="Table Label 9 2 2 5" xfId="57872" xr:uid="{35520031-E55F-4E9C-8F9D-2CE74806748B}"/>
    <cellStyle name="Table Label 9 2 2 6" xfId="57873" xr:uid="{5F7FDFD3-3501-4D53-9197-50C3BD400643}"/>
    <cellStyle name="Table Label 9 2 2 7" xfId="57874" xr:uid="{43831696-DADD-45CE-8067-370AA3DFF382}"/>
    <cellStyle name="Table Label 9 2 2_Commentaires" xfId="57875" xr:uid="{DBFA7F8A-D5B2-4D5E-B9F8-01108431B253}"/>
    <cellStyle name="Table Label 9 2 3" xfId="57876" xr:uid="{A0B08470-E957-4C98-A180-C0860A2106BE}"/>
    <cellStyle name="Table Label 9 2 3 2" xfId="57877" xr:uid="{4B728300-10C2-4C13-9505-5AA5977FD23D}"/>
    <cellStyle name="Table Label 9 2 3 2 2" xfId="57878" xr:uid="{2850F51B-8C30-4ED4-A1A7-1F78079CA34E}"/>
    <cellStyle name="Table Label 9 2 3 2 3" xfId="57879" xr:uid="{5F1C2A6D-0A4A-455B-9938-8FF86761835D}"/>
    <cellStyle name="Table Label 9 2 3 2 4" xfId="57880" xr:uid="{51DAAD71-A25D-47F9-B495-3C3144885901}"/>
    <cellStyle name="Table Label 9 2 3 2 5" xfId="57881" xr:uid="{BF66069E-5963-4151-9963-B84B8B3F15C2}"/>
    <cellStyle name="Table Label 9 2 3 3" xfId="57882" xr:uid="{1531ABFA-A604-4D64-9A7E-39B73802E8DB}"/>
    <cellStyle name="Table Label 9 2 3 3 2" xfId="57883" xr:uid="{0670B337-A1D0-421B-AAA5-63892F33B74C}"/>
    <cellStyle name="Table Label 9 2 3 3 3" xfId="57884" xr:uid="{C37AC2E8-50AA-4EED-A056-3B23EF4DCE90}"/>
    <cellStyle name="Table Label 9 2 3 3 4" xfId="57885" xr:uid="{379FAAB2-F0A0-4CFB-A107-9019198E6F87}"/>
    <cellStyle name="Table Label 9 2 3 3 5" xfId="57886" xr:uid="{4B75BA92-524D-40FF-8CF4-A7893F701205}"/>
    <cellStyle name="Table Label 9 2 3 4" xfId="57887" xr:uid="{2299190E-66EA-443A-8D38-6F21184040CB}"/>
    <cellStyle name="Table Label 9 2 3 5" xfId="57888" xr:uid="{73BB2F7A-E135-49E7-A58B-0C54C6037EC3}"/>
    <cellStyle name="Table Label 9 2 3 6" xfId="57889" xr:uid="{53221371-CDFA-44FB-847A-ECB07F8FDA36}"/>
    <cellStyle name="Table Label 9 2 3 7" xfId="57890" xr:uid="{D74F1218-78A0-4EF3-85E1-9559CAB20521}"/>
    <cellStyle name="Table Label 9 2 4" xfId="57891" xr:uid="{41C1DA44-836E-4F58-9167-7F25028AF386}"/>
    <cellStyle name="Table Label 9 2 4 2" xfId="57892" xr:uid="{5B02ED09-736E-490E-8DC2-5E16C5120BAC}"/>
    <cellStyle name="Table Label 9 2 4 3" xfId="57893" xr:uid="{D11F0920-7C13-43E6-ADE5-2D60DD40DCFA}"/>
    <cellStyle name="Table Label 9 2 4 4" xfId="57894" xr:uid="{71AD10FB-1933-4CF0-9E0A-C98BFEDA4CD0}"/>
    <cellStyle name="Table Label 9 2 4 5" xfId="57895" xr:uid="{F5B24A94-6854-488A-9820-FC270B085837}"/>
    <cellStyle name="Table Label 9 2 5" xfId="57896" xr:uid="{1DAC4C82-6B58-4820-9FEC-7508D9E29D7B}"/>
    <cellStyle name="Table Label 9 2 5 2" xfId="57897" xr:uid="{DE995050-EAA8-4970-8A84-9724C1D8E2E2}"/>
    <cellStyle name="Table Label 9 2 5 3" xfId="57898" xr:uid="{73605229-731E-481A-A7C8-33E7850F30D5}"/>
    <cellStyle name="Table Label 9 2 5 4" xfId="57899" xr:uid="{AC4B56B4-D5C6-4622-A509-F7C3E8E3652C}"/>
    <cellStyle name="Table Label 9 2 5 5" xfId="57900" xr:uid="{D198DE20-FEBA-4A3A-AB0E-DFE3B7785A49}"/>
    <cellStyle name="Table Label 9 2 6" xfId="57901" xr:uid="{DA0593E8-0668-4AFE-B924-CB4A033DEBC6}"/>
    <cellStyle name="Table Label 9 2 7" xfId="57902" xr:uid="{421E00C5-8D70-46BF-B336-53A6C2BF999D}"/>
    <cellStyle name="Table Label 9 2 8" xfId="57903" xr:uid="{D08B3387-3804-4A75-9C35-40CADA08F856}"/>
    <cellStyle name="Table Label 9 2 9" xfId="57904" xr:uid="{0006B434-CD4E-43F1-BEF9-6AE2C638827C}"/>
    <cellStyle name="Table Label 9 2_Commentaires" xfId="57905" xr:uid="{CB3879B3-FC33-439D-912F-50F9346B8DF7}"/>
    <cellStyle name="Table Label 9 3" xfId="57906" xr:uid="{6139C73F-29BE-46B2-B1C9-E0691E59CB29}"/>
    <cellStyle name="Table Label 9 3 2" xfId="57907" xr:uid="{DB291E2D-82D0-49CC-BFCE-6CD436154B62}"/>
    <cellStyle name="Table Label 9 3 2 2" xfId="57908" xr:uid="{669C8515-2D1C-4960-80C7-A3ADB802A6D9}"/>
    <cellStyle name="Table Label 9 3 2 3" xfId="57909" xr:uid="{D7A27E74-E0BA-4DED-988F-34B1100FFDFA}"/>
    <cellStyle name="Table Label 9 3 2 4" xfId="57910" xr:uid="{3182D135-D68F-4834-AC12-CAC9C756D057}"/>
    <cellStyle name="Table Label 9 3 2 5" xfId="57911" xr:uid="{78A80574-B732-4BC5-9795-5777E7698E78}"/>
    <cellStyle name="Table Label 9 3 2_Commentaires" xfId="57912" xr:uid="{E0A1ABB6-DBD6-4657-8A45-55CAB32B7734}"/>
    <cellStyle name="Table Label 9 3 3" xfId="57913" xr:uid="{DD183951-F965-4285-9F8C-7061E5A108DE}"/>
    <cellStyle name="Table Label 9 3 3 2" xfId="57914" xr:uid="{ED33E490-1565-4352-AB15-4EE1C9AE4CD8}"/>
    <cellStyle name="Table Label 9 3 3 3" xfId="57915" xr:uid="{D75881E8-E4E0-47EF-9F6B-69135AEB515E}"/>
    <cellStyle name="Table Label 9 3 3 4" xfId="57916" xr:uid="{1C9D157C-EBE9-40C3-BA6C-94B1AE86101A}"/>
    <cellStyle name="Table Label 9 3 3 5" xfId="57917" xr:uid="{12D09393-1554-4ABB-8ED2-DE6992489464}"/>
    <cellStyle name="Table Label 9 3 4" xfId="57918" xr:uid="{A86F3E8C-B371-4AB1-8207-4E8103890EA4}"/>
    <cellStyle name="Table Label 9 3 5" xfId="57919" xr:uid="{0597506D-39F5-4A0D-A715-5EEC2E76296E}"/>
    <cellStyle name="Table Label 9 3 6" xfId="57920" xr:uid="{A30F063B-5EFF-4EDA-A1B5-09BE719FAB36}"/>
    <cellStyle name="Table Label 9 3 7" xfId="57921" xr:uid="{8FA2E30A-25E8-4343-AD48-93A1C13D72B0}"/>
    <cellStyle name="Table Label 9 3_Commentaires" xfId="57922" xr:uid="{B0B43BA5-6F3D-41B5-A020-8CF8965BCB41}"/>
    <cellStyle name="Table Label 9 4" xfId="57923" xr:uid="{16CE1A9A-9E3D-4206-9253-E866B22E102B}"/>
    <cellStyle name="Table Label 9 4 2" xfId="57924" xr:uid="{FF7F5005-1B98-43C2-A743-E4A53EB1772B}"/>
    <cellStyle name="Table Label 9 4 2 2" xfId="57925" xr:uid="{5D197279-44FA-4A04-9C6A-97E69876908A}"/>
    <cellStyle name="Table Label 9 4 2 3" xfId="57926" xr:uid="{151583F8-674F-4DDE-9997-B5401A07D282}"/>
    <cellStyle name="Table Label 9 4 2 4" xfId="57927" xr:uid="{E5CB38C0-B5C7-4396-AC13-8840044796B8}"/>
    <cellStyle name="Table Label 9 4 2 5" xfId="57928" xr:uid="{7E748081-F6D9-4813-B42F-69A46ED5F0F9}"/>
    <cellStyle name="Table Label 9 4 2_Commentaires" xfId="57929" xr:uid="{3600E3EF-9297-4D26-B2B8-98CCBC7296E5}"/>
    <cellStyle name="Table Label 9 4 3" xfId="57930" xr:uid="{1EDC997E-A989-4AA3-A427-32C3A57E93CD}"/>
    <cellStyle name="Table Label 9 4 3 2" xfId="57931" xr:uid="{B62777C8-E059-4495-A305-60AB983196D2}"/>
    <cellStyle name="Table Label 9 4 3 3" xfId="57932" xr:uid="{ABC0D9A3-6385-46FE-985E-C82310506E21}"/>
    <cellStyle name="Table Label 9 4 3 4" xfId="57933" xr:uid="{E48BDC61-C406-4906-BF77-4B2F52CB2A49}"/>
    <cellStyle name="Table Label 9 4 3 5" xfId="57934" xr:uid="{ADAF26C8-9EE4-41ED-9AB6-A68ED07F0F8E}"/>
    <cellStyle name="Table Label 9 4 4" xfId="57935" xr:uid="{C5EE7CAE-4735-4835-BBD3-68987201559B}"/>
    <cellStyle name="Table Label 9 4 5" xfId="57936" xr:uid="{E907C103-BB10-48E0-9D22-BB3146BA4AFB}"/>
    <cellStyle name="Table Label 9 4 6" xfId="57937" xr:uid="{E10DB693-3621-40A8-803B-57232BF45969}"/>
    <cellStyle name="Table Label 9 4 7" xfId="57938" xr:uid="{D9548D70-69C0-4D9B-BC02-862CD78B1715}"/>
    <cellStyle name="Table Label 9 4_Commentaires" xfId="57939" xr:uid="{632D9279-C5F2-4A19-98ED-80BFA45EB931}"/>
    <cellStyle name="Table Label 9 5" xfId="57940" xr:uid="{F00190E8-6F26-4A88-A808-5257794E9C1F}"/>
    <cellStyle name="Table Label 9 5 2" xfId="57941" xr:uid="{C3448277-EDF5-4846-9C0B-4372EACB9D5F}"/>
    <cellStyle name="Table Label 9 5 2 2" xfId="57942" xr:uid="{9FE67958-9D27-4963-8524-6FC12DCB0DC3}"/>
    <cellStyle name="Table Label 9 5 2 3" xfId="57943" xr:uid="{7235A44B-68AE-47E8-B54A-F240576450C6}"/>
    <cellStyle name="Table Label 9 5 2 4" xfId="57944" xr:uid="{2AFF86FF-41E8-43C4-BB3E-A2C87D47C2D9}"/>
    <cellStyle name="Table Label 9 5 2 5" xfId="57945" xr:uid="{C2B5813B-451D-4BC0-9CE0-32530C4C2C11}"/>
    <cellStyle name="Table Label 9 5 2_Commentaires" xfId="57946" xr:uid="{17088118-D0FA-40D5-953B-7CCCA03A2450}"/>
    <cellStyle name="Table Label 9 5 3" xfId="57947" xr:uid="{674B161B-5327-4F03-88E6-0E387F14B083}"/>
    <cellStyle name="Table Label 9 5 4" xfId="57948" xr:uid="{7C87E16B-5B33-484F-A081-D50BB19FE2CF}"/>
    <cellStyle name="Table Label 9 5 5" xfId="57949" xr:uid="{57048B8E-925D-43C6-9AC1-EC99348EF5BE}"/>
    <cellStyle name="Table Label 9 5 6" xfId="57950" xr:uid="{43C3B1DF-BB88-479D-A33E-196C6AC244D3}"/>
    <cellStyle name="Table Label 9 5_Commentaires" xfId="57951" xr:uid="{45A69F6F-1C6D-479C-85E1-71534C32C687}"/>
    <cellStyle name="Table Label 9 6" xfId="57952" xr:uid="{5D6F03E3-867A-4D6D-9D80-A332745DAFF8}"/>
    <cellStyle name="Table Label 9 6 2" xfId="57953" xr:uid="{B54E08AC-D2A8-4859-AB4B-1DA4021D5A5A}"/>
    <cellStyle name="Table Label 9 6 2 2" xfId="57954" xr:uid="{0F42DB14-2A61-40A6-AC92-419C51C66B78}"/>
    <cellStyle name="Table Label 9 6 2_Commentaires" xfId="57955" xr:uid="{1EC663FF-CF5E-40C4-B826-88CAAE520413}"/>
    <cellStyle name="Table Label 9 6 3" xfId="57956" xr:uid="{B81AE3C7-7C73-463E-983F-AFA78DFA38C7}"/>
    <cellStyle name="Table Label 9 6 4" xfId="57957" xr:uid="{21486B1A-54A0-467E-83C4-54D4C5F96E9B}"/>
    <cellStyle name="Table Label 9 6 5" xfId="57958" xr:uid="{B10955F6-6512-4FEB-9672-5909F0D5B349}"/>
    <cellStyle name="Table Label 9 6_Commentaires" xfId="57959" xr:uid="{793BE6A6-6171-4C3B-B08A-8A042C29CB1B}"/>
    <cellStyle name="Table Label 9 7" xfId="57960" xr:uid="{2439FB7E-562B-4F5B-8A77-21CBDB4504A7}"/>
    <cellStyle name="Table Label 9 7 2" xfId="57961" xr:uid="{5FAF1B1E-D436-4BE3-A9B0-CF1D04EE3E70}"/>
    <cellStyle name="Table Label 9 7_Commentaires" xfId="57962" xr:uid="{04BDEBF3-295A-44AA-AB96-5860E0E10AE1}"/>
    <cellStyle name="Table Label 9 8" xfId="57963" xr:uid="{5632EBE3-F813-42B0-B30C-D2ACC72FA2C2}"/>
    <cellStyle name="Table Label 9 8 2" xfId="57964" xr:uid="{2137E8DE-3F3B-4952-8C5D-D4D9AB9827EC}"/>
    <cellStyle name="Table Label 9 8_Commentaires" xfId="57965" xr:uid="{4E3268DF-5BF4-4C79-8CB8-FFE7B5F46108}"/>
    <cellStyle name="Table Label 9 9" xfId="57966" xr:uid="{F82F9875-2A68-4DCE-8FDB-9C61764D73F3}"/>
    <cellStyle name="Table Label 9_Commentaires" xfId="57967" xr:uid="{AC26C6FD-FADF-4CB8-A6D1-89E4BFAB3842}"/>
    <cellStyle name="Table Label_Commentaires" xfId="57968" xr:uid="{5A42A8D4-1DCE-40D2-BB6A-C01AD2647682}"/>
    <cellStyle name="Table Sub Head" xfId="57969" xr:uid="{E43560C1-7334-40E3-9C9B-DADC6A74D0AC}"/>
    <cellStyle name="Table Title" xfId="57970" xr:uid="{232DC214-19C2-4301-BF3F-25E907F57F2D}"/>
    <cellStyle name="Texte explicatif" xfId="18" builtinId="53" customBuiltin="1"/>
    <cellStyle name="Texte explicatif 1" xfId="57971" xr:uid="{1D812D01-FA78-408A-8D30-A6635FDD97D9}"/>
    <cellStyle name="Texte explicatif 2" xfId="57972" xr:uid="{F49DA6D6-EEE5-4EE8-B5B8-A11F446386C2}"/>
    <cellStyle name="Texte explicatif 3" xfId="57973" xr:uid="{D03849C4-BC80-4B12-91A6-7008CA0614F5}"/>
    <cellStyle name="Title" xfId="57974" xr:uid="{BAE38B2C-FAD8-45E9-B755-35A129E8648D}"/>
    <cellStyle name="Titre" xfId="3" builtinId="15" customBuiltin="1"/>
    <cellStyle name="Titre 1" xfId="57975" xr:uid="{2B2DDFFB-954C-45FF-BA0F-D29BFBD92140}"/>
    <cellStyle name="Titre 1 1" xfId="57976" xr:uid="{93202E1F-E9BC-4FD1-8522-E89247653F15}"/>
    <cellStyle name="Titre 1 1 1" xfId="57977" xr:uid="{743618E8-1EFD-4632-9DB8-8BBE31D2FA55}"/>
    <cellStyle name="Titre 1 1 1 1" xfId="57978" xr:uid="{425C1AA6-AF81-4AE9-B65E-2CE2313D3A40}"/>
    <cellStyle name="Titre 2" xfId="57979" xr:uid="{EAF021D5-A33A-477F-925B-575CB32F9D22}"/>
    <cellStyle name="Titre 2 2" xfId="61780" xr:uid="{18D34F5E-3B16-4F46-9728-DE9767FE83BF}"/>
    <cellStyle name="Titre 3" xfId="57980" xr:uid="{EDD73E8F-9A41-4BB2-980E-3BAA39219CA9}"/>
    <cellStyle name="Titre de la feuille" xfId="57981" xr:uid="{2EC1B3BE-1E6F-4296-B849-BD7D80D11168}"/>
    <cellStyle name="Titre 1" xfId="4" builtinId="16" customBuiltin="1"/>
    <cellStyle name="Titre 1 1" xfId="57982" xr:uid="{4D4A4367-781C-4141-8CFB-7642090A27E2}"/>
    <cellStyle name="Titre 1 2" xfId="57983" xr:uid="{E8FCFD81-5C79-487D-B2D8-1077F3D32E6E}"/>
    <cellStyle name="Titre 1 3" xfId="57984" xr:uid="{4AB384F4-D3DD-45CE-8F61-B2613FEBD817}"/>
    <cellStyle name="Titre 2" xfId="5" builtinId="17" customBuiltin="1"/>
    <cellStyle name="Titre 2 1" xfId="57985" xr:uid="{85AA74BC-DB41-4A26-BD68-DD2B779CE5C6}"/>
    <cellStyle name="Titre 2 2" xfId="57986" xr:uid="{F537C868-C1BF-4F28-9D87-95E41A0A24DB}"/>
    <cellStyle name="Titre 2 3" xfId="57987" xr:uid="{D85048CA-0560-4B0F-8B60-7A9BBE9FEF28}"/>
    <cellStyle name="Titre 3" xfId="6" builtinId="18" customBuiltin="1"/>
    <cellStyle name="Titre 3 1" xfId="57988" xr:uid="{56822F35-124F-4C00-A976-5904D2332E3D}"/>
    <cellStyle name="Titre 3 2" xfId="57989" xr:uid="{4D65CEA6-020B-444E-B6BC-AADE3ECD2021}"/>
    <cellStyle name="Titre 3 2 10" xfId="57990" xr:uid="{BF16AD01-70D1-486E-A8E7-E12002045BD0}"/>
    <cellStyle name="Titre 3 2 11" xfId="57991" xr:uid="{6F3B0987-6027-4909-93C4-324A5638B919}"/>
    <cellStyle name="Titre 3 2 12" xfId="57992" xr:uid="{7C122DFA-5EE1-4930-AD6D-4694A05E174A}"/>
    <cellStyle name="Titre 3 2 13" xfId="57993" xr:uid="{1C9FBCA4-CA74-4CBF-810B-973B292E079F}"/>
    <cellStyle name="Titre 3 2 2" xfId="57994" xr:uid="{49DC5337-04C2-43C1-90AC-A899A84E5805}"/>
    <cellStyle name="Titre 3 2 2 10" xfId="57995" xr:uid="{96012690-9768-4872-892D-FCEB76B09B4D}"/>
    <cellStyle name="Titre 3 2 2 11" xfId="57996" xr:uid="{FB0EEBAC-450B-48FE-A5FF-7EDE4349F618}"/>
    <cellStyle name="Titre 3 2 2 2" xfId="57997" xr:uid="{2D851649-255C-4C8E-BFEC-8A667B24EB6F}"/>
    <cellStyle name="Titre 3 2 2 2 10" xfId="57998" xr:uid="{8556A0F1-26EC-4BFF-8301-1361714E09AF}"/>
    <cellStyle name="Titre 3 2 2 2 2" xfId="57999" xr:uid="{2C643E55-899C-45D0-BB05-9D9C05D68D84}"/>
    <cellStyle name="Titre 3 2 2 2 2 2" xfId="58000" xr:uid="{A4608A83-90CA-440C-B70A-0CCD2EF464E4}"/>
    <cellStyle name="Titre 3 2 2 2 2 3" xfId="58001" xr:uid="{C0692006-DC7C-40FC-9C8D-82FE7A623113}"/>
    <cellStyle name="Titre 3 2 2 2 2 4" xfId="58002" xr:uid="{FA55C44F-BA8A-4775-A80F-3C4F1466FDAF}"/>
    <cellStyle name="Titre 3 2 2 2 2 5" xfId="58003" xr:uid="{4E81A9D2-E397-49BB-97F6-186FC8B42B0D}"/>
    <cellStyle name="Titre 3 2 2 2 2 6" xfId="58004" xr:uid="{6F3F9994-964C-4C96-9254-323A5373EB70}"/>
    <cellStyle name="Titre 3 2 2 2 2 7" xfId="58005" xr:uid="{E6FAAD8C-D9CD-4C9E-A212-7A9C2D4581B7}"/>
    <cellStyle name="Titre 3 2 2 2 2 8" xfId="58006" xr:uid="{DF0D4B4D-A6B7-48D3-A6EC-E78FEF009155}"/>
    <cellStyle name="Titre 3 2 2 2 2 9" xfId="58007" xr:uid="{2E96D51F-73F8-4DB8-BA15-BF6E5055C201}"/>
    <cellStyle name="Titre 3 2 2 2 3" xfId="58008" xr:uid="{24F2B0EB-83B1-47CB-9D75-679D09415BEE}"/>
    <cellStyle name="Titre 3 2 2 2 4" xfId="58009" xr:uid="{BFE5211F-714D-4C1A-8C42-53B307A225A8}"/>
    <cellStyle name="Titre 3 2 2 2 5" xfId="58010" xr:uid="{2059FD0C-BB67-4452-9D54-9736B7C8A3B2}"/>
    <cellStyle name="Titre 3 2 2 2 6" xfId="58011" xr:uid="{7C1F8AD6-EBBD-4D0D-B6EF-5A73563A3147}"/>
    <cellStyle name="Titre 3 2 2 2 7" xfId="58012" xr:uid="{76F363FF-419B-4FFD-9695-9525BFEDD8BD}"/>
    <cellStyle name="Titre 3 2 2 2 8" xfId="58013" xr:uid="{9DAF4C24-CD59-4C00-879B-4ED4DF1653BF}"/>
    <cellStyle name="Titre 3 2 2 2 9" xfId="58014" xr:uid="{B956CB93-EF29-480F-8E96-C73B8427944B}"/>
    <cellStyle name="Titre 3 2 2 3" xfId="58015" xr:uid="{0780E626-9A5B-4556-B8CA-3C8055E984FC}"/>
    <cellStyle name="Titre 3 2 2 3 2" xfId="58016" xr:uid="{DE04D766-BDF1-4C0A-847A-D5838AF96F19}"/>
    <cellStyle name="Titre 3 2 2 3 3" xfId="58017" xr:uid="{CBD85121-3077-484E-98B1-C72F34F24EDB}"/>
    <cellStyle name="Titre 3 2 2 3 4" xfId="58018" xr:uid="{F5F00E27-0CC4-4A42-AECF-FD8F84AF7BCD}"/>
    <cellStyle name="Titre 3 2 2 3 5" xfId="58019" xr:uid="{3E944883-4271-4970-8750-3E9EC35FDA29}"/>
    <cellStyle name="Titre 3 2 2 3 6" xfId="58020" xr:uid="{C0B2224E-E6E0-4A90-A0A4-6AA9AAD0F033}"/>
    <cellStyle name="Titre 3 2 2 3 7" xfId="58021" xr:uid="{DF9D38F6-14EF-4C2A-A630-90FFEAA77907}"/>
    <cellStyle name="Titre 3 2 2 3 8" xfId="58022" xr:uid="{73A65088-2B1A-40CF-9F7D-6F8AB131C6F7}"/>
    <cellStyle name="Titre 3 2 2 3 9" xfId="58023" xr:uid="{7A617479-A080-42C9-9E76-E06B075596C3}"/>
    <cellStyle name="Titre 3 2 2 4" xfId="58024" xr:uid="{9DB64A83-5903-49B0-9DED-19DE5C96A742}"/>
    <cellStyle name="Titre 3 2 2 5" xfId="58025" xr:uid="{BFCED9B5-B70B-4A64-BEAE-B838BA18CA27}"/>
    <cellStyle name="Titre 3 2 2 6" xfId="58026" xr:uid="{3FE8441F-621E-4D9E-B78D-195E20747778}"/>
    <cellStyle name="Titre 3 2 2 7" xfId="58027" xr:uid="{6E0E55D0-77F0-4846-9235-D3B5515732D7}"/>
    <cellStyle name="Titre 3 2 2 8" xfId="58028" xr:uid="{449234EF-5A6B-4C33-A139-117B3738CED7}"/>
    <cellStyle name="Titre 3 2 2 9" xfId="58029" xr:uid="{B1782B5C-DCB3-4905-969B-6D7E9DA1D1A7}"/>
    <cellStyle name="Titre 3 2 2_Commentaires" xfId="58030" xr:uid="{3DD31235-B9A2-476D-8615-9F8FE2E9A305}"/>
    <cellStyle name="Titre 3 2 3" xfId="58031" xr:uid="{F206F95C-0F4B-4619-AC0D-C63F4C6E7513}"/>
    <cellStyle name="Titre 3 2 3 10" xfId="58032" xr:uid="{2870F26F-DCAA-466A-9D04-8767F6FFB0E2}"/>
    <cellStyle name="Titre 3 2 3 2" xfId="58033" xr:uid="{E6234CDA-2D05-4CD2-B7A7-1E64B19C1ABB}"/>
    <cellStyle name="Titre 3 2 3 2 2" xfId="58034" xr:uid="{7266BDC8-BD07-4924-9707-6429CB885DAB}"/>
    <cellStyle name="Titre 3 2 3 2 3" xfId="58035" xr:uid="{2D89C956-B533-45E1-A0A2-2272A4491787}"/>
    <cellStyle name="Titre 3 2 3 2 4" xfId="58036" xr:uid="{63ABCBDA-985F-467C-9BFD-2CE3FB6A5F90}"/>
    <cellStyle name="Titre 3 2 3 2 5" xfId="58037" xr:uid="{AEF94E16-F039-4715-B90C-8CB097F00633}"/>
    <cellStyle name="Titre 3 2 3 2 6" xfId="58038" xr:uid="{A734AC99-4801-413A-8943-E71E0102A524}"/>
    <cellStyle name="Titre 3 2 3 2 7" xfId="58039" xr:uid="{70E5A993-517F-472A-8607-BB1647BAAAF7}"/>
    <cellStyle name="Titre 3 2 3 2 8" xfId="58040" xr:uid="{63E169CA-8867-444B-9428-9F1017B147D6}"/>
    <cellStyle name="Titre 3 2 3 2 9" xfId="58041" xr:uid="{14F8B34F-97B0-46FA-9A76-281EDD535877}"/>
    <cellStyle name="Titre 3 2 3 3" xfId="58042" xr:uid="{E509CF63-A89A-42E1-8C63-45ECB4E5C9E9}"/>
    <cellStyle name="Titre 3 2 3 4" xfId="58043" xr:uid="{A4B484C3-7952-4847-9583-B73BD4519E16}"/>
    <cellStyle name="Titre 3 2 3 5" xfId="58044" xr:uid="{8ED419FB-1858-4385-B220-32AAC31E548B}"/>
    <cellStyle name="Titre 3 2 3 6" xfId="58045" xr:uid="{D09E6FE5-3D8C-45D3-8B9C-594A6220850C}"/>
    <cellStyle name="Titre 3 2 3 7" xfId="58046" xr:uid="{0DB4EF36-DE12-4DC0-8B0C-035F29E3A31B}"/>
    <cellStyle name="Titre 3 2 3 8" xfId="58047" xr:uid="{80B58F9E-5FE7-4897-8037-6B88FFA9E4A2}"/>
    <cellStyle name="Titre 3 2 3 9" xfId="58048" xr:uid="{05B91FF8-C023-4018-9EA1-B186858D51F3}"/>
    <cellStyle name="Titre 3 2 4" xfId="58049" xr:uid="{46FDCA4B-C84C-44FF-921F-0181975E70A5}"/>
    <cellStyle name="Titre 3 2 4 10" xfId="58050" xr:uid="{FE84D1AC-952F-487E-BD9D-D8E22DE0C0BB}"/>
    <cellStyle name="Titre 3 2 4 2" xfId="58051" xr:uid="{761F84F8-56C3-4823-A069-59CF210E0710}"/>
    <cellStyle name="Titre 3 2 4 2 2" xfId="58052" xr:uid="{B6C43A21-CF40-4444-97D6-D6B23AD668CC}"/>
    <cellStyle name="Titre 3 2 4 2 3" xfId="58053" xr:uid="{D9B3C551-BB51-42B7-B15D-DAEBCE3621A5}"/>
    <cellStyle name="Titre 3 2 4 2 4" xfId="58054" xr:uid="{341A3991-B0DD-4B88-B98E-20423F210E4F}"/>
    <cellStyle name="Titre 3 2 4 2 5" xfId="58055" xr:uid="{92B05B54-2708-4F12-9C2E-C64EEE178242}"/>
    <cellStyle name="Titre 3 2 4 2 6" xfId="58056" xr:uid="{4C65879F-0C7C-437A-A8BF-B8434ACD1AFB}"/>
    <cellStyle name="Titre 3 2 4 2 7" xfId="58057" xr:uid="{19F83F85-6397-47EE-9E3C-6436A3662DB7}"/>
    <cellStyle name="Titre 3 2 4 2 8" xfId="58058" xr:uid="{12351127-8D70-45B5-BB7D-A485DFDF0AEE}"/>
    <cellStyle name="Titre 3 2 4 2 9" xfId="58059" xr:uid="{6A3F3C92-F49E-4AEA-9954-198FB71B7CC0}"/>
    <cellStyle name="Titre 3 2 4 3" xfId="58060" xr:uid="{7DD1F8BB-515D-4BD0-BD52-8B3EAC3C3671}"/>
    <cellStyle name="Titre 3 2 4 4" xfId="58061" xr:uid="{0298F74B-5DC2-4DF1-A4E6-B33D659AE186}"/>
    <cellStyle name="Titre 3 2 4 5" xfId="58062" xr:uid="{EE885C87-E1C6-478A-BAE9-014716F19B79}"/>
    <cellStyle name="Titre 3 2 4 6" xfId="58063" xr:uid="{076FE4C8-15A4-4E34-95C2-F82488728B64}"/>
    <cellStyle name="Titre 3 2 4 7" xfId="58064" xr:uid="{BE7460BC-E4CC-4542-8048-757DA064692E}"/>
    <cellStyle name="Titre 3 2 4 8" xfId="58065" xr:uid="{C965A757-52FF-41A3-98EF-5ED3AC5256E4}"/>
    <cellStyle name="Titre 3 2 4 9" xfId="58066" xr:uid="{192420EF-5D2B-467B-9437-B7A814D2C247}"/>
    <cellStyle name="Titre 3 2 5" xfId="58067" xr:uid="{31EAE642-0977-41EE-B3A7-A524C023AE4B}"/>
    <cellStyle name="Titre 3 2 5 10" xfId="58068" xr:uid="{6C9E1270-BA37-4038-8036-412A61A4DCF2}"/>
    <cellStyle name="Titre 3 2 5 2" xfId="58069" xr:uid="{84E20C87-18CC-4C22-AD2B-DF1E5EE0D0DB}"/>
    <cellStyle name="Titre 3 2 5 2 2" xfId="58070" xr:uid="{40F1205F-C68C-45EC-89F8-CFCDF55AEF77}"/>
    <cellStyle name="Titre 3 2 5 2 3" xfId="58071" xr:uid="{32B115D2-9E7B-427E-A6C8-A1E12E5A2570}"/>
    <cellStyle name="Titre 3 2 5 2 4" xfId="58072" xr:uid="{43DDCEE4-7B65-45E6-9873-CB3F3FD0104F}"/>
    <cellStyle name="Titre 3 2 5 2 5" xfId="58073" xr:uid="{A5CD4C63-AB8A-4D06-A964-59016C53A84A}"/>
    <cellStyle name="Titre 3 2 5 2 6" xfId="58074" xr:uid="{A16D7B32-AB55-42B3-8D48-034E9AED0A49}"/>
    <cellStyle name="Titre 3 2 5 2 7" xfId="58075" xr:uid="{DCE11369-D1D0-4E05-BB5A-FF0B7D20B7C6}"/>
    <cellStyle name="Titre 3 2 5 2 8" xfId="58076" xr:uid="{B5CC970A-5A51-4834-896A-C7F125ACFE26}"/>
    <cellStyle name="Titre 3 2 5 2 9" xfId="58077" xr:uid="{2307F556-D87B-4072-886C-0021AD478C88}"/>
    <cellStyle name="Titre 3 2 5 3" xfId="58078" xr:uid="{ED6852CF-7B0E-4A83-95B8-F44243D87197}"/>
    <cellStyle name="Titre 3 2 5 4" xfId="58079" xr:uid="{A453C327-DB86-4A42-A5FE-AC92648673B2}"/>
    <cellStyle name="Titre 3 2 5 5" xfId="58080" xr:uid="{A7FE0485-A03E-4824-BC20-D15A25F36516}"/>
    <cellStyle name="Titre 3 2 5 6" xfId="58081" xr:uid="{9C2E8EC0-00F8-45E2-8174-FB8515EBEF78}"/>
    <cellStyle name="Titre 3 2 5 7" xfId="58082" xr:uid="{7A951377-4A0C-4923-8BEF-E9D35D039A3F}"/>
    <cellStyle name="Titre 3 2 5 8" xfId="58083" xr:uid="{859B1394-6D18-46D8-9BA8-E5B9D1FD4EB6}"/>
    <cellStyle name="Titre 3 2 5 9" xfId="58084" xr:uid="{0B8DD2AE-58F2-46DC-A3F2-C84D29B0388F}"/>
    <cellStyle name="Titre 3 2 6" xfId="58085" xr:uid="{D6402588-8232-4605-91EB-AB2F84BCD9B7}"/>
    <cellStyle name="Titre 3 2 7" xfId="58086" xr:uid="{6BAA5D22-DDF7-44BF-AE18-F6ED36DBA53F}"/>
    <cellStyle name="Titre 3 2 8" xfId="58087" xr:uid="{E01204D2-6D85-4B55-89E8-30E18CCF21B6}"/>
    <cellStyle name="Titre 3 2 9" xfId="58088" xr:uid="{500C744E-CDBE-479A-AA97-7482A37AE374}"/>
    <cellStyle name="Titre 3 2_Commentaires" xfId="58089" xr:uid="{BD3C08F0-6CA0-471A-967A-ECF7ED73F9B4}"/>
    <cellStyle name="Titre 3 3" xfId="58090" xr:uid="{998369A5-6F35-4E25-8AFC-560F8AFC415F}"/>
    <cellStyle name="Titre 3 3 10" xfId="58091" xr:uid="{6E10CF9C-3A94-4D7D-BF77-8C9B2BA29ADB}"/>
    <cellStyle name="Titre 3 3 11" xfId="58092" xr:uid="{E0DF34B0-DECE-4186-94F8-4CCC2ECED65E}"/>
    <cellStyle name="Titre 3 3 2" xfId="58093" xr:uid="{4D4CEFFE-848D-40EC-AB5B-1C63A9C03F56}"/>
    <cellStyle name="Titre 3 3 2 10" xfId="58094" xr:uid="{E609B2BA-551D-4BC5-906A-873B5BEE82B3}"/>
    <cellStyle name="Titre 3 3 2 2" xfId="58095" xr:uid="{69DD321C-7395-448A-8E2F-6AC12B40FCFE}"/>
    <cellStyle name="Titre 3 3 2 3" xfId="58096" xr:uid="{C3452430-45B2-4898-ADB9-F3BA18384121}"/>
    <cellStyle name="Titre 3 3 2 4" xfId="58097" xr:uid="{B6AB4D80-0CF7-43F6-86B1-E053766C61EB}"/>
    <cellStyle name="Titre 3 3 2 5" xfId="58098" xr:uid="{48B622CA-7E97-4A75-B470-10FE90AA38C2}"/>
    <cellStyle name="Titre 3 3 2 6" xfId="58099" xr:uid="{1745BBF3-28FE-40BC-AB99-E1B3943D544E}"/>
    <cellStyle name="Titre 3 3 2 7" xfId="58100" xr:uid="{FDF3836D-B56B-4121-80F2-EE48FF495BB7}"/>
    <cellStyle name="Titre 3 3 2 8" xfId="58101" xr:uid="{6B03935E-F63E-49C4-AAEC-C6AF61655606}"/>
    <cellStyle name="Titre 3 3 2 9" xfId="58102" xr:uid="{82DF6175-0494-4FB0-9D92-39366AAB4F71}"/>
    <cellStyle name="Titre 3 3 3" xfId="58103" xr:uid="{0BE63E39-E85E-4F4F-B7A2-2976F11E2539}"/>
    <cellStyle name="Titre 3 3 4" xfId="58104" xr:uid="{4B1D676F-B357-4922-AEDF-AE618662D023}"/>
    <cellStyle name="Titre 3 3 5" xfId="58105" xr:uid="{61BF31A6-FD93-409E-9D13-208798596B22}"/>
    <cellStyle name="Titre 3 3 6" xfId="58106" xr:uid="{F32E9996-20FB-497F-A090-E321A35825E2}"/>
    <cellStyle name="Titre 3 3 7" xfId="58107" xr:uid="{7673D53A-8F46-4FE1-AB89-DB2969042E91}"/>
    <cellStyle name="Titre 3 3 8" xfId="58108" xr:uid="{058685E0-D9D4-49FF-A002-BF5E03FCE56D}"/>
    <cellStyle name="Titre 3 3 9" xfId="58109" xr:uid="{E5810389-5809-4E00-AA8E-7F52A9C8A7E2}"/>
    <cellStyle name="Titre 3 3_Commentaires" xfId="58110" xr:uid="{549E3B53-846C-4C9C-BC97-38A92290F5C3}"/>
    <cellStyle name="Titre 3 4" xfId="58111" xr:uid="{0AFF3B32-414F-4165-B2B0-223702359514}"/>
    <cellStyle name="Titre 4" xfId="7" builtinId="19" customBuiltin="1"/>
    <cellStyle name="Titre 4 1" xfId="58112" xr:uid="{38BF055F-8044-4CB1-A46C-77007A805841}"/>
    <cellStyle name="Titre 4 2" xfId="58113" xr:uid="{8F8925F0-7405-4082-9E98-9F7171DDCE1C}"/>
    <cellStyle name="Titre 4 3" xfId="58114" xr:uid="{6EBDDC26-BAF7-4968-ADE6-E9BF9EBFD1A1}"/>
    <cellStyle name="Top and Bottom Border" xfId="58115" xr:uid="{3534B458-D759-4DC8-AEA8-CE885ABDCBF4}"/>
    <cellStyle name="Top and Bottom Border 10" xfId="58116" xr:uid="{EF95FE87-C530-4FED-AB26-F7DAD3F2BF0C}"/>
    <cellStyle name="Top and Bottom Border 10 10" xfId="58117" xr:uid="{250D38A9-A1BB-4FA7-ADF0-CA041B492280}"/>
    <cellStyle name="Top and Bottom Border 10 10 2" xfId="58118" xr:uid="{FBB1F880-66EE-463C-B41B-A72CA94AFF3B}"/>
    <cellStyle name="Top and Bottom Border 10 10_Commentaires" xfId="58119" xr:uid="{AF2F0FA8-98FA-4AE7-9B1A-36812E70DE59}"/>
    <cellStyle name="Top and Bottom Border 10 11" xfId="58120" xr:uid="{ADE62083-8585-41C2-9A00-65B7C4C0568A}"/>
    <cellStyle name="Top and Bottom Border 10 12" xfId="58121" xr:uid="{81FB317E-58DF-4B28-A76E-DCD2DBEB1AD1}"/>
    <cellStyle name="Top and Bottom Border 10 2" xfId="58122" xr:uid="{BF9DF8E8-5B0A-4C75-95CA-DF9674FCC0E8}"/>
    <cellStyle name="Top and Bottom Border 10 2 2" xfId="58123" xr:uid="{FE91C1E7-CD3D-4E4D-8277-F9B73740B436}"/>
    <cellStyle name="Top and Bottom Border 10 2 2 2" xfId="58124" xr:uid="{358401D6-3369-4A83-AC5B-16C9FF53419F}"/>
    <cellStyle name="Top and Bottom Border 10 2 2 2 2" xfId="58125" xr:uid="{29322BD5-80FB-44FF-9C73-5BA93C5177DC}"/>
    <cellStyle name="Top and Bottom Border 10 2 2 2 3" xfId="58126" xr:uid="{E5BDEE7A-3F00-4CEA-A753-D4ED099CFE1E}"/>
    <cellStyle name="Top and Bottom Border 10 2 2 2 4" xfId="58127" xr:uid="{633B06F3-6728-4EF9-A4D9-30A3B782DBF7}"/>
    <cellStyle name="Top and Bottom Border 10 2 2 2 5" xfId="58128" xr:uid="{01BD3F39-E28A-45ED-9B81-B17FEE008ABA}"/>
    <cellStyle name="Top and Bottom Border 10 2 2 3" xfId="58129" xr:uid="{57CA9960-C0F4-4669-88EA-442C282C9303}"/>
    <cellStyle name="Top and Bottom Border 10 2 2 3 2" xfId="58130" xr:uid="{B7229551-97B6-421F-B1FB-11D83EF5B8FD}"/>
    <cellStyle name="Top and Bottom Border 10 2 2 3 3" xfId="58131" xr:uid="{2F08E7EB-996E-46E4-97B3-0B932F581E81}"/>
    <cellStyle name="Top and Bottom Border 10 2 2 3 4" xfId="58132" xr:uid="{86A895B8-3B7C-41BE-863B-0F70F98AA44F}"/>
    <cellStyle name="Top and Bottom Border 10 2 2 3 5" xfId="58133" xr:uid="{A556C475-4B8F-40D8-B22F-481048C84F6F}"/>
    <cellStyle name="Top and Bottom Border 10 2 2 4" xfId="58134" xr:uid="{AF2DE45B-FB2F-4470-B303-ED5C028E2472}"/>
    <cellStyle name="Top and Bottom Border 10 2 2 5" xfId="58135" xr:uid="{4D4C6F27-4752-42E2-9B25-D0F4C06F34A3}"/>
    <cellStyle name="Top and Bottom Border 10 2 2 6" xfId="58136" xr:uid="{EBFDE9A9-B00D-4F0C-AD9E-E74C87A84AF3}"/>
    <cellStyle name="Top and Bottom Border 10 2 2 7" xfId="58137" xr:uid="{AB2872D3-AAD5-4B67-8B21-DFC61670B47A}"/>
    <cellStyle name="Top and Bottom Border 10 2 2_Commentaires" xfId="58138" xr:uid="{B9A53032-E8DA-438C-8F89-50C0928AEBD2}"/>
    <cellStyle name="Top and Bottom Border 10 2 3" xfId="58139" xr:uid="{4CE6EC56-1DEE-4313-89EE-D90D24D15211}"/>
    <cellStyle name="Top and Bottom Border 10 2 3 2" xfId="58140" xr:uid="{51073DB9-400D-41F2-9421-1D24E03EC2B2}"/>
    <cellStyle name="Top and Bottom Border 10 2 3 2 2" xfId="58141" xr:uid="{EEBA2613-BC5F-4775-9648-917BED0CBD62}"/>
    <cellStyle name="Top and Bottom Border 10 2 3 2 3" xfId="58142" xr:uid="{7E9C7E2C-BE44-42D9-994C-136C9EED7652}"/>
    <cellStyle name="Top and Bottom Border 10 2 3 2 4" xfId="58143" xr:uid="{947F4549-5DD2-4B94-9260-6E5109CC8484}"/>
    <cellStyle name="Top and Bottom Border 10 2 3 2 5" xfId="58144" xr:uid="{73C37909-C739-4E16-B492-DB87D1455DB8}"/>
    <cellStyle name="Top and Bottom Border 10 2 3 3" xfId="58145" xr:uid="{E98BA10B-9E49-43E0-8DA8-C59EC830CD0B}"/>
    <cellStyle name="Top and Bottom Border 10 2 3 3 2" xfId="58146" xr:uid="{2B0C5098-6BAB-4DC5-965E-C253F8A34A1F}"/>
    <cellStyle name="Top and Bottom Border 10 2 3 3 3" xfId="58147" xr:uid="{A334D415-CD92-41D3-82A1-F4249AC6B606}"/>
    <cellStyle name="Top and Bottom Border 10 2 3 3 4" xfId="58148" xr:uid="{E72091FE-D0ED-4E23-8B35-281522B5964D}"/>
    <cellStyle name="Top and Bottom Border 10 2 3 3 5" xfId="58149" xr:uid="{4B71A01E-0EBD-44C8-B8DD-2FCCCF6BE901}"/>
    <cellStyle name="Top and Bottom Border 10 2 3 4" xfId="58150" xr:uid="{CEE2DE0D-8A0B-4CAA-AE25-7DDD3353EB57}"/>
    <cellStyle name="Top and Bottom Border 10 2 3 5" xfId="58151" xr:uid="{89E9EFE7-E11D-4A2E-A340-B397EA472117}"/>
    <cellStyle name="Top and Bottom Border 10 2 3 6" xfId="58152" xr:uid="{2E8A964C-E22A-49B4-A367-164C8071F19B}"/>
    <cellStyle name="Top and Bottom Border 10 2 3 7" xfId="58153" xr:uid="{90229484-DA3C-455C-9F08-8555598DF584}"/>
    <cellStyle name="Top and Bottom Border 10 2 4" xfId="58154" xr:uid="{4698FC7A-E8CC-4150-AAF9-652597620410}"/>
    <cellStyle name="Top and Bottom Border 10 2 4 2" xfId="58155" xr:uid="{5ECBC937-7A9B-4FCA-8987-539286046E1D}"/>
    <cellStyle name="Top and Bottom Border 10 2 4 3" xfId="58156" xr:uid="{CAD50E3A-98D0-44AA-BB95-A0FCCB7ED1DA}"/>
    <cellStyle name="Top and Bottom Border 10 2 4 4" xfId="58157" xr:uid="{4A06AB32-AB66-420A-91F7-A69D1A94DE90}"/>
    <cellStyle name="Top and Bottom Border 10 2 4 5" xfId="58158" xr:uid="{B01DBF97-02D7-424A-B298-4081BFCBAFA8}"/>
    <cellStyle name="Top and Bottom Border 10 2 5" xfId="58159" xr:uid="{C184A941-0C35-4C3F-A38D-65709EB50F7E}"/>
    <cellStyle name="Top and Bottom Border 10 2 5 2" xfId="58160" xr:uid="{729D1687-685A-4618-9E3B-4462376474F8}"/>
    <cellStyle name="Top and Bottom Border 10 2 5 3" xfId="58161" xr:uid="{D63D6A40-7FFC-4D38-A970-CE3E400D6C11}"/>
    <cellStyle name="Top and Bottom Border 10 2 5 4" xfId="58162" xr:uid="{0C3106AE-B76B-467E-B20E-BC1E6863FE3E}"/>
    <cellStyle name="Top and Bottom Border 10 2 5 5" xfId="58163" xr:uid="{D4453131-49A0-43A5-A759-EB18827CB67E}"/>
    <cellStyle name="Top and Bottom Border 10 2 6" xfId="58164" xr:uid="{3078E186-A68B-4C3F-9041-BCD5F25CCB55}"/>
    <cellStyle name="Top and Bottom Border 10 2 7" xfId="58165" xr:uid="{540419F1-269E-4310-BE9C-2266A333D851}"/>
    <cellStyle name="Top and Bottom Border 10 2 8" xfId="58166" xr:uid="{21D82CA7-4AE7-4674-8FD7-4007062C4949}"/>
    <cellStyle name="Top and Bottom Border 10 2 9" xfId="58167" xr:uid="{62B64518-F450-4A60-A1A1-292BBC94F731}"/>
    <cellStyle name="Top and Bottom Border 10 2_Commentaires" xfId="58168" xr:uid="{D897118D-6A70-4D89-91AA-B08F0BDACF0F}"/>
    <cellStyle name="Top and Bottom Border 10 3" xfId="58169" xr:uid="{8582588E-B646-43D6-86C8-4E3D99E03E84}"/>
    <cellStyle name="Top and Bottom Border 10 3 2" xfId="58170" xr:uid="{EA051DC1-418E-4465-BCCD-52366C5B42A5}"/>
    <cellStyle name="Top and Bottom Border 10 3 2 2" xfId="58171" xr:uid="{1C033E7C-45A7-46D7-9F9B-F98BC5C69594}"/>
    <cellStyle name="Top and Bottom Border 10 3 2 3" xfId="58172" xr:uid="{B23F2764-FC2E-40CA-8128-B3354048213F}"/>
    <cellStyle name="Top and Bottom Border 10 3 2 4" xfId="58173" xr:uid="{32D34F95-59BE-4436-A73A-E2389F183B81}"/>
    <cellStyle name="Top and Bottom Border 10 3 2 5" xfId="58174" xr:uid="{B8354B6E-0BB4-4492-9043-846C067EDA37}"/>
    <cellStyle name="Top and Bottom Border 10 3 2_Commentaires" xfId="58175" xr:uid="{A18AB59A-C88F-4709-8C23-1F8CE02462B5}"/>
    <cellStyle name="Top and Bottom Border 10 3 3" xfId="58176" xr:uid="{E4209F02-780B-4C16-8605-A8AEAA301C38}"/>
    <cellStyle name="Top and Bottom Border 10 3 3 2" xfId="58177" xr:uid="{842FC638-DD4E-4B53-933F-15C8F90FCA0F}"/>
    <cellStyle name="Top and Bottom Border 10 3 3 3" xfId="58178" xr:uid="{50B58E68-49A4-42C0-88C7-820CF020AF0D}"/>
    <cellStyle name="Top and Bottom Border 10 3 3 4" xfId="58179" xr:uid="{46578C5C-0BD0-409B-96D7-4F4273C0B28D}"/>
    <cellStyle name="Top and Bottom Border 10 3 3 5" xfId="58180" xr:uid="{FA3E9276-A0B1-4000-8711-B342608CCA14}"/>
    <cellStyle name="Top and Bottom Border 10 3 4" xfId="58181" xr:uid="{E6AC65D0-A6A5-4454-91EA-F253454F1404}"/>
    <cellStyle name="Top and Bottom Border 10 3 5" xfId="58182" xr:uid="{DC7A8099-7506-4EAB-8248-804629B06785}"/>
    <cellStyle name="Top and Bottom Border 10 3 6" xfId="58183" xr:uid="{9D00D826-C326-4D54-A6EC-7BA0D49A1E54}"/>
    <cellStyle name="Top and Bottom Border 10 3 7" xfId="58184" xr:uid="{485A8218-909F-4A7A-93AC-529FC570000B}"/>
    <cellStyle name="Top and Bottom Border 10 3_Commentaires" xfId="58185" xr:uid="{1617A9E3-907B-48F0-93DE-FE957C73DFEC}"/>
    <cellStyle name="Top and Bottom Border 10 4" xfId="58186" xr:uid="{888CF6D3-E114-41A1-AFE6-1993173C4940}"/>
    <cellStyle name="Top and Bottom Border 10 4 2" xfId="58187" xr:uid="{4811D723-0686-417B-8FDC-963C0499A592}"/>
    <cellStyle name="Top and Bottom Border 10 4 2 2" xfId="58188" xr:uid="{A47BB7A0-EBE0-4959-A389-77D26CCF3F95}"/>
    <cellStyle name="Top and Bottom Border 10 4 2 3" xfId="58189" xr:uid="{8FDE14D9-C6D2-4AAC-9074-BB43B388EA74}"/>
    <cellStyle name="Top and Bottom Border 10 4 2 4" xfId="58190" xr:uid="{8E63CA42-98D7-48EB-ADD2-F6794CA9D210}"/>
    <cellStyle name="Top and Bottom Border 10 4 2 5" xfId="58191" xr:uid="{CADD7BD4-776D-42F1-82D8-8DD53A1FEB69}"/>
    <cellStyle name="Top and Bottom Border 10 4 2_Commentaires" xfId="58192" xr:uid="{B9178A44-8210-44BD-9EE0-8023278CCCEA}"/>
    <cellStyle name="Top and Bottom Border 10 4 3" xfId="58193" xr:uid="{C303D41A-D004-4526-B1AC-A51782118DFC}"/>
    <cellStyle name="Top and Bottom Border 10 4 3 2" xfId="58194" xr:uid="{E2D3F71A-3E30-4883-BAD5-9857CF47DC46}"/>
    <cellStyle name="Top and Bottom Border 10 4 3 3" xfId="58195" xr:uid="{6B60D9B5-D546-451A-8ED1-C94494A2552C}"/>
    <cellStyle name="Top and Bottom Border 10 4 3 4" xfId="58196" xr:uid="{9467EDD2-AF17-47F3-AE15-6A109CC54375}"/>
    <cellStyle name="Top and Bottom Border 10 4 3 5" xfId="58197" xr:uid="{9FEE2E24-E8CA-4260-9808-6149E657F096}"/>
    <cellStyle name="Top and Bottom Border 10 4 4" xfId="58198" xr:uid="{DE43D478-9FBA-47A0-A410-6935EA5087BB}"/>
    <cellStyle name="Top and Bottom Border 10 4 5" xfId="58199" xr:uid="{091C6339-1DAC-45C9-A31C-4EF4D696F8B5}"/>
    <cellStyle name="Top and Bottom Border 10 4 6" xfId="58200" xr:uid="{B34810A2-B63F-4102-A788-174443F96EC5}"/>
    <cellStyle name="Top and Bottom Border 10 4 7" xfId="58201" xr:uid="{F1F7C52D-E787-49C5-A82D-2A88EBDF4E93}"/>
    <cellStyle name="Top and Bottom Border 10 4_Commentaires" xfId="58202" xr:uid="{8724D4AB-E2A2-4F50-8317-7A7F3248C062}"/>
    <cellStyle name="Top and Bottom Border 10 5" xfId="58203" xr:uid="{10ACE362-2311-4CCB-B795-9C00F203D6F7}"/>
    <cellStyle name="Top and Bottom Border 10 5 2" xfId="58204" xr:uid="{C32F1564-9963-4525-BB92-F07C19EE9FB6}"/>
    <cellStyle name="Top and Bottom Border 10 5 2 2" xfId="58205" xr:uid="{59281FA1-279D-4287-B17C-01B94A9C4778}"/>
    <cellStyle name="Top and Bottom Border 10 5 2 3" xfId="58206" xr:uid="{00749BFF-C4D6-4E9C-BE91-F7FF28AFD4E0}"/>
    <cellStyle name="Top and Bottom Border 10 5 2 4" xfId="58207" xr:uid="{A5BDF1C9-453D-4037-A147-C53ACDFB88C6}"/>
    <cellStyle name="Top and Bottom Border 10 5 2 5" xfId="58208" xr:uid="{6B14A1C6-92F2-4072-9A84-29A3BD1F35A2}"/>
    <cellStyle name="Top and Bottom Border 10 5 2_Commentaires" xfId="58209" xr:uid="{DC6B16E9-B94F-47F8-AF58-50B810E5CF65}"/>
    <cellStyle name="Top and Bottom Border 10 5 3" xfId="58210" xr:uid="{D87FFCEC-1409-4EDD-AE9A-57A482B7A63C}"/>
    <cellStyle name="Top and Bottom Border 10 5 3 2" xfId="58211" xr:uid="{A53E5139-9BB2-45AE-A862-DCB1D18C962A}"/>
    <cellStyle name="Top and Bottom Border 10 5 3 3" xfId="58212" xr:uid="{49013B42-3D86-4A3C-A2FF-7FD896AFB00F}"/>
    <cellStyle name="Top and Bottom Border 10 5 3 4" xfId="58213" xr:uid="{2173787A-27AA-47FF-A447-7D79DF3C7AF6}"/>
    <cellStyle name="Top and Bottom Border 10 5 3 5" xfId="58214" xr:uid="{B9093CBC-6B37-4510-8929-86EEC9C05EEC}"/>
    <cellStyle name="Top and Bottom Border 10 5 4" xfId="58215" xr:uid="{69197C6E-EAFA-48BD-998A-A1C63DD3FEF3}"/>
    <cellStyle name="Top and Bottom Border 10 5 5" xfId="58216" xr:uid="{3127EEB6-6484-4011-A051-F18407CDDB35}"/>
    <cellStyle name="Top and Bottom Border 10 5 6" xfId="58217" xr:uid="{3D9DC313-8486-4CDB-8B05-67C90B8457E3}"/>
    <cellStyle name="Top and Bottom Border 10 5 7" xfId="58218" xr:uid="{69D41B25-8842-4C75-8D9A-A1280E3EFCC3}"/>
    <cellStyle name="Top and Bottom Border 10 5_Commentaires" xfId="58219" xr:uid="{5FB1635E-F10F-43CC-AAD6-E3C4D53566CC}"/>
    <cellStyle name="Top and Bottom Border 10 6" xfId="58220" xr:uid="{DF969F1A-FCA7-4AE8-9DF4-683C08FC683F}"/>
    <cellStyle name="Top and Bottom Border 10 6 2" xfId="58221" xr:uid="{79D2B792-ECAC-4BA8-9BA3-E6883947B216}"/>
    <cellStyle name="Top and Bottom Border 10 6 2 2" xfId="58222" xr:uid="{9720C695-346A-4CB3-9F65-85D2BBC36A86}"/>
    <cellStyle name="Top and Bottom Border 10 6 2 3" xfId="58223" xr:uid="{1219FD8B-7E40-4704-8566-17931C1DF1E0}"/>
    <cellStyle name="Top and Bottom Border 10 6 2 4" xfId="58224" xr:uid="{662303CE-2340-4F81-A53E-165D386967A4}"/>
    <cellStyle name="Top and Bottom Border 10 6 2 5" xfId="58225" xr:uid="{B98CB3AD-9FB2-4C19-8F6C-08ADDA6D542B}"/>
    <cellStyle name="Top and Bottom Border 10 6 2_Commentaires" xfId="58226" xr:uid="{3228A291-5880-4F95-91BD-4BA867BB2F28}"/>
    <cellStyle name="Top and Bottom Border 10 6 3" xfId="58227" xr:uid="{4F8AB1A4-A194-444C-A66E-4EF7550FA511}"/>
    <cellStyle name="Top and Bottom Border 10 6 4" xfId="58228" xr:uid="{B1412B29-DB25-48F9-98AA-F7C176F6E68D}"/>
    <cellStyle name="Top and Bottom Border 10 6 5" xfId="58229" xr:uid="{FABAA412-10F0-4A6A-A1D1-09F11E8A1139}"/>
    <cellStyle name="Top and Bottom Border 10 6 6" xfId="58230" xr:uid="{192B0BA4-6E24-4AF3-8607-42A3354693E7}"/>
    <cellStyle name="Top and Bottom Border 10 6_Commentaires" xfId="58231" xr:uid="{BC9BD216-8157-470B-9EA6-8361B27C4726}"/>
    <cellStyle name="Top and Bottom Border 10 7" xfId="58232" xr:uid="{6697A3F3-B141-40E9-A583-7791947745D2}"/>
    <cellStyle name="Top and Bottom Border 10 7 2" xfId="58233" xr:uid="{7251E95E-6E41-4FE7-BB28-409A1CD4AA09}"/>
    <cellStyle name="Top and Bottom Border 10 7 2 2" xfId="58234" xr:uid="{A4AF63B7-4428-4826-BF43-955DBCB7BFD5}"/>
    <cellStyle name="Top and Bottom Border 10 7 2_Commentaires" xfId="58235" xr:uid="{5ADFBC5F-EBF8-459E-8C80-618CACCA09BD}"/>
    <cellStyle name="Top and Bottom Border 10 7 3" xfId="58236" xr:uid="{84BF3307-2693-47D9-B97C-2A023DB8D8DB}"/>
    <cellStyle name="Top and Bottom Border 10 7 4" xfId="58237" xr:uid="{F41242EE-1148-4E15-A25F-5747A03B5466}"/>
    <cellStyle name="Top and Bottom Border 10 7 5" xfId="58238" xr:uid="{7FED1482-3F84-4A8F-B6E4-E8908324F0E5}"/>
    <cellStyle name="Top and Bottom Border 10 7_Commentaires" xfId="58239" xr:uid="{D1BA1503-E91B-4330-871F-1C141D536DF2}"/>
    <cellStyle name="Top and Bottom Border 10 8" xfId="58240" xr:uid="{F83C9283-AF15-4DB0-9C25-B56A8178EA85}"/>
    <cellStyle name="Top and Bottom Border 10 8 2" xfId="58241" xr:uid="{26EF22CA-366C-4335-9A0A-4D0307821107}"/>
    <cellStyle name="Top and Bottom Border 10 8_Commentaires" xfId="58242" xr:uid="{52CE12A5-E81F-4E45-A0D8-23862D79DAFB}"/>
    <cellStyle name="Top and Bottom Border 10 9" xfId="58243" xr:uid="{49D4F0BC-D551-4970-8AF1-9A1C1CF61A82}"/>
    <cellStyle name="Top and Bottom Border 10 9 2" xfId="58244" xr:uid="{59B95476-FEB7-4F58-8F94-D7D11E1452FC}"/>
    <cellStyle name="Top and Bottom Border 10 9_Commentaires" xfId="58245" xr:uid="{0E4A1688-66B4-49A9-9670-A2287B413DDD}"/>
    <cellStyle name="Top and Bottom Border 10_Commentaires" xfId="58246" xr:uid="{776AE879-E39B-4B3E-8671-362D81D5E0F9}"/>
    <cellStyle name="Top and Bottom Border 11" xfId="58247" xr:uid="{02E7036B-FAF8-4808-B10D-14CFD0DD093A}"/>
    <cellStyle name="Top and Bottom Border 11 10" xfId="58248" xr:uid="{DB33522E-75EE-4E28-AE53-C8CB9EC1C34B}"/>
    <cellStyle name="Top and Bottom Border 11 11" xfId="58249" xr:uid="{B775B163-2920-4CDC-ADE1-CD0C2BC0D453}"/>
    <cellStyle name="Top and Bottom Border 11 2" xfId="58250" xr:uid="{DEAF6D4F-CAF4-4DF1-AE7A-97CF103FB308}"/>
    <cellStyle name="Top and Bottom Border 11 2 2" xfId="58251" xr:uid="{2C80F137-7329-4EC4-86D4-B5310B5BD410}"/>
    <cellStyle name="Top and Bottom Border 11 2 2 2" xfId="58252" xr:uid="{1882487A-E98F-419A-BC48-A62F17EAD575}"/>
    <cellStyle name="Top and Bottom Border 11 2 2 2 2" xfId="58253" xr:uid="{3BD3037E-9BDB-47E2-8B24-8A16459D5C20}"/>
    <cellStyle name="Top and Bottom Border 11 2 2 2 3" xfId="58254" xr:uid="{C36FDC2C-FA14-4FEF-8743-E19F8903A9B5}"/>
    <cellStyle name="Top and Bottom Border 11 2 2 2 4" xfId="58255" xr:uid="{5CD3ACF3-BA9E-4E6D-B2B3-5AC606C91569}"/>
    <cellStyle name="Top and Bottom Border 11 2 2 2 5" xfId="58256" xr:uid="{667BA131-D896-4503-960C-90C73709F1B8}"/>
    <cellStyle name="Top and Bottom Border 11 2 2 3" xfId="58257" xr:uid="{59E92760-31FC-476E-B2D4-A427A00942AB}"/>
    <cellStyle name="Top and Bottom Border 11 2 2 3 2" xfId="58258" xr:uid="{00EF043C-DC4A-4FF5-9B32-4D7D85C584D4}"/>
    <cellStyle name="Top and Bottom Border 11 2 2 3 3" xfId="58259" xr:uid="{94E5253B-936F-4B1C-9A07-4A78F5B0EBE3}"/>
    <cellStyle name="Top and Bottom Border 11 2 2 3 4" xfId="58260" xr:uid="{90984DA4-E6E4-49C9-9BE7-38153DADC673}"/>
    <cellStyle name="Top and Bottom Border 11 2 2 3 5" xfId="58261" xr:uid="{B9B18474-5A96-4FEE-8D90-BDACC62B214E}"/>
    <cellStyle name="Top and Bottom Border 11 2 2 4" xfId="58262" xr:uid="{10CDCAD7-AFD7-4B02-A33A-893756ABAA1D}"/>
    <cellStyle name="Top and Bottom Border 11 2 2 5" xfId="58263" xr:uid="{14A0DD7E-B3B4-4D78-B6CD-D932CC982293}"/>
    <cellStyle name="Top and Bottom Border 11 2 2 6" xfId="58264" xr:uid="{EB283321-4421-40A8-ADE6-F13DE94D2C0A}"/>
    <cellStyle name="Top and Bottom Border 11 2 2 7" xfId="58265" xr:uid="{384D3993-BE38-469A-9AA9-B51A753823EB}"/>
    <cellStyle name="Top and Bottom Border 11 2 2_Commentaires" xfId="58266" xr:uid="{74E63C1F-93F8-47FA-B184-2893F32A33F6}"/>
    <cellStyle name="Top and Bottom Border 11 2 3" xfId="58267" xr:uid="{A7602E2E-6EB4-4C33-BF63-1CC649DC2264}"/>
    <cellStyle name="Top and Bottom Border 11 2 3 2" xfId="58268" xr:uid="{7BD60E1B-0603-4631-9220-14081AA1FF49}"/>
    <cellStyle name="Top and Bottom Border 11 2 3 2 2" xfId="58269" xr:uid="{37745335-D241-4228-AD29-F355B45F233F}"/>
    <cellStyle name="Top and Bottom Border 11 2 3 2 3" xfId="58270" xr:uid="{67196BCA-5B56-4EE8-9F73-567C15461A8D}"/>
    <cellStyle name="Top and Bottom Border 11 2 3 2 4" xfId="58271" xr:uid="{84B73D61-0596-44B7-88ED-A02B976819FA}"/>
    <cellStyle name="Top and Bottom Border 11 2 3 2 5" xfId="58272" xr:uid="{5B28DCF6-5A36-469D-AE24-3147A11CE17B}"/>
    <cellStyle name="Top and Bottom Border 11 2 3 3" xfId="58273" xr:uid="{A73B5EEC-4B75-4D04-B841-E52D1C0625C8}"/>
    <cellStyle name="Top and Bottom Border 11 2 3 3 2" xfId="58274" xr:uid="{5D9022BC-95BE-4711-A75D-2FCB90DEE04E}"/>
    <cellStyle name="Top and Bottom Border 11 2 3 3 3" xfId="58275" xr:uid="{469C2FCB-3B66-46DB-B0FE-AA6A2C0CC116}"/>
    <cellStyle name="Top and Bottom Border 11 2 3 3 4" xfId="58276" xr:uid="{F715D546-785F-4BD0-8E18-C2B5E8E6E5EA}"/>
    <cellStyle name="Top and Bottom Border 11 2 3 3 5" xfId="58277" xr:uid="{EBA6CF38-4219-47F0-AD07-9824B1D3CF79}"/>
    <cellStyle name="Top and Bottom Border 11 2 3 4" xfId="58278" xr:uid="{77DA12A2-3939-45B2-B440-5454759EE8A8}"/>
    <cellStyle name="Top and Bottom Border 11 2 3 5" xfId="58279" xr:uid="{FE2DFE2E-F7E6-42A5-A2DB-6B13DCDDEAEF}"/>
    <cellStyle name="Top and Bottom Border 11 2 3 6" xfId="58280" xr:uid="{8C640ABC-729F-4023-BF48-7B864ECAEBCC}"/>
    <cellStyle name="Top and Bottom Border 11 2 3 7" xfId="58281" xr:uid="{B9B143DC-767A-4C0F-A2FA-1E01D68BF6DF}"/>
    <cellStyle name="Top and Bottom Border 11 2 4" xfId="58282" xr:uid="{25329778-AFB6-4066-B183-E4919707B621}"/>
    <cellStyle name="Top and Bottom Border 11 2 4 2" xfId="58283" xr:uid="{FE3CB620-9CDC-4E36-81EB-8DCED4A515C5}"/>
    <cellStyle name="Top and Bottom Border 11 2 4 3" xfId="58284" xr:uid="{9BED187B-B29B-4224-9FBF-13269E56FFF2}"/>
    <cellStyle name="Top and Bottom Border 11 2 4 4" xfId="58285" xr:uid="{4597B257-7477-4E42-8A39-E98FFCCAF75B}"/>
    <cellStyle name="Top and Bottom Border 11 2 4 5" xfId="58286" xr:uid="{C656B875-2420-4A0D-AB8A-5352AE48F553}"/>
    <cellStyle name="Top and Bottom Border 11 2 5" xfId="58287" xr:uid="{F152D160-E65D-43CB-8614-57969DA88306}"/>
    <cellStyle name="Top and Bottom Border 11 2 5 2" xfId="58288" xr:uid="{47F8EF3E-2430-4D6B-A16D-2BE8A86FEE9F}"/>
    <cellStyle name="Top and Bottom Border 11 2 5 3" xfId="58289" xr:uid="{21772E20-2C8B-48F4-B805-E1495B846FE0}"/>
    <cellStyle name="Top and Bottom Border 11 2 5 4" xfId="58290" xr:uid="{4AD0EF6D-D9F4-4CDA-A76D-C48D0B46F4E6}"/>
    <cellStyle name="Top and Bottom Border 11 2 5 5" xfId="58291" xr:uid="{C48906A0-C6D7-4FCF-AC8B-C189DEDD7A21}"/>
    <cellStyle name="Top and Bottom Border 11 2 6" xfId="58292" xr:uid="{5390027B-BB39-4518-A280-DC384D7EDB7C}"/>
    <cellStyle name="Top and Bottom Border 11 2 7" xfId="58293" xr:uid="{F5AC1EC9-278B-4E5E-AA03-D4D408E30CFF}"/>
    <cellStyle name="Top and Bottom Border 11 2 8" xfId="58294" xr:uid="{13277339-6A9C-4073-9C30-347C159D741A}"/>
    <cellStyle name="Top and Bottom Border 11 2 9" xfId="58295" xr:uid="{CBD2487F-4FEB-4CBA-88B1-FF28D308D6E6}"/>
    <cellStyle name="Top and Bottom Border 11 2_Commentaires" xfId="58296" xr:uid="{3AB6232D-119A-4FE7-A31F-8F614DE40C26}"/>
    <cellStyle name="Top and Bottom Border 11 3" xfId="58297" xr:uid="{6337ED06-099F-432D-B084-ACE5B7B91533}"/>
    <cellStyle name="Top and Bottom Border 11 3 2" xfId="58298" xr:uid="{11CD216E-FCF4-46D6-94FC-58639F423963}"/>
    <cellStyle name="Top and Bottom Border 11 3 2 2" xfId="58299" xr:uid="{96F592C5-2D52-426F-9993-3C7AB6F61606}"/>
    <cellStyle name="Top and Bottom Border 11 3 2 3" xfId="58300" xr:uid="{090C9615-2C4F-4010-9F98-312309D4C2C0}"/>
    <cellStyle name="Top and Bottom Border 11 3 2 4" xfId="58301" xr:uid="{90C85BE5-A239-4BF6-90B5-843BB507FE98}"/>
    <cellStyle name="Top and Bottom Border 11 3 2 5" xfId="58302" xr:uid="{5CB424AE-93A0-4571-BF50-06743ACA4C47}"/>
    <cellStyle name="Top and Bottom Border 11 3 2_Commentaires" xfId="58303" xr:uid="{88D70132-7BAB-43F8-AD13-AEAA5ED5675A}"/>
    <cellStyle name="Top and Bottom Border 11 3 3" xfId="58304" xr:uid="{A5E88401-5388-4E77-8D0A-36E4AEF07BEF}"/>
    <cellStyle name="Top and Bottom Border 11 3 3 2" xfId="58305" xr:uid="{078017FA-0DBA-48BD-AA45-171C9E40C0D7}"/>
    <cellStyle name="Top and Bottom Border 11 3 3 3" xfId="58306" xr:uid="{397EA62A-0DD6-4F4D-BC48-889E94A4785A}"/>
    <cellStyle name="Top and Bottom Border 11 3 3 4" xfId="58307" xr:uid="{2FDC62CE-3B56-42B8-BE65-4F16BA5408FE}"/>
    <cellStyle name="Top and Bottom Border 11 3 3 5" xfId="58308" xr:uid="{CAC369FD-6927-424A-9ECE-969F9036BBFE}"/>
    <cellStyle name="Top and Bottom Border 11 3 4" xfId="58309" xr:uid="{850BBC90-7A3E-4646-9C05-1418A068A113}"/>
    <cellStyle name="Top and Bottom Border 11 3 5" xfId="58310" xr:uid="{5151A5C9-AE39-4F17-BC6D-54B98AE66D01}"/>
    <cellStyle name="Top and Bottom Border 11 3 6" xfId="58311" xr:uid="{F3492FD2-911E-4B0E-BB97-7F546668E8C5}"/>
    <cellStyle name="Top and Bottom Border 11 3 7" xfId="58312" xr:uid="{8BF7CA09-68DD-4784-BC59-62430F3000D4}"/>
    <cellStyle name="Top and Bottom Border 11 3_Commentaires" xfId="58313" xr:uid="{2BF28F77-5E86-4661-AAC6-B397BB986DCF}"/>
    <cellStyle name="Top and Bottom Border 11 4" xfId="58314" xr:uid="{41F742B0-B17B-4FD2-886C-BEB07355232A}"/>
    <cellStyle name="Top and Bottom Border 11 4 2" xfId="58315" xr:uid="{8C2F80AD-C6CC-4E54-89A2-D4F0A7A6BCA8}"/>
    <cellStyle name="Top and Bottom Border 11 4 2 2" xfId="58316" xr:uid="{2E2B1773-991B-4CF0-8129-0EF88B15F648}"/>
    <cellStyle name="Top and Bottom Border 11 4 2 3" xfId="58317" xr:uid="{51C2BC8A-0F3C-4132-9DF6-632808357FA5}"/>
    <cellStyle name="Top and Bottom Border 11 4 2 4" xfId="58318" xr:uid="{73B151AB-FE74-4E95-8824-DF0B25CE73C3}"/>
    <cellStyle name="Top and Bottom Border 11 4 2 5" xfId="58319" xr:uid="{44132382-E0A6-4F47-BBAF-1D4D7AA54A4F}"/>
    <cellStyle name="Top and Bottom Border 11 4 2_Commentaires" xfId="58320" xr:uid="{A6891414-819D-46E3-8F6F-6AE2595E14E4}"/>
    <cellStyle name="Top and Bottom Border 11 4 3" xfId="58321" xr:uid="{5C719F39-0B88-4E0B-81C7-59B5AAC18689}"/>
    <cellStyle name="Top and Bottom Border 11 4 3 2" xfId="58322" xr:uid="{356980E9-84EE-4183-8350-E0CCD2C31237}"/>
    <cellStyle name="Top and Bottom Border 11 4 3 3" xfId="58323" xr:uid="{FD35600A-DBBC-4E59-999E-1CD31B49E7ED}"/>
    <cellStyle name="Top and Bottom Border 11 4 3 4" xfId="58324" xr:uid="{86E8DED7-03DB-409E-BDAF-1213B9725620}"/>
    <cellStyle name="Top and Bottom Border 11 4 3 5" xfId="58325" xr:uid="{AE41297C-87D7-425F-95E2-F964E24D79AD}"/>
    <cellStyle name="Top and Bottom Border 11 4 4" xfId="58326" xr:uid="{D4FF1098-4728-462D-A3B7-4C88479169FD}"/>
    <cellStyle name="Top and Bottom Border 11 4 5" xfId="58327" xr:uid="{3F0A1470-9EF9-43D0-A704-57AFA17D76E5}"/>
    <cellStyle name="Top and Bottom Border 11 4 6" xfId="58328" xr:uid="{6E3B7F11-AD15-4758-9FF3-ED44961EBF70}"/>
    <cellStyle name="Top and Bottom Border 11 4 7" xfId="58329" xr:uid="{1D22B214-8556-4647-9832-3D86C17ECC99}"/>
    <cellStyle name="Top and Bottom Border 11 4_Commentaires" xfId="58330" xr:uid="{37F8BB80-629D-4E75-B7E7-EA6559E55C73}"/>
    <cellStyle name="Top and Bottom Border 11 5" xfId="58331" xr:uid="{170CC222-15A1-4880-BD0B-363EECE16887}"/>
    <cellStyle name="Top and Bottom Border 11 5 2" xfId="58332" xr:uid="{814AC63F-7B15-4587-8C06-FAA88288A0D1}"/>
    <cellStyle name="Top and Bottom Border 11 5 2 2" xfId="58333" xr:uid="{6EE19BB6-FEC4-4985-BA93-9D7417FF9A85}"/>
    <cellStyle name="Top and Bottom Border 11 5 2 3" xfId="58334" xr:uid="{64397185-DFBE-4ACB-AEC6-8147A8CA4986}"/>
    <cellStyle name="Top and Bottom Border 11 5 2 4" xfId="58335" xr:uid="{86234D5F-5D8E-49EF-94FD-934CC022B706}"/>
    <cellStyle name="Top and Bottom Border 11 5 2 5" xfId="58336" xr:uid="{30268444-022E-404E-A922-C268A4C1D7AE}"/>
    <cellStyle name="Top and Bottom Border 11 5 2_Commentaires" xfId="58337" xr:uid="{E7092318-1563-49A7-823F-CDD648B22543}"/>
    <cellStyle name="Top and Bottom Border 11 5 3" xfId="58338" xr:uid="{2E860615-F18B-4995-8F69-220993B9CD7B}"/>
    <cellStyle name="Top and Bottom Border 11 5 3 2" xfId="58339" xr:uid="{ED1F2122-F82A-4C8E-A7F3-9F220F59C8BB}"/>
    <cellStyle name="Top and Bottom Border 11 5 3 3" xfId="58340" xr:uid="{608CD241-A45E-40ED-9D52-732C3822191B}"/>
    <cellStyle name="Top and Bottom Border 11 5 3 4" xfId="58341" xr:uid="{178DE1AC-56E3-48ED-9FA1-585BB4C8A899}"/>
    <cellStyle name="Top and Bottom Border 11 5 3 5" xfId="58342" xr:uid="{84E32E66-C07D-433E-B93B-ACAE6B5E66FB}"/>
    <cellStyle name="Top and Bottom Border 11 5 4" xfId="58343" xr:uid="{43F21901-6E09-4AFF-A715-F5FF66D6BAC0}"/>
    <cellStyle name="Top and Bottom Border 11 5 5" xfId="58344" xr:uid="{194951EB-3D00-46F7-8CD1-17319B6D210B}"/>
    <cellStyle name="Top and Bottom Border 11 5 6" xfId="58345" xr:uid="{4190E8AB-C52B-4FD2-9D40-2C253E5CFB04}"/>
    <cellStyle name="Top and Bottom Border 11 5 7" xfId="58346" xr:uid="{18086F10-E9FB-49A8-99BA-40D1BC941FA8}"/>
    <cellStyle name="Top and Bottom Border 11 5_Commentaires" xfId="58347" xr:uid="{5EA523CD-BADA-4D3C-9A70-9475B21D40C9}"/>
    <cellStyle name="Top and Bottom Border 11 6" xfId="58348" xr:uid="{B2FEF0A3-7BF7-4BD4-8F9E-3543A9C0E816}"/>
    <cellStyle name="Top and Bottom Border 11 6 2" xfId="58349" xr:uid="{C55158F7-A249-4094-B247-154C55667375}"/>
    <cellStyle name="Top and Bottom Border 11 6 2 2" xfId="58350" xr:uid="{F3C422BD-3577-4693-9A72-D1F88735DA61}"/>
    <cellStyle name="Top and Bottom Border 11 6 2 3" xfId="58351" xr:uid="{24F9C84B-997C-4560-A7EA-C1017A693AC5}"/>
    <cellStyle name="Top and Bottom Border 11 6 2 4" xfId="58352" xr:uid="{0A57370D-F551-4CD2-B34D-59DFAF424740}"/>
    <cellStyle name="Top and Bottom Border 11 6 2 5" xfId="58353" xr:uid="{456C26ED-B8DB-4BE9-8FF2-60E9D8913CF2}"/>
    <cellStyle name="Top and Bottom Border 11 6 2_Commentaires" xfId="58354" xr:uid="{989E9FDC-726D-4956-86DF-4E0FA765EEBE}"/>
    <cellStyle name="Top and Bottom Border 11 6 3" xfId="58355" xr:uid="{B25C23AA-8F12-44A5-83FB-A8D5A93A05AC}"/>
    <cellStyle name="Top and Bottom Border 11 6 4" xfId="58356" xr:uid="{3950CDDC-05D4-4A26-93AB-5DBD5585FBE0}"/>
    <cellStyle name="Top and Bottom Border 11 6 5" xfId="58357" xr:uid="{70527CA9-9D86-422F-9BEB-3DFC3B665528}"/>
    <cellStyle name="Top and Bottom Border 11 6 6" xfId="58358" xr:uid="{E97AC549-B532-43AC-ABAE-CB58416C85D6}"/>
    <cellStyle name="Top and Bottom Border 11 6_Commentaires" xfId="58359" xr:uid="{39DCEB57-F952-4272-A863-1242BA6C3D88}"/>
    <cellStyle name="Top and Bottom Border 11 7" xfId="58360" xr:uid="{16835DE8-1051-4712-8955-A077DA39240A}"/>
    <cellStyle name="Top and Bottom Border 11 7 2" xfId="58361" xr:uid="{112D7026-BF90-471B-B4A6-6398DC4CEE8F}"/>
    <cellStyle name="Top and Bottom Border 11 7 2 2" xfId="58362" xr:uid="{15600C10-E63D-4901-84F4-12DFC07D3542}"/>
    <cellStyle name="Top and Bottom Border 11 7 2_Commentaires" xfId="58363" xr:uid="{FBCD3437-4CA9-4150-9836-E7BDF6429D05}"/>
    <cellStyle name="Top and Bottom Border 11 7 3" xfId="58364" xr:uid="{BD314880-94F3-45D6-AD2B-CB5C35B5B83E}"/>
    <cellStyle name="Top and Bottom Border 11 7 4" xfId="58365" xr:uid="{C7F256DC-3AD1-4AD6-8EAC-12A67FA38B95}"/>
    <cellStyle name="Top and Bottom Border 11 7 5" xfId="58366" xr:uid="{182BEBDF-E4F6-42BE-A307-7EE6DAF9B286}"/>
    <cellStyle name="Top and Bottom Border 11 7_Commentaires" xfId="58367" xr:uid="{632A2457-4A67-4482-9442-F741E0DE7FA5}"/>
    <cellStyle name="Top and Bottom Border 11 8" xfId="58368" xr:uid="{59ED950A-82BA-4A17-B106-65779833835E}"/>
    <cellStyle name="Top and Bottom Border 11 8 2" xfId="58369" xr:uid="{94EB3E8D-E01D-41A4-8E74-F7DA050294E6}"/>
    <cellStyle name="Top and Bottom Border 11 8_Commentaires" xfId="58370" xr:uid="{B953E2DF-21E9-4416-8BCB-3AECD89ED846}"/>
    <cellStyle name="Top and Bottom Border 11 9" xfId="58371" xr:uid="{BBBE6583-AA22-4355-BF07-9C56ED3FAA4E}"/>
    <cellStyle name="Top and Bottom Border 11 9 2" xfId="58372" xr:uid="{039A27D3-7E1D-44C0-8E71-0972EA613634}"/>
    <cellStyle name="Top and Bottom Border 11 9_Commentaires" xfId="58373" xr:uid="{10692D3D-2EDE-41E9-A749-AED65FCBEDC0}"/>
    <cellStyle name="Top and Bottom Border 11_Commentaires" xfId="58374" xr:uid="{28D4D596-C2AC-416C-813A-85D06DD0274C}"/>
    <cellStyle name="Top and Bottom Border 12" xfId="58375" xr:uid="{79E15B8F-848F-4E79-992C-12FA0AFCF527}"/>
    <cellStyle name="Top and Bottom Border 12 10" xfId="58376" xr:uid="{0C96AC3A-513D-47F2-BBCC-417305111D5B}"/>
    <cellStyle name="Top and Bottom Border 12 11" xfId="58377" xr:uid="{285AEE91-684A-42B6-A684-2734CD357453}"/>
    <cellStyle name="Top and Bottom Border 12 2" xfId="58378" xr:uid="{AA8C7B19-BF26-435B-8944-F9AE22388DBB}"/>
    <cellStyle name="Top and Bottom Border 12 2 2" xfId="58379" xr:uid="{26C6F45F-8C5C-4083-9D76-F7C0D139F36B}"/>
    <cellStyle name="Top and Bottom Border 12 2 2 2" xfId="58380" xr:uid="{F9F8B4D4-9124-4682-A6DC-4BDFEF46FCCF}"/>
    <cellStyle name="Top and Bottom Border 12 2 2 2 2" xfId="58381" xr:uid="{12114AF6-A4F5-411F-AF5D-DC58BCDD0890}"/>
    <cellStyle name="Top and Bottom Border 12 2 2 2 3" xfId="58382" xr:uid="{1B1799A4-6AB8-45F5-8163-38094A9CAEAA}"/>
    <cellStyle name="Top and Bottom Border 12 2 2 2 4" xfId="58383" xr:uid="{1294C6F3-5712-44BA-8A16-C63A01E9942E}"/>
    <cellStyle name="Top and Bottom Border 12 2 2 2 5" xfId="58384" xr:uid="{6090375A-FD90-46D5-973F-020679707F44}"/>
    <cellStyle name="Top and Bottom Border 12 2 2 3" xfId="58385" xr:uid="{E18A7AF4-B998-479C-A5DF-70A695FA4531}"/>
    <cellStyle name="Top and Bottom Border 12 2 2 3 2" xfId="58386" xr:uid="{A772C4C4-7946-47FE-8032-C285A1D62BE1}"/>
    <cellStyle name="Top and Bottom Border 12 2 2 3 3" xfId="58387" xr:uid="{D74AA3DF-EF6D-4CF3-8E1C-CEC3890CB157}"/>
    <cellStyle name="Top and Bottom Border 12 2 2 3 4" xfId="58388" xr:uid="{789680BE-73B6-4F96-829E-81041D02DCA0}"/>
    <cellStyle name="Top and Bottom Border 12 2 2 3 5" xfId="58389" xr:uid="{5DDB692F-06C4-4648-A36E-C7C1D6A42448}"/>
    <cellStyle name="Top and Bottom Border 12 2 2 4" xfId="58390" xr:uid="{DDC00D18-3469-40A9-8040-C14DF7D2573A}"/>
    <cellStyle name="Top and Bottom Border 12 2 2 5" xfId="58391" xr:uid="{730188E8-47E0-4F4A-BDB0-FBDE9497C805}"/>
    <cellStyle name="Top and Bottom Border 12 2 2 6" xfId="58392" xr:uid="{20AC6AA4-3E94-44E5-A456-C936345C15D4}"/>
    <cellStyle name="Top and Bottom Border 12 2 2 7" xfId="58393" xr:uid="{18C41DE4-D800-41D0-A26E-5C28BF936E45}"/>
    <cellStyle name="Top and Bottom Border 12 2 2_Commentaires" xfId="58394" xr:uid="{A94B5757-DFB1-496C-8564-83C3707412F3}"/>
    <cellStyle name="Top and Bottom Border 12 2 3" xfId="58395" xr:uid="{A91BFBE6-9883-49CF-907F-FA0DE82D6739}"/>
    <cellStyle name="Top and Bottom Border 12 2 3 2" xfId="58396" xr:uid="{CCB322B6-FF53-4D41-9C37-5DCB79208B3A}"/>
    <cellStyle name="Top and Bottom Border 12 2 3 2 2" xfId="58397" xr:uid="{27E325D0-CF5B-406C-B7D2-679B0F168BF7}"/>
    <cellStyle name="Top and Bottom Border 12 2 3 2 3" xfId="58398" xr:uid="{2B1554A5-FDAB-4BF5-8877-EA14336D6A1D}"/>
    <cellStyle name="Top and Bottom Border 12 2 3 2 4" xfId="58399" xr:uid="{ADED4DA9-2D06-485C-BC43-C4BC5CC3884F}"/>
    <cellStyle name="Top and Bottom Border 12 2 3 2 5" xfId="58400" xr:uid="{A0B9503D-100D-487B-8626-64FEF1C6E73E}"/>
    <cellStyle name="Top and Bottom Border 12 2 3 3" xfId="58401" xr:uid="{194594CE-BF1D-4416-AF0D-03EE5A1945D1}"/>
    <cellStyle name="Top and Bottom Border 12 2 3 3 2" xfId="58402" xr:uid="{3D6CCFEB-22F2-45FA-A18A-4E5C105CE3F2}"/>
    <cellStyle name="Top and Bottom Border 12 2 3 3 3" xfId="58403" xr:uid="{873F0A76-C34B-40D7-9FE0-F68C08E46556}"/>
    <cellStyle name="Top and Bottom Border 12 2 3 3 4" xfId="58404" xr:uid="{DC3948EE-40E9-4805-8246-1F1FCA633076}"/>
    <cellStyle name="Top and Bottom Border 12 2 3 3 5" xfId="58405" xr:uid="{362A4689-69FA-46AA-A231-2CCB9C468E20}"/>
    <cellStyle name="Top and Bottom Border 12 2 3 4" xfId="58406" xr:uid="{66443FDD-4735-4E8D-8A98-A64EB78C3D29}"/>
    <cellStyle name="Top and Bottom Border 12 2 3 5" xfId="58407" xr:uid="{60237EAC-AB1E-46D8-AE7B-AE861600D549}"/>
    <cellStyle name="Top and Bottom Border 12 2 3 6" xfId="58408" xr:uid="{1ABDAC05-1260-4626-B226-A4F7C2BE0A9A}"/>
    <cellStyle name="Top and Bottom Border 12 2 3 7" xfId="58409" xr:uid="{43F16C2B-E4B0-4D96-A3B8-353C2B0719CC}"/>
    <cellStyle name="Top and Bottom Border 12 2 4" xfId="58410" xr:uid="{A7C044FF-8D6E-47BB-ADF9-CC18EF1531B6}"/>
    <cellStyle name="Top and Bottom Border 12 2 4 2" xfId="58411" xr:uid="{5ABC98C6-AC6D-4D5D-AB5D-0E6D68200131}"/>
    <cellStyle name="Top and Bottom Border 12 2 4 3" xfId="58412" xr:uid="{D94765B3-BA85-484F-BA76-88EAE6A7D6B1}"/>
    <cellStyle name="Top and Bottom Border 12 2 4 4" xfId="58413" xr:uid="{D940D0D3-9660-4669-B44F-3369F9B23D11}"/>
    <cellStyle name="Top and Bottom Border 12 2 4 5" xfId="58414" xr:uid="{95959760-BB2F-4D60-A1FA-06416FA0DC6F}"/>
    <cellStyle name="Top and Bottom Border 12 2 5" xfId="58415" xr:uid="{6152E9F0-6D00-4D1E-A28A-9CB81140C682}"/>
    <cellStyle name="Top and Bottom Border 12 2 5 2" xfId="58416" xr:uid="{B63BED9D-DDC5-41C9-962C-6514321867CD}"/>
    <cellStyle name="Top and Bottom Border 12 2 5 3" xfId="58417" xr:uid="{686CB7AF-BD54-46CA-BECD-04D44A67D335}"/>
    <cellStyle name="Top and Bottom Border 12 2 5 4" xfId="58418" xr:uid="{512A25AF-7C42-4F7C-A99C-46B871AF7A6B}"/>
    <cellStyle name="Top and Bottom Border 12 2 5 5" xfId="58419" xr:uid="{E5AFF713-6BCE-48FA-AAD3-46A5BA272193}"/>
    <cellStyle name="Top and Bottom Border 12 2 6" xfId="58420" xr:uid="{76ABD0BA-0F46-43E2-93A9-5D5551EA72B0}"/>
    <cellStyle name="Top and Bottom Border 12 2 7" xfId="58421" xr:uid="{3B2FF668-7CD5-4691-87CD-A16281D42FC1}"/>
    <cellStyle name="Top and Bottom Border 12 2 8" xfId="58422" xr:uid="{F8A9F3AE-25E4-4FCD-83BC-5850B719367F}"/>
    <cellStyle name="Top and Bottom Border 12 2 9" xfId="58423" xr:uid="{5AB0B114-A379-4BEA-9D2B-6A1954BA75F4}"/>
    <cellStyle name="Top and Bottom Border 12 2_Commentaires" xfId="58424" xr:uid="{0C339946-C16E-45F8-BCD9-D7C869E9DC30}"/>
    <cellStyle name="Top and Bottom Border 12 3" xfId="58425" xr:uid="{1A90DEB6-EFAC-41C8-97A8-437A1D4C7361}"/>
    <cellStyle name="Top and Bottom Border 12 3 2" xfId="58426" xr:uid="{8DC9186E-1663-4446-8302-7412C625141C}"/>
    <cellStyle name="Top and Bottom Border 12 3 2 2" xfId="58427" xr:uid="{39F6DCB7-F7A4-4382-BE43-D67A10B3EBFD}"/>
    <cellStyle name="Top and Bottom Border 12 3 2 3" xfId="58428" xr:uid="{20AFF564-422F-4DD5-A9FB-AAEA99ABD083}"/>
    <cellStyle name="Top and Bottom Border 12 3 2 4" xfId="58429" xr:uid="{0A3BA746-7B05-4237-81AA-BD9A4479F01A}"/>
    <cellStyle name="Top and Bottom Border 12 3 2 5" xfId="58430" xr:uid="{363A1B46-3F56-46EF-83B0-D0791EB414D8}"/>
    <cellStyle name="Top and Bottom Border 12 3 2_Commentaires" xfId="58431" xr:uid="{74F77D3D-B2A4-4E97-AF25-1078988FE184}"/>
    <cellStyle name="Top and Bottom Border 12 3 3" xfId="58432" xr:uid="{C813D4E0-29B3-4CFB-AD99-E2346985860D}"/>
    <cellStyle name="Top and Bottom Border 12 3 3 2" xfId="58433" xr:uid="{95489B70-12E2-47D4-BFD6-082FF96BDB08}"/>
    <cellStyle name="Top and Bottom Border 12 3 3 3" xfId="58434" xr:uid="{CFA11396-6911-4360-AEBF-545A8F490A4E}"/>
    <cellStyle name="Top and Bottom Border 12 3 3 4" xfId="58435" xr:uid="{75A7C15D-B41E-4FBF-A65F-DFF3049C9B65}"/>
    <cellStyle name="Top and Bottom Border 12 3 3 5" xfId="58436" xr:uid="{FD2DDEBA-C892-4BB2-AE9E-ED7032B06BB8}"/>
    <cellStyle name="Top and Bottom Border 12 3 4" xfId="58437" xr:uid="{91BD12C7-17DB-4AAC-9531-02526445D4D1}"/>
    <cellStyle name="Top and Bottom Border 12 3 5" xfId="58438" xr:uid="{55A9062A-8B18-4C59-9905-9EA2A3D2A2EE}"/>
    <cellStyle name="Top and Bottom Border 12 3 6" xfId="58439" xr:uid="{4D9EEB9B-B68E-43D7-996A-A954DA7F89B9}"/>
    <cellStyle name="Top and Bottom Border 12 3 7" xfId="58440" xr:uid="{82AFF726-EA59-4BE0-A696-E084491A8269}"/>
    <cellStyle name="Top and Bottom Border 12 3_Commentaires" xfId="58441" xr:uid="{5AA86E3B-48D6-4E0E-9481-7D24DD812E75}"/>
    <cellStyle name="Top and Bottom Border 12 4" xfId="58442" xr:uid="{D4B3A67A-2AC6-4CC0-B7C6-01D350679B9B}"/>
    <cellStyle name="Top and Bottom Border 12 4 2" xfId="58443" xr:uid="{FE44C800-2461-44B7-A2B3-7E45A94EC716}"/>
    <cellStyle name="Top and Bottom Border 12 4 2 2" xfId="58444" xr:uid="{C49D2A0F-5978-40A7-8B29-19502E26BBB9}"/>
    <cellStyle name="Top and Bottom Border 12 4 2 3" xfId="58445" xr:uid="{F7370884-84A3-4100-9042-9734169AF955}"/>
    <cellStyle name="Top and Bottom Border 12 4 2 4" xfId="58446" xr:uid="{BDFF784C-F21B-45FA-B99C-62289D865C4B}"/>
    <cellStyle name="Top and Bottom Border 12 4 2 5" xfId="58447" xr:uid="{1E0F41DE-3BE5-40EE-9073-3D1F6360DB54}"/>
    <cellStyle name="Top and Bottom Border 12 4 2_Commentaires" xfId="58448" xr:uid="{EA990ACF-DD5D-4627-A067-C6A6EB61E700}"/>
    <cellStyle name="Top and Bottom Border 12 4 3" xfId="58449" xr:uid="{A6915134-DCAE-4B1D-B662-2F52501118F0}"/>
    <cellStyle name="Top and Bottom Border 12 4 3 2" xfId="58450" xr:uid="{DF955001-794A-4005-947B-C17EF87CFBC0}"/>
    <cellStyle name="Top and Bottom Border 12 4 3 3" xfId="58451" xr:uid="{F88EA4BB-84A0-4E0E-AD85-F3F9E5AE2DF1}"/>
    <cellStyle name="Top and Bottom Border 12 4 3 4" xfId="58452" xr:uid="{2B0B9A44-B070-4E97-B176-DB071FA6426D}"/>
    <cellStyle name="Top and Bottom Border 12 4 3 5" xfId="58453" xr:uid="{03E96723-6881-4D97-B275-A6D1B055AE2B}"/>
    <cellStyle name="Top and Bottom Border 12 4 4" xfId="58454" xr:uid="{72DADF59-C291-45FD-BE4A-C2FC6A4F0529}"/>
    <cellStyle name="Top and Bottom Border 12 4 5" xfId="58455" xr:uid="{DB5E82F4-3C57-4464-A926-5AEB0F39C010}"/>
    <cellStyle name="Top and Bottom Border 12 4 6" xfId="58456" xr:uid="{26FD4F6D-0342-4092-B39F-5BCFF6C9C892}"/>
    <cellStyle name="Top and Bottom Border 12 4 7" xfId="58457" xr:uid="{15A7BAE1-181D-4146-B175-B713EC99B254}"/>
    <cellStyle name="Top and Bottom Border 12 4_Commentaires" xfId="58458" xr:uid="{981D4EA7-659F-4B3E-BC32-F1DD8466E161}"/>
    <cellStyle name="Top and Bottom Border 12 5" xfId="58459" xr:uid="{C9DEA775-55E2-434B-B880-762CA784672C}"/>
    <cellStyle name="Top and Bottom Border 12 5 2" xfId="58460" xr:uid="{3760F5DF-9D11-4CEF-8475-4B0F91E73796}"/>
    <cellStyle name="Top and Bottom Border 12 5 2 2" xfId="58461" xr:uid="{BE3CDD00-870F-4244-86B4-33C8CAE3232A}"/>
    <cellStyle name="Top and Bottom Border 12 5 2 3" xfId="58462" xr:uid="{5383701B-6355-4024-8990-47270A4550DA}"/>
    <cellStyle name="Top and Bottom Border 12 5 2 4" xfId="58463" xr:uid="{93A174F5-293D-49D7-8ACF-83C24C819780}"/>
    <cellStyle name="Top and Bottom Border 12 5 2 5" xfId="58464" xr:uid="{4D226ADC-FF58-41C6-82DD-736731B8F786}"/>
    <cellStyle name="Top and Bottom Border 12 5 2_Commentaires" xfId="58465" xr:uid="{9651152B-3331-43A0-9070-0E3DC0A8401E}"/>
    <cellStyle name="Top and Bottom Border 12 5 3" xfId="58466" xr:uid="{AE66ED2E-8B79-4328-98E8-D8DB4BD0C235}"/>
    <cellStyle name="Top and Bottom Border 12 5 4" xfId="58467" xr:uid="{3DDDC7D9-AE76-4232-A234-F405C161F265}"/>
    <cellStyle name="Top and Bottom Border 12 5 5" xfId="58468" xr:uid="{3E8C6745-15F4-43D6-B312-AB5E28CFD9AA}"/>
    <cellStyle name="Top and Bottom Border 12 5 6" xfId="58469" xr:uid="{B4881CD7-1D84-4541-B1A6-12269BE93E6F}"/>
    <cellStyle name="Top and Bottom Border 12 5_Commentaires" xfId="58470" xr:uid="{FB0736A2-9D75-4B43-89EF-9FFC125F14FD}"/>
    <cellStyle name="Top and Bottom Border 12 6" xfId="58471" xr:uid="{F52594F9-6BDC-4152-8C21-4A852A7FD2DB}"/>
    <cellStyle name="Top and Bottom Border 12 6 2" xfId="58472" xr:uid="{53C07C12-10DE-4C98-B56F-2D99F229D530}"/>
    <cellStyle name="Top and Bottom Border 12 6 2 2" xfId="58473" xr:uid="{D367C995-520B-4499-A20E-9BC4B21AED2C}"/>
    <cellStyle name="Top and Bottom Border 12 6 2_Commentaires" xfId="58474" xr:uid="{0C1E19A5-271B-4303-9CD7-CD9E29513CA0}"/>
    <cellStyle name="Top and Bottom Border 12 6 3" xfId="58475" xr:uid="{D5A216A1-D1E8-41EF-8FD5-CE8DE9F8F53E}"/>
    <cellStyle name="Top and Bottom Border 12 6 4" xfId="58476" xr:uid="{4D49AC90-1BB5-4172-B898-6B9748D235D1}"/>
    <cellStyle name="Top and Bottom Border 12 6 5" xfId="58477" xr:uid="{B329E189-7A01-422B-86D2-1AD22D773133}"/>
    <cellStyle name="Top and Bottom Border 12 6_Commentaires" xfId="58478" xr:uid="{2164144E-7155-40A8-B619-F10B84A14642}"/>
    <cellStyle name="Top and Bottom Border 12 7" xfId="58479" xr:uid="{F062A64F-C1B9-4C68-B123-7DE78A019426}"/>
    <cellStyle name="Top and Bottom Border 12 7 2" xfId="58480" xr:uid="{E14A1B4A-A491-4100-B95A-C5A3465A5A1B}"/>
    <cellStyle name="Top and Bottom Border 12 7 2 2" xfId="58481" xr:uid="{54017983-292E-4616-AB33-EC06D62DE779}"/>
    <cellStyle name="Top and Bottom Border 12 7 2_Commentaires" xfId="58482" xr:uid="{B207C94C-8CD1-4796-940B-4D0CF5934DD6}"/>
    <cellStyle name="Top and Bottom Border 12 7 3" xfId="58483" xr:uid="{AA6DCFC7-5520-4A51-95B6-DC03421ADDEB}"/>
    <cellStyle name="Top and Bottom Border 12 7_Commentaires" xfId="58484" xr:uid="{8593A3D1-BFB3-490B-9AE2-91E94E5E0542}"/>
    <cellStyle name="Top and Bottom Border 12 8" xfId="58485" xr:uid="{371E4B66-7AB1-4C61-9D38-83EA4664CFF8}"/>
    <cellStyle name="Top and Bottom Border 12 8 2" xfId="58486" xr:uid="{D86C1B09-6647-4648-8696-1C1D9F384357}"/>
    <cellStyle name="Top and Bottom Border 12 8_Commentaires" xfId="58487" xr:uid="{DE1D4A98-D6C9-461E-9B62-E5AC6E279A04}"/>
    <cellStyle name="Top and Bottom Border 12 9" xfId="58488" xr:uid="{073E2C4E-8B35-426D-864E-4EB973B1C9CB}"/>
    <cellStyle name="Top and Bottom Border 12 9 2" xfId="58489" xr:uid="{9E64658D-6F3C-4988-90AE-07B6C74E9075}"/>
    <cellStyle name="Top and Bottom Border 12 9_Commentaires" xfId="58490" xr:uid="{389A5663-EE5A-4B29-9D4E-0001A1BDE4B6}"/>
    <cellStyle name="Top and Bottom Border 12_Commentaires" xfId="58491" xr:uid="{9F985A46-2FAB-4307-82A9-98AC110ADC54}"/>
    <cellStyle name="Top and Bottom Border 13" xfId="58492" xr:uid="{01992613-7BD5-4B12-A151-D03C855CF041}"/>
    <cellStyle name="Top and Bottom Border 13 10" xfId="58493" xr:uid="{13BB6D6A-6F1A-4A67-BE84-D0F92CB63A36}"/>
    <cellStyle name="Top and Bottom Border 13 11" xfId="58494" xr:uid="{63EF8B00-0EFB-4FD9-9AF6-8D19CF671CF7}"/>
    <cellStyle name="Top and Bottom Border 13 2" xfId="58495" xr:uid="{E85D6596-E1E5-4F63-8F68-1191B0078712}"/>
    <cellStyle name="Top and Bottom Border 13 2 2" xfId="58496" xr:uid="{02E08610-AB05-4015-A375-3438FFC032BC}"/>
    <cellStyle name="Top and Bottom Border 13 2 2 2" xfId="58497" xr:uid="{80DDB10F-37B2-4376-A22A-C261C2983A78}"/>
    <cellStyle name="Top and Bottom Border 13 2 2 2 2" xfId="58498" xr:uid="{74BCA214-F4D2-49DA-AB25-E92841812790}"/>
    <cellStyle name="Top and Bottom Border 13 2 2 2 3" xfId="58499" xr:uid="{A05FE5B1-E402-4276-A82F-5E3A86641452}"/>
    <cellStyle name="Top and Bottom Border 13 2 2 2 4" xfId="58500" xr:uid="{D543691F-6F1C-4248-A476-693A81627743}"/>
    <cellStyle name="Top and Bottom Border 13 2 2 2 5" xfId="58501" xr:uid="{BE6661D2-5805-4966-84CD-569128E9B868}"/>
    <cellStyle name="Top and Bottom Border 13 2 2 3" xfId="58502" xr:uid="{86D0BFF5-6287-49FA-8410-6977A78F4AF4}"/>
    <cellStyle name="Top and Bottom Border 13 2 2 3 2" xfId="58503" xr:uid="{79AAB3B4-F1AA-4362-8221-2D0EDC96FCDB}"/>
    <cellStyle name="Top and Bottom Border 13 2 2 3 3" xfId="58504" xr:uid="{99DD01BD-8253-4259-A244-7B6386E274E4}"/>
    <cellStyle name="Top and Bottom Border 13 2 2 3 4" xfId="58505" xr:uid="{C81798AA-2B24-426C-9B29-8EBBF3F8F382}"/>
    <cellStyle name="Top and Bottom Border 13 2 2 3 5" xfId="58506" xr:uid="{B667FAD7-2D48-4FAF-976B-FBBD658038F9}"/>
    <cellStyle name="Top and Bottom Border 13 2 2 4" xfId="58507" xr:uid="{65C36D3F-8370-4F01-9D88-02A6FCB91812}"/>
    <cellStyle name="Top and Bottom Border 13 2 2 5" xfId="58508" xr:uid="{4C42A436-4403-462D-9614-35DA0F9121CD}"/>
    <cellStyle name="Top and Bottom Border 13 2 2 6" xfId="58509" xr:uid="{44D72695-7FA7-4576-BE38-7D01D3F56197}"/>
    <cellStyle name="Top and Bottom Border 13 2 2 7" xfId="58510" xr:uid="{1A27E78A-E335-48BC-A18E-3C3425557C83}"/>
    <cellStyle name="Top and Bottom Border 13 2 2_Commentaires" xfId="58511" xr:uid="{D3B060BF-0CEE-43CE-BB36-EBE4021E9F30}"/>
    <cellStyle name="Top and Bottom Border 13 2 3" xfId="58512" xr:uid="{7032839C-3AA8-4085-B185-10E3CEEE1039}"/>
    <cellStyle name="Top and Bottom Border 13 2 3 2" xfId="58513" xr:uid="{12E95413-6092-4BAA-8230-E36FD410F310}"/>
    <cellStyle name="Top and Bottom Border 13 2 3 2 2" xfId="58514" xr:uid="{43FD4DD1-9AC0-4778-9C37-D30F83B955A6}"/>
    <cellStyle name="Top and Bottom Border 13 2 3 2 3" xfId="58515" xr:uid="{C7D73B70-7C44-4B59-BAEC-706FC5F14F60}"/>
    <cellStyle name="Top and Bottom Border 13 2 3 2 4" xfId="58516" xr:uid="{A5037DBF-3551-4B41-9B15-D38904F15C56}"/>
    <cellStyle name="Top and Bottom Border 13 2 3 2 5" xfId="58517" xr:uid="{933992ED-7D6D-486D-8511-84F8FD115F5D}"/>
    <cellStyle name="Top and Bottom Border 13 2 3 3" xfId="58518" xr:uid="{9C2B6296-2FEB-45C0-8A99-FCAAB231BA5A}"/>
    <cellStyle name="Top and Bottom Border 13 2 3 3 2" xfId="58519" xr:uid="{C6FFDB7B-11E9-49FB-9D7B-D204A4422AFA}"/>
    <cellStyle name="Top and Bottom Border 13 2 3 3 3" xfId="58520" xr:uid="{814F4BFA-770C-40EB-A00F-878DF4D4796A}"/>
    <cellStyle name="Top and Bottom Border 13 2 3 3 4" xfId="58521" xr:uid="{E5FA78B2-E9AB-4404-BD14-0C9D1D7EE549}"/>
    <cellStyle name="Top and Bottom Border 13 2 3 3 5" xfId="58522" xr:uid="{D5F3E587-5D13-4A44-9EB5-B6BF43C3C8CD}"/>
    <cellStyle name="Top and Bottom Border 13 2 3 4" xfId="58523" xr:uid="{DF06387A-A4D5-4D26-9CEA-7222EA6B34E9}"/>
    <cellStyle name="Top and Bottom Border 13 2 3 5" xfId="58524" xr:uid="{FCBA0935-0128-4FFF-95CD-6A1CD741DF7E}"/>
    <cellStyle name="Top and Bottom Border 13 2 3 6" xfId="58525" xr:uid="{6515504A-29B4-437F-8E11-F9269722BC64}"/>
    <cellStyle name="Top and Bottom Border 13 2 3 7" xfId="58526" xr:uid="{12CB78C5-0BB8-445E-84C7-85D6F24D6625}"/>
    <cellStyle name="Top and Bottom Border 13 2 4" xfId="58527" xr:uid="{B4390140-2B14-4D4B-92D1-C23B1E76E382}"/>
    <cellStyle name="Top and Bottom Border 13 2 4 2" xfId="58528" xr:uid="{6B7E649F-3C1E-4655-A363-C3F5EEC2DC63}"/>
    <cellStyle name="Top and Bottom Border 13 2 4 3" xfId="58529" xr:uid="{C0FCDE8A-EFA4-43CF-8EB7-33E914B3D450}"/>
    <cellStyle name="Top and Bottom Border 13 2 4 4" xfId="58530" xr:uid="{AA17506A-58E7-4407-BBC7-920F77A96726}"/>
    <cellStyle name="Top and Bottom Border 13 2 4 5" xfId="58531" xr:uid="{86A87702-E711-4DCA-A6B9-97FEA695FE97}"/>
    <cellStyle name="Top and Bottom Border 13 2 5" xfId="58532" xr:uid="{4318BFB0-235F-4B01-9661-8666ACA41311}"/>
    <cellStyle name="Top and Bottom Border 13 2 5 2" xfId="58533" xr:uid="{A2C1F9BE-59A0-4B72-9C6A-4D89D1A46FC8}"/>
    <cellStyle name="Top and Bottom Border 13 2 5 3" xfId="58534" xr:uid="{7BAAC758-86F3-445D-AB29-1666500184DF}"/>
    <cellStyle name="Top and Bottom Border 13 2 5 4" xfId="58535" xr:uid="{1B8DC2E9-77F6-42E8-A6A9-AB3203E721A6}"/>
    <cellStyle name="Top and Bottom Border 13 2 5 5" xfId="58536" xr:uid="{44F93BFB-4F05-4CD3-BC7B-59B26AA9DD25}"/>
    <cellStyle name="Top and Bottom Border 13 2 6" xfId="58537" xr:uid="{EA1909E7-76A8-4FC2-BC55-6A6EADF79F7D}"/>
    <cellStyle name="Top and Bottom Border 13 2 7" xfId="58538" xr:uid="{6DAA46D3-4C10-4A98-9C50-B2F1319FBE99}"/>
    <cellStyle name="Top and Bottom Border 13 2 8" xfId="58539" xr:uid="{6B26AB28-C35B-4453-8E72-4FC528C2256E}"/>
    <cellStyle name="Top and Bottom Border 13 2 9" xfId="58540" xr:uid="{17D7E3B8-1D90-43FE-B43D-69C84E4C07A4}"/>
    <cellStyle name="Top and Bottom Border 13 2_Commentaires" xfId="58541" xr:uid="{6DD6865A-1B70-45FB-A643-2717ABE34BB4}"/>
    <cellStyle name="Top and Bottom Border 13 3" xfId="58542" xr:uid="{AA0A268E-4A7E-4AE8-BDD0-4975770B4C6E}"/>
    <cellStyle name="Top and Bottom Border 13 3 2" xfId="58543" xr:uid="{AFEBFB80-19BE-4779-82DB-4BD9762D1612}"/>
    <cellStyle name="Top and Bottom Border 13 3 2 2" xfId="58544" xr:uid="{57F642DB-7C92-4D8C-A80B-491659826893}"/>
    <cellStyle name="Top and Bottom Border 13 3 2 3" xfId="58545" xr:uid="{E14CDB99-B3B6-4324-947A-4ABAE8B06A94}"/>
    <cellStyle name="Top and Bottom Border 13 3 2 4" xfId="58546" xr:uid="{12230E13-A7C1-4D78-9821-4DFC5CED59C4}"/>
    <cellStyle name="Top and Bottom Border 13 3 2 5" xfId="58547" xr:uid="{8821A5E1-0C15-41F6-A253-1423ED600457}"/>
    <cellStyle name="Top and Bottom Border 13 3 2_Commentaires" xfId="58548" xr:uid="{68B23AD7-79E9-4EAB-BD63-D390273B2F8E}"/>
    <cellStyle name="Top and Bottom Border 13 3 3" xfId="58549" xr:uid="{3A3B7401-1138-482A-ACE9-CEBC2A9CB869}"/>
    <cellStyle name="Top and Bottom Border 13 3 3 2" xfId="58550" xr:uid="{6852A0BE-93B7-4C74-BB34-82B581C9917B}"/>
    <cellStyle name="Top and Bottom Border 13 3 3 3" xfId="58551" xr:uid="{ACAC0473-92BB-4EBB-BE0C-EE35A29E5456}"/>
    <cellStyle name="Top and Bottom Border 13 3 3 4" xfId="58552" xr:uid="{E316E516-7D87-4539-8889-C61146373F56}"/>
    <cellStyle name="Top and Bottom Border 13 3 3 5" xfId="58553" xr:uid="{56C2C0C2-29B3-4E76-BF86-AB4FA6CFED17}"/>
    <cellStyle name="Top and Bottom Border 13 3 4" xfId="58554" xr:uid="{F2F7B738-2B7C-4C0B-8269-0298013A3334}"/>
    <cellStyle name="Top and Bottom Border 13 3 5" xfId="58555" xr:uid="{A966D52D-BAAD-4902-8186-71058C0205D9}"/>
    <cellStyle name="Top and Bottom Border 13 3 6" xfId="58556" xr:uid="{6840B11A-6E40-4A89-A030-5493796DFCB8}"/>
    <cellStyle name="Top and Bottom Border 13 3 7" xfId="58557" xr:uid="{18991AC8-21ED-4976-8F26-25D82937F028}"/>
    <cellStyle name="Top and Bottom Border 13 3_Commentaires" xfId="58558" xr:uid="{01D05929-FE0A-488E-8014-1F15F0E1AE22}"/>
    <cellStyle name="Top and Bottom Border 13 4" xfId="58559" xr:uid="{784F8E69-F322-43DA-A0E9-D7F97A1988F2}"/>
    <cellStyle name="Top and Bottom Border 13 4 2" xfId="58560" xr:uid="{77559868-9720-4B2C-BDCD-4C0B2D5F0EFC}"/>
    <cellStyle name="Top and Bottom Border 13 4 2 2" xfId="58561" xr:uid="{2A6AF194-0410-46DD-802C-B61BE6870699}"/>
    <cellStyle name="Top and Bottom Border 13 4 2 3" xfId="58562" xr:uid="{B2931716-4908-4ABE-B890-595B163F0D53}"/>
    <cellStyle name="Top and Bottom Border 13 4 2 4" xfId="58563" xr:uid="{1D1EF174-1097-43BF-8EB9-277E084200DB}"/>
    <cellStyle name="Top and Bottom Border 13 4 2 5" xfId="58564" xr:uid="{27D29826-5617-483A-9ABB-C1F5D9D5EC76}"/>
    <cellStyle name="Top and Bottom Border 13 4 2_Commentaires" xfId="58565" xr:uid="{0CEBFE96-0AC2-40BE-B3D5-6E886D422790}"/>
    <cellStyle name="Top and Bottom Border 13 4 3" xfId="58566" xr:uid="{6C1E351F-2BA0-4657-A116-7B55C9D40B0C}"/>
    <cellStyle name="Top and Bottom Border 13 4 3 2" xfId="58567" xr:uid="{5491D409-97CD-4610-8930-72F695BE150D}"/>
    <cellStyle name="Top and Bottom Border 13 4 3 3" xfId="58568" xr:uid="{BB48C44E-62FF-439C-A88D-1C958083F61E}"/>
    <cellStyle name="Top and Bottom Border 13 4 3 4" xfId="58569" xr:uid="{22FDEBDF-9ED2-4487-A5B1-63F0B8F8A887}"/>
    <cellStyle name="Top and Bottom Border 13 4 3 5" xfId="58570" xr:uid="{44ABE1E2-87BF-427A-8E5A-61362DF97622}"/>
    <cellStyle name="Top and Bottom Border 13 4 4" xfId="58571" xr:uid="{5B3F0441-085E-48D5-A1C9-EB344E23F8A4}"/>
    <cellStyle name="Top and Bottom Border 13 4 5" xfId="58572" xr:uid="{578A586B-7565-406E-BC38-4B6211689CF2}"/>
    <cellStyle name="Top and Bottom Border 13 4 6" xfId="58573" xr:uid="{A08E7E97-6C89-4922-B35A-817C46945D58}"/>
    <cellStyle name="Top and Bottom Border 13 4 7" xfId="58574" xr:uid="{9269D08A-9F40-4A95-8FDB-77A96527DFA1}"/>
    <cellStyle name="Top and Bottom Border 13 4_Commentaires" xfId="58575" xr:uid="{355C9904-3936-473D-9947-B432C0C23B97}"/>
    <cellStyle name="Top and Bottom Border 13 5" xfId="58576" xr:uid="{37FF1128-1911-47E4-B292-593E4A9CB485}"/>
    <cellStyle name="Top and Bottom Border 13 5 2" xfId="58577" xr:uid="{02206E4B-03D3-49F4-90BD-3C7E206B871E}"/>
    <cellStyle name="Top and Bottom Border 13 5 2 2" xfId="58578" xr:uid="{565E2205-99F3-42D1-9ADD-FF96E65AF7D9}"/>
    <cellStyle name="Top and Bottom Border 13 5 2 3" xfId="58579" xr:uid="{542A9F6C-9044-4812-A5EE-655C116F62C8}"/>
    <cellStyle name="Top and Bottom Border 13 5 2 4" xfId="58580" xr:uid="{CF512AEF-70B1-465A-8134-321784F8CA78}"/>
    <cellStyle name="Top and Bottom Border 13 5 2 5" xfId="58581" xr:uid="{FBC02BAD-66C9-4A0A-8FF1-ABEFAA0AFE37}"/>
    <cellStyle name="Top and Bottom Border 13 5 2_Commentaires" xfId="58582" xr:uid="{D17B5391-D2BA-4657-9581-F72C08A80684}"/>
    <cellStyle name="Top and Bottom Border 13 5 3" xfId="58583" xr:uid="{83CFBBAB-F23B-41AA-97E1-82AD5E93D225}"/>
    <cellStyle name="Top and Bottom Border 13 5 4" xfId="58584" xr:uid="{2B3E0921-5CE9-496A-B5B6-A8E9265D6551}"/>
    <cellStyle name="Top and Bottom Border 13 5 5" xfId="58585" xr:uid="{3095D9DF-3761-48F9-A891-8C694BCE8C2F}"/>
    <cellStyle name="Top and Bottom Border 13 5 6" xfId="58586" xr:uid="{3C0FF943-1626-4465-BD2A-4D001865DBE3}"/>
    <cellStyle name="Top and Bottom Border 13 5_Commentaires" xfId="58587" xr:uid="{01D65885-636F-4BF9-A99C-6CAFA44CB3C5}"/>
    <cellStyle name="Top and Bottom Border 13 6" xfId="58588" xr:uid="{EFBBB42C-26E6-4155-9A68-EAE22F282679}"/>
    <cellStyle name="Top and Bottom Border 13 6 2" xfId="58589" xr:uid="{B4DF3DB8-A2B0-4CF1-9D7F-6305293A4BE5}"/>
    <cellStyle name="Top and Bottom Border 13 6 2 2" xfId="58590" xr:uid="{4752B65D-7A1A-4A50-8BC2-D08614E4ECA1}"/>
    <cellStyle name="Top and Bottom Border 13 6 2_Commentaires" xfId="58591" xr:uid="{7C32DC9C-2528-45F9-A855-A8879B6B0B0F}"/>
    <cellStyle name="Top and Bottom Border 13 6 3" xfId="58592" xr:uid="{F57DA8B4-FAD2-436D-8561-36FE139C9367}"/>
    <cellStyle name="Top and Bottom Border 13 6 4" xfId="58593" xr:uid="{D83EE4EF-AC0C-4E69-A605-55921A192F2F}"/>
    <cellStyle name="Top and Bottom Border 13 6 5" xfId="58594" xr:uid="{67B14F61-797F-4489-B0C6-19ADD9576D2D}"/>
    <cellStyle name="Top and Bottom Border 13 6_Commentaires" xfId="58595" xr:uid="{3994BBD1-92BA-4585-BB4A-458104D8ED06}"/>
    <cellStyle name="Top and Bottom Border 13 7" xfId="58596" xr:uid="{56CFC7F6-8176-43E8-B6B6-503E3613FBD7}"/>
    <cellStyle name="Top and Bottom Border 13 7 2" xfId="58597" xr:uid="{3CA69972-382E-4F46-A904-22A448446986}"/>
    <cellStyle name="Top and Bottom Border 13 7 2 2" xfId="58598" xr:uid="{9628E69F-AAE5-489B-9C67-926E3E903CDF}"/>
    <cellStyle name="Top and Bottom Border 13 7 2_Commentaires" xfId="58599" xr:uid="{2241DCF2-A9CC-4A90-9FD9-BCB291341780}"/>
    <cellStyle name="Top and Bottom Border 13 7 3" xfId="58600" xr:uid="{AB35ABA6-E8ED-42D7-BD29-B65D4E6E1286}"/>
    <cellStyle name="Top and Bottom Border 13 7_Commentaires" xfId="58601" xr:uid="{4F730329-F5B0-4CDC-A22F-D565B5D50F77}"/>
    <cellStyle name="Top and Bottom Border 13 8" xfId="58602" xr:uid="{C7EC87F1-8A9B-48E6-81B3-F9B64D084A1E}"/>
    <cellStyle name="Top and Bottom Border 13 8 2" xfId="58603" xr:uid="{90905207-85F0-4A3A-87D2-285E11A440CE}"/>
    <cellStyle name="Top and Bottom Border 13 8_Commentaires" xfId="58604" xr:uid="{61668816-B7E1-4742-8283-DD0D0030A9E6}"/>
    <cellStyle name="Top and Bottom Border 13 9" xfId="58605" xr:uid="{A6485671-672C-4F53-AF6A-6618270B6AD5}"/>
    <cellStyle name="Top and Bottom Border 13 9 2" xfId="58606" xr:uid="{867B408B-753F-4E1C-AC84-7A4D132D3C65}"/>
    <cellStyle name="Top and Bottom Border 13 9_Commentaires" xfId="58607" xr:uid="{8780AB97-A893-4692-93FB-F2A0A34BA65E}"/>
    <cellStyle name="Top and Bottom Border 13_Commentaires" xfId="58608" xr:uid="{1A039334-32B8-4C25-B719-3E030192C1A0}"/>
    <cellStyle name="Top and Bottom Border 14" xfId="58609" xr:uid="{882D24A4-ABDB-470E-94F7-B4FCDB17CE36}"/>
    <cellStyle name="Top and Bottom Border 14 2" xfId="58610" xr:uid="{F5FAE0C3-0AA2-4F28-B65C-A3509996AA3B}"/>
    <cellStyle name="Top and Bottom Border 14 2 2" xfId="58611" xr:uid="{46A98BFA-50AF-497D-9306-39774CC81CEC}"/>
    <cellStyle name="Top and Bottom Border 14 2 2 2" xfId="58612" xr:uid="{6ED43C1A-F903-4E84-92B5-CA33F687A7FB}"/>
    <cellStyle name="Top and Bottom Border 14 2 2 3" xfId="58613" xr:uid="{8242EAD4-729B-4C8A-9ABE-2A5BF0884D89}"/>
    <cellStyle name="Top and Bottom Border 14 2 2 4" xfId="58614" xr:uid="{005AFE8F-083D-4911-935C-B4578666CEAE}"/>
    <cellStyle name="Top and Bottom Border 14 2 2 5" xfId="58615" xr:uid="{D70032A0-B4AC-49C9-A2BE-B18172924EE6}"/>
    <cellStyle name="Top and Bottom Border 14 2 2_Commentaires" xfId="58616" xr:uid="{51D40A5E-EE0E-4968-9AC4-B7F025EFFCA1}"/>
    <cellStyle name="Top and Bottom Border 14 2 3" xfId="58617" xr:uid="{0B71F3F0-1EF8-4A8D-88B1-7424D8C8A3CD}"/>
    <cellStyle name="Top and Bottom Border 14 2 3 2" xfId="58618" xr:uid="{4D4AB12C-48DC-4282-8A86-74BF93EC9C25}"/>
    <cellStyle name="Top and Bottom Border 14 2 3 3" xfId="58619" xr:uid="{58E47B4E-B16C-4ACA-906D-C4C479DF074A}"/>
    <cellStyle name="Top and Bottom Border 14 2 3 4" xfId="58620" xr:uid="{20650F60-A475-4D6C-AFCE-446BEB419410}"/>
    <cellStyle name="Top and Bottom Border 14 2 3 5" xfId="58621" xr:uid="{687D0163-1E2E-41C8-BD91-8177E25C029B}"/>
    <cellStyle name="Top and Bottom Border 14 2 4" xfId="58622" xr:uid="{15633831-353F-4F2B-ADB4-CCB4CC39B47E}"/>
    <cellStyle name="Top and Bottom Border 14 2 5" xfId="58623" xr:uid="{1B814B18-68FD-463D-8846-A888F7C7F8E1}"/>
    <cellStyle name="Top and Bottom Border 14 2 6" xfId="58624" xr:uid="{80D76B55-6CB6-4000-9612-D8B03674B680}"/>
    <cellStyle name="Top and Bottom Border 14 2 7" xfId="58625" xr:uid="{42E3AC86-37E2-43CA-8FF2-3BCAAA95CECE}"/>
    <cellStyle name="Top and Bottom Border 14 2_Commentaires" xfId="58626" xr:uid="{F726DB05-8A24-4AB5-8E40-614B8AE7FEBF}"/>
    <cellStyle name="Top and Bottom Border 14 3" xfId="58627" xr:uid="{9603D691-CAB3-4EDF-A53E-664D153A617C}"/>
    <cellStyle name="Top and Bottom Border 14 3 2" xfId="58628" xr:uid="{C5382A93-D163-4272-AB64-60F30828C1BC}"/>
    <cellStyle name="Top and Bottom Border 14 3 2 2" xfId="58629" xr:uid="{4076D4C9-053D-4AF8-9848-43C04BCDF94F}"/>
    <cellStyle name="Top and Bottom Border 14 3 2 3" xfId="58630" xr:uid="{C5D4E1DE-F997-44C9-B096-966B216C325F}"/>
    <cellStyle name="Top and Bottom Border 14 3 2 4" xfId="58631" xr:uid="{CD3B4B4D-A71B-43EE-8E58-6A30569164A3}"/>
    <cellStyle name="Top and Bottom Border 14 3 2 5" xfId="58632" xr:uid="{3FBB3A24-4B8D-41DD-A813-035F91905B2A}"/>
    <cellStyle name="Top and Bottom Border 14 3 2_Commentaires" xfId="58633" xr:uid="{2A28890C-0677-4D6C-B267-279CD8C3A0BF}"/>
    <cellStyle name="Top and Bottom Border 14 3 3" xfId="58634" xr:uid="{C2D3686F-0500-405D-B40D-B1B177276E05}"/>
    <cellStyle name="Top and Bottom Border 14 3 3 2" xfId="58635" xr:uid="{29EC5584-1F7F-4189-BDF3-9B9256D850F9}"/>
    <cellStyle name="Top and Bottom Border 14 3 3 3" xfId="58636" xr:uid="{D1EC2422-9510-4565-AD88-0D26E62C4EF7}"/>
    <cellStyle name="Top and Bottom Border 14 3 3 4" xfId="58637" xr:uid="{7E4C954C-1B3C-439C-8E1E-FF3F04B3C2B4}"/>
    <cellStyle name="Top and Bottom Border 14 3 3 5" xfId="58638" xr:uid="{FA7D99CB-D38A-456B-9BAC-81C731D21BA3}"/>
    <cellStyle name="Top and Bottom Border 14 3 4" xfId="58639" xr:uid="{CB8B1299-3E98-499A-9DE3-C446867E11E6}"/>
    <cellStyle name="Top and Bottom Border 14 3 5" xfId="58640" xr:uid="{EA7E206E-EE4F-4C71-827B-E305B71DBEFE}"/>
    <cellStyle name="Top and Bottom Border 14 3 6" xfId="58641" xr:uid="{1A90F576-A2BF-4449-A220-8A4024B4A25F}"/>
    <cellStyle name="Top and Bottom Border 14 3 7" xfId="58642" xr:uid="{170078C0-EB8F-4D18-8136-512ED8B62645}"/>
    <cellStyle name="Top and Bottom Border 14 3_Commentaires" xfId="58643" xr:uid="{F1032F2F-8EC9-4C0B-A48E-017FC0675B54}"/>
    <cellStyle name="Top and Bottom Border 14 4" xfId="58644" xr:uid="{629A198C-DDC5-466D-852D-DD480C7FC62C}"/>
    <cellStyle name="Top and Bottom Border 14 4 2" xfId="58645" xr:uid="{E84DBAC9-086C-41E3-8F72-73452CE461CD}"/>
    <cellStyle name="Top and Bottom Border 14 4 2 2" xfId="58646" xr:uid="{863F26EF-97C8-4F89-88AA-07BC0377B6EB}"/>
    <cellStyle name="Top and Bottom Border 14 4 2_Commentaires" xfId="58647" xr:uid="{5C22D6F2-346C-48D1-BEC1-C165B4569981}"/>
    <cellStyle name="Top and Bottom Border 14 4 3" xfId="58648" xr:uid="{318E84B3-5E8F-4043-9817-5AFA634A0F1B}"/>
    <cellStyle name="Top and Bottom Border 14 4 4" xfId="58649" xr:uid="{BB46FDE5-9A20-4029-8079-E97C6B6E22C2}"/>
    <cellStyle name="Top and Bottom Border 14 4 5" xfId="58650" xr:uid="{4FB69907-DA96-4F5B-8A8F-D11634EE1A61}"/>
    <cellStyle name="Top and Bottom Border 14 4_Commentaires" xfId="58651" xr:uid="{1F657970-CF4D-403E-B473-95C1932FC9DE}"/>
    <cellStyle name="Top and Bottom Border 14 5" xfId="58652" xr:uid="{6A913C00-247B-4F2A-A9C1-6574D653681E}"/>
    <cellStyle name="Top and Bottom Border 14 5 2" xfId="58653" xr:uid="{0AE44706-8F8C-41D7-B80C-97FDD5CE7198}"/>
    <cellStyle name="Top and Bottom Border 14 5 2 2" xfId="58654" xr:uid="{2710CBDC-3DE8-4E9E-B582-BA10CFA7AE67}"/>
    <cellStyle name="Top and Bottom Border 14 5 2_Commentaires" xfId="58655" xr:uid="{4E044F72-9981-4A4C-964B-6DBBDB644835}"/>
    <cellStyle name="Top and Bottom Border 14 5 3" xfId="58656" xr:uid="{20EAF2F5-9D3C-44A5-A0A6-A57F26EE1C6F}"/>
    <cellStyle name="Top and Bottom Border 14 5 4" xfId="58657" xr:uid="{1781CAEB-7B67-424A-907A-4B201A66A8B1}"/>
    <cellStyle name="Top and Bottom Border 14 5 5" xfId="58658" xr:uid="{25C525B7-C058-47D9-9BEF-AAC99908C85A}"/>
    <cellStyle name="Top and Bottom Border 14 5_Commentaires" xfId="58659" xr:uid="{05E000A5-8F7B-45ED-93EA-CDB2351B8F04}"/>
    <cellStyle name="Top and Bottom Border 14 6" xfId="58660" xr:uid="{AA0B2AC0-DCEB-4FDC-BF70-80EA3015E211}"/>
    <cellStyle name="Top and Bottom Border 14 6 2" xfId="58661" xr:uid="{4827996A-ABCD-4400-BCEE-38D4D4A822AF}"/>
    <cellStyle name="Top and Bottom Border 14 6 2 2" xfId="58662" xr:uid="{53CBBD9B-8114-4F0B-9CDE-2D2892CDBFFF}"/>
    <cellStyle name="Top and Bottom Border 14 6 2_Commentaires" xfId="58663" xr:uid="{1670BB6C-F912-4FD1-BF9C-23AEE01B93A6}"/>
    <cellStyle name="Top and Bottom Border 14 6 3" xfId="58664" xr:uid="{F883399B-BE6C-45D5-86BB-EF43C3BCF827}"/>
    <cellStyle name="Top and Bottom Border 14 6_Commentaires" xfId="58665" xr:uid="{4D2B622A-D6BD-4877-B7CB-29F4B005891A}"/>
    <cellStyle name="Top and Bottom Border 14 7" xfId="58666" xr:uid="{F3F9D012-92E2-4B21-8258-DB9B54F5645D}"/>
    <cellStyle name="Top and Bottom Border 14 7 2" xfId="58667" xr:uid="{1D2E1A14-9F4E-49D3-81A6-2E266C3D1CAC}"/>
    <cellStyle name="Top and Bottom Border 14 7_Commentaires" xfId="58668" xr:uid="{D39BD20F-2047-437A-A227-57E7DE1AC198}"/>
    <cellStyle name="Top and Bottom Border 14 8" xfId="58669" xr:uid="{34A4917C-49A4-42FA-9348-023E990E7B20}"/>
    <cellStyle name="Top and Bottom Border 14 9" xfId="58670" xr:uid="{7D3B22E9-587B-4615-8770-40885896B833}"/>
    <cellStyle name="Top and Bottom Border 14_Commentaires" xfId="58671" xr:uid="{296B879B-676C-4DDB-B41D-4CEA68D2A91E}"/>
    <cellStyle name="Top and Bottom Border 15" xfId="58672" xr:uid="{19BEF82D-9F39-40F7-BBE5-37B4D173C63A}"/>
    <cellStyle name="Top and Bottom Border 15 2" xfId="58673" xr:uid="{59D12AFC-CEC0-4C66-9297-4C0C4C8D8352}"/>
    <cellStyle name="Top and Bottom Border 15 2 2" xfId="58674" xr:uid="{0E035956-BEF0-4A71-95E9-1BB3DBAA1D0D}"/>
    <cellStyle name="Top and Bottom Border 15 2 3" xfId="58675" xr:uid="{B2295661-8207-4F86-B777-4254F44ECDE8}"/>
    <cellStyle name="Top and Bottom Border 15 2 4" xfId="58676" xr:uid="{DB5DB778-0FD1-4231-A0C9-1F47F21CC7C1}"/>
    <cellStyle name="Top and Bottom Border 15 2 5" xfId="58677" xr:uid="{9A38BE6E-B086-4F63-BD03-CF69192E1BEB}"/>
    <cellStyle name="Top and Bottom Border 15 2_Commentaires" xfId="58678" xr:uid="{E5CFF94D-AD2C-4CE5-BF0A-A6B91003DB90}"/>
    <cellStyle name="Top and Bottom Border 15 3" xfId="58679" xr:uid="{B7A88D40-192B-46FC-B51F-C66D5527A976}"/>
    <cellStyle name="Top and Bottom Border 15 3 2" xfId="58680" xr:uid="{DF587D12-1790-4EEB-8267-26B91CCBFC76}"/>
    <cellStyle name="Top and Bottom Border 15 3 3" xfId="58681" xr:uid="{7D374CE7-55E4-4F12-9CBD-B504D12E5F0B}"/>
    <cellStyle name="Top and Bottom Border 15 3 4" xfId="58682" xr:uid="{3CB6B8F1-DA7F-4241-B5B2-6205EF2069C9}"/>
    <cellStyle name="Top and Bottom Border 15 3 5" xfId="58683" xr:uid="{B6B914E5-C3F9-4EE2-A8E2-2DF05AA51739}"/>
    <cellStyle name="Top and Bottom Border 15 4" xfId="58684" xr:uid="{330C383A-69A8-4F83-BBBD-04B92E9E717D}"/>
    <cellStyle name="Top and Bottom Border 15 5" xfId="58685" xr:uid="{98FB1344-25A8-49CA-98FA-3D36F5F5F93B}"/>
    <cellStyle name="Top and Bottom Border 15 6" xfId="58686" xr:uid="{29739162-FECE-49BE-A53A-411DBFC95A68}"/>
    <cellStyle name="Top and Bottom Border 15 7" xfId="58687" xr:uid="{2EBD03EF-0AA3-4731-9C1E-6FC131177E8E}"/>
    <cellStyle name="Top and Bottom Border 15_Commentaires" xfId="58688" xr:uid="{62839589-03BE-4839-B200-9B066B9D361B}"/>
    <cellStyle name="Top and Bottom Border 16" xfId="58689" xr:uid="{4956975C-F374-4FA3-9019-DCBC49460D92}"/>
    <cellStyle name="Top and Bottom Border 16 2" xfId="58690" xr:uid="{CD79E884-D1FC-4CAC-B3DF-2D798741C2CC}"/>
    <cellStyle name="Top and Bottom Border 16 2 2" xfId="58691" xr:uid="{24644288-5894-48A3-B145-12789DDAB601}"/>
    <cellStyle name="Top and Bottom Border 16 2 3" xfId="58692" xr:uid="{F74AB8DE-DCC6-4673-8869-36D04C805111}"/>
    <cellStyle name="Top and Bottom Border 16 2 4" xfId="58693" xr:uid="{D09C1456-501B-4EFA-8596-C07C7D2CC9F7}"/>
    <cellStyle name="Top and Bottom Border 16 2 5" xfId="58694" xr:uid="{B5D344C0-F513-43F4-88BC-54D16C713259}"/>
    <cellStyle name="Top and Bottom Border 16 2_Commentaires" xfId="58695" xr:uid="{C66630B1-6992-4474-B9E1-7DAAC58D13FD}"/>
    <cellStyle name="Top and Bottom Border 16 3" xfId="58696" xr:uid="{6C1FB461-6EC3-4D3D-A5EB-4555CFFBDC43}"/>
    <cellStyle name="Top and Bottom Border 16 3 2" xfId="58697" xr:uid="{58C52A68-40D4-4308-A01A-48C3E5EEE6B2}"/>
    <cellStyle name="Top and Bottom Border 16 3 3" xfId="58698" xr:uid="{CB428607-7114-4029-9527-34B30CA4B12C}"/>
    <cellStyle name="Top and Bottom Border 16 3 4" xfId="58699" xr:uid="{C8EEB976-FC92-47AA-AECD-9F377C7AAC52}"/>
    <cellStyle name="Top and Bottom Border 16 3 5" xfId="58700" xr:uid="{7FC3C6CF-ADC0-4BAA-BDDD-903380C685D1}"/>
    <cellStyle name="Top and Bottom Border 16 4" xfId="58701" xr:uid="{B13D7F1B-26A5-47FB-BB19-736678D20A37}"/>
    <cellStyle name="Top and Bottom Border 16 5" xfId="58702" xr:uid="{584DD527-FEA4-4A1B-9B61-AEB011AA5DAC}"/>
    <cellStyle name="Top and Bottom Border 16 6" xfId="58703" xr:uid="{7DCB5798-837C-4A55-8543-0CFC2ACD5CD3}"/>
    <cellStyle name="Top and Bottom Border 16 7" xfId="58704" xr:uid="{99530D95-A4D6-4B18-90A3-C0E963D7F48B}"/>
    <cellStyle name="Top and Bottom Border 16_Commentaires" xfId="58705" xr:uid="{F668E4CE-74BD-4AF9-BBFB-CB721C6C626B}"/>
    <cellStyle name="Top and Bottom Border 17" xfId="58706" xr:uid="{CF454525-BC9E-4733-A30B-E083C761169F}"/>
    <cellStyle name="Top and Bottom Border 17 2" xfId="58707" xr:uid="{ED305882-52AE-48B8-80B3-07C05857755E}"/>
    <cellStyle name="Top and Bottom Border 17 2 2" xfId="58708" xr:uid="{B7D8FD44-3C4F-4A72-8811-F937CD49E6E3}"/>
    <cellStyle name="Top and Bottom Border 17 2 3" xfId="58709" xr:uid="{49B9CD64-0FD6-48D5-A318-4ED53C8E89A9}"/>
    <cellStyle name="Top and Bottom Border 17 2 4" xfId="58710" xr:uid="{F958F754-49E8-488E-B435-1BFF88610F93}"/>
    <cellStyle name="Top and Bottom Border 17 2 5" xfId="58711" xr:uid="{51F9B89F-3C85-45B7-B6E5-DA84EA67B5E7}"/>
    <cellStyle name="Top and Bottom Border 17 2_Commentaires" xfId="58712" xr:uid="{9849B14C-6025-49E7-9EB2-D3BB6535021A}"/>
    <cellStyle name="Top and Bottom Border 17 3" xfId="58713" xr:uid="{95D1691E-5375-431C-B4ED-D0698565922E}"/>
    <cellStyle name="Top and Bottom Border 17 3 2" xfId="58714" xr:uid="{1497BC09-E48C-4657-877A-54C76BE211E0}"/>
    <cellStyle name="Top and Bottom Border 17 3 3" xfId="58715" xr:uid="{9CC1735B-4060-494B-9F09-8E16BB52E4F6}"/>
    <cellStyle name="Top and Bottom Border 17 3 4" xfId="58716" xr:uid="{1E80495D-C278-45A1-8D89-6D2A1F3B7FC5}"/>
    <cellStyle name="Top and Bottom Border 17 3 5" xfId="58717" xr:uid="{8A8DC175-C6AE-4236-B2E3-0DD028F5F852}"/>
    <cellStyle name="Top and Bottom Border 17 4" xfId="58718" xr:uid="{72E0706A-0C57-4A8F-9DAE-3E57F5D9E5A9}"/>
    <cellStyle name="Top and Bottom Border 17 5" xfId="58719" xr:uid="{10F532AB-8488-421A-8754-A931A1F90407}"/>
    <cellStyle name="Top and Bottom Border 17 6" xfId="58720" xr:uid="{8D03CFB7-C228-437F-B494-93BD19288D9B}"/>
    <cellStyle name="Top and Bottom Border 17 7" xfId="58721" xr:uid="{8DF1E0B8-FBAF-41C0-9E11-2BBEA673BBF6}"/>
    <cellStyle name="Top and Bottom Border 17_Commentaires" xfId="58722" xr:uid="{3BD241C8-DB3A-435C-B228-892084E5A13B}"/>
    <cellStyle name="Top and Bottom Border 18" xfId="58723" xr:uid="{FD0268F3-5169-4257-B3C4-4912269A7EA2}"/>
    <cellStyle name="Top and Bottom Border 18 2" xfId="58724" xr:uid="{EF9CA5C3-DC2C-4C66-9D23-0D45A8D65744}"/>
    <cellStyle name="Top and Bottom Border 18 2 2" xfId="58725" xr:uid="{5C725871-BC91-4975-A1A3-F79BE980969A}"/>
    <cellStyle name="Top and Bottom Border 18 2 3" xfId="58726" xr:uid="{FEC182A4-7C95-4408-B24D-A41ADA905139}"/>
    <cellStyle name="Top and Bottom Border 18 2 4" xfId="58727" xr:uid="{4E3FB1F9-C7AC-4128-A0F5-C8EC5D69675E}"/>
    <cellStyle name="Top and Bottom Border 18 2 5" xfId="58728" xr:uid="{84F777D4-65E1-4F6C-9F3E-94D339BB1122}"/>
    <cellStyle name="Top and Bottom Border 18 2_Commentaires" xfId="58729" xr:uid="{B1ACBF94-BDD4-410E-8831-6CB026310508}"/>
    <cellStyle name="Top and Bottom Border 18 3" xfId="58730" xr:uid="{B5830FA5-AEED-4A04-8ED3-8C10957097E4}"/>
    <cellStyle name="Top and Bottom Border 18 3 2" xfId="58731" xr:uid="{36A476AC-F969-4518-A013-D4FDE5EAC8FC}"/>
    <cellStyle name="Top and Bottom Border 18 3 3" xfId="58732" xr:uid="{2CF93407-9D85-4E06-9508-B2C1BE4013A5}"/>
    <cellStyle name="Top and Bottom Border 18 3 4" xfId="58733" xr:uid="{831F724B-4EC2-44F4-A297-A31A8F01D111}"/>
    <cellStyle name="Top and Bottom Border 18 3 5" xfId="58734" xr:uid="{CFC6B996-3A3B-446B-A958-807802400B94}"/>
    <cellStyle name="Top and Bottom Border 18 4" xfId="58735" xr:uid="{38C2A722-11CD-4278-8B2E-41AC0D3F649A}"/>
    <cellStyle name="Top and Bottom Border 18 5" xfId="58736" xr:uid="{294C3F30-4950-4098-B655-DB1A31BC2CEA}"/>
    <cellStyle name="Top and Bottom Border 18 6" xfId="58737" xr:uid="{D02EC2B6-F999-47EF-BE24-9B3D3A2AA2A6}"/>
    <cellStyle name="Top and Bottom Border 18 7" xfId="58738" xr:uid="{690AF9B5-AEB0-4563-A582-A84C058A7F38}"/>
    <cellStyle name="Top and Bottom Border 18_Commentaires" xfId="58739" xr:uid="{DB3DF333-3D23-40BE-B422-B82CD9624270}"/>
    <cellStyle name="Top and Bottom Border 19" xfId="58740" xr:uid="{9E39FD50-3CA5-4FA4-A849-F3569522063C}"/>
    <cellStyle name="Top and Bottom Border 19 2" xfId="58741" xr:uid="{8BB0123E-28D0-45B1-9AC2-F049B73EFAF5}"/>
    <cellStyle name="Top and Bottom Border 19 2 2" xfId="58742" xr:uid="{06AABCEF-2092-4751-BD00-7A2FA32D688E}"/>
    <cellStyle name="Top and Bottom Border 19 2 3" xfId="58743" xr:uid="{1595ABED-28BE-4A3F-859F-0DFF870B59B4}"/>
    <cellStyle name="Top and Bottom Border 19 2 4" xfId="58744" xr:uid="{5923E8BE-6999-41A8-9E81-619968396A7C}"/>
    <cellStyle name="Top and Bottom Border 19 2 5" xfId="58745" xr:uid="{22A5AE86-0DEE-4107-B2F1-49462DC90852}"/>
    <cellStyle name="Top and Bottom Border 19 2_Commentaires" xfId="58746" xr:uid="{145D7F2D-FDF1-4DE9-9256-DB3548770F94}"/>
    <cellStyle name="Top and Bottom Border 19 3" xfId="58747" xr:uid="{1E3E46DD-B31B-4C1C-841E-E92C6DF49402}"/>
    <cellStyle name="Top and Bottom Border 19 3 2" xfId="58748" xr:uid="{F6165B9F-5BD1-4AE3-B6AF-FC8650B78A39}"/>
    <cellStyle name="Top and Bottom Border 19 3 3" xfId="58749" xr:uid="{5FE257B7-33FE-4F38-9FA6-072216CD123E}"/>
    <cellStyle name="Top and Bottom Border 19 3 4" xfId="58750" xr:uid="{DA369483-ADE4-41D8-8263-18DD1E6CAD59}"/>
    <cellStyle name="Top and Bottom Border 19 3 5" xfId="58751" xr:uid="{5D7E5B36-D7B9-4F47-A81C-2DD75EC6EE2F}"/>
    <cellStyle name="Top and Bottom Border 19 4" xfId="58752" xr:uid="{286D2393-D6DD-4BD1-9168-E2F153AB2111}"/>
    <cellStyle name="Top and Bottom Border 19 5" xfId="58753" xr:uid="{D815EE8C-0171-4BA7-87F6-FBC02F9196B0}"/>
    <cellStyle name="Top and Bottom Border 19 6" xfId="58754" xr:uid="{C6F6F820-045E-4DF8-B082-23F68C58B5FB}"/>
    <cellStyle name="Top and Bottom Border 19 7" xfId="58755" xr:uid="{55E68CA8-8472-4535-985D-A72812783C5F}"/>
    <cellStyle name="Top and Bottom Border 19_Commentaires" xfId="58756" xr:uid="{44A06131-23C9-4E47-A94C-41EBB7DBCD8F}"/>
    <cellStyle name="Top and Bottom Border 2" xfId="58757" xr:uid="{A7B26220-FAD0-43A2-B583-9ABC2BE9D73C}"/>
    <cellStyle name="Top and Bottom Border 2 10" xfId="58758" xr:uid="{E58A232B-F03E-4BAE-BA34-83960632B0B4}"/>
    <cellStyle name="Top and Bottom Border 2 11" xfId="58759" xr:uid="{690A3CBA-AD7D-4D72-BF72-8361C3B22C8C}"/>
    <cellStyle name="Top and Bottom Border 2 12" xfId="58760" xr:uid="{00891045-EE82-42C5-8EA6-B68CFEFC8443}"/>
    <cellStyle name="Top and Bottom Border 2 13" xfId="58761" xr:uid="{941DBE90-B9B9-4150-A8D2-9FDADAAB6BB9}"/>
    <cellStyle name="Top and Bottom Border 2 2" xfId="58762" xr:uid="{A3F935AF-BAC8-4A15-9C93-30568AF3DD54}"/>
    <cellStyle name="Top and Bottom Border 2 2 10" xfId="58763" xr:uid="{0B1A032A-0443-4CDC-8C0B-D28338C9C77D}"/>
    <cellStyle name="Top and Bottom Border 2 2 11" xfId="58764" xr:uid="{492CD94E-4A11-445F-95D7-38F592581BAD}"/>
    <cellStyle name="Top and Bottom Border 2 2 12" xfId="58765" xr:uid="{5EC0A74A-A43F-48E0-BA39-0477B42D1FC8}"/>
    <cellStyle name="Top and Bottom Border 2 2 2" xfId="58766" xr:uid="{D90958B1-D828-4863-8E02-AEAB8CCE3D74}"/>
    <cellStyle name="Top and Bottom Border 2 2 2 10" xfId="58767" xr:uid="{6BA1F1E2-2095-4217-9415-08B12EFE2FDF}"/>
    <cellStyle name="Top and Bottom Border 2 2 2 2" xfId="58768" xr:uid="{953ABBB8-7B47-44B8-9FCA-44F99AD7DB5C}"/>
    <cellStyle name="Top and Bottom Border 2 2 2 2 2" xfId="58769" xr:uid="{4C9CC075-6AFB-48C4-9DEF-19CF78E205F9}"/>
    <cellStyle name="Top and Bottom Border 2 2 2 2 2 2" xfId="58770" xr:uid="{A91929AE-322C-4A80-82AF-4587323DA9FB}"/>
    <cellStyle name="Top and Bottom Border 2 2 2 2 2 3" xfId="58771" xr:uid="{D6772EB5-C899-4DA2-BE2B-3230FA0D9DA3}"/>
    <cellStyle name="Top and Bottom Border 2 2 2 2 2 4" xfId="58772" xr:uid="{CFEB1A45-A559-4AA4-8FB4-A8234F681078}"/>
    <cellStyle name="Top and Bottom Border 2 2 2 2 2 5" xfId="58773" xr:uid="{54AD629E-B105-4711-887C-0FAF7D04BB52}"/>
    <cellStyle name="Top and Bottom Border 2 2 2 2 3" xfId="58774" xr:uid="{30097DF1-64F6-4CBA-8696-BD1D9FBD90D2}"/>
    <cellStyle name="Top and Bottom Border 2 2 2 2 3 2" xfId="58775" xr:uid="{DB1C6A75-ED1F-4FE4-B1FF-6CA5CE940C90}"/>
    <cellStyle name="Top and Bottom Border 2 2 2 2 3 3" xfId="58776" xr:uid="{691A03A9-F0FB-4FAF-85BB-CA580443FAB1}"/>
    <cellStyle name="Top and Bottom Border 2 2 2 2 3 4" xfId="58777" xr:uid="{3F5B1084-AA82-4D1C-9055-3162B905F711}"/>
    <cellStyle name="Top and Bottom Border 2 2 2 2 3 5" xfId="58778" xr:uid="{21D42506-A804-4E3E-B3F5-B9D6E99A6D3F}"/>
    <cellStyle name="Top and Bottom Border 2 2 2 2 4" xfId="58779" xr:uid="{363E087A-8032-4380-8145-A62E7405E329}"/>
    <cellStyle name="Top and Bottom Border 2 2 2 2 5" xfId="58780" xr:uid="{59329988-AF0F-4B57-A25D-965BFBFCE472}"/>
    <cellStyle name="Top and Bottom Border 2 2 2 2 6" xfId="58781" xr:uid="{6B7A3B68-DB54-4738-9833-3321A028BBA5}"/>
    <cellStyle name="Top and Bottom Border 2 2 2 2 7" xfId="58782" xr:uid="{82993A0C-038E-42DE-9680-1737C9C8B595}"/>
    <cellStyle name="Top and Bottom Border 2 2 2 2_Commentaires" xfId="58783" xr:uid="{A33CD8DA-13D0-42E7-9B75-90FC651721B5}"/>
    <cellStyle name="Top and Bottom Border 2 2 2 3" xfId="58784" xr:uid="{70FBF6BE-4224-45D7-A721-D556DF719276}"/>
    <cellStyle name="Top and Bottom Border 2 2 2 3 2" xfId="58785" xr:uid="{E0C78DA7-9653-47E6-AD5A-CA9DBFA76C5F}"/>
    <cellStyle name="Top and Bottom Border 2 2 2 3 2 2" xfId="58786" xr:uid="{6EF31AB4-B4B7-4E1D-A87E-4E3E5A8634C5}"/>
    <cellStyle name="Top and Bottom Border 2 2 2 3 2 3" xfId="58787" xr:uid="{6690D6FB-7912-4A6B-8688-F8A95504AD75}"/>
    <cellStyle name="Top and Bottom Border 2 2 2 3 2 4" xfId="58788" xr:uid="{695582BB-6C3A-4DF9-BCB5-719B60FC3DFC}"/>
    <cellStyle name="Top and Bottom Border 2 2 2 3 2 5" xfId="58789" xr:uid="{19F50F2D-13F7-46CE-8E88-4C37993EF930}"/>
    <cellStyle name="Top and Bottom Border 2 2 2 3 3" xfId="58790" xr:uid="{E1D10310-BE2B-458E-91C5-8BB05231AC23}"/>
    <cellStyle name="Top and Bottom Border 2 2 2 3 3 2" xfId="58791" xr:uid="{2D9BAA73-4E78-41F2-A58F-CE378922999E}"/>
    <cellStyle name="Top and Bottom Border 2 2 2 3 3 3" xfId="58792" xr:uid="{60DED869-4740-4C55-883B-F8BC1F80C0EA}"/>
    <cellStyle name="Top and Bottom Border 2 2 2 3 3 4" xfId="58793" xr:uid="{911E5A15-CAEB-411A-B1B2-F826B9DFAF0A}"/>
    <cellStyle name="Top and Bottom Border 2 2 2 3 3 5" xfId="58794" xr:uid="{C7BCC882-8666-420B-820B-89794CBD3E6E}"/>
    <cellStyle name="Top and Bottom Border 2 2 2 3 4" xfId="58795" xr:uid="{1A76E7D3-FF91-4F01-9C00-B5658B7ED85B}"/>
    <cellStyle name="Top and Bottom Border 2 2 2 3 5" xfId="58796" xr:uid="{055A0365-B4FA-488B-941D-733964DB72AA}"/>
    <cellStyle name="Top and Bottom Border 2 2 2 3 6" xfId="58797" xr:uid="{18BE3610-5FB3-4BBE-B849-0FC54C7EAA77}"/>
    <cellStyle name="Top and Bottom Border 2 2 2 3 7" xfId="58798" xr:uid="{6D9DA424-380E-4F8D-9030-72AA7B3264DB}"/>
    <cellStyle name="Top and Bottom Border 2 2 2 3_Commentaires" xfId="58799" xr:uid="{937AF9E3-109F-4E5C-BCD1-EBC6488F9A87}"/>
    <cellStyle name="Top and Bottom Border 2 2 2 4" xfId="58800" xr:uid="{3ABD2E06-21F0-417E-9610-660172061A43}"/>
    <cellStyle name="Top and Bottom Border 2 2 2 4 2" xfId="58801" xr:uid="{D6C433A3-8141-4C36-9613-B36EBD6CA52B}"/>
    <cellStyle name="Top and Bottom Border 2 2 2 4 2 2" xfId="58802" xr:uid="{A4AFDAA5-D6D7-4313-979E-2B4CA18FF983}"/>
    <cellStyle name="Top and Bottom Border 2 2 2 4 2 3" xfId="58803" xr:uid="{76A0D360-2EA5-4B8D-850D-4CC97D745F67}"/>
    <cellStyle name="Top and Bottom Border 2 2 2 4 2 4" xfId="58804" xr:uid="{72827F90-3EEC-4BF5-B302-56405B2841DD}"/>
    <cellStyle name="Top and Bottom Border 2 2 2 4 2 5" xfId="58805" xr:uid="{BA3C4D77-CAB8-4B94-8949-5AFD9D2473D3}"/>
    <cellStyle name="Top and Bottom Border 2 2 2 4 3" xfId="58806" xr:uid="{69ABAEB4-6225-4028-8B2E-D5180140AE01}"/>
    <cellStyle name="Top and Bottom Border 2 2 2 4 3 2" xfId="58807" xr:uid="{CBEAFDD5-8352-4263-923E-CECB278411E2}"/>
    <cellStyle name="Top and Bottom Border 2 2 2 4 3 3" xfId="58808" xr:uid="{D4FB8085-ECB6-41F8-B98D-C4C6AC320F09}"/>
    <cellStyle name="Top and Bottom Border 2 2 2 4 3 4" xfId="58809" xr:uid="{80F7B257-6C85-4C41-8CA1-50C98E58FFC4}"/>
    <cellStyle name="Top and Bottom Border 2 2 2 4 3 5" xfId="58810" xr:uid="{CE9A5136-DC6D-4A41-B78B-000A45DD1745}"/>
    <cellStyle name="Top and Bottom Border 2 2 2 4 4" xfId="58811" xr:uid="{4E416BEE-79C2-4F5D-BF01-7FFDBD5E5B81}"/>
    <cellStyle name="Top and Bottom Border 2 2 2 4 5" xfId="58812" xr:uid="{40F85A36-90D8-4D58-B729-C92373696AA8}"/>
    <cellStyle name="Top and Bottom Border 2 2 2 4 6" xfId="58813" xr:uid="{B9E712D1-0537-4AF4-ACC2-E69777FE5414}"/>
    <cellStyle name="Top and Bottom Border 2 2 2 4 7" xfId="58814" xr:uid="{7EC5AB6E-B09D-4EAF-9882-FE4EFAA8C4BD}"/>
    <cellStyle name="Top and Bottom Border 2 2 2 5" xfId="58815" xr:uid="{EFD98EC4-FAA7-46EA-BAD2-5C5C4D7A0B05}"/>
    <cellStyle name="Top and Bottom Border 2 2 2 5 2" xfId="58816" xr:uid="{F982DF80-CF52-4339-A8C0-DFC2C472195D}"/>
    <cellStyle name="Top and Bottom Border 2 2 2 5 3" xfId="58817" xr:uid="{C404DC8F-615C-41CD-89DC-6E3FF3CCC649}"/>
    <cellStyle name="Top and Bottom Border 2 2 2 5 4" xfId="58818" xr:uid="{819272E9-2FBF-4950-B7A9-3BE8BE609E37}"/>
    <cellStyle name="Top and Bottom Border 2 2 2 5 5" xfId="58819" xr:uid="{C2D4B760-885F-4453-A1C0-3FC7A5D61864}"/>
    <cellStyle name="Top and Bottom Border 2 2 2 6" xfId="58820" xr:uid="{909222A1-5AF7-4FE0-9305-7A8734D3AA2E}"/>
    <cellStyle name="Top and Bottom Border 2 2 2 6 2" xfId="58821" xr:uid="{B4E67A61-6B77-465E-BD71-95270D3F40A8}"/>
    <cellStyle name="Top and Bottom Border 2 2 2 6 3" xfId="58822" xr:uid="{29FCA5B4-C035-48FD-82BC-4384FDF4FA59}"/>
    <cellStyle name="Top and Bottom Border 2 2 2 6 4" xfId="58823" xr:uid="{DE91847A-06B8-4A8E-AE72-39859324130C}"/>
    <cellStyle name="Top and Bottom Border 2 2 2 6 5" xfId="58824" xr:uid="{55AFFAE2-B98A-405B-97A3-21F7D8027003}"/>
    <cellStyle name="Top and Bottom Border 2 2 2 7" xfId="58825" xr:uid="{96C0FEBF-CF81-4AF3-B28D-F4142B579A27}"/>
    <cellStyle name="Top and Bottom Border 2 2 2 8" xfId="58826" xr:uid="{1369E625-7977-4B3A-812E-53CFDF6E89DA}"/>
    <cellStyle name="Top and Bottom Border 2 2 2 9" xfId="58827" xr:uid="{61796F10-6351-4655-BFEF-03E01487E892}"/>
    <cellStyle name="Top and Bottom Border 2 2 2_Commentaires" xfId="58828" xr:uid="{5E023038-6891-4927-A103-26DCFB47A74D}"/>
    <cellStyle name="Top and Bottom Border 2 2 3" xfId="58829" xr:uid="{42D1544A-BB26-48F3-8487-23C98BB5C6FD}"/>
    <cellStyle name="Top and Bottom Border 2 2 3 2" xfId="58830" xr:uid="{925853CD-59DE-439F-8382-B7ED7D68E489}"/>
    <cellStyle name="Top and Bottom Border 2 2 3 2 2" xfId="58831" xr:uid="{8B60D259-7D4D-4EC1-9E4F-C9A36DEC9EB6}"/>
    <cellStyle name="Top and Bottom Border 2 2 3 2 3" xfId="58832" xr:uid="{4AC54B41-A8AC-4F2C-B31D-A2BF0012C54A}"/>
    <cellStyle name="Top and Bottom Border 2 2 3 2 4" xfId="58833" xr:uid="{B83B3226-8EBF-438F-8633-DF39515A61F3}"/>
    <cellStyle name="Top and Bottom Border 2 2 3 2 5" xfId="58834" xr:uid="{F8B84E3B-7C82-4ABC-8415-D5D22049EE8D}"/>
    <cellStyle name="Top and Bottom Border 2 2 3 2_Commentaires" xfId="58835" xr:uid="{114EC3E8-60EE-4839-A6A4-B9E5AD4F1A67}"/>
    <cellStyle name="Top and Bottom Border 2 2 3 3" xfId="58836" xr:uid="{577D1000-3C8C-4D25-9CA5-5B6F98D93502}"/>
    <cellStyle name="Top and Bottom Border 2 2 3 3 2" xfId="58837" xr:uid="{BEC7DAEE-A4C8-433F-B8EF-20715A2AA49D}"/>
    <cellStyle name="Top and Bottom Border 2 2 3 3 3" xfId="58838" xr:uid="{A84DDC40-823B-4EDA-9CE5-2A876CEAA9D8}"/>
    <cellStyle name="Top and Bottom Border 2 2 3 3 4" xfId="58839" xr:uid="{41350F7C-8CE8-405E-B4C6-D9BE7689EA21}"/>
    <cellStyle name="Top and Bottom Border 2 2 3 3 5" xfId="58840" xr:uid="{5EBAB19A-BBAC-4436-B7D5-3D9CDCB7274F}"/>
    <cellStyle name="Top and Bottom Border 2 2 3 4" xfId="58841" xr:uid="{9779F829-7483-4FCF-966E-C2739EDC4A9A}"/>
    <cellStyle name="Top and Bottom Border 2 2 3 5" xfId="58842" xr:uid="{B3A1A068-A3F7-47B0-ACA6-34FCA683D424}"/>
    <cellStyle name="Top and Bottom Border 2 2 3 6" xfId="58843" xr:uid="{5EC2BA70-2D2C-461C-B157-6BDAA59762DC}"/>
    <cellStyle name="Top and Bottom Border 2 2 3 7" xfId="58844" xr:uid="{51269781-41E6-4381-B5E6-9B4665AA1665}"/>
    <cellStyle name="Top and Bottom Border 2 2 3_Commentaires" xfId="58845" xr:uid="{310B28AE-BBBE-459D-88B5-5E6987506F02}"/>
    <cellStyle name="Top and Bottom Border 2 2 4" xfId="58846" xr:uid="{6B47891A-7CC5-4FC0-8BA4-7D65EE738AF7}"/>
    <cellStyle name="Top and Bottom Border 2 2 4 2" xfId="58847" xr:uid="{16F6C294-4907-4D17-9FC3-D39000D21FB2}"/>
    <cellStyle name="Top and Bottom Border 2 2 4 2 2" xfId="58848" xr:uid="{7BA43991-4BBA-4DC0-A2B7-C40CEFBC149C}"/>
    <cellStyle name="Top and Bottom Border 2 2 4 2 3" xfId="58849" xr:uid="{737A4022-A01F-4628-AD2A-46934D84440F}"/>
    <cellStyle name="Top and Bottom Border 2 2 4 2 4" xfId="58850" xr:uid="{48EA61B6-61C2-4869-A4E8-96C12EBB6038}"/>
    <cellStyle name="Top and Bottom Border 2 2 4 2 5" xfId="58851" xr:uid="{8D7952D3-C251-4D06-9B8D-48F1723EC3D9}"/>
    <cellStyle name="Top and Bottom Border 2 2 4 2_Commentaires" xfId="58852" xr:uid="{D0168248-F0CF-46D8-B32E-C29FC7D7ED9C}"/>
    <cellStyle name="Top and Bottom Border 2 2 4 3" xfId="58853" xr:uid="{D4FE9D7A-5B36-49BA-8669-EDB6492808FF}"/>
    <cellStyle name="Top and Bottom Border 2 2 4 3 2" xfId="58854" xr:uid="{67F1F481-B621-40AA-91F2-EF88476D9BF4}"/>
    <cellStyle name="Top and Bottom Border 2 2 4 3 3" xfId="58855" xr:uid="{FA3C0C8C-B8B2-495E-A533-EE89BC1665F2}"/>
    <cellStyle name="Top and Bottom Border 2 2 4 3 4" xfId="58856" xr:uid="{8BC8EE91-76E0-4ED5-BC8C-57E3FBCC58D2}"/>
    <cellStyle name="Top and Bottom Border 2 2 4 3 5" xfId="58857" xr:uid="{84AF2340-4EBF-43C9-9F0A-655811C88CE5}"/>
    <cellStyle name="Top and Bottom Border 2 2 4 4" xfId="58858" xr:uid="{FCBD470C-8264-473D-8D62-23AA4241E542}"/>
    <cellStyle name="Top and Bottom Border 2 2 4 5" xfId="58859" xr:uid="{77945C37-85BE-4298-8DA0-30C624EB2948}"/>
    <cellStyle name="Top and Bottom Border 2 2 4 6" xfId="58860" xr:uid="{D7DE29EE-4EF9-4CE7-911F-F8957AE89E6C}"/>
    <cellStyle name="Top and Bottom Border 2 2 4 7" xfId="58861" xr:uid="{ECF61664-C110-4396-BE16-247D41715646}"/>
    <cellStyle name="Top and Bottom Border 2 2 4_Commentaires" xfId="58862" xr:uid="{222CCD45-2421-41DB-B4DF-633DC24489C2}"/>
    <cellStyle name="Top and Bottom Border 2 2 5" xfId="58863" xr:uid="{CB86FE72-1369-4F1F-84D1-A8BC2E032582}"/>
    <cellStyle name="Top and Bottom Border 2 2 5 2" xfId="58864" xr:uid="{974F17EF-B1BA-4C27-8C52-0E2D36DD4B4D}"/>
    <cellStyle name="Top and Bottom Border 2 2 5 2 2" xfId="58865" xr:uid="{96E96DEF-4782-468F-A8A4-884ABB046969}"/>
    <cellStyle name="Top and Bottom Border 2 2 5 2 3" xfId="58866" xr:uid="{E113C139-9CDD-41A8-B309-C1A2622A0BB3}"/>
    <cellStyle name="Top and Bottom Border 2 2 5 2 4" xfId="58867" xr:uid="{03FD2879-ECD6-4F72-A6D8-C12CF2F4EFE3}"/>
    <cellStyle name="Top and Bottom Border 2 2 5 2 5" xfId="58868" xr:uid="{66D8BD53-7068-4179-B29E-C5A707031894}"/>
    <cellStyle name="Top and Bottom Border 2 2 5 2_Commentaires" xfId="58869" xr:uid="{E581AC4B-6911-467C-95D8-44C415CD1B00}"/>
    <cellStyle name="Top and Bottom Border 2 2 5 3" xfId="58870" xr:uid="{2369D4F1-A0FF-4B3C-B775-E23A2635B115}"/>
    <cellStyle name="Top and Bottom Border 2 2 5 3 2" xfId="58871" xr:uid="{57A0CABA-78F6-4433-8DF7-1CB2909C08A5}"/>
    <cellStyle name="Top and Bottom Border 2 2 5 3 3" xfId="58872" xr:uid="{D4F0BD38-C439-4D6E-968F-B4AF22170CFD}"/>
    <cellStyle name="Top and Bottom Border 2 2 5 3 4" xfId="58873" xr:uid="{090BA83A-7E18-441F-9326-287BBBFC82B9}"/>
    <cellStyle name="Top and Bottom Border 2 2 5 3 5" xfId="58874" xr:uid="{8EB453B1-0B0E-423C-AA37-70C5122F1171}"/>
    <cellStyle name="Top and Bottom Border 2 2 5 4" xfId="58875" xr:uid="{C6F47743-ADBF-452A-9CDE-FA9DF704D6FC}"/>
    <cellStyle name="Top and Bottom Border 2 2 5 5" xfId="58876" xr:uid="{3348D27B-40D4-404B-A7F7-E932E729CEBF}"/>
    <cellStyle name="Top and Bottom Border 2 2 5 6" xfId="58877" xr:uid="{47873A6C-A963-4A92-9D6E-FBFF533B09BF}"/>
    <cellStyle name="Top and Bottom Border 2 2 5 7" xfId="58878" xr:uid="{D5422FA3-0783-4CF2-95D2-6F1AB3901A17}"/>
    <cellStyle name="Top and Bottom Border 2 2 5_Commentaires" xfId="58879" xr:uid="{CAD5DDA5-40E5-4EEF-B6D9-B87531B78766}"/>
    <cellStyle name="Top and Bottom Border 2 2 6" xfId="58880" xr:uid="{206597F9-9CFF-47A3-8FA2-62E6F5C5C202}"/>
    <cellStyle name="Top and Bottom Border 2 2 6 2" xfId="58881" xr:uid="{469F4E07-287D-4E14-9532-EF20F6E19F52}"/>
    <cellStyle name="Top and Bottom Border 2 2 6 2 2" xfId="58882" xr:uid="{37098B10-78E6-4B05-8DF7-C4537B9F8C1E}"/>
    <cellStyle name="Top and Bottom Border 2 2 6 2 3" xfId="58883" xr:uid="{04FF8F59-D286-439E-9BA7-5EC046C0089D}"/>
    <cellStyle name="Top and Bottom Border 2 2 6 2 4" xfId="58884" xr:uid="{9B443EA0-278A-4E4D-9358-210C1A8CD172}"/>
    <cellStyle name="Top and Bottom Border 2 2 6 2 5" xfId="58885" xr:uid="{2C2F563C-AD33-463F-9FA1-26937D4EB7D5}"/>
    <cellStyle name="Top and Bottom Border 2 2 6 2_Commentaires" xfId="58886" xr:uid="{2D85EBF4-9908-4A2D-995D-2D32ECE974D5}"/>
    <cellStyle name="Top and Bottom Border 2 2 6 3" xfId="58887" xr:uid="{63BCEAE7-9FB1-4A20-B030-DC9A6B71B230}"/>
    <cellStyle name="Top and Bottom Border 2 2 6 3 2" xfId="58888" xr:uid="{CEF56FE1-677A-4E14-AB9C-92FF8BB8FDEC}"/>
    <cellStyle name="Top and Bottom Border 2 2 6 3 3" xfId="58889" xr:uid="{9B56CEE1-3E97-4195-8BB5-3098E5C51700}"/>
    <cellStyle name="Top and Bottom Border 2 2 6 3 4" xfId="58890" xr:uid="{237122C0-D157-4AD4-8B54-2FFCCAA396BA}"/>
    <cellStyle name="Top and Bottom Border 2 2 6 3 5" xfId="58891" xr:uid="{DA279681-6830-4652-BC53-E015AB86AFA7}"/>
    <cellStyle name="Top and Bottom Border 2 2 6 4" xfId="58892" xr:uid="{C966D5CB-DEEA-4C86-A590-38C68D8BC297}"/>
    <cellStyle name="Top and Bottom Border 2 2 6 5" xfId="58893" xr:uid="{D360FAAD-A3E7-4621-B542-B0AB8ECF29F7}"/>
    <cellStyle name="Top and Bottom Border 2 2 6 6" xfId="58894" xr:uid="{5073A0D1-C236-4F2C-9BB0-D77352B32299}"/>
    <cellStyle name="Top and Bottom Border 2 2 6 7" xfId="58895" xr:uid="{5D0D8B33-E698-43F1-AEAD-7FBA997C0949}"/>
    <cellStyle name="Top and Bottom Border 2 2 6_Commentaires" xfId="58896" xr:uid="{2958EBB8-9F6C-41CE-8FBC-77AF667F8408}"/>
    <cellStyle name="Top and Bottom Border 2 2 7" xfId="58897" xr:uid="{F44E45D1-EA98-4465-967A-E63D11E8FAE7}"/>
    <cellStyle name="Top and Bottom Border 2 2 7 2" xfId="58898" xr:uid="{FC44DC4F-3B73-4BC0-9BD7-83072462D7F7}"/>
    <cellStyle name="Top and Bottom Border 2 2 7 3" xfId="58899" xr:uid="{45DEB228-20B7-429B-BE27-1F97CCC8116A}"/>
    <cellStyle name="Top and Bottom Border 2 2 7 4" xfId="58900" xr:uid="{0F532C3E-72EC-4EF3-B690-87905C6B5843}"/>
    <cellStyle name="Top and Bottom Border 2 2 7 5" xfId="58901" xr:uid="{0D039F14-93F2-4EDD-900B-14F813E48441}"/>
    <cellStyle name="Top and Bottom Border 2 2 7_Commentaires" xfId="58902" xr:uid="{D376BBCE-98F8-48A8-8A76-6E12CF05707F}"/>
    <cellStyle name="Top and Bottom Border 2 2 8" xfId="58903" xr:uid="{230C5766-CD23-4629-8BCB-E89EDF98B62A}"/>
    <cellStyle name="Top and Bottom Border 2 2 8 2" xfId="58904" xr:uid="{EB3A0F5B-E603-492B-BBC1-AFCDFDCFE520}"/>
    <cellStyle name="Top and Bottom Border 2 2 8 3" xfId="58905" xr:uid="{2BEAC9C2-C661-4964-97D5-CA84605F5B2C}"/>
    <cellStyle name="Top and Bottom Border 2 2 8 4" xfId="58906" xr:uid="{C0DCBBB5-263E-468C-BF5C-D7CCB5691BA6}"/>
    <cellStyle name="Top and Bottom Border 2 2 8 5" xfId="58907" xr:uid="{425F02DD-12DF-4116-8845-AE033E621A9D}"/>
    <cellStyle name="Top and Bottom Border 2 2 9" xfId="58908" xr:uid="{68B6EF38-9EA7-479D-864E-A73C5C419485}"/>
    <cellStyle name="Top and Bottom Border 2 2_Commentaires" xfId="58909" xr:uid="{0B428D0A-2597-4DCA-A209-9FF2D05AA34C}"/>
    <cellStyle name="Top and Bottom Border 2 3" xfId="58910" xr:uid="{2B5E6F16-7BE7-4DEE-BFF8-800B74AD4322}"/>
    <cellStyle name="Top and Bottom Border 2 3 10" xfId="58911" xr:uid="{26782889-D541-41BB-B51D-37BB795AF303}"/>
    <cellStyle name="Top and Bottom Border 2 3 2" xfId="58912" xr:uid="{C3FB67CD-D965-4888-AE51-648C29B0A1EE}"/>
    <cellStyle name="Top and Bottom Border 2 3 2 2" xfId="58913" xr:uid="{E6880149-D781-4BE7-B99E-92E84F5EBEB5}"/>
    <cellStyle name="Top and Bottom Border 2 3 2 2 2" xfId="58914" xr:uid="{A54769D3-EFBF-408F-9CB8-DE72C080F869}"/>
    <cellStyle name="Top and Bottom Border 2 3 2 2 3" xfId="58915" xr:uid="{642AB4B1-3E19-4ECD-8DA2-195BBCAB403A}"/>
    <cellStyle name="Top and Bottom Border 2 3 2 2 4" xfId="58916" xr:uid="{6573C12E-6BE2-4DE6-87A1-F6875A1A95D8}"/>
    <cellStyle name="Top and Bottom Border 2 3 2 2 5" xfId="58917" xr:uid="{47B8A61E-585C-48EF-81A6-14D9CA8F5BA0}"/>
    <cellStyle name="Top and Bottom Border 2 3 2 3" xfId="58918" xr:uid="{E3E993CD-B352-4593-B4BE-311188991816}"/>
    <cellStyle name="Top and Bottom Border 2 3 2 3 2" xfId="58919" xr:uid="{6C5869AC-F59A-47B7-A416-23E8FCF7FBD8}"/>
    <cellStyle name="Top and Bottom Border 2 3 2 3 3" xfId="58920" xr:uid="{5CBE0540-3D93-4DF9-BCA3-C1C9399AE938}"/>
    <cellStyle name="Top and Bottom Border 2 3 2 3 4" xfId="58921" xr:uid="{E439A70F-0282-43AF-A420-484342C573B6}"/>
    <cellStyle name="Top and Bottom Border 2 3 2 3 5" xfId="58922" xr:uid="{03E2E26A-2844-416C-AF5C-3FE436A8BE7C}"/>
    <cellStyle name="Top and Bottom Border 2 3 2 4" xfId="58923" xr:uid="{645A2555-679B-4519-8197-BBC86057A500}"/>
    <cellStyle name="Top and Bottom Border 2 3 2 5" xfId="58924" xr:uid="{9050928A-EC61-44C8-A0B9-CD2F19979387}"/>
    <cellStyle name="Top and Bottom Border 2 3 2 6" xfId="58925" xr:uid="{EDB158DF-475E-4F7B-8C26-DA08A175928E}"/>
    <cellStyle name="Top and Bottom Border 2 3 2 7" xfId="58926" xr:uid="{4DE5C888-16D6-4267-9C2A-F88C78318ABA}"/>
    <cellStyle name="Top and Bottom Border 2 3 2_Commentaires" xfId="58927" xr:uid="{2D56BF2E-3E95-4BAC-B3A2-6E48A0A7FF75}"/>
    <cellStyle name="Top and Bottom Border 2 3 3" xfId="58928" xr:uid="{717B022C-7CEF-47D8-8254-464EED41D43B}"/>
    <cellStyle name="Top and Bottom Border 2 3 3 2" xfId="58929" xr:uid="{9BF416B0-3471-4198-AF24-587763F8C3EE}"/>
    <cellStyle name="Top and Bottom Border 2 3 3 2 2" xfId="58930" xr:uid="{4E1CBE2D-3234-4D2E-88E1-3195E8D5C506}"/>
    <cellStyle name="Top and Bottom Border 2 3 3 2 3" xfId="58931" xr:uid="{E501E362-FF96-4497-932E-CD7956355CF0}"/>
    <cellStyle name="Top and Bottom Border 2 3 3 2 4" xfId="58932" xr:uid="{AAD6E6F0-4C9D-4B9D-B504-6EE2EA08F866}"/>
    <cellStyle name="Top and Bottom Border 2 3 3 2 5" xfId="58933" xr:uid="{E068663E-9787-4D4A-BFFE-3BD2F8F09E55}"/>
    <cellStyle name="Top and Bottom Border 2 3 3 3" xfId="58934" xr:uid="{62576CF9-1DF9-4463-BE48-04AEADE69F5F}"/>
    <cellStyle name="Top and Bottom Border 2 3 3 3 2" xfId="58935" xr:uid="{D3EDAD13-FC00-4265-A1A2-7FEE46AD57A7}"/>
    <cellStyle name="Top and Bottom Border 2 3 3 3 3" xfId="58936" xr:uid="{403C88F7-FA82-4B7C-B0A2-AF0D631A46C9}"/>
    <cellStyle name="Top and Bottom Border 2 3 3 3 4" xfId="58937" xr:uid="{CDF119E9-8832-499D-8B59-BB1848550BA6}"/>
    <cellStyle name="Top and Bottom Border 2 3 3 3 5" xfId="58938" xr:uid="{A65ED0EF-00AB-41E2-A5C8-1B0A6467098D}"/>
    <cellStyle name="Top and Bottom Border 2 3 3 4" xfId="58939" xr:uid="{DAB3953F-CFFC-4F63-9B23-29617EC36FAF}"/>
    <cellStyle name="Top and Bottom Border 2 3 3 5" xfId="58940" xr:uid="{C40436B2-7B85-4E15-9472-D9A52F2DCE7B}"/>
    <cellStyle name="Top and Bottom Border 2 3 3 6" xfId="58941" xr:uid="{D8DE0113-373B-4E4B-A40A-A44D2B26176F}"/>
    <cellStyle name="Top and Bottom Border 2 3 3 7" xfId="58942" xr:uid="{3EDCB155-BA5C-422F-B7FB-08851F3DE1DB}"/>
    <cellStyle name="Top and Bottom Border 2 3 3_Commentaires" xfId="58943" xr:uid="{E9AAB714-6A79-4C36-A472-50B9CF99E75D}"/>
    <cellStyle name="Top and Bottom Border 2 3 4" xfId="58944" xr:uid="{48AE31BE-3A54-4A47-848F-E39A547D654B}"/>
    <cellStyle name="Top and Bottom Border 2 3 4 2" xfId="58945" xr:uid="{D9CC0AB5-5336-4293-BE2D-E44A51E8FCD2}"/>
    <cellStyle name="Top and Bottom Border 2 3 4 2 2" xfId="58946" xr:uid="{75E29841-6F9E-4794-A3E0-3BE6AEB50C9E}"/>
    <cellStyle name="Top and Bottom Border 2 3 4 2 3" xfId="58947" xr:uid="{5DC4F3C4-1986-4FBC-8E4E-656FA93B3ACB}"/>
    <cellStyle name="Top and Bottom Border 2 3 4 2 4" xfId="58948" xr:uid="{6555C078-671A-472E-BEEF-8E705CD24D9A}"/>
    <cellStyle name="Top and Bottom Border 2 3 4 2 5" xfId="58949" xr:uid="{DF7CE89E-227F-4EA3-9A3E-091434418F25}"/>
    <cellStyle name="Top and Bottom Border 2 3 4 3" xfId="58950" xr:uid="{8D862FA9-2D13-44A7-AD70-1658D0F20228}"/>
    <cellStyle name="Top and Bottom Border 2 3 4 3 2" xfId="58951" xr:uid="{03F310BC-5031-48F9-A59F-23E6375BA7BA}"/>
    <cellStyle name="Top and Bottom Border 2 3 4 3 3" xfId="58952" xr:uid="{FC628612-6067-4F60-87F3-7ACC65129C96}"/>
    <cellStyle name="Top and Bottom Border 2 3 4 3 4" xfId="58953" xr:uid="{3C2F5AB2-59DE-4F55-9894-50B69DDC6CDE}"/>
    <cellStyle name="Top and Bottom Border 2 3 4 3 5" xfId="58954" xr:uid="{B9E0E2F7-DE69-49D3-B151-B71892CACA0E}"/>
    <cellStyle name="Top and Bottom Border 2 3 4 4" xfId="58955" xr:uid="{6ECF332F-DB32-4264-A38A-10C127BC0363}"/>
    <cellStyle name="Top and Bottom Border 2 3 4 5" xfId="58956" xr:uid="{CAD4917D-1C51-483D-99ED-23EB2F7755D0}"/>
    <cellStyle name="Top and Bottom Border 2 3 4 6" xfId="58957" xr:uid="{22DF225C-5DB0-4656-8069-051EC470E70D}"/>
    <cellStyle name="Top and Bottom Border 2 3 4 7" xfId="58958" xr:uid="{4C49E7C6-E3D0-4EEA-BB8C-1CB8FE0BF2FD}"/>
    <cellStyle name="Top and Bottom Border 2 3 5" xfId="58959" xr:uid="{DF7BAB18-82E4-475C-A257-BAC3FA4BD259}"/>
    <cellStyle name="Top and Bottom Border 2 3 5 2" xfId="58960" xr:uid="{1034D48E-2578-41FA-B314-72DA5B03229F}"/>
    <cellStyle name="Top and Bottom Border 2 3 5 3" xfId="58961" xr:uid="{695BADC9-CC46-4150-B57D-4860F55420FC}"/>
    <cellStyle name="Top and Bottom Border 2 3 5 4" xfId="58962" xr:uid="{3474418C-965F-4002-AFCC-5CD90670A137}"/>
    <cellStyle name="Top and Bottom Border 2 3 5 5" xfId="58963" xr:uid="{3F98FB7D-24B9-43BA-B2C5-5A2494FE9314}"/>
    <cellStyle name="Top and Bottom Border 2 3 6" xfId="58964" xr:uid="{A5437F1A-E90C-4392-877C-C348EBD45D52}"/>
    <cellStyle name="Top and Bottom Border 2 3 6 2" xfId="58965" xr:uid="{D75C7E86-528D-418B-94EF-A0CED9E2DD5C}"/>
    <cellStyle name="Top and Bottom Border 2 3 6 3" xfId="58966" xr:uid="{787FD352-5DDB-4233-95F2-2F6B1DABB8BE}"/>
    <cellStyle name="Top and Bottom Border 2 3 6 4" xfId="58967" xr:uid="{9C1E9871-57A3-4027-9DCF-31B1ECF9862D}"/>
    <cellStyle name="Top and Bottom Border 2 3 6 5" xfId="58968" xr:uid="{9CBD8383-DD8C-48E3-B023-AECBDA398C14}"/>
    <cellStyle name="Top and Bottom Border 2 3 7" xfId="58969" xr:uid="{EB00F427-3DEB-43AD-9E72-B28327EA94F5}"/>
    <cellStyle name="Top and Bottom Border 2 3 8" xfId="58970" xr:uid="{AF738087-F84E-47FB-92EA-6CCBECEA6EA0}"/>
    <cellStyle name="Top and Bottom Border 2 3 9" xfId="58971" xr:uid="{A6AAFBF0-1387-4775-A93B-2320F5806617}"/>
    <cellStyle name="Top and Bottom Border 2 3_Commentaires" xfId="58972" xr:uid="{22D1AC5F-170E-4A39-957D-115A6E9B09BE}"/>
    <cellStyle name="Top and Bottom Border 2 4" xfId="58973" xr:uid="{CC6A7F73-84B0-498E-B171-DF0935FE9606}"/>
    <cellStyle name="Top and Bottom Border 2 4 2" xfId="58974" xr:uid="{F9F63A37-1525-4035-925A-D4AA793060A7}"/>
    <cellStyle name="Top and Bottom Border 2 4 2 2" xfId="58975" xr:uid="{9D45230D-28EC-48D9-88CF-C143D198839E}"/>
    <cellStyle name="Top and Bottom Border 2 4 2 3" xfId="58976" xr:uid="{BA924B63-EF31-408C-A5CA-DD463853A91D}"/>
    <cellStyle name="Top and Bottom Border 2 4 2 4" xfId="58977" xr:uid="{7752F6F7-520C-4908-BE8E-DEF809F92E76}"/>
    <cellStyle name="Top and Bottom Border 2 4 2 5" xfId="58978" xr:uid="{5C63DB4E-9DE2-425E-BFCA-7B485BE81C4F}"/>
    <cellStyle name="Top and Bottom Border 2 4 2_Commentaires" xfId="58979" xr:uid="{2E90F411-7B6B-4F63-87D0-539DEF5CC706}"/>
    <cellStyle name="Top and Bottom Border 2 4 3" xfId="58980" xr:uid="{066FF9A6-8891-4FEA-8219-5591C8A5049F}"/>
    <cellStyle name="Top and Bottom Border 2 4 3 2" xfId="58981" xr:uid="{A837B11E-4B05-4FF5-AD8D-A1D0C69CD47F}"/>
    <cellStyle name="Top and Bottom Border 2 4 3 3" xfId="58982" xr:uid="{252B6265-72E6-4382-BE5A-AD48F73CED8E}"/>
    <cellStyle name="Top and Bottom Border 2 4 3 4" xfId="58983" xr:uid="{FFE94FA7-6873-4849-89C2-C06BD2D93432}"/>
    <cellStyle name="Top and Bottom Border 2 4 3 5" xfId="58984" xr:uid="{91F648D2-9961-47B6-A5C8-0519E3AA4C61}"/>
    <cellStyle name="Top and Bottom Border 2 4 4" xfId="58985" xr:uid="{3E716D82-3A2F-41DA-A092-90A49A9FA2FD}"/>
    <cellStyle name="Top and Bottom Border 2 4 5" xfId="58986" xr:uid="{E0268965-5D53-417F-94A6-2C757DECC765}"/>
    <cellStyle name="Top and Bottom Border 2 4 6" xfId="58987" xr:uid="{B626716C-52B8-4B4E-87F2-9B546A66F31E}"/>
    <cellStyle name="Top and Bottom Border 2 4 7" xfId="58988" xr:uid="{916A92E0-61BA-4484-ABA7-18F9AAAD4FBA}"/>
    <cellStyle name="Top and Bottom Border 2 4_Commentaires" xfId="58989" xr:uid="{D16C6DED-4ADA-400B-AED0-7B14F57C64A1}"/>
    <cellStyle name="Top and Bottom Border 2 5" xfId="58990" xr:uid="{12C40518-E729-4DD8-8673-9243432031B5}"/>
    <cellStyle name="Top and Bottom Border 2 5 2" xfId="58991" xr:uid="{392549C9-32C5-4963-B4A5-5EEDB8E60416}"/>
    <cellStyle name="Top and Bottom Border 2 5 2 2" xfId="58992" xr:uid="{BAFD8F85-2F2A-493E-AE9C-00792762E23D}"/>
    <cellStyle name="Top and Bottom Border 2 5 2 3" xfId="58993" xr:uid="{BFF14E9A-4957-430B-ACF6-073802A1D7F0}"/>
    <cellStyle name="Top and Bottom Border 2 5 2 4" xfId="58994" xr:uid="{177ABAD5-27C4-47E1-AEC9-1CC78D1C9794}"/>
    <cellStyle name="Top and Bottom Border 2 5 2 5" xfId="58995" xr:uid="{521EFA0A-3462-4A3D-B73D-DBB6366C02E6}"/>
    <cellStyle name="Top and Bottom Border 2 5 2_Commentaires" xfId="58996" xr:uid="{548441CB-7430-4D20-9624-B8FE78C4911B}"/>
    <cellStyle name="Top and Bottom Border 2 5 3" xfId="58997" xr:uid="{BDD06765-9A3D-40DA-A8E2-83FBE92C4842}"/>
    <cellStyle name="Top and Bottom Border 2 5 3 2" xfId="58998" xr:uid="{C723338F-955D-4B71-A6D7-A04C26E490D7}"/>
    <cellStyle name="Top and Bottom Border 2 5 3 3" xfId="58999" xr:uid="{02A170A2-C7EA-4AA8-B886-82944A183DF8}"/>
    <cellStyle name="Top and Bottom Border 2 5 3 4" xfId="59000" xr:uid="{0D9B567F-E170-4AA0-9942-2F559EF5F3AC}"/>
    <cellStyle name="Top and Bottom Border 2 5 3 5" xfId="59001" xr:uid="{F171AE82-F3AB-4F68-A7F8-F3DBD8C1D7F5}"/>
    <cellStyle name="Top and Bottom Border 2 5 4" xfId="59002" xr:uid="{88B70427-ECFF-4A7A-B844-428044CB4E48}"/>
    <cellStyle name="Top and Bottom Border 2 5 5" xfId="59003" xr:uid="{065A1574-7ED0-428E-9136-B1CED1C27BD5}"/>
    <cellStyle name="Top and Bottom Border 2 5 6" xfId="59004" xr:uid="{73527DE0-0BC3-4BF2-9189-A2497D0497A3}"/>
    <cellStyle name="Top and Bottom Border 2 5 7" xfId="59005" xr:uid="{6DC3720B-99AD-47E5-875E-8D6770BB57EA}"/>
    <cellStyle name="Top and Bottom Border 2 5_Commentaires" xfId="59006" xr:uid="{EE1ED8E1-0407-47B1-8D75-6B1AAD45D322}"/>
    <cellStyle name="Top and Bottom Border 2 6" xfId="59007" xr:uid="{828A4908-2A30-4595-91BA-B8D206BCDA5C}"/>
    <cellStyle name="Top and Bottom Border 2 6 2" xfId="59008" xr:uid="{B9187564-774E-417A-A7B4-398C29136718}"/>
    <cellStyle name="Top and Bottom Border 2 6 2 2" xfId="59009" xr:uid="{65944869-86D1-4967-A396-A2701D12338A}"/>
    <cellStyle name="Top and Bottom Border 2 6 2 3" xfId="59010" xr:uid="{165CFDE0-230A-48BE-A156-72A32EB45760}"/>
    <cellStyle name="Top and Bottom Border 2 6 2 4" xfId="59011" xr:uid="{EE7E43CD-DE7C-44BB-BCFF-15E6710165AF}"/>
    <cellStyle name="Top and Bottom Border 2 6 2 5" xfId="59012" xr:uid="{1EE17A4E-420D-4698-8B83-68C210E860E8}"/>
    <cellStyle name="Top and Bottom Border 2 6 2_Commentaires" xfId="59013" xr:uid="{C26B3D70-2D22-465B-8DA2-02419013FBC4}"/>
    <cellStyle name="Top and Bottom Border 2 6 3" xfId="59014" xr:uid="{719CA653-E2CC-460D-8B7A-40D961FAA2BC}"/>
    <cellStyle name="Top and Bottom Border 2 6 3 2" xfId="59015" xr:uid="{518EC457-2E1C-4444-86B7-0BA68CACA9C1}"/>
    <cellStyle name="Top and Bottom Border 2 6 3 3" xfId="59016" xr:uid="{8F494D21-3625-441D-9D3D-25DE4CA2DB16}"/>
    <cellStyle name="Top and Bottom Border 2 6 3 4" xfId="59017" xr:uid="{9BFDAA48-9A91-4852-A5F8-2A57A2452B21}"/>
    <cellStyle name="Top and Bottom Border 2 6 3 5" xfId="59018" xr:uid="{8D52AD9A-AADA-4BFD-94D7-A4BD6685D769}"/>
    <cellStyle name="Top and Bottom Border 2 6 4" xfId="59019" xr:uid="{4AE89028-6790-48D7-9526-F7E84788861D}"/>
    <cellStyle name="Top and Bottom Border 2 6 5" xfId="59020" xr:uid="{12C94B80-EC2C-4F00-89D5-336E84A534C6}"/>
    <cellStyle name="Top and Bottom Border 2 6 6" xfId="59021" xr:uid="{2C3CCDB4-326C-403A-8EF0-272516B35CCC}"/>
    <cellStyle name="Top and Bottom Border 2 6 7" xfId="59022" xr:uid="{2E508B5D-810B-4A22-A5E2-9684E9FC3DD6}"/>
    <cellStyle name="Top and Bottom Border 2 6_Commentaires" xfId="59023" xr:uid="{1B00F8CE-DEB6-447F-98FF-FE63EEF0D14B}"/>
    <cellStyle name="Top and Bottom Border 2 7" xfId="59024" xr:uid="{05281C7C-671E-465D-9B55-2DFB42A9D106}"/>
    <cellStyle name="Top and Bottom Border 2 7 2" xfId="59025" xr:uid="{43EFB43A-E34B-403E-BA5D-65FA0CA0A0B5}"/>
    <cellStyle name="Top and Bottom Border 2 7 2 2" xfId="59026" xr:uid="{B3B51A0E-CCDF-40BC-8015-7B95A1CA5AE6}"/>
    <cellStyle name="Top and Bottom Border 2 7 2 3" xfId="59027" xr:uid="{C77396B3-99D4-4B89-A562-BC78D467AE49}"/>
    <cellStyle name="Top and Bottom Border 2 7 2 4" xfId="59028" xr:uid="{998F6963-E7C8-4B9F-8AFA-702F01BCE122}"/>
    <cellStyle name="Top and Bottom Border 2 7 2 5" xfId="59029" xr:uid="{15962FCC-CB64-450A-82E4-E50057F0307E}"/>
    <cellStyle name="Top and Bottom Border 2 7 2_Commentaires" xfId="59030" xr:uid="{9B36FEE9-E56C-4739-8CC8-ABE2B56DF20C}"/>
    <cellStyle name="Top and Bottom Border 2 7 3" xfId="59031" xr:uid="{DF761291-48EB-4D50-BB82-AA8046D1465B}"/>
    <cellStyle name="Top and Bottom Border 2 7 3 2" xfId="59032" xr:uid="{9036D2C1-48E5-4BB3-A8CC-D33B849BEB36}"/>
    <cellStyle name="Top and Bottom Border 2 7 3 3" xfId="59033" xr:uid="{282A85A8-6FA8-4678-A4B7-962074E423FB}"/>
    <cellStyle name="Top and Bottom Border 2 7 3 4" xfId="59034" xr:uid="{8CB903C9-225D-4161-A385-C918ED642220}"/>
    <cellStyle name="Top and Bottom Border 2 7 3 5" xfId="59035" xr:uid="{F7F03E31-DEEF-4D59-91B9-DA6C33D7E79B}"/>
    <cellStyle name="Top and Bottom Border 2 7 4" xfId="59036" xr:uid="{C6894A90-7F2E-457F-928B-0B449FD15345}"/>
    <cellStyle name="Top and Bottom Border 2 7 5" xfId="59037" xr:uid="{9FAA9FD1-D98B-45C5-B103-05569F82B312}"/>
    <cellStyle name="Top and Bottom Border 2 7 6" xfId="59038" xr:uid="{20F4CA7E-67A5-4FDA-B00B-531FF322CD89}"/>
    <cellStyle name="Top and Bottom Border 2 7 7" xfId="59039" xr:uid="{0F200914-587C-441D-ADC6-12C59676FE87}"/>
    <cellStyle name="Top and Bottom Border 2 7_Commentaires" xfId="59040" xr:uid="{DB6B08B4-6A8C-4875-907C-9B9A1ABBAE15}"/>
    <cellStyle name="Top and Bottom Border 2 8" xfId="59041" xr:uid="{DCF26D2E-5EF9-4D97-BDDE-31A28C298F8D}"/>
    <cellStyle name="Top and Bottom Border 2 8 2" xfId="59042" xr:uid="{5242AF8E-103B-47CD-98F2-4412C5054D20}"/>
    <cellStyle name="Top and Bottom Border 2 8 2 2" xfId="59043" xr:uid="{945BFD3A-C5D7-4500-A084-EFA029652865}"/>
    <cellStyle name="Top and Bottom Border 2 8 2 3" xfId="59044" xr:uid="{DA4B5FF6-125E-4240-AD53-BF29839383E2}"/>
    <cellStyle name="Top and Bottom Border 2 8 2 4" xfId="59045" xr:uid="{1971CBE7-5F09-4F8C-B846-77FE7C1B7380}"/>
    <cellStyle name="Top and Bottom Border 2 8 2 5" xfId="59046" xr:uid="{D4A8A788-86D5-43F4-8D07-0CAA64B110DB}"/>
    <cellStyle name="Top and Bottom Border 2 8 3" xfId="59047" xr:uid="{3A61F35A-420E-4C88-B1B0-37780E1A71E2}"/>
    <cellStyle name="Top and Bottom Border 2 8 4" xfId="59048" xr:uid="{B1E75A46-7FF3-446B-ABCD-087EF09A111F}"/>
    <cellStyle name="Top and Bottom Border 2 8 5" xfId="59049" xr:uid="{834EDC12-FB8A-4AD5-850D-E26CF4907AE0}"/>
    <cellStyle name="Top and Bottom Border 2 8 6" xfId="59050" xr:uid="{435FD51E-66A4-44CD-BCDD-92BBF04A545A}"/>
    <cellStyle name="Top and Bottom Border 2 8_Commentaires" xfId="59051" xr:uid="{F0AD1645-5222-4F3B-9971-B2B10EFDC03F}"/>
    <cellStyle name="Top and Bottom Border 2 9" xfId="59052" xr:uid="{5FD391C8-AFEA-43CA-BCD2-D4FD59067F08}"/>
    <cellStyle name="Top and Bottom Border 2 9 2" xfId="59053" xr:uid="{9129AD64-CD5E-4C09-8CCE-8BA673FFDE0D}"/>
    <cellStyle name="Top and Bottom Border 2 9 3" xfId="59054" xr:uid="{2F7E5BC9-180B-4328-A951-A27ABF5C37A7}"/>
    <cellStyle name="Top and Bottom Border 2 9 4" xfId="59055" xr:uid="{14685D01-FB0C-4B49-BA6B-B58A51F53C2F}"/>
    <cellStyle name="Top and Bottom Border 2 9 5" xfId="59056" xr:uid="{C6B29757-E0ED-4ED7-A07F-CFFC9C07E427}"/>
    <cellStyle name="Top and Bottom Border 2 9_Commentaires" xfId="59057" xr:uid="{DE772827-E749-4333-9DB7-DBACA5C05465}"/>
    <cellStyle name="Top and Bottom Border 2_Commentaires" xfId="59058" xr:uid="{8C0785E5-51FF-495F-AAF6-958812FEB64C}"/>
    <cellStyle name="Top and Bottom Border 20" xfId="59059" xr:uid="{A2B6334E-19BC-45A0-BB4B-2A60381C8BDC}"/>
    <cellStyle name="Top and Bottom Border 20 2" xfId="59060" xr:uid="{1242BEFB-5BCA-49A8-9DA9-10D0927F1FD3}"/>
    <cellStyle name="Top and Bottom Border 20 2 2" xfId="59061" xr:uid="{86DBA31D-5533-4E1E-88F7-774484D8E139}"/>
    <cellStyle name="Top and Bottom Border 20 2 3" xfId="59062" xr:uid="{6C447EB1-6BDB-4B51-8BF4-B5CB29BECD8B}"/>
    <cellStyle name="Top and Bottom Border 20 2 4" xfId="59063" xr:uid="{64A4C92B-18F6-428C-B378-43E1D1271A06}"/>
    <cellStyle name="Top and Bottom Border 20 2 5" xfId="59064" xr:uid="{260EF504-21C5-442F-927D-A7B425D88449}"/>
    <cellStyle name="Top and Bottom Border 20 2_Commentaires" xfId="59065" xr:uid="{B231D69D-0331-4958-9D74-7CEB3FCC6475}"/>
    <cellStyle name="Top and Bottom Border 20 3" xfId="59066" xr:uid="{77E77227-C8F7-4A71-9E66-60EE6E09C38F}"/>
    <cellStyle name="Top and Bottom Border 20 4" xfId="59067" xr:uid="{2250D7C7-F1E7-4EA7-8AED-F99B38BAE4B0}"/>
    <cellStyle name="Top and Bottom Border 20 5" xfId="59068" xr:uid="{0CD00647-172C-4614-8EE8-8F4BAB9F757C}"/>
    <cellStyle name="Top and Bottom Border 20 6" xfId="59069" xr:uid="{6C5DAD41-6600-479D-8B97-8B3D5392864B}"/>
    <cellStyle name="Top and Bottom Border 20_Commentaires" xfId="59070" xr:uid="{750C1F98-FCB8-43BC-88ED-384A844ECBF7}"/>
    <cellStyle name="Top and Bottom Border 21" xfId="59071" xr:uid="{842A850A-B325-46B4-B93D-9FB6BA85DBB6}"/>
    <cellStyle name="Top and Bottom Border 21 2" xfId="59072" xr:uid="{C4FBDC12-44F9-4A14-8378-E34D6A8474C9}"/>
    <cellStyle name="Top and Bottom Border 21 2 2" xfId="59073" xr:uid="{5F6AF3D7-F16E-424E-96DF-E43D31EA4DC9}"/>
    <cellStyle name="Top and Bottom Border 21 2_Commentaires" xfId="59074" xr:uid="{0BDAE2DA-A68A-4636-B7A6-4CFF3D7B1DCB}"/>
    <cellStyle name="Top and Bottom Border 21 3" xfId="59075" xr:uid="{73359AB0-87D3-4F1F-8BFC-6539EAA7DB68}"/>
    <cellStyle name="Top and Bottom Border 21 4" xfId="59076" xr:uid="{7F4120C7-2BD4-4BF1-9C62-4EDC449116B1}"/>
    <cellStyle name="Top and Bottom Border 21 5" xfId="59077" xr:uid="{630BD208-360C-47BB-AAB9-DA4697DBF479}"/>
    <cellStyle name="Top and Bottom Border 21_Commentaires" xfId="59078" xr:uid="{7BA0A77E-8334-4825-BA81-5386E0854174}"/>
    <cellStyle name="Top and Bottom Border 22" xfId="59079" xr:uid="{CFAE4D69-42B9-407B-AEA2-2C1B1A021802}"/>
    <cellStyle name="Top and Bottom Border 22 2" xfId="59080" xr:uid="{EFCBC8B0-401D-4B4E-BB53-9D0D1798D439}"/>
    <cellStyle name="Top and Bottom Border 22 2 2" xfId="59081" xr:uid="{9FB959FF-DE13-4314-9DD5-E502E885B465}"/>
    <cellStyle name="Top and Bottom Border 22 2_Commentaires" xfId="59082" xr:uid="{ED1CB4D2-0780-445E-9416-81C0490702FF}"/>
    <cellStyle name="Top and Bottom Border 22 3" xfId="59083" xr:uid="{3EB036A5-7E2D-4BFF-9C75-1A9CF61DADFB}"/>
    <cellStyle name="Top and Bottom Border 22_Commentaires" xfId="59084" xr:uid="{440F5E8D-08B9-42C6-AA28-581E9330D0F1}"/>
    <cellStyle name="Top and Bottom Border 23" xfId="59085" xr:uid="{5F78CCB4-D2CF-43FD-8567-84FF1303F0FA}"/>
    <cellStyle name="Top and Bottom Border 23 2" xfId="59086" xr:uid="{2F4E4C2F-8050-4689-A955-F1A20A1B2CF4}"/>
    <cellStyle name="Top and Bottom Border 23 2 2" xfId="59087" xr:uid="{AB260C85-5F34-420B-8AE2-5D0D2D65FB20}"/>
    <cellStyle name="Top and Bottom Border 23 2_Commentaires" xfId="59088" xr:uid="{208D6136-426E-4926-A4AF-AD133A23CF6E}"/>
    <cellStyle name="Top and Bottom Border 23 3" xfId="59089" xr:uid="{6D258513-D8CF-40CB-A0B2-F7E5D1C628B3}"/>
    <cellStyle name="Top and Bottom Border 23_Commentaires" xfId="59090" xr:uid="{24AD91A6-3FBF-4592-889A-FDF58BF8E1DB}"/>
    <cellStyle name="Top and Bottom Border 24" xfId="59091" xr:uid="{31BCE0D7-2B35-4D86-BCAF-E6B2774A01A5}"/>
    <cellStyle name="Top and Bottom Border 24 2" xfId="59092" xr:uid="{EB3D4D80-62B3-409B-92E3-438F8993F54D}"/>
    <cellStyle name="Top and Bottom Border 24 2 2" xfId="59093" xr:uid="{ECC91487-B34F-4A0E-8A91-FDD78C69C868}"/>
    <cellStyle name="Top and Bottom Border 24 2_Commentaires" xfId="59094" xr:uid="{071672A5-A2B3-4541-9478-8541A675E809}"/>
    <cellStyle name="Top and Bottom Border 24 3" xfId="59095" xr:uid="{CB1307CB-1588-4CCF-A827-A9B1E3DEB093}"/>
    <cellStyle name="Top and Bottom Border 24_Commentaires" xfId="59096" xr:uid="{EDED521C-B9CC-4217-9650-C9D56A8DF226}"/>
    <cellStyle name="Top and Bottom Border 25" xfId="59097" xr:uid="{C97FEA16-F01E-4183-9433-FC347ABBF6AC}"/>
    <cellStyle name="Top and Bottom Border 25 2" xfId="59098" xr:uid="{7A3686A9-5B04-4B1A-8328-ABDA29FE8962}"/>
    <cellStyle name="Top and Bottom Border 25 2 2" xfId="59099" xr:uid="{CDF14643-4A6D-4A49-B61E-CC05F65D6FDD}"/>
    <cellStyle name="Top and Bottom Border 25 2_Commentaires" xfId="59100" xr:uid="{7293C61C-3637-4AB5-8402-C0C05CB3ABB4}"/>
    <cellStyle name="Top and Bottom Border 25 3" xfId="59101" xr:uid="{9BDB704C-E40C-4DEE-BA0E-B0605A7F8B5C}"/>
    <cellStyle name="Top and Bottom Border 25_Commentaires" xfId="59102" xr:uid="{954CA8AF-5E8E-4D1C-BD2A-5FC553F94F6E}"/>
    <cellStyle name="Top and Bottom Border 26" xfId="59103" xr:uid="{4E260961-E946-4441-AEAF-5CCB1762E2F2}"/>
    <cellStyle name="Top and Bottom Border 26 2" xfId="59104" xr:uid="{1FFA4804-F667-4C33-B19F-33298D2E9258}"/>
    <cellStyle name="Top and Bottom Border 26 2 2" xfId="59105" xr:uid="{5AB68B9B-E3E2-436B-85F3-903CF0765956}"/>
    <cellStyle name="Top and Bottom Border 26 2_Commentaires" xfId="59106" xr:uid="{E7566CC3-3C09-45DF-BA8C-D51EDA1872F9}"/>
    <cellStyle name="Top and Bottom Border 26 3" xfId="59107" xr:uid="{101D84C8-0AAA-4E2D-8FAA-0E8B826054F9}"/>
    <cellStyle name="Top and Bottom Border 26_Commentaires" xfId="59108" xr:uid="{1376ABEF-FA5F-43EF-854B-41C194CD79E5}"/>
    <cellStyle name="Top and Bottom Border 27" xfId="59109" xr:uid="{CE4398CD-601D-43FF-AC03-68C037E7EC2F}"/>
    <cellStyle name="Top and Bottom Border 27 2" xfId="59110" xr:uid="{BD8EE6CB-E5EC-444F-9AFA-2D70B5654462}"/>
    <cellStyle name="Top and Bottom Border 27 2 2" xfId="59111" xr:uid="{321D4C68-E0E4-4219-A774-D188531FFDDA}"/>
    <cellStyle name="Top and Bottom Border 27 2_Commentaires" xfId="59112" xr:uid="{BD919860-6F6C-415C-9766-9CAF43359B73}"/>
    <cellStyle name="Top and Bottom Border 27 3" xfId="59113" xr:uid="{672764FD-D862-40A6-8C7A-B44DDC095723}"/>
    <cellStyle name="Top and Bottom Border 27_Commentaires" xfId="59114" xr:uid="{F70EF6BB-CB4A-4B95-BB09-54994A1A8526}"/>
    <cellStyle name="Top and Bottom Border 28" xfId="59115" xr:uid="{DB01D919-790C-47AB-919F-9376BD643F92}"/>
    <cellStyle name="Top and Bottom Border 28 2" xfId="59116" xr:uid="{A0410B89-34D1-4C59-BFAE-D938517413E6}"/>
    <cellStyle name="Top and Bottom Border 28 2 2" xfId="59117" xr:uid="{58523543-4D3D-448B-967B-E57101D0B6A4}"/>
    <cellStyle name="Top and Bottom Border 28 2_Commentaires" xfId="59118" xr:uid="{3CD85385-E53C-49B7-BBB6-227F789CA2AE}"/>
    <cellStyle name="Top and Bottom Border 28 3" xfId="59119" xr:uid="{481F3A55-6887-4B74-A149-206CF86088F7}"/>
    <cellStyle name="Top and Bottom Border 28_Commentaires" xfId="59120" xr:uid="{0D5886DC-D65F-46D4-B044-AFCCE5EC7030}"/>
    <cellStyle name="Top and Bottom Border 29" xfId="59121" xr:uid="{84937199-4CC7-447F-88E1-07C2FF447ED8}"/>
    <cellStyle name="Top and Bottom Border 29 2" xfId="59122" xr:uid="{571DFEA4-3C3F-4C65-B568-97B9F224E1A8}"/>
    <cellStyle name="Top and Bottom Border 29 2 2" xfId="59123" xr:uid="{7EB654CF-6228-441E-AFE4-36EEDFCB9E96}"/>
    <cellStyle name="Top and Bottom Border 29 2_Commentaires" xfId="59124" xr:uid="{B1F812AB-98E5-4E14-B5F8-9B2E412D4E9D}"/>
    <cellStyle name="Top and Bottom Border 29 3" xfId="59125" xr:uid="{24B0BA73-4150-465F-9DD2-02B8EB9143CB}"/>
    <cellStyle name="Top and Bottom Border 29_Commentaires" xfId="59126" xr:uid="{D96CA972-0513-494D-A563-2FF88589BDDF}"/>
    <cellStyle name="Top and Bottom Border 3" xfId="59127" xr:uid="{8D7F3313-BD58-47A7-A0C5-016C69A39461}"/>
    <cellStyle name="Top and Bottom Border 3 10" xfId="59128" xr:uid="{76F76AAB-13FE-40C1-8423-CCD0511AC650}"/>
    <cellStyle name="Top and Bottom Border 3 11" xfId="59129" xr:uid="{2E38119B-0700-4A5E-9637-32F48B8EE437}"/>
    <cellStyle name="Top and Bottom Border 3 12" xfId="59130" xr:uid="{11412DF2-5FA4-4236-9560-56A6F2DA93EB}"/>
    <cellStyle name="Top and Bottom Border 3 2" xfId="59131" xr:uid="{B8837029-C1D9-4AA1-9D67-2DFFA9AB1772}"/>
    <cellStyle name="Top and Bottom Border 3 2 10" xfId="59132" xr:uid="{F764F164-9D99-487C-8556-31321968952C}"/>
    <cellStyle name="Top and Bottom Border 3 2 2" xfId="59133" xr:uid="{6EEC088D-FBC3-4011-9649-D96C1F325EA1}"/>
    <cellStyle name="Top and Bottom Border 3 2 2 2" xfId="59134" xr:uid="{5F4C4A45-5926-4EB2-B64F-94CE057A56BC}"/>
    <cellStyle name="Top and Bottom Border 3 2 2 2 2" xfId="59135" xr:uid="{A41FCF87-E8EE-4D87-B091-D1D89B1217B6}"/>
    <cellStyle name="Top and Bottom Border 3 2 2 2 3" xfId="59136" xr:uid="{6FD151F0-E916-4323-92D6-799FD6813306}"/>
    <cellStyle name="Top and Bottom Border 3 2 2 2 4" xfId="59137" xr:uid="{82061246-6296-4FCC-B96A-B9903FE2BF0D}"/>
    <cellStyle name="Top and Bottom Border 3 2 2 2 5" xfId="59138" xr:uid="{2E327B69-6984-4C28-9A10-D3BF01D465B4}"/>
    <cellStyle name="Top and Bottom Border 3 2 2 2_Commentaires" xfId="59139" xr:uid="{90F7A621-F986-43AF-BBE9-1A54475FFFFD}"/>
    <cellStyle name="Top and Bottom Border 3 2 2 3" xfId="59140" xr:uid="{EF737F08-D2E5-431F-A63D-9C4C7FB74F00}"/>
    <cellStyle name="Top and Bottom Border 3 2 2 3 2" xfId="59141" xr:uid="{7B63505D-8650-4A5F-80BB-ABB429A51F0B}"/>
    <cellStyle name="Top and Bottom Border 3 2 2 3 3" xfId="59142" xr:uid="{E17FDB13-FD48-4CF7-B504-D4F9A3531F73}"/>
    <cellStyle name="Top and Bottom Border 3 2 2 3 4" xfId="59143" xr:uid="{D540C3F3-1310-469D-BE88-FE4E172F2D69}"/>
    <cellStyle name="Top and Bottom Border 3 2 2 3 5" xfId="59144" xr:uid="{0D791EB1-CEB7-4188-A933-563296C1CA2F}"/>
    <cellStyle name="Top and Bottom Border 3 2 2 4" xfId="59145" xr:uid="{36DD81FF-3204-45D1-9483-35978D82B7DF}"/>
    <cellStyle name="Top and Bottom Border 3 2 2 5" xfId="59146" xr:uid="{D7D5C8BB-40A6-4F1F-8FA2-AFB1D9414C4D}"/>
    <cellStyle name="Top and Bottom Border 3 2 2 6" xfId="59147" xr:uid="{469D0208-5232-446B-BBD5-DE953232A5E7}"/>
    <cellStyle name="Top and Bottom Border 3 2 2 7" xfId="59148" xr:uid="{F240D8E2-DB98-4615-A12C-E94F700D9171}"/>
    <cellStyle name="Top and Bottom Border 3 2 2_Commentaires" xfId="59149" xr:uid="{CC7ABF15-A414-4E86-8206-D18B78CE0E29}"/>
    <cellStyle name="Top and Bottom Border 3 2 3" xfId="59150" xr:uid="{E79CA256-4387-4BD2-A4D0-0BD703CF615F}"/>
    <cellStyle name="Top and Bottom Border 3 2 3 2" xfId="59151" xr:uid="{64EF0C9C-D46B-4355-980F-F77F74329677}"/>
    <cellStyle name="Top and Bottom Border 3 2 3 2 2" xfId="59152" xr:uid="{068E383F-7C89-4682-8FA6-21C08430EE46}"/>
    <cellStyle name="Top and Bottom Border 3 2 3 2 3" xfId="59153" xr:uid="{5836FD6E-41A5-4D0F-B507-CB7B21D5DCEB}"/>
    <cellStyle name="Top and Bottom Border 3 2 3 2 4" xfId="59154" xr:uid="{D1A31FF5-089F-48E1-BC52-9DED6C0FEB4E}"/>
    <cellStyle name="Top and Bottom Border 3 2 3 2 5" xfId="59155" xr:uid="{C09B7DD8-A080-476B-A7FD-9E3C2C2F578D}"/>
    <cellStyle name="Top and Bottom Border 3 2 3 2_Commentaires" xfId="59156" xr:uid="{4F2C4642-A6A7-45D7-98C2-54AD53458E49}"/>
    <cellStyle name="Top and Bottom Border 3 2 3 3" xfId="59157" xr:uid="{550E807F-511B-4DD9-B1D1-030E1AAA9ABF}"/>
    <cellStyle name="Top and Bottom Border 3 2 3 3 2" xfId="59158" xr:uid="{184ED481-D474-411C-8A5E-08BE3269A2A7}"/>
    <cellStyle name="Top and Bottom Border 3 2 3 3 3" xfId="59159" xr:uid="{B98C5496-080A-4B6F-AF3C-875E3CE33FF4}"/>
    <cellStyle name="Top and Bottom Border 3 2 3 3 4" xfId="59160" xr:uid="{BEC1E537-49DF-4435-93C9-BD028897B658}"/>
    <cellStyle name="Top and Bottom Border 3 2 3 3 5" xfId="59161" xr:uid="{AE47C128-B2D7-4D85-A90D-4C50D7FB4802}"/>
    <cellStyle name="Top and Bottom Border 3 2 3 4" xfId="59162" xr:uid="{6FA4F051-2AF7-4E92-91B3-8445637C5D60}"/>
    <cellStyle name="Top and Bottom Border 3 2 3 5" xfId="59163" xr:uid="{39B10C46-304D-4FC4-AC13-F8C14226A412}"/>
    <cellStyle name="Top and Bottom Border 3 2 3 6" xfId="59164" xr:uid="{CBC1F356-73AD-43AE-B322-E99CED271EA0}"/>
    <cellStyle name="Top and Bottom Border 3 2 3 7" xfId="59165" xr:uid="{333F9127-D197-4711-A951-A3DAC2260EF6}"/>
    <cellStyle name="Top and Bottom Border 3 2 3_Commentaires" xfId="59166" xr:uid="{12F46363-4679-48CA-8500-1ADF5FAEF7B6}"/>
    <cellStyle name="Top and Bottom Border 3 2 4" xfId="59167" xr:uid="{01A234FC-53E0-4A6B-9718-3B685C975E13}"/>
    <cellStyle name="Top and Bottom Border 3 2 4 2" xfId="59168" xr:uid="{36A3A130-E069-442A-BEDB-9578EA040C51}"/>
    <cellStyle name="Top and Bottom Border 3 2 4 2 2" xfId="59169" xr:uid="{8931BB2E-587E-4C99-A6C1-93329BF83411}"/>
    <cellStyle name="Top and Bottom Border 3 2 4 2 3" xfId="59170" xr:uid="{42C10728-CE6E-4E8D-8351-B3B03BFD6557}"/>
    <cellStyle name="Top and Bottom Border 3 2 4 2 4" xfId="59171" xr:uid="{FF312D83-948B-4A81-A584-2AA64E8348A8}"/>
    <cellStyle name="Top and Bottom Border 3 2 4 2 5" xfId="59172" xr:uid="{27244E36-2B9B-4D88-B08E-DD03C09589C8}"/>
    <cellStyle name="Top and Bottom Border 3 2 4 2_Commentaires" xfId="59173" xr:uid="{653C6CD1-1282-43C0-ACCE-FA4A6BD5803A}"/>
    <cellStyle name="Top and Bottom Border 3 2 4 3" xfId="59174" xr:uid="{51346DA6-D528-496D-9438-A49DB318D160}"/>
    <cellStyle name="Top and Bottom Border 3 2 4 3 2" xfId="59175" xr:uid="{D92E8743-67DA-423D-BB5E-9A6774E28B43}"/>
    <cellStyle name="Top and Bottom Border 3 2 4 3 3" xfId="59176" xr:uid="{158713B9-8505-4593-B506-CC1999A1EB25}"/>
    <cellStyle name="Top and Bottom Border 3 2 4 3 4" xfId="59177" xr:uid="{433FE467-BBCF-45DC-A46C-F083904ABEE4}"/>
    <cellStyle name="Top and Bottom Border 3 2 4 3 5" xfId="59178" xr:uid="{E6AE90D7-36F7-44B4-8918-7B2D8E0E0491}"/>
    <cellStyle name="Top and Bottom Border 3 2 4 4" xfId="59179" xr:uid="{C65BB11A-FCC6-4A53-AE07-906301C30BC7}"/>
    <cellStyle name="Top and Bottom Border 3 2 4 5" xfId="59180" xr:uid="{904CC7DE-0C1B-4D1C-B9A3-96BA5E432097}"/>
    <cellStyle name="Top and Bottom Border 3 2 4 6" xfId="59181" xr:uid="{4ED4C766-5BF1-4C78-B0BA-F71E6CBE2625}"/>
    <cellStyle name="Top and Bottom Border 3 2 4 7" xfId="59182" xr:uid="{9ACF7F7B-60ED-443D-88B6-4127C0ED025C}"/>
    <cellStyle name="Top and Bottom Border 3 2 4_Commentaires" xfId="59183" xr:uid="{3C788F2C-FECF-4FAD-951C-332A4878DB71}"/>
    <cellStyle name="Top and Bottom Border 3 2 5" xfId="59184" xr:uid="{940CEB54-3D56-42FA-808F-3B049BDC1D1A}"/>
    <cellStyle name="Top and Bottom Border 3 2 5 2" xfId="59185" xr:uid="{0E10A0D8-5A1B-403B-BC00-6E5CBFFDE24E}"/>
    <cellStyle name="Top and Bottom Border 3 2 5 2 2" xfId="59186" xr:uid="{BF62CBF7-B22A-41CC-B1B0-BC1A4CC73A91}"/>
    <cellStyle name="Top and Bottom Border 3 2 5 2_Commentaires" xfId="59187" xr:uid="{AA040331-020D-4FE7-9A76-2C1EA82E3802}"/>
    <cellStyle name="Top and Bottom Border 3 2 5 3" xfId="59188" xr:uid="{22966DA0-71CE-471D-982F-2A0342C4BFDA}"/>
    <cellStyle name="Top and Bottom Border 3 2 5 4" xfId="59189" xr:uid="{43CB891A-A9F9-4214-A9AA-48DEF87D0F1E}"/>
    <cellStyle name="Top and Bottom Border 3 2 5 5" xfId="59190" xr:uid="{C436B787-1A04-49E2-B0DD-7F3D5B63E1FC}"/>
    <cellStyle name="Top and Bottom Border 3 2 5_Commentaires" xfId="59191" xr:uid="{01898B6F-94B7-4DB7-996C-BBF45C03FE79}"/>
    <cellStyle name="Top and Bottom Border 3 2 6" xfId="59192" xr:uid="{3B011242-0768-45B6-9D19-BDBB10AE25FF}"/>
    <cellStyle name="Top and Bottom Border 3 2 6 2" xfId="59193" xr:uid="{526E8CA5-4992-42AF-AF56-53E76BB7CF9B}"/>
    <cellStyle name="Top and Bottom Border 3 2 6 2 2" xfId="59194" xr:uid="{1B633363-F452-4401-A685-BEE188B9F48D}"/>
    <cellStyle name="Top and Bottom Border 3 2 6 2_Commentaires" xfId="59195" xr:uid="{4F9095D1-3F37-4588-9B09-192235A53DC7}"/>
    <cellStyle name="Top and Bottom Border 3 2 6 3" xfId="59196" xr:uid="{A19B028F-0E03-4BE6-86FA-3B95D71B6DB5}"/>
    <cellStyle name="Top and Bottom Border 3 2 6 4" xfId="59197" xr:uid="{63AEF88F-7857-46A3-8DC0-2C8FD0E73036}"/>
    <cellStyle name="Top and Bottom Border 3 2 6 5" xfId="59198" xr:uid="{E8E3ECF8-6A03-433B-91A0-EF92384443B5}"/>
    <cellStyle name="Top and Bottom Border 3 2 6_Commentaires" xfId="59199" xr:uid="{4749B702-A2A2-425A-8588-49AB710340AB}"/>
    <cellStyle name="Top and Bottom Border 3 2 7" xfId="59200" xr:uid="{4654FB34-3818-4BF3-824D-575F82661644}"/>
    <cellStyle name="Top and Bottom Border 3 2 7 2" xfId="59201" xr:uid="{6E3453A0-D757-4AF8-A9E0-1F6B32B6EA2C}"/>
    <cellStyle name="Top and Bottom Border 3 2 7_Commentaires" xfId="59202" xr:uid="{98320D05-C003-4396-8E31-4CDCB5A01FE8}"/>
    <cellStyle name="Top and Bottom Border 3 2 8" xfId="59203" xr:uid="{FF203B79-F71F-4BCF-B958-4CECDB3D8B39}"/>
    <cellStyle name="Top and Bottom Border 3 2 8 2" xfId="59204" xr:uid="{B2FCE1D8-B31C-4556-8291-F57ADD6008EB}"/>
    <cellStyle name="Top and Bottom Border 3 2 8_Commentaires" xfId="59205" xr:uid="{2828E846-BB7D-4204-B942-9E4506F72610}"/>
    <cellStyle name="Top and Bottom Border 3 2 9" xfId="59206" xr:uid="{4E75802D-BF7C-4BCD-8331-1E264F49E7D1}"/>
    <cellStyle name="Top and Bottom Border 3 2_Commentaires" xfId="59207" xr:uid="{17B0570D-D890-4F0F-8062-C31188CBBD74}"/>
    <cellStyle name="Top and Bottom Border 3 3" xfId="59208" xr:uid="{8A0E966B-9267-4BA0-A77F-4C10D92672A3}"/>
    <cellStyle name="Top and Bottom Border 3 3 2" xfId="59209" xr:uid="{12CCC97A-1804-4B13-8EE2-C0735019E254}"/>
    <cellStyle name="Top and Bottom Border 3 3 2 2" xfId="59210" xr:uid="{97DA99CA-F728-4716-83E2-ECBAA094501E}"/>
    <cellStyle name="Top and Bottom Border 3 3 2 3" xfId="59211" xr:uid="{52824DD2-4D44-4E10-94CC-18F5369018F7}"/>
    <cellStyle name="Top and Bottom Border 3 3 2 4" xfId="59212" xr:uid="{F1ABFFBB-73BF-40A0-8E05-6C5E6D3D8A75}"/>
    <cellStyle name="Top and Bottom Border 3 3 2 5" xfId="59213" xr:uid="{51DCB23A-56D8-4404-BC52-B28505748DA4}"/>
    <cellStyle name="Top and Bottom Border 3 3 2_Commentaires" xfId="59214" xr:uid="{B18F3BFE-2AFB-4772-9CEB-CD0E11FC5586}"/>
    <cellStyle name="Top and Bottom Border 3 3 3" xfId="59215" xr:uid="{2147CEB6-71B0-461A-83BF-7F8C0076700D}"/>
    <cellStyle name="Top and Bottom Border 3 3 3 2" xfId="59216" xr:uid="{77CE56A3-678A-40FC-8B07-32DF1F4F05DA}"/>
    <cellStyle name="Top and Bottom Border 3 3 3 3" xfId="59217" xr:uid="{2A0251CC-9B6C-418D-A110-61D1DB4E85F3}"/>
    <cellStyle name="Top and Bottom Border 3 3 3 4" xfId="59218" xr:uid="{20B20E56-A30E-42F0-8D1B-F67F8D9BD692}"/>
    <cellStyle name="Top and Bottom Border 3 3 3 5" xfId="59219" xr:uid="{C70D45BA-8FB4-4546-85FA-D8053609F623}"/>
    <cellStyle name="Top and Bottom Border 3 3 4" xfId="59220" xr:uid="{F61B9B49-50BD-4208-9D7E-3083A4AD8050}"/>
    <cellStyle name="Top and Bottom Border 3 3 5" xfId="59221" xr:uid="{42DF1425-0414-4327-BFD2-1C839C325866}"/>
    <cellStyle name="Top and Bottom Border 3 3 6" xfId="59222" xr:uid="{A263BF7F-7946-48D4-B890-FC79D412F1B8}"/>
    <cellStyle name="Top and Bottom Border 3 3 7" xfId="59223" xr:uid="{62A40C70-6F31-49E0-B590-D8BD3717D93E}"/>
    <cellStyle name="Top and Bottom Border 3 3_Commentaires" xfId="59224" xr:uid="{6D0F1375-0B43-4E43-9411-02A45B86AA3B}"/>
    <cellStyle name="Top and Bottom Border 3 4" xfId="59225" xr:uid="{44A59403-2318-41DD-8A11-E9AA505D6FC9}"/>
    <cellStyle name="Top and Bottom Border 3 4 2" xfId="59226" xr:uid="{020286A1-6D12-4FCE-AB8C-5DF0BCC2E729}"/>
    <cellStyle name="Top and Bottom Border 3 4 2 2" xfId="59227" xr:uid="{64DF58A5-7AA1-47D3-BB2E-200CED0FAE91}"/>
    <cellStyle name="Top and Bottom Border 3 4 2 3" xfId="59228" xr:uid="{63920AD3-2096-4374-958E-E534A7492539}"/>
    <cellStyle name="Top and Bottom Border 3 4 2 4" xfId="59229" xr:uid="{97DDF795-7723-4E2E-AE65-0C96C0ED0DD0}"/>
    <cellStyle name="Top and Bottom Border 3 4 2 5" xfId="59230" xr:uid="{CC29C2CB-8354-41D6-92EB-F54555B15C2C}"/>
    <cellStyle name="Top and Bottom Border 3 4 2_Commentaires" xfId="59231" xr:uid="{79604FF3-C3F4-4AD5-BBBA-6215C8742D14}"/>
    <cellStyle name="Top and Bottom Border 3 4 3" xfId="59232" xr:uid="{21258BB8-3C53-48C3-A6E8-042A66F372F2}"/>
    <cellStyle name="Top and Bottom Border 3 4 3 2" xfId="59233" xr:uid="{28AA3393-F4E1-4DF2-903C-EB2F4DCCA144}"/>
    <cellStyle name="Top and Bottom Border 3 4 3 3" xfId="59234" xr:uid="{D9F053FF-3F00-4623-84D5-BF63120822B8}"/>
    <cellStyle name="Top and Bottom Border 3 4 3 4" xfId="59235" xr:uid="{2D3FE504-3589-4A43-882A-5175E4B12C41}"/>
    <cellStyle name="Top and Bottom Border 3 4 3 5" xfId="59236" xr:uid="{AB351F5F-20A3-47E5-8DB0-EC5B9AEDF1C6}"/>
    <cellStyle name="Top and Bottom Border 3 4 4" xfId="59237" xr:uid="{38698186-E440-413A-B8B7-F3C6934F2A18}"/>
    <cellStyle name="Top and Bottom Border 3 4 5" xfId="59238" xr:uid="{6DB1A393-4F4E-47B0-9108-55DB6602A9EB}"/>
    <cellStyle name="Top and Bottom Border 3 4 6" xfId="59239" xr:uid="{4D5953E8-CE77-4A62-AA02-4654982532C4}"/>
    <cellStyle name="Top and Bottom Border 3 4 7" xfId="59240" xr:uid="{A3AB931E-4EAF-41D1-BC8B-AD048418914A}"/>
    <cellStyle name="Top and Bottom Border 3 4_Commentaires" xfId="59241" xr:uid="{87D6F31E-DEA0-4FFB-B85D-4B5A1B39E950}"/>
    <cellStyle name="Top and Bottom Border 3 5" xfId="59242" xr:uid="{81F05761-6428-4294-83E9-29B652F63651}"/>
    <cellStyle name="Top and Bottom Border 3 5 2" xfId="59243" xr:uid="{CCE74453-91FB-4200-B89E-FC6E4CF4BEEF}"/>
    <cellStyle name="Top and Bottom Border 3 5 2 2" xfId="59244" xr:uid="{D6592AF8-0CD2-4231-8AA1-C6816BF8434B}"/>
    <cellStyle name="Top and Bottom Border 3 5 2 3" xfId="59245" xr:uid="{00C78EB4-1F28-4D7A-9845-D1AAF2F9C264}"/>
    <cellStyle name="Top and Bottom Border 3 5 2 4" xfId="59246" xr:uid="{F91B2F7E-CA9E-4F26-928F-D3BD18C30AD9}"/>
    <cellStyle name="Top and Bottom Border 3 5 2 5" xfId="59247" xr:uid="{C920B789-6E55-4CBB-999D-3567FAB10746}"/>
    <cellStyle name="Top and Bottom Border 3 5 2_Commentaires" xfId="59248" xr:uid="{80E9C666-C8B2-4850-A578-4247055AC250}"/>
    <cellStyle name="Top and Bottom Border 3 5 3" xfId="59249" xr:uid="{DCABECEB-C22C-4A87-AF6C-95569BED6E9C}"/>
    <cellStyle name="Top and Bottom Border 3 5 3 2" xfId="59250" xr:uid="{76F3E72D-A7B6-4A61-80E0-CEC341E43CF1}"/>
    <cellStyle name="Top and Bottom Border 3 5 3 3" xfId="59251" xr:uid="{A8A0123E-BA96-405A-93D5-5417222BC572}"/>
    <cellStyle name="Top and Bottom Border 3 5 3 4" xfId="59252" xr:uid="{D222B18F-E649-4295-AA62-BDA5F5A3D782}"/>
    <cellStyle name="Top and Bottom Border 3 5 3 5" xfId="59253" xr:uid="{B5AFC2AE-E4A9-40E0-9E63-295C2F1B3868}"/>
    <cellStyle name="Top and Bottom Border 3 5 4" xfId="59254" xr:uid="{E8E71ACD-FB3C-4D3C-82C5-55AB2A4E9EF8}"/>
    <cellStyle name="Top and Bottom Border 3 5 5" xfId="59255" xr:uid="{4C300EE6-D350-42D9-AF04-2716750DEC15}"/>
    <cellStyle name="Top and Bottom Border 3 5 6" xfId="59256" xr:uid="{B09C981F-9A69-4B7E-AFBB-233B3ACCE20F}"/>
    <cellStyle name="Top and Bottom Border 3 5 7" xfId="59257" xr:uid="{D48FA432-D291-4490-B502-8FD84B11C6EC}"/>
    <cellStyle name="Top and Bottom Border 3 5_Commentaires" xfId="59258" xr:uid="{4D436B6F-86DE-4864-9C35-0C9398BAEA63}"/>
    <cellStyle name="Top and Bottom Border 3 6" xfId="59259" xr:uid="{AF720373-93BC-486F-963F-7D44F2823C79}"/>
    <cellStyle name="Top and Bottom Border 3 6 2" xfId="59260" xr:uid="{A09A468D-DD5C-470E-B84D-D82A8716458E}"/>
    <cellStyle name="Top and Bottom Border 3 6 2 2" xfId="59261" xr:uid="{88B10087-6578-4F9B-A0E1-8F10FE5FC006}"/>
    <cellStyle name="Top and Bottom Border 3 6 2 3" xfId="59262" xr:uid="{B1362B01-3537-4961-820E-992B0EF289B3}"/>
    <cellStyle name="Top and Bottom Border 3 6 2 4" xfId="59263" xr:uid="{E487EDBD-DBD9-4004-B704-4DFAD1983EE9}"/>
    <cellStyle name="Top and Bottom Border 3 6 2 5" xfId="59264" xr:uid="{63FC1A29-891B-4B8D-AEEA-7CC2C8F99424}"/>
    <cellStyle name="Top and Bottom Border 3 6 2_Commentaires" xfId="59265" xr:uid="{226A6783-56E3-46A7-9814-7448300CCC1F}"/>
    <cellStyle name="Top and Bottom Border 3 6 3" xfId="59266" xr:uid="{AE5A4D3F-A211-4540-91DD-796821999BD7}"/>
    <cellStyle name="Top and Bottom Border 3 6 3 2" xfId="59267" xr:uid="{D2A91FB7-3C42-4B52-A5F9-4E4D4B49B184}"/>
    <cellStyle name="Top and Bottom Border 3 6 3 3" xfId="59268" xr:uid="{C8E6586E-9963-4D79-85D2-F463713FDD37}"/>
    <cellStyle name="Top and Bottom Border 3 6 3 4" xfId="59269" xr:uid="{001342A3-3012-4A5B-85C7-8236A19A3E53}"/>
    <cellStyle name="Top and Bottom Border 3 6 3 5" xfId="59270" xr:uid="{21E64F44-6AF9-4ABE-B7D7-87A69A2E7C2C}"/>
    <cellStyle name="Top and Bottom Border 3 6 4" xfId="59271" xr:uid="{97C7B711-E46F-4780-A3E5-53E6C84F2641}"/>
    <cellStyle name="Top and Bottom Border 3 6 5" xfId="59272" xr:uid="{806EAA8D-5D52-44DD-BB7C-8C4D9B002C16}"/>
    <cellStyle name="Top and Bottom Border 3 6 6" xfId="59273" xr:uid="{1C5339B3-D987-463A-BBA6-3F88EDAC3CD9}"/>
    <cellStyle name="Top and Bottom Border 3 6 7" xfId="59274" xr:uid="{77692292-5012-477F-9582-2E5425D7B385}"/>
    <cellStyle name="Top and Bottom Border 3 6_Commentaires" xfId="59275" xr:uid="{4226539F-4BF8-42DA-BD56-1167618A61DC}"/>
    <cellStyle name="Top and Bottom Border 3 7" xfId="59276" xr:uid="{7A525A4D-709C-4035-BC20-FB04D5895344}"/>
    <cellStyle name="Top and Bottom Border 3 7 2" xfId="59277" xr:uid="{1593E7F0-94C7-4779-B69A-C5914066BC80}"/>
    <cellStyle name="Top and Bottom Border 3 7 2 2" xfId="59278" xr:uid="{9363FC3D-0CE1-42EB-8D3A-5E5DE149D2A4}"/>
    <cellStyle name="Top and Bottom Border 3 7 2 3" xfId="59279" xr:uid="{01F360F5-8920-4717-82D4-83921B29AD06}"/>
    <cellStyle name="Top and Bottom Border 3 7 2 4" xfId="59280" xr:uid="{5D0975ED-BE01-4F83-9A9C-E3C2E646E371}"/>
    <cellStyle name="Top and Bottom Border 3 7 2 5" xfId="59281" xr:uid="{1B3773AF-44CC-4E35-9109-A4D56D35EBC6}"/>
    <cellStyle name="Top and Bottom Border 3 7 2_Commentaires" xfId="59282" xr:uid="{CED6D71E-A920-4C42-91E2-3F60F720AD8B}"/>
    <cellStyle name="Top and Bottom Border 3 7 3" xfId="59283" xr:uid="{C55FA4F5-4650-4B29-9EF9-227F1691B1D6}"/>
    <cellStyle name="Top and Bottom Border 3 7 4" xfId="59284" xr:uid="{B339A731-BD25-493C-8D85-5FD188F4D084}"/>
    <cellStyle name="Top and Bottom Border 3 7 5" xfId="59285" xr:uid="{23B5C43C-1080-4492-878B-25E86A6565C5}"/>
    <cellStyle name="Top and Bottom Border 3 7 6" xfId="59286" xr:uid="{CB44F478-A9F3-4755-8368-91DCDE88F34E}"/>
    <cellStyle name="Top and Bottom Border 3 7_Commentaires" xfId="59287" xr:uid="{A273E577-C1AC-4931-A8ED-4FCBFA60B839}"/>
    <cellStyle name="Top and Bottom Border 3 8" xfId="59288" xr:uid="{D9F58AD0-B748-4129-9BC7-5FFCA1B84B91}"/>
    <cellStyle name="Top and Bottom Border 3 8 2" xfId="59289" xr:uid="{A38F65E8-2E5B-4ABA-99FE-99CE019CC3B4}"/>
    <cellStyle name="Top and Bottom Border 3 8 3" xfId="59290" xr:uid="{C2F64885-CDFA-42A7-B0B7-FF8B88561D3B}"/>
    <cellStyle name="Top and Bottom Border 3 8 4" xfId="59291" xr:uid="{42B3F1AC-F20D-4C62-BA43-ADF0820FB100}"/>
    <cellStyle name="Top and Bottom Border 3 8 5" xfId="59292" xr:uid="{6CEC95BD-9053-495C-9D86-3A4F5C9584CE}"/>
    <cellStyle name="Top and Bottom Border 3 8_Commentaires" xfId="59293" xr:uid="{7F19C269-9D37-4DCB-BDB4-68C518325F74}"/>
    <cellStyle name="Top and Bottom Border 3 9" xfId="59294" xr:uid="{61F9EA2F-8DF8-4ACC-8B91-D522CEA0BBD9}"/>
    <cellStyle name="Top and Bottom Border 3 9 2" xfId="59295" xr:uid="{E30705F9-3F8F-4D90-B19F-DD88AE05BF57}"/>
    <cellStyle name="Top and Bottom Border 3 9_Commentaires" xfId="59296" xr:uid="{42EB63F3-C0E8-4DEA-AF81-F4558ED79FB4}"/>
    <cellStyle name="Top and Bottom Border 3_Commentaires" xfId="59297" xr:uid="{9DF00D72-EE71-4C71-BEC9-E6D6CDEDCEBA}"/>
    <cellStyle name="Top and Bottom Border 30" xfId="59298" xr:uid="{FA6A8206-B870-4DB5-BBB4-79E45DE17AA4}"/>
    <cellStyle name="Top and Bottom Border 30 2" xfId="59299" xr:uid="{9DCADECD-D36A-4B53-BD56-BEA5E8787C9B}"/>
    <cellStyle name="Top and Bottom Border 30_Commentaires" xfId="59300" xr:uid="{ECD1796B-1927-4507-8440-903A2F79AD93}"/>
    <cellStyle name="Top and Bottom Border 31" xfId="59301" xr:uid="{0F0AA7DE-D184-4B9F-A7DF-3A3FA6FF2F12}"/>
    <cellStyle name="Top and Bottom Border 31 2" xfId="59302" xr:uid="{205F542D-5810-4A1E-A523-FCBCCB7565C5}"/>
    <cellStyle name="Top and Bottom Border 31_Commentaires" xfId="59303" xr:uid="{8D47EC7C-58C3-4AD9-8DC1-7C663146EB3B}"/>
    <cellStyle name="Top and Bottom Border 32" xfId="59304" xr:uid="{7772C6C1-E773-4775-B3ED-34DCE0B64D57}"/>
    <cellStyle name="Top and Bottom Border 4" xfId="59305" xr:uid="{7BDB98A6-F703-4ADE-A589-972D4633D68C}"/>
    <cellStyle name="Top and Bottom Border 4 10" xfId="59306" xr:uid="{9CCFB695-1BAC-492C-8CCA-7B873A87FA66}"/>
    <cellStyle name="Top and Bottom Border 4 11" xfId="59307" xr:uid="{7B8BC8D4-BC6E-4DB8-8AEC-2793DBC2EB05}"/>
    <cellStyle name="Top and Bottom Border 4 12" xfId="59308" xr:uid="{4ABC7287-6A9F-4205-BA85-07A62C937F79}"/>
    <cellStyle name="Top and Bottom Border 4 2" xfId="59309" xr:uid="{882010DD-4C67-4CC0-ACAE-6287C98DF957}"/>
    <cellStyle name="Top and Bottom Border 4 2 10" xfId="59310" xr:uid="{0BB3B27B-D92E-47D5-9FF7-F8383D4EBD9F}"/>
    <cellStyle name="Top and Bottom Border 4 2 2" xfId="59311" xr:uid="{91834112-1EBB-4848-9407-AFFD944D9865}"/>
    <cellStyle name="Top and Bottom Border 4 2 2 2" xfId="59312" xr:uid="{6A612C2C-C277-4DF0-A495-D50A835B9B60}"/>
    <cellStyle name="Top and Bottom Border 4 2 2 2 2" xfId="59313" xr:uid="{087BE419-C550-4040-99AB-CEB1B322F5C2}"/>
    <cellStyle name="Top and Bottom Border 4 2 2 2 3" xfId="59314" xr:uid="{46EFD331-BA57-4526-82E1-A75800EA016C}"/>
    <cellStyle name="Top and Bottom Border 4 2 2 2 4" xfId="59315" xr:uid="{C376CB05-EAAC-4554-BB0F-4114C5E20FEC}"/>
    <cellStyle name="Top and Bottom Border 4 2 2 2 5" xfId="59316" xr:uid="{4A279F94-C16D-4B4D-BB9F-D45431EB2358}"/>
    <cellStyle name="Top and Bottom Border 4 2 2 2_Commentaires" xfId="59317" xr:uid="{1EB87047-B566-4559-B25F-D639E1E879E9}"/>
    <cellStyle name="Top and Bottom Border 4 2 2 3" xfId="59318" xr:uid="{D4D74CAA-7E1D-4644-A71A-E531A1548EDB}"/>
    <cellStyle name="Top and Bottom Border 4 2 2 3 2" xfId="59319" xr:uid="{55B2B1C9-F452-4500-9084-B3E08E2DC098}"/>
    <cellStyle name="Top and Bottom Border 4 2 2 3 3" xfId="59320" xr:uid="{2C5110D3-1E0C-4886-BABF-A6FFA80C47AD}"/>
    <cellStyle name="Top and Bottom Border 4 2 2 3 4" xfId="59321" xr:uid="{CB32FE92-1D5E-47DD-B52A-6CB8BB5541BD}"/>
    <cellStyle name="Top and Bottom Border 4 2 2 3 5" xfId="59322" xr:uid="{2A2FC2AE-FB5A-4847-BECC-EE8EE2CE4DF0}"/>
    <cellStyle name="Top and Bottom Border 4 2 2 4" xfId="59323" xr:uid="{879CABCE-BFD2-46BB-B248-73F45FF253E7}"/>
    <cellStyle name="Top and Bottom Border 4 2 2 5" xfId="59324" xr:uid="{A18EE945-E107-4B35-8DB7-0541CAEA36B3}"/>
    <cellStyle name="Top and Bottom Border 4 2 2 6" xfId="59325" xr:uid="{5ABF1144-997B-49B8-9C64-F9A49ED99FBF}"/>
    <cellStyle name="Top and Bottom Border 4 2 2 7" xfId="59326" xr:uid="{67EC691B-46A5-4E46-9CE8-457B8A6130C5}"/>
    <cellStyle name="Top and Bottom Border 4 2 2_Commentaires" xfId="59327" xr:uid="{E1CD2385-9292-4DCC-A8B4-EABDA63AC3CA}"/>
    <cellStyle name="Top and Bottom Border 4 2 3" xfId="59328" xr:uid="{2AA7A07A-7575-4E3A-B8DF-494C72D25701}"/>
    <cellStyle name="Top and Bottom Border 4 2 3 2" xfId="59329" xr:uid="{74751EE2-9130-4D9B-AE03-0537DC844C28}"/>
    <cellStyle name="Top and Bottom Border 4 2 3 2 2" xfId="59330" xr:uid="{D48FFCFD-3F1A-4274-B642-FB4CF93E259A}"/>
    <cellStyle name="Top and Bottom Border 4 2 3 2 3" xfId="59331" xr:uid="{F80F852C-5EBA-40B5-A623-19404FD5642E}"/>
    <cellStyle name="Top and Bottom Border 4 2 3 2 4" xfId="59332" xr:uid="{F519BA6B-49BF-4F81-AA79-ABD14E6C8567}"/>
    <cellStyle name="Top and Bottom Border 4 2 3 2 5" xfId="59333" xr:uid="{AC5D2434-FC45-467E-BC27-4DE1C0E2993B}"/>
    <cellStyle name="Top and Bottom Border 4 2 3 2_Commentaires" xfId="59334" xr:uid="{3ABCD446-EE33-44B9-AE38-73CE513B72FB}"/>
    <cellStyle name="Top and Bottom Border 4 2 3 3" xfId="59335" xr:uid="{7F509808-8B44-453B-BA05-2C26593A1215}"/>
    <cellStyle name="Top and Bottom Border 4 2 3 3 2" xfId="59336" xr:uid="{7A99411A-FD5B-4744-93BC-3D0E608A6A5A}"/>
    <cellStyle name="Top and Bottom Border 4 2 3 3 3" xfId="59337" xr:uid="{58E66FF1-BD52-429A-83F8-C6A2E732D164}"/>
    <cellStyle name="Top and Bottom Border 4 2 3 3 4" xfId="59338" xr:uid="{BAD1ECE9-8B9A-43A7-8221-F96530415354}"/>
    <cellStyle name="Top and Bottom Border 4 2 3 3 5" xfId="59339" xr:uid="{573E9627-E5BC-4423-9955-266EA9B82818}"/>
    <cellStyle name="Top and Bottom Border 4 2 3 4" xfId="59340" xr:uid="{0B2245E8-2BC0-4E0F-9CEC-E7E166EB1E68}"/>
    <cellStyle name="Top and Bottom Border 4 2 3 5" xfId="59341" xr:uid="{0E4CF3E8-50D0-485D-B02B-72C845610830}"/>
    <cellStyle name="Top and Bottom Border 4 2 3 6" xfId="59342" xr:uid="{5ABC824E-0820-4F9A-9412-B8B6C401D6C2}"/>
    <cellStyle name="Top and Bottom Border 4 2 3 7" xfId="59343" xr:uid="{0DE29A51-9057-4E38-B7C9-B72D2442C890}"/>
    <cellStyle name="Top and Bottom Border 4 2 3_Commentaires" xfId="59344" xr:uid="{445B633A-0376-4A7F-93AC-89F4DDAD9DDA}"/>
    <cellStyle name="Top and Bottom Border 4 2 4" xfId="59345" xr:uid="{023434C0-B59A-49F5-A29C-371E022EA4C9}"/>
    <cellStyle name="Top and Bottom Border 4 2 4 2" xfId="59346" xr:uid="{DFD5A1A3-CFBD-43C3-BA7F-7C74A720AE14}"/>
    <cellStyle name="Top and Bottom Border 4 2 4 2 2" xfId="59347" xr:uid="{AB5BECFC-0735-47E3-9CFE-5C407BBF32F8}"/>
    <cellStyle name="Top and Bottom Border 4 2 4 2 3" xfId="59348" xr:uid="{3BD463AD-4EB8-47E0-9DE5-153CACB27F40}"/>
    <cellStyle name="Top and Bottom Border 4 2 4 2 4" xfId="59349" xr:uid="{FCE08313-D6C5-4F7A-A41D-14D3015C02D1}"/>
    <cellStyle name="Top and Bottom Border 4 2 4 2 5" xfId="59350" xr:uid="{4B77C558-1F7D-40C4-83FD-D162D4E21165}"/>
    <cellStyle name="Top and Bottom Border 4 2 4 2_Commentaires" xfId="59351" xr:uid="{4493EC04-A0A6-4D42-AD80-CC7E6E36964C}"/>
    <cellStyle name="Top and Bottom Border 4 2 4 3" xfId="59352" xr:uid="{C662E029-3D0C-4081-81BB-B379F29D3A49}"/>
    <cellStyle name="Top and Bottom Border 4 2 4 3 2" xfId="59353" xr:uid="{05CF381D-0620-47CA-87D5-83E22F4BB24B}"/>
    <cellStyle name="Top and Bottom Border 4 2 4 3 3" xfId="59354" xr:uid="{827E6D69-767E-4A28-B0A6-74155AA79993}"/>
    <cellStyle name="Top and Bottom Border 4 2 4 3 4" xfId="59355" xr:uid="{E736CC6A-CE37-4245-A683-5A61784F1DC1}"/>
    <cellStyle name="Top and Bottom Border 4 2 4 3 5" xfId="59356" xr:uid="{50FB0E60-7910-4D47-8991-3E5A34D188DF}"/>
    <cellStyle name="Top and Bottom Border 4 2 4 4" xfId="59357" xr:uid="{6E95E44C-E759-4D11-9EA1-43911C0E8A7B}"/>
    <cellStyle name="Top and Bottom Border 4 2 4 5" xfId="59358" xr:uid="{5CD2C2A2-4EC7-4273-83B9-9E5AC1BCC2D0}"/>
    <cellStyle name="Top and Bottom Border 4 2 4 6" xfId="59359" xr:uid="{6DB7555E-94BC-4676-A17B-8B80092C2683}"/>
    <cellStyle name="Top and Bottom Border 4 2 4 7" xfId="59360" xr:uid="{0D9E8006-3D40-4623-AEC8-761B0BCF2ED5}"/>
    <cellStyle name="Top and Bottom Border 4 2 4_Commentaires" xfId="59361" xr:uid="{1D606860-C77D-4034-964A-504CA6710010}"/>
    <cellStyle name="Top and Bottom Border 4 2 5" xfId="59362" xr:uid="{3DB3CCBA-35A2-4ADD-98C5-15FADCC2098B}"/>
    <cellStyle name="Top and Bottom Border 4 2 5 2" xfId="59363" xr:uid="{C4A2609F-3651-4387-9D30-4947697C85BD}"/>
    <cellStyle name="Top and Bottom Border 4 2 5 2 2" xfId="59364" xr:uid="{3FACE3B8-1E8D-450B-95C1-8BDDCE260844}"/>
    <cellStyle name="Top and Bottom Border 4 2 5 2_Commentaires" xfId="59365" xr:uid="{FDB228D4-CCE6-40A3-ABBF-EFAA4A8686E4}"/>
    <cellStyle name="Top and Bottom Border 4 2 5 3" xfId="59366" xr:uid="{5BCCB271-126B-4A89-A7CE-A621CC6FD346}"/>
    <cellStyle name="Top and Bottom Border 4 2 5 4" xfId="59367" xr:uid="{8D841FCE-B504-4E87-AD4B-C9C0EE81A1ED}"/>
    <cellStyle name="Top and Bottom Border 4 2 5 5" xfId="59368" xr:uid="{A11CFC14-540D-4FC9-9684-B949B96EAB92}"/>
    <cellStyle name="Top and Bottom Border 4 2 5_Commentaires" xfId="59369" xr:uid="{4929B128-5B00-4B9D-975D-7ED940CADDEE}"/>
    <cellStyle name="Top and Bottom Border 4 2 6" xfId="59370" xr:uid="{073F971B-FB78-4D7A-B314-DCD480026119}"/>
    <cellStyle name="Top and Bottom Border 4 2 6 2" xfId="59371" xr:uid="{C1343FB3-4546-4C6E-AD7C-A2F4921E5237}"/>
    <cellStyle name="Top and Bottom Border 4 2 6 2 2" xfId="59372" xr:uid="{6DE3AEAF-C7D0-4D8B-BBBD-AC2DDAB78D10}"/>
    <cellStyle name="Top and Bottom Border 4 2 6 2_Commentaires" xfId="59373" xr:uid="{02997091-061C-402F-B73D-40198BD7E995}"/>
    <cellStyle name="Top and Bottom Border 4 2 6 3" xfId="59374" xr:uid="{0B75DEC0-1DE3-40D1-A1B5-C9CD83758792}"/>
    <cellStyle name="Top and Bottom Border 4 2 6 4" xfId="59375" xr:uid="{E46D1163-D411-4E76-84C3-136CB12650B5}"/>
    <cellStyle name="Top and Bottom Border 4 2 6 5" xfId="59376" xr:uid="{D68C6D43-982D-4257-B2B6-F4BDB51B8975}"/>
    <cellStyle name="Top and Bottom Border 4 2 6_Commentaires" xfId="59377" xr:uid="{39767F93-0E60-419D-AD73-DEAD9F2C4CF5}"/>
    <cellStyle name="Top and Bottom Border 4 2 7" xfId="59378" xr:uid="{B75582CD-379F-48C1-A58D-653853EA0315}"/>
    <cellStyle name="Top and Bottom Border 4 2 7 2" xfId="59379" xr:uid="{E240355E-956F-4BC6-A5D3-359DDD5BBA47}"/>
    <cellStyle name="Top and Bottom Border 4 2 7_Commentaires" xfId="59380" xr:uid="{8D194302-8D85-4948-A893-A346C2F0F8F2}"/>
    <cellStyle name="Top and Bottom Border 4 2 8" xfId="59381" xr:uid="{3764AE22-B440-4C36-8608-9EB56428A3B9}"/>
    <cellStyle name="Top and Bottom Border 4 2 8 2" xfId="59382" xr:uid="{10EAFC26-6DF9-4945-A2CE-37099FD3ACCB}"/>
    <cellStyle name="Top and Bottom Border 4 2 8_Commentaires" xfId="59383" xr:uid="{8B7CA0CE-67A0-4FD2-8702-C7CDCF8F0489}"/>
    <cellStyle name="Top and Bottom Border 4 2 9" xfId="59384" xr:uid="{A55EDF5B-92DE-4FAD-BB3F-04D2FD369CC2}"/>
    <cellStyle name="Top and Bottom Border 4 2_Commentaires" xfId="59385" xr:uid="{2C760A95-2A42-49C3-80CB-4277FB8CB1CC}"/>
    <cellStyle name="Top and Bottom Border 4 3" xfId="59386" xr:uid="{138C5C66-49F1-4808-995E-429D0F3712DA}"/>
    <cellStyle name="Top and Bottom Border 4 3 2" xfId="59387" xr:uid="{472CD956-CAC8-4739-A4B6-79BE4FF1398B}"/>
    <cellStyle name="Top and Bottom Border 4 3 2 2" xfId="59388" xr:uid="{472D66E6-BA4F-4B3B-BB21-059D565ECB51}"/>
    <cellStyle name="Top and Bottom Border 4 3 2 3" xfId="59389" xr:uid="{ECE115B9-B52D-4536-B6CE-05EEA7942F37}"/>
    <cellStyle name="Top and Bottom Border 4 3 2 4" xfId="59390" xr:uid="{674F4512-A973-456A-961E-3784B56741EE}"/>
    <cellStyle name="Top and Bottom Border 4 3 2 5" xfId="59391" xr:uid="{471F4CCC-FA2F-4B44-BDF9-4993B7397767}"/>
    <cellStyle name="Top and Bottom Border 4 3 2_Commentaires" xfId="59392" xr:uid="{E524C493-DFFF-46B8-A992-179F3E04393A}"/>
    <cellStyle name="Top and Bottom Border 4 3 3" xfId="59393" xr:uid="{532E44FB-6F12-4D55-8B62-DCD726ED2D66}"/>
    <cellStyle name="Top and Bottom Border 4 3 3 2" xfId="59394" xr:uid="{8D46A3A2-E2CB-48F6-9764-D16E9A50F237}"/>
    <cellStyle name="Top and Bottom Border 4 3 3 3" xfId="59395" xr:uid="{1B3D14CC-0EE0-49ED-ADC2-24566663C8CA}"/>
    <cellStyle name="Top and Bottom Border 4 3 3 4" xfId="59396" xr:uid="{8AB40B55-4C50-41CA-8832-7E725010464F}"/>
    <cellStyle name="Top and Bottom Border 4 3 3 5" xfId="59397" xr:uid="{45FD61FB-89E2-4C44-9DE4-AEBFA609656D}"/>
    <cellStyle name="Top and Bottom Border 4 3 4" xfId="59398" xr:uid="{CAA73684-217D-44A6-8833-B362F6133C55}"/>
    <cellStyle name="Top and Bottom Border 4 3 5" xfId="59399" xr:uid="{8E5F9179-B5A7-48E2-AE25-E47D047DD775}"/>
    <cellStyle name="Top and Bottom Border 4 3 6" xfId="59400" xr:uid="{8C5BAEA2-398D-4886-807A-1EF6977A6787}"/>
    <cellStyle name="Top and Bottom Border 4 3 7" xfId="59401" xr:uid="{45ACA047-9CFE-423F-B701-95F2848E537F}"/>
    <cellStyle name="Top and Bottom Border 4 3_Commentaires" xfId="59402" xr:uid="{DA336798-BC14-49A0-91B8-EAFD73368048}"/>
    <cellStyle name="Top and Bottom Border 4 4" xfId="59403" xr:uid="{0D28BD5E-979F-42CC-91A8-9928DF93398B}"/>
    <cellStyle name="Top and Bottom Border 4 4 2" xfId="59404" xr:uid="{EFEA8AB0-8BD2-4D4C-A519-4E4D56B6F8BA}"/>
    <cellStyle name="Top and Bottom Border 4 4 2 2" xfId="59405" xr:uid="{D263B7DA-C49F-4800-B685-A7CB5BA533F7}"/>
    <cellStyle name="Top and Bottom Border 4 4 2 3" xfId="59406" xr:uid="{BDD03694-5036-48F5-A0DE-9AD4E6D3E307}"/>
    <cellStyle name="Top and Bottom Border 4 4 2 4" xfId="59407" xr:uid="{CE7058E0-7D61-4799-B07F-893C1F99AEF4}"/>
    <cellStyle name="Top and Bottom Border 4 4 2 5" xfId="59408" xr:uid="{A87A2D52-4D4E-4844-9AF3-D3002D9042A3}"/>
    <cellStyle name="Top and Bottom Border 4 4 2_Commentaires" xfId="59409" xr:uid="{2045B683-2E27-4AD1-B8D1-0DA2D7F9E0CA}"/>
    <cellStyle name="Top and Bottom Border 4 4 3" xfId="59410" xr:uid="{A44FE564-8457-457C-9D2E-6D5B3AAFF728}"/>
    <cellStyle name="Top and Bottom Border 4 4 3 2" xfId="59411" xr:uid="{4E0E3552-DA1E-4BE8-B19A-E3B2A1395D05}"/>
    <cellStyle name="Top and Bottom Border 4 4 3 3" xfId="59412" xr:uid="{F326826B-5CED-4050-B8F8-C05EA49DB1C7}"/>
    <cellStyle name="Top and Bottom Border 4 4 3 4" xfId="59413" xr:uid="{AAD167D5-8BC4-4DCB-A807-532DF33166B7}"/>
    <cellStyle name="Top and Bottom Border 4 4 3 5" xfId="59414" xr:uid="{F09D8878-18D2-44FE-928E-9CED9D5E2CB1}"/>
    <cellStyle name="Top and Bottom Border 4 4 4" xfId="59415" xr:uid="{04CE092F-D07C-4A3A-B481-63199CC84BDA}"/>
    <cellStyle name="Top and Bottom Border 4 4 5" xfId="59416" xr:uid="{ACACA354-9E3D-4AD1-A1CD-5B070DD4F294}"/>
    <cellStyle name="Top and Bottom Border 4 4 6" xfId="59417" xr:uid="{7CA4885F-031A-4E42-97C0-901459502467}"/>
    <cellStyle name="Top and Bottom Border 4 4 7" xfId="59418" xr:uid="{5CC723B2-C6C5-4C04-8AC8-77F6A4639D98}"/>
    <cellStyle name="Top and Bottom Border 4 4_Commentaires" xfId="59419" xr:uid="{50AB1A88-C769-48B5-A337-AB829A0B5B23}"/>
    <cellStyle name="Top and Bottom Border 4 5" xfId="59420" xr:uid="{36059DD4-533F-4F8F-844B-6FB9DA4ED069}"/>
    <cellStyle name="Top and Bottom Border 4 5 2" xfId="59421" xr:uid="{5B61D4CA-99FA-4E63-AA2F-04FADBC36414}"/>
    <cellStyle name="Top and Bottom Border 4 5 2 2" xfId="59422" xr:uid="{D381AF10-B3A9-4D51-B18A-2AECE937D1EA}"/>
    <cellStyle name="Top and Bottom Border 4 5 2 3" xfId="59423" xr:uid="{51087A10-DC0D-41FE-932F-407ADF94498C}"/>
    <cellStyle name="Top and Bottom Border 4 5 2 4" xfId="59424" xr:uid="{C08338E4-8D4D-4E43-B873-F57923421CA6}"/>
    <cellStyle name="Top and Bottom Border 4 5 2 5" xfId="59425" xr:uid="{380194D0-C2F7-40EE-9010-C060C1F60AD7}"/>
    <cellStyle name="Top and Bottom Border 4 5 2_Commentaires" xfId="59426" xr:uid="{CB237E1A-8A8A-4AEA-AD5D-039B1BB0767C}"/>
    <cellStyle name="Top and Bottom Border 4 5 3" xfId="59427" xr:uid="{B6CDF955-A723-41C0-85DF-04E3058A27A6}"/>
    <cellStyle name="Top and Bottom Border 4 5 3 2" xfId="59428" xr:uid="{610F93FC-51F1-4544-958D-D0124CFC34FC}"/>
    <cellStyle name="Top and Bottom Border 4 5 3 3" xfId="59429" xr:uid="{CE36FA42-A8CF-4102-8152-52D781226672}"/>
    <cellStyle name="Top and Bottom Border 4 5 3 4" xfId="59430" xr:uid="{2875321C-A225-40F5-9294-47786CC63EA1}"/>
    <cellStyle name="Top and Bottom Border 4 5 3 5" xfId="59431" xr:uid="{1BD84283-CB3C-4862-AC25-3F9DA70B235B}"/>
    <cellStyle name="Top and Bottom Border 4 5 4" xfId="59432" xr:uid="{DF560DCA-17AA-491D-91F4-CAB294C186D6}"/>
    <cellStyle name="Top and Bottom Border 4 5 5" xfId="59433" xr:uid="{6565309C-4C9D-4187-B52B-5C5EC2CAB6B3}"/>
    <cellStyle name="Top and Bottom Border 4 5 6" xfId="59434" xr:uid="{EC5E1EAF-E013-46FF-89E1-08EFE4A05FDE}"/>
    <cellStyle name="Top and Bottom Border 4 5 7" xfId="59435" xr:uid="{6672706B-CAA0-4708-B401-CBCCF10B726B}"/>
    <cellStyle name="Top and Bottom Border 4 5_Commentaires" xfId="59436" xr:uid="{52ED9461-F95D-4344-ACAA-503CA6BF6FCB}"/>
    <cellStyle name="Top and Bottom Border 4 6" xfId="59437" xr:uid="{A23C2B2C-590F-4896-94ED-B45E16E3C4EF}"/>
    <cellStyle name="Top and Bottom Border 4 6 2" xfId="59438" xr:uid="{210B2A7C-2D75-4FC7-9909-7981FF1CC74E}"/>
    <cellStyle name="Top and Bottom Border 4 6 2 2" xfId="59439" xr:uid="{6B5189A2-07F7-4E8C-A536-2725F677E5A8}"/>
    <cellStyle name="Top and Bottom Border 4 6 2 3" xfId="59440" xr:uid="{D50A6E86-4CE8-4B8F-A637-6AB52408D4DF}"/>
    <cellStyle name="Top and Bottom Border 4 6 2 4" xfId="59441" xr:uid="{FE222541-2B32-4390-9E39-105F9AFA76B6}"/>
    <cellStyle name="Top and Bottom Border 4 6 2 5" xfId="59442" xr:uid="{4F80A904-C1B6-4604-899D-E45BBE2133B9}"/>
    <cellStyle name="Top and Bottom Border 4 6 2_Commentaires" xfId="59443" xr:uid="{CE620814-D80D-47E2-9C97-0522E6FB6C20}"/>
    <cellStyle name="Top and Bottom Border 4 6 3" xfId="59444" xr:uid="{F1E5D34F-D20E-45D8-9857-C271E337B7EC}"/>
    <cellStyle name="Top and Bottom Border 4 6 3 2" xfId="59445" xr:uid="{8266EA36-B545-48A3-A709-A550D5CC4854}"/>
    <cellStyle name="Top and Bottom Border 4 6 3 3" xfId="59446" xr:uid="{256CDF7D-76BD-4A71-AA60-72A7BD9FDE38}"/>
    <cellStyle name="Top and Bottom Border 4 6 3 4" xfId="59447" xr:uid="{3AD0D526-06B8-4AC4-A1CF-1D855062B8EB}"/>
    <cellStyle name="Top and Bottom Border 4 6 3 5" xfId="59448" xr:uid="{B81C55ED-42D2-4499-A7FC-E1782C9E03FE}"/>
    <cellStyle name="Top and Bottom Border 4 6 4" xfId="59449" xr:uid="{DA4F8F13-62AB-4ABA-A9C9-4A8ED0AC5F8B}"/>
    <cellStyle name="Top and Bottom Border 4 6 5" xfId="59450" xr:uid="{72A3D834-4864-4253-8DE5-1BA689CB725C}"/>
    <cellStyle name="Top and Bottom Border 4 6 6" xfId="59451" xr:uid="{B2BC1DFA-B387-44C8-A3B0-34338DEB2D64}"/>
    <cellStyle name="Top and Bottom Border 4 6 7" xfId="59452" xr:uid="{EEFD1A0B-4B62-4E25-8506-C1AB006906FA}"/>
    <cellStyle name="Top and Bottom Border 4 6_Commentaires" xfId="59453" xr:uid="{DBC12704-ACD1-4308-9C83-FB359A3680BD}"/>
    <cellStyle name="Top and Bottom Border 4 7" xfId="59454" xr:uid="{6C2944B5-8BAD-4C98-9D85-1957AE33BF8A}"/>
    <cellStyle name="Top and Bottom Border 4 7 2" xfId="59455" xr:uid="{3516250B-DA1A-4637-BCBF-9DFFA1A4875E}"/>
    <cellStyle name="Top and Bottom Border 4 7 2 2" xfId="59456" xr:uid="{F2E9BF6F-5C7C-4238-8C07-2177E3BD0C00}"/>
    <cellStyle name="Top and Bottom Border 4 7 2 3" xfId="59457" xr:uid="{57389EC3-E6F6-44A2-8BED-F6230022D978}"/>
    <cellStyle name="Top and Bottom Border 4 7 2 4" xfId="59458" xr:uid="{83460F02-97C0-4235-957D-1106A8BCC82C}"/>
    <cellStyle name="Top and Bottom Border 4 7 2 5" xfId="59459" xr:uid="{2EC61EA5-44DD-48A1-8B68-AE87FCCCAAD0}"/>
    <cellStyle name="Top and Bottom Border 4 7 2_Commentaires" xfId="59460" xr:uid="{F8B9EF0A-387C-4EFA-8698-94366AED4F27}"/>
    <cellStyle name="Top and Bottom Border 4 7 3" xfId="59461" xr:uid="{670A709D-0C40-432B-90F1-EC0839941E4B}"/>
    <cellStyle name="Top and Bottom Border 4 7 4" xfId="59462" xr:uid="{D88A5492-B96E-4AD2-B832-A5689ACBFC79}"/>
    <cellStyle name="Top and Bottom Border 4 7 5" xfId="59463" xr:uid="{5CB3BE78-00D7-415E-8CDF-84FB52EFB5CB}"/>
    <cellStyle name="Top and Bottom Border 4 7 6" xfId="59464" xr:uid="{0D54EF4D-62A6-4565-A056-35172A5F79DB}"/>
    <cellStyle name="Top and Bottom Border 4 7_Commentaires" xfId="59465" xr:uid="{4548209D-3E6E-4A52-83CB-30CD4CE6CB1D}"/>
    <cellStyle name="Top and Bottom Border 4 8" xfId="59466" xr:uid="{F2FDF637-7708-45EA-9492-61D89C2A5FD4}"/>
    <cellStyle name="Top and Bottom Border 4 8 2" xfId="59467" xr:uid="{F48A2F16-E927-4A96-845A-F699523E44B0}"/>
    <cellStyle name="Top and Bottom Border 4 8 3" xfId="59468" xr:uid="{47316E17-93EE-4994-B7D6-59488F8979C8}"/>
    <cellStyle name="Top and Bottom Border 4 8 4" xfId="59469" xr:uid="{970A5060-B709-43A6-B21B-DDE9B21A9790}"/>
    <cellStyle name="Top and Bottom Border 4 8 5" xfId="59470" xr:uid="{34843A89-30F8-464C-A0B6-79C8AB3C71D7}"/>
    <cellStyle name="Top and Bottom Border 4 8_Commentaires" xfId="59471" xr:uid="{AEFD4273-EEF7-4D7C-8756-9F418EA535EC}"/>
    <cellStyle name="Top and Bottom Border 4 9" xfId="59472" xr:uid="{66A76362-1F3E-4EFB-AD9F-AF6860ADB2C0}"/>
    <cellStyle name="Top and Bottom Border 4 9 2" xfId="59473" xr:uid="{42B1A5C1-F58E-4356-BF7D-CFB5FF4227BD}"/>
    <cellStyle name="Top and Bottom Border 4 9_Commentaires" xfId="59474" xr:uid="{4DE08056-7015-4DBC-BD93-268DCA56D10F}"/>
    <cellStyle name="Top and Bottom Border 4_Commentaires" xfId="59475" xr:uid="{4B0BB247-9A46-4F3E-ADDE-FEDDB560566E}"/>
    <cellStyle name="Top and Bottom Border 5" xfId="59476" xr:uid="{A4C8DAC7-D47D-441E-A107-77952281E0BC}"/>
    <cellStyle name="Top and Bottom Border 5 10" xfId="59477" xr:uid="{BFEC942B-8CDC-4E27-B48D-8AC0B78226A0}"/>
    <cellStyle name="Top and Bottom Border 5 11" xfId="59478" xr:uid="{FE3FB9D6-9BBB-4522-B7DF-581775FE0C44}"/>
    <cellStyle name="Top and Bottom Border 5 12" xfId="59479" xr:uid="{8D42871B-DDB9-4783-9719-DDC1A7C9ACD0}"/>
    <cellStyle name="Top and Bottom Border 5 2" xfId="59480" xr:uid="{5BF63327-0CAF-457B-B46B-A7BEEDC7C7FD}"/>
    <cellStyle name="Top and Bottom Border 5 2 10" xfId="59481" xr:uid="{637F271C-6BA6-40E8-B3A5-8F94AABB44CA}"/>
    <cellStyle name="Top and Bottom Border 5 2 2" xfId="59482" xr:uid="{60C82F12-134C-4982-BD25-E0531D9A4217}"/>
    <cellStyle name="Top and Bottom Border 5 2 2 2" xfId="59483" xr:uid="{ECA42E78-243C-4868-B0DF-889B6678CBC7}"/>
    <cellStyle name="Top and Bottom Border 5 2 2 2 2" xfId="59484" xr:uid="{E8615F4F-006A-4C02-9FC7-B2B0DD3F57DA}"/>
    <cellStyle name="Top and Bottom Border 5 2 2 2 3" xfId="59485" xr:uid="{11C9056D-26EF-494D-B90C-1B8433879CF5}"/>
    <cellStyle name="Top and Bottom Border 5 2 2 2 4" xfId="59486" xr:uid="{797333AD-ACF0-418B-B0E5-DB4B3F2DEF87}"/>
    <cellStyle name="Top and Bottom Border 5 2 2 2 5" xfId="59487" xr:uid="{B1A0688A-39A6-408F-BFA6-59DA7276C9BE}"/>
    <cellStyle name="Top and Bottom Border 5 2 2 2_Commentaires" xfId="59488" xr:uid="{2BC0ABA9-B506-4B0E-A9E8-6242A6620486}"/>
    <cellStyle name="Top and Bottom Border 5 2 2 3" xfId="59489" xr:uid="{D2FA23B6-1473-42A5-8CC8-8568068E41E5}"/>
    <cellStyle name="Top and Bottom Border 5 2 2 3 2" xfId="59490" xr:uid="{4CA93A22-FE68-434C-934B-08F54B126A88}"/>
    <cellStyle name="Top and Bottom Border 5 2 2 3 3" xfId="59491" xr:uid="{60E0295A-CF40-4CBE-AF5D-A2F326BF3136}"/>
    <cellStyle name="Top and Bottom Border 5 2 2 3 4" xfId="59492" xr:uid="{EE32181A-7AF4-40A8-BB55-554A1CDD05E0}"/>
    <cellStyle name="Top and Bottom Border 5 2 2 3 5" xfId="59493" xr:uid="{DB65A5C3-4C23-4BFB-8F63-B8FCB42DF6F5}"/>
    <cellStyle name="Top and Bottom Border 5 2 2 4" xfId="59494" xr:uid="{5AA50132-4EB5-46D0-B884-D63FFF0B877F}"/>
    <cellStyle name="Top and Bottom Border 5 2 2 5" xfId="59495" xr:uid="{BE6E6698-CED4-4284-B104-345D8870B779}"/>
    <cellStyle name="Top and Bottom Border 5 2 2 6" xfId="59496" xr:uid="{BB92F54E-28DF-40AB-8AFC-6DDB9B6C28B2}"/>
    <cellStyle name="Top and Bottom Border 5 2 2 7" xfId="59497" xr:uid="{BAFE127A-BAFB-4496-A7DE-2FEB44A29405}"/>
    <cellStyle name="Top and Bottom Border 5 2 2_Commentaires" xfId="59498" xr:uid="{D2422E50-ABBD-4185-AFCD-8D6791ED2B9F}"/>
    <cellStyle name="Top and Bottom Border 5 2 3" xfId="59499" xr:uid="{3AFF7A77-25DA-41C4-8C7F-49C4BB468D78}"/>
    <cellStyle name="Top and Bottom Border 5 2 3 2" xfId="59500" xr:uid="{46A1896C-D808-4290-9491-02E9483CE726}"/>
    <cellStyle name="Top and Bottom Border 5 2 3 2 2" xfId="59501" xr:uid="{FCD2499B-DE57-4EFA-840B-A689750130F9}"/>
    <cellStyle name="Top and Bottom Border 5 2 3 2 3" xfId="59502" xr:uid="{0F2A6E70-EA64-4A4C-94B6-69B13B15EE6D}"/>
    <cellStyle name="Top and Bottom Border 5 2 3 2 4" xfId="59503" xr:uid="{207F13DD-57DE-4170-A7A0-BC01F411357E}"/>
    <cellStyle name="Top and Bottom Border 5 2 3 2 5" xfId="59504" xr:uid="{6FBBCEC3-DC5B-43DD-85EA-EE6784C11560}"/>
    <cellStyle name="Top and Bottom Border 5 2 3 2_Commentaires" xfId="59505" xr:uid="{0DB513C5-BC80-4268-B616-32C552F74177}"/>
    <cellStyle name="Top and Bottom Border 5 2 3 3" xfId="59506" xr:uid="{396D3FC6-33AC-4EAF-B613-DD81E0DFE5D8}"/>
    <cellStyle name="Top and Bottom Border 5 2 3 3 2" xfId="59507" xr:uid="{C03C6069-E461-4ED1-A017-8A0A3B08111E}"/>
    <cellStyle name="Top and Bottom Border 5 2 3 3 3" xfId="59508" xr:uid="{C2DBC9AB-236D-4937-8A45-56519441EA04}"/>
    <cellStyle name="Top and Bottom Border 5 2 3 3 4" xfId="59509" xr:uid="{22981360-5E47-480F-8CDC-3A9094057D48}"/>
    <cellStyle name="Top and Bottom Border 5 2 3 3 5" xfId="59510" xr:uid="{B80C4854-9C6E-4942-9DDF-49A063FDF2BD}"/>
    <cellStyle name="Top and Bottom Border 5 2 3 4" xfId="59511" xr:uid="{C07E27B1-2A65-43C7-9A25-1511B255BD33}"/>
    <cellStyle name="Top and Bottom Border 5 2 3 5" xfId="59512" xr:uid="{8A9FB13F-3917-481F-8F7D-F6CA356DA314}"/>
    <cellStyle name="Top and Bottom Border 5 2 3 6" xfId="59513" xr:uid="{7A0EA54D-F659-4F3F-9079-B5D39A70AEF0}"/>
    <cellStyle name="Top and Bottom Border 5 2 3 7" xfId="59514" xr:uid="{36A1A246-71FC-43C8-BF4F-F7EBA65EF3EF}"/>
    <cellStyle name="Top and Bottom Border 5 2 3_Commentaires" xfId="59515" xr:uid="{D5A9FC29-74DD-44C1-9547-AF1107D403EF}"/>
    <cellStyle name="Top and Bottom Border 5 2 4" xfId="59516" xr:uid="{1D597B23-62EC-4D03-B8ED-292FCAE696DD}"/>
    <cellStyle name="Top and Bottom Border 5 2 4 2" xfId="59517" xr:uid="{2D534337-633B-4D07-A5E6-44A7EC639003}"/>
    <cellStyle name="Top and Bottom Border 5 2 4 2 2" xfId="59518" xr:uid="{367639E2-CA8C-431A-8097-BB1AEB6B264D}"/>
    <cellStyle name="Top and Bottom Border 5 2 4 2 3" xfId="59519" xr:uid="{13DC7B0B-958B-4E6E-82D0-10F85004D63A}"/>
    <cellStyle name="Top and Bottom Border 5 2 4 2 4" xfId="59520" xr:uid="{DE46CFAF-F3EA-44FF-904B-1175757B0AD4}"/>
    <cellStyle name="Top and Bottom Border 5 2 4 2 5" xfId="59521" xr:uid="{E264F980-CC49-4375-B2E7-6ADF0672CAC1}"/>
    <cellStyle name="Top and Bottom Border 5 2 4 2_Commentaires" xfId="59522" xr:uid="{0305864F-7219-4888-8291-E7368841B4BA}"/>
    <cellStyle name="Top and Bottom Border 5 2 4 3" xfId="59523" xr:uid="{46E49205-6EC0-4E7D-A894-0EB63445D428}"/>
    <cellStyle name="Top and Bottom Border 5 2 4 3 2" xfId="59524" xr:uid="{E6F3C6BA-9E34-40AA-B2D8-FBB48999C962}"/>
    <cellStyle name="Top and Bottom Border 5 2 4 3 3" xfId="59525" xr:uid="{EFA51228-E761-4A08-BED3-EC1656A789CF}"/>
    <cellStyle name="Top and Bottom Border 5 2 4 3 4" xfId="59526" xr:uid="{187062C4-EAC9-4B0A-89F9-7AE16C5AC3AE}"/>
    <cellStyle name="Top and Bottom Border 5 2 4 3 5" xfId="59527" xr:uid="{0F9FFD00-7501-4DB6-AE6C-164E67050A8F}"/>
    <cellStyle name="Top and Bottom Border 5 2 4 4" xfId="59528" xr:uid="{DC83FA22-D8DD-4237-9F71-5D87F8242813}"/>
    <cellStyle name="Top and Bottom Border 5 2 4 5" xfId="59529" xr:uid="{8E7F698E-B535-4BE2-8FF1-8FAB214BB30B}"/>
    <cellStyle name="Top and Bottom Border 5 2 4 6" xfId="59530" xr:uid="{2721D25B-67B5-4BC3-8FE3-95DEC6BF596E}"/>
    <cellStyle name="Top and Bottom Border 5 2 4 7" xfId="59531" xr:uid="{9F5765CF-DC5B-46BC-BE1F-2EBBE60F4418}"/>
    <cellStyle name="Top and Bottom Border 5 2 4_Commentaires" xfId="59532" xr:uid="{D66A6EB1-4D99-42E0-BD4F-510322C7D281}"/>
    <cellStyle name="Top and Bottom Border 5 2 5" xfId="59533" xr:uid="{D0644C7E-DDD6-4D5D-80CD-A286762B113B}"/>
    <cellStyle name="Top and Bottom Border 5 2 5 2" xfId="59534" xr:uid="{BAAC57A1-53B6-497E-9C52-676D6C884CFE}"/>
    <cellStyle name="Top and Bottom Border 5 2 5 2 2" xfId="59535" xr:uid="{2514C975-5B51-4A43-A451-2EF332D3904D}"/>
    <cellStyle name="Top and Bottom Border 5 2 5 2_Commentaires" xfId="59536" xr:uid="{70EAF11A-13D6-4070-ABA5-5DA84E239EB5}"/>
    <cellStyle name="Top and Bottom Border 5 2 5 3" xfId="59537" xr:uid="{6FEF3A0B-823C-4684-8B03-46392747A7D2}"/>
    <cellStyle name="Top and Bottom Border 5 2 5 4" xfId="59538" xr:uid="{16A20652-A3DE-4B56-81A6-BBFD5327D633}"/>
    <cellStyle name="Top and Bottom Border 5 2 5 5" xfId="59539" xr:uid="{7D471D9E-4E42-416D-852F-8873B81D2AC4}"/>
    <cellStyle name="Top and Bottom Border 5 2 5_Commentaires" xfId="59540" xr:uid="{F40FA295-8842-4003-8F83-5C34FC8B76D1}"/>
    <cellStyle name="Top and Bottom Border 5 2 6" xfId="59541" xr:uid="{F99ACFAF-DADD-4E5E-B7D3-ABF02DAEFB8C}"/>
    <cellStyle name="Top and Bottom Border 5 2 6 2" xfId="59542" xr:uid="{B7A1EBA7-71D2-4BA3-A1D1-0D98DF1A6152}"/>
    <cellStyle name="Top and Bottom Border 5 2 6 2 2" xfId="59543" xr:uid="{8691D0A7-E774-45BE-B65C-350F46F718A0}"/>
    <cellStyle name="Top and Bottom Border 5 2 6 2_Commentaires" xfId="59544" xr:uid="{01844412-0CFE-40B6-8367-5D971DE9195A}"/>
    <cellStyle name="Top and Bottom Border 5 2 6 3" xfId="59545" xr:uid="{5A02DFEB-D360-4341-A8DB-7AAF4DE92341}"/>
    <cellStyle name="Top and Bottom Border 5 2 6 4" xfId="59546" xr:uid="{669D227F-2218-4484-8BCC-BDD4467A3DD6}"/>
    <cellStyle name="Top and Bottom Border 5 2 6 5" xfId="59547" xr:uid="{44C276A6-A6C3-433E-BE0A-510ABEF887B9}"/>
    <cellStyle name="Top and Bottom Border 5 2 6_Commentaires" xfId="59548" xr:uid="{CE48DD7C-84BC-4C4F-AFEC-FCD2CB0A3E0E}"/>
    <cellStyle name="Top and Bottom Border 5 2 7" xfId="59549" xr:uid="{192AAF39-B192-43F3-A3F2-E65E94D08718}"/>
    <cellStyle name="Top and Bottom Border 5 2 7 2" xfId="59550" xr:uid="{D7CB242E-7D6B-47A7-9F5B-BE05D4095866}"/>
    <cellStyle name="Top and Bottom Border 5 2 7_Commentaires" xfId="59551" xr:uid="{120E7F2D-B80E-4B71-8272-60E683B56A06}"/>
    <cellStyle name="Top and Bottom Border 5 2 8" xfId="59552" xr:uid="{4458EAF1-84C6-4F3A-B657-D395FA8DD064}"/>
    <cellStyle name="Top and Bottom Border 5 2 8 2" xfId="59553" xr:uid="{1C8F1943-0248-4B2A-B893-10466E92873F}"/>
    <cellStyle name="Top and Bottom Border 5 2 8_Commentaires" xfId="59554" xr:uid="{D84EF972-6BAD-4723-B5C9-E3E7DC702FF6}"/>
    <cellStyle name="Top and Bottom Border 5 2 9" xfId="59555" xr:uid="{47178BC6-1727-4A25-9C42-95F326FBCEA4}"/>
    <cellStyle name="Top and Bottom Border 5 2_Commentaires" xfId="59556" xr:uid="{4855512F-4C70-405D-8ED0-33F1274B3CF4}"/>
    <cellStyle name="Top and Bottom Border 5 3" xfId="59557" xr:uid="{B986899D-263B-4D19-BE58-6BD17E94C5D7}"/>
    <cellStyle name="Top and Bottom Border 5 3 2" xfId="59558" xr:uid="{174B090A-2D2D-45E0-8C35-F924D306DC0F}"/>
    <cellStyle name="Top and Bottom Border 5 3 2 2" xfId="59559" xr:uid="{7FF98563-4D48-469D-BB24-E53DB8917D0D}"/>
    <cellStyle name="Top and Bottom Border 5 3 2 3" xfId="59560" xr:uid="{F488D4A7-1CB6-4B02-92DC-1535D5EE9E67}"/>
    <cellStyle name="Top and Bottom Border 5 3 2 4" xfId="59561" xr:uid="{134EF872-2D39-47B7-8E74-5A28BF01DF92}"/>
    <cellStyle name="Top and Bottom Border 5 3 2 5" xfId="59562" xr:uid="{020ABF4F-2781-449C-80B3-4EF0E125B42B}"/>
    <cellStyle name="Top and Bottom Border 5 3 2_Commentaires" xfId="59563" xr:uid="{306E8D14-64F4-4153-B2B2-00576A3B0D04}"/>
    <cellStyle name="Top and Bottom Border 5 3 3" xfId="59564" xr:uid="{C0ABE989-24D0-42E3-80A4-F914666B6151}"/>
    <cellStyle name="Top and Bottom Border 5 3 3 2" xfId="59565" xr:uid="{4919B8D2-38B1-492A-9E65-FD90FA237871}"/>
    <cellStyle name="Top and Bottom Border 5 3 3 3" xfId="59566" xr:uid="{73691CA4-7F95-4715-B2C6-F1DECDC4FE1C}"/>
    <cellStyle name="Top and Bottom Border 5 3 3 4" xfId="59567" xr:uid="{52703666-5A90-4E16-AD49-1CACC4223DE3}"/>
    <cellStyle name="Top and Bottom Border 5 3 3 5" xfId="59568" xr:uid="{DC941AAD-9930-4F91-A52D-5728ECA16495}"/>
    <cellStyle name="Top and Bottom Border 5 3 4" xfId="59569" xr:uid="{171C47D7-F894-40A1-89CB-C7CC0C43FF01}"/>
    <cellStyle name="Top and Bottom Border 5 3 5" xfId="59570" xr:uid="{E3E3077C-D928-4E90-969C-2E36E7B613C1}"/>
    <cellStyle name="Top and Bottom Border 5 3 6" xfId="59571" xr:uid="{50F8D9E6-328C-485A-91D1-4C53703E4782}"/>
    <cellStyle name="Top and Bottom Border 5 3 7" xfId="59572" xr:uid="{547B9B28-6766-43B6-AC3E-6045CF56ADD4}"/>
    <cellStyle name="Top and Bottom Border 5 3_Commentaires" xfId="59573" xr:uid="{5A8A84D9-9191-4A4D-9338-3F5487B9D088}"/>
    <cellStyle name="Top and Bottom Border 5 4" xfId="59574" xr:uid="{55273D91-B201-4B97-A019-C252B61FB446}"/>
    <cellStyle name="Top and Bottom Border 5 4 2" xfId="59575" xr:uid="{401FF2CE-6989-4718-9328-C622E61CD884}"/>
    <cellStyle name="Top and Bottom Border 5 4 2 2" xfId="59576" xr:uid="{0C95BBFC-9DC6-4456-B69D-0AFC80D3242F}"/>
    <cellStyle name="Top and Bottom Border 5 4 2 3" xfId="59577" xr:uid="{D9DCB8D9-2223-4E2B-A0B6-31FF7AF2FA1A}"/>
    <cellStyle name="Top and Bottom Border 5 4 2 4" xfId="59578" xr:uid="{DEDC1CC5-C72F-4687-A4DD-19CF0E2DA45B}"/>
    <cellStyle name="Top and Bottom Border 5 4 2 5" xfId="59579" xr:uid="{4DF0C17D-0089-499F-8A07-87E1A61673D0}"/>
    <cellStyle name="Top and Bottom Border 5 4 2_Commentaires" xfId="59580" xr:uid="{6D721E44-68AC-49F2-8BAC-882551B15635}"/>
    <cellStyle name="Top and Bottom Border 5 4 3" xfId="59581" xr:uid="{B1D10CBB-7157-40BC-B0F3-14A5709377CF}"/>
    <cellStyle name="Top and Bottom Border 5 4 3 2" xfId="59582" xr:uid="{D2059026-AA30-4DFB-96B0-B04E99EB781A}"/>
    <cellStyle name="Top and Bottom Border 5 4 3 3" xfId="59583" xr:uid="{20935FF2-D2D0-4B8B-81E4-825D0FF38B50}"/>
    <cellStyle name="Top and Bottom Border 5 4 3 4" xfId="59584" xr:uid="{516FC0A1-62ED-4D58-BA0A-1C04549AD7A0}"/>
    <cellStyle name="Top and Bottom Border 5 4 3 5" xfId="59585" xr:uid="{880FB9DB-F06C-455C-99A4-9407ED54544E}"/>
    <cellStyle name="Top and Bottom Border 5 4 4" xfId="59586" xr:uid="{31EB9451-7409-47DD-963A-693541DEF413}"/>
    <cellStyle name="Top and Bottom Border 5 4 5" xfId="59587" xr:uid="{27FFF75A-17D4-4CDA-8777-56DF0BBC1F56}"/>
    <cellStyle name="Top and Bottom Border 5 4 6" xfId="59588" xr:uid="{5EB846C3-B79B-4EB4-B62E-678605A21A88}"/>
    <cellStyle name="Top and Bottom Border 5 4 7" xfId="59589" xr:uid="{E39C07C0-206D-4ECA-AE29-DD8C80CED0A4}"/>
    <cellStyle name="Top and Bottom Border 5 4_Commentaires" xfId="59590" xr:uid="{476209B4-BA65-483E-81D2-892A0C2B68BE}"/>
    <cellStyle name="Top and Bottom Border 5 5" xfId="59591" xr:uid="{A7D06286-43FF-4E70-8EDB-D0EBB9BEFFCC}"/>
    <cellStyle name="Top and Bottom Border 5 5 2" xfId="59592" xr:uid="{3788C290-24D5-48C0-A572-341EF75B5C7C}"/>
    <cellStyle name="Top and Bottom Border 5 5 2 2" xfId="59593" xr:uid="{9C25A50D-A395-40DE-8690-E797C74B5F65}"/>
    <cellStyle name="Top and Bottom Border 5 5 2 3" xfId="59594" xr:uid="{C43C2BAC-D944-4370-8A78-7BC1DE4B416A}"/>
    <cellStyle name="Top and Bottom Border 5 5 2 4" xfId="59595" xr:uid="{5791E0D4-039A-4258-8B49-1160D67B6460}"/>
    <cellStyle name="Top and Bottom Border 5 5 2 5" xfId="59596" xr:uid="{D76F41B1-3BC4-40CF-8B0F-45B08A425017}"/>
    <cellStyle name="Top and Bottom Border 5 5 2_Commentaires" xfId="59597" xr:uid="{6749DF5D-12C3-495B-B56B-4A3C76618B62}"/>
    <cellStyle name="Top and Bottom Border 5 5 3" xfId="59598" xr:uid="{395AA821-3A82-41B9-9D76-71697537E04E}"/>
    <cellStyle name="Top and Bottom Border 5 5 3 2" xfId="59599" xr:uid="{D61729D6-54B7-4412-98CB-43029EB3F698}"/>
    <cellStyle name="Top and Bottom Border 5 5 3 3" xfId="59600" xr:uid="{0833A947-73C3-4C8B-A4EE-4D9FAF205A42}"/>
    <cellStyle name="Top and Bottom Border 5 5 3 4" xfId="59601" xr:uid="{1144A5C5-FA0D-4EFE-86EC-06E7B23B6C52}"/>
    <cellStyle name="Top and Bottom Border 5 5 3 5" xfId="59602" xr:uid="{F05DDC8F-9870-41F7-A48F-432D5416E0AF}"/>
    <cellStyle name="Top and Bottom Border 5 5 4" xfId="59603" xr:uid="{D4DFE3BD-9154-4854-9CDC-2CFA4648E362}"/>
    <cellStyle name="Top and Bottom Border 5 5 5" xfId="59604" xr:uid="{4273F7D2-27E5-4E7A-9990-85339ABAB08D}"/>
    <cellStyle name="Top and Bottom Border 5 5 6" xfId="59605" xr:uid="{5F273345-74C5-49D8-8DC4-9AEFF0DB2C04}"/>
    <cellStyle name="Top and Bottom Border 5 5 7" xfId="59606" xr:uid="{5C1AC241-1F21-415F-8808-A63BB3505D1D}"/>
    <cellStyle name="Top and Bottom Border 5 5_Commentaires" xfId="59607" xr:uid="{2C41E12A-D602-4289-9FB2-3EEAC87CCBE9}"/>
    <cellStyle name="Top and Bottom Border 5 6" xfId="59608" xr:uid="{EA5F8AA3-3275-460C-9DB2-32184429C548}"/>
    <cellStyle name="Top and Bottom Border 5 6 2" xfId="59609" xr:uid="{AF344FBE-EE5C-4613-BBEC-AA47F63DAFAA}"/>
    <cellStyle name="Top and Bottom Border 5 6 2 2" xfId="59610" xr:uid="{79D91304-849C-44B3-BC1C-1E9BDDF18C62}"/>
    <cellStyle name="Top and Bottom Border 5 6 2 3" xfId="59611" xr:uid="{51C0532B-1455-45C0-BBB8-E58679CA66B4}"/>
    <cellStyle name="Top and Bottom Border 5 6 2 4" xfId="59612" xr:uid="{8492A919-556B-4871-B004-FC96C8EEC072}"/>
    <cellStyle name="Top and Bottom Border 5 6 2 5" xfId="59613" xr:uid="{4DC9DB9E-71FF-4D87-8A5E-94EE5924B49A}"/>
    <cellStyle name="Top and Bottom Border 5 6 2_Commentaires" xfId="59614" xr:uid="{B84154CB-60E1-45C1-B204-0F4E46D8BB61}"/>
    <cellStyle name="Top and Bottom Border 5 6 3" xfId="59615" xr:uid="{FF547844-95FF-4243-AE60-EECAE77E0DD9}"/>
    <cellStyle name="Top and Bottom Border 5 6 3 2" xfId="59616" xr:uid="{C42F1CF0-8FEA-4864-A6EA-10868C066C04}"/>
    <cellStyle name="Top and Bottom Border 5 6 3 3" xfId="59617" xr:uid="{CD333A77-A876-44E0-8F2A-4CD8DFC6F10E}"/>
    <cellStyle name="Top and Bottom Border 5 6 3 4" xfId="59618" xr:uid="{0E117A26-8433-4F9A-BAD5-F7EC0DF85180}"/>
    <cellStyle name="Top and Bottom Border 5 6 3 5" xfId="59619" xr:uid="{D98084B3-F21A-4716-8652-DA7EFA6E7D67}"/>
    <cellStyle name="Top and Bottom Border 5 6 4" xfId="59620" xr:uid="{9D70E9AB-CB6F-4845-919E-5A1889687CD6}"/>
    <cellStyle name="Top and Bottom Border 5 6 5" xfId="59621" xr:uid="{F99731AE-C1E2-4689-AF3E-0ADAB2809C31}"/>
    <cellStyle name="Top and Bottom Border 5 6 6" xfId="59622" xr:uid="{53148E86-C24E-4BD8-8FC2-394511AD574C}"/>
    <cellStyle name="Top and Bottom Border 5 6 7" xfId="59623" xr:uid="{A8E77216-8D9E-49CE-9B5C-C4D1EE5D96C7}"/>
    <cellStyle name="Top and Bottom Border 5 6_Commentaires" xfId="59624" xr:uid="{D7D776E9-9434-422C-A4BF-FAAF42A4F602}"/>
    <cellStyle name="Top and Bottom Border 5 7" xfId="59625" xr:uid="{0DD07BBD-9A6E-4672-8AB2-78CE43580E34}"/>
    <cellStyle name="Top and Bottom Border 5 7 2" xfId="59626" xr:uid="{D3E570F6-C42C-461E-B2EE-2005D4715634}"/>
    <cellStyle name="Top and Bottom Border 5 7 2 2" xfId="59627" xr:uid="{28D83F94-6293-4837-A9B5-B5517226A045}"/>
    <cellStyle name="Top and Bottom Border 5 7 2 3" xfId="59628" xr:uid="{395201AF-A64A-4D56-AB81-ED48F45B5670}"/>
    <cellStyle name="Top and Bottom Border 5 7 2 4" xfId="59629" xr:uid="{E1412E40-3496-4422-92ED-89D776AC9462}"/>
    <cellStyle name="Top and Bottom Border 5 7 2 5" xfId="59630" xr:uid="{A7DA5CAE-1E20-4A84-A22A-E2345FFFEB8D}"/>
    <cellStyle name="Top and Bottom Border 5 7 2_Commentaires" xfId="59631" xr:uid="{2283E2EC-8FB3-47BE-A9CC-80407CFE9657}"/>
    <cellStyle name="Top and Bottom Border 5 7 3" xfId="59632" xr:uid="{B3AE14A8-362B-4FC8-BEA4-7C54C0772263}"/>
    <cellStyle name="Top and Bottom Border 5 7 4" xfId="59633" xr:uid="{70C759BD-B6A5-4B0D-94E3-0D4DD6891E56}"/>
    <cellStyle name="Top and Bottom Border 5 7 5" xfId="59634" xr:uid="{082236BF-D6F4-4B24-B697-22E3DEB1D7E4}"/>
    <cellStyle name="Top and Bottom Border 5 7 6" xfId="59635" xr:uid="{81964E3A-6BDA-428F-B699-31E416DCA203}"/>
    <cellStyle name="Top and Bottom Border 5 7_Commentaires" xfId="59636" xr:uid="{F8D7BF05-A8E7-4615-A4EB-287E79BC068C}"/>
    <cellStyle name="Top and Bottom Border 5 8" xfId="59637" xr:uid="{159693AA-743B-4A9B-8319-523639708163}"/>
    <cellStyle name="Top and Bottom Border 5 8 2" xfId="59638" xr:uid="{E155B3EE-3E91-42E8-9C9B-ACFC77AB60AA}"/>
    <cellStyle name="Top and Bottom Border 5 8 3" xfId="59639" xr:uid="{F914BDB3-7BDD-4BE2-BC20-1F80BCC0421E}"/>
    <cellStyle name="Top and Bottom Border 5 8 4" xfId="59640" xr:uid="{3319A7C9-9C13-46FE-AB28-D802135C267B}"/>
    <cellStyle name="Top and Bottom Border 5 8 5" xfId="59641" xr:uid="{EFAF0D76-21A3-450E-8664-60C27D3D85B9}"/>
    <cellStyle name="Top and Bottom Border 5 8_Commentaires" xfId="59642" xr:uid="{FA41E25B-8FB4-4FD5-BE4F-9C6EF8AD9DCA}"/>
    <cellStyle name="Top and Bottom Border 5 9" xfId="59643" xr:uid="{DCF11770-0B80-43E4-A7AB-B145B06BCC9C}"/>
    <cellStyle name="Top and Bottom Border 5 9 2" xfId="59644" xr:uid="{EFF100B5-32A0-4A33-9B79-77620B05AE89}"/>
    <cellStyle name="Top and Bottom Border 5 9_Commentaires" xfId="59645" xr:uid="{77A42FC2-B2ED-428E-BF96-ECB7DD069D92}"/>
    <cellStyle name="Top and Bottom Border 5_Commentaires" xfId="59646" xr:uid="{33F8C8C1-AA35-46A3-9401-0322F440D64A}"/>
    <cellStyle name="Top and Bottom Border 6" xfId="59647" xr:uid="{54AC8BE5-F73F-42D2-A225-90A6BEBE18A3}"/>
    <cellStyle name="Top and Bottom Border 6 10" xfId="59648" xr:uid="{1C84CB1E-D114-4B39-A5DD-67B5B07A1D99}"/>
    <cellStyle name="Top and Bottom Border 6 11" xfId="59649" xr:uid="{7CA517A2-A830-490A-BD12-FA6D468A7D48}"/>
    <cellStyle name="Top and Bottom Border 6 12" xfId="59650" xr:uid="{CF6DA493-1630-4ED0-91F4-48609D56220A}"/>
    <cellStyle name="Top and Bottom Border 6 2" xfId="59651" xr:uid="{989334F8-81AD-451B-987B-4F575F725CF5}"/>
    <cellStyle name="Top and Bottom Border 6 2 10" xfId="59652" xr:uid="{9336D5E3-ED52-49A8-9116-EFDE7772E1B6}"/>
    <cellStyle name="Top and Bottom Border 6 2 2" xfId="59653" xr:uid="{5DD60D3C-825D-4852-8FBC-3243412B2F20}"/>
    <cellStyle name="Top and Bottom Border 6 2 2 2" xfId="59654" xr:uid="{03F7E627-AB4C-46DF-AE07-26B86B25E3DE}"/>
    <cellStyle name="Top and Bottom Border 6 2 2 2 2" xfId="59655" xr:uid="{CF89CF6A-7065-4437-92B7-CD65C2EC4C20}"/>
    <cellStyle name="Top and Bottom Border 6 2 2 2 3" xfId="59656" xr:uid="{3CE29ED2-D4E2-4593-8C8F-D0BBA78E72B5}"/>
    <cellStyle name="Top and Bottom Border 6 2 2 2 4" xfId="59657" xr:uid="{4A62FE33-DBB1-4E93-8993-7F1F04027817}"/>
    <cellStyle name="Top and Bottom Border 6 2 2 2 5" xfId="59658" xr:uid="{C09EA0DB-0BD9-4225-801B-741DD06C8349}"/>
    <cellStyle name="Top and Bottom Border 6 2 2 2_Commentaires" xfId="59659" xr:uid="{B3C386D7-D698-4F41-9D23-358CF5952075}"/>
    <cellStyle name="Top and Bottom Border 6 2 2 3" xfId="59660" xr:uid="{3FE95CAE-3CB0-48FB-A632-1355C675BD93}"/>
    <cellStyle name="Top and Bottom Border 6 2 2 3 2" xfId="59661" xr:uid="{15374291-ECD3-4336-A2F9-413B10B2F78D}"/>
    <cellStyle name="Top and Bottom Border 6 2 2 3 3" xfId="59662" xr:uid="{57038D72-951D-4C12-8C8D-DDD1A4D068B0}"/>
    <cellStyle name="Top and Bottom Border 6 2 2 3 4" xfId="59663" xr:uid="{958296CD-9F8E-43E1-984B-4C52A4E3A0DD}"/>
    <cellStyle name="Top and Bottom Border 6 2 2 3 5" xfId="59664" xr:uid="{A1EBD4D4-18C6-4BEB-B5DC-6CC7A68E29B9}"/>
    <cellStyle name="Top and Bottom Border 6 2 2 4" xfId="59665" xr:uid="{26EE5502-52F3-490D-924C-D3B0B2A6CED1}"/>
    <cellStyle name="Top and Bottom Border 6 2 2 5" xfId="59666" xr:uid="{194A22E6-7DBB-4AC8-B457-984E6AB22C71}"/>
    <cellStyle name="Top and Bottom Border 6 2 2 6" xfId="59667" xr:uid="{6DB6E9B0-0912-429E-9E29-70817B72CE58}"/>
    <cellStyle name="Top and Bottom Border 6 2 2 7" xfId="59668" xr:uid="{27B74155-9BA7-4646-BC34-92881E909C7C}"/>
    <cellStyle name="Top and Bottom Border 6 2 2_Commentaires" xfId="59669" xr:uid="{FCE71DE7-0119-4E94-BFE5-4F7EE696D3A8}"/>
    <cellStyle name="Top and Bottom Border 6 2 3" xfId="59670" xr:uid="{773C69DF-3DE9-4C1F-948F-E033C2591E22}"/>
    <cellStyle name="Top and Bottom Border 6 2 3 2" xfId="59671" xr:uid="{C7ECDA69-10A2-43A9-A31C-92A921C20289}"/>
    <cellStyle name="Top and Bottom Border 6 2 3 2 2" xfId="59672" xr:uid="{46203337-D1CC-4EE2-BFE4-7576B36FE9F3}"/>
    <cellStyle name="Top and Bottom Border 6 2 3 2 3" xfId="59673" xr:uid="{AB2AE061-C329-42D2-B0CB-0C4B60BBAFC4}"/>
    <cellStyle name="Top and Bottom Border 6 2 3 2 4" xfId="59674" xr:uid="{82716880-FD2C-4E1E-95D8-2E631056754B}"/>
    <cellStyle name="Top and Bottom Border 6 2 3 2 5" xfId="59675" xr:uid="{4DD8F457-9793-4FE9-9FF3-CC6A4741CACE}"/>
    <cellStyle name="Top and Bottom Border 6 2 3 2_Commentaires" xfId="59676" xr:uid="{B0EC6337-B0CD-4D69-9B7F-FE2E92476B84}"/>
    <cellStyle name="Top and Bottom Border 6 2 3 3" xfId="59677" xr:uid="{3A20F8DB-4BB8-4D96-98AA-BBA44F3AB482}"/>
    <cellStyle name="Top and Bottom Border 6 2 3 3 2" xfId="59678" xr:uid="{473B4382-7918-456B-A76D-16A96C584D7B}"/>
    <cellStyle name="Top and Bottom Border 6 2 3 3 3" xfId="59679" xr:uid="{4FF94687-E1A4-4440-9FD1-7EC521129B85}"/>
    <cellStyle name="Top and Bottom Border 6 2 3 3 4" xfId="59680" xr:uid="{85615E44-203E-4EE4-9E06-B60B70998B4B}"/>
    <cellStyle name="Top and Bottom Border 6 2 3 3 5" xfId="59681" xr:uid="{DA88027A-BDB6-4110-A809-0E0A4D60CB9B}"/>
    <cellStyle name="Top and Bottom Border 6 2 3 4" xfId="59682" xr:uid="{5B87A434-4C32-4AA0-90A0-7E38C1BAAB88}"/>
    <cellStyle name="Top and Bottom Border 6 2 3 5" xfId="59683" xr:uid="{9A25A334-6A82-4390-ADA0-152609F13A3D}"/>
    <cellStyle name="Top and Bottom Border 6 2 3 6" xfId="59684" xr:uid="{39B350FC-2242-4614-B99D-C9A9969424EC}"/>
    <cellStyle name="Top and Bottom Border 6 2 3 7" xfId="59685" xr:uid="{77FAB63B-C3E1-4C80-A85B-B938616E45E9}"/>
    <cellStyle name="Top and Bottom Border 6 2 3_Commentaires" xfId="59686" xr:uid="{D8C601E0-D115-4D3E-9A7B-C34135C96B2E}"/>
    <cellStyle name="Top and Bottom Border 6 2 4" xfId="59687" xr:uid="{2D240A3A-93F7-4DD5-A990-55157A1B4F1B}"/>
    <cellStyle name="Top and Bottom Border 6 2 4 2" xfId="59688" xr:uid="{340DADB9-D603-4C47-B5B0-BFB6678A8E85}"/>
    <cellStyle name="Top and Bottom Border 6 2 4 2 2" xfId="59689" xr:uid="{923BD9C1-FC7C-4CC3-B065-12BC47C91AEB}"/>
    <cellStyle name="Top and Bottom Border 6 2 4 2 3" xfId="59690" xr:uid="{486AF410-E458-4B8E-A7DD-743BFA7BB11E}"/>
    <cellStyle name="Top and Bottom Border 6 2 4 2 4" xfId="59691" xr:uid="{31E4FC46-DBA3-4AD1-89E4-5D7947B593DD}"/>
    <cellStyle name="Top and Bottom Border 6 2 4 2 5" xfId="59692" xr:uid="{47075067-0276-40B4-97D9-B61E403FCD49}"/>
    <cellStyle name="Top and Bottom Border 6 2 4 2_Commentaires" xfId="59693" xr:uid="{5FAC57FF-E020-402C-B467-00C4D45CCB0E}"/>
    <cellStyle name="Top and Bottom Border 6 2 4 3" xfId="59694" xr:uid="{67603E6E-9CC1-424F-93C5-4A87E7E12CAF}"/>
    <cellStyle name="Top and Bottom Border 6 2 4 3 2" xfId="59695" xr:uid="{01A77EA9-4E8A-43C8-A3F5-1B6952BC518A}"/>
    <cellStyle name="Top and Bottom Border 6 2 4 3 3" xfId="59696" xr:uid="{F940F629-2080-47DE-A694-358882605341}"/>
    <cellStyle name="Top and Bottom Border 6 2 4 3 4" xfId="59697" xr:uid="{19F59C40-3C29-4891-8DF7-AA3D1B38F673}"/>
    <cellStyle name="Top and Bottom Border 6 2 4 3 5" xfId="59698" xr:uid="{D9CED8DF-19F0-419F-B60E-CA24EF385F87}"/>
    <cellStyle name="Top and Bottom Border 6 2 4 4" xfId="59699" xr:uid="{78989661-5DF2-48A7-A75D-4630EBFA1CEC}"/>
    <cellStyle name="Top and Bottom Border 6 2 4 5" xfId="59700" xr:uid="{B9C9CF64-7B57-406E-A3B8-1D7959B772F3}"/>
    <cellStyle name="Top and Bottom Border 6 2 4 6" xfId="59701" xr:uid="{438156D4-24AF-49A3-A29C-EAD5C860D35A}"/>
    <cellStyle name="Top and Bottom Border 6 2 4 7" xfId="59702" xr:uid="{E6743537-3808-47BB-987A-6CDB2D3EA6CD}"/>
    <cellStyle name="Top and Bottom Border 6 2 4_Commentaires" xfId="59703" xr:uid="{9F141A05-886D-4167-B8AB-A60EC1401907}"/>
    <cellStyle name="Top and Bottom Border 6 2 5" xfId="59704" xr:uid="{88AED1DE-EBA6-4A01-8132-904C1970A606}"/>
    <cellStyle name="Top and Bottom Border 6 2 5 2" xfId="59705" xr:uid="{48C0302A-BB7D-4475-88C3-0D71FD0C2FDD}"/>
    <cellStyle name="Top and Bottom Border 6 2 5 2 2" xfId="59706" xr:uid="{D3ED303D-618D-4645-B716-6ADEA85275F9}"/>
    <cellStyle name="Top and Bottom Border 6 2 5 2_Commentaires" xfId="59707" xr:uid="{48ECBEAB-02B9-42F9-93F6-FD98B9F70E2E}"/>
    <cellStyle name="Top and Bottom Border 6 2 5 3" xfId="59708" xr:uid="{D2659808-1746-46F4-9DBC-280D1F572CCF}"/>
    <cellStyle name="Top and Bottom Border 6 2 5 4" xfId="59709" xr:uid="{D2D5F355-546C-43F7-9381-DC7807F711C4}"/>
    <cellStyle name="Top and Bottom Border 6 2 5 5" xfId="59710" xr:uid="{24A524C2-F6B3-4EC9-9056-565152368FE8}"/>
    <cellStyle name="Top and Bottom Border 6 2 5_Commentaires" xfId="59711" xr:uid="{43F5889A-8619-4F63-92E0-024F809BB4BF}"/>
    <cellStyle name="Top and Bottom Border 6 2 6" xfId="59712" xr:uid="{369A1667-2311-433E-9D75-4D5D1B203ABB}"/>
    <cellStyle name="Top and Bottom Border 6 2 6 2" xfId="59713" xr:uid="{8EB8F518-5DA7-415A-B9F9-38C196D65AC6}"/>
    <cellStyle name="Top and Bottom Border 6 2 6 2 2" xfId="59714" xr:uid="{42FE2213-2097-402C-8611-D86C27D9B61D}"/>
    <cellStyle name="Top and Bottom Border 6 2 6 2_Commentaires" xfId="59715" xr:uid="{96112C07-BD87-4338-8F1F-471477FDF575}"/>
    <cellStyle name="Top and Bottom Border 6 2 6 3" xfId="59716" xr:uid="{8B1F2497-2F6D-47A1-A000-5C60D695153E}"/>
    <cellStyle name="Top and Bottom Border 6 2 6 4" xfId="59717" xr:uid="{075BA88C-02F8-4D2E-BE36-FB6CA88BA74D}"/>
    <cellStyle name="Top and Bottom Border 6 2 6 5" xfId="59718" xr:uid="{CE2E3E76-8BF1-4EF4-BAA0-DFACCD38CD73}"/>
    <cellStyle name="Top and Bottom Border 6 2 6_Commentaires" xfId="59719" xr:uid="{CC7544B4-E3ED-434A-AC9B-28DD7F411AED}"/>
    <cellStyle name="Top and Bottom Border 6 2 7" xfId="59720" xr:uid="{00C90752-190F-49BE-95A0-C2163D4D4476}"/>
    <cellStyle name="Top and Bottom Border 6 2 7 2" xfId="59721" xr:uid="{14527790-540E-4796-BE42-2E4DC2E69121}"/>
    <cellStyle name="Top and Bottom Border 6 2 7_Commentaires" xfId="59722" xr:uid="{5FA28B28-00D4-480F-B743-165E201FC4A4}"/>
    <cellStyle name="Top and Bottom Border 6 2 8" xfId="59723" xr:uid="{32741AA0-E0A8-4163-8E88-68ED6A4B49D0}"/>
    <cellStyle name="Top and Bottom Border 6 2 8 2" xfId="59724" xr:uid="{A1672C9B-C21E-4B72-BDB4-8FB9A3A759FD}"/>
    <cellStyle name="Top and Bottom Border 6 2 8_Commentaires" xfId="59725" xr:uid="{A7D293EA-4BA2-4F3A-9A80-BDF441D2739E}"/>
    <cellStyle name="Top and Bottom Border 6 2 9" xfId="59726" xr:uid="{2FEFE992-7E58-43E2-988F-FC89E71283A6}"/>
    <cellStyle name="Top and Bottom Border 6 2_Commentaires" xfId="59727" xr:uid="{6F1E3E30-BAC9-4D73-8F85-D08961580CBB}"/>
    <cellStyle name="Top and Bottom Border 6 3" xfId="59728" xr:uid="{3A17BFF0-94F2-46F6-A40B-C131C68407E8}"/>
    <cellStyle name="Top and Bottom Border 6 3 2" xfId="59729" xr:uid="{F3688047-6D31-4288-A76C-B487E69A0423}"/>
    <cellStyle name="Top and Bottom Border 6 3 2 2" xfId="59730" xr:uid="{A47F846F-DBB4-4A4D-8854-D0AAFF18C164}"/>
    <cellStyle name="Top and Bottom Border 6 3 2 3" xfId="59731" xr:uid="{476DB3F0-ABE5-48C6-B908-331005B9B993}"/>
    <cellStyle name="Top and Bottom Border 6 3 2 4" xfId="59732" xr:uid="{2A1EE7E1-AC86-4FE1-95E1-F9D1F9BE8B3D}"/>
    <cellStyle name="Top and Bottom Border 6 3 2 5" xfId="59733" xr:uid="{3ACD61FF-FBBF-4EEF-AFF2-F87180E2C85C}"/>
    <cellStyle name="Top and Bottom Border 6 3 2_Commentaires" xfId="59734" xr:uid="{149D8E0A-B8B7-4F3C-A6AC-DD7951CB4187}"/>
    <cellStyle name="Top and Bottom Border 6 3 3" xfId="59735" xr:uid="{D671C76B-0D26-4D5F-AC9D-45F582C36223}"/>
    <cellStyle name="Top and Bottom Border 6 3 3 2" xfId="59736" xr:uid="{8CD8F765-AA30-427C-9204-A54856FFDFA4}"/>
    <cellStyle name="Top and Bottom Border 6 3 3 3" xfId="59737" xr:uid="{97B9EB8A-FD8F-44D8-A627-C4E2B02E9033}"/>
    <cellStyle name="Top and Bottom Border 6 3 3 4" xfId="59738" xr:uid="{BD8E8FFD-8537-42C4-8A17-B99D35D79C91}"/>
    <cellStyle name="Top and Bottom Border 6 3 3 5" xfId="59739" xr:uid="{0F4AC607-2600-4ECC-9890-045DC84B026C}"/>
    <cellStyle name="Top and Bottom Border 6 3 4" xfId="59740" xr:uid="{129BF5A7-6584-4BF4-AC7C-B8AF3CA3E71B}"/>
    <cellStyle name="Top and Bottom Border 6 3 5" xfId="59741" xr:uid="{B67659BB-414D-48B2-88AE-6CAFD171206D}"/>
    <cellStyle name="Top and Bottom Border 6 3 6" xfId="59742" xr:uid="{4B81F8B2-9F5B-4F55-8478-82675741FE5E}"/>
    <cellStyle name="Top and Bottom Border 6 3 7" xfId="59743" xr:uid="{88488BD3-17A8-4E0A-8699-6424CFD8C200}"/>
    <cellStyle name="Top and Bottom Border 6 3_Commentaires" xfId="59744" xr:uid="{31B6ED38-493F-477E-9163-37836457695F}"/>
    <cellStyle name="Top and Bottom Border 6 4" xfId="59745" xr:uid="{2D2AC56D-84B4-47DB-9CBA-F31CCDEF8504}"/>
    <cellStyle name="Top and Bottom Border 6 4 2" xfId="59746" xr:uid="{BE9EF616-8D97-4F0A-A4F3-708C71AA9214}"/>
    <cellStyle name="Top and Bottom Border 6 4 2 2" xfId="59747" xr:uid="{AA635BB4-D0E2-45E6-B49C-AE90B474986A}"/>
    <cellStyle name="Top and Bottom Border 6 4 2 3" xfId="59748" xr:uid="{1EA32FFF-23F0-4D10-96ED-BC944DEEBA42}"/>
    <cellStyle name="Top and Bottom Border 6 4 2 4" xfId="59749" xr:uid="{6FA69EA8-31FC-4846-865D-E0E2FAE554A3}"/>
    <cellStyle name="Top and Bottom Border 6 4 2 5" xfId="59750" xr:uid="{E5F3BAA8-B8EB-4DC1-AEBF-E81CAA154352}"/>
    <cellStyle name="Top and Bottom Border 6 4 2_Commentaires" xfId="59751" xr:uid="{32E60C45-A746-475E-85D9-357B109993F9}"/>
    <cellStyle name="Top and Bottom Border 6 4 3" xfId="59752" xr:uid="{D9C3F40D-03AE-4125-B49E-D65F1206B090}"/>
    <cellStyle name="Top and Bottom Border 6 4 3 2" xfId="59753" xr:uid="{FFDD86A1-26BF-413F-BC7A-8973FBA0776B}"/>
    <cellStyle name="Top and Bottom Border 6 4 3 3" xfId="59754" xr:uid="{51AB437A-F580-49E6-915C-17A25DCCC88B}"/>
    <cellStyle name="Top and Bottom Border 6 4 3 4" xfId="59755" xr:uid="{BD44C52A-DA1E-4131-8C53-D1FA8018EDC5}"/>
    <cellStyle name="Top and Bottom Border 6 4 3 5" xfId="59756" xr:uid="{8D6C72C1-A435-4F96-A8A0-F4FCD96566CE}"/>
    <cellStyle name="Top and Bottom Border 6 4 4" xfId="59757" xr:uid="{08B5C703-02F8-47B1-9467-6F2A611BA401}"/>
    <cellStyle name="Top and Bottom Border 6 4 5" xfId="59758" xr:uid="{C5AED047-5251-4B76-8416-E17A0D63715E}"/>
    <cellStyle name="Top and Bottom Border 6 4 6" xfId="59759" xr:uid="{6F1CCD85-6D5F-4D63-BF7B-BB2F8D275858}"/>
    <cellStyle name="Top and Bottom Border 6 4 7" xfId="59760" xr:uid="{BF555640-A82E-4A3A-8658-13EFDDD66FB2}"/>
    <cellStyle name="Top and Bottom Border 6 4_Commentaires" xfId="59761" xr:uid="{D721164B-FA64-4E19-9B41-51FE7070B85B}"/>
    <cellStyle name="Top and Bottom Border 6 5" xfId="59762" xr:uid="{DC56F42B-3590-42DE-A5AF-4B215E84D14C}"/>
    <cellStyle name="Top and Bottom Border 6 5 2" xfId="59763" xr:uid="{1E7B5DE6-B7A9-47B5-B40E-D1C60FC541AB}"/>
    <cellStyle name="Top and Bottom Border 6 5 2 2" xfId="59764" xr:uid="{E50F0755-5547-4146-932B-CB0074B00DE9}"/>
    <cellStyle name="Top and Bottom Border 6 5 2 3" xfId="59765" xr:uid="{FBC0DCF3-BF43-4440-A3AB-53DDDA21F13F}"/>
    <cellStyle name="Top and Bottom Border 6 5 2 4" xfId="59766" xr:uid="{3B8C5439-E031-46BB-9EED-4D10220CC72C}"/>
    <cellStyle name="Top and Bottom Border 6 5 2 5" xfId="59767" xr:uid="{930B9927-A354-4745-82D8-4BA348DC34D4}"/>
    <cellStyle name="Top and Bottom Border 6 5 2_Commentaires" xfId="59768" xr:uid="{E265126E-43C3-4A88-B522-765CBB1113DE}"/>
    <cellStyle name="Top and Bottom Border 6 5 3" xfId="59769" xr:uid="{DB855921-B883-4225-8AA1-F2451E3A1A04}"/>
    <cellStyle name="Top and Bottom Border 6 5 3 2" xfId="59770" xr:uid="{D95DC3C9-62C2-4CAE-9279-1F29161FE03A}"/>
    <cellStyle name="Top and Bottom Border 6 5 3 3" xfId="59771" xr:uid="{F034B59E-9B8E-433A-B8F8-F35278F15CD6}"/>
    <cellStyle name="Top and Bottom Border 6 5 3 4" xfId="59772" xr:uid="{6DA76ED8-3D30-413B-81C4-E6B81C15A570}"/>
    <cellStyle name="Top and Bottom Border 6 5 3 5" xfId="59773" xr:uid="{96EEA4F0-38E1-40C7-AEE1-7F4234CAB58E}"/>
    <cellStyle name="Top and Bottom Border 6 5 4" xfId="59774" xr:uid="{E695A69A-E460-4E58-BAF8-3C07C60A5E76}"/>
    <cellStyle name="Top and Bottom Border 6 5 5" xfId="59775" xr:uid="{69E72872-740A-4EDE-8616-4F1A757F722D}"/>
    <cellStyle name="Top and Bottom Border 6 5 6" xfId="59776" xr:uid="{E73D4979-DC64-4770-8F76-F49C703F621F}"/>
    <cellStyle name="Top and Bottom Border 6 5 7" xfId="59777" xr:uid="{54A7A3F8-9CCD-42FF-8CEF-12133C19A7C0}"/>
    <cellStyle name="Top and Bottom Border 6 5_Commentaires" xfId="59778" xr:uid="{E7128697-E4FE-4A04-BEA2-32182685404C}"/>
    <cellStyle name="Top and Bottom Border 6 6" xfId="59779" xr:uid="{C5FCAC96-7106-437F-BED2-9D083D62D767}"/>
    <cellStyle name="Top and Bottom Border 6 6 2" xfId="59780" xr:uid="{1D47D2DD-BCCC-4674-9086-7B1D3AB4010D}"/>
    <cellStyle name="Top and Bottom Border 6 6 2 2" xfId="59781" xr:uid="{0C7CB0FC-516D-4383-9D6E-ABE94E21DDE9}"/>
    <cellStyle name="Top and Bottom Border 6 6 2 3" xfId="59782" xr:uid="{8EA06110-388F-48F0-A8C1-66C742735152}"/>
    <cellStyle name="Top and Bottom Border 6 6 2 4" xfId="59783" xr:uid="{34EC34E9-8624-4909-BD99-70F605DE59B6}"/>
    <cellStyle name="Top and Bottom Border 6 6 2 5" xfId="59784" xr:uid="{A770E5C5-0BD6-49E1-A70F-F1B8657AB766}"/>
    <cellStyle name="Top and Bottom Border 6 6 2_Commentaires" xfId="59785" xr:uid="{062A905D-9272-41F9-ACAF-A4C232E0C4FC}"/>
    <cellStyle name="Top and Bottom Border 6 6 3" xfId="59786" xr:uid="{B78223E1-A781-4AD0-ACE2-5D002CA382EC}"/>
    <cellStyle name="Top and Bottom Border 6 6 3 2" xfId="59787" xr:uid="{1F185687-18E5-41DB-82DB-6DDDA90EC82C}"/>
    <cellStyle name="Top and Bottom Border 6 6 3 3" xfId="59788" xr:uid="{53E214C7-80E0-4EE2-B0D7-7B5D25E3DC62}"/>
    <cellStyle name="Top and Bottom Border 6 6 3 4" xfId="59789" xr:uid="{41B0A762-3D3E-4AD4-9A04-D1B60238B38F}"/>
    <cellStyle name="Top and Bottom Border 6 6 3 5" xfId="59790" xr:uid="{B7576BF8-5FC6-4030-93B4-5ADBCA28075D}"/>
    <cellStyle name="Top and Bottom Border 6 6 4" xfId="59791" xr:uid="{77352B9E-4E0C-4210-B447-1B212A4BE183}"/>
    <cellStyle name="Top and Bottom Border 6 6 5" xfId="59792" xr:uid="{63E220E7-FB68-4FBD-988A-AD60665CFEAD}"/>
    <cellStyle name="Top and Bottom Border 6 6 6" xfId="59793" xr:uid="{2C2B8B2F-E31C-4429-A27D-D36BD3656105}"/>
    <cellStyle name="Top and Bottom Border 6 6 7" xfId="59794" xr:uid="{C740EB2D-B749-4E25-B268-618664152771}"/>
    <cellStyle name="Top and Bottom Border 6 6_Commentaires" xfId="59795" xr:uid="{304D18DE-BB57-46B3-8663-2329A817F334}"/>
    <cellStyle name="Top and Bottom Border 6 7" xfId="59796" xr:uid="{E387616A-05B6-48C8-BFF1-688525C91688}"/>
    <cellStyle name="Top and Bottom Border 6 7 2" xfId="59797" xr:uid="{AC10EB14-339E-4FE5-B62B-887E65D17F79}"/>
    <cellStyle name="Top and Bottom Border 6 7 2 2" xfId="59798" xr:uid="{D0C04CAF-BF7E-4E67-9EDC-39877ECECFF3}"/>
    <cellStyle name="Top and Bottom Border 6 7 2 3" xfId="59799" xr:uid="{DB26BD71-8FC0-44A1-97F0-4190138FA559}"/>
    <cellStyle name="Top and Bottom Border 6 7 2 4" xfId="59800" xr:uid="{F8967824-653B-4E71-8CB1-B8E6F0792EAF}"/>
    <cellStyle name="Top and Bottom Border 6 7 2 5" xfId="59801" xr:uid="{FC98463C-8160-438D-903C-C147778A4645}"/>
    <cellStyle name="Top and Bottom Border 6 7 2_Commentaires" xfId="59802" xr:uid="{C36C5033-1D87-415F-85DA-D78A9EDF3476}"/>
    <cellStyle name="Top and Bottom Border 6 7 3" xfId="59803" xr:uid="{D8B5E2EF-9B74-4F71-AF57-3707D71A660D}"/>
    <cellStyle name="Top and Bottom Border 6 7 4" xfId="59804" xr:uid="{04D862E9-ADDA-40CA-B6EE-80D82344A68F}"/>
    <cellStyle name="Top and Bottom Border 6 7 5" xfId="59805" xr:uid="{E45EFCB9-C321-4F3D-AC86-B3E1FB2D3BA9}"/>
    <cellStyle name="Top and Bottom Border 6 7 6" xfId="59806" xr:uid="{C2B2211E-109D-458A-9EE8-77963A3896BC}"/>
    <cellStyle name="Top and Bottom Border 6 7_Commentaires" xfId="59807" xr:uid="{F66344C0-AEC8-4727-B5A0-4DA4306D83E1}"/>
    <cellStyle name="Top and Bottom Border 6 8" xfId="59808" xr:uid="{C0C8B380-6F22-4C35-A2CF-7D0CAD8F7300}"/>
    <cellStyle name="Top and Bottom Border 6 8 2" xfId="59809" xr:uid="{0CD22A9F-69F6-46C2-8624-5FC9C14027D3}"/>
    <cellStyle name="Top and Bottom Border 6 8 3" xfId="59810" xr:uid="{657E7FFF-DC20-4C5A-9F48-927D0F01EAFC}"/>
    <cellStyle name="Top and Bottom Border 6 8 4" xfId="59811" xr:uid="{D2DFB9D0-15B1-4F74-8701-F01C5C7AED11}"/>
    <cellStyle name="Top and Bottom Border 6 8 5" xfId="59812" xr:uid="{A6638130-A4A3-43C9-B178-519AAFFD5EF8}"/>
    <cellStyle name="Top and Bottom Border 6 8_Commentaires" xfId="59813" xr:uid="{3E5861A7-E7A2-4C94-AA6F-2AF5B8FC8E9A}"/>
    <cellStyle name="Top and Bottom Border 6 9" xfId="59814" xr:uid="{10C3A4C1-7FF8-452B-93E2-93427D1E5A9D}"/>
    <cellStyle name="Top and Bottom Border 6 9 2" xfId="59815" xr:uid="{FE151B0B-84A1-4BFF-9830-37682E2588C2}"/>
    <cellStyle name="Top and Bottom Border 6 9_Commentaires" xfId="59816" xr:uid="{57E2A76B-293F-46F3-8623-7D6E695DB92A}"/>
    <cellStyle name="Top and Bottom Border 6_Commentaires" xfId="59817" xr:uid="{C75A71D9-24AA-48F2-9448-377A971605D0}"/>
    <cellStyle name="Top and Bottom Border 7" xfId="59818" xr:uid="{BB998C61-3B65-49AE-8916-EF3B61687FFB}"/>
    <cellStyle name="Top and Bottom Border 7 10" xfId="59819" xr:uid="{8C712DE8-A74D-4B3E-BDB1-78D7C705E5A8}"/>
    <cellStyle name="Top and Bottom Border 7 11" xfId="59820" xr:uid="{743FC08F-959F-4920-B087-F89584A89CDA}"/>
    <cellStyle name="Top and Bottom Border 7 12" xfId="59821" xr:uid="{6E06F507-D4D5-45F8-A993-00EFF9447B7D}"/>
    <cellStyle name="Top and Bottom Border 7 2" xfId="59822" xr:uid="{94F1A459-E659-4583-94ED-8262C31D97CC}"/>
    <cellStyle name="Top and Bottom Border 7 2 10" xfId="59823" xr:uid="{DFD08A71-699B-4077-81BC-2F742F33043F}"/>
    <cellStyle name="Top and Bottom Border 7 2 2" xfId="59824" xr:uid="{D9F3B9E1-F139-44C9-A622-8B93871F7803}"/>
    <cellStyle name="Top and Bottom Border 7 2 2 2" xfId="59825" xr:uid="{B12D4DF0-64A2-4D1B-89AC-FD9614907B32}"/>
    <cellStyle name="Top and Bottom Border 7 2 2 2 2" xfId="59826" xr:uid="{ADE51129-65E4-460E-9C29-72CEF722A8D3}"/>
    <cellStyle name="Top and Bottom Border 7 2 2 2 3" xfId="59827" xr:uid="{04713035-10CF-4901-AD54-03C1B4A2FE07}"/>
    <cellStyle name="Top and Bottom Border 7 2 2 2 4" xfId="59828" xr:uid="{CDEC6425-AE3F-4D17-9A70-5D69F19F2F68}"/>
    <cellStyle name="Top and Bottom Border 7 2 2 2 5" xfId="59829" xr:uid="{957DF4B9-A448-4095-BE66-5CA6623D302E}"/>
    <cellStyle name="Top and Bottom Border 7 2 2 3" xfId="59830" xr:uid="{1069D3C2-71F5-4F58-B940-EEEAD55287F0}"/>
    <cellStyle name="Top and Bottom Border 7 2 2 3 2" xfId="59831" xr:uid="{6E8488AE-F6C9-4030-9BF7-CB4508F8F6A2}"/>
    <cellStyle name="Top and Bottom Border 7 2 2 3 3" xfId="59832" xr:uid="{3E66EC68-15FB-4A9C-BE99-AB928CE2B3F7}"/>
    <cellStyle name="Top and Bottom Border 7 2 2 3 4" xfId="59833" xr:uid="{49E0CC6C-2E47-40B8-B7DB-4C13C355B149}"/>
    <cellStyle name="Top and Bottom Border 7 2 2 3 5" xfId="59834" xr:uid="{B4049AA2-8A99-4E4C-B8A6-B5F12EA391BC}"/>
    <cellStyle name="Top and Bottom Border 7 2 2 4" xfId="59835" xr:uid="{FEAE7061-4F66-48F7-A779-78BD52B0BF87}"/>
    <cellStyle name="Top and Bottom Border 7 2 2 5" xfId="59836" xr:uid="{0184B9B0-E173-4B1B-981A-C04CA5072981}"/>
    <cellStyle name="Top and Bottom Border 7 2 2 6" xfId="59837" xr:uid="{D7708FA1-2C39-4D46-A175-F30D0A2AE595}"/>
    <cellStyle name="Top and Bottom Border 7 2 2 7" xfId="59838" xr:uid="{6F1D468D-7166-44A6-AA6B-FB796E63459D}"/>
    <cellStyle name="Top and Bottom Border 7 2 2_Commentaires" xfId="59839" xr:uid="{1EF22595-4D63-446F-8C5D-BD2427B43355}"/>
    <cellStyle name="Top and Bottom Border 7 2 3" xfId="59840" xr:uid="{236BFDC5-5C5E-4ACB-BCAC-1FF3149977A6}"/>
    <cellStyle name="Top and Bottom Border 7 2 3 2" xfId="59841" xr:uid="{4747CD60-F0C3-4A66-9270-CB68B5774E31}"/>
    <cellStyle name="Top and Bottom Border 7 2 3 2 2" xfId="59842" xr:uid="{C2A277CE-3EEA-490B-996B-9CB374E7F8F4}"/>
    <cellStyle name="Top and Bottom Border 7 2 3 2 3" xfId="59843" xr:uid="{D045541C-5AB9-4A3E-8042-8CB1F0860BE0}"/>
    <cellStyle name="Top and Bottom Border 7 2 3 2 4" xfId="59844" xr:uid="{580FAB8D-28A4-4C64-83B4-90CD02FB70AE}"/>
    <cellStyle name="Top and Bottom Border 7 2 3 2 5" xfId="59845" xr:uid="{CA25A1F3-5CDA-41CF-AB1E-753CE866690F}"/>
    <cellStyle name="Top and Bottom Border 7 2 3 3" xfId="59846" xr:uid="{2E7D4D8F-6C70-4CDA-BB2B-2542F4288069}"/>
    <cellStyle name="Top and Bottom Border 7 2 3 3 2" xfId="59847" xr:uid="{C76C053E-6C44-4EEB-99CF-0106ECBD2B2F}"/>
    <cellStyle name="Top and Bottom Border 7 2 3 3 3" xfId="59848" xr:uid="{9425A6F9-0B43-40D0-A2B2-C7EFF6854D35}"/>
    <cellStyle name="Top and Bottom Border 7 2 3 3 4" xfId="59849" xr:uid="{9FFF0F57-11A0-411F-B9BF-4DACC1D44BC8}"/>
    <cellStyle name="Top and Bottom Border 7 2 3 3 5" xfId="59850" xr:uid="{C52185FF-78A4-4873-945A-A148C8538E35}"/>
    <cellStyle name="Top and Bottom Border 7 2 3 4" xfId="59851" xr:uid="{6AE98AE6-88AF-43AA-ADEB-0B37CFF46CB1}"/>
    <cellStyle name="Top and Bottom Border 7 2 3 5" xfId="59852" xr:uid="{372445F8-586C-4737-A3AB-4048C4FB53FB}"/>
    <cellStyle name="Top and Bottom Border 7 2 3 6" xfId="59853" xr:uid="{CCB0857B-0D6D-4981-82B3-4F5F26211620}"/>
    <cellStyle name="Top and Bottom Border 7 2 3 7" xfId="59854" xr:uid="{E85BBA97-7244-4570-81E3-77CF542FC8D8}"/>
    <cellStyle name="Top and Bottom Border 7 2 3_Commentaires" xfId="59855" xr:uid="{1310E677-07C8-41E6-8DBA-DDFC7D1F5530}"/>
    <cellStyle name="Top and Bottom Border 7 2 4" xfId="59856" xr:uid="{8C7A2849-BEED-4864-8E2E-2D58B348B4DE}"/>
    <cellStyle name="Top and Bottom Border 7 2 4 2" xfId="59857" xr:uid="{DE8BD3E3-552C-405D-A27D-A3988E21FB09}"/>
    <cellStyle name="Top and Bottom Border 7 2 4 2 2" xfId="59858" xr:uid="{4CCE3F4B-B664-482B-A573-F31C77AEDAB4}"/>
    <cellStyle name="Top and Bottom Border 7 2 4 2 3" xfId="59859" xr:uid="{F3C6C7A9-978A-47A7-8A7B-470FAC64BFDB}"/>
    <cellStyle name="Top and Bottom Border 7 2 4 2 4" xfId="59860" xr:uid="{51111D64-D635-4CF4-A18B-30ED5917E39B}"/>
    <cellStyle name="Top and Bottom Border 7 2 4 2 5" xfId="59861" xr:uid="{10B48A42-3ABD-4FEE-A11D-C5C7BF3D1310}"/>
    <cellStyle name="Top and Bottom Border 7 2 4 3" xfId="59862" xr:uid="{6ECB8D83-8EE9-4B63-AEC0-574189923D98}"/>
    <cellStyle name="Top and Bottom Border 7 2 4 3 2" xfId="59863" xr:uid="{C3F13101-621E-43A7-8856-B185632ECC25}"/>
    <cellStyle name="Top and Bottom Border 7 2 4 3 3" xfId="59864" xr:uid="{1B853090-CA2C-42DC-9205-7B34FAE67026}"/>
    <cellStyle name="Top and Bottom Border 7 2 4 3 4" xfId="59865" xr:uid="{8AEF60E2-099F-48E0-B4A9-50D4467032A1}"/>
    <cellStyle name="Top and Bottom Border 7 2 4 3 5" xfId="59866" xr:uid="{8503CFB7-97CD-4CCD-AB7A-4B8409F57757}"/>
    <cellStyle name="Top and Bottom Border 7 2 4 4" xfId="59867" xr:uid="{5BE81DF9-6582-4B62-AE5E-2A9546C1AB77}"/>
    <cellStyle name="Top and Bottom Border 7 2 4 5" xfId="59868" xr:uid="{E7184BCF-DA0C-4583-B5ED-95C9B2BF4B10}"/>
    <cellStyle name="Top and Bottom Border 7 2 4 6" xfId="59869" xr:uid="{D116342A-C778-43A4-AEDE-92574DC4A3BB}"/>
    <cellStyle name="Top and Bottom Border 7 2 4 7" xfId="59870" xr:uid="{32A8A56A-DEBB-4D60-942F-12F50EE68D44}"/>
    <cellStyle name="Top and Bottom Border 7 2 5" xfId="59871" xr:uid="{1DA4197B-D0CB-4C7B-B5B7-7E8A16C2F74B}"/>
    <cellStyle name="Top and Bottom Border 7 2 5 2" xfId="59872" xr:uid="{DBAA9C29-B27D-4002-950B-157F1B3AF658}"/>
    <cellStyle name="Top and Bottom Border 7 2 5 3" xfId="59873" xr:uid="{9935AFC4-CAD4-4DF8-9378-E2B40A5BC66C}"/>
    <cellStyle name="Top and Bottom Border 7 2 5 4" xfId="59874" xr:uid="{8941FE50-8198-4022-B48F-E92B48BB01EA}"/>
    <cellStyle name="Top and Bottom Border 7 2 5 5" xfId="59875" xr:uid="{9EE7A29C-6C9B-46CC-A720-F10FDD703271}"/>
    <cellStyle name="Top and Bottom Border 7 2 6" xfId="59876" xr:uid="{CBBB12DF-A20E-4EAB-8A2A-0745496EB775}"/>
    <cellStyle name="Top and Bottom Border 7 2 6 2" xfId="59877" xr:uid="{44D794A5-2F11-4ABD-AE19-80DCDF10A98B}"/>
    <cellStyle name="Top and Bottom Border 7 2 6 3" xfId="59878" xr:uid="{804ADA78-EDCC-4BEA-B758-31806EF06BFB}"/>
    <cellStyle name="Top and Bottom Border 7 2 6 4" xfId="59879" xr:uid="{9CA24DDF-D13F-4A97-9528-5D0746EC7896}"/>
    <cellStyle name="Top and Bottom Border 7 2 6 5" xfId="59880" xr:uid="{BEA6E8F3-7D94-4413-AEAD-B77A529F9F70}"/>
    <cellStyle name="Top and Bottom Border 7 2 7" xfId="59881" xr:uid="{FA1A158E-152B-4A24-B471-22C8822DE4DB}"/>
    <cellStyle name="Top and Bottom Border 7 2 8" xfId="59882" xr:uid="{2A6041F8-6205-4513-914F-8B9AC79C7EE5}"/>
    <cellStyle name="Top and Bottom Border 7 2 9" xfId="59883" xr:uid="{0623A7C0-2941-461C-B675-BF082EE49AB6}"/>
    <cellStyle name="Top and Bottom Border 7 2_Commentaires" xfId="59884" xr:uid="{A5800258-D867-4BDE-A1CB-4A36C89C0278}"/>
    <cellStyle name="Top and Bottom Border 7 3" xfId="59885" xr:uid="{822E89AF-B8E2-404A-878D-7779A685DBC8}"/>
    <cellStyle name="Top and Bottom Border 7 3 2" xfId="59886" xr:uid="{8289D2CC-0DF6-41AA-B531-D1EF46A45F77}"/>
    <cellStyle name="Top and Bottom Border 7 3 2 2" xfId="59887" xr:uid="{38762B19-09D8-424E-847E-8E947A639512}"/>
    <cellStyle name="Top and Bottom Border 7 3 2 3" xfId="59888" xr:uid="{0ADFB05A-6112-4347-8232-A80E6D811EE0}"/>
    <cellStyle name="Top and Bottom Border 7 3 2 4" xfId="59889" xr:uid="{A45AB041-2B9D-471A-9366-D3C5F952641C}"/>
    <cellStyle name="Top and Bottom Border 7 3 2 5" xfId="59890" xr:uid="{07637192-3D31-4D1C-B31B-750271D38DE9}"/>
    <cellStyle name="Top and Bottom Border 7 3 2_Commentaires" xfId="59891" xr:uid="{D4294589-1CFF-4909-9EAA-13F17F3F9F1C}"/>
    <cellStyle name="Top and Bottom Border 7 3 3" xfId="59892" xr:uid="{088B8670-4F35-4840-97A7-E24477BC417B}"/>
    <cellStyle name="Top and Bottom Border 7 3 3 2" xfId="59893" xr:uid="{F55E462B-4A29-485B-929C-CD8263B73135}"/>
    <cellStyle name="Top and Bottom Border 7 3 3 3" xfId="59894" xr:uid="{818DA2D8-ED96-4F90-864D-FA13B3977716}"/>
    <cellStyle name="Top and Bottom Border 7 3 3 4" xfId="59895" xr:uid="{C09B1047-D6A9-4DE2-9697-EBAEEC747BC9}"/>
    <cellStyle name="Top and Bottom Border 7 3 3 5" xfId="59896" xr:uid="{FAFDFD1B-0A32-4DF4-A3BD-FE9799169B8C}"/>
    <cellStyle name="Top and Bottom Border 7 3 4" xfId="59897" xr:uid="{DF7D9E2A-DB12-4E7A-96F8-3130B7012117}"/>
    <cellStyle name="Top and Bottom Border 7 3 5" xfId="59898" xr:uid="{C9D1DF2D-3824-456A-A299-EC65CF78BF6B}"/>
    <cellStyle name="Top and Bottom Border 7 3 6" xfId="59899" xr:uid="{EEFC72CC-7E51-4ACF-95B9-E501F1836DA5}"/>
    <cellStyle name="Top and Bottom Border 7 3 7" xfId="59900" xr:uid="{0B6C57AE-C5A1-472E-82C3-4F502E9DF3D2}"/>
    <cellStyle name="Top and Bottom Border 7 3_Commentaires" xfId="59901" xr:uid="{AB388642-1E15-4B0A-BEFA-D297D5FDB7F0}"/>
    <cellStyle name="Top and Bottom Border 7 4" xfId="59902" xr:uid="{E800DA0E-6E52-4B4F-A423-195B6C8422EF}"/>
    <cellStyle name="Top and Bottom Border 7 4 2" xfId="59903" xr:uid="{27310DF5-BD66-4094-BB08-CEDD78F2A85E}"/>
    <cellStyle name="Top and Bottom Border 7 4 2 2" xfId="59904" xr:uid="{FC858B12-1B8D-428E-8873-DD5ADF358DE4}"/>
    <cellStyle name="Top and Bottom Border 7 4 2 3" xfId="59905" xr:uid="{3231382E-E059-44D6-8B53-76AF14F7148D}"/>
    <cellStyle name="Top and Bottom Border 7 4 2 4" xfId="59906" xr:uid="{96DDEA7C-07B8-4384-85D1-C74FE9FA5FC0}"/>
    <cellStyle name="Top and Bottom Border 7 4 2 5" xfId="59907" xr:uid="{6F5EC06A-2759-4D59-9602-54440ECF176F}"/>
    <cellStyle name="Top and Bottom Border 7 4 2_Commentaires" xfId="59908" xr:uid="{F4D69A5B-C914-4381-956D-8BE4F8DE1A5C}"/>
    <cellStyle name="Top and Bottom Border 7 4 3" xfId="59909" xr:uid="{6C0A4F81-D13B-466D-87AD-33844BAD196B}"/>
    <cellStyle name="Top and Bottom Border 7 4 3 2" xfId="59910" xr:uid="{AA2483C1-15FB-463C-8BE6-7347741A313C}"/>
    <cellStyle name="Top and Bottom Border 7 4 3 3" xfId="59911" xr:uid="{4DDAF17D-7598-4E8C-BC1B-92BD96E710A0}"/>
    <cellStyle name="Top and Bottom Border 7 4 3 4" xfId="59912" xr:uid="{AA653E2D-A157-45A3-8190-9526BCBF9D13}"/>
    <cellStyle name="Top and Bottom Border 7 4 3 5" xfId="59913" xr:uid="{453A7F7C-CA41-4080-96C8-202F38D9AA46}"/>
    <cellStyle name="Top and Bottom Border 7 4 4" xfId="59914" xr:uid="{CC08C886-B590-4822-937A-0452021AB103}"/>
    <cellStyle name="Top and Bottom Border 7 4 5" xfId="59915" xr:uid="{1D19DFC6-5B06-46B0-B16F-F24F6E16BAD9}"/>
    <cellStyle name="Top and Bottom Border 7 4 6" xfId="59916" xr:uid="{D768A566-31F4-47C7-9E20-EA814C3BC52B}"/>
    <cellStyle name="Top and Bottom Border 7 4 7" xfId="59917" xr:uid="{C4DCEB95-6063-4AAF-A393-C080EBEF5105}"/>
    <cellStyle name="Top and Bottom Border 7 4_Commentaires" xfId="59918" xr:uid="{136FC853-9514-4AA2-AED5-D1793158D28A}"/>
    <cellStyle name="Top and Bottom Border 7 5" xfId="59919" xr:uid="{B988D686-88FA-4665-9955-4E52AA33D180}"/>
    <cellStyle name="Top and Bottom Border 7 5 2" xfId="59920" xr:uid="{797A6ED0-9C06-4681-BE0D-9EC3ADDABDA9}"/>
    <cellStyle name="Top and Bottom Border 7 5 2 2" xfId="59921" xr:uid="{6C5A9678-685F-41C9-A131-A6D523913424}"/>
    <cellStyle name="Top and Bottom Border 7 5 2 3" xfId="59922" xr:uid="{44CC7495-D560-4831-8A00-301C5825CD31}"/>
    <cellStyle name="Top and Bottom Border 7 5 2 4" xfId="59923" xr:uid="{47959AB0-88A7-4F4A-AF50-E433C2AB6752}"/>
    <cellStyle name="Top and Bottom Border 7 5 2 5" xfId="59924" xr:uid="{850DF808-FAB3-44B8-99E2-A921421FB590}"/>
    <cellStyle name="Top and Bottom Border 7 5 2_Commentaires" xfId="59925" xr:uid="{25F0C417-C8CA-470B-BAFA-E5141D43AC51}"/>
    <cellStyle name="Top and Bottom Border 7 5 3" xfId="59926" xr:uid="{6C8EDE26-AB8F-4633-A9F1-B8575CB712FF}"/>
    <cellStyle name="Top and Bottom Border 7 5 3 2" xfId="59927" xr:uid="{D79F0D7D-8492-47B4-AA6A-F2BA310D7113}"/>
    <cellStyle name="Top and Bottom Border 7 5 3 3" xfId="59928" xr:uid="{611B71F6-7EF4-4980-96E6-1C3CB8EB9BFB}"/>
    <cellStyle name="Top and Bottom Border 7 5 3 4" xfId="59929" xr:uid="{DD80CBB9-DCAB-442E-BCDD-884448DD64CB}"/>
    <cellStyle name="Top and Bottom Border 7 5 3 5" xfId="59930" xr:uid="{F6644C22-5F8A-4D8A-B469-93B7F1129C9E}"/>
    <cellStyle name="Top and Bottom Border 7 5 4" xfId="59931" xr:uid="{6A48AEA4-EAE4-43B7-9441-4A53BAE6039C}"/>
    <cellStyle name="Top and Bottom Border 7 5 5" xfId="59932" xr:uid="{E48DCA49-4158-4377-88E5-3AA2D7C1D6E9}"/>
    <cellStyle name="Top and Bottom Border 7 5 6" xfId="59933" xr:uid="{F43A02E0-F445-45BB-AB0E-963C4C7DDFE8}"/>
    <cellStyle name="Top and Bottom Border 7 5 7" xfId="59934" xr:uid="{6E740EE0-24BB-49C0-BF36-6B07250E5064}"/>
    <cellStyle name="Top and Bottom Border 7 5_Commentaires" xfId="59935" xr:uid="{02C4AAF4-A3F9-4C94-8781-CE2365B242BC}"/>
    <cellStyle name="Top and Bottom Border 7 6" xfId="59936" xr:uid="{779F945E-A6B4-477A-9FBC-7994D36990B8}"/>
    <cellStyle name="Top and Bottom Border 7 6 2" xfId="59937" xr:uid="{A36663C4-1190-44AA-A3DB-104020E11B81}"/>
    <cellStyle name="Top and Bottom Border 7 6 2 2" xfId="59938" xr:uid="{097800D0-200A-4A29-ACFA-0FB32DA2032B}"/>
    <cellStyle name="Top and Bottom Border 7 6 2 3" xfId="59939" xr:uid="{2283E9DE-A3F6-4417-B2AB-56D8B668BB47}"/>
    <cellStyle name="Top and Bottom Border 7 6 2 4" xfId="59940" xr:uid="{BA0E26FE-1202-41A6-BBF0-81533A14B329}"/>
    <cellStyle name="Top and Bottom Border 7 6 2 5" xfId="59941" xr:uid="{20E776D9-3179-4F50-B718-2221F49C9DDE}"/>
    <cellStyle name="Top and Bottom Border 7 6 2_Commentaires" xfId="59942" xr:uid="{DC05372E-CD09-44CF-9750-7F5F90E3B287}"/>
    <cellStyle name="Top and Bottom Border 7 6 3" xfId="59943" xr:uid="{E802240E-6770-4879-98DD-6999D1F09EAB}"/>
    <cellStyle name="Top and Bottom Border 7 6 3 2" xfId="59944" xr:uid="{1D792A18-1F78-4691-A419-CCAD10879E9A}"/>
    <cellStyle name="Top and Bottom Border 7 6 3 3" xfId="59945" xr:uid="{F23CE89D-576A-476B-A93E-A7FAA34E187F}"/>
    <cellStyle name="Top and Bottom Border 7 6 3 4" xfId="59946" xr:uid="{79A28F58-DD5F-473B-9093-01E0AC27DE4F}"/>
    <cellStyle name="Top and Bottom Border 7 6 3 5" xfId="59947" xr:uid="{903DE466-DE55-430F-BF4B-7F1EAFE27693}"/>
    <cellStyle name="Top and Bottom Border 7 6 4" xfId="59948" xr:uid="{59CBAEB3-8FCF-4C4A-BF7A-2F68EBF0B9D0}"/>
    <cellStyle name="Top and Bottom Border 7 6 5" xfId="59949" xr:uid="{019939AA-95B5-466B-BFDF-59441220471C}"/>
    <cellStyle name="Top and Bottom Border 7 6 6" xfId="59950" xr:uid="{9EA21CB5-DE01-40FD-BCD7-7C46E1C01FF9}"/>
    <cellStyle name="Top and Bottom Border 7 6 7" xfId="59951" xr:uid="{2CE9A807-B103-4B14-A1D1-ADD970EEE29F}"/>
    <cellStyle name="Top and Bottom Border 7 6_Commentaires" xfId="59952" xr:uid="{75366638-97B6-47B1-AF4D-5F9D08CFCCF1}"/>
    <cellStyle name="Top and Bottom Border 7 7" xfId="59953" xr:uid="{2A204CDB-BB58-4AFE-82DE-E0E75592E96E}"/>
    <cellStyle name="Top and Bottom Border 7 7 2" xfId="59954" xr:uid="{DA100B3C-BF48-437B-9EBF-3A211B7A59BB}"/>
    <cellStyle name="Top and Bottom Border 7 7 2 2" xfId="59955" xr:uid="{67F9FC72-90F8-4E93-8908-606B8AF22287}"/>
    <cellStyle name="Top and Bottom Border 7 7 2 3" xfId="59956" xr:uid="{7530AC57-5853-487A-A89D-78C93EE100F2}"/>
    <cellStyle name="Top and Bottom Border 7 7 2 4" xfId="59957" xr:uid="{B23F1547-9CF0-4EEA-8EC1-7D8CA96309A4}"/>
    <cellStyle name="Top and Bottom Border 7 7 2 5" xfId="59958" xr:uid="{FEB9D1AE-9B25-495C-BF6F-AAF59FC33BA4}"/>
    <cellStyle name="Top and Bottom Border 7 7 2_Commentaires" xfId="59959" xr:uid="{CC85C4F7-6A6A-4944-A9BA-6B1E7B04B28D}"/>
    <cellStyle name="Top and Bottom Border 7 7 3" xfId="59960" xr:uid="{678CFE53-8EDD-420C-A7BE-FC5C21CB3D69}"/>
    <cellStyle name="Top and Bottom Border 7 7 4" xfId="59961" xr:uid="{7E4F6ACB-7A94-4B04-9A5F-C4EF0EB315D8}"/>
    <cellStyle name="Top and Bottom Border 7 7 5" xfId="59962" xr:uid="{85067F02-08B0-4703-A1DE-C53B3F4E1D44}"/>
    <cellStyle name="Top and Bottom Border 7 7 6" xfId="59963" xr:uid="{2618286E-8070-43A2-82E7-51E849AC7F06}"/>
    <cellStyle name="Top and Bottom Border 7 7_Commentaires" xfId="59964" xr:uid="{9B358376-9D4C-4EEB-8301-EE8607CE2C7B}"/>
    <cellStyle name="Top and Bottom Border 7 8" xfId="59965" xr:uid="{3F05EC40-5321-445D-8491-EBCC52880537}"/>
    <cellStyle name="Top and Bottom Border 7 8 2" xfId="59966" xr:uid="{237C4FE0-63A2-4F9C-AF5A-AADA64B7835C}"/>
    <cellStyle name="Top and Bottom Border 7 8 3" xfId="59967" xr:uid="{8F6C070D-8C52-4486-A9E6-589391A548DA}"/>
    <cellStyle name="Top and Bottom Border 7 8 4" xfId="59968" xr:uid="{DAE7A1A9-DD5B-4179-B009-40646A7138EF}"/>
    <cellStyle name="Top and Bottom Border 7 8 5" xfId="59969" xr:uid="{9A99B4B5-5CC7-462E-9CBF-AB7194331D74}"/>
    <cellStyle name="Top and Bottom Border 7 8_Commentaires" xfId="59970" xr:uid="{4A547EC9-EEB3-423D-84A3-C6B9589219CB}"/>
    <cellStyle name="Top and Bottom Border 7 9" xfId="59971" xr:uid="{966ED7E2-02CB-4A56-841F-E8FEC8318F93}"/>
    <cellStyle name="Top and Bottom Border 7 9 2" xfId="59972" xr:uid="{334F7F9B-6161-45AE-9460-3993DB81EE38}"/>
    <cellStyle name="Top and Bottom Border 7 9_Commentaires" xfId="59973" xr:uid="{8E36E9FE-A8ED-4B8E-9B96-8D65529DED29}"/>
    <cellStyle name="Top and Bottom Border 7_Commentaires" xfId="59974" xr:uid="{7E94B8FB-5353-4AD2-856F-6992A494135B}"/>
    <cellStyle name="Top and Bottom Border 8" xfId="59975" xr:uid="{F1CF36E9-27C4-4C49-A826-85D4D7A4D1FD}"/>
    <cellStyle name="Top and Bottom Border 8 10" xfId="59976" xr:uid="{E19588A1-CF86-4C2A-B0B3-277F2A9CB3AA}"/>
    <cellStyle name="Top and Bottom Border 8 11" xfId="59977" xr:uid="{381DA5CF-2E1B-482D-B81E-D00CF7AC0D26}"/>
    <cellStyle name="Top and Bottom Border 8 12" xfId="59978" xr:uid="{0BD6E5CA-8738-4472-8FB4-723B6167F924}"/>
    <cellStyle name="Top and Bottom Border 8 2" xfId="59979" xr:uid="{2C1B5E5E-A625-4D4A-93B9-E694FBDFED64}"/>
    <cellStyle name="Top and Bottom Border 8 2 10" xfId="59980" xr:uid="{A633E5D1-8C22-4143-BDA0-59651978AD2D}"/>
    <cellStyle name="Top and Bottom Border 8 2 2" xfId="59981" xr:uid="{10B5EC43-767B-48EE-8677-18CA29D083E0}"/>
    <cellStyle name="Top and Bottom Border 8 2 2 2" xfId="59982" xr:uid="{8CBDE0A7-BCAF-4208-8661-9E35410AF06E}"/>
    <cellStyle name="Top and Bottom Border 8 2 2 2 2" xfId="59983" xr:uid="{A2C9D705-4390-4AF7-BEDF-E04CDB4E4281}"/>
    <cellStyle name="Top and Bottom Border 8 2 2 2 3" xfId="59984" xr:uid="{1790CCC9-5317-49AE-BA5F-0058F28A49AA}"/>
    <cellStyle name="Top and Bottom Border 8 2 2 2 4" xfId="59985" xr:uid="{A1EDB393-50C8-4EA7-B2FF-E054029E262C}"/>
    <cellStyle name="Top and Bottom Border 8 2 2 2 5" xfId="59986" xr:uid="{85F9F84C-EEDF-4EF9-A0F7-E01E8987B8BD}"/>
    <cellStyle name="Top and Bottom Border 8 2 2 3" xfId="59987" xr:uid="{C6E3731F-64F7-4B08-9065-4AF0DE45B26C}"/>
    <cellStyle name="Top and Bottom Border 8 2 2 3 2" xfId="59988" xr:uid="{5D21B750-A876-4C84-9EA5-5F628E91D67E}"/>
    <cellStyle name="Top and Bottom Border 8 2 2 3 3" xfId="59989" xr:uid="{CE6C4C3D-3AEF-452B-ADD4-EF8FC9107E0D}"/>
    <cellStyle name="Top and Bottom Border 8 2 2 3 4" xfId="59990" xr:uid="{D95EA736-4780-4A74-AEC3-6B27D2803639}"/>
    <cellStyle name="Top and Bottom Border 8 2 2 3 5" xfId="59991" xr:uid="{BAEFCE7D-CDBD-4DCD-9031-0F2CF9D9B032}"/>
    <cellStyle name="Top and Bottom Border 8 2 2 4" xfId="59992" xr:uid="{009EBD78-4B14-4876-B5A5-0A161FBEFDA5}"/>
    <cellStyle name="Top and Bottom Border 8 2 2 5" xfId="59993" xr:uid="{8469F27F-4056-4A97-9604-44C5B860C570}"/>
    <cellStyle name="Top and Bottom Border 8 2 2 6" xfId="59994" xr:uid="{39A13BEE-4B03-47E0-9DCE-17EDAF444F30}"/>
    <cellStyle name="Top and Bottom Border 8 2 2 7" xfId="59995" xr:uid="{16BDF004-5F52-41BF-B0BA-FBB51CBE7AC0}"/>
    <cellStyle name="Top and Bottom Border 8 2 2_Commentaires" xfId="59996" xr:uid="{1925A103-5C24-4F21-94E5-C01AE4E9D428}"/>
    <cellStyle name="Top and Bottom Border 8 2 3" xfId="59997" xr:uid="{CC6C9579-6079-4604-80A4-6FE69BB8A419}"/>
    <cellStyle name="Top and Bottom Border 8 2 3 2" xfId="59998" xr:uid="{A7BAA5D0-60C6-454E-B1D9-DFF8E2FFBA44}"/>
    <cellStyle name="Top and Bottom Border 8 2 3 2 2" xfId="59999" xr:uid="{5CE973FB-59E3-42C6-9032-03DF18462581}"/>
    <cellStyle name="Top and Bottom Border 8 2 3 2 3" xfId="60000" xr:uid="{F3237D94-6232-4354-9B04-0FE62F935DD2}"/>
    <cellStyle name="Top and Bottom Border 8 2 3 2 4" xfId="60001" xr:uid="{3FE90249-FF0D-49A1-8F44-C1569B4516FC}"/>
    <cellStyle name="Top and Bottom Border 8 2 3 2 5" xfId="60002" xr:uid="{CE8A9028-6049-40CB-AE41-3E56CC450FE1}"/>
    <cellStyle name="Top and Bottom Border 8 2 3 3" xfId="60003" xr:uid="{140F2208-E366-4596-B9E5-C5519DA777CF}"/>
    <cellStyle name="Top and Bottom Border 8 2 3 3 2" xfId="60004" xr:uid="{8AA173AC-76A4-4EC8-B4D6-585F1CC45C3A}"/>
    <cellStyle name="Top and Bottom Border 8 2 3 3 3" xfId="60005" xr:uid="{1CE0A9C0-093E-4B84-BC3B-2227FF957CA0}"/>
    <cellStyle name="Top and Bottom Border 8 2 3 3 4" xfId="60006" xr:uid="{1AC45A2E-CDE6-4419-9AB4-503846147F93}"/>
    <cellStyle name="Top and Bottom Border 8 2 3 3 5" xfId="60007" xr:uid="{F0D9DA2F-33AA-4E42-BCFF-3193188A088B}"/>
    <cellStyle name="Top and Bottom Border 8 2 3 4" xfId="60008" xr:uid="{AA6BF33D-C7C7-4B61-860B-8772795723E2}"/>
    <cellStyle name="Top and Bottom Border 8 2 3 5" xfId="60009" xr:uid="{538BCEED-EC35-43BB-96D3-12F2613C1433}"/>
    <cellStyle name="Top and Bottom Border 8 2 3 6" xfId="60010" xr:uid="{931D97CE-4F59-450D-92D3-64F2C2042C9A}"/>
    <cellStyle name="Top and Bottom Border 8 2 3 7" xfId="60011" xr:uid="{34CFA65F-07EE-457D-9675-1E5E9B4AE948}"/>
    <cellStyle name="Top and Bottom Border 8 2 3_Commentaires" xfId="60012" xr:uid="{652F20C3-DF97-4013-A361-F90537B47C7E}"/>
    <cellStyle name="Top and Bottom Border 8 2 4" xfId="60013" xr:uid="{9F39CE02-8193-4406-8301-FBDDEF706DFE}"/>
    <cellStyle name="Top and Bottom Border 8 2 4 2" xfId="60014" xr:uid="{BA852AAD-D2B8-4897-AFCC-C942A538EF3D}"/>
    <cellStyle name="Top and Bottom Border 8 2 4 2 2" xfId="60015" xr:uid="{7EB6107D-1A5E-4F34-AB48-6197A35141DC}"/>
    <cellStyle name="Top and Bottom Border 8 2 4 2 3" xfId="60016" xr:uid="{A928E368-287C-430B-BA0D-C473D640B62A}"/>
    <cellStyle name="Top and Bottom Border 8 2 4 2 4" xfId="60017" xr:uid="{7D382EA9-9E18-4241-A821-32E36E36A1DD}"/>
    <cellStyle name="Top and Bottom Border 8 2 4 2 5" xfId="60018" xr:uid="{4987BCBA-4F51-4D4E-B3F0-E8EA71692529}"/>
    <cellStyle name="Top and Bottom Border 8 2 4 3" xfId="60019" xr:uid="{84411B79-3920-4A3E-BD19-08727F94FBB9}"/>
    <cellStyle name="Top and Bottom Border 8 2 4 3 2" xfId="60020" xr:uid="{A9C0F36D-FA6C-4F07-8530-B205201ED565}"/>
    <cellStyle name="Top and Bottom Border 8 2 4 3 3" xfId="60021" xr:uid="{627799E0-6399-4D02-90BF-F009250844C4}"/>
    <cellStyle name="Top and Bottom Border 8 2 4 3 4" xfId="60022" xr:uid="{D7687269-3516-4677-B6DF-4033276FB023}"/>
    <cellStyle name="Top and Bottom Border 8 2 4 3 5" xfId="60023" xr:uid="{96731153-FBA2-4E74-B401-4599273A9BA6}"/>
    <cellStyle name="Top and Bottom Border 8 2 4 4" xfId="60024" xr:uid="{AC56E2E9-8781-42AA-9F3F-8D6AA73A1FBA}"/>
    <cellStyle name="Top and Bottom Border 8 2 4 5" xfId="60025" xr:uid="{F277265F-3A6E-42AA-B5E1-6E9B12BCD0E3}"/>
    <cellStyle name="Top and Bottom Border 8 2 4 6" xfId="60026" xr:uid="{B7853993-4621-4FBB-BCCD-19E10D427D2A}"/>
    <cellStyle name="Top and Bottom Border 8 2 4 7" xfId="60027" xr:uid="{27005A1C-6553-46ED-901A-6E292FBF633D}"/>
    <cellStyle name="Top and Bottom Border 8 2 5" xfId="60028" xr:uid="{60DB2F30-01F6-4DBA-B998-B57B02AC8780}"/>
    <cellStyle name="Top and Bottom Border 8 2 5 2" xfId="60029" xr:uid="{0AF4C75E-E9F3-44B0-871F-F80927C9E2E4}"/>
    <cellStyle name="Top and Bottom Border 8 2 5 3" xfId="60030" xr:uid="{17472A79-73FF-4DBD-8D16-F7FBFDFF1191}"/>
    <cellStyle name="Top and Bottom Border 8 2 5 4" xfId="60031" xr:uid="{A07084A4-3082-47A9-AEF0-7FD9ED62B10B}"/>
    <cellStyle name="Top and Bottom Border 8 2 5 5" xfId="60032" xr:uid="{5E0AE29E-3309-4B1A-9968-19E4FD5BEB38}"/>
    <cellStyle name="Top and Bottom Border 8 2 6" xfId="60033" xr:uid="{8E881222-23A6-4F11-835D-F6D802046228}"/>
    <cellStyle name="Top and Bottom Border 8 2 6 2" xfId="60034" xr:uid="{3E86A606-D3D0-492E-A8D3-977A5CBAF10F}"/>
    <cellStyle name="Top and Bottom Border 8 2 6 3" xfId="60035" xr:uid="{A0265CD0-3DB2-45BD-8C89-C219D7356ED6}"/>
    <cellStyle name="Top and Bottom Border 8 2 6 4" xfId="60036" xr:uid="{1AC1641A-D8DF-4F34-9B22-0C66F0E5F783}"/>
    <cellStyle name="Top and Bottom Border 8 2 6 5" xfId="60037" xr:uid="{F00B68A0-8F2B-4320-BF6C-BA6EFF479C36}"/>
    <cellStyle name="Top and Bottom Border 8 2 7" xfId="60038" xr:uid="{E4E1BB7D-CFD9-485C-8467-C6BE5003BA9A}"/>
    <cellStyle name="Top and Bottom Border 8 2 8" xfId="60039" xr:uid="{01B4C332-7C4F-482D-B352-CC898F0ED0E8}"/>
    <cellStyle name="Top and Bottom Border 8 2 9" xfId="60040" xr:uid="{9C6CA72A-6B8F-446D-9AF8-444B782B9C32}"/>
    <cellStyle name="Top and Bottom Border 8 2_Commentaires" xfId="60041" xr:uid="{93A01E73-426C-4EFA-87EF-0482A6D4352C}"/>
    <cellStyle name="Top and Bottom Border 8 3" xfId="60042" xr:uid="{B5D43EDE-1A75-4225-87B2-D68129E79F6B}"/>
    <cellStyle name="Top and Bottom Border 8 3 2" xfId="60043" xr:uid="{FBE73572-1CFD-4EC7-A9D3-A1E214826300}"/>
    <cellStyle name="Top and Bottom Border 8 3 2 2" xfId="60044" xr:uid="{6284BA0F-1CA5-4402-B1B5-995F32B36E7F}"/>
    <cellStyle name="Top and Bottom Border 8 3 2 3" xfId="60045" xr:uid="{802B9617-FC89-4FA3-9B74-21A13BEF5F88}"/>
    <cellStyle name="Top and Bottom Border 8 3 2 4" xfId="60046" xr:uid="{0148C3D4-3A36-430B-8A68-7FBEB0B51219}"/>
    <cellStyle name="Top and Bottom Border 8 3 2 5" xfId="60047" xr:uid="{39136D0B-7F4B-4CFB-82CF-143594D8AB14}"/>
    <cellStyle name="Top and Bottom Border 8 3 2_Commentaires" xfId="60048" xr:uid="{C16E9B90-DBAF-4561-ACEB-A8B3B96067B3}"/>
    <cellStyle name="Top and Bottom Border 8 3 3" xfId="60049" xr:uid="{3FADCC77-033A-406C-9D4B-A7B132C2610E}"/>
    <cellStyle name="Top and Bottom Border 8 3 3 2" xfId="60050" xr:uid="{37E0A33F-A00C-48AE-B4AB-5EF248B7BD7B}"/>
    <cellStyle name="Top and Bottom Border 8 3 3 3" xfId="60051" xr:uid="{FFEA1B0D-85CC-473E-B7EE-166148F443D9}"/>
    <cellStyle name="Top and Bottom Border 8 3 3 4" xfId="60052" xr:uid="{DB813A58-D7A7-48BF-BA88-A722F554EF89}"/>
    <cellStyle name="Top and Bottom Border 8 3 3 5" xfId="60053" xr:uid="{A44CB970-5F84-4910-B234-F29295B2F2A6}"/>
    <cellStyle name="Top and Bottom Border 8 3 4" xfId="60054" xr:uid="{6EF21BDA-EF5F-44BB-9632-F00286629686}"/>
    <cellStyle name="Top and Bottom Border 8 3 5" xfId="60055" xr:uid="{0709E66F-142A-4876-83E6-BF847033B1C0}"/>
    <cellStyle name="Top and Bottom Border 8 3 6" xfId="60056" xr:uid="{D943BB77-AD8D-4B23-8226-62C5C2E0E250}"/>
    <cellStyle name="Top and Bottom Border 8 3 7" xfId="60057" xr:uid="{0AC977B7-0CD4-4BDC-9CA4-56607BB3C83C}"/>
    <cellStyle name="Top and Bottom Border 8 3_Commentaires" xfId="60058" xr:uid="{1C3791A8-DB05-4CCD-9B3F-505C9C818C57}"/>
    <cellStyle name="Top and Bottom Border 8 4" xfId="60059" xr:uid="{6C29F1A2-378B-47AA-92A9-B68242734F60}"/>
    <cellStyle name="Top and Bottom Border 8 4 2" xfId="60060" xr:uid="{9887278A-8EC1-4121-80A6-36973FCA1A03}"/>
    <cellStyle name="Top and Bottom Border 8 4 2 2" xfId="60061" xr:uid="{ED8F1217-FFAE-4CB2-8842-AAA17E37A913}"/>
    <cellStyle name="Top and Bottom Border 8 4 2 3" xfId="60062" xr:uid="{C134E513-9C5E-487B-A53E-3435343BB2E5}"/>
    <cellStyle name="Top and Bottom Border 8 4 2 4" xfId="60063" xr:uid="{1523921A-13A2-45B6-B860-1F640C853856}"/>
    <cellStyle name="Top and Bottom Border 8 4 2 5" xfId="60064" xr:uid="{91CEE634-8884-45C3-953B-FFBD2FF52734}"/>
    <cellStyle name="Top and Bottom Border 8 4 2_Commentaires" xfId="60065" xr:uid="{4F3FC34C-DC0E-41CA-A51D-ABED3AFB60EF}"/>
    <cellStyle name="Top and Bottom Border 8 4 3" xfId="60066" xr:uid="{050AEED8-DF67-425A-896D-0FDCA7A01E05}"/>
    <cellStyle name="Top and Bottom Border 8 4 3 2" xfId="60067" xr:uid="{904347F0-FCEF-433E-A9FA-B068A028F57E}"/>
    <cellStyle name="Top and Bottom Border 8 4 3 3" xfId="60068" xr:uid="{1CB8CFF7-274E-443D-919F-F3FFCC5BFD42}"/>
    <cellStyle name="Top and Bottom Border 8 4 3 4" xfId="60069" xr:uid="{372CD00D-22A8-40F9-9DFD-2909FC643B8A}"/>
    <cellStyle name="Top and Bottom Border 8 4 3 5" xfId="60070" xr:uid="{9809D3BA-87AB-431B-93E9-897AD3E2A726}"/>
    <cellStyle name="Top and Bottom Border 8 4 4" xfId="60071" xr:uid="{EC4A0FEC-EF0F-4DBD-8BFD-40DCDF819764}"/>
    <cellStyle name="Top and Bottom Border 8 4 5" xfId="60072" xr:uid="{987150E2-5684-40C9-A4D3-CD58C3F85FD5}"/>
    <cellStyle name="Top and Bottom Border 8 4 6" xfId="60073" xr:uid="{A67541D8-D005-4478-B89B-111142A74D88}"/>
    <cellStyle name="Top and Bottom Border 8 4 7" xfId="60074" xr:uid="{9F61944B-0F2F-497C-837E-9321D804CB0C}"/>
    <cellStyle name="Top and Bottom Border 8 4_Commentaires" xfId="60075" xr:uid="{A03A3B6A-5335-4587-8C72-4648EBD0CC4C}"/>
    <cellStyle name="Top and Bottom Border 8 5" xfId="60076" xr:uid="{1C1852FA-4521-4C04-A3C8-DF1A596830E0}"/>
    <cellStyle name="Top and Bottom Border 8 5 2" xfId="60077" xr:uid="{62976067-2B6A-4E62-8B52-AAAA2F60F70B}"/>
    <cellStyle name="Top and Bottom Border 8 5 2 2" xfId="60078" xr:uid="{585C778C-5A96-4487-A475-303C30B02238}"/>
    <cellStyle name="Top and Bottom Border 8 5 2 3" xfId="60079" xr:uid="{2E091EC5-CAE0-442E-B05D-5E267F959F74}"/>
    <cellStyle name="Top and Bottom Border 8 5 2 4" xfId="60080" xr:uid="{594FBAAF-B638-46CF-A2F6-6AFFD2130213}"/>
    <cellStyle name="Top and Bottom Border 8 5 2 5" xfId="60081" xr:uid="{6B57852D-4660-41D5-8C3F-5CF1E6025A99}"/>
    <cellStyle name="Top and Bottom Border 8 5 2_Commentaires" xfId="60082" xr:uid="{C8D54C78-3FCB-41D9-B02A-B8BF5D6990C1}"/>
    <cellStyle name="Top and Bottom Border 8 5 3" xfId="60083" xr:uid="{5A203B6F-EE3F-45B4-B963-E98A86901189}"/>
    <cellStyle name="Top and Bottom Border 8 5 3 2" xfId="60084" xr:uid="{9C402CCD-BCED-48B5-A399-CA16CD17DFEC}"/>
    <cellStyle name="Top and Bottom Border 8 5 3 3" xfId="60085" xr:uid="{0D9B6566-911E-4E23-AB89-3C767D792B4B}"/>
    <cellStyle name="Top and Bottom Border 8 5 3 4" xfId="60086" xr:uid="{B7979904-0260-4B7C-A5AA-08A790D2CD15}"/>
    <cellStyle name="Top and Bottom Border 8 5 3 5" xfId="60087" xr:uid="{A36B8FB4-E467-4731-B526-53A06AC40933}"/>
    <cellStyle name="Top and Bottom Border 8 5 4" xfId="60088" xr:uid="{9BA84B45-9093-4704-974A-0938AD11FC38}"/>
    <cellStyle name="Top and Bottom Border 8 5 5" xfId="60089" xr:uid="{00DFCAC1-5988-4E64-8207-AC0734A681D6}"/>
    <cellStyle name="Top and Bottom Border 8 5 6" xfId="60090" xr:uid="{E91AAB81-C057-4545-8598-51A6DD92FFFC}"/>
    <cellStyle name="Top and Bottom Border 8 5 7" xfId="60091" xr:uid="{FA36CE78-8762-4E4A-9495-3E5A865353DB}"/>
    <cellStyle name="Top and Bottom Border 8 5_Commentaires" xfId="60092" xr:uid="{9720A475-1D24-4817-8FCA-66C58B4D4C9C}"/>
    <cellStyle name="Top and Bottom Border 8 6" xfId="60093" xr:uid="{3E62CF8D-360E-4142-ADAF-DA9B21C1D088}"/>
    <cellStyle name="Top and Bottom Border 8 6 2" xfId="60094" xr:uid="{D82CC3C0-5032-4228-9CA7-8BFFAA5E9221}"/>
    <cellStyle name="Top and Bottom Border 8 6 2 2" xfId="60095" xr:uid="{D420233C-E8C2-4B25-AEFA-B5C5885F2C54}"/>
    <cellStyle name="Top and Bottom Border 8 6 2 3" xfId="60096" xr:uid="{93BCDA63-0C6B-42B7-89FC-BAA5FB0CE195}"/>
    <cellStyle name="Top and Bottom Border 8 6 2 4" xfId="60097" xr:uid="{221958B7-13CB-493F-AC9D-4E33FB282E48}"/>
    <cellStyle name="Top and Bottom Border 8 6 2 5" xfId="60098" xr:uid="{6E4D0985-05C1-4FAB-B9B1-74C42BA87CAF}"/>
    <cellStyle name="Top and Bottom Border 8 6 2_Commentaires" xfId="60099" xr:uid="{3B48DC0B-07EE-4DA9-B514-32F9112CF5D7}"/>
    <cellStyle name="Top and Bottom Border 8 6 3" xfId="60100" xr:uid="{84109945-3B56-4B9C-A028-29349FDA8E74}"/>
    <cellStyle name="Top and Bottom Border 8 6 3 2" xfId="60101" xr:uid="{12795EA1-0839-42E5-89EA-230F1EE6AE89}"/>
    <cellStyle name="Top and Bottom Border 8 6 3 3" xfId="60102" xr:uid="{26A57442-840E-4885-875F-3BFDBAE91BE0}"/>
    <cellStyle name="Top and Bottom Border 8 6 3 4" xfId="60103" xr:uid="{405F093C-E476-4AB9-96CE-2260BBA8E368}"/>
    <cellStyle name="Top and Bottom Border 8 6 3 5" xfId="60104" xr:uid="{D15D259D-77E9-436F-A5A3-554591BC134F}"/>
    <cellStyle name="Top and Bottom Border 8 6 4" xfId="60105" xr:uid="{B235D00C-1C3D-464B-9367-1C16E8097764}"/>
    <cellStyle name="Top and Bottom Border 8 6 5" xfId="60106" xr:uid="{3D0E934D-60D0-4EEE-AC68-590F4AC88D19}"/>
    <cellStyle name="Top and Bottom Border 8 6 6" xfId="60107" xr:uid="{DD9CE67D-0987-4386-8A16-5A20BF30A711}"/>
    <cellStyle name="Top and Bottom Border 8 6 7" xfId="60108" xr:uid="{4364C85B-9911-4022-88FA-BADF18778893}"/>
    <cellStyle name="Top and Bottom Border 8 6_Commentaires" xfId="60109" xr:uid="{FB91AC15-FE9A-4117-AD45-B7CA73A8C690}"/>
    <cellStyle name="Top and Bottom Border 8 7" xfId="60110" xr:uid="{6F9D4697-0B42-4279-9802-8AAAEE773FAB}"/>
    <cellStyle name="Top and Bottom Border 8 7 2" xfId="60111" xr:uid="{A4AE9D60-35EE-4324-8078-ACB95BDCA1D9}"/>
    <cellStyle name="Top and Bottom Border 8 7 2 2" xfId="60112" xr:uid="{5C7FB99B-5BAD-4E8F-A15A-665AA8FEFE06}"/>
    <cellStyle name="Top and Bottom Border 8 7 2 3" xfId="60113" xr:uid="{52C1A896-1AA5-4F1F-93F0-873C3DAB56E7}"/>
    <cellStyle name="Top and Bottom Border 8 7 2 4" xfId="60114" xr:uid="{2320E716-E173-420D-A95A-E3661A052DFE}"/>
    <cellStyle name="Top and Bottom Border 8 7 2 5" xfId="60115" xr:uid="{76FE4E1B-53FD-4E1B-8496-82F7346F3F91}"/>
    <cellStyle name="Top and Bottom Border 8 7 2_Commentaires" xfId="60116" xr:uid="{301097AE-7D38-4AAB-B175-F494BF720533}"/>
    <cellStyle name="Top and Bottom Border 8 7 3" xfId="60117" xr:uid="{7865E109-E66C-4B82-943C-C465B3DE8704}"/>
    <cellStyle name="Top and Bottom Border 8 7 4" xfId="60118" xr:uid="{C6586F25-9049-42E3-9396-91F8EA990A58}"/>
    <cellStyle name="Top and Bottom Border 8 7 5" xfId="60119" xr:uid="{21FA1066-0DD8-45AC-9FF6-B878FF5D8293}"/>
    <cellStyle name="Top and Bottom Border 8 7 6" xfId="60120" xr:uid="{523F9017-5C46-405B-98B5-88D298CEEB4D}"/>
    <cellStyle name="Top and Bottom Border 8 7_Commentaires" xfId="60121" xr:uid="{4FC8CC19-0F14-4C7E-9109-6D92D308F90A}"/>
    <cellStyle name="Top and Bottom Border 8 8" xfId="60122" xr:uid="{F8C6A2DF-4911-46B9-A6B4-306D330FBD67}"/>
    <cellStyle name="Top and Bottom Border 8 8 2" xfId="60123" xr:uid="{E1E4E828-A2D1-4E8B-AA3A-347FB97AD4C1}"/>
    <cellStyle name="Top and Bottom Border 8 8 3" xfId="60124" xr:uid="{EF676AC5-078B-44EE-AC80-1DA7D704C7ED}"/>
    <cellStyle name="Top and Bottom Border 8 8 4" xfId="60125" xr:uid="{F48CA97C-0811-498B-927F-DD8395D206CF}"/>
    <cellStyle name="Top and Bottom Border 8 8 5" xfId="60126" xr:uid="{7922D3AE-1632-4636-8F6B-A0C53D7A3A43}"/>
    <cellStyle name="Top and Bottom Border 8 8_Commentaires" xfId="60127" xr:uid="{CB41C8B6-5822-412D-9794-5242C152B77B}"/>
    <cellStyle name="Top and Bottom Border 8 9" xfId="60128" xr:uid="{46EAE7CD-B365-4A82-B965-7D58E4137B68}"/>
    <cellStyle name="Top and Bottom Border 8 9 2" xfId="60129" xr:uid="{04FF36AA-F20C-4DDC-A42B-6AA15F48BB8C}"/>
    <cellStyle name="Top and Bottom Border 8 9_Commentaires" xfId="60130" xr:uid="{6FEAD3BC-3C21-409B-B513-56600583E3C7}"/>
    <cellStyle name="Top and Bottom Border 8_Commentaires" xfId="60131" xr:uid="{7ED3179B-117B-4CBA-871F-675709B3525F}"/>
    <cellStyle name="Top and Bottom Border 9" xfId="60132" xr:uid="{60B719E7-FDC7-4E3A-BBB3-BEE22614164A}"/>
    <cellStyle name="Top and Bottom Border 9 10" xfId="60133" xr:uid="{F460631A-717D-4DE8-A83E-A108C77E553A}"/>
    <cellStyle name="Top and Bottom Border 9 11" xfId="60134" xr:uid="{CCCDC40F-1F48-400D-8EE8-5217BEE9D7DB}"/>
    <cellStyle name="Top and Bottom Border 9 12" xfId="60135" xr:uid="{5AC4E997-5F0B-463A-AAAD-B4B558020D98}"/>
    <cellStyle name="Top and Bottom Border 9 2" xfId="60136" xr:uid="{4B1D5186-A1FD-4D12-981B-84B816A82C71}"/>
    <cellStyle name="Top and Bottom Border 9 2 10" xfId="60137" xr:uid="{8513008C-5F10-46AE-A974-B6530A11054E}"/>
    <cellStyle name="Top and Bottom Border 9 2 2" xfId="60138" xr:uid="{6669555A-CA6D-41B3-BEE7-1922E2B554C1}"/>
    <cellStyle name="Top and Bottom Border 9 2 2 2" xfId="60139" xr:uid="{2870BB74-500E-4400-AC70-39085EE6BFE5}"/>
    <cellStyle name="Top and Bottom Border 9 2 2 2 2" xfId="60140" xr:uid="{780A095B-8A13-4DDE-9E6C-3EE6E0621F9F}"/>
    <cellStyle name="Top and Bottom Border 9 2 2 2 3" xfId="60141" xr:uid="{CC06371B-1F6B-4E95-8D92-64E67F72EBFF}"/>
    <cellStyle name="Top and Bottom Border 9 2 2 2 4" xfId="60142" xr:uid="{AF21FEEC-565F-4129-8DC3-9BE3A11B5914}"/>
    <cellStyle name="Top and Bottom Border 9 2 2 2 5" xfId="60143" xr:uid="{EF4C74FA-EB7D-49A6-9F0A-B1345A3FE99D}"/>
    <cellStyle name="Top and Bottom Border 9 2 2 3" xfId="60144" xr:uid="{2FFBF602-6B71-4A37-8CE9-4425C48C1FFA}"/>
    <cellStyle name="Top and Bottom Border 9 2 2 3 2" xfId="60145" xr:uid="{C6824CB3-F2A9-4E99-A418-9FB36058EAE7}"/>
    <cellStyle name="Top and Bottom Border 9 2 2 3 3" xfId="60146" xr:uid="{FA86D59F-3632-4F7C-AB3A-92CF07791821}"/>
    <cellStyle name="Top and Bottom Border 9 2 2 3 4" xfId="60147" xr:uid="{61A19C68-1AE6-4E84-A070-60C0CB8AEDA0}"/>
    <cellStyle name="Top and Bottom Border 9 2 2 3 5" xfId="60148" xr:uid="{0DCCE027-4181-4647-B006-CB8F57A6178C}"/>
    <cellStyle name="Top and Bottom Border 9 2 2 4" xfId="60149" xr:uid="{B4545EEC-5019-4BA3-B9BA-6C9F7F5DB303}"/>
    <cellStyle name="Top and Bottom Border 9 2 2 5" xfId="60150" xr:uid="{11E0A2C4-0432-4BA1-B9A2-889CAF78F886}"/>
    <cellStyle name="Top and Bottom Border 9 2 2 6" xfId="60151" xr:uid="{B0DCF0BC-936B-42D3-B397-610771C3A785}"/>
    <cellStyle name="Top and Bottom Border 9 2 2 7" xfId="60152" xr:uid="{456C1C44-FBFE-4047-9A08-0FC8548EF5FE}"/>
    <cellStyle name="Top and Bottom Border 9 2 2_Commentaires" xfId="60153" xr:uid="{7C8DF51E-7043-42AB-AAC2-6B469FE6796C}"/>
    <cellStyle name="Top and Bottom Border 9 2 3" xfId="60154" xr:uid="{86EEB7C6-AC82-47BA-A753-E0B265B4207E}"/>
    <cellStyle name="Top and Bottom Border 9 2 3 2" xfId="60155" xr:uid="{1FD3D2DA-F7C2-45DB-A551-BF64EBD6AF75}"/>
    <cellStyle name="Top and Bottom Border 9 2 3 2 2" xfId="60156" xr:uid="{440B29DA-3A6B-427D-88CC-4CF91CD20982}"/>
    <cellStyle name="Top and Bottom Border 9 2 3 2 3" xfId="60157" xr:uid="{F5022183-0AF7-4965-820E-6A159F14F4A9}"/>
    <cellStyle name="Top and Bottom Border 9 2 3 2 4" xfId="60158" xr:uid="{9D36AE2A-3268-4CCB-8920-19DA54CCED78}"/>
    <cellStyle name="Top and Bottom Border 9 2 3 2 5" xfId="60159" xr:uid="{AE1E819C-30B6-4136-9917-AB74F5C6E501}"/>
    <cellStyle name="Top and Bottom Border 9 2 3 3" xfId="60160" xr:uid="{01D3A24B-005B-4D4B-BCCC-D26E0CD95BA6}"/>
    <cellStyle name="Top and Bottom Border 9 2 3 3 2" xfId="60161" xr:uid="{C70EB174-059D-42C7-8CD6-57CDA9A5931B}"/>
    <cellStyle name="Top and Bottom Border 9 2 3 3 3" xfId="60162" xr:uid="{785C4FF7-595D-4CA6-BB6E-A65CE44764F3}"/>
    <cellStyle name="Top and Bottom Border 9 2 3 3 4" xfId="60163" xr:uid="{0C106ABA-2F47-49B0-82A5-D7AA9668B135}"/>
    <cellStyle name="Top and Bottom Border 9 2 3 3 5" xfId="60164" xr:uid="{D104EEC2-EEA8-4612-9104-22E6777188DD}"/>
    <cellStyle name="Top and Bottom Border 9 2 3 4" xfId="60165" xr:uid="{EF15716B-863C-4300-9216-39BC5267C149}"/>
    <cellStyle name="Top and Bottom Border 9 2 3 5" xfId="60166" xr:uid="{254D1AFE-6726-4631-B1BF-5042A169DB1A}"/>
    <cellStyle name="Top and Bottom Border 9 2 3 6" xfId="60167" xr:uid="{755EE2D9-2D8E-4CE8-A69B-905EB95EA4AA}"/>
    <cellStyle name="Top and Bottom Border 9 2 3 7" xfId="60168" xr:uid="{12975D32-DFD5-4939-9E13-172948EE97AC}"/>
    <cellStyle name="Top and Bottom Border 9 2 3_Commentaires" xfId="60169" xr:uid="{7FB15ACB-1BF2-4853-BF38-9BE456BD8025}"/>
    <cellStyle name="Top and Bottom Border 9 2 4" xfId="60170" xr:uid="{2C92926C-8A93-4498-8284-43545E8934A2}"/>
    <cellStyle name="Top and Bottom Border 9 2 4 2" xfId="60171" xr:uid="{7BF2A289-65BC-438B-A9C0-B08EE7A787FD}"/>
    <cellStyle name="Top and Bottom Border 9 2 4 2 2" xfId="60172" xr:uid="{C0471C8F-DC1F-4120-8EBF-8593377260DB}"/>
    <cellStyle name="Top and Bottom Border 9 2 4 2 3" xfId="60173" xr:uid="{26923828-9886-49C1-BF73-2BC368536638}"/>
    <cellStyle name="Top and Bottom Border 9 2 4 2 4" xfId="60174" xr:uid="{04DB4031-4DB0-4189-AF24-A260D16937CC}"/>
    <cellStyle name="Top and Bottom Border 9 2 4 2 5" xfId="60175" xr:uid="{30773126-3200-4256-8696-13A011BC880C}"/>
    <cellStyle name="Top and Bottom Border 9 2 4 3" xfId="60176" xr:uid="{9BE6CAEB-101E-4D45-8E37-2FF43673612A}"/>
    <cellStyle name="Top and Bottom Border 9 2 4 3 2" xfId="60177" xr:uid="{61575C46-C5ED-4BA4-BA1C-57B656E1996F}"/>
    <cellStyle name="Top and Bottom Border 9 2 4 3 3" xfId="60178" xr:uid="{45FB6AD3-95BA-4520-8183-4638284F867E}"/>
    <cellStyle name="Top and Bottom Border 9 2 4 3 4" xfId="60179" xr:uid="{9CA4FEFF-30B9-4580-A511-67099C3E8FA7}"/>
    <cellStyle name="Top and Bottom Border 9 2 4 3 5" xfId="60180" xr:uid="{2E7E40DF-3036-48CD-8751-8A7303D9E9DC}"/>
    <cellStyle name="Top and Bottom Border 9 2 4 4" xfId="60181" xr:uid="{FE03EFC1-1442-4CF5-8355-7734E68475DA}"/>
    <cellStyle name="Top and Bottom Border 9 2 4 5" xfId="60182" xr:uid="{9AAF4BBD-EAA7-42A6-9C99-70DE413DBC4D}"/>
    <cellStyle name="Top and Bottom Border 9 2 4 6" xfId="60183" xr:uid="{7F74FD82-6521-498B-854C-143C16C2C917}"/>
    <cellStyle name="Top and Bottom Border 9 2 4 7" xfId="60184" xr:uid="{F8D63BE0-6828-4BA7-A311-5D9ADF558497}"/>
    <cellStyle name="Top and Bottom Border 9 2 5" xfId="60185" xr:uid="{BBF5C8DF-728B-4BBF-ACBB-20C99047F485}"/>
    <cellStyle name="Top and Bottom Border 9 2 5 2" xfId="60186" xr:uid="{C0CB8B8E-B849-43FB-B02B-7D8EF06354C2}"/>
    <cellStyle name="Top and Bottom Border 9 2 5 3" xfId="60187" xr:uid="{8AF2863F-FCF8-4908-82ED-06B855567094}"/>
    <cellStyle name="Top and Bottom Border 9 2 5 4" xfId="60188" xr:uid="{66C3FDCB-BF49-4FE1-AD42-0039554AAAD0}"/>
    <cellStyle name="Top and Bottom Border 9 2 5 5" xfId="60189" xr:uid="{BB5274A9-CB05-4195-B440-CEED0C5EEAEA}"/>
    <cellStyle name="Top and Bottom Border 9 2 6" xfId="60190" xr:uid="{C058A352-F30F-41EE-BB75-5B49E0773461}"/>
    <cellStyle name="Top and Bottom Border 9 2 6 2" xfId="60191" xr:uid="{CF69F393-6E62-42A7-A71B-027CC5048041}"/>
    <cellStyle name="Top and Bottom Border 9 2 6 3" xfId="60192" xr:uid="{7A0C90C4-7C42-49D9-AD44-FE9E2C7B7201}"/>
    <cellStyle name="Top and Bottom Border 9 2 6 4" xfId="60193" xr:uid="{5A15B2FF-08BA-4152-A35D-E1BBE9F19A43}"/>
    <cellStyle name="Top and Bottom Border 9 2 6 5" xfId="60194" xr:uid="{5A3FBC85-0FDC-45A5-A239-1509C1B5AE25}"/>
    <cellStyle name="Top and Bottom Border 9 2 7" xfId="60195" xr:uid="{6DF91A72-98DC-4AE2-8DA9-AC2C8C9DA2B5}"/>
    <cellStyle name="Top and Bottom Border 9 2 8" xfId="60196" xr:uid="{C6548FB3-A6BE-4559-BF09-BCA3096EFB72}"/>
    <cellStyle name="Top and Bottom Border 9 2 9" xfId="60197" xr:uid="{3B233F08-3AE9-41D6-B091-82D195870BBB}"/>
    <cellStyle name="Top and Bottom Border 9 2_Commentaires" xfId="60198" xr:uid="{FCEEF215-C529-4F59-A583-5CED6CFD030E}"/>
    <cellStyle name="Top and Bottom Border 9 3" xfId="60199" xr:uid="{3B260C65-3C8E-48D4-BC6C-76FB5CFFBB53}"/>
    <cellStyle name="Top and Bottom Border 9 3 2" xfId="60200" xr:uid="{0528AFC6-7AE8-4670-A9FF-1A11E8E6A4D7}"/>
    <cellStyle name="Top and Bottom Border 9 3 2 2" xfId="60201" xr:uid="{58BB66C1-D605-4C91-B2DB-E6F4CF25E73B}"/>
    <cellStyle name="Top and Bottom Border 9 3 2 3" xfId="60202" xr:uid="{D90A6BB9-D9DC-46EB-B63A-1FA48C6F9AB7}"/>
    <cellStyle name="Top and Bottom Border 9 3 2 4" xfId="60203" xr:uid="{F58F4E36-C763-4691-9393-B5AA5A566A1D}"/>
    <cellStyle name="Top and Bottom Border 9 3 2 5" xfId="60204" xr:uid="{464AB259-9DDA-4A83-BB12-246A798AB01B}"/>
    <cellStyle name="Top and Bottom Border 9 3 2_Commentaires" xfId="60205" xr:uid="{6D351670-F63C-4478-9B1D-9ED3C70504B2}"/>
    <cellStyle name="Top and Bottom Border 9 3 3" xfId="60206" xr:uid="{93A7C913-4BA8-45A1-B9C3-FF6D73DD5C09}"/>
    <cellStyle name="Top and Bottom Border 9 3 3 2" xfId="60207" xr:uid="{63C39849-A6E0-4805-8351-FF7E288028C9}"/>
    <cellStyle name="Top and Bottom Border 9 3 3 3" xfId="60208" xr:uid="{8362E672-CE70-4DA1-B4BE-98DDB24CA3CB}"/>
    <cellStyle name="Top and Bottom Border 9 3 3 4" xfId="60209" xr:uid="{4F5F1FE0-6AD3-47DA-98EE-1AA22EE71526}"/>
    <cellStyle name="Top and Bottom Border 9 3 3 5" xfId="60210" xr:uid="{BA1E2395-3AFD-4AAF-A42B-521648B0F4D0}"/>
    <cellStyle name="Top and Bottom Border 9 3 4" xfId="60211" xr:uid="{BBA13C0A-FDA5-4579-9436-2FC7940CCBBE}"/>
    <cellStyle name="Top and Bottom Border 9 3 5" xfId="60212" xr:uid="{EA4C13E9-6ECA-4F67-88B8-383163E811DA}"/>
    <cellStyle name="Top and Bottom Border 9 3 6" xfId="60213" xr:uid="{A06DF06D-4E61-4FE0-AB4F-EB3DB271B151}"/>
    <cellStyle name="Top and Bottom Border 9 3 7" xfId="60214" xr:uid="{B2F93780-019D-4AF7-B480-6881030D12A3}"/>
    <cellStyle name="Top and Bottom Border 9 3_Commentaires" xfId="60215" xr:uid="{936D5A49-59C4-4AB9-BE72-222FFA87427A}"/>
    <cellStyle name="Top and Bottom Border 9 4" xfId="60216" xr:uid="{2D8CB155-D325-4B45-BF73-9F5C345E0588}"/>
    <cellStyle name="Top and Bottom Border 9 4 2" xfId="60217" xr:uid="{246F4501-D73B-4958-9453-C2A691651C8C}"/>
    <cellStyle name="Top and Bottom Border 9 4 2 2" xfId="60218" xr:uid="{C2299537-CDD0-4855-A079-42190BC92114}"/>
    <cellStyle name="Top and Bottom Border 9 4 2 3" xfId="60219" xr:uid="{029A9869-F728-4B5D-B306-7DF8F9A4443E}"/>
    <cellStyle name="Top and Bottom Border 9 4 2 4" xfId="60220" xr:uid="{A90DECC8-3690-4A30-9B33-267F9AC38993}"/>
    <cellStyle name="Top and Bottom Border 9 4 2 5" xfId="60221" xr:uid="{2A7F57BF-D259-4797-990F-1A4A7901CC87}"/>
    <cellStyle name="Top and Bottom Border 9 4 2_Commentaires" xfId="60222" xr:uid="{CE128F3C-B0F5-4637-8012-22E5041ED08F}"/>
    <cellStyle name="Top and Bottom Border 9 4 3" xfId="60223" xr:uid="{04A51ACD-C237-4312-8C78-4D900B46EFAC}"/>
    <cellStyle name="Top and Bottom Border 9 4 3 2" xfId="60224" xr:uid="{F6F6BB30-F205-4813-9812-06E79EA53572}"/>
    <cellStyle name="Top and Bottom Border 9 4 3 3" xfId="60225" xr:uid="{0AE4E7A7-E917-445D-B958-DC7037266AEC}"/>
    <cellStyle name="Top and Bottom Border 9 4 3 4" xfId="60226" xr:uid="{6609C049-FFAD-47F6-874F-94EDF3D6046F}"/>
    <cellStyle name="Top and Bottom Border 9 4 3 5" xfId="60227" xr:uid="{067181DE-2882-4FAA-942C-14A18CCB44A8}"/>
    <cellStyle name="Top and Bottom Border 9 4 4" xfId="60228" xr:uid="{0B6E7349-782D-498E-AABD-12B4E9399761}"/>
    <cellStyle name="Top and Bottom Border 9 4 5" xfId="60229" xr:uid="{62C54FBC-8B22-447F-AF1A-A52524D98FFB}"/>
    <cellStyle name="Top and Bottom Border 9 4 6" xfId="60230" xr:uid="{31B9832D-E150-4E5B-8776-A3E5D7FB7E8B}"/>
    <cellStyle name="Top and Bottom Border 9 4 7" xfId="60231" xr:uid="{0AE9EA2C-E103-43DE-BD3A-B985005A6DA2}"/>
    <cellStyle name="Top and Bottom Border 9 4_Commentaires" xfId="60232" xr:uid="{EED629B9-1715-4498-BD1B-F4554B329010}"/>
    <cellStyle name="Top and Bottom Border 9 5" xfId="60233" xr:uid="{9E946F43-D1C6-4A49-965C-305CF13594D1}"/>
    <cellStyle name="Top and Bottom Border 9 5 2" xfId="60234" xr:uid="{5F5059A8-78EB-4A72-A764-EBF77143D62C}"/>
    <cellStyle name="Top and Bottom Border 9 5 2 2" xfId="60235" xr:uid="{EDAC06FA-8674-4BBE-B13F-A5A658E57A50}"/>
    <cellStyle name="Top and Bottom Border 9 5 2 3" xfId="60236" xr:uid="{9C412ED8-E345-4CF9-9FE7-9C0EDF861B39}"/>
    <cellStyle name="Top and Bottom Border 9 5 2 4" xfId="60237" xr:uid="{BF2DAA49-B758-4C34-8835-248A4926AA89}"/>
    <cellStyle name="Top and Bottom Border 9 5 2 5" xfId="60238" xr:uid="{673FFF3D-66C5-4E9C-B797-735758D2A403}"/>
    <cellStyle name="Top and Bottom Border 9 5 2_Commentaires" xfId="60239" xr:uid="{DC5ECB2A-AFA5-492D-AC0E-7AE2AFDF7731}"/>
    <cellStyle name="Top and Bottom Border 9 5 3" xfId="60240" xr:uid="{2C268DCB-2735-4CE7-B37C-7BE88A5286AA}"/>
    <cellStyle name="Top and Bottom Border 9 5 3 2" xfId="60241" xr:uid="{9B32B7BA-37EF-4E7A-8728-F8DF8BD2C97C}"/>
    <cellStyle name="Top and Bottom Border 9 5 3 3" xfId="60242" xr:uid="{336EB13D-1EB4-4D5D-8DD4-50489B0FEC74}"/>
    <cellStyle name="Top and Bottom Border 9 5 3 4" xfId="60243" xr:uid="{FC6C0EA5-0C22-4538-906D-152820B1785C}"/>
    <cellStyle name="Top and Bottom Border 9 5 3 5" xfId="60244" xr:uid="{6754201E-8754-4C21-B2B2-9F49BF7D5BD5}"/>
    <cellStyle name="Top and Bottom Border 9 5 4" xfId="60245" xr:uid="{163620E7-43C0-43C1-B117-5C6773C18FC9}"/>
    <cellStyle name="Top and Bottom Border 9 5 5" xfId="60246" xr:uid="{3B1229DF-CD0A-43DC-8384-07AA878D35BE}"/>
    <cellStyle name="Top and Bottom Border 9 5 6" xfId="60247" xr:uid="{68CCDA90-4F3F-4824-AC85-2C39685819E6}"/>
    <cellStyle name="Top and Bottom Border 9 5 7" xfId="60248" xr:uid="{51A0AD84-4413-4140-A1D7-43614834FCC5}"/>
    <cellStyle name="Top and Bottom Border 9 5_Commentaires" xfId="60249" xr:uid="{D5145E2F-99B4-44E7-87AC-05242766C52F}"/>
    <cellStyle name="Top and Bottom Border 9 6" xfId="60250" xr:uid="{CA9BC330-44AB-45BA-8CFE-91B8DC7BEF44}"/>
    <cellStyle name="Top and Bottom Border 9 6 2" xfId="60251" xr:uid="{68DFCC35-87E5-4700-B7D1-23E670D5FCBB}"/>
    <cellStyle name="Top and Bottom Border 9 6 2 2" xfId="60252" xr:uid="{5A27DA90-FB2D-4780-AE1C-AA3283D5AEF7}"/>
    <cellStyle name="Top and Bottom Border 9 6 2 3" xfId="60253" xr:uid="{3E2AAA92-051F-4BEC-BA11-B8B8C9901F3F}"/>
    <cellStyle name="Top and Bottom Border 9 6 2 4" xfId="60254" xr:uid="{A503F97E-55DF-4761-8958-203FF397B2C6}"/>
    <cellStyle name="Top and Bottom Border 9 6 2 5" xfId="60255" xr:uid="{A7293EFD-C409-4FE3-B127-8518638829EC}"/>
    <cellStyle name="Top and Bottom Border 9 6 2_Commentaires" xfId="60256" xr:uid="{AE62DA04-66FF-4188-BE2A-CCEC64B8DD73}"/>
    <cellStyle name="Top and Bottom Border 9 6 3" xfId="60257" xr:uid="{97C7E480-2367-4E98-8A7C-46FB0A8D34AF}"/>
    <cellStyle name="Top and Bottom Border 9 6 3 2" xfId="60258" xr:uid="{F25F264A-14CD-481B-9041-3F5F38FCA2D0}"/>
    <cellStyle name="Top and Bottom Border 9 6 3 3" xfId="60259" xr:uid="{EE37AA59-F463-4CD9-8867-DD874B13DAAA}"/>
    <cellStyle name="Top and Bottom Border 9 6 3 4" xfId="60260" xr:uid="{396C0C52-8DCD-4482-BA2C-F227D15B6F6A}"/>
    <cellStyle name="Top and Bottom Border 9 6 3 5" xfId="60261" xr:uid="{EA129D1B-7B17-402D-A968-05260CA2D53E}"/>
    <cellStyle name="Top and Bottom Border 9 6 4" xfId="60262" xr:uid="{7F94FFC7-CCAA-41EC-A5F8-DD5B8BFC0D36}"/>
    <cellStyle name="Top and Bottom Border 9 6 5" xfId="60263" xr:uid="{D168A54D-D617-4387-B28A-15314079219A}"/>
    <cellStyle name="Top and Bottom Border 9 6 6" xfId="60264" xr:uid="{BB3C8AF7-6D25-42FF-876B-D18EF9290642}"/>
    <cellStyle name="Top and Bottom Border 9 6 7" xfId="60265" xr:uid="{EDF6AAE1-6781-4336-8FC1-7D3B88F6BE9E}"/>
    <cellStyle name="Top and Bottom Border 9 6_Commentaires" xfId="60266" xr:uid="{1181126C-1757-4519-A3A4-DE3FB183368C}"/>
    <cellStyle name="Top and Bottom Border 9 7" xfId="60267" xr:uid="{5CA5143C-8BCA-46F6-A1CA-6E8BFCC9947D}"/>
    <cellStyle name="Top and Bottom Border 9 7 2" xfId="60268" xr:uid="{494CC814-ED0E-4AD7-B4EE-88E3EA44171A}"/>
    <cellStyle name="Top and Bottom Border 9 7 2 2" xfId="60269" xr:uid="{373C6FA1-41A8-477A-993C-F6FECF09C4C5}"/>
    <cellStyle name="Top and Bottom Border 9 7 2 3" xfId="60270" xr:uid="{110D8BC6-C85F-4568-9CA6-B4A2EA3D2471}"/>
    <cellStyle name="Top and Bottom Border 9 7 2 4" xfId="60271" xr:uid="{8185C39A-D957-4847-B8F2-445936A3D795}"/>
    <cellStyle name="Top and Bottom Border 9 7 2 5" xfId="60272" xr:uid="{47092EA7-D573-4BF8-B1A1-EB22342977D5}"/>
    <cellStyle name="Top and Bottom Border 9 7 2_Commentaires" xfId="60273" xr:uid="{63D355B2-3E79-431B-B84E-92330622A333}"/>
    <cellStyle name="Top and Bottom Border 9 7 3" xfId="60274" xr:uid="{28C8C4D9-0D7D-4F60-A6D0-6CA33AF5E3B5}"/>
    <cellStyle name="Top and Bottom Border 9 7 4" xfId="60275" xr:uid="{CCFA79FF-6632-46EC-89A1-0435BCBA3B25}"/>
    <cellStyle name="Top and Bottom Border 9 7 5" xfId="60276" xr:uid="{F8F6FD8E-2B41-4555-92D1-56BCD57E6AD1}"/>
    <cellStyle name="Top and Bottom Border 9 7 6" xfId="60277" xr:uid="{8844DCEE-2E9E-4F91-AE88-61B79E3126C5}"/>
    <cellStyle name="Top and Bottom Border 9 7_Commentaires" xfId="60278" xr:uid="{D0E219DC-34EE-4566-8A7D-D5C34FCB3A6D}"/>
    <cellStyle name="Top and Bottom Border 9 8" xfId="60279" xr:uid="{FFEA1CF5-E608-4FE7-8A88-FA287FDF5C91}"/>
    <cellStyle name="Top and Bottom Border 9 8 2" xfId="60280" xr:uid="{BFC9490F-D94D-460A-9020-AD917A481E8B}"/>
    <cellStyle name="Top and Bottom Border 9 8 3" xfId="60281" xr:uid="{75C0D798-773F-4D05-A7EC-450AC88A7096}"/>
    <cellStyle name="Top and Bottom Border 9 8 4" xfId="60282" xr:uid="{7E662534-E062-4D20-A23A-BB873E82ADE2}"/>
    <cellStyle name="Top and Bottom Border 9 8 5" xfId="60283" xr:uid="{DF3D9DED-DF78-4891-9FDB-E5C173E027DD}"/>
    <cellStyle name="Top and Bottom Border 9 8_Commentaires" xfId="60284" xr:uid="{35C5F250-1911-4CA1-BAD8-F7B620FA772E}"/>
    <cellStyle name="Top and Bottom Border 9 9" xfId="60285" xr:uid="{19A9FA96-7724-477C-98EA-7F579EB25DBF}"/>
    <cellStyle name="Top and Bottom Border 9 9 2" xfId="60286" xr:uid="{3A059ACB-95A1-4EA6-BF22-6AA3396F3996}"/>
    <cellStyle name="Top and Bottom Border 9 9_Commentaires" xfId="60287" xr:uid="{778564B8-6886-4073-BE7C-96DB6F8CE4FB}"/>
    <cellStyle name="Top and Bottom Border 9_Commentaires" xfId="60288" xr:uid="{03E5C65F-7AE0-4888-B58C-4E01F2DAFEC6}"/>
    <cellStyle name="Top and Bottom Border_Commentaires" xfId="60289" xr:uid="{72FCF44C-72B3-48DD-A13A-12AF4D1C5726}"/>
    <cellStyle name="Total" xfId="19" builtinId="25" customBuiltin="1"/>
    <cellStyle name="Total 1" xfId="60290" xr:uid="{1568179E-2ABB-4FEA-B1CE-C1995A95432E}"/>
    <cellStyle name="Total 10" xfId="60291" xr:uid="{26FAEE5D-964E-40A2-A3E6-E364588383AD}"/>
    <cellStyle name="Total 10 10" xfId="60292" xr:uid="{2D935EA9-4637-4E54-BBA1-78DA89B66DCD}"/>
    <cellStyle name="Total 10 2" xfId="60293" xr:uid="{5EF7EBEF-BDC7-42EC-B14D-E729934B020D}"/>
    <cellStyle name="Total 10 2 2" xfId="60294" xr:uid="{6414A019-B106-403F-BC98-5AB33325241C}"/>
    <cellStyle name="Total 10 2 2 2" xfId="60295" xr:uid="{C8B2CD2E-871F-4143-8176-B1F0327B8348}"/>
    <cellStyle name="Total 10 2 2 2 2" xfId="60296" xr:uid="{DA90C07B-BA79-4B72-9B8C-DDC55629D317}"/>
    <cellStyle name="Total 10 2 2 2 3" xfId="60297" xr:uid="{5F730686-1914-4142-84F9-594392E3F987}"/>
    <cellStyle name="Total 10 2 2 2 4" xfId="60298" xr:uid="{13323E50-4ABB-46C7-AEBF-1E3ABF5C5244}"/>
    <cellStyle name="Total 10 2 2 2 5" xfId="60299" xr:uid="{B82383D3-4079-4288-A8C2-9E5846CCB3BA}"/>
    <cellStyle name="Total 10 2 2 2 6" xfId="60300" xr:uid="{847BB306-5AE1-4452-A495-7E4589BACEF7}"/>
    <cellStyle name="Total 10 2 2 3" xfId="60301" xr:uid="{9247B398-8A8A-4244-81D8-F2C6962DC514}"/>
    <cellStyle name="Total 10 2 2 4" xfId="60302" xr:uid="{D89C57AF-E7D4-49AC-B342-9C597E6E3BCB}"/>
    <cellStyle name="Total 10 2 2 5" xfId="60303" xr:uid="{6F173329-8C51-46A3-B6CC-0B5CB7F24635}"/>
    <cellStyle name="Total 10 2 2 6" xfId="60304" xr:uid="{82839601-E141-487B-9875-3187ACE4E920}"/>
    <cellStyle name="Total 10 2 2 7" xfId="60305" xr:uid="{4C32B639-1E58-496F-B3F6-3353168DA1D6}"/>
    <cellStyle name="Total 10 2 2_Commentaires" xfId="60306" xr:uid="{A1C11AD6-9606-4DB5-9757-253E33505956}"/>
    <cellStyle name="Total 10 2 3" xfId="60307" xr:uid="{B045C59D-5A5D-433C-9553-02F284C0C47B}"/>
    <cellStyle name="Total 10 2 3 2" xfId="60308" xr:uid="{BDC60D14-D81A-4137-9C26-400836E582EC}"/>
    <cellStyle name="Total 10 2 3 2 2" xfId="60309" xr:uid="{CEEF9889-8E70-4EBB-A104-ED092FAAFCAE}"/>
    <cellStyle name="Total 10 2 3 2 3" xfId="60310" xr:uid="{9C076821-3048-4142-9944-06EDCE6AED7F}"/>
    <cellStyle name="Total 10 2 3 2 4" xfId="60311" xr:uid="{5B9EA91C-BDC2-4BB4-8699-C5F08A0E861B}"/>
    <cellStyle name="Total 10 2 3 2 5" xfId="60312" xr:uid="{0A3E9883-51E8-4751-8E93-5F566069FDA9}"/>
    <cellStyle name="Total 10 2 3 2 6" xfId="60313" xr:uid="{D8AC0587-F996-41C8-92A5-96A70086D489}"/>
    <cellStyle name="Total 10 2 3 3" xfId="60314" xr:uid="{6F61882A-CE25-4612-AE61-4311C239A032}"/>
    <cellStyle name="Total 10 2 3 4" xfId="60315" xr:uid="{1CCD35F9-7D23-47A8-A5ED-0D6CE57A800A}"/>
    <cellStyle name="Total 10 2 3 5" xfId="60316" xr:uid="{85A4CD27-B043-4CA1-8479-4EAF88C97D1E}"/>
    <cellStyle name="Total 10 2 3 6" xfId="60317" xr:uid="{23FB9231-4ED0-45BE-946B-777E2173463A}"/>
    <cellStyle name="Total 10 2 3 7" xfId="60318" xr:uid="{F7A02DA0-A569-47B5-B36D-72B61ACBDF53}"/>
    <cellStyle name="Total 10 2 4" xfId="60319" xr:uid="{1E9F917F-72C2-4196-AE4D-1AC7ED2C386C}"/>
    <cellStyle name="Total 10 2 4 2" xfId="60320" xr:uid="{C030BD19-6F10-4E74-B80C-ED21F21FE1CC}"/>
    <cellStyle name="Total 10 2 4 3" xfId="60321" xr:uid="{85CBADE2-0430-44DA-8EEB-EA3DE8BA7677}"/>
    <cellStyle name="Total 10 2 4 4" xfId="60322" xr:uid="{2834EF93-7008-408F-AD28-D24098FD0626}"/>
    <cellStyle name="Total 10 2 4 5" xfId="60323" xr:uid="{8C948D77-6EF5-4924-931A-81E043339414}"/>
    <cellStyle name="Total 10 2 4 6" xfId="60324" xr:uid="{322161D1-8B7E-401E-B777-D56BC57E8275}"/>
    <cellStyle name="Total 10 2 5" xfId="60325" xr:uid="{CA263CA6-03F0-403D-9E7D-479C6D7E904D}"/>
    <cellStyle name="Total 10 2 6" xfId="60326" xr:uid="{D23971CB-7424-424E-A6D7-6779F80510AA}"/>
    <cellStyle name="Total 10 2 7" xfId="60327" xr:uid="{99B7CA66-7824-4392-98FF-40057F2107B0}"/>
    <cellStyle name="Total 10 2 8" xfId="60328" xr:uid="{9C8B6523-D69C-45BF-9C84-7D1F77D90125}"/>
    <cellStyle name="Total 10 2 9" xfId="60329" xr:uid="{37E33F7A-F304-42F6-8AE4-DF2A49587D14}"/>
    <cellStyle name="Total 10 2_Commentaires" xfId="60330" xr:uid="{4B275EEC-F95F-492B-9458-4AAD1EB6B1BE}"/>
    <cellStyle name="Total 10 3" xfId="60331" xr:uid="{6C532A53-ECEC-4B3E-A9E4-6D3C4DBA8C29}"/>
    <cellStyle name="Total 10 3 2" xfId="60332" xr:uid="{4A64D2DE-0AFC-428C-AF48-D522FFB3A5F9}"/>
    <cellStyle name="Total 10 3 2 2" xfId="60333" xr:uid="{3D7AD598-AB59-496A-A514-F441485E1BEB}"/>
    <cellStyle name="Total 10 3 2 3" xfId="60334" xr:uid="{71077719-122C-42C9-B42B-F93700429056}"/>
    <cellStyle name="Total 10 3 2 4" xfId="60335" xr:uid="{AC77835A-B638-4F7C-88C6-28445354FBEC}"/>
    <cellStyle name="Total 10 3 2 5" xfId="60336" xr:uid="{26623F98-3C78-4FBA-8763-488BDB62009C}"/>
    <cellStyle name="Total 10 3 2 6" xfId="60337" xr:uid="{F90A75E5-7830-444E-89FB-B9EB17E4D929}"/>
    <cellStyle name="Total 10 3 2_Commentaires" xfId="60338" xr:uid="{D1898C57-82A7-4EA7-8096-86DB7EC42DFF}"/>
    <cellStyle name="Total 10 3 3" xfId="60339" xr:uid="{15320976-5EAA-4FBE-855D-FF52CB8DA1B1}"/>
    <cellStyle name="Total 10 3 4" xfId="60340" xr:uid="{2107C16F-DC01-434A-8F44-4B1BF36AB673}"/>
    <cellStyle name="Total 10 3 5" xfId="60341" xr:uid="{740CB00A-46D6-4293-984B-11D6E0B71002}"/>
    <cellStyle name="Total 10 3 6" xfId="60342" xr:uid="{7F78D0E8-10AE-498C-BCAF-863C13017AB4}"/>
    <cellStyle name="Total 10 3 7" xfId="60343" xr:uid="{F8BF2F85-9427-4FC3-8BE4-94199932FEFD}"/>
    <cellStyle name="Total 10 3_Commentaires" xfId="60344" xr:uid="{7CCEAB93-7BAE-4F7E-8128-AD5CB60F6375}"/>
    <cellStyle name="Total 10 4" xfId="60345" xr:uid="{C361A4C7-9505-4045-A210-0BFA659CE90D}"/>
    <cellStyle name="Total 10 4 2" xfId="60346" xr:uid="{D36C8DC1-08A7-406D-B5F6-766B126229F0}"/>
    <cellStyle name="Total 10 4 2 2" xfId="60347" xr:uid="{A5C2186A-45EB-4A46-B901-80531F1E58BE}"/>
    <cellStyle name="Total 10 4 2 3" xfId="60348" xr:uid="{3AE9E52E-9925-439E-8FD5-AB19C47650BB}"/>
    <cellStyle name="Total 10 4 2 4" xfId="60349" xr:uid="{D9A55F6C-CEA6-4527-BEBF-D4279A0ADBD7}"/>
    <cellStyle name="Total 10 4 2 5" xfId="60350" xr:uid="{E03AB3E1-442D-4772-AB84-892A54074112}"/>
    <cellStyle name="Total 10 4 2 6" xfId="60351" xr:uid="{B7F0A905-01D6-4AF4-A6C5-F65B8BA8119C}"/>
    <cellStyle name="Total 10 4 2_Commentaires" xfId="60352" xr:uid="{C271CDBE-60DD-4B96-9C54-F6120ED81603}"/>
    <cellStyle name="Total 10 4 3" xfId="60353" xr:uid="{FC73BCF3-B5B8-4B96-8AED-6466EF4596C9}"/>
    <cellStyle name="Total 10 4 4" xfId="60354" xr:uid="{2BA698B2-EADD-4E2F-978A-EDDE452A4FCA}"/>
    <cellStyle name="Total 10 4 5" xfId="60355" xr:uid="{B0A0DF62-E2C4-47BC-A6F9-ED123C35AF1F}"/>
    <cellStyle name="Total 10 4 6" xfId="60356" xr:uid="{C6502C0A-D725-4D99-8AAD-18693FA09395}"/>
    <cellStyle name="Total 10 4 7" xfId="60357" xr:uid="{303B387B-48D5-480C-BCC2-AD5DD61B8D42}"/>
    <cellStyle name="Total 10 4_Commentaires" xfId="60358" xr:uid="{42C476A5-5E6D-40D4-B8F6-7C86128B2E09}"/>
    <cellStyle name="Total 10 5" xfId="60359" xr:uid="{90BD9111-43DF-4373-B215-41D8CCE986F2}"/>
    <cellStyle name="Total 10 5 2" xfId="60360" xr:uid="{F25548E6-99EA-426D-85A2-E5285F342637}"/>
    <cellStyle name="Total 10 5 2 2" xfId="60361" xr:uid="{B8C28286-09B9-4CE2-B1CF-0C49E3395D69}"/>
    <cellStyle name="Total 10 5 2_Commentaires" xfId="60362" xr:uid="{C4780658-9F8B-4116-BA4B-A32B053DC93E}"/>
    <cellStyle name="Total 10 5 3" xfId="60363" xr:uid="{F8A8DC5A-9AA9-4F75-8581-E819830CD64D}"/>
    <cellStyle name="Total 10 5 4" xfId="60364" xr:uid="{EE28EFA3-4D91-4A23-9950-A6A059FA7F51}"/>
    <cellStyle name="Total 10 5 5" xfId="60365" xr:uid="{91FBA0B3-1399-4CFB-AF99-3B0D7D358967}"/>
    <cellStyle name="Total 10 5 6" xfId="60366" xr:uid="{17E17940-0AF1-48D7-8443-07AC016365F7}"/>
    <cellStyle name="Total 10 5_Commentaires" xfId="60367" xr:uid="{6E179CE3-8B56-4160-A953-380EBD185260}"/>
    <cellStyle name="Total 10 6" xfId="60368" xr:uid="{0E7B5F31-54BE-4CCB-A731-BF4D2D72C411}"/>
    <cellStyle name="Total 10 6 2" xfId="60369" xr:uid="{BEE6541C-808E-4984-8D79-AB4580429168}"/>
    <cellStyle name="Total 10 6 2 2" xfId="60370" xr:uid="{FAAE172C-54CE-481D-9BC6-1EF6081CDC25}"/>
    <cellStyle name="Total 10 6 2_Commentaires" xfId="60371" xr:uid="{70FE239A-EBF5-4268-B98D-D0731879E384}"/>
    <cellStyle name="Total 10 6 3" xfId="60372" xr:uid="{6AD37892-95E8-494C-A381-FA3735711F9D}"/>
    <cellStyle name="Total 10 6_Commentaires" xfId="60373" xr:uid="{3A12B747-919B-4EC4-9367-9A9C837DE891}"/>
    <cellStyle name="Total 10 7" xfId="60374" xr:uid="{F4A68E01-B537-4F5F-AE22-CAC641B0F2F3}"/>
    <cellStyle name="Total 10 7 2" xfId="60375" xr:uid="{F5DDEA00-78E2-4125-988B-DFD3B576E444}"/>
    <cellStyle name="Total 10 7_Commentaires" xfId="60376" xr:uid="{00702EBD-AC57-4C92-9C15-6437EED2D8B7}"/>
    <cellStyle name="Total 10 8" xfId="60377" xr:uid="{859B75C8-5883-46C4-97CA-53B2C2B56129}"/>
    <cellStyle name="Total 10 8 2" xfId="60378" xr:uid="{B89FA8F6-E200-41C3-A2EC-13A69089CFF8}"/>
    <cellStyle name="Total 10 8_Commentaires" xfId="60379" xr:uid="{F1A284FE-778A-4415-A301-DD0E06BB68E2}"/>
    <cellStyle name="Total 10 9" xfId="60380" xr:uid="{51883FD8-39A1-4425-849F-CAE25B8630E6}"/>
    <cellStyle name="Total 10_Commentaires" xfId="60381" xr:uid="{A6B96CEA-DEF4-47BC-A21D-B2364826BF11}"/>
    <cellStyle name="Total 11" xfId="60382" xr:uid="{E32D33E5-4256-465A-A264-99CDFFAA4178}"/>
    <cellStyle name="Total 11 2" xfId="60383" xr:uid="{BAD94ACA-2E90-473C-80CA-F9FDA0A144CA}"/>
    <cellStyle name="Total 11 2 2" xfId="60384" xr:uid="{8D507BED-7446-4F1C-9A78-213449B81E55}"/>
    <cellStyle name="Total 11 2 2 2" xfId="60385" xr:uid="{E078B761-60EC-4D0C-A273-0A5ED5434A8B}"/>
    <cellStyle name="Total 11 2 2 3" xfId="60386" xr:uid="{465CBA98-698D-4DE4-B269-998177AD798A}"/>
    <cellStyle name="Total 11 2 2 4" xfId="60387" xr:uid="{372E6A93-C82F-4895-B0B8-69E6A369F716}"/>
    <cellStyle name="Total 11 2 2 5" xfId="60388" xr:uid="{43F3D624-CFEB-43C4-BBB1-9F6F75F1202F}"/>
    <cellStyle name="Total 11 2 2 6" xfId="60389" xr:uid="{0F6C04BA-07BB-4A7E-ABCF-82881650812E}"/>
    <cellStyle name="Total 11 2 3" xfId="60390" xr:uid="{C50466F2-A539-4217-A355-1FE564C9FE8A}"/>
    <cellStyle name="Total 11 2 4" xfId="60391" xr:uid="{A0103EA9-C414-4611-8463-1CF2053FCE05}"/>
    <cellStyle name="Total 11 2 5" xfId="60392" xr:uid="{826CF596-4F19-45F0-BB7A-39D0A481816F}"/>
    <cellStyle name="Total 11 2 6" xfId="60393" xr:uid="{EADCA3A4-404E-4A8F-80A6-4508C546EE12}"/>
    <cellStyle name="Total 11 2 7" xfId="60394" xr:uid="{062945CB-FAC4-43CB-9AF0-CA3C8C45FF1E}"/>
    <cellStyle name="Total 11 3" xfId="60395" xr:uid="{12015105-E973-4AD9-9C14-F2FC97386727}"/>
    <cellStyle name="Total 11 3 2" xfId="60396" xr:uid="{14EB02CA-8748-44C8-A8F7-C89BB460F3B1}"/>
    <cellStyle name="Total 11 3 2 2" xfId="60397" xr:uid="{EB6F2A19-8DEF-465A-B05B-5F5AD2F54A92}"/>
    <cellStyle name="Total 11 3 2 3" xfId="60398" xr:uid="{91F35E92-8D67-4EE4-B3F7-7F2D8C41797A}"/>
    <cellStyle name="Total 11 3 2 4" xfId="60399" xr:uid="{711B0C79-651B-4415-8AAE-77AE969AA1B7}"/>
    <cellStyle name="Total 11 3 2 5" xfId="60400" xr:uid="{2127ED62-528D-4FDA-BBF3-7E0B4B46631A}"/>
    <cellStyle name="Total 11 3 2 6" xfId="60401" xr:uid="{EF9F2533-6709-4713-A0D7-7CFCD1A9AC00}"/>
    <cellStyle name="Total 11 3 3" xfId="60402" xr:uid="{CBF91EA9-B744-4137-89FD-56BC80F4D83D}"/>
    <cellStyle name="Total 11 3 4" xfId="60403" xr:uid="{8DA32DC1-BD45-4971-B9EA-42EF3308064B}"/>
    <cellStyle name="Total 11 3 5" xfId="60404" xr:uid="{D4DCB23D-AEAD-400D-9A9F-0821440D004E}"/>
    <cellStyle name="Total 11 3 6" xfId="60405" xr:uid="{04E2BF7A-D6C1-4D34-8BA3-0ED3FB53E26C}"/>
    <cellStyle name="Total 11 3 7" xfId="60406" xr:uid="{19158CAA-6AC2-4ABC-94A9-F9D63009D406}"/>
    <cellStyle name="Total 11 4" xfId="60407" xr:uid="{539043CA-BBA7-4BB2-AFCB-96A9515B9E48}"/>
    <cellStyle name="Total 11 4 2" xfId="60408" xr:uid="{C36D1EF2-0EEE-4FF4-8856-80ADEE489022}"/>
    <cellStyle name="Total 11 4 3" xfId="60409" xr:uid="{D789BEB5-1DF6-4C49-BC2A-EBFF65CC4B4C}"/>
    <cellStyle name="Total 11 4 4" xfId="60410" xr:uid="{215742A0-BD1D-4957-A66F-11831EE9EA6E}"/>
    <cellStyle name="Total 11 4 5" xfId="60411" xr:uid="{CB9C3E48-B661-4B29-88D7-9AB051887240}"/>
    <cellStyle name="Total 11 4 6" xfId="60412" xr:uid="{398C79FA-AAC0-4B46-A130-43BE60CE3FF7}"/>
    <cellStyle name="Total 11 5" xfId="60413" xr:uid="{27972253-B409-42C2-80E7-8211D51D8757}"/>
    <cellStyle name="Total 11 6" xfId="60414" xr:uid="{B0B629FE-4C40-44A9-9EBC-FA918CB78E60}"/>
    <cellStyle name="Total 11 7" xfId="60415" xr:uid="{81F5C801-119C-4A35-B17A-AB26DCE283F5}"/>
    <cellStyle name="Total 11 8" xfId="60416" xr:uid="{6915EE4F-DAEC-4F8B-9D17-CDE3D0B0D68D}"/>
    <cellStyle name="Total 11 9" xfId="60417" xr:uid="{B09CC9C2-7B85-4F6B-A341-5CB3ED866B20}"/>
    <cellStyle name="Total 11_Commentaires" xfId="60418" xr:uid="{6098AE4C-7192-4DA9-87C1-E06981132056}"/>
    <cellStyle name="Total 12" xfId="60419" xr:uid="{5FAACB02-87E3-4CD0-80A5-624264B338C1}"/>
    <cellStyle name="Total 12 2" xfId="60420" xr:uid="{FC53A48D-A6E3-497C-B8B1-7860B11822C2}"/>
    <cellStyle name="Total 12 2 2" xfId="60421" xr:uid="{F33E6FD1-40FF-47C0-AB94-F8B5165972FA}"/>
    <cellStyle name="Total 12 2_Commentaires" xfId="60422" xr:uid="{54328FCD-A7D2-44CD-AEAE-E6C4AB496974}"/>
    <cellStyle name="Total 12 3" xfId="60423" xr:uid="{3439905E-1B86-41A0-A276-BC64D8336BE9}"/>
    <cellStyle name="Total 12_Commentaires" xfId="60424" xr:uid="{1E387EDE-5661-4EFA-8CB7-0207B0A25F7E}"/>
    <cellStyle name="Total 13" xfId="60425" xr:uid="{03DE0FC6-649D-4D56-B770-9F960A3FEE42}"/>
    <cellStyle name="Total 13 2" xfId="60426" xr:uid="{C3618D19-3CBF-4397-96D9-36B9A9C0BAA1}"/>
    <cellStyle name="Total 13 2 2" xfId="60427" xr:uid="{A27EC20B-7AAD-40AF-854F-CB6DC855BE42}"/>
    <cellStyle name="Total 13 2_Commentaires" xfId="60428" xr:uid="{FF8875F0-4555-4CF5-A11A-8036E8BCD818}"/>
    <cellStyle name="Total 13 3" xfId="60429" xr:uid="{BD439068-2DB4-46C8-827D-C55D39DF11AD}"/>
    <cellStyle name="Total 13_Commentaires" xfId="60430" xr:uid="{A9DD8058-6CEC-40E0-B198-63F8D03181E8}"/>
    <cellStyle name="Total 14" xfId="60431" xr:uid="{C1E612DC-F1B4-49E1-8833-0B4DBA2B14FB}"/>
    <cellStyle name="Total 14 2" xfId="60432" xr:uid="{80964DFB-6577-4B77-AF4B-6CB824F33F04}"/>
    <cellStyle name="Total 14 2 2" xfId="60433" xr:uid="{87BF3A24-0D06-4A25-A8AC-D1C65ABDB6ED}"/>
    <cellStyle name="Total 14 2_Commentaires" xfId="60434" xr:uid="{88BB519A-29EB-4084-9DE2-1E2E9064696E}"/>
    <cellStyle name="Total 14 3" xfId="60435" xr:uid="{7B5A89AA-DAE7-4C98-B8D0-A6BE248C1580}"/>
    <cellStyle name="Total 14_Commentaires" xfId="60436" xr:uid="{481981B6-4E27-4803-BA17-935A0D428854}"/>
    <cellStyle name="Total 15" xfId="60437" xr:uid="{E9021B0C-7B89-4013-819B-5E6F11564E38}"/>
    <cellStyle name="Total 15 2" xfId="60438" xr:uid="{049E6310-FB17-496C-81A5-AB59EBA34AA6}"/>
    <cellStyle name="Total 15 2 2" xfId="60439" xr:uid="{F9976D1A-696F-481F-93DB-0770B515FE52}"/>
    <cellStyle name="Total 15 2_Commentaires" xfId="60440" xr:uid="{7394EA36-5EEE-47DA-965E-D4992DF4244A}"/>
    <cellStyle name="Total 15 3" xfId="60441" xr:uid="{0DF60295-8FE9-48BE-8557-380AFEBA0772}"/>
    <cellStyle name="Total 15_Commentaires" xfId="60442" xr:uid="{530043FD-833C-485D-A1AE-48FA919DFF9A}"/>
    <cellStyle name="Total 16" xfId="60443" xr:uid="{A18213C0-3E17-4EDC-BE97-CBEEFD347F57}"/>
    <cellStyle name="Total 16 2" xfId="60444" xr:uid="{294795C2-D2FE-4A90-B023-B29C909DF564}"/>
    <cellStyle name="Total 16 2 2" xfId="60445" xr:uid="{B26D5960-23BB-434F-80F7-720827D046E4}"/>
    <cellStyle name="Total 16 2_Commentaires" xfId="60446" xr:uid="{837BD890-1A95-4AE0-BB19-21DD5D0B8423}"/>
    <cellStyle name="Total 16 3" xfId="60447" xr:uid="{035684CA-4545-40C1-94C9-9A8C4B68AE0D}"/>
    <cellStyle name="Total 16_Commentaires" xfId="60448" xr:uid="{1C02FC57-9FA7-419F-8CC5-A33CFFB0B035}"/>
    <cellStyle name="Total 17" xfId="60449" xr:uid="{78E54B88-A431-4379-91BE-B6B6C035E68F}"/>
    <cellStyle name="Total 17 2" xfId="60450" xr:uid="{F46AFB40-59C2-41F8-B12C-3B9774DC5042}"/>
    <cellStyle name="Total 17 2 2" xfId="60451" xr:uid="{6BBF551D-0096-4300-98AD-2F06EFE54A48}"/>
    <cellStyle name="Total 17 2_Commentaires" xfId="60452" xr:uid="{B03E1FB4-80BD-49DB-AD7B-79D572C547FA}"/>
    <cellStyle name="Total 17 3" xfId="60453" xr:uid="{57FC5A4E-129A-4B67-8AD4-2A2DC97BE54E}"/>
    <cellStyle name="Total 17_Commentaires" xfId="60454" xr:uid="{0FB07C2F-0667-4851-82B5-DA9AB1EF4817}"/>
    <cellStyle name="Total 18" xfId="60455" xr:uid="{5B3772E3-B93C-4F73-97F7-DC3795ED295C}"/>
    <cellStyle name="Total 18 2" xfId="60456" xr:uid="{962A12C8-A64B-4B58-B02D-E3208C8419F0}"/>
    <cellStyle name="Total 18 2 2" xfId="60457" xr:uid="{1B87446E-6C79-48C4-A164-E0EEFAB18FBC}"/>
    <cellStyle name="Total 18 2_Commentaires" xfId="60458" xr:uid="{D7B8283A-53AE-487D-8C20-7BD59FDBB805}"/>
    <cellStyle name="Total 18 3" xfId="60459" xr:uid="{32F7BA5E-C342-4173-8C0D-F6047C53CF23}"/>
    <cellStyle name="Total 18_Commentaires" xfId="60460" xr:uid="{3395BDA1-2100-4E3C-9FE2-A31A5B6EBBE6}"/>
    <cellStyle name="Total 19" xfId="60461" xr:uid="{C9C611A6-8716-42C3-928F-32C342C78DCF}"/>
    <cellStyle name="Total 19 2" xfId="60462" xr:uid="{B50D8BDC-25DE-4360-8F50-BF3A1538D4DE}"/>
    <cellStyle name="Total 19 2 2" xfId="60463" xr:uid="{C938BABE-411D-419F-85A9-FB5DC84B9D00}"/>
    <cellStyle name="Total 19 2_Commentaires" xfId="60464" xr:uid="{677E577B-A87C-4B77-800F-DE2909575231}"/>
    <cellStyle name="Total 19 3" xfId="60465" xr:uid="{EC504286-E728-485B-B05D-73AA2EB5DEC3}"/>
    <cellStyle name="Total 19_Commentaires" xfId="60466" xr:uid="{EB755BE9-FB40-4A24-8DA6-6506C6A5588B}"/>
    <cellStyle name="Total 2" xfId="60467" xr:uid="{E13A16A8-5122-449C-B0E6-666F72268B98}"/>
    <cellStyle name="Total 2 10" xfId="60468" xr:uid="{C1F856ED-F0CB-462E-86DB-91D8EDCADAE7}"/>
    <cellStyle name="Total 2 11" xfId="60469" xr:uid="{134FE482-DA93-46C5-A005-0C06569D1AE5}"/>
    <cellStyle name="Total 2 12" xfId="60470" xr:uid="{2B8FE733-A084-4064-8E59-0D933ACF8289}"/>
    <cellStyle name="Total 2 13" xfId="60471" xr:uid="{72E50F60-BA30-4289-AD5F-BC2F3816B18F}"/>
    <cellStyle name="Total 2 14" xfId="60472" xr:uid="{6FFDF2BF-9550-4872-8DE3-61E1BB4E9F64}"/>
    <cellStyle name="Total 2 2" xfId="60473" xr:uid="{3D7A7B08-9ACD-462E-9448-C82E30E96F44}"/>
    <cellStyle name="Total 2 2 10" xfId="60474" xr:uid="{6BF5A60B-E111-4444-817A-EF97235D0403}"/>
    <cellStyle name="Total 2 2 11" xfId="60475" xr:uid="{5B209482-D97D-4A78-97F3-4D2EEAEE003E}"/>
    <cellStyle name="Total 2 2 12" xfId="60476" xr:uid="{C8DBAD3E-9D60-4747-9C45-76B6C6B999F3}"/>
    <cellStyle name="Total 2 2 13" xfId="60477" xr:uid="{0037AAA3-69CB-4E00-B578-DFC92C136F37}"/>
    <cellStyle name="Total 2 2 2" xfId="60478" xr:uid="{E3E82F58-B289-4FE5-9E9E-3F139AAEE9F2}"/>
    <cellStyle name="Total 2 2 2 10" xfId="60479" xr:uid="{28F13020-55C5-45BE-AC44-956029E68E88}"/>
    <cellStyle name="Total 2 2 2 11" xfId="60480" xr:uid="{C2AA0D8F-2003-46DB-9167-356FA343934C}"/>
    <cellStyle name="Total 2 2 2 12" xfId="60481" xr:uid="{78E36C9B-1496-47D1-B723-82923A085908}"/>
    <cellStyle name="Total 2 2 2 2" xfId="60482" xr:uid="{8C5A4EF7-46CE-4D2A-809E-5639FE7E1BD4}"/>
    <cellStyle name="Total 2 2 2 2 10" xfId="60483" xr:uid="{145A8EE2-5E29-415B-B381-28473B6662E8}"/>
    <cellStyle name="Total 2 2 2 2 2" xfId="60484" xr:uid="{3FC1015D-2CE3-4FCC-8F20-307AE6C35072}"/>
    <cellStyle name="Total 2 2 2 2 2 2" xfId="60485" xr:uid="{795BB2F7-4F4C-4EDC-A3DD-FDE75709CF71}"/>
    <cellStyle name="Total 2 2 2 2 2 2 2" xfId="60486" xr:uid="{F2E97D6C-F86C-4653-87D2-DFE71C2D8C86}"/>
    <cellStyle name="Total 2 2 2 2 2 2 3" xfId="60487" xr:uid="{F7A29CE1-F782-4678-BEBB-90A1337B00FE}"/>
    <cellStyle name="Total 2 2 2 2 2 2 4" xfId="60488" xr:uid="{41745A82-0797-4A60-B8A8-87C6D173A67D}"/>
    <cellStyle name="Total 2 2 2 2 2 2 5" xfId="60489" xr:uid="{E473ED86-5822-4AEC-8B9A-7FC32EE24D53}"/>
    <cellStyle name="Total 2 2 2 2 2 2 6" xfId="60490" xr:uid="{8D8F5832-246E-4960-9CA5-A1654A1B6525}"/>
    <cellStyle name="Total 2 2 2 2 2 3" xfId="60491" xr:uid="{2C408C02-14A2-434D-AC0A-C6E6BCBB46B2}"/>
    <cellStyle name="Total 2 2 2 2 2 4" xfId="60492" xr:uid="{F547B4AA-3C15-4D1A-84CC-3C3C70AD776C}"/>
    <cellStyle name="Total 2 2 2 2 2 5" xfId="60493" xr:uid="{9DC5CA1E-4B13-4A7D-88E8-F112E323702C}"/>
    <cellStyle name="Total 2 2 2 2 2 6" xfId="60494" xr:uid="{F269C4EC-D862-4FCB-8077-72B6744F3ED1}"/>
    <cellStyle name="Total 2 2 2 2 2 7" xfId="60495" xr:uid="{8B775AD5-D847-474E-A9E0-FC0ED7372B25}"/>
    <cellStyle name="Total 2 2 2 2 2_Commentaires" xfId="60496" xr:uid="{CFB506F6-2104-4B7F-BD60-54E6F143153A}"/>
    <cellStyle name="Total 2 2 2 2 3" xfId="60497" xr:uid="{DF690121-7B4C-4486-8F14-FF012F4B6EC8}"/>
    <cellStyle name="Total 2 2 2 2 3 2" xfId="60498" xr:uid="{BC17FB87-C345-423E-BB82-27CC1677ECA5}"/>
    <cellStyle name="Total 2 2 2 2 3 2 2" xfId="60499" xr:uid="{C521215D-8CB7-4DD2-80B0-071224A6F99C}"/>
    <cellStyle name="Total 2 2 2 2 3 2 3" xfId="60500" xr:uid="{AC787CA9-1F0E-49E6-90AB-0D777DC32BC9}"/>
    <cellStyle name="Total 2 2 2 2 3 2 4" xfId="60501" xr:uid="{157B74D8-8F94-420B-8BBE-29D2BE74E646}"/>
    <cellStyle name="Total 2 2 2 2 3 2 5" xfId="60502" xr:uid="{F5AF9D25-B1B7-476F-B212-4D5C04E6C652}"/>
    <cellStyle name="Total 2 2 2 2 3 2 6" xfId="60503" xr:uid="{401B5AED-88A9-49F0-B642-5E741A7CD11B}"/>
    <cellStyle name="Total 2 2 2 2 3 3" xfId="60504" xr:uid="{535419B3-E4EC-44F7-BA76-620A692F4E89}"/>
    <cellStyle name="Total 2 2 2 2 3 4" xfId="60505" xr:uid="{5134867A-2F9C-4A47-AC31-D60906CB967A}"/>
    <cellStyle name="Total 2 2 2 2 3 5" xfId="60506" xr:uid="{8741D1C7-7A68-4D2A-9052-B1CBD82CC464}"/>
    <cellStyle name="Total 2 2 2 2 3 6" xfId="60507" xr:uid="{D1DBBA0C-9542-46AA-9EF3-C0C6D5DD71E6}"/>
    <cellStyle name="Total 2 2 2 2 3 7" xfId="60508" xr:uid="{84ABEA27-DAC1-450E-8608-D08582279CA3}"/>
    <cellStyle name="Total 2 2 2 2 4" xfId="60509" xr:uid="{627086E4-F9FE-4219-9B11-1890F97F1EE0}"/>
    <cellStyle name="Total 2 2 2 2 4 2" xfId="60510" xr:uid="{7422FBF6-F90F-442A-A913-D443DDC140D3}"/>
    <cellStyle name="Total 2 2 2 2 4 2 2" xfId="60511" xr:uid="{F7788BDB-5F4A-45FA-A49C-CFDB847C9130}"/>
    <cellStyle name="Total 2 2 2 2 4 2 3" xfId="60512" xr:uid="{CF412125-1697-4C6D-9B4B-66F1C24E8993}"/>
    <cellStyle name="Total 2 2 2 2 4 2 4" xfId="60513" xr:uid="{9A328CE4-154E-4A95-B900-217547A1732D}"/>
    <cellStyle name="Total 2 2 2 2 4 2 5" xfId="60514" xr:uid="{20D7F272-ECE3-4C06-A183-A3F337AD5892}"/>
    <cellStyle name="Total 2 2 2 2 4 2 6" xfId="60515" xr:uid="{7AD8B2E2-F75D-49A9-895F-FE3C446FE6B3}"/>
    <cellStyle name="Total 2 2 2 2 4 3" xfId="60516" xr:uid="{5E9CEA47-741F-4DED-9545-586698BF460D}"/>
    <cellStyle name="Total 2 2 2 2 4 4" xfId="60517" xr:uid="{8BEB7F46-AB1F-4755-93F7-CD2F3CB7F634}"/>
    <cellStyle name="Total 2 2 2 2 4 5" xfId="60518" xr:uid="{8F921774-9BE6-4411-9582-FC6D14B047F7}"/>
    <cellStyle name="Total 2 2 2 2 4 6" xfId="60519" xr:uid="{58176D26-C014-49C6-9711-FEA884DC9F81}"/>
    <cellStyle name="Total 2 2 2 2 4 7" xfId="60520" xr:uid="{049733FD-F2D1-4470-ADF0-104742FEBA7B}"/>
    <cellStyle name="Total 2 2 2 2 5" xfId="60521" xr:uid="{69236A64-6DDA-4AE3-9F0D-C2E374772952}"/>
    <cellStyle name="Total 2 2 2 2 5 2" xfId="60522" xr:uid="{63CE0046-3D2E-40D5-875C-6F1822A3BF03}"/>
    <cellStyle name="Total 2 2 2 2 5 3" xfId="60523" xr:uid="{201B9FED-D38C-4E2E-8375-A74B62642CFE}"/>
    <cellStyle name="Total 2 2 2 2 5 4" xfId="60524" xr:uid="{33E6B885-B918-4761-A13D-E90AE344C4DD}"/>
    <cellStyle name="Total 2 2 2 2 5 5" xfId="60525" xr:uid="{9F768DEB-975F-4B65-A15A-C86A39AED4B0}"/>
    <cellStyle name="Total 2 2 2 2 5 6" xfId="60526" xr:uid="{AEAC44DB-132F-47F1-95FA-AA7B90543464}"/>
    <cellStyle name="Total 2 2 2 2 6" xfId="60527" xr:uid="{5DB77378-4AA1-4968-9568-73269FD006E0}"/>
    <cellStyle name="Total 2 2 2 2 7" xfId="60528" xr:uid="{6A099C80-02B9-4616-A085-DA67F76B024A}"/>
    <cellStyle name="Total 2 2 2 2 8" xfId="60529" xr:uid="{FAE12097-12EB-46C1-80B3-5D641F10F846}"/>
    <cellStyle name="Total 2 2 2 2 9" xfId="60530" xr:uid="{9865579F-25E2-4640-9EE2-848FF3EE2166}"/>
    <cellStyle name="Total 2 2 2 2_Commentaires" xfId="60531" xr:uid="{6EE12F58-4847-4449-9485-7F43FABC6B81}"/>
    <cellStyle name="Total 2 2 2 3" xfId="60532" xr:uid="{970A16AC-382F-442C-B084-9DDA6F92DFD4}"/>
    <cellStyle name="Total 2 2 2 3 2" xfId="60533" xr:uid="{881CD82F-8D4D-44E4-ADB6-1B91A8254DB5}"/>
    <cellStyle name="Total 2 2 2 3 2 2" xfId="60534" xr:uid="{6A62B864-0C4D-4B5D-8093-2047B049C7C1}"/>
    <cellStyle name="Total 2 2 2 3 2 3" xfId="60535" xr:uid="{D958F2E1-8CBF-4211-8247-A09288E7C73A}"/>
    <cellStyle name="Total 2 2 2 3 2 4" xfId="60536" xr:uid="{C3450801-8FBD-44D6-89E2-E42748B24401}"/>
    <cellStyle name="Total 2 2 2 3 2 5" xfId="60537" xr:uid="{5B3ACC44-35F3-4B8A-BD55-10628FCAE869}"/>
    <cellStyle name="Total 2 2 2 3 2 6" xfId="60538" xr:uid="{60528F83-6053-4510-AEE6-DA3116DC0781}"/>
    <cellStyle name="Total 2 2 2 3 3" xfId="60539" xr:uid="{080DE5C9-627B-497F-8BDE-E1FF8A22D699}"/>
    <cellStyle name="Total 2 2 2 3 4" xfId="60540" xr:uid="{C98B63E7-7296-4299-8F48-A3E2DB983B2D}"/>
    <cellStyle name="Total 2 2 2 3 5" xfId="60541" xr:uid="{061831C3-AB26-49B1-B840-FF6B0875C1A0}"/>
    <cellStyle name="Total 2 2 2 3 6" xfId="60542" xr:uid="{BC588B31-590A-41D0-A222-4F35D8F86670}"/>
    <cellStyle name="Total 2 2 2 3 7" xfId="60543" xr:uid="{424E367F-931E-42F5-8CEB-A9977ABCB1A2}"/>
    <cellStyle name="Total 2 2 2 3_Commentaires" xfId="60544" xr:uid="{6EDF901F-4BB2-483C-BB0F-DB7FEA876EA8}"/>
    <cellStyle name="Total 2 2 2 4" xfId="60545" xr:uid="{51D17C21-267D-4CE0-88E2-CABB6AEB4F44}"/>
    <cellStyle name="Total 2 2 2 4 2" xfId="60546" xr:uid="{073BC4E0-D3B7-4152-A653-0E72AA91E7B1}"/>
    <cellStyle name="Total 2 2 2 4 2 2" xfId="60547" xr:uid="{72BBD6F0-FF0D-43D5-B764-6CA00E27D5CD}"/>
    <cellStyle name="Total 2 2 2 4 2 3" xfId="60548" xr:uid="{2D04B893-E03F-4F7B-9DBB-38D070361F3A}"/>
    <cellStyle name="Total 2 2 2 4 2 4" xfId="60549" xr:uid="{05E40566-B908-4A3C-9F12-F7B287D51A4B}"/>
    <cellStyle name="Total 2 2 2 4 2 5" xfId="60550" xr:uid="{69298014-DA54-49F9-9ADB-7F349B5BBAE8}"/>
    <cellStyle name="Total 2 2 2 4 2 6" xfId="60551" xr:uid="{471126A8-F1A8-4F82-BA7C-C078884EDC52}"/>
    <cellStyle name="Total 2 2 2 4 3" xfId="60552" xr:uid="{BEE78E57-6944-4027-867A-FC1966C6A8DB}"/>
    <cellStyle name="Total 2 2 2 4 4" xfId="60553" xr:uid="{ADCC41ED-78AD-4E2C-B45E-E05D414E4BDB}"/>
    <cellStyle name="Total 2 2 2 4 5" xfId="60554" xr:uid="{7A791F9C-124E-488B-ACBD-8B2DC982801E}"/>
    <cellStyle name="Total 2 2 2 4 6" xfId="60555" xr:uid="{2131903D-8168-485B-8B9A-A151718FC46A}"/>
    <cellStyle name="Total 2 2 2 4 7" xfId="60556" xr:uid="{4CE23095-31E8-4BB3-867E-76E2ABC29CFE}"/>
    <cellStyle name="Total 2 2 2 5" xfId="60557" xr:uid="{0E4AB331-009C-4F07-B4AD-6BC2CB478A69}"/>
    <cellStyle name="Total 2 2 2 5 2" xfId="60558" xr:uid="{EAF1C305-AC33-434A-9CC1-615B6F786E01}"/>
    <cellStyle name="Total 2 2 2 5 2 2" xfId="60559" xr:uid="{C7861AD4-C04F-49B5-9F5D-7C99764375E2}"/>
    <cellStyle name="Total 2 2 2 5 2 3" xfId="60560" xr:uid="{7D468844-7D9E-4C65-966C-E80F0718E460}"/>
    <cellStyle name="Total 2 2 2 5 2 4" xfId="60561" xr:uid="{34C043B2-CCAA-4D83-905E-6D026CD77C43}"/>
    <cellStyle name="Total 2 2 2 5 2 5" xfId="60562" xr:uid="{6E66C829-8822-4B75-BAD6-C0EF783EA6FD}"/>
    <cellStyle name="Total 2 2 2 5 2 6" xfId="60563" xr:uid="{9A947939-6D54-4580-8FC4-FC522B66307A}"/>
    <cellStyle name="Total 2 2 2 5 3" xfId="60564" xr:uid="{32784AA9-4FD8-42A1-9A1B-461A1504776C}"/>
    <cellStyle name="Total 2 2 2 5 4" xfId="60565" xr:uid="{9786F4C9-823E-4C77-84A0-F6DA1FB5BE61}"/>
    <cellStyle name="Total 2 2 2 5 5" xfId="60566" xr:uid="{708360B0-5CD9-4452-85FD-A61BD961CE45}"/>
    <cellStyle name="Total 2 2 2 5 6" xfId="60567" xr:uid="{F0FFFA1F-27F8-45FE-880A-312AA2D3DEDE}"/>
    <cellStyle name="Total 2 2 2 5 7" xfId="60568" xr:uid="{C2EF025A-645F-466A-8889-48AF4B6AE854}"/>
    <cellStyle name="Total 2 2 2 6" xfId="60569" xr:uid="{79A658E5-1EA3-4BCC-8423-0DC441318800}"/>
    <cellStyle name="Total 2 2 2 6 2" xfId="60570" xr:uid="{8E652DF2-B332-444C-B9A3-6F97B23A22B4}"/>
    <cellStyle name="Total 2 2 2 6 2 2" xfId="60571" xr:uid="{8337229E-E688-43B9-9964-BBA31F1CC3C3}"/>
    <cellStyle name="Total 2 2 2 6 2 3" xfId="60572" xr:uid="{F4AA4196-BA76-4D24-8202-F59517B27B0D}"/>
    <cellStyle name="Total 2 2 2 6 2 4" xfId="60573" xr:uid="{E55AE95E-30CF-449A-B7FB-7FD4E556DB19}"/>
    <cellStyle name="Total 2 2 2 6 2 5" xfId="60574" xr:uid="{1DB1617A-D1B8-4C83-B2FD-00D4B76F7833}"/>
    <cellStyle name="Total 2 2 2 6 2 6" xfId="60575" xr:uid="{C5C5DA46-0F43-4C42-9CE3-58010B9A1C5A}"/>
    <cellStyle name="Total 2 2 2 6 3" xfId="60576" xr:uid="{602CB335-F8E0-4AA5-BC50-1BECC90E71A6}"/>
    <cellStyle name="Total 2 2 2 6 4" xfId="60577" xr:uid="{2F5E5073-CA2E-4190-A54A-A5E164A548E5}"/>
    <cellStyle name="Total 2 2 2 6 5" xfId="60578" xr:uid="{38C35F42-DE0B-496D-9C42-34136C5A3872}"/>
    <cellStyle name="Total 2 2 2 6 6" xfId="60579" xr:uid="{13E59EB5-DC45-414D-8521-DD8BBDEA6205}"/>
    <cellStyle name="Total 2 2 2 6 7" xfId="60580" xr:uid="{F9D89A4C-E181-4F7A-B948-1E29EFC986E1}"/>
    <cellStyle name="Total 2 2 2 7" xfId="60581" xr:uid="{C3C55006-C845-48BE-A7B1-98E052C474E4}"/>
    <cellStyle name="Total 2 2 2 7 2" xfId="60582" xr:uid="{EEE6E3D8-DFB1-41E1-8A47-9C96E7996C6C}"/>
    <cellStyle name="Total 2 2 2 7 3" xfId="60583" xr:uid="{6751B263-92FE-44C6-9F19-5B9E6B01FAD7}"/>
    <cellStyle name="Total 2 2 2 7 4" xfId="60584" xr:uid="{8DDF94E9-36BE-4442-AD0B-F19AB5EBE53C}"/>
    <cellStyle name="Total 2 2 2 7 5" xfId="60585" xr:uid="{2FB27A6F-1C9F-4F62-8A81-A4E99A15827C}"/>
    <cellStyle name="Total 2 2 2 7 6" xfId="60586" xr:uid="{5C4AE300-D6E9-44DA-8BA7-9ECF36E32DF5}"/>
    <cellStyle name="Total 2 2 2 8" xfId="60587" xr:uid="{B2F6E18F-C7C5-469F-B815-5BF46AE43B98}"/>
    <cellStyle name="Total 2 2 2 9" xfId="60588" xr:uid="{665244D3-91E8-4004-839C-939B23CD260E}"/>
    <cellStyle name="Total 2 2 2_Commentaires" xfId="60589" xr:uid="{C1D9818C-1A02-4E1A-B53E-0EF0007E602D}"/>
    <cellStyle name="Total 2 2 3" xfId="60590" xr:uid="{3588F4C2-9D54-4738-888A-298548891189}"/>
    <cellStyle name="Total 2 2 3 10" xfId="60591" xr:uid="{8C0186E7-0736-42CA-9BD0-460A50EE32BD}"/>
    <cellStyle name="Total 2 2 3 2" xfId="60592" xr:uid="{C0C0B93D-6AAD-4798-B883-5B0A66523025}"/>
    <cellStyle name="Total 2 2 3 2 2" xfId="60593" xr:uid="{532502DD-E895-4FEB-9574-B9889FAFDFB5}"/>
    <cellStyle name="Total 2 2 3 2 2 2" xfId="60594" xr:uid="{18754D05-A78F-43BE-8B76-A6C62D83B9D1}"/>
    <cellStyle name="Total 2 2 3 2 2 3" xfId="60595" xr:uid="{0A99A37F-AF96-43DC-AD61-DC23FD97442F}"/>
    <cellStyle name="Total 2 2 3 2 2 4" xfId="60596" xr:uid="{698ABDF0-373D-471C-9448-608CDF05156B}"/>
    <cellStyle name="Total 2 2 3 2 2 5" xfId="60597" xr:uid="{6075E5BC-9CC5-46EA-A9ED-E2B95FCD7DCE}"/>
    <cellStyle name="Total 2 2 3 2 2 6" xfId="60598" xr:uid="{2E6AA475-BE7D-4A99-BD04-2BBD0914EE9D}"/>
    <cellStyle name="Total 2 2 3 2 3" xfId="60599" xr:uid="{56BEDD82-C21C-4A38-AFFC-D3E0B3016DBC}"/>
    <cellStyle name="Total 2 2 3 2 4" xfId="60600" xr:uid="{B0713872-B24B-4452-A078-0DCC9074A92A}"/>
    <cellStyle name="Total 2 2 3 2 5" xfId="60601" xr:uid="{29E5CBA9-CAC3-4B6D-ACE0-BD148960A223}"/>
    <cellStyle name="Total 2 2 3 2 6" xfId="60602" xr:uid="{1E8201FB-EF7D-4018-9E5E-A560B1ED53EA}"/>
    <cellStyle name="Total 2 2 3 2 7" xfId="60603" xr:uid="{EC591B9A-4B08-4AF8-A702-AF88D7DC8F46}"/>
    <cellStyle name="Total 2 2 3 2_Commentaires" xfId="60604" xr:uid="{703BF9E5-ACC2-4592-8682-CF3CF75070DF}"/>
    <cellStyle name="Total 2 2 3 3" xfId="60605" xr:uid="{0A89CFC4-3242-4055-B698-858F077DA88E}"/>
    <cellStyle name="Total 2 2 3 3 2" xfId="60606" xr:uid="{84B783FB-2321-4265-9135-7A3AF57F1202}"/>
    <cellStyle name="Total 2 2 3 3 2 2" xfId="60607" xr:uid="{9177CA61-5700-4551-B5AE-5A146DB2B54E}"/>
    <cellStyle name="Total 2 2 3 3 2 3" xfId="60608" xr:uid="{079B87BD-9231-4317-9AA3-2BCE2E29720D}"/>
    <cellStyle name="Total 2 2 3 3 2 4" xfId="60609" xr:uid="{4F0EFC6F-FAA7-45EF-AAE9-217F03C7C9FB}"/>
    <cellStyle name="Total 2 2 3 3 2 5" xfId="60610" xr:uid="{38F82563-DD2A-4C72-8FA6-5DA24EF5C33C}"/>
    <cellStyle name="Total 2 2 3 3 2 6" xfId="60611" xr:uid="{72185545-0171-45AC-8219-84A6D628FFE8}"/>
    <cellStyle name="Total 2 2 3 3 3" xfId="60612" xr:uid="{19288A5E-31E4-40B2-81B2-EB776D306553}"/>
    <cellStyle name="Total 2 2 3 3 4" xfId="60613" xr:uid="{A04C002B-F999-46DA-83F2-646644F98B1D}"/>
    <cellStyle name="Total 2 2 3 3 5" xfId="60614" xr:uid="{18AECC36-7AD0-46F3-B960-F5AAC5A5E9A3}"/>
    <cellStyle name="Total 2 2 3 3 6" xfId="60615" xr:uid="{D3BD44F0-AB63-4D7C-A650-763FA2C73F36}"/>
    <cellStyle name="Total 2 2 3 3 7" xfId="60616" xr:uid="{BE6D2C07-2E1E-492A-9C61-88690B6686C9}"/>
    <cellStyle name="Total 2 2 3 4" xfId="60617" xr:uid="{1D835C07-9523-4BEE-A3A7-8F72924F1E8C}"/>
    <cellStyle name="Total 2 2 3 4 2" xfId="60618" xr:uid="{683209DA-C026-4132-B267-4C175D77952C}"/>
    <cellStyle name="Total 2 2 3 4 2 2" xfId="60619" xr:uid="{CC436248-F181-4575-88C2-B6D7107D2396}"/>
    <cellStyle name="Total 2 2 3 4 2 3" xfId="60620" xr:uid="{F3B166B6-58AF-496F-86EE-F0E9F3BC65C7}"/>
    <cellStyle name="Total 2 2 3 4 2 4" xfId="60621" xr:uid="{0F97ED58-E481-42CF-9BA3-B609CEF54323}"/>
    <cellStyle name="Total 2 2 3 4 2 5" xfId="60622" xr:uid="{40F775C4-683C-4A3E-AFC3-012B138B146C}"/>
    <cellStyle name="Total 2 2 3 4 2 6" xfId="60623" xr:uid="{6F1E7976-F445-4326-9AE3-4FD4C8039B27}"/>
    <cellStyle name="Total 2 2 3 4 3" xfId="60624" xr:uid="{54AB245D-5CF4-474D-BC09-1F8A88E9905B}"/>
    <cellStyle name="Total 2 2 3 4 4" xfId="60625" xr:uid="{E07FF4DE-EE79-4596-BAC4-42FE3E29AAC7}"/>
    <cellStyle name="Total 2 2 3 4 5" xfId="60626" xr:uid="{312D9294-A718-4F4B-B3A3-85B01170B76B}"/>
    <cellStyle name="Total 2 2 3 4 6" xfId="60627" xr:uid="{D1C0DE2D-026C-4FDE-A369-6D8186362BEC}"/>
    <cellStyle name="Total 2 2 3 4 7" xfId="60628" xr:uid="{72EBD575-491F-44C6-98DB-0388FFEA0120}"/>
    <cellStyle name="Total 2 2 3 5" xfId="60629" xr:uid="{3EFC6DAF-AF50-468D-8B21-E0BE500E8D84}"/>
    <cellStyle name="Total 2 2 3 5 2" xfId="60630" xr:uid="{309E74D9-E3BD-4933-8BE6-5A7760717F38}"/>
    <cellStyle name="Total 2 2 3 5 3" xfId="60631" xr:uid="{E0A32C10-CAEC-4956-B61E-E514FF7073B5}"/>
    <cellStyle name="Total 2 2 3 5 4" xfId="60632" xr:uid="{08B92DF6-F48A-4806-B539-666FD32F1F4F}"/>
    <cellStyle name="Total 2 2 3 5 5" xfId="60633" xr:uid="{1A3C7219-28A4-4389-9717-6AEBB4B96589}"/>
    <cellStyle name="Total 2 2 3 5 6" xfId="60634" xr:uid="{C0BA1F27-4849-4FB4-B470-CF9F5D5ED67F}"/>
    <cellStyle name="Total 2 2 3 6" xfId="60635" xr:uid="{E6868F6B-DC7F-47DA-9B95-AFF4956BE00A}"/>
    <cellStyle name="Total 2 2 3 7" xfId="60636" xr:uid="{8D5F096D-C8CD-49A9-82D4-BC7614719540}"/>
    <cellStyle name="Total 2 2 3 8" xfId="60637" xr:uid="{B2A36094-FC83-4590-BE67-D33162684017}"/>
    <cellStyle name="Total 2 2 3 9" xfId="60638" xr:uid="{3C6F19AE-9425-4B4C-959D-E6F2432BE1FB}"/>
    <cellStyle name="Total 2 2 3_Commentaires" xfId="60639" xr:uid="{FCF2C562-C8B8-4E5B-BE8E-E1B715764B7A}"/>
    <cellStyle name="Total 2 2 4" xfId="60640" xr:uid="{05B2F2FC-5B24-4867-B4DE-F48A26F3F22A}"/>
    <cellStyle name="Total 2 2 4 2" xfId="60641" xr:uid="{DE7C9DF6-BBBC-4713-AFB8-1C38E0D035E5}"/>
    <cellStyle name="Total 2 2 4 2 2" xfId="60642" xr:uid="{A9E0A22A-FC1E-4A14-8354-FA11DBA7D025}"/>
    <cellStyle name="Total 2 2 4 2 3" xfId="60643" xr:uid="{C4AB2156-142E-4CF9-9B3D-FE119BA5A090}"/>
    <cellStyle name="Total 2 2 4 2 4" xfId="60644" xr:uid="{70A457DF-51BC-4898-B76A-0BAC98153762}"/>
    <cellStyle name="Total 2 2 4 2 5" xfId="60645" xr:uid="{84527DD2-E726-4FFD-8F2F-119E0096F05F}"/>
    <cellStyle name="Total 2 2 4 2 6" xfId="60646" xr:uid="{C5C08C53-A2C5-4540-B3B9-6DAF7FA24E7E}"/>
    <cellStyle name="Total 2 2 4 3" xfId="60647" xr:uid="{76950047-C810-43D1-B0D2-B6E0AB2745CF}"/>
    <cellStyle name="Total 2 2 4 4" xfId="60648" xr:uid="{6B890E2F-3492-4817-BEBB-222144B2F147}"/>
    <cellStyle name="Total 2 2 4 5" xfId="60649" xr:uid="{DE956D1F-2786-4BAC-B185-7F8B0FCA28BD}"/>
    <cellStyle name="Total 2 2 4 6" xfId="60650" xr:uid="{1C8E3CE8-A066-410B-9621-560ABE9A74BA}"/>
    <cellStyle name="Total 2 2 4 7" xfId="60651" xr:uid="{D72DC0CD-AFB8-4435-8B45-62DBFD09BCF3}"/>
    <cellStyle name="Total 2 2 4_Commentaires" xfId="60652" xr:uid="{88A529E3-A4B4-4426-876F-E13A9EB35E95}"/>
    <cellStyle name="Total 2 2 5" xfId="60653" xr:uid="{34C7D0CC-2019-4CF6-A442-24812D94AEBC}"/>
    <cellStyle name="Total 2 2 5 2" xfId="60654" xr:uid="{04B50151-8EA5-4817-BBA2-1E54C79BDB54}"/>
    <cellStyle name="Total 2 2 5 2 2" xfId="60655" xr:uid="{D726E572-D028-4EEE-8D25-48515E4F552E}"/>
    <cellStyle name="Total 2 2 5 2 3" xfId="60656" xr:uid="{9F301E19-79F8-4CAD-86E9-F630B53F84E3}"/>
    <cellStyle name="Total 2 2 5 2 4" xfId="60657" xr:uid="{0A7ECDE4-1676-47CB-A7E7-4BFF8606C777}"/>
    <cellStyle name="Total 2 2 5 2 5" xfId="60658" xr:uid="{35F17A85-DF56-4995-AFBB-FD8B77360251}"/>
    <cellStyle name="Total 2 2 5 2 6" xfId="60659" xr:uid="{449FDE35-3159-4BA4-A37B-F0D7AC1BA4D0}"/>
    <cellStyle name="Total 2 2 5 3" xfId="60660" xr:uid="{9CBA0140-AD5F-49CF-82E2-2EEC1300CAA9}"/>
    <cellStyle name="Total 2 2 5 4" xfId="60661" xr:uid="{2A022817-1F63-4852-A513-B1CA5F8E289E}"/>
    <cellStyle name="Total 2 2 5 5" xfId="60662" xr:uid="{928E24B1-2C10-4C45-9920-3E3E785766CC}"/>
    <cellStyle name="Total 2 2 5 6" xfId="60663" xr:uid="{032FF200-BC84-4320-9008-7856653B0D1C}"/>
    <cellStyle name="Total 2 2 5 7" xfId="60664" xr:uid="{1C4CC08A-F1A1-4F6A-B3FE-806C1FCF0825}"/>
    <cellStyle name="Total 2 2 6" xfId="60665" xr:uid="{292F6EBF-9074-406E-9F7E-C2AB820CB8F7}"/>
    <cellStyle name="Total 2 2 6 2" xfId="60666" xr:uid="{2E5FB03D-7325-4BA5-8E9D-4FF5F5EEDD31}"/>
    <cellStyle name="Total 2 2 6 2 2" xfId="60667" xr:uid="{C298E5EE-464A-41B1-95D7-F3168005D31B}"/>
    <cellStyle name="Total 2 2 6 2 3" xfId="60668" xr:uid="{3C1B07B4-F80D-449C-8DCA-09C3E5F55CD6}"/>
    <cellStyle name="Total 2 2 6 2 4" xfId="60669" xr:uid="{9FF81B32-02A8-44D6-8613-74577842B5CA}"/>
    <cellStyle name="Total 2 2 6 2 5" xfId="60670" xr:uid="{02CCACE3-6E32-4E58-BED2-73039031D2F4}"/>
    <cellStyle name="Total 2 2 6 2 6" xfId="60671" xr:uid="{FAF11D13-EADB-45E1-8AD2-4FC7EE95222D}"/>
    <cellStyle name="Total 2 2 6 3" xfId="60672" xr:uid="{EF33B760-9EA7-48BF-8F9F-41F4EEF226FD}"/>
    <cellStyle name="Total 2 2 6 4" xfId="60673" xr:uid="{FF83C441-F575-4785-BFED-1A7F1F44C745}"/>
    <cellStyle name="Total 2 2 6 5" xfId="60674" xr:uid="{B124F529-798D-4472-9633-6D3F624613FD}"/>
    <cellStyle name="Total 2 2 6 6" xfId="60675" xr:uid="{F00E18B3-01A1-4710-9F2D-E893C184B988}"/>
    <cellStyle name="Total 2 2 6 7" xfId="60676" xr:uid="{5332AEAB-5B54-45BD-AE9B-FF6BBA0C189C}"/>
    <cellStyle name="Total 2 2 7" xfId="60677" xr:uid="{BE81EE05-8A41-4874-96AA-51506AFF8C58}"/>
    <cellStyle name="Total 2 2 7 2" xfId="60678" xr:uid="{4B7D208B-CD79-4959-A9D2-E688454D4B09}"/>
    <cellStyle name="Total 2 2 7 2 2" xfId="60679" xr:uid="{7290D0E8-C045-4D65-BDDA-FB252C87FCB9}"/>
    <cellStyle name="Total 2 2 7 2 3" xfId="60680" xr:uid="{4D12328B-8C97-43CF-9FD0-E201BAFD68D5}"/>
    <cellStyle name="Total 2 2 7 2 4" xfId="60681" xr:uid="{2D1E1369-4679-41BE-AEB9-868618F0FF06}"/>
    <cellStyle name="Total 2 2 7 2 5" xfId="60682" xr:uid="{0B47080C-F5A6-4B2D-99D0-98A7C115B120}"/>
    <cellStyle name="Total 2 2 7 2 6" xfId="60683" xr:uid="{84ED3522-0E5B-4C06-8239-0DD09BE256D0}"/>
    <cellStyle name="Total 2 2 7 3" xfId="60684" xr:uid="{23365380-390F-41F8-85BD-B2A1BE20B170}"/>
    <cellStyle name="Total 2 2 7 4" xfId="60685" xr:uid="{FE8EAF94-5CAD-49C9-B86C-CAE2267B866C}"/>
    <cellStyle name="Total 2 2 7 5" xfId="60686" xr:uid="{13CA156F-74E1-4F1E-B025-5CF457E63B5F}"/>
    <cellStyle name="Total 2 2 7 6" xfId="60687" xr:uid="{99215401-558A-4B41-ADCE-388487E8BB23}"/>
    <cellStyle name="Total 2 2 7 7" xfId="60688" xr:uid="{AD3546A8-42C2-4434-9980-8D95DDFD46EB}"/>
    <cellStyle name="Total 2 2 8" xfId="60689" xr:uid="{0399B3B9-B96D-4B14-A529-72CAC5BE4859}"/>
    <cellStyle name="Total 2 2 8 2" xfId="60690" xr:uid="{B87C29A3-D67B-4394-B004-B8A39C2F61F7}"/>
    <cellStyle name="Total 2 2 8 3" xfId="60691" xr:uid="{77E665C6-61BD-472D-AD59-98532E146771}"/>
    <cellStyle name="Total 2 2 8 4" xfId="60692" xr:uid="{DF485340-A984-4F26-A6F3-9C8BDC8C168E}"/>
    <cellStyle name="Total 2 2 8 5" xfId="60693" xr:uid="{EDFC11C1-1DCD-4126-8F3F-9CDB291130EA}"/>
    <cellStyle name="Total 2 2 8 6" xfId="60694" xr:uid="{CAF3409C-AC28-4BD7-B6D0-CA18BBD91D43}"/>
    <cellStyle name="Total 2 2 9" xfId="60695" xr:uid="{E3DD0F42-0B71-4348-998D-6DBB3875722B}"/>
    <cellStyle name="Total 2 2_Commentaires" xfId="60696" xr:uid="{BED6135B-C786-48FE-9CAA-04F2D94BFD83}"/>
    <cellStyle name="Total 2 3" xfId="60697" xr:uid="{F83A1A32-FA26-44AF-983D-FDF9C40204D4}"/>
    <cellStyle name="Total 2 3 10" xfId="60698" xr:uid="{134C3CE7-4D01-4412-BC5B-3BAC5B721059}"/>
    <cellStyle name="Total 2 3 11" xfId="60699" xr:uid="{81161E83-5315-48E8-B204-9A793323B03E}"/>
    <cellStyle name="Total 2 3 12" xfId="60700" xr:uid="{C67A2B46-A4F4-403C-B905-A6290B883DEA}"/>
    <cellStyle name="Total 2 3 2" xfId="60701" xr:uid="{73432977-CC4D-4167-9B47-8C127E4C92E4}"/>
    <cellStyle name="Total 2 3 2 10" xfId="60702" xr:uid="{29591971-099B-4B4A-9B96-5BBA2F7A7894}"/>
    <cellStyle name="Total 2 3 2 2" xfId="60703" xr:uid="{6C9B1530-0B9C-4D39-BF5E-BE51427F54E0}"/>
    <cellStyle name="Total 2 3 2 2 2" xfId="60704" xr:uid="{56CF8AAC-ECF7-4A4E-9667-DA16E07F9F2B}"/>
    <cellStyle name="Total 2 3 2 2 2 2" xfId="60705" xr:uid="{20E1FB1F-12D9-41B4-A614-4D2D7621EC04}"/>
    <cellStyle name="Total 2 3 2 2 2 3" xfId="60706" xr:uid="{D75ED9E4-8BC9-405B-BF9E-66B75979136B}"/>
    <cellStyle name="Total 2 3 2 2 2 4" xfId="60707" xr:uid="{BFC79AA0-563D-4B80-9A71-1A263500EA20}"/>
    <cellStyle name="Total 2 3 2 2 2 5" xfId="60708" xr:uid="{A7AA01F8-01C9-4874-ABAC-61242034CA16}"/>
    <cellStyle name="Total 2 3 2 2 2 6" xfId="60709" xr:uid="{7B4B0CE2-2CF3-4091-9ABD-B51DE48B10C3}"/>
    <cellStyle name="Total 2 3 2 2 3" xfId="60710" xr:uid="{11E5E8EF-2A67-4B48-834A-00DB0CEDD41D}"/>
    <cellStyle name="Total 2 3 2 2 4" xfId="60711" xr:uid="{E777089D-CE85-4A85-B59A-3DFAC9C213A1}"/>
    <cellStyle name="Total 2 3 2 2 5" xfId="60712" xr:uid="{95904FB4-E282-441D-A655-A67653098470}"/>
    <cellStyle name="Total 2 3 2 2 6" xfId="60713" xr:uid="{2585C912-FF1C-4326-8802-F0256BB17FAC}"/>
    <cellStyle name="Total 2 3 2 2 7" xfId="60714" xr:uid="{1830793B-4752-4F85-8E9C-BD0C013B8BFF}"/>
    <cellStyle name="Total 2 3 2 2_Commentaires" xfId="60715" xr:uid="{E4E94C62-34DC-49DD-A140-FDBBC398A673}"/>
    <cellStyle name="Total 2 3 2 3" xfId="60716" xr:uid="{0A302C11-EA53-4398-81B7-A1BE9E8A3E54}"/>
    <cellStyle name="Total 2 3 2 3 2" xfId="60717" xr:uid="{46F68410-F9B4-4AD8-B27A-A756CB8043E2}"/>
    <cellStyle name="Total 2 3 2 3 2 2" xfId="60718" xr:uid="{FD8333EE-12E4-4D04-B11C-7031ECE03622}"/>
    <cellStyle name="Total 2 3 2 3 2 3" xfId="60719" xr:uid="{8B89ECD8-E155-495B-9896-414675827C84}"/>
    <cellStyle name="Total 2 3 2 3 2 4" xfId="60720" xr:uid="{ABC200DD-FFD5-4E61-8543-49D9EE550EBA}"/>
    <cellStyle name="Total 2 3 2 3 2 5" xfId="60721" xr:uid="{0C09CE79-90E5-4211-983E-4CB61C3D4765}"/>
    <cellStyle name="Total 2 3 2 3 2 6" xfId="60722" xr:uid="{19DC8DA4-88E6-47C5-8250-86386C12E0A8}"/>
    <cellStyle name="Total 2 3 2 3 3" xfId="60723" xr:uid="{F025EBD4-0A19-45BD-98C3-4B3346A2C138}"/>
    <cellStyle name="Total 2 3 2 3 4" xfId="60724" xr:uid="{29581B3A-0007-4F24-B05A-45F1A48DDE24}"/>
    <cellStyle name="Total 2 3 2 3 5" xfId="60725" xr:uid="{3894FDA8-3FF1-475A-AE54-06E623E1203C}"/>
    <cellStyle name="Total 2 3 2 3 6" xfId="60726" xr:uid="{D070592A-2189-4FB4-8499-88351AA21A45}"/>
    <cellStyle name="Total 2 3 2 3 7" xfId="60727" xr:uid="{93AA4451-B2FB-406D-AF50-84C93932F0EE}"/>
    <cellStyle name="Total 2 3 2 4" xfId="60728" xr:uid="{1BE91EC3-F09E-4FF4-A0CA-C702D7CC179F}"/>
    <cellStyle name="Total 2 3 2 4 2" xfId="60729" xr:uid="{92F0C770-CD7F-48B1-AC35-5E5247A82A69}"/>
    <cellStyle name="Total 2 3 2 4 2 2" xfId="60730" xr:uid="{61BE615C-84BF-4D06-9874-4C6B2735ED1F}"/>
    <cellStyle name="Total 2 3 2 4 2 3" xfId="60731" xr:uid="{84AD831F-CCBF-43B4-9422-65F7354CC5D6}"/>
    <cellStyle name="Total 2 3 2 4 2 4" xfId="60732" xr:uid="{79E0D3AF-1488-4177-8FEF-4FFFC4E1E5AC}"/>
    <cellStyle name="Total 2 3 2 4 2 5" xfId="60733" xr:uid="{035F2B3B-12BD-4C2A-A1D2-40022DA0994D}"/>
    <cellStyle name="Total 2 3 2 4 2 6" xfId="60734" xr:uid="{BB7DB331-4FD1-482E-ABFA-A64D876B7325}"/>
    <cellStyle name="Total 2 3 2 4 3" xfId="60735" xr:uid="{BFF3DDF2-99FC-4760-B33B-DDE32282CBA1}"/>
    <cellStyle name="Total 2 3 2 4 4" xfId="60736" xr:uid="{3A61BBCE-B857-4873-AA7E-9227872325C4}"/>
    <cellStyle name="Total 2 3 2 4 5" xfId="60737" xr:uid="{67901E08-50F9-465F-A307-65B2E30FFB66}"/>
    <cellStyle name="Total 2 3 2 4 6" xfId="60738" xr:uid="{01AFA2B8-AA97-46F9-B88B-0726677B2519}"/>
    <cellStyle name="Total 2 3 2 4 7" xfId="60739" xr:uid="{33A8C820-5F86-49CA-B412-B4790F44A4EB}"/>
    <cellStyle name="Total 2 3 2 5" xfId="60740" xr:uid="{28A95FD5-D805-4DD1-8314-6B3B5886B622}"/>
    <cellStyle name="Total 2 3 2 5 2" xfId="60741" xr:uid="{9220A9C5-D0FD-4132-A608-C0AFF3227C9A}"/>
    <cellStyle name="Total 2 3 2 5 3" xfId="60742" xr:uid="{0627534B-CC90-4D2E-AFFB-2D50882B49F6}"/>
    <cellStyle name="Total 2 3 2 5 4" xfId="60743" xr:uid="{AE987DF6-6CBE-4A99-A351-B9D5F4EC83FC}"/>
    <cellStyle name="Total 2 3 2 5 5" xfId="60744" xr:uid="{CC9A34CE-38DF-413D-BC08-93D05335FB50}"/>
    <cellStyle name="Total 2 3 2 5 6" xfId="60745" xr:uid="{47D0124E-E882-4CE2-BDD4-356559173C40}"/>
    <cellStyle name="Total 2 3 2 6" xfId="60746" xr:uid="{3E72D14F-E02A-44B1-B871-1C7BB2AC0CB0}"/>
    <cellStyle name="Total 2 3 2 7" xfId="60747" xr:uid="{EB68006C-0585-49BD-9D74-10D20A1828AA}"/>
    <cellStyle name="Total 2 3 2 8" xfId="60748" xr:uid="{70ACA1A6-72F0-485F-B9C7-170A324F5D12}"/>
    <cellStyle name="Total 2 3 2 9" xfId="60749" xr:uid="{ECBD5BB6-87D6-4974-B260-707EC017A922}"/>
    <cellStyle name="Total 2 3 2_Commentaires" xfId="60750" xr:uid="{C858143B-85D8-431E-B1E3-4AC8BC95E4A9}"/>
    <cellStyle name="Total 2 3 3" xfId="60751" xr:uid="{DD129535-9805-40B0-87CB-A7CB608CE574}"/>
    <cellStyle name="Total 2 3 3 2" xfId="60752" xr:uid="{96FA5015-11C3-485C-A600-A2DCB3C988F2}"/>
    <cellStyle name="Total 2 3 3 2 2" xfId="60753" xr:uid="{81F4420C-86A7-436B-A499-24248BE1305A}"/>
    <cellStyle name="Total 2 3 3 2 3" xfId="60754" xr:uid="{E5CB36A8-0EF9-449C-988C-DDD058F5434D}"/>
    <cellStyle name="Total 2 3 3 2 4" xfId="60755" xr:uid="{67B780CA-B73D-4DF4-80FE-22457DED7CE3}"/>
    <cellStyle name="Total 2 3 3 2 5" xfId="60756" xr:uid="{0C0A36A5-DA57-49DA-BBE9-C652D1AA3DCC}"/>
    <cellStyle name="Total 2 3 3 2 6" xfId="60757" xr:uid="{B794A5D4-DF35-4175-9682-7B8B0F92B346}"/>
    <cellStyle name="Total 2 3 3 3" xfId="60758" xr:uid="{AE131F70-59B6-458D-AD6B-E0CDD1CF9A50}"/>
    <cellStyle name="Total 2 3 3 4" xfId="60759" xr:uid="{9489D4F6-B9D3-4577-BEDD-922F20A80D15}"/>
    <cellStyle name="Total 2 3 3 5" xfId="60760" xr:uid="{0EA1BE36-871D-40FE-A355-DCA42B949426}"/>
    <cellStyle name="Total 2 3 3 6" xfId="60761" xr:uid="{90C55766-1F69-4748-91AE-3D9B0177B66B}"/>
    <cellStyle name="Total 2 3 3 7" xfId="60762" xr:uid="{AD915371-8ED2-4CF8-A9DF-7CF3557AE14B}"/>
    <cellStyle name="Total 2 3 3_Commentaires" xfId="60763" xr:uid="{E183110A-7131-425C-889A-B1AA5C0B208B}"/>
    <cellStyle name="Total 2 3 4" xfId="60764" xr:uid="{328711D8-2B8B-4D6B-B466-D160DF2D5328}"/>
    <cellStyle name="Total 2 3 4 2" xfId="60765" xr:uid="{4878C327-2BC4-4F96-B597-C063961ED8E9}"/>
    <cellStyle name="Total 2 3 4 2 2" xfId="60766" xr:uid="{7544CA6B-8B23-450C-9908-03E417EA114E}"/>
    <cellStyle name="Total 2 3 4 2 3" xfId="60767" xr:uid="{4AE56670-6C5B-4261-ACB4-71FC1985EC7A}"/>
    <cellStyle name="Total 2 3 4 2 4" xfId="60768" xr:uid="{93DA7EB4-CA38-4F51-BBB9-5ACEF8FD2EE7}"/>
    <cellStyle name="Total 2 3 4 2 5" xfId="60769" xr:uid="{E2DA9AD7-C680-46E5-A65E-D287A0DC2D8D}"/>
    <cellStyle name="Total 2 3 4 2 6" xfId="60770" xr:uid="{7750384A-35B3-48CD-9B79-BF62104159D7}"/>
    <cellStyle name="Total 2 3 4 3" xfId="60771" xr:uid="{83231490-05E9-433B-BE41-BA788C857025}"/>
    <cellStyle name="Total 2 3 4 4" xfId="60772" xr:uid="{568FADBE-D3C2-4202-8D19-4EA9BD365EE8}"/>
    <cellStyle name="Total 2 3 4 5" xfId="60773" xr:uid="{286F100E-A28B-476D-B8DC-4A71881E733F}"/>
    <cellStyle name="Total 2 3 4 6" xfId="60774" xr:uid="{E65B9186-0E9F-494A-806A-6ED57EC3918E}"/>
    <cellStyle name="Total 2 3 4 7" xfId="60775" xr:uid="{8B86CC88-C65C-43E6-AE70-C63C4C6F678F}"/>
    <cellStyle name="Total 2 3 5" xfId="60776" xr:uid="{78243274-F316-4BD9-8D18-1D71B3ED7D2C}"/>
    <cellStyle name="Total 2 3 5 2" xfId="60777" xr:uid="{F7E581A5-CF3F-4D47-B656-6AD9CCE62A66}"/>
    <cellStyle name="Total 2 3 5 2 2" xfId="60778" xr:uid="{26652A63-1901-48D3-A445-F2107343AF28}"/>
    <cellStyle name="Total 2 3 5 2 3" xfId="60779" xr:uid="{E10362D1-1DC5-4146-AA15-1DDCEDE53104}"/>
    <cellStyle name="Total 2 3 5 2 4" xfId="60780" xr:uid="{8FF09D58-73A9-415D-BC24-87DAF1437A9B}"/>
    <cellStyle name="Total 2 3 5 2 5" xfId="60781" xr:uid="{019B200B-0B78-458C-8ECF-2C7DB84D4D1E}"/>
    <cellStyle name="Total 2 3 5 2 6" xfId="60782" xr:uid="{B6B18992-9CF6-48CE-AE17-3E1F5A41C227}"/>
    <cellStyle name="Total 2 3 5 3" xfId="60783" xr:uid="{5E7EAF39-DF1C-4618-8D74-0F2B0C07259F}"/>
    <cellStyle name="Total 2 3 5 4" xfId="60784" xr:uid="{7A0D74E6-26A2-49BB-AA68-DCB021156A78}"/>
    <cellStyle name="Total 2 3 5 5" xfId="60785" xr:uid="{016D75BA-E862-4F00-8C21-88710FB31DDD}"/>
    <cellStyle name="Total 2 3 5 6" xfId="60786" xr:uid="{0C239725-3F0B-495F-B803-2E98592867C8}"/>
    <cellStyle name="Total 2 3 5 7" xfId="60787" xr:uid="{04A2D945-D0DC-4791-818B-6F4F85AB4175}"/>
    <cellStyle name="Total 2 3 6" xfId="60788" xr:uid="{0C9F65FE-0744-4DA3-BC5D-72644F7FF419}"/>
    <cellStyle name="Total 2 3 6 2" xfId="60789" xr:uid="{A54BF1E8-B733-484A-957D-03008B4CB1A1}"/>
    <cellStyle name="Total 2 3 6 2 2" xfId="60790" xr:uid="{2BFD5DD9-0BDE-4862-85A5-55DFBAE4BC2C}"/>
    <cellStyle name="Total 2 3 6 2 3" xfId="60791" xr:uid="{AB1AA814-F841-41DE-8730-CBE9F52F9DBB}"/>
    <cellStyle name="Total 2 3 6 2 4" xfId="60792" xr:uid="{DCBE2D41-7B9C-4F1D-B32F-244B93CFBE62}"/>
    <cellStyle name="Total 2 3 6 2 5" xfId="60793" xr:uid="{A35BD24F-4CC1-4932-9BF4-E7581056B25F}"/>
    <cellStyle name="Total 2 3 6 2 6" xfId="60794" xr:uid="{A5197C7F-D433-4C9A-AD97-60E20A929705}"/>
    <cellStyle name="Total 2 3 6 3" xfId="60795" xr:uid="{A78E8512-A3C2-4FF1-8706-57C98C38865D}"/>
    <cellStyle name="Total 2 3 6 4" xfId="60796" xr:uid="{BF515DC0-2265-423B-B403-B1682D24B468}"/>
    <cellStyle name="Total 2 3 6 5" xfId="60797" xr:uid="{B73D4791-27D2-4F4C-9870-A5CE292A2BC3}"/>
    <cellStyle name="Total 2 3 6 6" xfId="60798" xr:uid="{D20EA248-1769-43B6-AD7D-B33EB36DCB87}"/>
    <cellStyle name="Total 2 3 6 7" xfId="60799" xr:uid="{3DF4D8BA-9426-4215-9DD8-AE360E3473B7}"/>
    <cellStyle name="Total 2 3 7" xfId="60800" xr:uid="{DCF59682-6C3D-46CC-BC70-06E78C6148E0}"/>
    <cellStyle name="Total 2 3 7 2" xfId="60801" xr:uid="{50F692AA-CCDF-42CE-BDFE-423D4F987FB6}"/>
    <cellStyle name="Total 2 3 7 3" xfId="60802" xr:uid="{55864994-7733-42AC-A91F-50AE9C855CE4}"/>
    <cellStyle name="Total 2 3 7 4" xfId="60803" xr:uid="{CA94EC31-F7BD-4E25-86C2-B96FCA4F9950}"/>
    <cellStyle name="Total 2 3 7 5" xfId="60804" xr:uid="{A1C02BFF-1A60-4CE4-A63B-5F307CEEEA57}"/>
    <cellStyle name="Total 2 3 7 6" xfId="60805" xr:uid="{B186EE27-079F-4C84-9A01-9CBF031D08E0}"/>
    <cellStyle name="Total 2 3 8" xfId="60806" xr:uid="{9F5DDAE6-4AA1-47D8-967A-370A4B8F822F}"/>
    <cellStyle name="Total 2 3 9" xfId="60807" xr:uid="{CD960B4E-8663-4EB6-A3AF-C7A4F4B2EDA9}"/>
    <cellStyle name="Total 2 3_Commentaires" xfId="60808" xr:uid="{E39FAAA5-8C4C-4693-9E09-AB343B80FC04}"/>
    <cellStyle name="Total 2 4" xfId="60809" xr:uid="{6AF2B04F-0624-4B5F-B29D-25B5F3F2FD27}"/>
    <cellStyle name="Total 2 4 10" xfId="60810" xr:uid="{BB9D818A-E6B2-422A-B954-46978B6DB7F8}"/>
    <cellStyle name="Total 2 4 2" xfId="60811" xr:uid="{2EE8325C-6A15-4679-AE9F-072D3AA98B8D}"/>
    <cellStyle name="Total 2 4 2 2" xfId="60812" xr:uid="{E278C9E0-8A76-4C70-B6CC-A25D7F3AFA2F}"/>
    <cellStyle name="Total 2 4 2 2 2" xfId="60813" xr:uid="{DC24CB91-8A2E-4FE7-896A-A75C4F2E5F0E}"/>
    <cellStyle name="Total 2 4 2 2 3" xfId="60814" xr:uid="{74E54D7F-14D2-4340-A80C-6E87795F5C8B}"/>
    <cellStyle name="Total 2 4 2 2 4" xfId="60815" xr:uid="{CC6D14B6-DC95-4891-A678-56A1663281F2}"/>
    <cellStyle name="Total 2 4 2 2 5" xfId="60816" xr:uid="{FD62BBD9-1934-4600-A882-0AF8569BE057}"/>
    <cellStyle name="Total 2 4 2 2 6" xfId="60817" xr:uid="{AD434AFF-3BA5-4228-9102-FABA5C4616D5}"/>
    <cellStyle name="Total 2 4 2 3" xfId="60818" xr:uid="{224EE210-E24F-4018-86CD-19F1F5985851}"/>
    <cellStyle name="Total 2 4 2 4" xfId="60819" xr:uid="{DB4256B7-E786-41E8-A0F7-CE90496BE504}"/>
    <cellStyle name="Total 2 4 2 5" xfId="60820" xr:uid="{CE984793-BBC5-461E-85A8-538AE2A69EC7}"/>
    <cellStyle name="Total 2 4 2 6" xfId="60821" xr:uid="{06B2C0B4-C9FA-4A6E-8AEA-983AB158B02A}"/>
    <cellStyle name="Total 2 4 2 7" xfId="60822" xr:uid="{0F61324D-FC58-499A-A495-321998285EBB}"/>
    <cellStyle name="Total 2 4 2_Commentaires" xfId="60823" xr:uid="{EEF8E6A9-F1A7-47AE-A10B-65DEC6D0F4B8}"/>
    <cellStyle name="Total 2 4 3" xfId="60824" xr:uid="{FEBB3A6C-07C4-4394-A64B-83C8A7618133}"/>
    <cellStyle name="Total 2 4 3 2" xfId="60825" xr:uid="{6CC4A120-8BB1-43EC-AAB9-C78E318A4C4F}"/>
    <cellStyle name="Total 2 4 3 2 2" xfId="60826" xr:uid="{BD4962BD-A31B-4479-B430-F49D39463D91}"/>
    <cellStyle name="Total 2 4 3 2 3" xfId="60827" xr:uid="{683A4328-0B2C-4754-93CD-90E31BD8441C}"/>
    <cellStyle name="Total 2 4 3 2 4" xfId="60828" xr:uid="{334CFD1E-0940-4F2E-8EDB-91F4EFD55A1F}"/>
    <cellStyle name="Total 2 4 3 2 5" xfId="60829" xr:uid="{66F650EC-C432-4973-A3D5-BEA41D0128FC}"/>
    <cellStyle name="Total 2 4 3 2 6" xfId="60830" xr:uid="{97DB9D0D-99B1-4B6F-9D40-019F8D4848C6}"/>
    <cellStyle name="Total 2 4 3 3" xfId="60831" xr:uid="{89C84413-1537-424D-B25B-D1CF018B4B4D}"/>
    <cellStyle name="Total 2 4 3 4" xfId="60832" xr:uid="{5968B8DD-254B-4181-ACE6-F7FD024AD895}"/>
    <cellStyle name="Total 2 4 3 5" xfId="60833" xr:uid="{54548186-6D78-4F6A-A807-D3A98270EF62}"/>
    <cellStyle name="Total 2 4 3 6" xfId="60834" xr:uid="{5EAD4E8D-B983-4F15-8C19-A6676A4E7CFC}"/>
    <cellStyle name="Total 2 4 3 7" xfId="60835" xr:uid="{2916E885-956E-48E7-A0B1-54A2D3EF405A}"/>
    <cellStyle name="Total 2 4 3_Commentaires" xfId="60836" xr:uid="{6C069829-93EE-443A-BE3F-D8DA3AAE63CD}"/>
    <cellStyle name="Total 2 4 4" xfId="60837" xr:uid="{F88110F5-729E-40EC-8498-CDBD7F8EFC10}"/>
    <cellStyle name="Total 2 4 4 2" xfId="60838" xr:uid="{76675B52-F3E5-4EF2-A5F6-66634740DE67}"/>
    <cellStyle name="Total 2 4 4 2 2" xfId="60839" xr:uid="{8E2C0D1E-2BDB-4800-8880-DF838E0002C2}"/>
    <cellStyle name="Total 2 4 4 2 3" xfId="60840" xr:uid="{7E9C9237-AB1D-4FA7-9F1B-CEECCF4C645E}"/>
    <cellStyle name="Total 2 4 4 2 4" xfId="60841" xr:uid="{F179978B-688C-443B-B54E-C675CD450BB2}"/>
    <cellStyle name="Total 2 4 4 2 5" xfId="60842" xr:uid="{99E240E9-14EE-40DE-A983-5DC849C32688}"/>
    <cellStyle name="Total 2 4 4 2 6" xfId="60843" xr:uid="{C36E70A3-461F-43B7-A780-91495706219A}"/>
    <cellStyle name="Total 2 4 4 3" xfId="60844" xr:uid="{7B6390BB-0F1D-44DA-9898-85468AC6F6F9}"/>
    <cellStyle name="Total 2 4 4 4" xfId="60845" xr:uid="{8E6FC19B-E92A-42A4-BA01-F150F7A57F28}"/>
    <cellStyle name="Total 2 4 4 5" xfId="60846" xr:uid="{53889E88-BCB5-4150-B7B9-0FE4A983A37A}"/>
    <cellStyle name="Total 2 4 4 6" xfId="60847" xr:uid="{319BF148-98A3-482F-B7EB-5749623C12EE}"/>
    <cellStyle name="Total 2 4 4 7" xfId="60848" xr:uid="{92B91F38-86DE-406A-8453-77C35026C9C5}"/>
    <cellStyle name="Total 2 4 5" xfId="60849" xr:uid="{6F9A714A-32A3-4C24-AF72-3705586A421B}"/>
    <cellStyle name="Total 2 4 5 2" xfId="60850" xr:uid="{8B3F9946-5B9D-41BC-BE70-FEC7C32C1BBE}"/>
    <cellStyle name="Total 2 4 5 3" xfId="60851" xr:uid="{ACC2EDBB-A126-426F-8C3F-0FE40A08A085}"/>
    <cellStyle name="Total 2 4 5 4" xfId="60852" xr:uid="{2100345A-ED63-4728-9B26-E3D5624A5689}"/>
    <cellStyle name="Total 2 4 5 5" xfId="60853" xr:uid="{73AA4AA1-D05A-4BD0-ADF3-87414CF2CCCC}"/>
    <cellStyle name="Total 2 4 5 6" xfId="60854" xr:uid="{8898CF94-5DDE-4B3A-B23B-89DECEEF83AB}"/>
    <cellStyle name="Total 2 4 6" xfId="60855" xr:uid="{3F142C10-46D0-4616-BF4F-1299C396DF54}"/>
    <cellStyle name="Total 2 4 7" xfId="60856" xr:uid="{361B2E1E-D47A-48B2-AC05-9BBF445B6C3C}"/>
    <cellStyle name="Total 2 4 8" xfId="60857" xr:uid="{451DB508-B6EB-4703-8C28-E09AC1964085}"/>
    <cellStyle name="Total 2 4 9" xfId="60858" xr:uid="{9DF3AC06-5F04-46C7-A2B3-DBB6D63065DA}"/>
    <cellStyle name="Total 2 4_Commentaires" xfId="60859" xr:uid="{77CAD3CD-7958-4EB8-988D-159E87A4C907}"/>
    <cellStyle name="Total 2 5" xfId="60860" xr:uid="{6CF4C966-5766-4A9E-8069-F9F11AB53EBD}"/>
    <cellStyle name="Total 2 5 2" xfId="60861" xr:uid="{59A240A5-070D-490D-B969-6C899CD94B24}"/>
    <cellStyle name="Total 2 5 2 2" xfId="60862" xr:uid="{CF1157FA-272C-4E22-AFB3-76B325DCB418}"/>
    <cellStyle name="Total 2 5 2 3" xfId="60863" xr:uid="{1F56969C-2D57-4C70-9CF2-8592F0EC689D}"/>
    <cellStyle name="Total 2 5 2 4" xfId="60864" xr:uid="{D4B55321-2FFC-4E6A-BE46-49D87C5E2772}"/>
    <cellStyle name="Total 2 5 2 5" xfId="60865" xr:uid="{AB3AAA12-680B-45F0-BB20-EAFB1569323E}"/>
    <cellStyle name="Total 2 5 2 6" xfId="60866" xr:uid="{6811D7C1-DF41-44E5-85F8-0B3FB765C18D}"/>
    <cellStyle name="Total 2 5 2_Commentaires" xfId="60867" xr:uid="{DE1A87EB-3275-423B-B65E-2DA2B3EC1C85}"/>
    <cellStyle name="Total 2 5 3" xfId="60868" xr:uid="{1401D161-4F20-447C-99D1-90085D2C44FA}"/>
    <cellStyle name="Total 2 5 4" xfId="60869" xr:uid="{F167C56B-EE6A-4B3E-8253-E6B85D5D85A5}"/>
    <cellStyle name="Total 2 5 5" xfId="60870" xr:uid="{AC5470A1-0097-41F7-82B6-226E9757CEF4}"/>
    <cellStyle name="Total 2 5 6" xfId="60871" xr:uid="{44A6B8E8-D734-4D3A-BEA3-B6DED333EC8D}"/>
    <cellStyle name="Total 2 5 7" xfId="60872" xr:uid="{3E00FC8F-30DF-420F-8350-C6113AE51714}"/>
    <cellStyle name="Total 2 5_Commentaires" xfId="60873" xr:uid="{77AB9C21-1F18-4274-B27B-BC1E0EB25302}"/>
    <cellStyle name="Total 2 6" xfId="60874" xr:uid="{F492C94F-4C6A-4D41-BDCA-815378BAF13D}"/>
    <cellStyle name="Total 2 6 2" xfId="60875" xr:uid="{CE12F177-A4B0-4284-B1A9-A2F1BF96D2D8}"/>
    <cellStyle name="Total 2 6 2 2" xfId="60876" xr:uid="{4E0BAE57-FEDA-45BD-8235-338AEAC6BE44}"/>
    <cellStyle name="Total 2 6 2 3" xfId="60877" xr:uid="{995E9CC6-1866-49F0-B52E-7D3E500168A3}"/>
    <cellStyle name="Total 2 6 2 4" xfId="60878" xr:uid="{C15AF102-86C0-4ADB-93F4-BD8F144621D1}"/>
    <cellStyle name="Total 2 6 2 5" xfId="60879" xr:uid="{92138D7B-DB2D-4926-87D7-64D8067FA587}"/>
    <cellStyle name="Total 2 6 2 6" xfId="60880" xr:uid="{DAF77393-4B30-4894-B1C9-8899C75E7D10}"/>
    <cellStyle name="Total 2 6 2_Commentaires" xfId="60881" xr:uid="{82ACBFAD-59D9-4F60-901F-DB53EA618F3A}"/>
    <cellStyle name="Total 2 6 3" xfId="60882" xr:uid="{76B4142F-6263-4EA6-AB8E-92272FD60595}"/>
    <cellStyle name="Total 2 6 4" xfId="60883" xr:uid="{2F821109-8672-4758-9E90-61E5217FA2CF}"/>
    <cellStyle name="Total 2 6 5" xfId="60884" xr:uid="{23DE067A-B3DC-4FF7-93A8-40AE1CBFB8B9}"/>
    <cellStyle name="Total 2 6 6" xfId="60885" xr:uid="{883B2C54-A091-4CBA-9384-132605EAD446}"/>
    <cellStyle name="Total 2 6 7" xfId="60886" xr:uid="{24383466-DE05-4E3C-A14C-0BB903A8DE76}"/>
    <cellStyle name="Total 2 6_Commentaires" xfId="60887" xr:uid="{5D4D1124-3F0F-41C0-9965-E5CEBDF01086}"/>
    <cellStyle name="Total 2 7" xfId="60888" xr:uid="{70D65126-E93E-4187-AACE-868295731374}"/>
    <cellStyle name="Total 2 7 2" xfId="60889" xr:uid="{DF92736A-CAB5-40F3-B3A8-8CECA02F6F51}"/>
    <cellStyle name="Total 2 7 2 2" xfId="60890" xr:uid="{A976732D-40A4-4F00-86F7-FBCF0481B376}"/>
    <cellStyle name="Total 2 7 2 3" xfId="60891" xr:uid="{0B1C5D90-D325-4570-BA46-AB4142D5E328}"/>
    <cellStyle name="Total 2 7 2 4" xfId="60892" xr:uid="{192BB2E4-BDB3-4E51-B7C5-D4E594B6931E}"/>
    <cellStyle name="Total 2 7 2 5" xfId="60893" xr:uid="{B46EDC65-6098-453E-8ACE-A6CDD5FE297A}"/>
    <cellStyle name="Total 2 7 2 6" xfId="60894" xr:uid="{0BBC2F2F-A60E-4EF0-85B2-C6A24AF566B5}"/>
    <cellStyle name="Total 2 7 3" xfId="60895" xr:uid="{A62D3A7E-83DA-4E3E-BFB6-1B71977C501A}"/>
    <cellStyle name="Total 2 7 4" xfId="60896" xr:uid="{6B6E6657-B2C6-45C4-8872-81BDEB1792D6}"/>
    <cellStyle name="Total 2 7 5" xfId="60897" xr:uid="{EE29CBB5-3909-450E-A883-C874FEAABE71}"/>
    <cellStyle name="Total 2 7 6" xfId="60898" xr:uid="{30FD2F6A-D6F5-4C83-9190-FCAAEE21B36D}"/>
    <cellStyle name="Total 2 7 7" xfId="60899" xr:uid="{DE46359E-A262-4E45-94E3-EB80F036BD2E}"/>
    <cellStyle name="Total 2 7_Commentaires" xfId="60900" xr:uid="{C7031932-92D8-4F83-86A3-D1E0214684AD}"/>
    <cellStyle name="Total 2 8" xfId="60901" xr:uid="{E12A7927-249B-4C25-8FFB-2128630116E5}"/>
    <cellStyle name="Total 2 8 2" xfId="60902" xr:uid="{E7C78182-8B66-474E-88FB-80D875D88BA7}"/>
    <cellStyle name="Total 2 8 2 2" xfId="60903" xr:uid="{70C64FDA-326F-4F44-AEF3-EFE432C5D246}"/>
    <cellStyle name="Total 2 8 2 3" xfId="60904" xr:uid="{80526CEC-38D5-43D5-9CAD-37E3FA005A24}"/>
    <cellStyle name="Total 2 8 2 4" xfId="60905" xr:uid="{F9775AF7-32DA-4FA3-96CF-1E9183165A96}"/>
    <cellStyle name="Total 2 8 2 5" xfId="60906" xr:uid="{373E2775-C8F1-4F39-9A94-52D0D9A266CB}"/>
    <cellStyle name="Total 2 8 2 6" xfId="60907" xr:uid="{37F070A7-5C28-470E-AF41-3205DF3B5398}"/>
    <cellStyle name="Total 2 8 3" xfId="60908" xr:uid="{51967E5F-923D-469F-8D6C-159712CF937E}"/>
    <cellStyle name="Total 2 8 4" xfId="60909" xr:uid="{22CB9181-912D-4EDB-8867-FF2AF78035A6}"/>
    <cellStyle name="Total 2 8 5" xfId="60910" xr:uid="{0A515DC2-4A43-4100-B82E-83D697BBE248}"/>
    <cellStyle name="Total 2 8 6" xfId="60911" xr:uid="{E7DD9E79-C26F-4793-A293-7C28EEA935FC}"/>
    <cellStyle name="Total 2 8 7" xfId="60912" xr:uid="{DE43C263-5869-41DE-B681-0F0B4E8571F5}"/>
    <cellStyle name="Total 2 8_Commentaires" xfId="60913" xr:uid="{12A89A42-EAE7-4C33-99F3-9254417A905C}"/>
    <cellStyle name="Total 2 9" xfId="60914" xr:uid="{D9840F3C-1CCB-4586-953E-4A25ED2D35E0}"/>
    <cellStyle name="Total 2 9 2" xfId="60915" xr:uid="{F0E45D13-EA16-4184-A327-5449C3F93986}"/>
    <cellStyle name="Total 2 9 3" xfId="60916" xr:uid="{A4FA657B-5FB8-488A-AFCF-ECD30613542E}"/>
    <cellStyle name="Total 2 9 4" xfId="60917" xr:uid="{B66404EA-9403-4678-8286-82F717B49831}"/>
    <cellStyle name="Total 2 9 5" xfId="60918" xr:uid="{293F260F-C86E-4798-8895-57F6F6B0B9ED}"/>
    <cellStyle name="Total 2 9 6" xfId="60919" xr:uid="{855F5C52-B03B-4AF2-A6CF-57A01AD112A8}"/>
    <cellStyle name="Total 2_Commentaires" xfId="60920" xr:uid="{9DF7ADEA-0D84-4869-A4D4-C67ED32B69A1}"/>
    <cellStyle name="Total 20" xfId="60921" xr:uid="{D97E4E6B-DA0B-4F1A-9482-3445A1873156}"/>
    <cellStyle name="Total 20 2" xfId="60922" xr:uid="{8A3A3121-5377-422D-A539-7FE4B701A935}"/>
    <cellStyle name="Total 20 2 2" xfId="60923" xr:uid="{593E7719-C0E5-4F2B-9089-EA06F3AAA1E6}"/>
    <cellStyle name="Total 20 2_Commentaires" xfId="60924" xr:uid="{8FA4DA23-C85E-4BFE-B8AC-2D64B1F28BA0}"/>
    <cellStyle name="Total 20 3" xfId="60925" xr:uid="{6082AE98-C845-4D33-9462-BCAE61A73A74}"/>
    <cellStyle name="Total 20_Commentaires" xfId="60926" xr:uid="{00000E8E-6A50-4B2F-81BE-F9473E10429F}"/>
    <cellStyle name="Total 21" xfId="60927" xr:uid="{CCEA1459-DC05-4127-ABC1-6C486D390A41}"/>
    <cellStyle name="Total 21 2" xfId="60928" xr:uid="{2747B822-5CE5-425D-ACBB-84EFBCE49B86}"/>
    <cellStyle name="Total 21_Commentaires" xfId="60929" xr:uid="{0F2240F1-A769-4847-8146-704F3AB54975}"/>
    <cellStyle name="Total 22" xfId="60930" xr:uid="{08EA0976-5B28-4A4C-A475-4EBEA270B44F}"/>
    <cellStyle name="Total 3" xfId="60931" xr:uid="{E949FEE4-FD3B-49E7-A7CE-66F3CC9C2BCD}"/>
    <cellStyle name="Total 3 10" xfId="60932" xr:uid="{ACF97F66-8272-4523-A2D6-31570A25E81D}"/>
    <cellStyle name="Total 3 11" xfId="60933" xr:uid="{0394484E-4B9E-4AD8-869A-3301CE085BDC}"/>
    <cellStyle name="Total 3 12" xfId="60934" xr:uid="{314B1417-5D59-45F9-AA93-9718E7A7CA2C}"/>
    <cellStyle name="Total 3 2" xfId="60935" xr:uid="{8F3C1C29-643C-4D44-B515-E83CF90D32B1}"/>
    <cellStyle name="Total 3 2 10" xfId="60936" xr:uid="{61220FC2-743B-463B-93F5-56413E2181B3}"/>
    <cellStyle name="Total 3 2 2" xfId="60937" xr:uid="{3D975C27-BB87-47E9-B240-FAD222F15C4F}"/>
    <cellStyle name="Total 3 2 2 2" xfId="60938" xr:uid="{5ECAF770-824E-4660-B22A-BBF66FF4F7C9}"/>
    <cellStyle name="Total 3 2 2 2 2" xfId="60939" xr:uid="{C8458CE3-EEAD-4C89-B5F5-A774320D6359}"/>
    <cellStyle name="Total 3 2 2 2 3" xfId="60940" xr:uid="{E16BCA97-D5DA-457A-B614-8AB84A9FCDC5}"/>
    <cellStyle name="Total 3 2 2 2 4" xfId="60941" xr:uid="{772F57CA-A3EE-4122-B8A2-1563F265F06D}"/>
    <cellStyle name="Total 3 2 2 2 5" xfId="60942" xr:uid="{0976F692-0C4C-40E3-91E0-79891CD81F89}"/>
    <cellStyle name="Total 3 2 2 2 6" xfId="60943" xr:uid="{0CD8F51D-0DD0-476A-BAA5-17710F578EF2}"/>
    <cellStyle name="Total 3 2 2 3" xfId="60944" xr:uid="{8A947505-A660-435E-9D5B-4B9EF267FA4F}"/>
    <cellStyle name="Total 3 2 2 4" xfId="60945" xr:uid="{7BD9379B-9047-4390-8A24-784B4100B249}"/>
    <cellStyle name="Total 3 2 2 5" xfId="60946" xr:uid="{3361ADDB-B044-41CF-B07B-55B59EB89F0C}"/>
    <cellStyle name="Total 3 2 2 6" xfId="60947" xr:uid="{06056FBF-3215-4488-B3B6-F885BC4AD240}"/>
    <cellStyle name="Total 3 2 2 7" xfId="60948" xr:uid="{4B1BE236-8B2B-400A-BD7A-F64BD001ECF8}"/>
    <cellStyle name="Total 3 2 2_Commentaires" xfId="60949" xr:uid="{BDCE50B7-27AC-4F61-931A-5E7EB391089A}"/>
    <cellStyle name="Total 3 2 3" xfId="60950" xr:uid="{735E9E13-698D-4488-83DB-1F44828D13A7}"/>
    <cellStyle name="Total 3 2 3 2" xfId="60951" xr:uid="{88425FA0-6831-4DB4-9DC3-3B93557BCE99}"/>
    <cellStyle name="Total 3 2 3 2 2" xfId="60952" xr:uid="{2B15A4F4-300E-4DE0-A284-E3413AEF1D5E}"/>
    <cellStyle name="Total 3 2 3 2 3" xfId="60953" xr:uid="{DA3F801C-2B95-4C8C-AE85-5C4530AD0550}"/>
    <cellStyle name="Total 3 2 3 2 4" xfId="60954" xr:uid="{336EF5F6-6A36-47C3-8A8C-4E33157989B5}"/>
    <cellStyle name="Total 3 2 3 2 5" xfId="60955" xr:uid="{51BBD1CC-2E60-4B6D-82C5-BC52570A7488}"/>
    <cellStyle name="Total 3 2 3 2 6" xfId="60956" xr:uid="{9EFBFCB3-60F1-4DC8-8BF4-141527805906}"/>
    <cellStyle name="Total 3 2 3 3" xfId="60957" xr:uid="{DDBD799F-9F1B-4660-9AA9-6C0EB405E1A5}"/>
    <cellStyle name="Total 3 2 3 4" xfId="60958" xr:uid="{B8E53E23-F950-412E-98B1-8262531739D5}"/>
    <cellStyle name="Total 3 2 3 5" xfId="60959" xr:uid="{826CEE23-C348-4E36-B463-013C89246026}"/>
    <cellStyle name="Total 3 2 3 6" xfId="60960" xr:uid="{8FAF7C64-FCCE-4F2E-B3FD-CF614F6BF6FD}"/>
    <cellStyle name="Total 3 2 3 7" xfId="60961" xr:uid="{4EAAF8F9-1F9F-49DD-B6FC-340165C9099B}"/>
    <cellStyle name="Total 3 2 3_Commentaires" xfId="60962" xr:uid="{CE5916D1-195B-42F6-A79F-0D9BD9764DAC}"/>
    <cellStyle name="Total 3 2 4" xfId="60963" xr:uid="{D5EF1AF8-4154-4F94-8AA7-99D50871449F}"/>
    <cellStyle name="Total 3 2 4 2" xfId="60964" xr:uid="{F34A624F-E731-46C8-8CB5-5860F16AA02F}"/>
    <cellStyle name="Total 3 2 4 2 2" xfId="60965" xr:uid="{805CB58D-6964-4613-9771-EE7311AA5965}"/>
    <cellStyle name="Total 3 2 4 2 3" xfId="60966" xr:uid="{56043FC0-A302-488D-AECA-B919E58CFEAD}"/>
    <cellStyle name="Total 3 2 4 2 4" xfId="60967" xr:uid="{90BF3C62-BCA1-444C-85FB-1BAC412A5720}"/>
    <cellStyle name="Total 3 2 4 2 5" xfId="60968" xr:uid="{39D7C3BF-81C9-44ED-A8B5-EAD1DB1E4222}"/>
    <cellStyle name="Total 3 2 4 2 6" xfId="60969" xr:uid="{452115EC-D383-4BAA-BE06-8A852568078E}"/>
    <cellStyle name="Total 3 2 4 3" xfId="60970" xr:uid="{6EE9FE14-2138-45F6-9EE3-0E647B3768E6}"/>
    <cellStyle name="Total 3 2 4 4" xfId="60971" xr:uid="{1F4282BC-077E-40F7-9F15-316ECB954756}"/>
    <cellStyle name="Total 3 2 4 5" xfId="60972" xr:uid="{B64DF316-0C22-4E4D-95E0-00DCBE500B68}"/>
    <cellStyle name="Total 3 2 4 6" xfId="60973" xr:uid="{55B00D7F-4B12-459A-BC47-84C338B3F3F8}"/>
    <cellStyle name="Total 3 2 4 7" xfId="60974" xr:uid="{CF092826-E19A-47F8-BF9C-59EB43D250F0}"/>
    <cellStyle name="Total 3 2 5" xfId="60975" xr:uid="{15290B9C-DF73-4350-8DCF-B823BB6EC616}"/>
    <cellStyle name="Total 3 2 5 2" xfId="60976" xr:uid="{DE7E4889-69DF-433A-B8FB-EB39F9AFC3E6}"/>
    <cellStyle name="Total 3 2 5 3" xfId="60977" xr:uid="{03C9166F-718A-4E43-B940-1ECDEA95BF58}"/>
    <cellStyle name="Total 3 2 5 4" xfId="60978" xr:uid="{BD8A0BFF-0AD2-45DF-90F6-D41436822EEB}"/>
    <cellStyle name="Total 3 2 5 5" xfId="60979" xr:uid="{B21EEE49-9C5B-4FDA-B8D3-02A21F3D3818}"/>
    <cellStyle name="Total 3 2 5 6" xfId="60980" xr:uid="{A98D5826-8461-42EA-95E0-D35ECD63ACDC}"/>
    <cellStyle name="Total 3 2 6" xfId="60981" xr:uid="{213D71CE-8790-4BA3-BD8E-C94BBD6AE920}"/>
    <cellStyle name="Total 3 2 7" xfId="60982" xr:uid="{262C0854-262A-4D5B-92C1-0142C584F2B3}"/>
    <cellStyle name="Total 3 2 8" xfId="60983" xr:uid="{88C6BC2E-2EF5-44EE-AA06-93FDF61EA87B}"/>
    <cellStyle name="Total 3 2 9" xfId="60984" xr:uid="{338E02DF-7553-4954-B210-8C31D09BC91C}"/>
    <cellStyle name="Total 3 2_Commentaires" xfId="60985" xr:uid="{E938894C-C8E5-4EAA-974A-217DF04ACC8E}"/>
    <cellStyle name="Total 3 3" xfId="60986" xr:uid="{7BCDB617-EC6B-4B9A-8EC9-C187AA46379F}"/>
    <cellStyle name="Total 3 3 2" xfId="60987" xr:uid="{BB8859A9-C203-4457-8EF7-96ED69E723AA}"/>
    <cellStyle name="Total 3 3 2 2" xfId="60988" xr:uid="{CCF1BDEF-F2A1-46EE-BE85-5F597F0D3678}"/>
    <cellStyle name="Total 3 3 2 3" xfId="60989" xr:uid="{F0F0B74C-EC34-405D-AF4C-92FC29530B4F}"/>
    <cellStyle name="Total 3 3 2 4" xfId="60990" xr:uid="{2656CC68-E4A8-4432-B065-3F3872F586E4}"/>
    <cellStyle name="Total 3 3 2 5" xfId="60991" xr:uid="{C1734A0F-2465-419C-B252-FF365B44E62A}"/>
    <cellStyle name="Total 3 3 2 6" xfId="60992" xr:uid="{C3268708-36DD-4F7E-8594-358BD6597DF8}"/>
    <cellStyle name="Total 3 3 2_Commentaires" xfId="60993" xr:uid="{AD8BE183-EE66-4F6E-B826-4D08ED421BB0}"/>
    <cellStyle name="Total 3 3 3" xfId="60994" xr:uid="{A015C134-9792-41AF-A808-2CA3CF524341}"/>
    <cellStyle name="Total 3 3 4" xfId="60995" xr:uid="{6FE1A327-40CD-4FEB-9FA0-38DB8A622248}"/>
    <cellStyle name="Total 3 3 5" xfId="60996" xr:uid="{DD73BD98-4280-46FE-8FFB-B739470C2627}"/>
    <cellStyle name="Total 3 3 6" xfId="60997" xr:uid="{04F3CC1D-AFAE-4126-9B8A-9431FB37D0FB}"/>
    <cellStyle name="Total 3 3 7" xfId="60998" xr:uid="{CF576EF9-7467-4A2D-9744-714C84D19152}"/>
    <cellStyle name="Total 3 3_Commentaires" xfId="60999" xr:uid="{89987418-3037-40CE-A7F8-AD3245FF3285}"/>
    <cellStyle name="Total 3 4" xfId="61000" xr:uid="{3E4A7EBF-2BAC-4C2F-AC1C-FCDB3C6CEA55}"/>
    <cellStyle name="Total 3 4 2" xfId="61001" xr:uid="{4ECF25EA-1765-4B28-9E4A-43C20B40259E}"/>
    <cellStyle name="Total 3 4 2 2" xfId="61002" xr:uid="{7717A3A8-A448-45FA-A076-5EB06BC08D3F}"/>
    <cellStyle name="Total 3 4 2 3" xfId="61003" xr:uid="{EA799590-D4C3-4ECA-A29E-AF92F056C38A}"/>
    <cellStyle name="Total 3 4 2 4" xfId="61004" xr:uid="{CD9A24B6-82B8-4BDC-9EDE-D473DACCE156}"/>
    <cellStyle name="Total 3 4 2 5" xfId="61005" xr:uid="{EDBE207B-922F-48AE-8FA8-8C54BCA64A6E}"/>
    <cellStyle name="Total 3 4 2 6" xfId="61006" xr:uid="{2651F133-4363-42F4-A7FB-5519018B6885}"/>
    <cellStyle name="Total 3 4 2_Commentaires" xfId="61007" xr:uid="{03CFD201-ADE5-47B4-99BE-7E762B15FA58}"/>
    <cellStyle name="Total 3 4 3" xfId="61008" xr:uid="{9DF13EC9-9BA0-4CCF-9826-605D0F4B24B1}"/>
    <cellStyle name="Total 3 4 4" xfId="61009" xr:uid="{D5810131-BF8F-4142-A006-2324D4D5303B}"/>
    <cellStyle name="Total 3 4 5" xfId="61010" xr:uid="{CC22AE74-09A1-45E0-B985-33FE6998937D}"/>
    <cellStyle name="Total 3 4 6" xfId="61011" xr:uid="{0BC08B43-6D74-43B3-83FA-961EF7DE1A17}"/>
    <cellStyle name="Total 3 4 7" xfId="61012" xr:uid="{67A734E6-5E66-44D4-9E7C-4E18778B78FD}"/>
    <cellStyle name="Total 3 4_Commentaires" xfId="61013" xr:uid="{71074B37-B07B-4FDB-AA0B-0DE3E18D5296}"/>
    <cellStyle name="Total 3 5" xfId="61014" xr:uid="{2CA0BC7C-EDC8-42C4-9033-2779B8040C40}"/>
    <cellStyle name="Total 3 5 2" xfId="61015" xr:uid="{694BB8CE-4167-4A1B-909F-1DA51A0068E1}"/>
    <cellStyle name="Total 3 5 2 2" xfId="61016" xr:uid="{A762EE8B-ECA7-488F-A81A-4956BE923001}"/>
    <cellStyle name="Total 3 5 2 3" xfId="61017" xr:uid="{77F1B36D-E4E3-4B10-ADDC-F35687123FA2}"/>
    <cellStyle name="Total 3 5 2 4" xfId="61018" xr:uid="{8C20D3FA-3667-44DA-AF5C-8F51BA4BDA12}"/>
    <cellStyle name="Total 3 5 2 5" xfId="61019" xr:uid="{09776258-4802-47AF-B5CC-182916543067}"/>
    <cellStyle name="Total 3 5 2 6" xfId="61020" xr:uid="{ADD58114-9AA1-4DD3-91A2-EB6C6AD18CBD}"/>
    <cellStyle name="Total 3 5 2_Commentaires" xfId="61021" xr:uid="{7509BE1E-E132-418F-8613-29C1B9E34CBB}"/>
    <cellStyle name="Total 3 5 3" xfId="61022" xr:uid="{E9537620-03CC-4262-8CCF-9D0354D33A69}"/>
    <cellStyle name="Total 3 5 4" xfId="61023" xr:uid="{59ABFF8A-4AEF-490F-9433-88AD1B78BB3D}"/>
    <cellStyle name="Total 3 5 5" xfId="61024" xr:uid="{14FC7709-7643-4580-A4BE-4C71CE3836CB}"/>
    <cellStyle name="Total 3 5 6" xfId="61025" xr:uid="{A737AF16-A69C-4817-BBF9-07BD6A14FFB8}"/>
    <cellStyle name="Total 3 5 7" xfId="61026" xr:uid="{3FF517A4-38ED-4D9F-9E54-29FD300D9EDB}"/>
    <cellStyle name="Total 3 5_Commentaires" xfId="61027" xr:uid="{715F90A7-0E5C-4721-8B21-0B63FD80A351}"/>
    <cellStyle name="Total 3 6" xfId="61028" xr:uid="{B1EB15F0-5FE1-4BE2-A577-936B76381594}"/>
    <cellStyle name="Total 3 6 2" xfId="61029" xr:uid="{63FAF66C-AE71-4DA9-85D3-E1340A5A3111}"/>
    <cellStyle name="Total 3 6 2 2" xfId="61030" xr:uid="{A69815AC-9CFE-48A3-BF74-671A06914719}"/>
    <cellStyle name="Total 3 6 2 3" xfId="61031" xr:uid="{531BB23A-AEE6-4831-A21B-36E270926C08}"/>
    <cellStyle name="Total 3 6 2 4" xfId="61032" xr:uid="{A7CCA667-4CAB-46BC-A72A-01FECC26B951}"/>
    <cellStyle name="Total 3 6 2 5" xfId="61033" xr:uid="{BF63A1E8-D58C-469A-8844-8F38FB0CCC8A}"/>
    <cellStyle name="Total 3 6 2 6" xfId="61034" xr:uid="{BFFE3F74-65CC-422C-873E-792906E6C476}"/>
    <cellStyle name="Total 3 6 2_Commentaires" xfId="61035" xr:uid="{9A6B5DFB-95B3-4061-904C-E2872848A2E9}"/>
    <cellStyle name="Total 3 6 3" xfId="61036" xr:uid="{1270C4F5-4627-4F47-8265-8051AEA2DB64}"/>
    <cellStyle name="Total 3 6 4" xfId="61037" xr:uid="{DE93AA54-5D3E-4887-ADA1-08C3EA22FE46}"/>
    <cellStyle name="Total 3 6 5" xfId="61038" xr:uid="{7668021A-53A0-4C71-B0ED-1053EB5A36B3}"/>
    <cellStyle name="Total 3 6 6" xfId="61039" xr:uid="{E4F078EE-49CE-4A4C-A53C-FA9224947C59}"/>
    <cellStyle name="Total 3 6 7" xfId="61040" xr:uid="{F0AE226B-C640-46FF-A09C-643D213B4FEE}"/>
    <cellStyle name="Total 3 6_Commentaires" xfId="61041" xr:uid="{301644FB-BA16-4A48-B932-3FDAC5FD687C}"/>
    <cellStyle name="Total 3 7" xfId="61042" xr:uid="{5E6C67E3-9B15-47B1-9BF9-095D6282FB7C}"/>
    <cellStyle name="Total 3 7 2" xfId="61043" xr:uid="{AEAB5690-E71C-410E-B7D0-F15DB6F02248}"/>
    <cellStyle name="Total 3 7 3" xfId="61044" xr:uid="{B77396AE-F13C-48DE-8CF2-B0E61E43F89F}"/>
    <cellStyle name="Total 3 7 4" xfId="61045" xr:uid="{9EAE5D8E-486A-4DEE-8C64-696D00821156}"/>
    <cellStyle name="Total 3 7 5" xfId="61046" xr:uid="{BC7CF5B1-CFE6-4F44-8AC1-5996D6E55F43}"/>
    <cellStyle name="Total 3 7 6" xfId="61047" xr:uid="{9726C788-C89A-4CEC-8291-8840C46F3A15}"/>
    <cellStyle name="Total 3 7_Commentaires" xfId="61048" xr:uid="{ACC05C8B-1B9D-490F-A041-9E12EFCFD2B6}"/>
    <cellStyle name="Total 3 8" xfId="61049" xr:uid="{84567AE6-4D8D-4034-9513-F2FDC21E6800}"/>
    <cellStyle name="Total 3 8 2" xfId="61050" xr:uid="{CCC3338E-29F9-4AEC-9211-B7314F55AABF}"/>
    <cellStyle name="Total 3 8_Commentaires" xfId="61051" xr:uid="{A9C5E0F8-BB57-4786-9447-570FEC2AF0B7}"/>
    <cellStyle name="Total 3 9" xfId="61052" xr:uid="{D264EB5F-EAAE-4BC5-8445-2E9BDDA90602}"/>
    <cellStyle name="Total 3_Commentaires" xfId="61053" xr:uid="{3A4C3746-51C2-43C3-B606-9859B374E275}"/>
    <cellStyle name="Total 4" xfId="61054" xr:uid="{D413496B-353B-4677-B779-07D7D753F8A8}"/>
    <cellStyle name="Total 4 10" xfId="61055" xr:uid="{97CE969C-4DAB-4E33-926E-F721C4FDD7AA}"/>
    <cellStyle name="Total 4 11" xfId="61056" xr:uid="{4F73BEBC-32FF-48B3-8D6F-309D3A53761A}"/>
    <cellStyle name="Total 4 12" xfId="61057" xr:uid="{586D5F59-5791-4897-AEF8-7472773A7D38}"/>
    <cellStyle name="Total 4 2" xfId="61058" xr:uid="{3F266543-A1B3-4B97-AF78-53579557F819}"/>
    <cellStyle name="Total 4 2 10" xfId="61059" xr:uid="{5356293F-6594-4092-A532-8016E4330121}"/>
    <cellStyle name="Total 4 2 2" xfId="61060" xr:uid="{6A8F86F7-B22B-4FA2-8E5A-106BA5E55156}"/>
    <cellStyle name="Total 4 2 2 2" xfId="61061" xr:uid="{E0595ABF-9E92-4157-AE12-422132E3CDC3}"/>
    <cellStyle name="Total 4 2 2 2 2" xfId="61062" xr:uid="{B0698245-F260-440C-B5F4-7DDB615D0334}"/>
    <cellStyle name="Total 4 2 2 2 3" xfId="61063" xr:uid="{9D128363-5AAD-4B3C-9477-7B740FED52A0}"/>
    <cellStyle name="Total 4 2 2 2 4" xfId="61064" xr:uid="{E1398379-0536-482A-8A30-F83CEF400685}"/>
    <cellStyle name="Total 4 2 2 2 5" xfId="61065" xr:uid="{E6B448C1-F55D-495B-9338-B7D90AA0CDEE}"/>
    <cellStyle name="Total 4 2 2 2 6" xfId="61066" xr:uid="{6777FFE4-8236-4365-9044-28CB179D57CA}"/>
    <cellStyle name="Total 4 2 2 3" xfId="61067" xr:uid="{7444659D-8FC5-4861-9477-3D94A83862FE}"/>
    <cellStyle name="Total 4 2 2 4" xfId="61068" xr:uid="{98FBB2DA-3400-40EE-9BCE-9CF727BB275E}"/>
    <cellStyle name="Total 4 2 2 5" xfId="61069" xr:uid="{04EE936E-93B1-440D-8DF6-1439539A471D}"/>
    <cellStyle name="Total 4 2 2 6" xfId="61070" xr:uid="{CDBD51FA-7776-406E-BEA3-1E68AD58E091}"/>
    <cellStyle name="Total 4 2 2 7" xfId="61071" xr:uid="{25942FB1-B1AE-435A-AFC7-6EAFDB4A99C0}"/>
    <cellStyle name="Total 4 2 2_Commentaires" xfId="61072" xr:uid="{1BFD21ED-4772-49CF-8A73-BDB0DBC3E838}"/>
    <cellStyle name="Total 4 2 3" xfId="61073" xr:uid="{7CF354B8-0E67-43D0-9C07-3B0F0753CFAC}"/>
    <cellStyle name="Total 4 2 3 2" xfId="61074" xr:uid="{DF7FF399-8C86-4BAF-B254-EEA0758AF187}"/>
    <cellStyle name="Total 4 2 3 2 2" xfId="61075" xr:uid="{9569C290-B3DD-43D6-A2A2-53B497487601}"/>
    <cellStyle name="Total 4 2 3 2 3" xfId="61076" xr:uid="{50187158-29D0-4CC6-89E7-18C1042A964B}"/>
    <cellStyle name="Total 4 2 3 2 4" xfId="61077" xr:uid="{0B98A8BF-06A4-46F8-90A2-4F4AADA978FF}"/>
    <cellStyle name="Total 4 2 3 2 5" xfId="61078" xr:uid="{519C1A68-B721-465F-91BC-FA0FD44FAA3F}"/>
    <cellStyle name="Total 4 2 3 2 6" xfId="61079" xr:uid="{615393B2-4274-4CB0-8F7A-7F3390858458}"/>
    <cellStyle name="Total 4 2 3 3" xfId="61080" xr:uid="{5BDCDED2-3368-4524-B354-D9B3C5267392}"/>
    <cellStyle name="Total 4 2 3 4" xfId="61081" xr:uid="{ACC104D4-BE00-4CDE-9246-F6AA3ADF3948}"/>
    <cellStyle name="Total 4 2 3 5" xfId="61082" xr:uid="{A79C9B0D-49FF-4A0A-8C62-37F58B403C14}"/>
    <cellStyle name="Total 4 2 3 6" xfId="61083" xr:uid="{D13128F8-44B6-4C52-BB22-0E490073DA05}"/>
    <cellStyle name="Total 4 2 3 7" xfId="61084" xr:uid="{C6CD0C7C-44F1-4DBD-B75F-A0AF09C5468C}"/>
    <cellStyle name="Total 4 2 3_Commentaires" xfId="61085" xr:uid="{7300C96F-5F30-4074-817E-99493700AE9D}"/>
    <cellStyle name="Total 4 2 4" xfId="61086" xr:uid="{82A7F072-B662-4F8C-91C0-22C70DD1FC8E}"/>
    <cellStyle name="Total 4 2 4 2" xfId="61087" xr:uid="{F636DE75-AFB4-48DF-A5F2-0FB780578B48}"/>
    <cellStyle name="Total 4 2 4 2 2" xfId="61088" xr:uid="{56462BC0-AEA3-4717-A359-AE4F9F92B36B}"/>
    <cellStyle name="Total 4 2 4 2 3" xfId="61089" xr:uid="{2B0CEBFF-FD13-49AD-AE45-59FA95CECBAE}"/>
    <cellStyle name="Total 4 2 4 2 4" xfId="61090" xr:uid="{CABA840C-AD40-466C-A44E-6D2254A5668A}"/>
    <cellStyle name="Total 4 2 4 2 5" xfId="61091" xr:uid="{BAF8495F-DF2E-488A-9BC7-2516530121CF}"/>
    <cellStyle name="Total 4 2 4 2 6" xfId="61092" xr:uid="{939352AA-017A-4C7E-8E82-44C368F2A92D}"/>
    <cellStyle name="Total 4 2 4 3" xfId="61093" xr:uid="{C3837B3A-9DC8-4BEF-B23A-0688EE4C5766}"/>
    <cellStyle name="Total 4 2 4 4" xfId="61094" xr:uid="{0489B221-6462-4D94-9379-DB2F2A92454E}"/>
    <cellStyle name="Total 4 2 4 5" xfId="61095" xr:uid="{4EFA6D58-44A5-4F1A-A04A-6CC6AE99EEF6}"/>
    <cellStyle name="Total 4 2 4 6" xfId="61096" xr:uid="{0740D953-BE4C-4D4B-8EA0-0C892C07DA69}"/>
    <cellStyle name="Total 4 2 4 7" xfId="61097" xr:uid="{25E96F79-C7C6-487D-B084-42E2554964A1}"/>
    <cellStyle name="Total 4 2 5" xfId="61098" xr:uid="{E42F0C43-4846-43FC-8051-90A804015674}"/>
    <cellStyle name="Total 4 2 5 2" xfId="61099" xr:uid="{63EF02D1-8004-4129-B098-E4ECFA6F9559}"/>
    <cellStyle name="Total 4 2 5 3" xfId="61100" xr:uid="{F20A89ED-BCA3-4A52-9A68-A41D8537646F}"/>
    <cellStyle name="Total 4 2 5 4" xfId="61101" xr:uid="{ED28AFCD-5BEA-498E-AFFC-107804A9FFF7}"/>
    <cellStyle name="Total 4 2 5 5" xfId="61102" xr:uid="{95D69354-3F43-478D-9F46-F28EC4322B1D}"/>
    <cellStyle name="Total 4 2 5 6" xfId="61103" xr:uid="{E3D1508C-05AA-4756-90BF-61DE924206A3}"/>
    <cellStyle name="Total 4 2 6" xfId="61104" xr:uid="{3FBF325D-74C6-49D5-9272-DCB6B137DDDF}"/>
    <cellStyle name="Total 4 2 7" xfId="61105" xr:uid="{FF5709EA-26C5-4B47-8D62-1BE03738E2D3}"/>
    <cellStyle name="Total 4 2 8" xfId="61106" xr:uid="{0C77501A-515F-4E12-B636-AC80BB934737}"/>
    <cellStyle name="Total 4 2 9" xfId="61107" xr:uid="{C7F2C347-4FCC-4AD8-ACE8-F55633A6A5E4}"/>
    <cellStyle name="Total 4 2_Commentaires" xfId="61108" xr:uid="{DD28EE97-1764-455D-8340-E9D0DBFA2F12}"/>
    <cellStyle name="Total 4 3" xfId="61109" xr:uid="{50010ADE-4289-4E94-B2E4-2CE1209105E0}"/>
    <cellStyle name="Total 4 3 2" xfId="61110" xr:uid="{745A0349-8B42-4E67-ABF9-D611B7A95A7E}"/>
    <cellStyle name="Total 4 3 2 2" xfId="61111" xr:uid="{9F321740-6E69-45EE-8EE8-D9160270934E}"/>
    <cellStyle name="Total 4 3 2 3" xfId="61112" xr:uid="{96DC4D86-9A10-491E-9364-8E01F0DD3624}"/>
    <cellStyle name="Total 4 3 2 4" xfId="61113" xr:uid="{653BF8BA-EE39-4919-B9EB-7618EE35D336}"/>
    <cellStyle name="Total 4 3 2 5" xfId="61114" xr:uid="{592F490A-E71A-4F0C-99E3-99DF70F71021}"/>
    <cellStyle name="Total 4 3 2 6" xfId="61115" xr:uid="{3A631495-62AD-4B09-B29D-4F998F1517BD}"/>
    <cellStyle name="Total 4 3 2_Commentaires" xfId="61116" xr:uid="{16CE9777-0D1A-4007-A4A6-19DBC357010E}"/>
    <cellStyle name="Total 4 3 3" xfId="61117" xr:uid="{0D0CF53B-639F-4E09-9279-41CD515FA7BF}"/>
    <cellStyle name="Total 4 3 4" xfId="61118" xr:uid="{0B681B9F-8E08-47A7-A0BD-162A86FDDBC2}"/>
    <cellStyle name="Total 4 3 5" xfId="61119" xr:uid="{CEDABBF5-B3AD-489E-8C90-919288C654D4}"/>
    <cellStyle name="Total 4 3 6" xfId="61120" xr:uid="{F2AD4A72-D1CB-4A1C-8F8F-026A80E9E47A}"/>
    <cellStyle name="Total 4 3 7" xfId="61121" xr:uid="{00BBFB08-42DA-4FC6-866C-26C70B3BAC00}"/>
    <cellStyle name="Total 4 3_Commentaires" xfId="61122" xr:uid="{7D215BB7-7546-4259-9BA2-1BACD3C2DF91}"/>
    <cellStyle name="Total 4 4" xfId="61123" xr:uid="{A697EB4D-CEDC-4309-9A57-A7CFD1F56D07}"/>
    <cellStyle name="Total 4 4 2" xfId="61124" xr:uid="{EBDF5556-A669-4867-8396-583F63E45785}"/>
    <cellStyle name="Total 4 4 2 2" xfId="61125" xr:uid="{FBF41DD8-DCF9-417F-9997-557610EEC010}"/>
    <cellStyle name="Total 4 4 2 3" xfId="61126" xr:uid="{17B58256-151B-4861-B4E7-4DFF3AFEB0C5}"/>
    <cellStyle name="Total 4 4 2 4" xfId="61127" xr:uid="{1C4339E4-AAA6-43B9-A181-FE110E52119C}"/>
    <cellStyle name="Total 4 4 2 5" xfId="61128" xr:uid="{94208EBF-F2A0-4E41-9499-C4F641953F20}"/>
    <cellStyle name="Total 4 4 2 6" xfId="61129" xr:uid="{233E3B7E-D773-4374-85DD-41EB281900E9}"/>
    <cellStyle name="Total 4 4 2_Commentaires" xfId="61130" xr:uid="{0035A6D9-856E-45F4-BC96-005ECA316025}"/>
    <cellStyle name="Total 4 4 3" xfId="61131" xr:uid="{4982855F-3E61-4FFE-9DEF-A629AFF85F3D}"/>
    <cellStyle name="Total 4 4 4" xfId="61132" xr:uid="{EDC61663-F6A4-43F8-B222-247A9AABC36E}"/>
    <cellStyle name="Total 4 4 5" xfId="61133" xr:uid="{C9979E4F-BB51-42A3-A0B4-0687CB6C03B5}"/>
    <cellStyle name="Total 4 4 6" xfId="61134" xr:uid="{683E17DB-00A0-470F-A3EA-24FFDDEF87ED}"/>
    <cellStyle name="Total 4 4 7" xfId="61135" xr:uid="{2DD0EAD6-2EB5-41DD-9356-34991EFB4CD3}"/>
    <cellStyle name="Total 4 4_Commentaires" xfId="61136" xr:uid="{7FF28316-8778-408B-ABD1-D02A99F72448}"/>
    <cellStyle name="Total 4 5" xfId="61137" xr:uid="{DBBD06C5-AE72-458F-A648-2242E662DC8F}"/>
    <cellStyle name="Total 4 5 2" xfId="61138" xr:uid="{AC8F538E-FDE3-4526-A6A4-A5BC3F39B658}"/>
    <cellStyle name="Total 4 5 2 2" xfId="61139" xr:uid="{DECE5845-D10E-425C-8550-14C92769C399}"/>
    <cellStyle name="Total 4 5 2 3" xfId="61140" xr:uid="{0D9C9A5F-3D91-4D5D-8187-2294FC175538}"/>
    <cellStyle name="Total 4 5 2 4" xfId="61141" xr:uid="{A2EB3106-29BD-44E6-A371-E7EEBD2576FC}"/>
    <cellStyle name="Total 4 5 2 5" xfId="61142" xr:uid="{B77B701E-6EBB-4408-8F8E-3A07DAFF17F4}"/>
    <cellStyle name="Total 4 5 2 6" xfId="61143" xr:uid="{F25E10E4-BD5C-44FD-93AE-299EA417BB4E}"/>
    <cellStyle name="Total 4 5 2_Commentaires" xfId="61144" xr:uid="{52A3E9E2-A3DB-43FD-8DC1-C58B310C4EA7}"/>
    <cellStyle name="Total 4 5 3" xfId="61145" xr:uid="{0EC3BDB1-8759-4573-8827-A653740B3A2E}"/>
    <cellStyle name="Total 4 5 4" xfId="61146" xr:uid="{BFEAA103-4633-401F-8D8D-18343B668158}"/>
    <cellStyle name="Total 4 5 5" xfId="61147" xr:uid="{F745A6F5-B00B-42B3-887A-FAAF9D94C6C5}"/>
    <cellStyle name="Total 4 5 6" xfId="61148" xr:uid="{3BB64FBF-A95B-4621-9F4C-3ACE38394EF0}"/>
    <cellStyle name="Total 4 5 7" xfId="61149" xr:uid="{EBC10453-890F-4BC7-B511-70606A7D2557}"/>
    <cellStyle name="Total 4 5_Commentaires" xfId="61150" xr:uid="{4DE6C96C-C13A-4428-A46C-DB760CD7B537}"/>
    <cellStyle name="Total 4 6" xfId="61151" xr:uid="{D0254CEA-B6B0-403D-B2BB-97234D43BCBC}"/>
    <cellStyle name="Total 4 6 2" xfId="61152" xr:uid="{4235AA12-8E12-4202-8520-0AEEF1133D32}"/>
    <cellStyle name="Total 4 6 2 2" xfId="61153" xr:uid="{56333136-8695-4287-AFF1-273DD2FBEAA0}"/>
    <cellStyle name="Total 4 6 2 3" xfId="61154" xr:uid="{148C310B-18DB-456D-8C92-DAF763C52CF4}"/>
    <cellStyle name="Total 4 6 2 4" xfId="61155" xr:uid="{C9EDABB5-40B6-4252-BCFE-418C6BA2A3F9}"/>
    <cellStyle name="Total 4 6 2 5" xfId="61156" xr:uid="{F4350E9E-CCA0-4473-AC18-1A4187570410}"/>
    <cellStyle name="Total 4 6 2 6" xfId="61157" xr:uid="{D9459934-FB0E-4087-9255-E45EB1270DD2}"/>
    <cellStyle name="Total 4 6 2_Commentaires" xfId="61158" xr:uid="{ECD27148-CEC7-481A-A688-8589C8F64179}"/>
    <cellStyle name="Total 4 6 3" xfId="61159" xr:uid="{9F686DCC-722A-4DA9-BBED-FDC392D94733}"/>
    <cellStyle name="Total 4 6 4" xfId="61160" xr:uid="{5B1B9A94-28D2-4F6A-A625-59AF91656478}"/>
    <cellStyle name="Total 4 6 5" xfId="61161" xr:uid="{E2CC1E91-841F-4B38-AD87-3E102F5FB1E8}"/>
    <cellStyle name="Total 4 6 6" xfId="61162" xr:uid="{139C9B6D-D468-421C-8C4E-C12F5997A8E3}"/>
    <cellStyle name="Total 4 6 7" xfId="61163" xr:uid="{6DB44646-AC65-4F60-958C-F836386B89D0}"/>
    <cellStyle name="Total 4 6_Commentaires" xfId="61164" xr:uid="{04E9EFDE-F93D-4967-90C7-AFF2CDF9E3B8}"/>
    <cellStyle name="Total 4 7" xfId="61165" xr:uid="{485530A4-0D75-4456-9A30-81575375271A}"/>
    <cellStyle name="Total 4 7 2" xfId="61166" xr:uid="{8EDB37FF-591C-4BD2-852F-77BB8AECBBDB}"/>
    <cellStyle name="Total 4 7 3" xfId="61167" xr:uid="{72CEBCE0-CB72-4E8B-A974-A14BE846F2B7}"/>
    <cellStyle name="Total 4 7 4" xfId="61168" xr:uid="{7C518DBD-3707-4FCD-9027-0D29EBFA323F}"/>
    <cellStyle name="Total 4 7 5" xfId="61169" xr:uid="{3A919D06-2B4E-447C-97DA-DCEA4AB9DA53}"/>
    <cellStyle name="Total 4 7 6" xfId="61170" xr:uid="{3E319743-9BA2-4B6C-8DBB-EDD79D176C9B}"/>
    <cellStyle name="Total 4 7_Commentaires" xfId="61171" xr:uid="{EBF66066-4B09-4F25-BCF1-A0855A392304}"/>
    <cellStyle name="Total 4 8" xfId="61172" xr:uid="{91E4DF5C-BECF-401E-9E63-EDF8947B2287}"/>
    <cellStyle name="Total 4 8 2" xfId="61173" xr:uid="{92995EA4-0291-405B-AB52-80E79EE4271E}"/>
    <cellStyle name="Total 4 8_Commentaires" xfId="61174" xr:uid="{7F508551-17FC-41D1-9661-E2EFD11EC0DB}"/>
    <cellStyle name="Total 4 9" xfId="61175" xr:uid="{A59088CD-69C1-4151-B631-640543C1A8A0}"/>
    <cellStyle name="Total 4_Commentaires" xfId="61176" xr:uid="{45E67E34-125A-4A26-A915-D026C29482DD}"/>
    <cellStyle name="Total 5" xfId="61177" xr:uid="{BF1F5009-7CAF-4B27-B9B6-50C5A5B28311}"/>
    <cellStyle name="Total 5 10" xfId="61178" xr:uid="{0BA3EDBD-E54B-4821-B091-918259A4A41A}"/>
    <cellStyle name="Total 5 11" xfId="61179" xr:uid="{6C9269BF-7C27-4505-A70A-C7DE733D01F1}"/>
    <cellStyle name="Total 5 12" xfId="61180" xr:uid="{2B143BD1-D04A-4FEC-918C-5273352321F5}"/>
    <cellStyle name="Total 5 2" xfId="61181" xr:uid="{A62A73FD-94BB-4F1A-BEB7-3C289EEC07ED}"/>
    <cellStyle name="Total 5 2 10" xfId="61182" xr:uid="{24DC050F-98F0-45E3-A067-ADA778E97FAB}"/>
    <cellStyle name="Total 5 2 2" xfId="61183" xr:uid="{7147C76E-CEB7-4C29-9E04-D4FD995C485B}"/>
    <cellStyle name="Total 5 2 2 2" xfId="61184" xr:uid="{15F7B63C-0301-42D3-9BF8-742607E951B8}"/>
    <cellStyle name="Total 5 2 2 2 2" xfId="61185" xr:uid="{6F2AA52B-2C03-440E-8E24-8E47D5605364}"/>
    <cellStyle name="Total 5 2 2 2 3" xfId="61186" xr:uid="{B7798FBE-BDA0-4B0B-B78C-0B2758B02E04}"/>
    <cellStyle name="Total 5 2 2 2 4" xfId="61187" xr:uid="{F8A12110-FF34-40B6-8D36-ADADF467D5DD}"/>
    <cellStyle name="Total 5 2 2 2 5" xfId="61188" xr:uid="{6ED0A735-6AA3-4E1A-A768-150D8F9B462A}"/>
    <cellStyle name="Total 5 2 2 2 6" xfId="61189" xr:uid="{1D52EE33-159B-4AA8-8FB2-74598772C427}"/>
    <cellStyle name="Total 5 2 2 3" xfId="61190" xr:uid="{3ABC91FB-0D37-49C1-AE8E-FC3A3EC6B065}"/>
    <cellStyle name="Total 5 2 2 4" xfId="61191" xr:uid="{68B263DD-C516-413D-A93D-2825095D233C}"/>
    <cellStyle name="Total 5 2 2 5" xfId="61192" xr:uid="{465DDCC6-74E9-49BA-959E-050835B4E8BD}"/>
    <cellStyle name="Total 5 2 2 6" xfId="61193" xr:uid="{6B747B0B-E87F-4293-B3CD-298850E70999}"/>
    <cellStyle name="Total 5 2 2 7" xfId="61194" xr:uid="{EFF9EA44-757E-41BD-B20F-9895C0AC2F5F}"/>
    <cellStyle name="Total 5 2 2_Commentaires" xfId="61195" xr:uid="{54BF1956-8AC5-4D8F-921F-7CF8417666D4}"/>
    <cellStyle name="Total 5 2 3" xfId="61196" xr:uid="{B50165ED-F0D7-470E-B2A8-6063BE243C11}"/>
    <cellStyle name="Total 5 2 3 2" xfId="61197" xr:uid="{37F8AE65-B385-4A96-823C-A8EC7CE66DF5}"/>
    <cellStyle name="Total 5 2 3 2 2" xfId="61198" xr:uid="{A11E851B-350A-4207-8595-22F28EA5FC80}"/>
    <cellStyle name="Total 5 2 3 2 3" xfId="61199" xr:uid="{7CA4B7A7-9253-4AA8-A185-6FFF5D7F1815}"/>
    <cellStyle name="Total 5 2 3 2 4" xfId="61200" xr:uid="{4B0FB15E-DBC8-4572-8147-6C19AEFE7510}"/>
    <cellStyle name="Total 5 2 3 2 5" xfId="61201" xr:uid="{D00A3AFA-9578-4E5A-A8FC-8CF54D55BAEF}"/>
    <cellStyle name="Total 5 2 3 2 6" xfId="61202" xr:uid="{2FC05601-EFD8-4B71-9A18-E333A342E5CC}"/>
    <cellStyle name="Total 5 2 3 3" xfId="61203" xr:uid="{5F90F775-72AB-4C4A-9FCC-69FE875019CA}"/>
    <cellStyle name="Total 5 2 3 4" xfId="61204" xr:uid="{4349A784-AA2D-4867-AC01-B3649CD7141C}"/>
    <cellStyle name="Total 5 2 3 5" xfId="61205" xr:uid="{D44F3C4F-EF29-4948-A1B0-2DC68BDF990B}"/>
    <cellStyle name="Total 5 2 3 6" xfId="61206" xr:uid="{256137F2-B1F1-47D8-B33C-4F514C999681}"/>
    <cellStyle name="Total 5 2 3 7" xfId="61207" xr:uid="{ACED7A76-98E0-482E-93E3-6BD3235FA9C3}"/>
    <cellStyle name="Total 5 2 3_Commentaires" xfId="61208" xr:uid="{AAF14545-AB80-42CC-B6AE-022BFAD47072}"/>
    <cellStyle name="Total 5 2 4" xfId="61209" xr:uid="{7F6F99E1-D8E9-45D4-9CEB-B8B74F239CCA}"/>
    <cellStyle name="Total 5 2 4 2" xfId="61210" xr:uid="{7EEDD9AF-977D-45FC-9D73-6135D39E941D}"/>
    <cellStyle name="Total 5 2 4 2 2" xfId="61211" xr:uid="{5B6E0E73-5DC4-4E38-8B86-04BCDB759F3A}"/>
    <cellStyle name="Total 5 2 4 2 3" xfId="61212" xr:uid="{8A98164B-6933-42ED-A231-46217C5E1054}"/>
    <cellStyle name="Total 5 2 4 2 4" xfId="61213" xr:uid="{3E84EFCA-F0AE-4D5E-8CDE-6047AE554014}"/>
    <cellStyle name="Total 5 2 4 2 5" xfId="61214" xr:uid="{E36BA783-C6BA-4DF4-94C3-AEC3DFACCF9A}"/>
    <cellStyle name="Total 5 2 4 2 6" xfId="61215" xr:uid="{6D20A538-3E7E-4E67-A052-87D1B86EC8E9}"/>
    <cellStyle name="Total 5 2 4 3" xfId="61216" xr:uid="{B3B4268B-A858-4AD2-8CFF-1FD8F2BA9A46}"/>
    <cellStyle name="Total 5 2 4 4" xfId="61217" xr:uid="{C1F819B8-DDC7-4BC2-A096-82203E40835F}"/>
    <cellStyle name="Total 5 2 4 5" xfId="61218" xr:uid="{4359C14E-6771-44D2-8E7F-6055E93D7E01}"/>
    <cellStyle name="Total 5 2 4 6" xfId="61219" xr:uid="{444E34C4-5A9C-4728-9CAD-E31292F6FD4B}"/>
    <cellStyle name="Total 5 2 4 7" xfId="61220" xr:uid="{7722EDF6-A22B-4AD6-9D89-CC6E405B8E75}"/>
    <cellStyle name="Total 5 2 5" xfId="61221" xr:uid="{475AB525-F82F-45E9-A056-5A5B40060E03}"/>
    <cellStyle name="Total 5 2 5 2" xfId="61222" xr:uid="{FC64AC7F-F570-4209-A28E-BDD608C57ADC}"/>
    <cellStyle name="Total 5 2 5 3" xfId="61223" xr:uid="{8E32BE63-148A-4DAF-A3DE-FF239E8A4A38}"/>
    <cellStyle name="Total 5 2 5 4" xfId="61224" xr:uid="{B1F21479-CBC8-42C7-83AF-29133E61E55A}"/>
    <cellStyle name="Total 5 2 5 5" xfId="61225" xr:uid="{F9A63A39-09E7-4230-9837-5D31B8EB698D}"/>
    <cellStyle name="Total 5 2 5 6" xfId="61226" xr:uid="{9F4DBFB7-1BA7-48A8-A257-1E3A8F61222C}"/>
    <cellStyle name="Total 5 2 6" xfId="61227" xr:uid="{41FAFAAB-5FDA-4152-A155-168B68970C75}"/>
    <cellStyle name="Total 5 2 7" xfId="61228" xr:uid="{F35668C6-4B1A-4509-8DCB-C20A4CA9AD20}"/>
    <cellStyle name="Total 5 2 8" xfId="61229" xr:uid="{E0720322-FACC-4439-8FC0-7BD829F3F605}"/>
    <cellStyle name="Total 5 2 9" xfId="61230" xr:uid="{18739654-ABC5-40AA-8593-D211DB66DCC7}"/>
    <cellStyle name="Total 5 2_Commentaires" xfId="61231" xr:uid="{BD7106AC-525C-4E14-AA4B-30CB4B668007}"/>
    <cellStyle name="Total 5 3" xfId="61232" xr:uid="{0DF979D5-B2C0-475C-806A-B7735901A87C}"/>
    <cellStyle name="Total 5 3 2" xfId="61233" xr:uid="{888EB902-9ADE-41EF-931D-C483FD3AADA0}"/>
    <cellStyle name="Total 5 3 2 2" xfId="61234" xr:uid="{9B68F790-4375-49E4-816D-5171C4BF8747}"/>
    <cellStyle name="Total 5 3 2 3" xfId="61235" xr:uid="{06309AFB-A0C1-407D-98E7-239F6DACB102}"/>
    <cellStyle name="Total 5 3 2 4" xfId="61236" xr:uid="{74426905-BE5E-4B0F-9907-6E4D8634226E}"/>
    <cellStyle name="Total 5 3 2 5" xfId="61237" xr:uid="{BF5E70CA-41B6-425F-BD09-2B46236E4694}"/>
    <cellStyle name="Total 5 3 2 6" xfId="61238" xr:uid="{35C7CF12-DE9B-4D4E-9637-70F1565D45A5}"/>
    <cellStyle name="Total 5 3 2_Commentaires" xfId="61239" xr:uid="{2EE8DCEC-B1E6-40D3-A111-70EFC73E4CE2}"/>
    <cellStyle name="Total 5 3 3" xfId="61240" xr:uid="{73D3024B-ACCD-4991-9BF2-0FD9F85CD30D}"/>
    <cellStyle name="Total 5 3 4" xfId="61241" xr:uid="{E1A427E9-63FA-4EBD-8B30-F961AED521F4}"/>
    <cellStyle name="Total 5 3 5" xfId="61242" xr:uid="{C0E1735C-67E7-4C9B-99C6-BFD1D1DFD473}"/>
    <cellStyle name="Total 5 3 6" xfId="61243" xr:uid="{6635BD09-7B11-45A3-BCD9-1C07CF45E066}"/>
    <cellStyle name="Total 5 3 7" xfId="61244" xr:uid="{31CD46F4-F7C3-493D-90E8-481680BD6E3D}"/>
    <cellStyle name="Total 5 3_Commentaires" xfId="61245" xr:uid="{6A0A3BAF-A36B-4BFA-8158-33C6FB83FF31}"/>
    <cellStyle name="Total 5 4" xfId="61246" xr:uid="{028D78DE-B52A-4DFF-8D70-4BA585D4A1C0}"/>
    <cellStyle name="Total 5 4 2" xfId="61247" xr:uid="{ADBB337A-59D3-4650-A248-9DB6D3A7C8B5}"/>
    <cellStyle name="Total 5 4 2 2" xfId="61248" xr:uid="{6348FD59-100A-4C02-861B-EC2FA67DBB80}"/>
    <cellStyle name="Total 5 4 2 3" xfId="61249" xr:uid="{69107627-9B50-4CAF-B9D1-6E730C9A888B}"/>
    <cellStyle name="Total 5 4 2 4" xfId="61250" xr:uid="{0CB7DDA0-6F3A-4E38-A7A8-024D6F324045}"/>
    <cellStyle name="Total 5 4 2 5" xfId="61251" xr:uid="{8D901527-0678-423E-9818-6AC741B85D55}"/>
    <cellStyle name="Total 5 4 2 6" xfId="61252" xr:uid="{E229BEFF-936A-4D4F-B0E5-82C04CE44F31}"/>
    <cellStyle name="Total 5 4 2_Commentaires" xfId="61253" xr:uid="{310A2D01-8812-4192-876A-6468B98555F2}"/>
    <cellStyle name="Total 5 4 3" xfId="61254" xr:uid="{6F46D2FB-2383-4950-AB5B-8C0B6D8B3B9F}"/>
    <cellStyle name="Total 5 4 4" xfId="61255" xr:uid="{39EDA764-E9AD-4444-917B-B77977F27D65}"/>
    <cellStyle name="Total 5 4 5" xfId="61256" xr:uid="{2B18DD70-B86A-4735-9CA6-1CAF87463F3E}"/>
    <cellStyle name="Total 5 4 6" xfId="61257" xr:uid="{9BAA2D4F-B0A9-4C21-9B78-14D15CED2AB8}"/>
    <cellStyle name="Total 5 4 7" xfId="61258" xr:uid="{41086BAD-70B8-42EE-B49A-DF81B4D11FF1}"/>
    <cellStyle name="Total 5 4_Commentaires" xfId="61259" xr:uid="{12B53C92-0E7E-4A3E-BAF7-190FA9176395}"/>
    <cellStyle name="Total 5 5" xfId="61260" xr:uid="{C37A35E8-CBE5-44B6-BAEC-41968FD57F8D}"/>
    <cellStyle name="Total 5 5 2" xfId="61261" xr:uid="{13276D1E-8E6C-4800-9249-257F1BA72459}"/>
    <cellStyle name="Total 5 5 2 2" xfId="61262" xr:uid="{E6300B86-2DF9-46E1-90CE-0BE8B1061508}"/>
    <cellStyle name="Total 5 5 2 3" xfId="61263" xr:uid="{3472740D-F547-42E7-AC0B-29C923298F46}"/>
    <cellStyle name="Total 5 5 2 4" xfId="61264" xr:uid="{5D4D0B2D-5042-4954-8F5F-E4CAAF4E09E4}"/>
    <cellStyle name="Total 5 5 2 5" xfId="61265" xr:uid="{2756B9C3-FFEB-4107-93C6-799CD15B31B4}"/>
    <cellStyle name="Total 5 5 2 6" xfId="61266" xr:uid="{E56E7290-4516-4B22-970F-9F3505150AC5}"/>
    <cellStyle name="Total 5 5 2_Commentaires" xfId="61267" xr:uid="{475FD53A-FEFC-4DCB-A700-15EE6D6C5B5E}"/>
    <cellStyle name="Total 5 5 3" xfId="61268" xr:uid="{EDFB91CA-9F5A-4A76-ADFA-E9694683E28F}"/>
    <cellStyle name="Total 5 5 4" xfId="61269" xr:uid="{27EF4BF5-A2F2-4056-A366-C6CE3763D63C}"/>
    <cellStyle name="Total 5 5 5" xfId="61270" xr:uid="{E311B485-5EC0-49DF-8A10-B1FEBDB3E386}"/>
    <cellStyle name="Total 5 5 6" xfId="61271" xr:uid="{B6E4D725-EA5F-49F9-836D-976C6F3C8A4D}"/>
    <cellStyle name="Total 5 5 7" xfId="61272" xr:uid="{1BF4B110-9C0E-44C2-BEAE-AFAF35CD5504}"/>
    <cellStyle name="Total 5 5_Commentaires" xfId="61273" xr:uid="{330B991D-C8D2-4443-B8CD-2CE898D4F877}"/>
    <cellStyle name="Total 5 6" xfId="61274" xr:uid="{0ECC27FE-9A3C-4A5A-848B-D54B421F757C}"/>
    <cellStyle name="Total 5 6 2" xfId="61275" xr:uid="{7FEFB13D-18A9-4540-8704-91DFED8C9772}"/>
    <cellStyle name="Total 5 6 2 2" xfId="61276" xr:uid="{AA287D71-61E3-40A4-976C-A886F4D465BC}"/>
    <cellStyle name="Total 5 6 2 3" xfId="61277" xr:uid="{E8588149-2573-4EF7-9CA0-3DBED6165200}"/>
    <cellStyle name="Total 5 6 2 4" xfId="61278" xr:uid="{29BDF120-4FD4-4813-819E-A7E31E41A629}"/>
    <cellStyle name="Total 5 6 2 5" xfId="61279" xr:uid="{56DFDE02-D501-48E8-AE7D-127685DEAFCF}"/>
    <cellStyle name="Total 5 6 2 6" xfId="61280" xr:uid="{2CA97C57-E547-4DA3-B9E4-01EB7584257C}"/>
    <cellStyle name="Total 5 6 2_Commentaires" xfId="61281" xr:uid="{C04A496A-5546-414F-9C4C-D6B6A090F2F7}"/>
    <cellStyle name="Total 5 6 3" xfId="61282" xr:uid="{AC8878AF-D9F4-43BC-AAA0-8407925A5ED8}"/>
    <cellStyle name="Total 5 6 4" xfId="61283" xr:uid="{4E59209E-D4CD-474D-B72E-3CCA883D29FD}"/>
    <cellStyle name="Total 5 6 5" xfId="61284" xr:uid="{A8104719-8525-4FB8-8497-FF8D5FDC8F41}"/>
    <cellStyle name="Total 5 6 6" xfId="61285" xr:uid="{3129356F-0E3E-4ADD-854B-158A1C07F6CD}"/>
    <cellStyle name="Total 5 6 7" xfId="61286" xr:uid="{C39E4415-728C-4940-9A67-FA889DC74D05}"/>
    <cellStyle name="Total 5 6_Commentaires" xfId="61287" xr:uid="{896ECC4B-AC4D-424B-8A7C-3AB63EDC650D}"/>
    <cellStyle name="Total 5 7" xfId="61288" xr:uid="{9AB89C3D-3747-45A8-A399-4528DADFBFDA}"/>
    <cellStyle name="Total 5 7 2" xfId="61289" xr:uid="{F4FD6FDA-5A09-48FD-B543-5EED51098EBD}"/>
    <cellStyle name="Total 5 7 3" xfId="61290" xr:uid="{C8BE8C04-9C64-40C9-893C-5D0574E17021}"/>
    <cellStyle name="Total 5 7 4" xfId="61291" xr:uid="{860DD413-48B7-42BF-A1C4-CC3399CA46DE}"/>
    <cellStyle name="Total 5 7 5" xfId="61292" xr:uid="{771A2657-D11E-468C-B924-1BFC974D0192}"/>
    <cellStyle name="Total 5 7 6" xfId="61293" xr:uid="{C6E5DBA5-E5BA-447F-BBC8-8EDF02F40025}"/>
    <cellStyle name="Total 5 7_Commentaires" xfId="61294" xr:uid="{DB1FCD41-D3D8-4470-93D7-E7D28C55784A}"/>
    <cellStyle name="Total 5 8" xfId="61295" xr:uid="{F88EFAF8-9623-4DC9-ABF2-0B00D2F1C7A2}"/>
    <cellStyle name="Total 5 8 2" xfId="61296" xr:uid="{E7E4B5EF-40AF-4A2A-932D-8EED0174F38F}"/>
    <cellStyle name="Total 5 8_Commentaires" xfId="61297" xr:uid="{21EC41E3-6453-4020-AE17-1CA4804BDFA5}"/>
    <cellStyle name="Total 5 9" xfId="61298" xr:uid="{DAE97905-97D6-4C10-8DAA-AF681134EE77}"/>
    <cellStyle name="Total 5_Commentaires" xfId="61299" xr:uid="{F531AEAA-A2F0-48C6-8F8C-B1384C4EA6C9}"/>
    <cellStyle name="Total 6" xfId="61300" xr:uid="{393E361E-9762-49A1-A69A-BD5350B00D11}"/>
    <cellStyle name="Total 6 10" xfId="61301" xr:uid="{513D800C-4DD0-4023-A3B1-6B5A349228FD}"/>
    <cellStyle name="Total 6 11" xfId="61302" xr:uid="{2CE1FB7B-1852-4B4C-9822-A73A1779EB6A}"/>
    <cellStyle name="Total 6 12" xfId="61303" xr:uid="{295D5265-BB9F-4813-B88C-30964141EEA0}"/>
    <cellStyle name="Total 6 2" xfId="61304" xr:uid="{D3620BBA-4565-4F69-B51F-AB56360D8710}"/>
    <cellStyle name="Total 6 2 10" xfId="61305" xr:uid="{C28D4D71-A83C-44F9-AD83-18BB239C0861}"/>
    <cellStyle name="Total 6 2 2" xfId="61306" xr:uid="{FD876555-823C-4198-8259-4F1E801F2323}"/>
    <cellStyle name="Total 6 2 2 2" xfId="61307" xr:uid="{BEA6539D-2A04-4024-BA47-29AF8AD7D0AD}"/>
    <cellStyle name="Total 6 2 2 2 2" xfId="61308" xr:uid="{3D776F98-22BF-4315-9F71-4AF89FF5E138}"/>
    <cellStyle name="Total 6 2 2 2 3" xfId="61309" xr:uid="{BE0D93D9-1E20-4838-B009-2BBEE7C7C404}"/>
    <cellStyle name="Total 6 2 2 2 4" xfId="61310" xr:uid="{0BA4793B-2A46-43F4-902B-B4655FD6413D}"/>
    <cellStyle name="Total 6 2 2 2 5" xfId="61311" xr:uid="{8D4C2F58-32DF-4580-8401-9DC827181D3B}"/>
    <cellStyle name="Total 6 2 2 2 6" xfId="61312" xr:uid="{EEB45EA8-F82A-48E1-BA02-79DAD1815B1B}"/>
    <cellStyle name="Total 6 2 2 3" xfId="61313" xr:uid="{902E96C6-46E5-480C-A7B9-F7EC46656EE3}"/>
    <cellStyle name="Total 6 2 2 4" xfId="61314" xr:uid="{48AE39FA-3FCA-4C72-861F-8156F5990AA6}"/>
    <cellStyle name="Total 6 2 2 5" xfId="61315" xr:uid="{A168C759-6636-405A-8EB8-DFFBDF1F3EBF}"/>
    <cellStyle name="Total 6 2 2 6" xfId="61316" xr:uid="{3299E497-FC91-490C-BFAB-8D7C7912C79F}"/>
    <cellStyle name="Total 6 2 2 7" xfId="61317" xr:uid="{F99CED2C-F507-4A8F-9ABC-6E556B49A2DF}"/>
    <cellStyle name="Total 6 2 2_Commentaires" xfId="61318" xr:uid="{CFB92AE5-EC48-4BB3-A229-F00040A33FD0}"/>
    <cellStyle name="Total 6 2 3" xfId="61319" xr:uid="{6F57D565-EC55-4206-85BA-A1A1BD591E9B}"/>
    <cellStyle name="Total 6 2 3 2" xfId="61320" xr:uid="{5C66FD8B-01B0-4CCA-9FB4-DEA6426F65E3}"/>
    <cellStyle name="Total 6 2 3 2 2" xfId="61321" xr:uid="{D46D8691-78F9-42FA-A34B-0F398AFB4145}"/>
    <cellStyle name="Total 6 2 3 2 3" xfId="61322" xr:uid="{9EDD10E3-5748-4629-BDB6-E8A4E48814C6}"/>
    <cellStyle name="Total 6 2 3 2 4" xfId="61323" xr:uid="{0F949EE6-8871-4716-A054-568B173BD72D}"/>
    <cellStyle name="Total 6 2 3 2 5" xfId="61324" xr:uid="{A2AE3393-6EE1-4747-B384-10682EB92724}"/>
    <cellStyle name="Total 6 2 3 2 6" xfId="61325" xr:uid="{F7EE6643-F210-4B65-86CA-69BCD1F78202}"/>
    <cellStyle name="Total 6 2 3 3" xfId="61326" xr:uid="{148269F9-6347-4EDA-9653-7DDE3EA17081}"/>
    <cellStyle name="Total 6 2 3 4" xfId="61327" xr:uid="{9DE836B2-1A45-435F-9CDF-AA4038AC1AAE}"/>
    <cellStyle name="Total 6 2 3 5" xfId="61328" xr:uid="{FE98F381-7618-4E54-86E6-B2C371CBD15D}"/>
    <cellStyle name="Total 6 2 3 6" xfId="61329" xr:uid="{7DB47DD4-D9F7-49ED-9978-C4C636A78F15}"/>
    <cellStyle name="Total 6 2 3 7" xfId="61330" xr:uid="{26908F5E-18E3-4EFA-B5D1-54BCC69A1245}"/>
    <cellStyle name="Total 6 2 3_Commentaires" xfId="61331" xr:uid="{9B3EF96F-6726-4099-A727-2581354CC799}"/>
    <cellStyle name="Total 6 2 4" xfId="61332" xr:uid="{D0C5364D-877B-42DB-B21F-DF1F581B0220}"/>
    <cellStyle name="Total 6 2 4 2" xfId="61333" xr:uid="{6D67D46C-674A-4FFF-897D-532C5E6E67B3}"/>
    <cellStyle name="Total 6 2 4 2 2" xfId="61334" xr:uid="{602991AF-B2D4-4E51-963A-C73D6B025301}"/>
    <cellStyle name="Total 6 2 4 2 3" xfId="61335" xr:uid="{37EC527E-58E3-4D03-9C91-1691946456FE}"/>
    <cellStyle name="Total 6 2 4 2 4" xfId="61336" xr:uid="{9BE279FB-9680-4003-A312-0238810A7311}"/>
    <cellStyle name="Total 6 2 4 2 5" xfId="61337" xr:uid="{9C909D7F-F67C-4501-97E3-DB44447870C0}"/>
    <cellStyle name="Total 6 2 4 2 6" xfId="61338" xr:uid="{5AB4B649-91FE-49F4-ABC6-597B346EEA1E}"/>
    <cellStyle name="Total 6 2 4 3" xfId="61339" xr:uid="{8BF12F38-9584-4A05-9B56-B63F8F2A43AA}"/>
    <cellStyle name="Total 6 2 4 4" xfId="61340" xr:uid="{5ECC94E9-FBA5-48F1-95DD-8794F9BDF32F}"/>
    <cellStyle name="Total 6 2 4 5" xfId="61341" xr:uid="{66E14D51-0BCF-4FCF-B602-8AB20B1F07C4}"/>
    <cellStyle name="Total 6 2 4 6" xfId="61342" xr:uid="{1F31DB7B-71BE-4446-ACEE-633CD03D2420}"/>
    <cellStyle name="Total 6 2 4 7" xfId="61343" xr:uid="{B49DF1F3-8721-41D0-A5AD-0EAA53B08684}"/>
    <cellStyle name="Total 6 2 5" xfId="61344" xr:uid="{085ABA83-3AF4-401A-9B61-5D5A9669F0A5}"/>
    <cellStyle name="Total 6 2 5 2" xfId="61345" xr:uid="{7AACBE27-F5FD-4767-9A12-A4995004A1E3}"/>
    <cellStyle name="Total 6 2 5 3" xfId="61346" xr:uid="{79CEBC65-B146-4F64-B7F4-3410207F155E}"/>
    <cellStyle name="Total 6 2 5 4" xfId="61347" xr:uid="{28FEEA9B-1A6E-4EEA-9631-4E0C9849BC9E}"/>
    <cellStyle name="Total 6 2 5 5" xfId="61348" xr:uid="{EFE2209A-0DDE-45DF-802E-649ADABDCBEC}"/>
    <cellStyle name="Total 6 2 5 6" xfId="61349" xr:uid="{AA54573C-B19E-455D-89B6-3396D98E7F5E}"/>
    <cellStyle name="Total 6 2 6" xfId="61350" xr:uid="{F87D9058-7E8F-40FF-8908-9BBD195EFDE6}"/>
    <cellStyle name="Total 6 2 7" xfId="61351" xr:uid="{DA009D96-8771-419E-80D4-D5B10E4C1CDF}"/>
    <cellStyle name="Total 6 2 8" xfId="61352" xr:uid="{EA140396-D631-4E80-90BA-9E74BB92DCC4}"/>
    <cellStyle name="Total 6 2 9" xfId="61353" xr:uid="{2F9EEDA2-D2D9-4754-A18D-0E156D2EAEA4}"/>
    <cellStyle name="Total 6 2_Commentaires" xfId="61354" xr:uid="{F8B4E06A-C40D-4745-9504-D967B76D4FE8}"/>
    <cellStyle name="Total 6 3" xfId="61355" xr:uid="{45D3533B-BD97-4C31-9EE2-AF5D4D935FC1}"/>
    <cellStyle name="Total 6 3 2" xfId="61356" xr:uid="{C9B9B2C1-54A9-4941-B6A7-602F919531D8}"/>
    <cellStyle name="Total 6 3 2 2" xfId="61357" xr:uid="{E0B78B3D-16B8-4C61-B2DD-F5D5D615AE1A}"/>
    <cellStyle name="Total 6 3 2 3" xfId="61358" xr:uid="{0C833010-3FE4-466B-B7D6-B104FA4DA4D3}"/>
    <cellStyle name="Total 6 3 2 4" xfId="61359" xr:uid="{4CF481C4-D354-465D-85A5-920584EE64EC}"/>
    <cellStyle name="Total 6 3 2 5" xfId="61360" xr:uid="{A2C528F8-FB3E-4390-9FEF-851F77DBEF87}"/>
    <cellStyle name="Total 6 3 2 6" xfId="61361" xr:uid="{6235CE05-4683-4990-BEAA-67225BFD32CB}"/>
    <cellStyle name="Total 6 3 2_Commentaires" xfId="61362" xr:uid="{8AA0C226-9FB0-4660-ABE7-9B14480A076B}"/>
    <cellStyle name="Total 6 3 3" xfId="61363" xr:uid="{2D050C4F-0E71-4867-A772-AC2B7CD4C227}"/>
    <cellStyle name="Total 6 3 4" xfId="61364" xr:uid="{9C2716F9-E915-43F1-8EB2-F78C69F3C060}"/>
    <cellStyle name="Total 6 3 5" xfId="61365" xr:uid="{8D8CDAD1-E4FE-4CF8-AC15-1A10979A228A}"/>
    <cellStyle name="Total 6 3 6" xfId="61366" xr:uid="{2DB99FD8-84E4-4959-AA79-DABFB5116FC5}"/>
    <cellStyle name="Total 6 3 7" xfId="61367" xr:uid="{B50ED29B-B8ED-482A-826D-489E8A23A802}"/>
    <cellStyle name="Total 6 3_Commentaires" xfId="61368" xr:uid="{5AE4172B-795D-440F-82C2-324B894CC9FB}"/>
    <cellStyle name="Total 6 4" xfId="61369" xr:uid="{05223C22-56E2-47FD-9E26-D7AB864652E9}"/>
    <cellStyle name="Total 6 4 2" xfId="61370" xr:uid="{DEB2BD69-8E11-4DF8-9E9F-C3A95D22254A}"/>
    <cellStyle name="Total 6 4 2 2" xfId="61371" xr:uid="{93C2E250-4D46-4EAF-999D-6A2A48939B91}"/>
    <cellStyle name="Total 6 4 2 3" xfId="61372" xr:uid="{A347E7A4-97CC-4718-B3D4-0EC9453EE559}"/>
    <cellStyle name="Total 6 4 2 4" xfId="61373" xr:uid="{89EC7667-FA05-4B1B-9ED5-F10E223886C0}"/>
    <cellStyle name="Total 6 4 2 5" xfId="61374" xr:uid="{28D8C780-4A6E-46CE-841C-91642251D7E0}"/>
    <cellStyle name="Total 6 4 2 6" xfId="61375" xr:uid="{C9DF84B4-E44D-4A5C-B576-BF0FBC02A458}"/>
    <cellStyle name="Total 6 4 2_Commentaires" xfId="61376" xr:uid="{20611748-0022-40B0-8386-31C08542F4AC}"/>
    <cellStyle name="Total 6 4 3" xfId="61377" xr:uid="{0A0FB7D2-B75B-4C17-8D27-E6378AAC9B4E}"/>
    <cellStyle name="Total 6 4 4" xfId="61378" xr:uid="{69431612-08BF-44E9-B139-67822B9168FA}"/>
    <cellStyle name="Total 6 4 5" xfId="61379" xr:uid="{E8A790E1-7009-4272-A80E-E1D2FD0900E3}"/>
    <cellStyle name="Total 6 4 6" xfId="61380" xr:uid="{526930EA-2350-4639-8783-976DC9E61DB3}"/>
    <cellStyle name="Total 6 4 7" xfId="61381" xr:uid="{4CAE27DE-7D35-4F50-8BAA-2996CF047C28}"/>
    <cellStyle name="Total 6 4_Commentaires" xfId="61382" xr:uid="{90724B11-FD28-41B6-8172-4D02C8BC7E00}"/>
    <cellStyle name="Total 6 5" xfId="61383" xr:uid="{E85B9047-9E15-4F1A-A0F8-75DB5F0CF1DD}"/>
    <cellStyle name="Total 6 5 2" xfId="61384" xr:uid="{2D1FFDCB-6260-45F9-B4D6-60C5933801FE}"/>
    <cellStyle name="Total 6 5 2 2" xfId="61385" xr:uid="{87255846-0344-4B79-9A70-FEF80F3B729D}"/>
    <cellStyle name="Total 6 5 2 3" xfId="61386" xr:uid="{FC813F6C-349A-462F-8694-8476AAE090D7}"/>
    <cellStyle name="Total 6 5 2 4" xfId="61387" xr:uid="{4E0292B8-7FD9-479A-98F4-34EF3B81EE26}"/>
    <cellStyle name="Total 6 5 2 5" xfId="61388" xr:uid="{AD84F162-D0FE-418D-81B3-F36C22E48C48}"/>
    <cellStyle name="Total 6 5 2 6" xfId="61389" xr:uid="{BE0A6F54-F049-4C66-807F-FBE5C2808AFA}"/>
    <cellStyle name="Total 6 5 2_Commentaires" xfId="61390" xr:uid="{7D7DFCEA-CA72-413C-9B5B-31F88CBCCC90}"/>
    <cellStyle name="Total 6 5 3" xfId="61391" xr:uid="{73FE97AE-7A5F-49AF-8F5C-2BE2CDCBC40A}"/>
    <cellStyle name="Total 6 5 4" xfId="61392" xr:uid="{30DFDE07-D9EF-4767-8DE1-60901C139654}"/>
    <cellStyle name="Total 6 5 5" xfId="61393" xr:uid="{2D112C32-BE34-4399-994D-5F03E17D864F}"/>
    <cellStyle name="Total 6 5 6" xfId="61394" xr:uid="{4E6347ED-76EF-4CDF-BCCC-36AB47466A06}"/>
    <cellStyle name="Total 6 5 7" xfId="61395" xr:uid="{6166DDCF-0730-4409-BA71-F151BED21629}"/>
    <cellStyle name="Total 6 5_Commentaires" xfId="61396" xr:uid="{3DA6291F-2BC9-49BE-9EE2-C53D806659D8}"/>
    <cellStyle name="Total 6 6" xfId="61397" xr:uid="{792207D0-8A76-47B4-B1FE-59752E2FF03B}"/>
    <cellStyle name="Total 6 6 2" xfId="61398" xr:uid="{B1C8B2DE-ABCF-4151-BF1D-9CC800424BF9}"/>
    <cellStyle name="Total 6 6 2 2" xfId="61399" xr:uid="{34270F40-17CD-44F9-8410-4CE100EF3A7B}"/>
    <cellStyle name="Total 6 6 2 3" xfId="61400" xr:uid="{2C142C5E-D938-47FA-9AD3-3694D1E57FFA}"/>
    <cellStyle name="Total 6 6 2 4" xfId="61401" xr:uid="{386D2D03-8FFE-4CE7-85D2-2102D91575DD}"/>
    <cellStyle name="Total 6 6 2 5" xfId="61402" xr:uid="{3A1CAD3B-B919-44D8-877C-7B7ECE95AF92}"/>
    <cellStyle name="Total 6 6 2 6" xfId="61403" xr:uid="{E860E224-5D92-411F-88F6-45040675FA9E}"/>
    <cellStyle name="Total 6 6 2_Commentaires" xfId="61404" xr:uid="{1446886F-5C8E-4545-9BAD-5CEC9757D3AD}"/>
    <cellStyle name="Total 6 6 3" xfId="61405" xr:uid="{D698A02F-F7F6-4055-AB82-0234802C748E}"/>
    <cellStyle name="Total 6 6 4" xfId="61406" xr:uid="{233A3D9D-82D7-4410-AE1E-63B0E06C44D6}"/>
    <cellStyle name="Total 6 6 5" xfId="61407" xr:uid="{A4E72736-371E-4BD8-89F8-781C0FA856D6}"/>
    <cellStyle name="Total 6 6 6" xfId="61408" xr:uid="{A73DBAE1-2169-40AD-A891-18DE4E17C341}"/>
    <cellStyle name="Total 6 6 7" xfId="61409" xr:uid="{A7CFE51C-9136-4B7E-A5A3-48BCAD30F16B}"/>
    <cellStyle name="Total 6 6_Commentaires" xfId="61410" xr:uid="{D6ED8C8A-4640-4FCB-A842-8D30A7D18807}"/>
    <cellStyle name="Total 6 7" xfId="61411" xr:uid="{062681EE-E55D-4F65-85F3-C18A2EF740ED}"/>
    <cellStyle name="Total 6 7 2" xfId="61412" xr:uid="{2F2C1A72-9846-4EA3-AC32-D1073560F762}"/>
    <cellStyle name="Total 6 7 3" xfId="61413" xr:uid="{6E2D8D28-B961-48FB-B7E1-49D572946DEC}"/>
    <cellStyle name="Total 6 7 4" xfId="61414" xr:uid="{31880565-67EB-4F00-8D18-6F695FA618BE}"/>
    <cellStyle name="Total 6 7 5" xfId="61415" xr:uid="{DA324A92-136E-40EE-942D-E27059EA25FD}"/>
    <cellStyle name="Total 6 7 6" xfId="61416" xr:uid="{AE257ABC-244E-44BB-8C67-D16D21852D5B}"/>
    <cellStyle name="Total 6 7_Commentaires" xfId="61417" xr:uid="{0C7CB3F5-0656-433C-BD48-A9DE78D177A7}"/>
    <cellStyle name="Total 6 8" xfId="61418" xr:uid="{6A43E4C3-496F-4A96-A137-BE7D64D8FA73}"/>
    <cellStyle name="Total 6 8 2" xfId="61419" xr:uid="{97690D73-676D-4F12-8F34-267B176F1323}"/>
    <cellStyle name="Total 6 8_Commentaires" xfId="61420" xr:uid="{F87304D7-8017-4395-8882-67B7ADFE1853}"/>
    <cellStyle name="Total 6 9" xfId="61421" xr:uid="{909DC4BC-8665-499B-A704-9721ACA90F65}"/>
    <cellStyle name="Total 6_Commentaires" xfId="61422" xr:uid="{8555D545-7304-4378-B89D-E486577785F2}"/>
    <cellStyle name="Total 7" xfId="61423" xr:uid="{D16CA227-D2E8-4947-BD39-DC3FF5A74626}"/>
    <cellStyle name="Total 7 10" xfId="61424" xr:uid="{D04AF703-828E-442A-8A8E-1B6937E0071A}"/>
    <cellStyle name="Total 7 11" xfId="61425" xr:uid="{B91A219D-4A32-4F8F-B354-E375A1AD7776}"/>
    <cellStyle name="Total 7 12" xfId="61426" xr:uid="{FEA27B36-7CDE-49B3-B2EE-A3AA64D220C8}"/>
    <cellStyle name="Total 7 2" xfId="61427" xr:uid="{FA70ACC8-80E9-44C7-A802-C7E53D1F954B}"/>
    <cellStyle name="Total 7 2 10" xfId="61428" xr:uid="{E470C54B-8FE9-4F64-9D95-12506CD8BDF4}"/>
    <cellStyle name="Total 7 2 2" xfId="61429" xr:uid="{211EC565-2BE1-4A66-B618-2B308EEC73C1}"/>
    <cellStyle name="Total 7 2 2 2" xfId="61430" xr:uid="{CB44E831-3738-4372-BA80-A2599511FE1E}"/>
    <cellStyle name="Total 7 2 2 2 2" xfId="61431" xr:uid="{C98FC387-15BB-4A7D-B79E-B47FCF0A668B}"/>
    <cellStyle name="Total 7 2 2 2 3" xfId="61432" xr:uid="{A0883CF3-A806-46C8-990F-D4A3F3B2177F}"/>
    <cellStyle name="Total 7 2 2 2 4" xfId="61433" xr:uid="{EE31BDC2-0CE1-4E0E-BADD-F8148DB51E69}"/>
    <cellStyle name="Total 7 2 2 2 5" xfId="61434" xr:uid="{568309A0-FB75-4125-B1F2-E3A73B1E4754}"/>
    <cellStyle name="Total 7 2 2 2 6" xfId="61435" xr:uid="{D471848F-3CB2-4008-AF81-47CCEE2FF42F}"/>
    <cellStyle name="Total 7 2 2 3" xfId="61436" xr:uid="{2C69F3ED-AA13-4BEF-905F-A9DC759FEF14}"/>
    <cellStyle name="Total 7 2 2 4" xfId="61437" xr:uid="{608E4600-399D-484D-AEE0-ED06E3CFECCA}"/>
    <cellStyle name="Total 7 2 2 5" xfId="61438" xr:uid="{E4FE5544-236A-4AF5-B38C-3C5927FB11C2}"/>
    <cellStyle name="Total 7 2 2 6" xfId="61439" xr:uid="{8FA56620-9F75-441F-9DBC-8A41BA81C82B}"/>
    <cellStyle name="Total 7 2 2 7" xfId="61440" xr:uid="{19FA6DF7-1006-4D61-88C7-0DF80365E356}"/>
    <cellStyle name="Total 7 2 2_Commentaires" xfId="61441" xr:uid="{8C9803FB-C1D2-42DB-BD61-BB1CBA3578DC}"/>
    <cellStyle name="Total 7 2 3" xfId="61442" xr:uid="{94514183-2429-42D8-846A-9AD3EDEFA020}"/>
    <cellStyle name="Total 7 2 3 2" xfId="61443" xr:uid="{7E871AF7-0231-4DAC-8292-A53523DACBDC}"/>
    <cellStyle name="Total 7 2 3 2 2" xfId="61444" xr:uid="{9E357F1A-5C0D-476A-91DC-8D619DA3D619}"/>
    <cellStyle name="Total 7 2 3 2 3" xfId="61445" xr:uid="{2C984FBA-81E1-41F1-A49F-5927ADC71027}"/>
    <cellStyle name="Total 7 2 3 2 4" xfId="61446" xr:uid="{97D2F66C-8B92-4427-965E-FE1846077A16}"/>
    <cellStyle name="Total 7 2 3 2 5" xfId="61447" xr:uid="{F892330A-B815-41F0-BC1A-0F28143775D3}"/>
    <cellStyle name="Total 7 2 3 2 6" xfId="61448" xr:uid="{EEA2DFE8-35AD-4117-80EF-CB8C3C16ED95}"/>
    <cellStyle name="Total 7 2 3 3" xfId="61449" xr:uid="{67D7F8B6-4D5B-4AF1-B1ED-9C77AB283F99}"/>
    <cellStyle name="Total 7 2 3 4" xfId="61450" xr:uid="{96BAC6C2-2B98-4781-93D2-C3C5C42E1101}"/>
    <cellStyle name="Total 7 2 3 5" xfId="61451" xr:uid="{5FC264D8-9718-4C93-98FB-B5B08C6818B9}"/>
    <cellStyle name="Total 7 2 3 6" xfId="61452" xr:uid="{BE344516-1C91-4243-9519-CAABF599FBEC}"/>
    <cellStyle name="Total 7 2 3 7" xfId="61453" xr:uid="{AE891E8C-A1AA-4EB8-A83C-5AA57201D316}"/>
    <cellStyle name="Total 7 2 3_Commentaires" xfId="61454" xr:uid="{832618D9-F86A-44A8-9856-AFDE2FF12D6E}"/>
    <cellStyle name="Total 7 2 4" xfId="61455" xr:uid="{496BC97E-A710-4874-B23C-BF735DFFBEB9}"/>
    <cellStyle name="Total 7 2 4 2" xfId="61456" xr:uid="{5357162F-3044-4D81-9B1A-536AE463634F}"/>
    <cellStyle name="Total 7 2 4 2 2" xfId="61457" xr:uid="{7EFE4A13-6B0A-404B-A156-7E673C1586CC}"/>
    <cellStyle name="Total 7 2 4 2 3" xfId="61458" xr:uid="{121A6D39-6FF7-4957-B0A1-17591927025F}"/>
    <cellStyle name="Total 7 2 4 2 4" xfId="61459" xr:uid="{13815260-9658-411C-92F7-F59C4F8DFFB0}"/>
    <cellStyle name="Total 7 2 4 2 5" xfId="61460" xr:uid="{E57AE877-6580-4BAD-A744-A8A3DEEECD4E}"/>
    <cellStyle name="Total 7 2 4 2 6" xfId="61461" xr:uid="{F215AB1C-0108-410A-8F0D-5915C207D880}"/>
    <cellStyle name="Total 7 2 4 3" xfId="61462" xr:uid="{87834061-433F-42A0-81A0-76D3D41C5A5E}"/>
    <cellStyle name="Total 7 2 4 4" xfId="61463" xr:uid="{F469EF0E-0844-4F11-9F37-83BA876A5BB2}"/>
    <cellStyle name="Total 7 2 4 5" xfId="61464" xr:uid="{C044F551-1A40-48F5-97B8-2DBCA4BE4E61}"/>
    <cellStyle name="Total 7 2 4 6" xfId="61465" xr:uid="{FF47764A-4E82-4D67-A692-05FC06A8A01C}"/>
    <cellStyle name="Total 7 2 4 7" xfId="61466" xr:uid="{FB9F550F-B3F2-42FE-9648-B1D16B991093}"/>
    <cellStyle name="Total 7 2 5" xfId="61467" xr:uid="{6D2F832A-2BAA-41D7-ADBC-147977E3E1B1}"/>
    <cellStyle name="Total 7 2 5 2" xfId="61468" xr:uid="{D067F78B-ACC2-4705-B788-2947B415874F}"/>
    <cellStyle name="Total 7 2 5 3" xfId="61469" xr:uid="{54DC2B9C-BECC-4675-AA43-9587368B92DB}"/>
    <cellStyle name="Total 7 2 5 4" xfId="61470" xr:uid="{45F3C5FA-24AB-4527-A842-017B5AEA03F4}"/>
    <cellStyle name="Total 7 2 5 5" xfId="61471" xr:uid="{2C64900F-007B-4F5E-A946-8CB58D5DA909}"/>
    <cellStyle name="Total 7 2 5 6" xfId="61472" xr:uid="{E6993A5B-E7F2-4C91-869F-55F4CC50411F}"/>
    <cellStyle name="Total 7 2 6" xfId="61473" xr:uid="{5B156D68-305F-4BA6-9DA3-1416FEF20203}"/>
    <cellStyle name="Total 7 2 7" xfId="61474" xr:uid="{4F9BDA5C-C971-41A2-9461-77934E3F4ED7}"/>
    <cellStyle name="Total 7 2 8" xfId="61475" xr:uid="{5ADB09E4-D596-4B27-9464-9282D2F637F8}"/>
    <cellStyle name="Total 7 2 9" xfId="61476" xr:uid="{C9C8C305-114B-4FE7-8B77-E012ED3920D6}"/>
    <cellStyle name="Total 7 2_Commentaires" xfId="61477" xr:uid="{0E8618CB-9B59-48E3-9444-A2DB7AE84245}"/>
    <cellStyle name="Total 7 3" xfId="61478" xr:uid="{8B5F3337-C339-406D-9B9D-C9E42802DDDA}"/>
    <cellStyle name="Total 7 3 2" xfId="61479" xr:uid="{FE518B4B-C958-47D9-9D02-B6B40AA32FFE}"/>
    <cellStyle name="Total 7 3 2 2" xfId="61480" xr:uid="{58172BDB-1D99-4CFE-8661-4B5B5784F6D1}"/>
    <cellStyle name="Total 7 3 2 3" xfId="61481" xr:uid="{F816513D-F4DE-4CDD-9E35-07F74D8BBDB6}"/>
    <cellStyle name="Total 7 3 2 4" xfId="61482" xr:uid="{72A9FB4D-C71A-4DF4-AC02-B8F33C2B788D}"/>
    <cellStyle name="Total 7 3 2 5" xfId="61483" xr:uid="{A84D868F-893A-4178-8131-BDA1429A47D8}"/>
    <cellStyle name="Total 7 3 2 6" xfId="61484" xr:uid="{B41980B1-D4A6-46EE-AA51-82F09C8217DE}"/>
    <cellStyle name="Total 7 3 2_Commentaires" xfId="61485" xr:uid="{B10DD0D6-FB53-4674-BFFB-856080583064}"/>
    <cellStyle name="Total 7 3 3" xfId="61486" xr:uid="{281F34CF-80D1-4A4A-B26E-66146A8A8B40}"/>
    <cellStyle name="Total 7 3 4" xfId="61487" xr:uid="{B82221EB-AF2A-4F07-964B-A573DBBA2733}"/>
    <cellStyle name="Total 7 3 5" xfId="61488" xr:uid="{BE0E60FF-46B2-4150-9DD5-06EEC8DF8C34}"/>
    <cellStyle name="Total 7 3 6" xfId="61489" xr:uid="{9F85E2CD-399F-43D0-8EED-7A7AA9BE3562}"/>
    <cellStyle name="Total 7 3 7" xfId="61490" xr:uid="{1F7BB082-5A28-4186-AA18-FCF40460BA5D}"/>
    <cellStyle name="Total 7 3_Commentaires" xfId="61491" xr:uid="{B790A5BE-8D68-428C-992D-DFD20FB77FE0}"/>
    <cellStyle name="Total 7 4" xfId="61492" xr:uid="{DE8F994A-6CB0-4059-87FF-863A0C7AEADE}"/>
    <cellStyle name="Total 7 4 2" xfId="61493" xr:uid="{97EF84FB-F453-428C-A947-D0C1A373D219}"/>
    <cellStyle name="Total 7 4 2 2" xfId="61494" xr:uid="{37DD227C-14B4-41BC-BC87-5FB8F4E74DC2}"/>
    <cellStyle name="Total 7 4 2 3" xfId="61495" xr:uid="{3441CD4E-57E4-4547-854C-86A1BE6D48AB}"/>
    <cellStyle name="Total 7 4 2 4" xfId="61496" xr:uid="{C79FC149-6D66-437F-9002-B1EA6D4235AD}"/>
    <cellStyle name="Total 7 4 2 5" xfId="61497" xr:uid="{A0C2789C-03E3-46DE-91CA-9074677F89DA}"/>
    <cellStyle name="Total 7 4 2 6" xfId="61498" xr:uid="{2925B375-C2E8-4D4E-8D17-1A6E3FA65E49}"/>
    <cellStyle name="Total 7 4 2_Commentaires" xfId="61499" xr:uid="{27350C3F-7579-4FAB-8D33-0514C4DB3F42}"/>
    <cellStyle name="Total 7 4 3" xfId="61500" xr:uid="{BFAF847B-B3DD-4057-9994-DBBFEFD9A781}"/>
    <cellStyle name="Total 7 4 4" xfId="61501" xr:uid="{57409EE1-95F4-4385-B21A-127502CE723E}"/>
    <cellStyle name="Total 7 4 5" xfId="61502" xr:uid="{679C1D48-93F5-416F-8A26-C3D3C4A46B88}"/>
    <cellStyle name="Total 7 4 6" xfId="61503" xr:uid="{D5321206-E104-470F-81E7-34BA493EBB10}"/>
    <cellStyle name="Total 7 4 7" xfId="61504" xr:uid="{2D369EDA-400A-4657-9FD2-D23FCDA1E742}"/>
    <cellStyle name="Total 7 4_Commentaires" xfId="61505" xr:uid="{8375E2A9-DCEA-48D6-9F2A-97FD4D21E3AB}"/>
    <cellStyle name="Total 7 5" xfId="61506" xr:uid="{1AA4ED27-0687-4A39-BF0B-2402B12CC122}"/>
    <cellStyle name="Total 7 5 2" xfId="61507" xr:uid="{755011D4-25D4-4B5A-B547-A60BD93BD3F3}"/>
    <cellStyle name="Total 7 5 2 2" xfId="61508" xr:uid="{71D9021F-B565-48AA-B599-08E849D5D7D8}"/>
    <cellStyle name="Total 7 5 2 3" xfId="61509" xr:uid="{A8813717-139E-4451-8055-FAAE65C43D17}"/>
    <cellStyle name="Total 7 5 2 4" xfId="61510" xr:uid="{DB7F0F16-DC1F-4AA7-B475-99FA460AC224}"/>
    <cellStyle name="Total 7 5 2 5" xfId="61511" xr:uid="{ED373F67-26FE-460E-9DD9-CA64CCD58382}"/>
    <cellStyle name="Total 7 5 2 6" xfId="61512" xr:uid="{3FE1920C-344E-449E-9464-C9EF2FB192E4}"/>
    <cellStyle name="Total 7 5 2_Commentaires" xfId="61513" xr:uid="{AA2CC957-B2FC-44BC-BE53-B99E3DA28E79}"/>
    <cellStyle name="Total 7 5 3" xfId="61514" xr:uid="{364C4CCA-5D43-44AE-9B87-C8AE52A4D12C}"/>
    <cellStyle name="Total 7 5 4" xfId="61515" xr:uid="{216452BE-C32E-400D-B3D6-22DEEAB5AEE3}"/>
    <cellStyle name="Total 7 5 5" xfId="61516" xr:uid="{D2060F54-0A26-4BAC-AB3F-D7F549EEE668}"/>
    <cellStyle name="Total 7 5 6" xfId="61517" xr:uid="{9DBA895F-9F1E-4543-831E-43024D3B38B0}"/>
    <cellStyle name="Total 7 5 7" xfId="61518" xr:uid="{DCDBE55C-1211-4411-BA2A-69AF8A45FA83}"/>
    <cellStyle name="Total 7 5_Commentaires" xfId="61519" xr:uid="{3610422F-F2A7-4193-8A92-BE0AD568C5FE}"/>
    <cellStyle name="Total 7 6" xfId="61520" xr:uid="{05B63A62-96AF-4CF9-89D0-EB4E8CBEC832}"/>
    <cellStyle name="Total 7 6 2" xfId="61521" xr:uid="{486CAB5F-B55E-410C-9104-50964FC06BDF}"/>
    <cellStyle name="Total 7 6 2 2" xfId="61522" xr:uid="{B0B00C95-67DF-47F4-B463-15EF0A584DF8}"/>
    <cellStyle name="Total 7 6 2 3" xfId="61523" xr:uid="{F9330FFB-E498-4DBF-924E-67F6068BFCC6}"/>
    <cellStyle name="Total 7 6 2 4" xfId="61524" xr:uid="{145C49E9-BDBC-4605-8E8E-03011C682FB1}"/>
    <cellStyle name="Total 7 6 2 5" xfId="61525" xr:uid="{B8D361C8-BCD4-4D1C-A5BA-BE8D522C8212}"/>
    <cellStyle name="Total 7 6 2 6" xfId="61526" xr:uid="{6B1B163E-7C78-4E27-B51E-357E1F3F47F4}"/>
    <cellStyle name="Total 7 6 2_Commentaires" xfId="61527" xr:uid="{0332A036-21AA-4F7F-A622-4E0998663F12}"/>
    <cellStyle name="Total 7 6 3" xfId="61528" xr:uid="{54C69531-24A0-421C-9CF6-A47498660963}"/>
    <cellStyle name="Total 7 6 4" xfId="61529" xr:uid="{9AE616C9-CEFB-49D1-A059-CD77304EECA9}"/>
    <cellStyle name="Total 7 6 5" xfId="61530" xr:uid="{B4F17A92-A231-4932-AC3E-D16B432BEC49}"/>
    <cellStyle name="Total 7 6 6" xfId="61531" xr:uid="{38A13344-DD4B-4A30-B423-D7C236874608}"/>
    <cellStyle name="Total 7 6 7" xfId="61532" xr:uid="{897F5ED0-3DF9-4AEF-BD9F-B4F600265FD2}"/>
    <cellStyle name="Total 7 6_Commentaires" xfId="61533" xr:uid="{0526D90D-DE25-4CD6-8114-F492679E7975}"/>
    <cellStyle name="Total 7 7" xfId="61534" xr:uid="{F35C7A52-51FB-4B71-8566-023A2A6BD374}"/>
    <cellStyle name="Total 7 7 2" xfId="61535" xr:uid="{1B0374E0-0D1F-4E65-BD91-A3531D214624}"/>
    <cellStyle name="Total 7 7 3" xfId="61536" xr:uid="{AB8FD8EF-1A22-4C58-A531-70B1AE9E6435}"/>
    <cellStyle name="Total 7 7 4" xfId="61537" xr:uid="{25D8284F-65CA-4379-A536-9379FD8BE2C3}"/>
    <cellStyle name="Total 7 7 5" xfId="61538" xr:uid="{7EB0C419-F565-44C3-B013-D0DCDEF56106}"/>
    <cellStyle name="Total 7 7 6" xfId="61539" xr:uid="{2DD47252-1BA0-4459-96D9-8D2832F603BB}"/>
    <cellStyle name="Total 7 7_Commentaires" xfId="61540" xr:uid="{ABE05404-BB39-4D65-ACFC-EEAD71B7E47D}"/>
    <cellStyle name="Total 7 8" xfId="61541" xr:uid="{06BB4E1A-33A2-470F-8488-D85D86D4EF15}"/>
    <cellStyle name="Total 7 8 2" xfId="61542" xr:uid="{9A3F98D9-8B88-4FD8-8006-C91837D632F2}"/>
    <cellStyle name="Total 7 8_Commentaires" xfId="61543" xr:uid="{5893EC9D-9ED9-4C44-8AD9-C0866752B096}"/>
    <cellStyle name="Total 7 9" xfId="61544" xr:uid="{EC8504AF-B51C-4B59-8E08-6195B21AFACD}"/>
    <cellStyle name="Total 7_Commentaires" xfId="61545" xr:uid="{23B786D0-5E27-4867-8E8B-B763E91A12BA}"/>
    <cellStyle name="Total 8" xfId="61546" xr:uid="{99E016A5-2F62-4951-86D8-4F879F4F4AC7}"/>
    <cellStyle name="Total 8 10" xfId="61547" xr:uid="{B414804E-4EB5-48FE-A919-62EA5923082B}"/>
    <cellStyle name="Total 8 11" xfId="61548" xr:uid="{02432CAE-5E4E-4D26-9C22-58BA5C4639FD}"/>
    <cellStyle name="Total 8 12" xfId="61549" xr:uid="{8CD890BC-65EA-42AE-8461-465A74033624}"/>
    <cellStyle name="Total 8 2" xfId="61550" xr:uid="{0907FEEC-AB04-451D-9A6D-3C639CE363A4}"/>
    <cellStyle name="Total 8 2 10" xfId="61551" xr:uid="{1F7D5CB3-46B1-4FEA-AEBE-12D4547DD348}"/>
    <cellStyle name="Total 8 2 2" xfId="61552" xr:uid="{7B8B6696-B2F8-4CB2-B483-68153E76FD09}"/>
    <cellStyle name="Total 8 2 2 2" xfId="61553" xr:uid="{5F5883AC-992B-4360-B001-35FCE6CF5BF5}"/>
    <cellStyle name="Total 8 2 2 2 2" xfId="61554" xr:uid="{8E75B363-217B-48E6-818E-D5C9C916C5E4}"/>
    <cellStyle name="Total 8 2 2 2 3" xfId="61555" xr:uid="{DDE8C66E-DE2B-484B-B005-009DA00D1829}"/>
    <cellStyle name="Total 8 2 2 2 4" xfId="61556" xr:uid="{56D1330E-DA00-40C8-9439-EAC66A8B78FF}"/>
    <cellStyle name="Total 8 2 2 2 5" xfId="61557" xr:uid="{B5BA627D-5B14-4886-A632-0E24EA2E4B0C}"/>
    <cellStyle name="Total 8 2 2 2 6" xfId="61558" xr:uid="{C5F79267-9123-48B4-8B95-56253539804A}"/>
    <cellStyle name="Total 8 2 2 3" xfId="61559" xr:uid="{D14AC056-D331-487B-A2A0-A86D7095356B}"/>
    <cellStyle name="Total 8 2 2 4" xfId="61560" xr:uid="{2A230C2A-1C62-4A53-B17D-01DF80A72352}"/>
    <cellStyle name="Total 8 2 2 5" xfId="61561" xr:uid="{9C52A2EA-B2D1-4513-B34A-2BEFB34C0B63}"/>
    <cellStyle name="Total 8 2 2 6" xfId="61562" xr:uid="{90F1B67B-DCD6-49E1-A60F-EF241FD8D2A6}"/>
    <cellStyle name="Total 8 2 2 7" xfId="61563" xr:uid="{0E7524C4-1588-4A2C-9DC0-24EBD4FFE0C1}"/>
    <cellStyle name="Total 8 2 2_Commentaires" xfId="61564" xr:uid="{96376193-770E-403C-B63C-094C4DF2270C}"/>
    <cellStyle name="Total 8 2 3" xfId="61565" xr:uid="{E00945C9-39B5-4FA3-AA3C-1ECA260218E7}"/>
    <cellStyle name="Total 8 2 3 2" xfId="61566" xr:uid="{60602328-0CC9-4E37-927B-BBB114D027EB}"/>
    <cellStyle name="Total 8 2 3 2 2" xfId="61567" xr:uid="{FB4D0E13-3C81-46B9-97FA-34F3CCC52F71}"/>
    <cellStyle name="Total 8 2 3 2 3" xfId="61568" xr:uid="{80835DF0-2057-4A49-AE19-4FC34D9E35AD}"/>
    <cellStyle name="Total 8 2 3 2 4" xfId="61569" xr:uid="{C27471CE-55A5-4B31-AB43-5FB809E400F9}"/>
    <cellStyle name="Total 8 2 3 2 5" xfId="61570" xr:uid="{46F0ED00-20F0-4040-B710-1C2BC1D9225B}"/>
    <cellStyle name="Total 8 2 3 2 6" xfId="61571" xr:uid="{5413BF54-D684-4DAE-A1B5-0E3F7D019879}"/>
    <cellStyle name="Total 8 2 3 3" xfId="61572" xr:uid="{26D63C94-465E-4A67-B218-FED446807EF2}"/>
    <cellStyle name="Total 8 2 3 4" xfId="61573" xr:uid="{9F7817EE-79DB-43F3-8AE7-9262C9F9B812}"/>
    <cellStyle name="Total 8 2 3 5" xfId="61574" xr:uid="{09B997FF-651C-49BB-8305-63E417E26B9C}"/>
    <cellStyle name="Total 8 2 3 6" xfId="61575" xr:uid="{F169346F-F72A-4577-9F6D-01374E77D310}"/>
    <cellStyle name="Total 8 2 3 7" xfId="61576" xr:uid="{F26E4D72-6B83-499A-9551-CA65FC4BB548}"/>
    <cellStyle name="Total 8 2 3_Commentaires" xfId="61577" xr:uid="{56D0D03C-8574-41A9-BC0A-C268E84696F4}"/>
    <cellStyle name="Total 8 2 4" xfId="61578" xr:uid="{96D861CC-BA10-4346-B7F6-D7D5BC64C842}"/>
    <cellStyle name="Total 8 2 4 2" xfId="61579" xr:uid="{9027E848-0F3A-4CD1-BFFC-419B66226F51}"/>
    <cellStyle name="Total 8 2 4 2 2" xfId="61580" xr:uid="{89CF0594-6DEE-4A37-95D2-A7CC40974E16}"/>
    <cellStyle name="Total 8 2 4 2 3" xfId="61581" xr:uid="{57A7AD48-0FE9-437B-8EBF-446200BE70A8}"/>
    <cellStyle name="Total 8 2 4 2 4" xfId="61582" xr:uid="{E364E435-BCA3-45FB-967C-1591D321C6D0}"/>
    <cellStyle name="Total 8 2 4 2 5" xfId="61583" xr:uid="{F49C262A-CF8F-4ED6-9879-E55F77257397}"/>
    <cellStyle name="Total 8 2 4 2 6" xfId="61584" xr:uid="{BA27F54C-EAC6-41F9-A64A-2236718CAB24}"/>
    <cellStyle name="Total 8 2 4 3" xfId="61585" xr:uid="{EF496E6E-EA31-49F3-B23E-655D61332702}"/>
    <cellStyle name="Total 8 2 4 4" xfId="61586" xr:uid="{4E694DBA-3C22-44DC-953A-8D9C9DB60A37}"/>
    <cellStyle name="Total 8 2 4 5" xfId="61587" xr:uid="{BFEF1E07-3D89-4E43-B27F-45B66875701F}"/>
    <cellStyle name="Total 8 2 4 6" xfId="61588" xr:uid="{5C9E12BD-D63A-454D-9B37-8EAAF8DED159}"/>
    <cellStyle name="Total 8 2 4 7" xfId="61589" xr:uid="{31ACB087-4506-4FD6-8E16-AC9A195496B2}"/>
    <cellStyle name="Total 8 2 5" xfId="61590" xr:uid="{CFFE726B-BE67-4ACD-B088-EE0AFC5D3995}"/>
    <cellStyle name="Total 8 2 5 2" xfId="61591" xr:uid="{17B41BE8-60A2-41CD-A3D3-D0934DAF30D3}"/>
    <cellStyle name="Total 8 2 5 3" xfId="61592" xr:uid="{87FD7F62-1D56-408A-98EE-A31B117106F2}"/>
    <cellStyle name="Total 8 2 5 4" xfId="61593" xr:uid="{2C8BEA57-5E32-4689-829B-3D9212EA57C8}"/>
    <cellStyle name="Total 8 2 5 5" xfId="61594" xr:uid="{AD55DDFA-4849-4A7B-B9C0-58E1448E7055}"/>
    <cellStyle name="Total 8 2 5 6" xfId="61595" xr:uid="{431E4951-471A-432B-8BFA-1D5AE28D8BD8}"/>
    <cellStyle name="Total 8 2 6" xfId="61596" xr:uid="{07028BC4-1964-40B1-AB49-850D452A0294}"/>
    <cellStyle name="Total 8 2 7" xfId="61597" xr:uid="{D059A272-235B-4EBD-BEED-632FB6F7C557}"/>
    <cellStyle name="Total 8 2 8" xfId="61598" xr:uid="{5206CF50-20D3-4982-BE9F-D5A73C3A13F1}"/>
    <cellStyle name="Total 8 2 9" xfId="61599" xr:uid="{CBA1192A-CDE0-4F0C-BB72-42BB8232AF88}"/>
    <cellStyle name="Total 8 2_Commentaires" xfId="61600" xr:uid="{6639AF82-E1A9-4782-AE20-FAC2B4989530}"/>
    <cellStyle name="Total 8 3" xfId="61601" xr:uid="{C86E2CCD-D88A-4E6F-A537-180F0B7DB6F7}"/>
    <cellStyle name="Total 8 3 2" xfId="61602" xr:uid="{1B96337E-F52A-4601-BFD0-917212773B4F}"/>
    <cellStyle name="Total 8 3 2 2" xfId="61603" xr:uid="{87733653-6B82-4D11-B7AA-286C39BE40E5}"/>
    <cellStyle name="Total 8 3 2 3" xfId="61604" xr:uid="{0F655165-8D89-4D9B-BA41-A9843DED37AB}"/>
    <cellStyle name="Total 8 3 2 4" xfId="61605" xr:uid="{0D890606-58E3-46C2-99C3-FF5F72E3D912}"/>
    <cellStyle name="Total 8 3 2 5" xfId="61606" xr:uid="{A71CF3E8-73B5-4C44-B09C-53CAAB028FF6}"/>
    <cellStyle name="Total 8 3 2 6" xfId="61607" xr:uid="{2F3B5EBD-1887-4B87-A4D2-903A7D931B03}"/>
    <cellStyle name="Total 8 3 2_Commentaires" xfId="61608" xr:uid="{D1DACCF2-7C3D-4DC4-A26B-D389B0D4FAB5}"/>
    <cellStyle name="Total 8 3 3" xfId="61609" xr:uid="{22DCFE74-7B2E-4EB0-9090-136BFD1BC386}"/>
    <cellStyle name="Total 8 3 4" xfId="61610" xr:uid="{A589DFEE-9064-45E3-873C-B986E294016D}"/>
    <cellStyle name="Total 8 3 5" xfId="61611" xr:uid="{1BB43639-80E3-48EF-978A-AF7CCAB8D3AC}"/>
    <cellStyle name="Total 8 3 6" xfId="61612" xr:uid="{20961547-3418-4587-92CF-98368D214567}"/>
    <cellStyle name="Total 8 3 7" xfId="61613" xr:uid="{1D049A39-9077-4586-BEBD-8E0DAF77228C}"/>
    <cellStyle name="Total 8 3_Commentaires" xfId="61614" xr:uid="{353F2187-9C63-4342-A8DF-50541A7225C9}"/>
    <cellStyle name="Total 8 4" xfId="61615" xr:uid="{D24394CB-8CE0-4E44-AFAF-32157B94A3D9}"/>
    <cellStyle name="Total 8 4 2" xfId="61616" xr:uid="{13180A33-397E-4A97-BEA7-22917D15F500}"/>
    <cellStyle name="Total 8 4 2 2" xfId="61617" xr:uid="{491C8ADF-4952-4396-8831-722A2597E7F8}"/>
    <cellStyle name="Total 8 4 2 3" xfId="61618" xr:uid="{CE1CF2E4-31EE-4A84-A96A-37179D16B8F1}"/>
    <cellStyle name="Total 8 4 2 4" xfId="61619" xr:uid="{E3431007-A25D-405B-B9C9-7934BFDD0287}"/>
    <cellStyle name="Total 8 4 2 5" xfId="61620" xr:uid="{1D48FE0D-1504-4644-A4A9-147F8660356E}"/>
    <cellStyle name="Total 8 4 2 6" xfId="61621" xr:uid="{F30EC292-48FC-4F5A-AA4C-405166E2192A}"/>
    <cellStyle name="Total 8 4 2_Commentaires" xfId="61622" xr:uid="{2B9E5614-A560-46A7-B5A7-2ED3F79E6C6D}"/>
    <cellStyle name="Total 8 4 3" xfId="61623" xr:uid="{F3D48D9E-A54C-4C3B-91BD-47709E4C7E17}"/>
    <cellStyle name="Total 8 4 4" xfId="61624" xr:uid="{52F7853B-8F1A-4D57-A670-97AD516087F7}"/>
    <cellStyle name="Total 8 4 5" xfId="61625" xr:uid="{51712833-308C-4BFB-945F-DF1C7789EF1E}"/>
    <cellStyle name="Total 8 4 6" xfId="61626" xr:uid="{E3293F60-9FF4-4D1A-82DA-5BBA2091AFED}"/>
    <cellStyle name="Total 8 4 7" xfId="61627" xr:uid="{AFFE2890-F467-4707-B19D-591556D2DE47}"/>
    <cellStyle name="Total 8 4_Commentaires" xfId="61628" xr:uid="{D7CFBB3F-CB0D-4957-9517-260A06E723EE}"/>
    <cellStyle name="Total 8 5" xfId="61629" xr:uid="{480AF203-21EE-43AA-B97B-418D35E0C331}"/>
    <cellStyle name="Total 8 5 2" xfId="61630" xr:uid="{807030D6-17C2-42F0-AA30-EA68608420A4}"/>
    <cellStyle name="Total 8 5 2 2" xfId="61631" xr:uid="{A0D5885D-707A-44EE-9F9B-E81F35084C3A}"/>
    <cellStyle name="Total 8 5 2 3" xfId="61632" xr:uid="{06CEC5AB-F213-47F8-B205-1D5175D2B316}"/>
    <cellStyle name="Total 8 5 2 4" xfId="61633" xr:uid="{A9F44B59-50E3-4915-92D3-D0ADF05036C2}"/>
    <cellStyle name="Total 8 5 2 5" xfId="61634" xr:uid="{D68D7483-4949-4526-9C7B-890849607EDF}"/>
    <cellStyle name="Total 8 5 2 6" xfId="61635" xr:uid="{14B73B05-D87B-446F-9618-D477EA0A4463}"/>
    <cellStyle name="Total 8 5 2_Commentaires" xfId="61636" xr:uid="{11E6BC27-17A2-4F03-98B8-1A5066C7174F}"/>
    <cellStyle name="Total 8 5 3" xfId="61637" xr:uid="{08909151-6E06-461A-8F91-0BB630F79848}"/>
    <cellStyle name="Total 8 5 4" xfId="61638" xr:uid="{F3648608-368A-4E18-8B86-9C822E01A08F}"/>
    <cellStyle name="Total 8 5 5" xfId="61639" xr:uid="{2C22A8F6-5A86-4AC8-9BE5-03C19A7A422E}"/>
    <cellStyle name="Total 8 5 6" xfId="61640" xr:uid="{0970824C-0268-4B4B-9451-EE095BBC3ACA}"/>
    <cellStyle name="Total 8 5 7" xfId="61641" xr:uid="{2DDF6B48-3DC0-4028-98B4-BF5C2FD08CF3}"/>
    <cellStyle name="Total 8 5_Commentaires" xfId="61642" xr:uid="{3E54ECCC-C7D3-444C-A266-00776A068FD7}"/>
    <cellStyle name="Total 8 6" xfId="61643" xr:uid="{7D9D1340-DD80-4B2F-BA42-187E8577483D}"/>
    <cellStyle name="Total 8 6 2" xfId="61644" xr:uid="{B2BE1527-4999-4A39-8D95-A75E9472CC45}"/>
    <cellStyle name="Total 8 6 2 2" xfId="61645" xr:uid="{EBB5C277-6CB0-4507-B51D-9798438A4960}"/>
    <cellStyle name="Total 8 6 2 3" xfId="61646" xr:uid="{A36918BB-1E08-4161-8560-372D59D37F64}"/>
    <cellStyle name="Total 8 6 2 4" xfId="61647" xr:uid="{46C5860E-1B89-4ADA-A568-1D5D9E59FFA9}"/>
    <cellStyle name="Total 8 6 2 5" xfId="61648" xr:uid="{4A2F707F-D4CD-41FF-B8D7-84371A991357}"/>
    <cellStyle name="Total 8 6 2 6" xfId="61649" xr:uid="{297397F2-868A-4E01-91BD-DFA9C1B78DB9}"/>
    <cellStyle name="Total 8 6 2_Commentaires" xfId="61650" xr:uid="{9486B156-8E9B-418D-8FB6-1E1DE0DC33D9}"/>
    <cellStyle name="Total 8 6 3" xfId="61651" xr:uid="{73D19479-BBBD-42FD-B70E-AF75C70CE39E}"/>
    <cellStyle name="Total 8 6 4" xfId="61652" xr:uid="{F93ADA2E-306D-4E4A-9E1B-C57ACF3C5686}"/>
    <cellStyle name="Total 8 6 5" xfId="61653" xr:uid="{82F6D2E2-AED5-4126-9E75-39D04AA4E4BD}"/>
    <cellStyle name="Total 8 6 6" xfId="61654" xr:uid="{790E67DD-9F01-4DE5-9BA6-9A5F3E151BD9}"/>
    <cellStyle name="Total 8 6 7" xfId="61655" xr:uid="{40B8D410-9C2C-4A32-B03D-B80290B1EBB7}"/>
    <cellStyle name="Total 8 6_Commentaires" xfId="61656" xr:uid="{47AEE6AB-672B-4B9E-84EE-F794FB86C2C8}"/>
    <cellStyle name="Total 8 7" xfId="61657" xr:uid="{F1C80CAF-2E30-4FFA-A6DE-344E155A19FE}"/>
    <cellStyle name="Total 8 7 2" xfId="61658" xr:uid="{6BE5A508-111F-46E5-B815-D508D89B9E77}"/>
    <cellStyle name="Total 8 7 3" xfId="61659" xr:uid="{57374474-23A9-4ABD-AC4D-6800E309C536}"/>
    <cellStyle name="Total 8 7 4" xfId="61660" xr:uid="{EFAE7556-6626-47EB-B754-724B578543DC}"/>
    <cellStyle name="Total 8 7 5" xfId="61661" xr:uid="{E726910E-C1A0-42EA-B2FD-D6B22C6FC34A}"/>
    <cellStyle name="Total 8 7 6" xfId="61662" xr:uid="{C3DAF35B-ADF7-4E0A-AF83-3AE52BA4B762}"/>
    <cellStyle name="Total 8 7_Commentaires" xfId="61663" xr:uid="{2B6EA38A-7F4E-425F-904F-AF156C13DFD8}"/>
    <cellStyle name="Total 8 8" xfId="61664" xr:uid="{AC6E5640-011F-453F-A07F-EE49A540764A}"/>
    <cellStyle name="Total 8 8 2" xfId="61665" xr:uid="{22F030D1-4E1F-434E-8E12-20BC4035DCFF}"/>
    <cellStyle name="Total 8 8_Commentaires" xfId="61666" xr:uid="{307B5040-E019-41F0-9A3E-0D61601D8F24}"/>
    <cellStyle name="Total 8 9" xfId="61667" xr:uid="{BDE04B60-83DD-42B8-9C92-75EA64310D2A}"/>
    <cellStyle name="Total 8_Commentaires" xfId="61668" xr:uid="{71616CC0-9DCA-44E1-A328-31556F5BBEE3}"/>
    <cellStyle name="Total 9" xfId="61669" xr:uid="{1E090561-9A59-439A-9142-3D373BE1A54C}"/>
    <cellStyle name="Total 9 10" xfId="61670" xr:uid="{F6A9E448-140C-4443-828C-E5C9D45C3DFC}"/>
    <cellStyle name="Total 9 2" xfId="61671" xr:uid="{9D91D8F4-7FBC-4825-9A49-058FE6D2DB2D}"/>
    <cellStyle name="Total 9 2 2" xfId="61672" xr:uid="{95101AAB-620B-4BF4-B4C6-D94036C76514}"/>
    <cellStyle name="Total 9 2 2 2" xfId="61673" xr:uid="{E5A21468-E572-40B3-8360-B97BA1041986}"/>
    <cellStyle name="Total 9 2 2 2 2" xfId="61674" xr:uid="{04AF3406-D1E1-4319-B4E9-2C3A1DA0F079}"/>
    <cellStyle name="Total 9 2 2 2 3" xfId="61675" xr:uid="{7465D20F-AC60-4736-8117-4F6BBC912147}"/>
    <cellStyle name="Total 9 2 2 2 4" xfId="61676" xr:uid="{B49BBAB3-4FAF-4EC6-AB83-4E3D243445C0}"/>
    <cellStyle name="Total 9 2 2 2 5" xfId="61677" xr:uid="{527DD2FD-C4A3-43C2-9021-20E6183F4F11}"/>
    <cellStyle name="Total 9 2 2 2 6" xfId="61678" xr:uid="{AA6BCDD0-0995-4A41-BB9F-0A64E4F46F93}"/>
    <cellStyle name="Total 9 2 2 3" xfId="61679" xr:uid="{166D991A-9C6B-4595-AF60-DD0D870BD4A7}"/>
    <cellStyle name="Total 9 2 2 4" xfId="61680" xr:uid="{0680CDEA-C1BF-4FFD-AB4D-2649DE982900}"/>
    <cellStyle name="Total 9 2 2 5" xfId="61681" xr:uid="{7DC3F438-1305-419E-AC38-466AED791919}"/>
    <cellStyle name="Total 9 2 2 6" xfId="61682" xr:uid="{35990303-4E6A-4F91-B36B-20978F5AB47A}"/>
    <cellStyle name="Total 9 2 2 7" xfId="61683" xr:uid="{CBB42C30-FCC2-4659-A7E2-008FC233ECBE}"/>
    <cellStyle name="Total 9 2 2_Commentaires" xfId="61684" xr:uid="{0F97036C-2666-4126-BB99-A65D38BC2F49}"/>
    <cellStyle name="Total 9 2 3" xfId="61685" xr:uid="{5E989C8E-9113-4501-A66A-764A23D04E3D}"/>
    <cellStyle name="Total 9 2 3 2" xfId="61686" xr:uid="{F100BBCF-165E-46C0-802A-AC7A3AE836FB}"/>
    <cellStyle name="Total 9 2 3 2 2" xfId="61687" xr:uid="{BF3C6C63-E82F-4C82-B8C8-F34525296B03}"/>
    <cellStyle name="Total 9 2 3 2 3" xfId="61688" xr:uid="{894D170A-B2EA-44C4-99FE-B69D1303094C}"/>
    <cellStyle name="Total 9 2 3 2 4" xfId="61689" xr:uid="{2A65A0CA-6643-4D69-85A0-3E4D0033C0C6}"/>
    <cellStyle name="Total 9 2 3 2 5" xfId="61690" xr:uid="{857728EA-2791-4400-9C42-455572C862A9}"/>
    <cellStyle name="Total 9 2 3 2 6" xfId="61691" xr:uid="{DE024C18-196E-4D3B-BCC5-09AB1F023476}"/>
    <cellStyle name="Total 9 2 3 3" xfId="61692" xr:uid="{9C1B3EB6-4D26-48AF-B850-50891D3CE1D8}"/>
    <cellStyle name="Total 9 2 3 4" xfId="61693" xr:uid="{16617004-D906-43BE-AAA0-5DD2AC4C1707}"/>
    <cellStyle name="Total 9 2 3 5" xfId="61694" xr:uid="{27FCEB4A-B0E9-47D2-8E76-737E4C9BDD9A}"/>
    <cellStyle name="Total 9 2 3 6" xfId="61695" xr:uid="{57B4FFF7-04CE-416B-A844-7F118EA38F49}"/>
    <cellStyle name="Total 9 2 3 7" xfId="61696" xr:uid="{D4DDF1A5-BE2B-4D7C-BA52-FF483134A878}"/>
    <cellStyle name="Total 9 2 4" xfId="61697" xr:uid="{A08862AF-03C6-4400-B812-96E4429FD4C6}"/>
    <cellStyle name="Total 9 2 4 2" xfId="61698" xr:uid="{BFEE145B-7C92-42F5-BCD3-67E769DD25FB}"/>
    <cellStyle name="Total 9 2 4 3" xfId="61699" xr:uid="{5672A6A5-25F8-46CE-A0AE-E6EAADFC258D}"/>
    <cellStyle name="Total 9 2 4 4" xfId="61700" xr:uid="{FF35E545-BF93-4139-8BA0-640434844A9F}"/>
    <cellStyle name="Total 9 2 4 5" xfId="61701" xr:uid="{F9A6A429-781E-4591-9F90-48FBC0CA915A}"/>
    <cellStyle name="Total 9 2 4 6" xfId="61702" xr:uid="{6CB32124-9465-44F8-8FAD-81746185A89C}"/>
    <cellStyle name="Total 9 2 5" xfId="61703" xr:uid="{D749D9DC-2803-48EA-8CF0-38D883FDCCB3}"/>
    <cellStyle name="Total 9 2 6" xfId="61704" xr:uid="{69FE3245-C762-4799-8E67-96AF4D5522D6}"/>
    <cellStyle name="Total 9 2 7" xfId="61705" xr:uid="{2C9B76E9-B188-447C-898D-F3E2E2DA0485}"/>
    <cellStyle name="Total 9 2 8" xfId="61706" xr:uid="{1D5E0C30-B0B1-4604-B632-6971DFA5B9DB}"/>
    <cellStyle name="Total 9 2 9" xfId="61707" xr:uid="{F81B382E-3A6F-4AFF-8197-F0B07773A0B2}"/>
    <cellStyle name="Total 9 2_Commentaires" xfId="61708" xr:uid="{706AC222-F101-44F3-81FA-D74C8A7ACE9C}"/>
    <cellStyle name="Total 9 3" xfId="61709" xr:uid="{8AC4A78E-E1B8-4EB9-A170-010B6141F4BF}"/>
    <cellStyle name="Total 9 3 2" xfId="61710" xr:uid="{A394FEE8-461F-4F24-8379-741169F643D5}"/>
    <cellStyle name="Total 9 3 2 2" xfId="61711" xr:uid="{0A2BB008-74D3-4D5A-B05F-DB8C89983E56}"/>
    <cellStyle name="Total 9 3 2 3" xfId="61712" xr:uid="{BF2ABA50-235A-4610-BED6-AA0ECFE24817}"/>
    <cellStyle name="Total 9 3 2 4" xfId="61713" xr:uid="{183B5897-020B-44F8-AC23-3E45612CEA61}"/>
    <cellStyle name="Total 9 3 2 5" xfId="61714" xr:uid="{9FBF2E0C-435A-4E80-A3C2-1F102F77B0B7}"/>
    <cellStyle name="Total 9 3 2 6" xfId="61715" xr:uid="{C4B8B2FF-0376-44FF-8142-DDFD5C9A71E6}"/>
    <cellStyle name="Total 9 3 2_Commentaires" xfId="61716" xr:uid="{3C73CA0A-1219-4AF6-B7AB-380AF6C767DE}"/>
    <cellStyle name="Total 9 3 3" xfId="61717" xr:uid="{D0B61357-0D7E-4813-BD75-F56B8F86107F}"/>
    <cellStyle name="Total 9 3 4" xfId="61718" xr:uid="{A0492F1A-47E1-44D5-8631-30EFE624BF60}"/>
    <cellStyle name="Total 9 3 5" xfId="61719" xr:uid="{6FDDA9D3-D60D-42B1-B7FC-2EF104E6148E}"/>
    <cellStyle name="Total 9 3 6" xfId="61720" xr:uid="{0213BF6D-4495-4D87-BA88-FDDD4412CE58}"/>
    <cellStyle name="Total 9 3 7" xfId="61721" xr:uid="{0AEC5FB9-8FA9-48D7-8A26-EE4523A10716}"/>
    <cellStyle name="Total 9 3_Commentaires" xfId="61722" xr:uid="{3684A598-CBEE-4617-8ACA-6A27B375FC76}"/>
    <cellStyle name="Total 9 4" xfId="61723" xr:uid="{020A72E6-10FB-46B1-B23A-2CD7992CEED8}"/>
    <cellStyle name="Total 9 4 2" xfId="61724" xr:uid="{FB9B42E0-EEEC-484E-9EA3-AB852389A22D}"/>
    <cellStyle name="Total 9 4 2 2" xfId="61725" xr:uid="{FFB07B42-30B6-450E-B9F3-FA7A7CA9248A}"/>
    <cellStyle name="Total 9 4 2 3" xfId="61726" xr:uid="{9AB6DFCB-50A9-4EA1-BD59-A663DFC958DB}"/>
    <cellStyle name="Total 9 4 2 4" xfId="61727" xr:uid="{567C48EE-F62A-42CB-9B16-446814C4F26B}"/>
    <cellStyle name="Total 9 4 2 5" xfId="61728" xr:uid="{4ADF71E4-9C0B-4E87-8F58-54684FB80834}"/>
    <cellStyle name="Total 9 4 2 6" xfId="61729" xr:uid="{E321E7FC-8DDA-4D32-B514-59719E7B8781}"/>
    <cellStyle name="Total 9 4 2_Commentaires" xfId="61730" xr:uid="{CF9206F2-1136-4A7F-875E-B9080C020FDD}"/>
    <cellStyle name="Total 9 4 3" xfId="61731" xr:uid="{CB348EAD-A1C8-45AE-BC05-0C57605C46E1}"/>
    <cellStyle name="Total 9 4 4" xfId="61732" xr:uid="{77FE11AD-B80C-4139-B8FB-B5ED3CED7495}"/>
    <cellStyle name="Total 9 4 5" xfId="61733" xr:uid="{E962BDB0-DE96-4FFB-BF59-2A356BD712A1}"/>
    <cellStyle name="Total 9 4 6" xfId="61734" xr:uid="{BF9F9DC1-4F2B-4D4A-A569-C872381072F6}"/>
    <cellStyle name="Total 9 4 7" xfId="61735" xr:uid="{46E2FB5B-D48B-4375-B724-ED65086D5627}"/>
    <cellStyle name="Total 9 4_Commentaires" xfId="61736" xr:uid="{5254DBD9-D317-4860-B16B-176AB57DB331}"/>
    <cellStyle name="Total 9 5" xfId="61737" xr:uid="{4BBD79C4-389B-4270-85D8-86803DE220E6}"/>
    <cellStyle name="Total 9 5 2" xfId="61738" xr:uid="{9DA59589-3703-4F8E-931D-66C6A45FB73C}"/>
    <cellStyle name="Total 9 5 2 2" xfId="61739" xr:uid="{E912B877-9A32-40EB-8335-9CDA197195C0}"/>
    <cellStyle name="Total 9 5 2_Commentaires" xfId="61740" xr:uid="{1DD35A17-8530-439A-89B9-6E62F6606077}"/>
    <cellStyle name="Total 9 5 3" xfId="61741" xr:uid="{B46BFCFC-DC92-4A03-A5CE-E656DAA3D851}"/>
    <cellStyle name="Total 9 5 4" xfId="61742" xr:uid="{86FC1C74-8BBC-47FD-AA9B-EABBAF22707E}"/>
    <cellStyle name="Total 9 5 5" xfId="61743" xr:uid="{6F12A5C8-341E-4CC1-83CD-4ABC09BEB956}"/>
    <cellStyle name="Total 9 5 6" xfId="61744" xr:uid="{57232245-9A39-43E6-B0BF-8E420A6F8E8A}"/>
    <cellStyle name="Total 9 5_Commentaires" xfId="61745" xr:uid="{7CBC1675-7E6D-44C4-B324-1CE5E8DB1030}"/>
    <cellStyle name="Total 9 6" xfId="61746" xr:uid="{7391A0E1-9FCD-4EFE-A372-DF4CF2EAEFA2}"/>
    <cellStyle name="Total 9 6 2" xfId="61747" xr:uid="{8D2D2E2F-3506-4177-A983-A1B48106715E}"/>
    <cellStyle name="Total 9 6 2 2" xfId="61748" xr:uid="{E6286252-1C41-4FBA-A18B-9E3BDD034EA3}"/>
    <cellStyle name="Total 9 6 2_Commentaires" xfId="61749" xr:uid="{EA2037AC-3EB4-4133-836D-CB50D9544897}"/>
    <cellStyle name="Total 9 6 3" xfId="61750" xr:uid="{AC247450-1745-4158-BD04-D4FBADFB9A0E}"/>
    <cellStyle name="Total 9 6_Commentaires" xfId="61751" xr:uid="{2F04C348-873F-4FF5-8124-F51DC24FAAE0}"/>
    <cellStyle name="Total 9 7" xfId="61752" xr:uid="{11CDAD62-C7E6-47C7-9FE8-45C7450E91DC}"/>
    <cellStyle name="Total 9 7 2" xfId="61753" xr:uid="{47433FCF-B4A4-4AA3-8CE4-ADB40AB50E94}"/>
    <cellStyle name="Total 9 7_Commentaires" xfId="61754" xr:uid="{B6772D17-3CFD-4C27-92F1-01D8EE7E3671}"/>
    <cellStyle name="Total 9 8" xfId="61755" xr:uid="{0C7576D4-0E81-4C5C-9FFB-B96CDC32EE9F}"/>
    <cellStyle name="Total 9 8 2" xfId="61756" xr:uid="{9F844B6B-F1E6-483C-87D4-B4DB09AA9F11}"/>
    <cellStyle name="Total 9 8_Commentaires" xfId="61757" xr:uid="{21BA7483-E1E3-414E-A45B-620437521AF8}"/>
    <cellStyle name="Total 9 9" xfId="61758" xr:uid="{5E664BC3-3342-4C78-9382-74607DA059FB}"/>
    <cellStyle name="Total 9_Commentaires" xfId="61759" xr:uid="{8C4D601C-8527-4637-9185-05B6D75DE5D5}"/>
    <cellStyle name="User_Defined_C" xfId="61760" xr:uid="{8616553B-83E1-4C87-BCFC-2ED96F2B490F}"/>
    <cellStyle name="Vérification" xfId="15" builtinId="23" customBuiltin="1"/>
    <cellStyle name="Vérification 1" xfId="61761" xr:uid="{E51F175A-4E34-4924-8351-724D3C01CD40}"/>
    <cellStyle name="Vérification 2" xfId="61762" xr:uid="{46C4994E-C2C1-432C-8D84-9A546C9654FF}"/>
    <cellStyle name="Vérification 2 2" xfId="61763" xr:uid="{1628CC6E-6A8C-4F04-A635-9FAF091BF316}"/>
    <cellStyle name="Vérification 3" xfId="61764" xr:uid="{5A17309C-0F29-4349-A185-91CFCB57C4D8}"/>
    <cellStyle name="Währung [0]_Compiling Utility Macros" xfId="61765" xr:uid="{201CAB4A-50F3-494E-885C-4B5B4089A7F1}"/>
    <cellStyle name="Währung_Compiling Utility Macros" xfId="61766" xr:uid="{650FBAE8-6FC3-447C-B9D1-0C60599D27CF}"/>
    <cellStyle name="Warning Text" xfId="61767" xr:uid="{8ECAA9C0-CCE1-43D1-B268-61BE7B500C92}"/>
    <cellStyle name="Zaph Call 11pt" xfId="61768" xr:uid="{17CA7A0E-78B7-46EB-A49B-DB8A8F6CDEFC}"/>
    <cellStyle name="標準_MOTOCHO" xfId="61769" xr:uid="{01E0A238-E561-4304-92FB-35B7CBD72A68}"/>
  </cellStyles>
  <dxfs count="1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numFmt numFmtId="22" formatCode="mmm\-yy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numFmt numFmtId="22" formatCode="mmm\-yy"/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alignment horizontal="center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"/>
        <family val="1"/>
        <scheme val="none"/>
      </font>
      <numFmt numFmtId="22" formatCode="mmm\-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6" formatCode="#,##0.0;[Red]#,##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Aptos Narrow"/>
        <family val="2"/>
        <scheme val="minor"/>
      </font>
      <numFmt numFmtId="166" formatCode="#,##0.0;[Red]#,##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22" formatCode="mmm\-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mbria"/>
        <family val="1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22" formatCode="mmm\-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mbria"/>
        <family val="1"/>
        <scheme val="none"/>
      </font>
      <numFmt numFmtId="22" formatCode="mmm\-yy"/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"/>
        <family val="1"/>
        <scheme val="none"/>
      </font>
      <numFmt numFmtId="22" formatCode="mmm\-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mbria"/>
        <family val="1"/>
        <scheme val="none"/>
      </font>
      <fill>
        <patternFill patternType="solid">
          <fgColor theme="4"/>
          <bgColor theme="4"/>
        </patternFill>
      </fill>
      <alignment horizontal="left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1" formatCode="0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" formatCode="0"/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" formatCode="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mbria"/>
        <family val="1"/>
        <scheme val="none"/>
      </font>
      <fill>
        <patternFill patternType="solid">
          <fgColor theme="4"/>
          <bgColor theme="4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F47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itaabd\Desktop\BUDGETS20_Fichier%20de%20pr&#233;paration%20des%20onglets%20RH%20VF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oumbiama\Desktop\Documents\Masse%20salariale%20et%20effectifs%20hub%202024\11-24%20DONNEES%20EFFECTIF_MALI%20NEW%20-%20Copie.xlsx" TargetMode="External"/><Relationship Id="rId1" Type="http://schemas.openxmlformats.org/officeDocument/2006/relationships/externalLinkPath" Target="file:///C:\Users\doumbiama\Desktop\Documents\Masse%20salariale%20et%20effectifs%20hub%202024\11-24%20DONNEES%20EFFECTIF_MALI%20NEW%20-%20Cop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Mouvements N+1 (2)"/>
      <sheetName val="1. Base de données 2019"/>
      <sheetName val="Table de transco"/>
      <sheetName val="ANALYTIQUE"/>
      <sheetName val="33.Budget Effectif &amp; MS 2019"/>
      <sheetName val=" Mouvements N+1"/>
      <sheetName val="34.SynBudget Effectif &amp; MS 2020"/>
      <sheetName val="35. Projection effectif 3 ans"/>
      <sheetName val="36.Masse salariale"/>
      <sheetName val="37.Budget Formation"/>
      <sheetName val="Graph1"/>
      <sheetName val=" Budget Service RH"/>
      <sheetName val="Référentiel Parentis"/>
      <sheetName val="Postes harmonisés parentis"/>
      <sheetName val="Départements parent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>
        <row r="1">
          <cell r="A1" t="str">
            <v>ADJOINT(E)  DIRECTEUR/ RESPONSABLE LOGISTIQUE - 001</v>
          </cell>
        </row>
        <row r="2">
          <cell r="A2" t="str">
            <v>ADJOINT(E) CHEF ATELIER - 002</v>
          </cell>
        </row>
        <row r="3">
          <cell r="A3" t="str">
            <v>ADJOINT(E) DIRECTEUR/ RESPONSABLE RESSOURCES HUMAINES - 003</v>
          </cell>
        </row>
        <row r="4">
          <cell r="A4" t="str">
            <v>ADJOINT(E) DIRECTEUR/RESPONSABLE TECHNIQUE - 189</v>
          </cell>
        </row>
        <row r="5">
          <cell r="A5" t="str">
            <v>ADJOINT(E) DIRECTEUR/TRICE ADMINISTRATION ET FINANCES - 165</v>
          </cell>
        </row>
        <row r="6">
          <cell r="A6" t="str">
            <v>ADJOINT(E) METHODES ET PROCESS - 004</v>
          </cell>
        </row>
        <row r="7">
          <cell r="A7" t="str">
            <v>AGENT ADMINISTRATIF - 006</v>
          </cell>
        </row>
        <row r="8">
          <cell r="A8" t="str">
            <v>AGENT DE MAINTENANCE - 152</v>
          </cell>
        </row>
        <row r="9">
          <cell r="A9" t="str">
            <v>AGENT DE RECOUVREMENT - 007</v>
          </cell>
        </row>
        <row r="10">
          <cell r="A10" t="str">
            <v>AGENT D'ENTRETIEN - 008</v>
          </cell>
        </row>
        <row r="11">
          <cell r="A11" t="str">
            <v>AGENT GARANTIES - 178</v>
          </cell>
        </row>
        <row r="12">
          <cell r="A12" t="str">
            <v>AGENT OPERATIONS ET COUTS DE MAINTENANCE - 183</v>
          </cell>
        </row>
        <row r="13">
          <cell r="A13" t="str">
            <v>AGENT SERVICES GÉNÉRAUX - 009</v>
          </cell>
        </row>
        <row r="14">
          <cell r="A14" t="str">
            <v>AIDE COMPTABLE - 010</v>
          </cell>
        </row>
        <row r="15">
          <cell r="A15" t="str">
            <v>AIDE MAGASINIER - 011</v>
          </cell>
        </row>
        <row r="16">
          <cell r="A16" t="str">
            <v>AIDE MECANICIEN - 012</v>
          </cell>
        </row>
        <row r="17">
          <cell r="A17" t="str">
            <v>ANALYSTE INFORMATIQUE DECISIONNEL - 174</v>
          </cell>
        </row>
        <row r="18">
          <cell r="A18" t="str">
            <v>ANALYSTE MARCHE - 190</v>
          </cell>
        </row>
        <row r="19">
          <cell r="A19" t="str">
            <v>ANALYSTE PROGRAMMEUR - 013</v>
          </cell>
        </row>
        <row r="20">
          <cell r="A20" t="str">
            <v>ANALYSTE STOCK - 158</v>
          </cell>
        </row>
        <row r="21">
          <cell r="A21" t="str">
            <v>ANIMATEUR HSE - 015</v>
          </cell>
        </row>
        <row r="22">
          <cell r="A22" t="str">
            <v>APPRENTI - 016</v>
          </cell>
        </row>
        <row r="23">
          <cell r="A23" t="str">
            <v>ASSEMBLEUR FLEXIBLES - 017</v>
          </cell>
        </row>
        <row r="24">
          <cell r="A24" t="str">
            <v>ASSISTANT CONDITION MONITORING - 160</v>
          </cell>
        </row>
        <row r="25">
          <cell r="A25" t="str">
            <v>ASSISTANT(E) ACHATS - 132</v>
          </cell>
        </row>
        <row r="26">
          <cell r="A26" t="str">
            <v>ASSISTANT(E) ADMINISTRATIF/VE - 018</v>
          </cell>
        </row>
        <row r="27">
          <cell r="A27" t="str">
            <v>ASSISTANT(E) ADMINISTRATION DES VENTES - 019</v>
          </cell>
        </row>
        <row r="28">
          <cell r="A28" t="str">
            <v>ASSISTANT(E) CHEF DE PROJET - 181</v>
          </cell>
        </row>
        <row r="29">
          <cell r="A29" t="str">
            <v>ASSISTANT(E) CHEF DE PROJET SERVICE - 171</v>
          </cell>
        </row>
        <row r="30">
          <cell r="A30" t="str">
            <v>ASSISTANT(E) COMMERCIAL(E) - 020</v>
          </cell>
        </row>
        <row r="31">
          <cell r="A31" t="str">
            <v>ASSISTANT(E) DE DIRECTION - 021</v>
          </cell>
        </row>
        <row r="32">
          <cell r="A32" t="str">
            <v>ASSISTANT(E) GARANTIES - 133</v>
          </cell>
        </row>
        <row r="33">
          <cell r="A33" t="str">
            <v>ASSISTANT(E) HSE - 182</v>
          </cell>
        </row>
        <row r="34">
          <cell r="A34" t="str">
            <v>ASSISTANT(E) LOGISTIQUE - 022</v>
          </cell>
        </row>
        <row r="35">
          <cell r="A35" t="str">
            <v>ASSISTANT(E) MARKETING - 200</v>
          </cell>
        </row>
        <row r="36">
          <cell r="A36" t="str">
            <v>ASSISTANT(E) RESSOURCES HUMAINES - 023</v>
          </cell>
        </row>
        <row r="37">
          <cell r="A37" t="str">
            <v>AUDIT ET SUPPORT RH RESEAU - 197</v>
          </cell>
        </row>
        <row r="38">
          <cell r="A38" t="str">
            <v>AUDITEUR(TRICE) - 177</v>
          </cell>
        </row>
        <row r="39">
          <cell r="A39" t="str">
            <v>CAISSIER/ CAISSIERE - 024</v>
          </cell>
        </row>
        <row r="40">
          <cell r="A40" t="str">
            <v>CARISTE - 025</v>
          </cell>
        </row>
        <row r="41">
          <cell r="A41" t="str">
            <v>CHARGÉ(E) CONTRAT DE MAINTENANCE - 026</v>
          </cell>
        </row>
        <row r="42">
          <cell r="A42" t="str">
            <v>CHARGÉ(E) DE FISCALITE ET ASSURANCES - 166</v>
          </cell>
        </row>
        <row r="43">
          <cell r="A43" t="str">
            <v>CHARGE(E) DE MISSION - 155</v>
          </cell>
        </row>
        <row r="44">
          <cell r="A44" t="str">
            <v>CHARGE(E) DE MOBILITE INTERNATIONALE - 184</v>
          </cell>
        </row>
        <row r="45">
          <cell r="A45" t="str">
            <v>CHARGE(E) RESSOURCES HUMAINES - 030</v>
          </cell>
        </row>
        <row r="46">
          <cell r="A46" t="str">
            <v>CHAUFFEUR - 031</v>
          </cell>
        </row>
        <row r="47">
          <cell r="A47" t="str">
            <v>CHEF COMPTABLE - 032</v>
          </cell>
        </row>
        <row r="48">
          <cell r="A48" t="str">
            <v>CHEF D'ATELIER - 033</v>
          </cell>
        </row>
        <row r="49">
          <cell r="A49" t="str">
            <v>CHEF DE PÔLE PRISE DE COMMANDE - 163</v>
          </cell>
        </row>
        <row r="50">
          <cell r="A50" t="str">
            <v>CHEF DE PROJET - 135</v>
          </cell>
        </row>
        <row r="51">
          <cell r="A51" t="str">
            <v>CHEF DE PROJET SERVICE - 159</v>
          </cell>
        </row>
        <row r="52">
          <cell r="A52" t="str">
            <v>CHEF DE SITE - 034</v>
          </cell>
        </row>
        <row r="53">
          <cell r="A53" t="str">
            <v>CHEF D'EQUIPE - 035</v>
          </cell>
        </row>
        <row r="54">
          <cell r="A54" t="str">
            <v>COLLABORATEUR (-RICE) PAIE - 040</v>
          </cell>
        </row>
        <row r="55">
          <cell r="A55" t="str">
            <v>COMMERCIAL(E) - 041</v>
          </cell>
        </row>
        <row r="56">
          <cell r="A56" t="str">
            <v>COMMERCIAL(E) MATERIELS - 042</v>
          </cell>
        </row>
        <row r="57">
          <cell r="A57" t="str">
            <v>COMMERCIAL(E) PIECES - 043</v>
          </cell>
        </row>
        <row r="58">
          <cell r="A58" t="str">
            <v>COMPTABLE - 044</v>
          </cell>
        </row>
        <row r="59">
          <cell r="A59" t="str">
            <v>CONTREMAITRE - 045</v>
          </cell>
        </row>
        <row r="60">
          <cell r="A60" t="str">
            <v>CONTRÔLEUR/EUSE DE GESTION - 046</v>
          </cell>
        </row>
        <row r="61">
          <cell r="A61" t="str">
            <v>CONTRÔLEUR/EUSE FINANCIER - 110</v>
          </cell>
        </row>
        <row r="62">
          <cell r="A62" t="str">
            <v>COORDINATEUR ANALYSTE SOS - 162</v>
          </cell>
        </row>
        <row r="63">
          <cell r="A63" t="str">
            <v>COORDINATEUR BU - 051</v>
          </cell>
        </row>
        <row r="64">
          <cell r="A64" t="str">
            <v>COORDINATEUR FLOTTE - 047</v>
          </cell>
        </row>
        <row r="65">
          <cell r="A65" t="str">
            <v>COORDINATEUR LCC - 049</v>
          </cell>
        </row>
        <row r="66">
          <cell r="A66" t="str">
            <v>COORDINATEUR LOGISTIQUE - 048</v>
          </cell>
        </row>
        <row r="67">
          <cell r="A67" t="str">
            <v>COORDINATEUR MARKETING - 050</v>
          </cell>
        </row>
        <row r="68">
          <cell r="A68" t="str">
            <v>COORDINATEUR PRODUCTION - 149</v>
          </cell>
        </row>
        <row r="69">
          <cell r="A69" t="str">
            <v>COORDINATEUR SALES AND OPERATIONS - 173</v>
          </cell>
        </row>
        <row r="70">
          <cell r="A70" t="str">
            <v>COORDINATEUR TECHNIQUE - 199</v>
          </cell>
        </row>
        <row r="71">
          <cell r="A71" t="str">
            <v>COORDINATEUR/ICE HSE - 052</v>
          </cell>
        </row>
        <row r="72">
          <cell r="A72" t="str">
            <v>COORDINATEUR/TRICE ACHATS - 195</v>
          </cell>
        </row>
        <row r="73">
          <cell r="A73" t="str">
            <v>COORDINATEUR/TRICE COMMERCIAL(E) - 137</v>
          </cell>
        </row>
        <row r="74">
          <cell r="A74" t="str">
            <v>COORDINATEUR/TRICE CONDITION MONITORING - 156</v>
          </cell>
        </row>
        <row r="75">
          <cell r="A75" t="str">
            <v>COORDINATEUR/TRICE CORES - 069</v>
          </cell>
        </row>
        <row r="76">
          <cell r="A76" t="str">
            <v>CORRESPONDANT(E) TECHNIQUE - 053</v>
          </cell>
        </row>
        <row r="77">
          <cell r="A77" t="str">
            <v>CORRESPONDANT(E) TECHNIQUE JUNIOR - 209</v>
          </cell>
        </row>
        <row r="78">
          <cell r="A78" t="str">
            <v>COURSIER - 151</v>
          </cell>
        </row>
        <row r="79">
          <cell r="A79" t="str">
            <v>DEPANNEUR - 054</v>
          </cell>
        </row>
        <row r="80">
          <cell r="A80" t="str">
            <v>DEPANNEUR JUNIOR - 210</v>
          </cell>
        </row>
        <row r="81">
          <cell r="A81" t="str">
            <v>DEVELOPPEUR COMMERCIAL - 138</v>
          </cell>
        </row>
        <row r="82">
          <cell r="A82" t="str">
            <v>DIRECTEUR GENERAL APRES-VENTE ET EFFICIENCE - 204</v>
          </cell>
        </row>
        <row r="83">
          <cell r="A83" t="str">
            <v>DIRECTEUR GENERAL TRANSFORMATION ET DEVELOPPEMENT - 221</v>
          </cell>
        </row>
        <row r="84">
          <cell r="A84" t="str">
            <v>DIRECTEUR PIÈCES ET LOGISTIQUE - 203</v>
          </cell>
        </row>
        <row r="85">
          <cell r="A85" t="str">
            <v>DIRECTEUR SERVICES - 202</v>
          </cell>
        </row>
        <row r="86">
          <cell r="A86" t="str">
            <v>DIRECTEUR/TRICE ADMINISTRATION ET FINANCES - 058</v>
          </cell>
        </row>
        <row r="87">
          <cell r="A87" t="str">
            <v>DIRECTEUR/TRICE BUSINESS UNIT - 059</v>
          </cell>
        </row>
        <row r="88">
          <cell r="A88" t="str">
            <v>DIRECTEUR/TRICE CRC - 180</v>
          </cell>
        </row>
        <row r="89">
          <cell r="A89" t="str">
            <v>DIRECTEUR/TRICE DES RESSOURCES HUMAINES - 061</v>
          </cell>
        </row>
        <row r="90">
          <cell r="A90" t="str">
            <v>DIRECTEUR/TRICE LOGISTIQUE - 063</v>
          </cell>
        </row>
        <row r="91">
          <cell r="A91" t="str">
            <v>DIRECTEUR/TRICE PAYS - 060</v>
          </cell>
        </row>
        <row r="92">
          <cell r="A92" t="str">
            <v>DIRECTEUR/TRICE TECHNIQUE - 064</v>
          </cell>
        </row>
        <row r="93">
          <cell r="A93" t="str">
            <v>ELECTRICIEN - 065</v>
          </cell>
        </row>
        <row r="94">
          <cell r="A94" t="str">
            <v>ELECTROMECANICIEN - 066</v>
          </cell>
        </row>
        <row r="95">
          <cell r="A95" t="str">
            <v>EMPLOYE DE MAISON - 169</v>
          </cell>
        </row>
        <row r="96">
          <cell r="A96" t="str">
            <v>EXPERT FINANCEMENT AFRIQUE - 188</v>
          </cell>
        </row>
        <row r="97">
          <cell r="A97" t="str">
            <v>EXPERT TECHNIQUE - 139</v>
          </cell>
        </row>
        <row r="98">
          <cell r="A98" t="str">
            <v>FORMATEUR CONDUITE - 218</v>
          </cell>
        </row>
        <row r="99">
          <cell r="A99" t="str">
            <v>FORMATEUR SOUDAGE - 219</v>
          </cell>
        </row>
        <row r="100">
          <cell r="A100" t="str">
            <v>FORMATEUR/TRICE TECHNIQUE CDF - 222</v>
          </cell>
        </row>
        <row r="101">
          <cell r="A101" t="str">
            <v>FORMATEUR/TRICE TECHNIQUE RA - 067</v>
          </cell>
        </row>
        <row r="102">
          <cell r="A102" t="str">
            <v>GARDIEN - 068</v>
          </cell>
        </row>
        <row r="103">
          <cell r="A103" t="str">
            <v>GESTIONNAIRE ADMINISTRATIF/VE - 129</v>
          </cell>
        </row>
        <row r="104">
          <cell r="A104" t="str">
            <v>GESTIONNAIRE PARC AUTOMOBILE - 157</v>
          </cell>
        </row>
        <row r="105">
          <cell r="A105" t="str">
            <v>INFIRMIER - 126</v>
          </cell>
        </row>
        <row r="106">
          <cell r="A106" t="str">
            <v>INGENIEUR PROCESS - 172</v>
          </cell>
        </row>
        <row r="107">
          <cell r="A107" t="str">
            <v>INSPECTEUR AFA - 207</v>
          </cell>
        </row>
        <row r="108">
          <cell r="A108" t="str">
            <v>INSPECTEUR DEMONTAGE - 208</v>
          </cell>
        </row>
        <row r="109">
          <cell r="A109" t="str">
            <v>INSPECTEUR QUALITE - 213</v>
          </cell>
        </row>
        <row r="110">
          <cell r="A110" t="str">
            <v>INSPECTEUR TECHNIQUE - 194</v>
          </cell>
        </row>
        <row r="111">
          <cell r="A111" t="str">
            <v>INVENTORISTE - 073</v>
          </cell>
        </row>
        <row r="112">
          <cell r="A112" t="str">
            <v>ISR - 193</v>
          </cell>
        </row>
        <row r="113">
          <cell r="A113" t="str">
            <v>LABORANTIN - 074</v>
          </cell>
        </row>
        <row r="114">
          <cell r="A114" t="str">
            <v>LAVEUR - 168</v>
          </cell>
        </row>
        <row r="115">
          <cell r="A115" t="str">
            <v>MAGASINIER - 075</v>
          </cell>
        </row>
        <row r="116">
          <cell r="A116" t="str">
            <v>MAGASINIER OUTILLAGE - 076</v>
          </cell>
        </row>
        <row r="117">
          <cell r="A117" t="str">
            <v>MANŒUVRE - 154</v>
          </cell>
        </row>
        <row r="118">
          <cell r="A118" t="str">
            <v>MECANICIEN - 077</v>
          </cell>
        </row>
        <row r="119">
          <cell r="A119" t="str">
            <v>MECANICIEN DEMONTAGE - 215</v>
          </cell>
        </row>
        <row r="120">
          <cell r="A120" t="str">
            <v>MECANICIEN GENERALISTE - 212</v>
          </cell>
        </row>
        <row r="121">
          <cell r="A121" t="str">
            <v>MECANICIEN REMONTAGE - 214</v>
          </cell>
        </row>
        <row r="122">
          <cell r="A122" t="str">
            <v>OPERATEUR MACHINES - 078</v>
          </cell>
        </row>
        <row r="123">
          <cell r="A123" t="str">
            <v>PEINTRE - 079</v>
          </cell>
        </row>
        <row r="124">
          <cell r="A124" t="str">
            <v>PLANIFICATEUR - 080</v>
          </cell>
        </row>
        <row r="125">
          <cell r="A125" t="str">
            <v>PREPARATEUR ATELIER - 081</v>
          </cell>
        </row>
        <row r="126">
          <cell r="A126" t="str">
            <v>PSC - 083</v>
          </cell>
        </row>
        <row r="127">
          <cell r="A127" t="str">
            <v>PSC JUNIOR - 211</v>
          </cell>
        </row>
        <row r="128">
          <cell r="A128" t="str">
            <v>PSSR - 084</v>
          </cell>
        </row>
        <row r="129">
          <cell r="A129" t="str">
            <v>RECEPTIONISTE ATELIER - 125</v>
          </cell>
        </row>
        <row r="130">
          <cell r="A130" t="str">
            <v>REFERENT SERVICE - 224</v>
          </cell>
        </row>
        <row r="131">
          <cell r="A131" t="str">
            <v>REFERENT TECHNIQUE - 085</v>
          </cell>
        </row>
        <row r="132">
          <cell r="A132" t="str">
            <v>RESPONSABLE ACHATS - 086</v>
          </cell>
        </row>
        <row r="133">
          <cell r="A133" t="str">
            <v>RESPONSABLE ADMINISTRATION ATELIER - 087</v>
          </cell>
        </row>
        <row r="134">
          <cell r="A134" t="str">
            <v>RESPONSABLE ADMINISTRATION ET FINANCES - 088</v>
          </cell>
        </row>
        <row r="135">
          <cell r="A135" t="str">
            <v>RESPONSABLE APPROVISIONNEMENT - 014</v>
          </cell>
        </row>
        <row r="136">
          <cell r="A136" t="str">
            <v>RESPONSABLE ASSURANCE REGIONAL - 153</v>
          </cell>
        </row>
        <row r="137">
          <cell r="A137" t="str">
            <v>RESPONSABLE BUSINESS UNIT - 090</v>
          </cell>
        </row>
        <row r="138">
          <cell r="A138" t="str">
            <v>RESPONSABLE CENTRE DE FORMATION - 099</v>
          </cell>
        </row>
        <row r="139">
          <cell r="A139" t="str">
            <v>RESPONSABLE CENTRE INFORMATIQUE - 091</v>
          </cell>
        </row>
        <row r="140">
          <cell r="A140" t="str">
            <v>RESPONSABLE COMMERCIAL - 092</v>
          </cell>
        </row>
        <row r="141">
          <cell r="A141" t="str">
            <v>RESPONSABLE COMMERCIAL REGIONAL - 093</v>
          </cell>
        </row>
        <row r="142">
          <cell r="A142" t="str">
            <v>RESPONSABLE CONTRÔLE DE GESTION - 095</v>
          </cell>
        </row>
        <row r="143">
          <cell r="A143" t="str">
            <v>RESPONSABLE CONTRÔLE FINANCIER AFRIQUE - 176</v>
          </cell>
        </row>
        <row r="144">
          <cell r="A144" t="str">
            <v>RESPONSABLE COORDINATION SERVICE - 225</v>
          </cell>
        </row>
        <row r="145">
          <cell r="A145" t="str">
            <v>RESPONSABLE CRC - 191</v>
          </cell>
        </row>
        <row r="146">
          <cell r="A146" t="str">
            <v>RESPONSABLE CSA - 217</v>
          </cell>
        </row>
        <row r="147">
          <cell r="A147" t="str">
            <v>RESPONSABLE DE MAINTENANCE - 127</v>
          </cell>
        </row>
        <row r="148">
          <cell r="A148" t="str">
            <v>RESPONSABLE DE PRODUCTION - 128</v>
          </cell>
        </row>
        <row r="149">
          <cell r="A149" t="str">
            <v>RESPONSABLE DE PROJETS - 096</v>
          </cell>
        </row>
        <row r="150">
          <cell r="A150" t="str">
            <v>RESPONSABLE DES RESSOURCES HUMAINES - 097</v>
          </cell>
        </row>
        <row r="151">
          <cell r="A151" t="str">
            <v>RESPONSABLE DES VENTES - 036</v>
          </cell>
        </row>
        <row r="152">
          <cell r="A152" t="str">
            <v>RESPONSABLE ENTREPÔT - 103</v>
          </cell>
        </row>
        <row r="153">
          <cell r="A153" t="str">
            <v>RESPONSABLE FORMATION ET DEVELOPPEMENT - 187</v>
          </cell>
        </row>
        <row r="154">
          <cell r="A154" t="str">
            <v>RESPONSABLE FORMATION TECHNIQUE - 220</v>
          </cell>
        </row>
        <row r="155">
          <cell r="A155" t="str">
            <v>RESPONSABLE GARANTIE - 124</v>
          </cell>
        </row>
        <row r="156">
          <cell r="A156" t="str">
            <v>RESPONSABLE HSE - 185</v>
          </cell>
        </row>
        <row r="157">
          <cell r="A157" t="str">
            <v>RESPONSABLE LABORATOIRE - 101</v>
          </cell>
        </row>
        <row r="158">
          <cell r="A158" t="str">
            <v>RESPONSABLE LOGISTIQUE - 102</v>
          </cell>
        </row>
        <row r="159">
          <cell r="A159" t="str">
            <v>RESPONSABLE MARKETING - 144</v>
          </cell>
        </row>
        <row r="160">
          <cell r="A160" t="str">
            <v>RESPONSABLE OPERATIONS - 122</v>
          </cell>
        </row>
        <row r="161">
          <cell r="A161" t="str">
            <v>RESPONSABLE PAIE - 104</v>
          </cell>
        </row>
        <row r="162">
          <cell r="A162" t="str">
            <v>RESPONSABLE PERFORMANCE MINES - 196</v>
          </cell>
        </row>
        <row r="163">
          <cell r="A163" t="str">
            <v>RESPONSABLE PSSR REGIONAL - 186</v>
          </cell>
        </row>
        <row r="164">
          <cell r="A164" t="str">
            <v>RESPONSABLE QUALITE ET AMELIORATION CONTINUE - 123</v>
          </cell>
        </row>
        <row r="165">
          <cell r="A165" t="str">
            <v>RESPONSABLE RECOUVREMENT - 105</v>
          </cell>
        </row>
        <row r="166">
          <cell r="A166" t="str">
            <v>RESPONSABLE RECRUTEMENT - 109</v>
          </cell>
        </row>
        <row r="167">
          <cell r="A167" t="str">
            <v>RESPONSABLE SERVICES GENERAUX - 106</v>
          </cell>
        </row>
        <row r="168">
          <cell r="A168" t="str">
            <v>RESPONSABLE SUPPORT TECHNIQUE - 164</v>
          </cell>
        </row>
        <row r="169">
          <cell r="A169" t="str">
            <v>RESPONSABLE SUPPORT TECHNIQUE ET ADMINISTRATION - 148</v>
          </cell>
        </row>
        <row r="170">
          <cell r="A170" t="str">
            <v>RESPONSABLE TECHNIQUE - 107</v>
          </cell>
        </row>
        <row r="171">
          <cell r="A171" t="str">
            <v>RESPONSABLE TRANSIT - 108</v>
          </cell>
        </row>
        <row r="172">
          <cell r="A172" t="str">
            <v>RESPONSABLE TRAVAUX EXTERIEURS - 192</v>
          </cell>
        </row>
        <row r="173">
          <cell r="A173" t="str">
            <v>RESPONSABLE VENTES MATERIELS - 037</v>
          </cell>
        </row>
        <row r="174">
          <cell r="A174" t="str">
            <v>RESPONSABLE VENTES PIECES - 038</v>
          </cell>
        </row>
        <row r="175">
          <cell r="A175" t="str">
            <v>SOUDEUR - 112</v>
          </cell>
        </row>
        <row r="176">
          <cell r="A176" t="str">
            <v>SPECIALISTE OPERATIONS ET COUTS DE MAINTENANCE - 145</v>
          </cell>
        </row>
        <row r="177">
          <cell r="A177" t="str">
            <v>SPECIALISTE PRODUIT - 198</v>
          </cell>
        </row>
        <row r="178">
          <cell r="A178" t="str">
            <v>STAGIAIRE - 146</v>
          </cell>
        </row>
        <row r="179">
          <cell r="A179" t="str">
            <v>STANDARDISTE - 113</v>
          </cell>
        </row>
        <row r="180">
          <cell r="A180" t="str">
            <v>SUPERVISEUR - 179</v>
          </cell>
        </row>
        <row r="181">
          <cell r="A181" t="str">
            <v>SUPERVISEUR HSE - 205</v>
          </cell>
        </row>
        <row r="182">
          <cell r="A182" t="str">
            <v>SUPPORT LOGICIEL - 114</v>
          </cell>
        </row>
        <row r="183">
          <cell r="A183" t="str">
            <v>TECHNICIEN - 115</v>
          </cell>
        </row>
        <row r="184">
          <cell r="A184" t="str">
            <v>TECHNICIEN INFORMATIQUE - 116</v>
          </cell>
        </row>
        <row r="185">
          <cell r="A185" t="str">
            <v>TECHNICIEN INTERVENTION - 206</v>
          </cell>
        </row>
        <row r="186">
          <cell r="A186" t="str">
            <v>TECHNICIEN NOUVELLES TECHNOLOGIES - 161</v>
          </cell>
        </row>
        <row r="187">
          <cell r="A187" t="str">
            <v>TOURNEUR - 120</v>
          </cell>
        </row>
        <row r="188">
          <cell r="A188" t="str">
            <v>VENDEUR COMPTOIR - 121</v>
          </cell>
        </row>
      </sheetData>
      <sheetData sheetId="14">
        <row r="1">
          <cell r="A1" t="str">
            <v>Département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uidelines"/>
      <sheetName val="Effectif"/>
      <sheetName val="Sorties"/>
      <sheetName val="MS_HS et congés"/>
      <sheetName val="Recrutement"/>
      <sheetName val="Formation"/>
      <sheetName val="TCDP"/>
      <sheetName val="SCDP"/>
      <sheetName val="Listes"/>
      <sheetName val="Tranches"/>
      <sheetName val="OCTOB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D3">
            <v>20</v>
          </cell>
          <cell r="E3" t="str">
            <v>20-24</v>
          </cell>
          <cell r="G3">
            <v>0</v>
          </cell>
          <cell r="H3" t="str">
            <v>0-4</v>
          </cell>
        </row>
        <row r="4">
          <cell r="D4">
            <v>21</v>
          </cell>
          <cell r="E4" t="str">
            <v>20-24</v>
          </cell>
          <cell r="G4">
            <v>1</v>
          </cell>
          <cell r="H4" t="str">
            <v>0-4</v>
          </cell>
        </row>
        <row r="5">
          <cell r="D5">
            <v>22</v>
          </cell>
          <cell r="E5" t="str">
            <v>20-24</v>
          </cell>
          <cell r="G5">
            <v>2</v>
          </cell>
          <cell r="H5" t="str">
            <v>0-4</v>
          </cell>
        </row>
        <row r="6">
          <cell r="D6">
            <v>23</v>
          </cell>
          <cell r="E6" t="str">
            <v>20-24</v>
          </cell>
          <cell r="G6">
            <v>3</v>
          </cell>
          <cell r="H6" t="str">
            <v>0-4</v>
          </cell>
        </row>
        <row r="7">
          <cell r="D7">
            <v>24</v>
          </cell>
          <cell r="E7" t="str">
            <v>20-24</v>
          </cell>
          <cell r="G7">
            <v>4</v>
          </cell>
          <cell r="H7" t="str">
            <v>0-4</v>
          </cell>
        </row>
        <row r="8">
          <cell r="D8">
            <v>25</v>
          </cell>
          <cell r="E8" t="str">
            <v>25-29</v>
          </cell>
          <cell r="G8">
            <v>5</v>
          </cell>
          <cell r="H8" t="str">
            <v>05-09</v>
          </cell>
        </row>
        <row r="9">
          <cell r="D9">
            <v>26</v>
          </cell>
          <cell r="E9" t="str">
            <v>25-29</v>
          </cell>
          <cell r="G9">
            <v>6</v>
          </cell>
          <cell r="H9" t="str">
            <v>05-09</v>
          </cell>
        </row>
        <row r="10">
          <cell r="D10">
            <v>27</v>
          </cell>
          <cell r="E10" t="str">
            <v>25-29</v>
          </cell>
          <cell r="G10">
            <v>7</v>
          </cell>
          <cell r="H10" t="str">
            <v>05-09</v>
          </cell>
        </row>
        <row r="11">
          <cell r="D11">
            <v>28</v>
          </cell>
          <cell r="E11" t="str">
            <v>25-29</v>
          </cell>
          <cell r="G11">
            <v>8</v>
          </cell>
          <cell r="H11" t="str">
            <v>05-09</v>
          </cell>
        </row>
        <row r="12">
          <cell r="D12">
            <v>29</v>
          </cell>
          <cell r="E12" t="str">
            <v>25-29</v>
          </cell>
          <cell r="G12">
            <v>9</v>
          </cell>
          <cell r="H12" t="str">
            <v>05-09</v>
          </cell>
        </row>
        <row r="13">
          <cell r="D13">
            <v>30</v>
          </cell>
          <cell r="E13" t="str">
            <v>30-34</v>
          </cell>
          <cell r="G13">
            <v>10</v>
          </cell>
          <cell r="H13" t="str">
            <v>10-14</v>
          </cell>
        </row>
        <row r="14">
          <cell r="D14">
            <v>31</v>
          </cell>
          <cell r="E14" t="str">
            <v>30-34</v>
          </cell>
          <cell r="G14">
            <v>11</v>
          </cell>
          <cell r="H14" t="str">
            <v>10-14</v>
          </cell>
        </row>
        <row r="15">
          <cell r="D15">
            <v>32</v>
          </cell>
          <cell r="E15" t="str">
            <v>30-34</v>
          </cell>
          <cell r="G15">
            <v>12</v>
          </cell>
          <cell r="H15" t="str">
            <v>10-14</v>
          </cell>
        </row>
        <row r="16">
          <cell r="D16">
            <v>33</v>
          </cell>
          <cell r="E16" t="str">
            <v>30-34</v>
          </cell>
          <cell r="G16">
            <v>13</v>
          </cell>
          <cell r="H16" t="str">
            <v>10-14</v>
          </cell>
        </row>
        <row r="17">
          <cell r="D17">
            <v>34</v>
          </cell>
          <cell r="E17" t="str">
            <v>30-34</v>
          </cell>
          <cell r="G17">
            <v>14</v>
          </cell>
          <cell r="H17" t="str">
            <v>10-14</v>
          </cell>
        </row>
        <row r="18">
          <cell r="D18">
            <v>35</v>
          </cell>
          <cell r="E18" t="str">
            <v>35-39</v>
          </cell>
          <cell r="G18">
            <v>15</v>
          </cell>
          <cell r="H18" t="str">
            <v>15-19</v>
          </cell>
        </row>
        <row r="19">
          <cell r="D19">
            <v>36</v>
          </cell>
          <cell r="E19" t="str">
            <v>35-39</v>
          </cell>
          <cell r="G19">
            <v>16</v>
          </cell>
          <cell r="H19" t="str">
            <v>15-19</v>
          </cell>
        </row>
        <row r="20">
          <cell r="D20">
            <v>37</v>
          </cell>
          <cell r="E20" t="str">
            <v>35-39</v>
          </cell>
          <cell r="G20">
            <v>17</v>
          </cell>
          <cell r="H20" t="str">
            <v>15-19</v>
          </cell>
        </row>
        <row r="21">
          <cell r="D21">
            <v>38</v>
          </cell>
          <cell r="E21" t="str">
            <v>35-39</v>
          </cell>
          <cell r="G21">
            <v>18</v>
          </cell>
          <cell r="H21" t="str">
            <v>15-19</v>
          </cell>
        </row>
        <row r="22">
          <cell r="D22">
            <v>39</v>
          </cell>
          <cell r="E22" t="str">
            <v>35-39</v>
          </cell>
          <cell r="G22">
            <v>19</v>
          </cell>
          <cell r="H22" t="str">
            <v>15-19</v>
          </cell>
        </row>
        <row r="23">
          <cell r="D23">
            <v>40</v>
          </cell>
          <cell r="E23" t="str">
            <v>40-44</v>
          </cell>
          <cell r="G23">
            <v>20</v>
          </cell>
          <cell r="H23" t="str">
            <v>20-24</v>
          </cell>
        </row>
        <row r="24">
          <cell r="D24">
            <v>41</v>
          </cell>
          <cell r="E24" t="str">
            <v>40-44</v>
          </cell>
          <cell r="G24">
            <v>21</v>
          </cell>
          <cell r="H24" t="str">
            <v>20-24</v>
          </cell>
        </row>
        <row r="25">
          <cell r="D25">
            <v>42</v>
          </cell>
          <cell r="E25" t="str">
            <v>40-44</v>
          </cell>
          <cell r="G25">
            <v>22</v>
          </cell>
          <cell r="H25" t="str">
            <v>20-24</v>
          </cell>
        </row>
        <row r="26">
          <cell r="D26">
            <v>43</v>
          </cell>
          <cell r="E26" t="str">
            <v>40-44</v>
          </cell>
          <cell r="G26">
            <v>23</v>
          </cell>
          <cell r="H26" t="str">
            <v>20-24</v>
          </cell>
        </row>
        <row r="27">
          <cell r="D27">
            <v>44</v>
          </cell>
          <cell r="E27" t="str">
            <v>40-44</v>
          </cell>
          <cell r="G27">
            <v>24</v>
          </cell>
          <cell r="H27" t="str">
            <v>20-24</v>
          </cell>
        </row>
        <row r="28">
          <cell r="D28">
            <v>45</v>
          </cell>
          <cell r="E28" t="str">
            <v>45-49</v>
          </cell>
          <cell r="G28">
            <v>25</v>
          </cell>
          <cell r="H28" t="str">
            <v>25-29</v>
          </cell>
        </row>
        <row r="29">
          <cell r="D29">
            <v>46</v>
          </cell>
          <cell r="E29" t="str">
            <v>45-49</v>
          </cell>
          <cell r="G29">
            <v>26</v>
          </cell>
          <cell r="H29" t="str">
            <v>25-29</v>
          </cell>
        </row>
        <row r="30">
          <cell r="D30">
            <v>47</v>
          </cell>
          <cell r="E30" t="str">
            <v>45-49</v>
          </cell>
          <cell r="G30">
            <v>27</v>
          </cell>
          <cell r="H30" t="str">
            <v>25-29</v>
          </cell>
        </row>
        <row r="31">
          <cell r="D31">
            <v>48</v>
          </cell>
          <cell r="E31" t="str">
            <v>45-49</v>
          </cell>
          <cell r="G31">
            <v>28</v>
          </cell>
          <cell r="H31" t="str">
            <v>25-29</v>
          </cell>
        </row>
        <row r="32">
          <cell r="D32">
            <v>49</v>
          </cell>
          <cell r="E32" t="str">
            <v>45-49</v>
          </cell>
          <cell r="G32">
            <v>29</v>
          </cell>
          <cell r="H32" t="str">
            <v>25-29</v>
          </cell>
        </row>
        <row r="33">
          <cell r="D33">
            <v>50</v>
          </cell>
          <cell r="E33" t="str">
            <v>50-54</v>
          </cell>
          <cell r="G33">
            <v>30</v>
          </cell>
          <cell r="H33" t="str">
            <v>30 et plus</v>
          </cell>
        </row>
        <row r="34">
          <cell r="D34">
            <v>51</v>
          </cell>
          <cell r="E34" t="str">
            <v>50-54</v>
          </cell>
          <cell r="G34">
            <v>31</v>
          </cell>
          <cell r="H34" t="str">
            <v>30 et plus</v>
          </cell>
        </row>
        <row r="35">
          <cell r="D35">
            <v>52</v>
          </cell>
          <cell r="E35" t="str">
            <v>50-54</v>
          </cell>
          <cell r="G35">
            <v>32</v>
          </cell>
          <cell r="H35" t="str">
            <v>30 et plus</v>
          </cell>
        </row>
        <row r="36">
          <cell r="D36">
            <v>53</v>
          </cell>
          <cell r="E36" t="str">
            <v>50-54</v>
          </cell>
          <cell r="G36">
            <v>33</v>
          </cell>
          <cell r="H36" t="str">
            <v>30 et plus</v>
          </cell>
        </row>
        <row r="37">
          <cell r="D37">
            <v>54</v>
          </cell>
          <cell r="E37" t="str">
            <v>50-54</v>
          </cell>
          <cell r="G37">
            <v>34</v>
          </cell>
          <cell r="H37" t="str">
            <v>30 et plus</v>
          </cell>
        </row>
        <row r="38">
          <cell r="D38">
            <v>55</v>
          </cell>
          <cell r="E38" t="str">
            <v>55-59</v>
          </cell>
          <cell r="G38">
            <v>35</v>
          </cell>
          <cell r="H38" t="str">
            <v>30 et plus</v>
          </cell>
        </row>
        <row r="39">
          <cell r="D39">
            <v>56</v>
          </cell>
          <cell r="E39" t="str">
            <v>55-59</v>
          </cell>
          <cell r="G39">
            <v>36</v>
          </cell>
          <cell r="H39" t="str">
            <v>30 et plus</v>
          </cell>
        </row>
        <row r="40">
          <cell r="D40">
            <v>57</v>
          </cell>
          <cell r="E40" t="str">
            <v>55-59</v>
          </cell>
          <cell r="G40">
            <v>37</v>
          </cell>
          <cell r="H40" t="str">
            <v>30 et plus</v>
          </cell>
        </row>
        <row r="41">
          <cell r="D41">
            <v>58</v>
          </cell>
          <cell r="E41" t="str">
            <v>55-59</v>
          </cell>
          <cell r="G41">
            <v>38</v>
          </cell>
          <cell r="H41" t="str">
            <v>30 et plus</v>
          </cell>
        </row>
        <row r="42">
          <cell r="D42">
            <v>59</v>
          </cell>
          <cell r="E42" t="str">
            <v>55-59</v>
          </cell>
          <cell r="G42">
            <v>39</v>
          </cell>
          <cell r="H42" t="str">
            <v>30 et plus</v>
          </cell>
        </row>
        <row r="43">
          <cell r="D43">
            <v>60</v>
          </cell>
          <cell r="E43" t="str">
            <v>60 et plus</v>
          </cell>
          <cell r="G43">
            <v>40</v>
          </cell>
          <cell r="H43" t="str">
            <v>30 et plus</v>
          </cell>
        </row>
        <row r="44">
          <cell r="D44">
            <v>61</v>
          </cell>
          <cell r="E44" t="str">
            <v>60 et plus</v>
          </cell>
          <cell r="G44">
            <v>41</v>
          </cell>
          <cell r="H44" t="str">
            <v>30 et plus</v>
          </cell>
        </row>
        <row r="45">
          <cell r="D45">
            <v>62</v>
          </cell>
          <cell r="E45" t="str">
            <v>60 et plus</v>
          </cell>
          <cell r="G45">
            <v>42</v>
          </cell>
          <cell r="H45" t="str">
            <v>30 et plus</v>
          </cell>
        </row>
        <row r="46">
          <cell r="D46">
            <v>63</v>
          </cell>
          <cell r="E46" t="str">
            <v>60 et plus</v>
          </cell>
          <cell r="G46">
            <v>43</v>
          </cell>
          <cell r="H46" t="str">
            <v>30 et plus</v>
          </cell>
        </row>
        <row r="47">
          <cell r="D47">
            <v>64</v>
          </cell>
          <cell r="E47" t="str">
            <v>60 et plus</v>
          </cell>
          <cell r="G47">
            <v>44</v>
          </cell>
          <cell r="H47" t="str">
            <v>30 et plus</v>
          </cell>
        </row>
        <row r="48">
          <cell r="D48">
            <v>65</v>
          </cell>
          <cell r="E48" t="str">
            <v>60 et plus</v>
          </cell>
          <cell r="G48">
            <v>45</v>
          </cell>
          <cell r="H48" t="str">
            <v>30 et plus</v>
          </cell>
        </row>
        <row r="49">
          <cell r="D49">
            <v>66</v>
          </cell>
          <cell r="E49" t="str">
            <v>60 et plus</v>
          </cell>
          <cell r="G49">
            <v>46</v>
          </cell>
          <cell r="H49" t="str">
            <v>30 et plus</v>
          </cell>
        </row>
        <row r="50">
          <cell r="D50">
            <v>67</v>
          </cell>
          <cell r="E50" t="str">
            <v>60 et plus</v>
          </cell>
          <cell r="G50">
            <v>47</v>
          </cell>
          <cell r="H50" t="str">
            <v>30 et plus</v>
          </cell>
        </row>
        <row r="51">
          <cell r="D51">
            <v>68</v>
          </cell>
          <cell r="E51" t="str">
            <v>60 et plus</v>
          </cell>
          <cell r="G51">
            <v>48</v>
          </cell>
          <cell r="H51" t="str">
            <v>30 et plus</v>
          </cell>
        </row>
        <row r="52">
          <cell r="D52">
            <v>69</v>
          </cell>
          <cell r="E52" t="str">
            <v>60 et plus</v>
          </cell>
          <cell r="G52">
            <v>49</v>
          </cell>
          <cell r="H52" t="str">
            <v>30 et plus</v>
          </cell>
        </row>
        <row r="53">
          <cell r="D53">
            <v>70</v>
          </cell>
          <cell r="E53" t="str">
            <v>60 et plus</v>
          </cell>
          <cell r="G53">
            <v>50</v>
          </cell>
          <cell r="H53" t="str">
            <v>30 et plus</v>
          </cell>
        </row>
        <row r="54">
          <cell r="D54">
            <v>71</v>
          </cell>
          <cell r="E54" t="str">
            <v>60 et plus</v>
          </cell>
        </row>
        <row r="55">
          <cell r="D55">
            <v>72</v>
          </cell>
          <cell r="E55" t="str">
            <v>60 et plus</v>
          </cell>
        </row>
        <row r="56">
          <cell r="D56">
            <v>73</v>
          </cell>
          <cell r="E56" t="str">
            <v>60 et plus</v>
          </cell>
        </row>
        <row r="57">
          <cell r="D57">
            <v>74</v>
          </cell>
          <cell r="E57" t="str">
            <v>60 et plus</v>
          </cell>
        </row>
        <row r="58">
          <cell r="D58">
            <v>75</v>
          </cell>
          <cell r="E58" t="str">
            <v>60 et plus</v>
          </cell>
        </row>
        <row r="59">
          <cell r="D59">
            <v>76</v>
          </cell>
          <cell r="E59" t="str">
            <v>60 et plus</v>
          </cell>
        </row>
        <row r="60">
          <cell r="D60">
            <v>77</v>
          </cell>
          <cell r="E60" t="str">
            <v>60 et plus</v>
          </cell>
        </row>
        <row r="61">
          <cell r="D61">
            <v>78</v>
          </cell>
          <cell r="E61" t="str">
            <v>60 et plus</v>
          </cell>
        </row>
        <row r="62">
          <cell r="D62">
            <v>79</v>
          </cell>
          <cell r="E62" t="str">
            <v>60 et plus</v>
          </cell>
        </row>
        <row r="63">
          <cell r="D63">
            <v>80</v>
          </cell>
          <cell r="E63" t="str">
            <v>60 et plus</v>
          </cell>
        </row>
      </sheetData>
      <sheetData sheetId="1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649EAE-58E9-4C73-9480-A95D6A663CA1}" name="Liste_Initiale" displayName="Liste_Initiale" ref="A1:Y364" totalsRowShown="0" headerRowDxfId="117" tableBorderDxfId="116">
  <autoFilter ref="A1:Y364" xr:uid="{9185A321-0EA3-40D5-BF1C-CFE8E3B84BD9}"/>
  <tableColumns count="25">
    <tableColumn id="1" xr3:uid="{3D5035F6-E02A-4076-A4DB-D350F6C31DC0}" name="Société" dataDxfId="115"/>
    <tableColumn id="2" xr3:uid="{13E395BF-32BC-4846-9D55-AEBA89FE868A}" name="Matricule" dataDxfId="114"/>
    <tableColumn id="3" xr3:uid="{D51AC713-6BB8-42C2-8895-C85CE20ACB25}" name="USER ID" dataDxfId="113"/>
    <tableColumn id="4" xr3:uid="{621BC4AD-3688-4C89-AD8A-1C41707FFDB5}" name="Nom"/>
    <tableColumn id="5" xr3:uid="{F1232A2D-ED09-4E28-8907-409F4B087E44}" name="Prénom"/>
    <tableColumn id="6" xr3:uid="{7F25F604-AF90-4262-A1E7-58F2FE11FCAD}" name="Sexe"/>
    <tableColumn id="7" xr3:uid="{B8EB1DBF-8234-4E46-B8D0-B3EAA068C764}" name="Date de naissance" dataDxfId="112"/>
    <tableColumn id="8" xr3:uid="{9D87987A-5493-4010-B2E3-A41A63E072B4}" name="Age" dataDxfId="111">
      <calculatedColumnFormula>DATEDIF(G2,TODAY(),"y")</calculatedColumnFormula>
    </tableColumn>
    <tableColumn id="9" xr3:uid="{14AD71E8-381D-4A2B-8505-B6988E1EA919}" name="Date d'embauche" dataDxfId="110"/>
    <tableColumn id="10" xr3:uid="{47EEF98B-2F4B-459B-B15E-ED7DF3F00486}" name="Direction" dataDxfId="109"/>
    <tableColumn id="11" xr3:uid="{B02C51D1-8E03-4FD5-97E1-3D16E619BDCC}" name="Département" dataDxfId="108"/>
    <tableColumn id="12" xr3:uid="{65404B59-F4D7-4C2B-9092-8D24D0E4F74C}" name="Service" dataDxfId="107"/>
    <tableColumn id="13" xr3:uid="{CA0B0158-E000-44DF-AE80-5BBEF002776A}" name="Poste harmonisé" dataDxfId="106"/>
    <tableColumn id="14" xr3:uid="{A3B8690C-7688-41BC-B0A1-42C6757A564B}" name="Fonction" dataDxfId="105"/>
    <tableColumn id="15" xr3:uid="{E735B262-B694-4768-895D-CFB57BA922C6}" name="Date d'entrée" dataDxfId="104"/>
    <tableColumn id="16" xr3:uid="{1C351755-B9B7-437E-A3C2-C5CB31219E4A}" name="CODE Analytique" dataDxfId="103"/>
    <tableColumn id="17" xr3:uid="{E2C39E6B-17EF-48B0-BD8C-A5E3B669DE04}" name="Affectation Analytique " dataDxfId="102"/>
    <tableColumn id="18" xr3:uid="{AB7A3E4B-F187-4084-A391-0390F2FB2878}" name="Catégorie conventionnelle" dataDxfId="101"/>
    <tableColumn id="19" xr3:uid="{CE815F04-DE6A-400B-B87E-3DC4C02051F8}" name="Type de contrat" dataDxfId="100"/>
    <tableColumn id="20" xr3:uid="{4DD4E0C6-2EAB-4279-AED4-01E2DD16289B}" name="Si CDD ou stagiaire, merci de préciser la date de fin de contrat" dataDxfId="99"/>
    <tableColumn id="21" xr3:uid="{260E2C11-F67D-4BB5-916B-79E57A19DC99}" name="Statut Local ou Expatrié?" dataDxfId="98"/>
    <tableColumn id="22" xr3:uid="{EE7E79B6-C462-4647-A2F3-44B8A9F43209}" name="Nationalité" dataDxfId="97"/>
    <tableColumn id="23" xr3:uid="{8F690E59-8645-460C-BD58-08B565501C98}" name="Ancienneté2" dataDxfId="96">
      <calculatedColumnFormula>DATEDIF(I2,TODAY(),"y")</calculatedColumnFormula>
    </tableColumn>
    <tableColumn id="24" xr3:uid="{F51F2D04-EEC0-410A-8581-ED11274AD2FD}" name="Tranche d'age" dataDxfId="95">
      <calculatedColumnFormula>_xlfn.XLOOKUP(H2,[2]Tranches!$D$3:$D$63,[2]Tranches!$E$3:$E$63,0,0)</calculatedColumnFormula>
    </tableColumn>
    <tableColumn id="25" xr3:uid="{813E141C-3922-4097-A236-0CDA945C366A}" name="Tranche d'ancienneté" dataDxfId="94">
      <calculatedColumnFormula>_xlfn.XLOOKUP(W2,[2]Tranches!$G$3:$G$63,[2]Tranches!$H$3:$H$63,0,0)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1707AC-F975-42A3-96BE-0ACCE56883B1}" name="Tableau24" displayName="Tableau24" ref="A1:AA935" totalsRowShown="0" headerRowDxfId="93" dataDxfId="92">
  <tableColumns count="27">
    <tableColumn id="1" xr3:uid="{FF2EF100-C033-427C-8A79-6A1355F6875B}" name="Type d'entrée dans la société" dataDxfId="91"/>
    <tableColumn id="28" xr3:uid="{35647176-8F61-414B-AB66-C9A283D1B947}" name="Motif de recrutement" dataDxfId="90"/>
    <tableColumn id="2" xr3:uid="{6D543AC4-A78E-410E-ADDD-B6DA4C0E130E}" name="Société" dataDxfId="89"/>
    <tableColumn id="3" xr3:uid="{676178CB-A588-4819-8DCE-1FFE78483732}" name="Matricule" dataDxfId="88"/>
    <tableColumn id="4" xr3:uid="{12E2509F-9FFA-4F68-AEAF-795555DA513B}" name="User ID" dataDxfId="87"/>
    <tableColumn id="5" xr3:uid="{0E0C4E45-FA8F-45A9-9BAF-9FECDAAC8874}" name="Nom" dataDxfId="86"/>
    <tableColumn id="6" xr3:uid="{6C896461-1619-4A4A-AA4F-861F635866A0}" name="Prénom" dataDxfId="85"/>
    <tableColumn id="7" xr3:uid="{97D132A8-CF12-4CA2-BF60-BCA38FB4A5DF}" name="Sexe" dataDxfId="84"/>
    <tableColumn id="8" xr3:uid="{558616D1-BBFE-4C08-BAC4-10A9E757ECBB}" name="Date de naissance" dataDxfId="83"/>
    <tableColumn id="9" xr3:uid="{303AB2F4-4C23-49EE-A96D-A9EBC2B3A01E}" name="Age" dataDxfId="82"/>
    <tableColumn id="10" xr3:uid="{A45F63DC-ECCB-4FBE-9A6D-B11DA24B8C3B}" name="Date d'embauche" dataDxfId="81"/>
    <tableColumn id="11" xr3:uid="{AFBCFA7C-738A-4F0C-993B-E34185532676}" name="Direction" dataDxfId="80"/>
    <tableColumn id="12" xr3:uid="{902CCF0E-9989-4DB8-BA89-1E5E17BA2624}" name="Département" dataDxfId="79"/>
    <tableColumn id="13" xr3:uid="{F035E0E1-EED8-40D7-85D3-E5CC1947445A}" name="Service" dataDxfId="78"/>
    <tableColumn id="14" xr3:uid="{397E8F79-46A1-4B34-B4C2-F8428FB53D47}" name="Poste harmonisé" dataDxfId="77"/>
    <tableColumn id="15" xr3:uid="{82449D87-7167-486C-98D4-E91B5E47AF3A}" name="Fonction" dataDxfId="76"/>
    <tableColumn id="16" xr3:uid="{D79253A0-8751-48CC-BEAF-38A8A972F22C}" name="Date d'entrée" dataDxfId="75"/>
    <tableColumn id="17" xr3:uid="{D405D80D-325E-49E8-9B35-217BB33D6311}" name="CODE Analytique" dataDxfId="74"/>
    <tableColumn id="18" xr3:uid="{7E7161E1-602D-40AF-A49B-9E6DB67C34C5}" name="Affectation Analytique " dataDxfId="73"/>
    <tableColumn id="19" xr3:uid="{34AB0832-4734-45F8-8B29-85A960DEBB1D}" name="Catégorie conventionnelle" dataDxfId="72"/>
    <tableColumn id="20" xr3:uid="{C8CB91C0-D5EA-41EA-9BC1-47A17BC90C8E}" name="Type de contrat" dataDxfId="71"/>
    <tableColumn id="21" xr3:uid="{EDA4ECBD-885E-4E28-8566-B46EF72D554B}" name="Si CDD ou stagiaire, merci de préciser la date de fin de contrat" dataDxfId="70"/>
    <tableColumn id="22" xr3:uid="{0EBF7AD8-9C71-46D9-9C56-B00CA8A2F724}" name="Statut Local ou Expatrié?" dataDxfId="69"/>
    <tableColumn id="23" xr3:uid="{BEA58E3E-26B3-4F24-8486-B66C1F90EEBA}" name="Nationalité" dataDxfId="68"/>
    <tableColumn id="24" xr3:uid="{1E4B07C9-47FC-4C8A-B1A2-DAEB8EF1C6E9}" name="Ancienneté2" dataDxfId="67"/>
    <tableColumn id="25" xr3:uid="{1F465A0F-4CB1-4C5D-8164-F128D7428E0D}" name="Tranche d'age" dataDxfId="66"/>
    <tableColumn id="27" xr3:uid="{2CCEA888-262A-48BA-882F-B47F633583E0}" name="Tranche d'ancienneté" dataDxfId="6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710A33-D3DD-4782-B3BE-4E13D742EED0}" name="Recutement" displayName="Recutement" ref="A1:G13" totalsRowShown="0" dataDxfId="63" headerRowBorderDxfId="64" tableBorderDxfId="62">
  <autoFilter ref="A1:G13" xr:uid="{9F710A33-D3DD-4782-B3BE-4E13D742EED0}"/>
  <tableColumns count="7">
    <tableColumn id="1" xr3:uid="{36709A39-31FF-49FC-B2CF-9F978F0D0E7B}" name="DATE" dataDxfId="61"/>
    <tableColumn id="2" xr3:uid="{202F1227-33EE-46B5-BB5E-2547E9D068B3}" name="Nombre de recrutements effectués" dataDxfId="60"/>
    <tableColumn id="3" xr3:uid="{C836CEDB-7D52-4141-9A17-0880FB40B71A}" name="Nombre de recrutements au budget" dataDxfId="59"/>
    <tableColumn id="4" xr3:uid="{EF39B404-F9C1-4374-8175-78A2222FB354}" name="Nombre de recrutements hors budget" dataDxfId="58"/>
    <tableColumn id="5" xr3:uid="{B6347DE4-AC64-4DC8-8BD3-598C81383B06}" name="Budget Recrutement" dataDxfId="57"/>
    <tableColumn id="6" xr3:uid="{510B5E68-3012-4F5B-82FF-87A8575E66C5}" name="Budget consommé" dataDxfId="56"/>
    <tableColumn id="7" xr3:uid="{201732F3-714B-495A-8589-7D9617ED8341}" name="Coût des recrutements hors budget" dataDxfId="5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B86158-42C6-4710-AC79-7597EF6BE64B}" name="Tableau1" displayName="Tableau1" ref="A1:AD1286" totalsRowShown="0" headerRowDxfId="150" dataDxfId="149" tableBorderDxfId="148">
  <autoFilter ref="A1:AD1286" xr:uid="{68B86158-42C6-4710-AC79-7597EF6BE64B}"/>
  <tableColumns count="30">
    <tableColumn id="1" xr3:uid="{8E086B18-F439-4B43-8139-2107CD1C9B1E}" name="Société" dataDxfId="147"/>
    <tableColumn id="2" xr3:uid="{BD319AD1-02A6-45AE-90D1-D8A3A2396964}" name="Matricule" dataDxfId="146"/>
    <tableColumn id="3" xr3:uid="{A5C22C1B-6A00-4AEC-84AB-DD5A9580C383}" name="User ID" dataDxfId="145"/>
    <tableColumn id="4" xr3:uid="{3313CEFF-AAE1-4D60-8AA2-E671381A9452}" name="Nom" dataDxfId="144"/>
    <tableColumn id="5" xr3:uid="{8EDC15CC-2BDF-4356-88E1-549A50382355}" name="Prénom" dataDxfId="143"/>
    <tableColumn id="6" xr3:uid="{6374070D-DC95-4BAA-A507-8B25937CAD66}" name="Sexe" dataDxfId="142"/>
    <tableColumn id="7" xr3:uid="{939DF63F-F354-404E-819D-BB741CDB8314}" name="Date de naissance" dataDxfId="141"/>
    <tableColumn id="8" xr3:uid="{C2DF2041-59D0-4EEC-9963-E35F49093FD4}" name="Age" dataDxfId="140"/>
    <tableColumn id="9" xr3:uid="{1394EB0F-7812-4F92-991A-8BE396DE34D4}" name="Date d'embauche" dataDxfId="139"/>
    <tableColumn id="10" xr3:uid="{83C3ADC9-C241-4958-B347-45F779F7ADEC}" name="Direction" dataDxfId="138"/>
    <tableColumn id="11" xr3:uid="{B3BFD4A1-CABA-4A2F-99F1-0A9259A509F5}" name="Département" dataDxfId="137"/>
    <tableColumn id="12" xr3:uid="{1F034DD9-2B8F-4B37-9E97-3106F4625E05}" name="Service" dataDxfId="136"/>
    <tableColumn id="13" xr3:uid="{C02AAA25-BE73-4F98-8AA9-22DB5EF9A82D}" name="Poste harmonisé" dataDxfId="135"/>
    <tableColumn id="14" xr3:uid="{5B2C2E37-586C-4C5D-8FFC-78330F20B1EC}" name="Fonction" dataDxfId="134"/>
    <tableColumn id="15" xr3:uid="{7DA99A0A-7542-42A3-9EFF-63A21968B3DC}" name="Date d'entrée" dataDxfId="133"/>
    <tableColumn id="16" xr3:uid="{06BDC9B5-5D34-498D-8478-8D3182A3E50F}" name="CODE Analytique" dataDxfId="132"/>
    <tableColumn id="17" xr3:uid="{323D780B-A020-460F-8A38-01F1D87FE17F}" name="Affectation Analytique " dataDxfId="131"/>
    <tableColumn id="18" xr3:uid="{6F3C15F3-D35C-402E-A4D0-51271668177C}" name="Catégorie conventionnelle" dataDxfId="130"/>
    <tableColumn id="19" xr3:uid="{4C903202-3EB7-49DA-B68A-3655018863F9}" name="Type de contrat" dataDxfId="129"/>
    <tableColumn id="20" xr3:uid="{4A77057F-85F4-441D-BD82-D142831CD45B}" name="Si CDD ou stagiaire, merci de préciser la date de fin de contrat" dataDxfId="128"/>
    <tableColumn id="21" xr3:uid="{A0DF5AD3-66F6-41D5-BE29-EB0A687E538D}" name="Statut Local ou Expatrié?" dataDxfId="127"/>
    <tableColumn id="22" xr3:uid="{1C19C934-09CE-4A1A-B51B-B36579D1C6BC}" name="Nationalité" dataDxfId="126"/>
    <tableColumn id="23" xr3:uid="{FF8330C4-1F16-4EC2-ABBC-0EE71C48F442}" name="Ancienneté" dataDxfId="125"/>
    <tableColumn id="24" xr3:uid="{DF36053C-B622-425F-8781-B528814025FF}" name="Date de départ" dataDxfId="124"/>
    <tableColumn id="25" xr3:uid="{03099FFA-7FBC-4E3C-924D-840D8105DA2D}" name="Motif de départ" dataDxfId="123"/>
    <tableColumn id="26" xr3:uid="{BB610BD2-3C39-4503-A346-1DD8F7A24BE0}" name="Précisez pays si mobilité" dataDxfId="122"/>
    <tableColumn id="27" xr3:uid="{9015E5D9-BBF9-496A-ABEC-0BF31B8DD29C}" name="Niveau TCDP" dataDxfId="121"/>
    <tableColumn id="28" xr3:uid="{5EED802D-6DD7-412F-8F0A-511A8A3C9E90}" name="Colonne1" dataDxfId="120"/>
    <tableColumn id="29" xr3:uid="{4F910FCB-25F1-4A53-B8A8-0D9919C69799}" name="Colonne2" dataDxfId="119"/>
    <tableColumn id="30" xr3:uid="{E02FC779-482B-4F70-AF98-2D55C976FAD9}" name="Colonne3" dataDxfId="1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BDB15E-3B88-407C-B420-6E2342193A33}" name="Masse_salariale" displayName="Masse_salariale" ref="A1:I14" totalsRowShown="0" headerRowDxfId="54" tableBorderDxfId="53">
  <autoFilter ref="A1:I14" xr:uid="{CEBDB15E-3B88-407C-B420-6E2342193A33}"/>
  <tableColumns count="9">
    <tableColumn id="1" xr3:uid="{554376A4-CEB1-47D7-A945-A31BCB4A3893}" name="DATE" dataDxfId="52"/>
    <tableColumn id="2" xr3:uid="{39AFD902-B09F-43EE-828A-FBAEC450A859}" name="Masse salariale au budget" dataDxfId="51"/>
    <tableColumn id="3" xr3:uid="{7415009D-3520-4052-A7A6-2AF5DC16E781}" name="Masse salariale du mois" dataDxfId="50"/>
    <tableColumn id="4" xr3:uid="{30E9CA2C-5217-497B-8562-71C5973C5F78}" name="Masse salariale_HUB" dataDxfId="49"/>
    <tableColumn id="5" xr3:uid="{997A6D73-80F1-4217-8293-A4EB422B5977}" name="Masse salariale du HUB/Masse salariale mensuelle" dataDxfId="48"/>
    <tableColumn id="6" xr3:uid="{50C1CDED-FA81-4B60-8C40-D3D319628D82}" name="Nombre d'heures supplémentaires" dataDxfId="47"/>
    <tableColumn id="7" xr3:uid="{596989AA-EE36-436F-B990-A117F58997DC}" name="Coût des heures supplémentaires" dataDxfId="46"/>
    <tableColumn id="8" xr3:uid="{F3C8A364-B206-42BB-992F-49D109B0D777}" name="Solde de congés payés "/>
    <tableColumn id="9" xr3:uid="{7CAC250C-17FD-445C-BE90-A475E6D2025E}" name="Solde de la provision des congés payés" dataDxfId="4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4CD9D6-B439-4EF2-B810-89DBF9DE02DC}" name="Absence" displayName="Absence" ref="A1:G17" totalsRowShown="0" headerRowDxfId="44" tableBorderDxfId="43">
  <autoFilter ref="A1:G17" xr:uid="{174CD9D6-B439-4EF2-B810-89DBF9DE02DC}"/>
  <tableColumns count="7">
    <tableColumn id="1" xr3:uid="{B76022B2-1E04-4F23-BD90-343819F71D87}" name="Colonne1" dataDxfId="42"/>
    <tableColumn id="2" xr3:uid="{6CCB0E3A-3100-49A5-913B-9DDD71FF5C91}" name="Colonne2" dataDxfId="41"/>
    <tableColumn id="3" xr3:uid="{2E145018-2131-4EDC-BBB9-B1F20D2FC58C}" name="Colonne3" dataDxfId="40"/>
    <tableColumn id="4" xr3:uid="{3B772C69-7D81-47CE-BD24-5AA12BDBED17}" name="Colonne4" dataDxfId="39"/>
    <tableColumn id="5" xr3:uid="{DF2D967E-A758-4115-954B-74A9047E8907}" name="Colonne5" dataDxfId="38"/>
    <tableColumn id="6" xr3:uid="{1867A27C-21C5-48D8-861B-1D96051F273A}" name="Colonne6" dataDxfId="37"/>
    <tableColumn id="7" xr3:uid="{36465000-B76E-42DE-B9AA-73472C021E60}" name="Colonne7" dataDxfId="36" dataCellStyle="Pourcenta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F9BEC7-7690-4DDB-B623-29DE3CE91543}" name="Formation" displayName="Formation" ref="A1:J14" totalsRowShown="0" dataDxfId="35" tableBorderDxfId="34">
  <autoFilter ref="A1:J14" xr:uid="{C4F9BEC7-7690-4DDB-B623-29DE3CE91543}"/>
  <tableColumns count="10">
    <tableColumn id="1" xr3:uid="{99C56298-CA80-4BBE-B8D0-31550AABE79A}" name="DATE" dataDxfId="33"/>
    <tableColumn id="2" xr3:uid="{71724C50-35F7-4BA5-8A7D-66D6D159A842}" name="Nombre de Potentiels" dataDxfId="32"/>
    <tableColumn id="3" xr3:uid="{F63843CC-E688-4E90-ADA0-801045A87090}" name="Nombre de HP" dataDxfId="31"/>
    <tableColumn id="4" xr3:uid="{73B20267-6A88-4B8D-A4B6-880E9FC59A83}" name="Nombre de formations au plan" dataDxfId="30"/>
    <tableColumn id="5" xr3:uid="{7A3CA1F7-BC58-4B55-9021-4A67836A733C}" name="Nombre de formations réalisés" dataDxfId="29"/>
    <tableColumn id="6" xr3:uid="{FE39F35E-03CA-4626-887B-E5A5C850F46A}" name="Nombre d'heures de formation" dataDxfId="28"/>
    <tableColumn id="7" xr3:uid="{C2E6A832-C26A-47AC-9B8A-D48CE5E3ADBE}" name="Nombre de personnes formées" dataDxfId="27"/>
    <tableColumn id="8" xr3:uid="{D2533B1B-9306-4A9F-8D69-BE77AA0E789E}" name="Taux d'achèvement du plan de formation" dataDxfId="26"/>
    <tableColumn id="9" xr3:uid="{0294F3C6-D7A4-4F74-9195-07284D576483}" name="Montant des formations réalisées" dataDxfId="25"/>
    <tableColumn id="10" xr3:uid="{52403C6F-8950-4696-84BB-138FBDF1EA32}" name="Budget formation" dataDxfId="2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C918852-A41A-40B2-AD8E-DBAAF8E8B74D}" name="TCDP" displayName="TCDP" ref="A1:K15" totalsRowShown="0" headerRowDxfId="23" dataDxfId="22" tableBorderDxfId="21">
  <autoFilter ref="A1:K15" xr:uid="{CC918852-A41A-40B2-AD8E-DBAAF8E8B74D}"/>
  <tableColumns count="11">
    <tableColumn id="1" xr3:uid="{AE330CC8-94ED-47E7-8FAA-B08B7ADB7A8E}" name="TCDP / LEVEL" dataDxfId="20"/>
    <tableColumn id="2" xr3:uid="{FA74DF26-2FA7-4812-812A-36BD9465D95B}" name="Colonne1" dataDxfId="19"/>
    <tableColumn id="3" xr3:uid="{F632EF30-3B74-4C90-8CF5-C8BB76874EC9}" name="Colonne2" dataDxfId="18"/>
    <tableColumn id="4" xr3:uid="{FF5C266B-1A7F-47EB-A9A3-F92C6980D268}" name="Colonne3" dataDxfId="17"/>
    <tableColumn id="5" xr3:uid="{BA6E468C-FD8F-4651-932E-9524F539C3BB}" name="Colonne4" dataDxfId="16"/>
    <tableColumn id="6" xr3:uid="{EDFDCBB6-A456-4015-B0A7-58247AEDA1E6}" name="Colonne5" dataDxfId="15"/>
    <tableColumn id="7" xr3:uid="{27C06F67-9AAE-4337-ADE1-A19986C7101C}" name="Colonne6" dataDxfId="14"/>
    <tableColumn id="8" xr3:uid="{3E4A262B-3E55-4304-B6A1-09C2168C9ACD}" name="Colonne7" dataDxfId="13"/>
    <tableColumn id="9" xr3:uid="{349D9619-E04A-4F32-B88C-3D120F2900E3}" name="Colonne8" dataDxfId="12"/>
    <tableColumn id="10" xr3:uid="{A8D10B80-5050-49ED-A62B-63CD3323A2DA}" name="Colonne9" dataDxfId="11"/>
    <tableColumn id="11" xr3:uid="{3AEE4D7C-F624-47B8-8FF8-8C4918BBE341}" name="Colonne10" dataDxfId="10">
      <calculatedColumnFormula>SUM(B2:J2)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BDFEECF-CFC2-4F89-8105-AC7C3AA668FA}" name="TCDP_ENTRE_SORTI" displayName="TCDP_ENTRE_SORTI" ref="A19:XFD39" totalsRowShown="0" headerRowDxfId="9">
  <autoFilter ref="A19:XFD39" xr:uid="{6BDFEECF-CFC2-4F89-8105-AC7C3AA668FA}"/>
  <tableColumns count="16384">
    <tableColumn id="1" xr3:uid="{C884D22A-2667-4095-AA73-7F0A59BD1B59}" name="Colonne1" dataDxfId="8"/>
    <tableColumn id="2" xr3:uid="{00F86983-53B8-4F0D-9259-DA3EB0CE9709}" name="Colonne2"/>
    <tableColumn id="3" xr3:uid="{53B5FC4E-A66F-45D5-B45D-8E2C2477D862}" name="Colonne3"/>
    <tableColumn id="4" xr3:uid="{1BC3DD25-5FE2-416D-83B9-A62C97A4045A}" name="Colonne4" dataDxfId="7"/>
    <tableColumn id="5" xr3:uid="{365E6B03-BAA3-430D-9A3B-BF498CB7695A}" name="Colonne5" dataDxfId="6"/>
    <tableColumn id="6" xr3:uid="{C4DB9B12-9C83-4168-8B9A-36FF79DD0BDC}" name="Colonne6"/>
    <tableColumn id="7" xr3:uid="{39DAD788-1BD8-43DA-A833-A109A2CA2AF3}" name="Colonne7" dataDxfId="5"/>
    <tableColumn id="8" xr3:uid="{FF71EAC4-45CF-46FB-873D-C045202D3C76}" name="Colonne8"/>
    <tableColumn id="9" xr3:uid="{047A3F78-8597-45DE-ACAD-300D587F7E69}" name="Colonne9" dataDxfId="4"/>
    <tableColumn id="10" xr3:uid="{2AB198CA-728B-4412-8A47-31B510AD9089}" name="Colonne10" dataDxfId="3"/>
    <tableColumn id="11" xr3:uid="{454D3D9D-72BE-4173-9A92-51CFA520DF60}" name="Colonne11" dataDxfId="2"/>
    <tableColumn id="12" xr3:uid="{B4D39C41-7D75-4AB5-97E8-26B4D57CF8A5}" name="Colonne12"/>
    <tableColumn id="13" xr3:uid="{EC56E1E1-8971-489E-8685-CF4FCFFDB7CA}" name="Colonne13"/>
    <tableColumn id="14" xr3:uid="{F9A5A7E8-E921-449B-823C-F5513C4CAFF9}" name="Colonne14"/>
    <tableColumn id="15" xr3:uid="{9D8B8A53-3D77-4146-B667-8894955D0AF7}" name="Colonne15"/>
    <tableColumn id="16" xr3:uid="{2043EDE3-81F5-4073-900D-ED4DD8CA467F}" name="Colonne16"/>
    <tableColumn id="17" xr3:uid="{6437D0E3-45FB-44DF-9D08-A51CC8BA42C3}" name="Colonne17"/>
    <tableColumn id="18" xr3:uid="{675BA565-1A96-441C-9825-DA7E6D17BCB6}" name="Colonne18"/>
    <tableColumn id="19" xr3:uid="{7DFED3A7-7320-488F-B08D-E75ACD2BF082}" name="Colonne19"/>
    <tableColumn id="20" xr3:uid="{04C3D078-5DE5-4ADB-9EE6-F77115AC6A43}" name="Colonne20"/>
    <tableColumn id="21" xr3:uid="{07A03F8F-662A-44B0-867B-4CA3470AFB9B}" name="Colonne21"/>
    <tableColumn id="22" xr3:uid="{ED5DFBCB-61F5-4A06-97C8-5EF99838C649}" name="Colonne22"/>
    <tableColumn id="23" xr3:uid="{5143D897-6396-401F-A87C-C5752ED26CF4}" name="Colonne23"/>
    <tableColumn id="24" xr3:uid="{E84B2D35-60C9-4CC0-A4BE-CF3087EFFF95}" name="Colonne24"/>
    <tableColumn id="25" xr3:uid="{FF0CA0F9-2064-4067-AAD1-AAFE8F0377DE}" name="Colonne25"/>
    <tableColumn id="26" xr3:uid="{76D864E5-E677-4D46-8479-CA9143E4C122}" name="Colonne26"/>
    <tableColumn id="27" xr3:uid="{AB609B59-FF5C-4552-827F-69318661354B}" name="Colonne27"/>
    <tableColumn id="28" xr3:uid="{2031C214-87F0-42CD-91D5-5EBB69A28AAA}" name="Colonne28"/>
    <tableColumn id="29" xr3:uid="{52FD1C66-8AA8-4F57-8E3E-441D4A3D0BD3}" name="Colonne29"/>
    <tableColumn id="30" xr3:uid="{45F002A9-3677-405B-A3AA-23F63718A401}" name="Colonne30"/>
    <tableColumn id="31" xr3:uid="{23131A7B-EC2D-40C5-8116-A9CF50845B0F}" name="Colonne31"/>
    <tableColumn id="32" xr3:uid="{2228AA2D-D597-498F-8112-F7F7EBCD3B56}" name="Colonne32"/>
    <tableColumn id="33" xr3:uid="{E59D0B71-69CF-472F-B1B8-FDEC246721EE}" name="Colonne33"/>
    <tableColumn id="34" xr3:uid="{BA9AF86B-C6FC-44B7-85C5-E6AA7015C3C1}" name="Colonne34"/>
    <tableColumn id="35" xr3:uid="{F961AD30-964E-4EFA-B7A9-B5856F86ECB2}" name="Colonne35"/>
    <tableColumn id="36" xr3:uid="{11BFE12D-B08A-4280-BFE9-7FB94D13FCCF}" name="Colonne36"/>
    <tableColumn id="37" xr3:uid="{D3ED12DD-0E0B-4873-9BBC-A54D78A6AC9E}" name="Colonne37"/>
    <tableColumn id="38" xr3:uid="{36F1663F-4A75-4B7B-938A-6814602AB911}" name="Colonne38"/>
    <tableColumn id="39" xr3:uid="{4C5F1935-3C6B-44B3-B112-31C80DDDBE5F}" name="Colonne39"/>
    <tableColumn id="40" xr3:uid="{92AB0FA2-A819-41C5-9C77-B0EF499377C3}" name="Colonne40"/>
    <tableColumn id="41" xr3:uid="{FC869853-CACA-49BF-9AE2-19F29B0FB1CE}" name="Colonne41"/>
    <tableColumn id="42" xr3:uid="{3B2EB592-CB64-4890-A925-5BA994295922}" name="Colonne42"/>
    <tableColumn id="43" xr3:uid="{72D05D9F-4E1F-4B52-A70B-F7B5EA7A6D1E}" name="Colonne43"/>
    <tableColumn id="44" xr3:uid="{EE4F6CD5-5ED1-41F8-BAFE-9441533D6FAA}" name="Colonne44"/>
    <tableColumn id="45" xr3:uid="{766C5F62-79B0-4E34-8BCF-1A6062EF90AE}" name="Colonne45"/>
    <tableColumn id="46" xr3:uid="{39B882BB-C206-448B-9528-27F6CBCC4833}" name="Colonne46"/>
    <tableColumn id="47" xr3:uid="{14FE2B03-3309-4B92-92D8-31935A370D8F}" name="Colonne47"/>
    <tableColumn id="48" xr3:uid="{28A23C9E-6CE1-422E-B7B1-1D6D12773181}" name="Colonne48"/>
    <tableColumn id="49" xr3:uid="{15508BDC-E5A0-43A1-9415-0C02EF6BC013}" name="Colonne49"/>
    <tableColumn id="50" xr3:uid="{C9882083-FD1B-4C11-A8FF-4561ADD0FF5A}" name="Colonne50"/>
    <tableColumn id="51" xr3:uid="{CABB460A-1014-4064-8E3D-3ED4DCBF7BE5}" name="Colonne51"/>
    <tableColumn id="52" xr3:uid="{E6EA995A-A927-4847-9F87-76541BE3E7E4}" name="Colonne52"/>
    <tableColumn id="53" xr3:uid="{9C67C676-D2FE-4E01-B99D-24A2C68FE96F}" name="Colonne53"/>
    <tableColumn id="54" xr3:uid="{6F3DCEE3-B725-4AB1-9C06-DE2ED9F5F067}" name="Colonne54"/>
    <tableColumn id="55" xr3:uid="{67373886-E478-4CCA-A227-162BF3A2A83D}" name="Colonne55"/>
    <tableColumn id="56" xr3:uid="{B00C86BE-885A-4DC6-B228-7B5DD23C1B68}" name="Colonne56"/>
    <tableColumn id="57" xr3:uid="{16DDDC28-A51E-46CE-8045-0F7C6897F694}" name="Colonne57"/>
    <tableColumn id="58" xr3:uid="{326F0AAD-EA63-4D74-9BD9-D823F7F45125}" name="Colonne58"/>
    <tableColumn id="59" xr3:uid="{88792F0C-C07F-43B0-BCE5-C1FB0554D68D}" name="Colonne59"/>
    <tableColumn id="60" xr3:uid="{4174D618-BDDB-4FA6-8F59-1827DAF553DC}" name="Colonne60"/>
    <tableColumn id="61" xr3:uid="{97C00226-CCCD-429A-86A3-3AD4341D4D6A}" name="Colonne61"/>
    <tableColumn id="62" xr3:uid="{CEC0C264-DE30-427C-914D-E37ADD859BCE}" name="Colonne62"/>
    <tableColumn id="63" xr3:uid="{D0DA5C74-21DA-47EF-A59E-4E73C1AFBB64}" name="Colonne63"/>
    <tableColumn id="64" xr3:uid="{BF6C0E5F-C88B-4986-BDF6-E4BC4B11637C}" name="Colonne64"/>
    <tableColumn id="65" xr3:uid="{E8EC46E0-B47B-45DE-8CCB-46EA2B51D720}" name="Colonne65"/>
    <tableColumn id="66" xr3:uid="{723E5B9A-D89C-44AD-9EFD-C6513747A468}" name="Colonne66"/>
    <tableColumn id="67" xr3:uid="{3B99E26A-DDB6-4AD7-90B4-03F802ED1A27}" name="Colonne67"/>
    <tableColumn id="68" xr3:uid="{7439AB72-85B9-4139-A9E6-8A3C05D987CA}" name="Colonne68"/>
    <tableColumn id="69" xr3:uid="{9D34D3AC-35DB-43BA-996F-ADA242BD4053}" name="Colonne69"/>
    <tableColumn id="70" xr3:uid="{296C082C-2E47-4D81-8CB6-3E587E133EDE}" name="Colonne70"/>
    <tableColumn id="71" xr3:uid="{FA3E3207-6922-4FB7-B435-93C6854CB8E6}" name="Colonne71"/>
    <tableColumn id="72" xr3:uid="{338342D0-0B4F-45A8-82CD-9C20BA1C7A57}" name="Colonne72"/>
    <tableColumn id="73" xr3:uid="{ECD3F137-F0EB-4333-8E22-3AFE9E6EE9BE}" name="Colonne73"/>
    <tableColumn id="74" xr3:uid="{A9014C0C-FB31-435E-9912-C7978478F8C7}" name="Colonne74"/>
    <tableColumn id="75" xr3:uid="{2C957D4E-A0BE-47A2-B5C8-8D301E623526}" name="Colonne75"/>
    <tableColumn id="76" xr3:uid="{F9564892-32AD-4B24-9D9B-1844E74D6DAD}" name="Colonne76"/>
    <tableColumn id="77" xr3:uid="{726179A4-5096-42AB-9D28-454ADFDD5716}" name="Colonne77"/>
    <tableColumn id="78" xr3:uid="{CD5578DD-485A-4E12-9BF2-7A2FBC08951A}" name="Colonne78"/>
    <tableColumn id="79" xr3:uid="{37CD6CCA-2FB0-4032-B95D-BFE300014806}" name="Colonne79"/>
    <tableColumn id="80" xr3:uid="{DA50327F-8EDF-4B14-AA7F-D3D584126D94}" name="Colonne80"/>
    <tableColumn id="81" xr3:uid="{2CB274DF-CBFA-476A-A601-D94EDB5A9D69}" name="Colonne81"/>
    <tableColumn id="82" xr3:uid="{72290CCD-BFEE-40D6-8FB3-4D88FA003045}" name="Colonne82"/>
    <tableColumn id="83" xr3:uid="{7B57D49D-1405-4E9A-B241-1E6EF527EA53}" name="Colonne83"/>
    <tableColumn id="84" xr3:uid="{F46C1874-CEA7-4FA7-8AA9-9A78055AB757}" name="Colonne84"/>
    <tableColumn id="85" xr3:uid="{FADBB483-07ED-486B-9F1F-BC81F8E7C534}" name="Colonne85"/>
    <tableColumn id="86" xr3:uid="{F567895E-E6DE-4649-9770-AD18C411925C}" name="Colonne86"/>
    <tableColumn id="87" xr3:uid="{B7A69283-76FA-4A53-94E7-C5D7A0E7375C}" name="Colonne87"/>
    <tableColumn id="88" xr3:uid="{ABDF71AB-0362-45B2-A830-08B172536EAF}" name="Colonne88"/>
    <tableColumn id="89" xr3:uid="{603C27D6-5F07-4639-BE10-2D8E834D9F0A}" name="Colonne89"/>
    <tableColumn id="90" xr3:uid="{9E8F32C7-0E28-4D9A-8A93-0A47998EDAF4}" name="Colonne90"/>
    <tableColumn id="91" xr3:uid="{CEB41C3F-30AF-483B-82AF-3A1FBAAB18E0}" name="Colonne91"/>
    <tableColumn id="92" xr3:uid="{53A496B5-C997-4649-B669-FD93C0C3AEFB}" name="Colonne92"/>
    <tableColumn id="93" xr3:uid="{BFFB676B-CD54-4AF6-B128-480E6712B77C}" name="Colonne93"/>
    <tableColumn id="94" xr3:uid="{57F0B8CF-ACB8-41B5-8B6E-E11A4467BC92}" name="Colonne94"/>
    <tableColumn id="95" xr3:uid="{51C7DB42-7ECA-4D2C-B679-AD0AEC7B5C0A}" name="Colonne95"/>
    <tableColumn id="96" xr3:uid="{18BD0881-DBFE-464F-BAC0-C2291C1D2BDB}" name="Colonne96"/>
    <tableColumn id="97" xr3:uid="{80A8C64F-8DDE-4E8F-8751-E0966AEA770F}" name="Colonne97"/>
    <tableColumn id="98" xr3:uid="{1822D2A7-BC7C-4119-8E08-B3A387E3939C}" name="Colonne98"/>
    <tableColumn id="99" xr3:uid="{20077FE3-2DB1-4FFC-8232-47F3FA1972E3}" name="Colonne99"/>
    <tableColumn id="100" xr3:uid="{7F26C742-C456-4292-9709-EC3E3B766954}" name="Colonne100"/>
    <tableColumn id="101" xr3:uid="{0290D723-33B6-4F8B-A975-190877261A38}" name="Colonne101"/>
    <tableColumn id="102" xr3:uid="{7A2A7FB8-5013-458F-B22E-C0B5768938A1}" name="Colonne102"/>
    <tableColumn id="103" xr3:uid="{846888AB-6E9F-46EA-B679-DE419AC1CFBC}" name="Colonne103"/>
    <tableColumn id="104" xr3:uid="{BEB3A347-D673-49BB-8CE3-03752BAB2852}" name="Colonne104"/>
    <tableColumn id="105" xr3:uid="{61835335-61C2-4AEB-AF88-36F1D28973B0}" name="Colonne105"/>
    <tableColumn id="106" xr3:uid="{D952C5FA-66D7-4797-AF1D-27E4A65FF309}" name="Colonne106"/>
    <tableColumn id="107" xr3:uid="{A1D042AC-F01B-485C-999C-D61F2450ED89}" name="Colonne107"/>
    <tableColumn id="108" xr3:uid="{B5DC10B1-370D-4F6E-A0F1-5ABEDCD203BD}" name="Colonne108"/>
    <tableColumn id="109" xr3:uid="{2F55BF17-6A7B-4DB4-9F8E-9B07F9168A9D}" name="Colonne109"/>
    <tableColumn id="110" xr3:uid="{8A714F5E-50E3-4A2E-92B5-AD95EA113039}" name="Colonne110"/>
    <tableColumn id="111" xr3:uid="{D962F0FB-0401-4319-98E5-B23FFF1E9135}" name="Colonne111"/>
    <tableColumn id="112" xr3:uid="{2E9F6FA9-8967-4922-87EF-07492267F224}" name="Colonne112"/>
    <tableColumn id="113" xr3:uid="{41BE5C66-1432-43D6-BDA3-932C36E89C37}" name="Colonne113"/>
    <tableColumn id="114" xr3:uid="{133B2406-2E98-4730-998A-6D080989B743}" name="Colonne114"/>
    <tableColumn id="115" xr3:uid="{B1DD6273-A5E7-40D9-BEF7-843CBE10014D}" name="Colonne115"/>
    <tableColumn id="116" xr3:uid="{31F66E3B-A570-4D8F-86CA-36DBAEEEFEBD}" name="Colonne116"/>
    <tableColumn id="117" xr3:uid="{C28F3BD6-6B13-4E63-A232-75B5E29E2629}" name="Colonne117"/>
    <tableColumn id="118" xr3:uid="{A18D4027-73D7-4F46-A0AA-AA13BBAB256B}" name="Colonne118"/>
    <tableColumn id="119" xr3:uid="{DFB874B3-12D0-4E36-B040-58D8AA55B317}" name="Colonne119"/>
    <tableColumn id="120" xr3:uid="{C0570CBA-A017-4FCA-A4DD-9590EC057602}" name="Colonne120"/>
    <tableColumn id="121" xr3:uid="{165CA65B-1A64-4838-9789-DB3AECA62ABB}" name="Colonne121"/>
    <tableColumn id="122" xr3:uid="{7C4E0A17-8E4F-4D82-9D27-A9173DC83A07}" name="Colonne122"/>
    <tableColumn id="123" xr3:uid="{7D71537D-BF74-4053-81AE-3D002714F217}" name="Colonne123"/>
    <tableColumn id="124" xr3:uid="{0C54D399-9110-483F-9B25-AEA735E627B2}" name="Colonne124"/>
    <tableColumn id="125" xr3:uid="{DC85BB74-B0FA-4169-BDC2-49F339A6FD68}" name="Colonne125"/>
    <tableColumn id="126" xr3:uid="{CB8C3823-039B-43FD-90D6-E294BC81BDD6}" name="Colonne126"/>
    <tableColumn id="127" xr3:uid="{3768EA95-7176-422A-80A2-B042768DDC65}" name="Colonne127"/>
    <tableColumn id="128" xr3:uid="{8887BEED-D07A-45AE-981E-E6273E3CF56C}" name="Colonne128"/>
    <tableColumn id="129" xr3:uid="{C784A549-D4DA-4A08-B8F2-ED2922644164}" name="Colonne129"/>
    <tableColumn id="130" xr3:uid="{B9001BDA-6E11-4C99-AD39-CBED607A6511}" name="Colonne130"/>
    <tableColumn id="131" xr3:uid="{AE509494-40AC-425B-843D-699B588EAAFB}" name="Colonne131"/>
    <tableColumn id="132" xr3:uid="{1D555576-8AC5-45FB-A03F-3D3BBD1D6604}" name="Colonne132"/>
    <tableColumn id="133" xr3:uid="{869ED175-98AE-48D1-A434-EF53C0D30F92}" name="Colonne133"/>
    <tableColumn id="134" xr3:uid="{2FEE3A1B-347F-4B0A-A6F6-48D746B34F5C}" name="Colonne134"/>
    <tableColumn id="135" xr3:uid="{5E8FA5B3-4298-4C3D-8D42-FC7C29CBF017}" name="Colonne135"/>
    <tableColumn id="136" xr3:uid="{E811B473-7A3C-4B2B-A0D2-7B213DEFDF53}" name="Colonne136"/>
    <tableColumn id="137" xr3:uid="{BC6B939C-2BCC-4973-9CEB-D1A4EF1CDD69}" name="Colonne137"/>
    <tableColumn id="138" xr3:uid="{7A05F9F9-1D83-43BE-AAC5-EF7F4289A574}" name="Colonne138"/>
    <tableColumn id="139" xr3:uid="{96FBDB6E-A782-4C67-B830-91766EDF0320}" name="Colonne139"/>
    <tableColumn id="140" xr3:uid="{91480BB8-A816-4B46-92B5-7461EB25CFD7}" name="Colonne140"/>
    <tableColumn id="141" xr3:uid="{729C15E2-D920-4ABE-A6E9-866A6A8B2F80}" name="Colonne141"/>
    <tableColumn id="142" xr3:uid="{287BAE20-3203-40E3-8495-F31B7D1776A9}" name="Colonne142"/>
    <tableColumn id="143" xr3:uid="{EB04145E-818F-4328-8EAE-F4C233FAFF5E}" name="Colonne143"/>
    <tableColumn id="144" xr3:uid="{511E7BA4-6E78-45EC-B884-D3C60AAFF0F9}" name="Colonne144"/>
    <tableColumn id="145" xr3:uid="{695517DB-553D-41B2-9884-6526AEFEAF9A}" name="Colonne145"/>
    <tableColumn id="146" xr3:uid="{DEDA8639-08C5-4E76-AE93-CD0BA6FF12DF}" name="Colonne146"/>
    <tableColumn id="147" xr3:uid="{B29AB4C4-5DCE-491D-A431-92B84F260A94}" name="Colonne147"/>
    <tableColumn id="148" xr3:uid="{FA9D5EA9-BB81-421B-8C4F-E54ED66746BA}" name="Colonne148"/>
    <tableColumn id="149" xr3:uid="{46F74C2B-0A7C-459A-8E96-458C1E43298E}" name="Colonne149"/>
    <tableColumn id="150" xr3:uid="{214E0778-E00A-4388-BE96-747458258099}" name="Colonne150"/>
    <tableColumn id="151" xr3:uid="{6B3F3544-01A2-4C60-B161-06C956E3EAC6}" name="Colonne151"/>
    <tableColumn id="152" xr3:uid="{F5894158-E911-48BA-9CA8-E4CA74765F0F}" name="Colonne152"/>
    <tableColumn id="153" xr3:uid="{FC264F66-3666-442A-A238-CA8FF8B7DDAE}" name="Colonne153"/>
    <tableColumn id="154" xr3:uid="{4DE55398-40C0-44F2-8966-F191D064E8FD}" name="Colonne154"/>
    <tableColumn id="155" xr3:uid="{BA4756A9-B99C-41B3-B57D-A6A0A6FE0D6A}" name="Colonne155"/>
    <tableColumn id="156" xr3:uid="{33BC3DBD-1DE5-41F5-AF7A-91F042E73958}" name="Colonne156"/>
    <tableColumn id="157" xr3:uid="{5209289E-E0DF-43D8-829F-C6B5F1BDD097}" name="Colonne157"/>
    <tableColumn id="158" xr3:uid="{F39FB17F-026E-4949-9C57-8490A29E8EF0}" name="Colonne158"/>
    <tableColumn id="159" xr3:uid="{1C7FE181-1300-4909-89D6-4B2625D31C89}" name="Colonne159"/>
    <tableColumn id="160" xr3:uid="{E4FB2AE0-FE65-4076-9B55-8A49259CC022}" name="Colonne160"/>
    <tableColumn id="161" xr3:uid="{CA48AF56-120E-4EC8-87B2-03C997651298}" name="Colonne161"/>
    <tableColumn id="162" xr3:uid="{B9FF2B7B-A3CB-4BA2-855D-007D41A267B7}" name="Colonne162"/>
    <tableColumn id="163" xr3:uid="{BE85A6EB-11DC-4355-BB87-C80EB2A93464}" name="Colonne163"/>
    <tableColumn id="164" xr3:uid="{D0E06471-FB81-4FA9-B835-9244A060C6A7}" name="Colonne164"/>
    <tableColumn id="165" xr3:uid="{CDAED0F3-54C8-4CC9-83A1-B343BA58722C}" name="Colonne165"/>
    <tableColumn id="166" xr3:uid="{D608259E-D496-4236-8F3D-C059B95D6DBD}" name="Colonne166"/>
    <tableColumn id="167" xr3:uid="{AB4F8329-AE6D-4C5F-A47C-D13511953842}" name="Colonne167"/>
    <tableColumn id="168" xr3:uid="{B94C2B40-EAE3-4D4D-967F-57449965DC13}" name="Colonne168"/>
    <tableColumn id="169" xr3:uid="{A02D07B8-7BE7-45E2-9EB2-98774CC38EAA}" name="Colonne169"/>
    <tableColumn id="170" xr3:uid="{5DE336D9-5467-478B-B202-999C891F19AD}" name="Colonne170"/>
    <tableColumn id="171" xr3:uid="{F50FC473-BB05-4B65-B38A-620A5F8F38D2}" name="Colonne171"/>
    <tableColumn id="172" xr3:uid="{837C01F2-4CF2-452C-891B-EA447059B97A}" name="Colonne172"/>
    <tableColumn id="173" xr3:uid="{F2ECFD6E-E11C-403A-A200-E2FF27DD712A}" name="Colonne173"/>
    <tableColumn id="174" xr3:uid="{A6677883-DA7B-43D1-8D48-BC7427A15D55}" name="Colonne174"/>
    <tableColumn id="175" xr3:uid="{EAD9EF01-A46D-4CD3-A837-33198AB62873}" name="Colonne175"/>
    <tableColumn id="176" xr3:uid="{41660A12-8A11-4C36-8D2A-10EB0D5184F1}" name="Colonne176"/>
    <tableColumn id="177" xr3:uid="{0C79B089-7445-4C85-99DB-39DC8908DBF0}" name="Colonne177"/>
    <tableColumn id="178" xr3:uid="{7E758790-5577-465C-A37F-7A1E8BF162CC}" name="Colonne178"/>
    <tableColumn id="179" xr3:uid="{2BF23334-1DDD-480F-8AE6-3BAA0814DE28}" name="Colonne179"/>
    <tableColumn id="180" xr3:uid="{B9A3253D-8566-45F8-9DFD-F482A7667E0D}" name="Colonne180"/>
    <tableColumn id="181" xr3:uid="{ED9D317B-2589-4E24-8281-AB571DC38137}" name="Colonne181"/>
    <tableColumn id="182" xr3:uid="{4035EA7B-641F-4B2A-8E3C-5FD2945DA876}" name="Colonne182"/>
    <tableColumn id="183" xr3:uid="{010B5DBC-E29F-4180-945A-9D20201B4266}" name="Colonne183"/>
    <tableColumn id="184" xr3:uid="{D15C262E-A056-4991-B8EC-DFC838849DBA}" name="Colonne184"/>
    <tableColumn id="185" xr3:uid="{5DA2E9C5-5961-4C4C-ABE4-CF9CD3A8C5E8}" name="Colonne185"/>
    <tableColumn id="186" xr3:uid="{9E51E906-861A-4C76-A889-C2324B4F98D0}" name="Colonne186"/>
    <tableColumn id="187" xr3:uid="{BE452B80-1E35-456A-8FBF-EE1837111528}" name="Colonne187"/>
    <tableColumn id="188" xr3:uid="{DC059B13-4B1D-46E1-B3B8-0BF8DC47FB28}" name="Colonne188"/>
    <tableColumn id="189" xr3:uid="{FF1406D3-97BD-4FF8-ACA4-4FD691F6FBBE}" name="Colonne189"/>
    <tableColumn id="190" xr3:uid="{2944788B-6FE1-4322-B4C6-70B326E00AFB}" name="Colonne190"/>
    <tableColumn id="191" xr3:uid="{F1DDBB6D-C62B-4B34-9001-B72F50708D2E}" name="Colonne191"/>
    <tableColumn id="192" xr3:uid="{3ACB3013-78EE-4C81-B727-68EDE219813B}" name="Colonne192"/>
    <tableColumn id="193" xr3:uid="{D5625D78-A132-4504-B7FC-949DF57C2387}" name="Colonne193"/>
    <tableColumn id="194" xr3:uid="{32207581-4358-4591-93DE-D1207DAE649F}" name="Colonne194"/>
    <tableColumn id="195" xr3:uid="{A9F64190-511A-4293-9D80-F2DC96EA7A50}" name="Colonne195"/>
    <tableColumn id="196" xr3:uid="{51EF4EC7-1349-4A30-9ECE-5A7F3037A98C}" name="Colonne196"/>
    <tableColumn id="197" xr3:uid="{A0A7A78D-4268-4D44-9EAF-6DE667802415}" name="Colonne197"/>
    <tableColumn id="198" xr3:uid="{F878662D-4AD8-4712-8F89-AD217CD5214D}" name="Colonne198"/>
    <tableColumn id="199" xr3:uid="{175B27E7-3B3E-4AEC-99C3-C013537CE3DA}" name="Colonne199"/>
    <tableColumn id="200" xr3:uid="{C9E1C63F-A06B-420A-9107-A474BD9F5A58}" name="Colonne200"/>
    <tableColumn id="201" xr3:uid="{AF764DE6-D366-423C-9D07-460EB51D648D}" name="Colonne201"/>
    <tableColumn id="202" xr3:uid="{80BFAA11-AD57-42CD-B659-4D443F9CAB68}" name="Colonne202"/>
    <tableColumn id="203" xr3:uid="{8A08048B-8727-4CF3-ADB4-166EDA6AFA0A}" name="Colonne203"/>
    <tableColumn id="204" xr3:uid="{9D244C71-CED0-42CD-9F01-2C09D6D1F165}" name="Colonne204"/>
    <tableColumn id="205" xr3:uid="{9AFB1D9D-8E51-40EC-AD80-E507C8F63C80}" name="Colonne205"/>
    <tableColumn id="206" xr3:uid="{11D7934E-F16B-4BCE-9C8A-03348F65BA74}" name="Colonne206"/>
    <tableColumn id="207" xr3:uid="{C17C64FF-5281-4BF7-BA98-BB3F708A07F6}" name="Colonne207"/>
    <tableColumn id="208" xr3:uid="{784D3BB6-9623-4B45-962C-854D00B4D96B}" name="Colonne208"/>
    <tableColumn id="209" xr3:uid="{34CFB039-9077-428C-B76C-F18910032AFD}" name="Colonne209"/>
    <tableColumn id="210" xr3:uid="{F1C2A5EE-C2C4-41DD-B96C-EB1E482B8CD3}" name="Colonne210"/>
    <tableColumn id="211" xr3:uid="{12DE6A35-99E7-44FB-B2B6-ED75DD2FDB03}" name="Colonne211"/>
    <tableColumn id="212" xr3:uid="{AE92E8D2-CF56-47A5-91B9-37DFD0F1F5D3}" name="Colonne212"/>
    <tableColumn id="213" xr3:uid="{FBE981C7-E457-4C35-B41A-68D9CFA6F402}" name="Colonne213"/>
    <tableColumn id="214" xr3:uid="{2CC478D9-9A90-4F1E-A1EF-431694D51DA4}" name="Colonne214"/>
    <tableColumn id="215" xr3:uid="{8863A0C2-02E7-464A-9187-D612D3AA7639}" name="Colonne215"/>
    <tableColumn id="216" xr3:uid="{2502C53B-8623-4C03-9669-8B3967DE92E9}" name="Colonne216"/>
    <tableColumn id="217" xr3:uid="{525E6F21-EFB2-4E6B-BDF5-5411A659158E}" name="Colonne217"/>
    <tableColumn id="218" xr3:uid="{E5E470C2-9845-4D7E-A996-C28730DF4CBA}" name="Colonne218"/>
    <tableColumn id="219" xr3:uid="{E6B180FA-5A7E-455B-8BB4-D3C66E6B2A57}" name="Colonne219"/>
    <tableColumn id="220" xr3:uid="{5C9C6872-C9D0-466C-86D5-6F6707797787}" name="Colonne220"/>
    <tableColumn id="221" xr3:uid="{3103A994-C7DF-4282-A1E4-F95AB53AEB67}" name="Colonne221"/>
    <tableColumn id="222" xr3:uid="{35051219-0EA0-4BF1-B74B-5ED1C45DA4CE}" name="Colonne222"/>
    <tableColumn id="223" xr3:uid="{83194F47-EFC9-4A06-B246-83021C103AA5}" name="Colonne223"/>
    <tableColumn id="224" xr3:uid="{84820F5C-87D7-440C-8F7F-D5409208752A}" name="Colonne224"/>
    <tableColumn id="225" xr3:uid="{FA90C9A1-F2CB-406F-96D5-B764FA9CD7C7}" name="Colonne225"/>
    <tableColumn id="226" xr3:uid="{4B8E1AE6-CEA9-4513-A103-CA6E2B1986B1}" name="Colonne226"/>
    <tableColumn id="227" xr3:uid="{D322FCB0-1C40-4165-900C-97820A709A12}" name="Colonne227"/>
    <tableColumn id="228" xr3:uid="{D54CA6EF-E78F-4D5B-BC28-FB30DA730FAB}" name="Colonne228"/>
    <tableColumn id="229" xr3:uid="{6E40FAFA-BB01-4331-82C6-BB7FDF082D85}" name="Colonne229"/>
    <tableColumn id="230" xr3:uid="{5F30D906-110B-4BDF-A8E3-30F496CAB650}" name="Colonne230"/>
    <tableColumn id="231" xr3:uid="{B9B1D756-024A-4B6E-9099-CFA14A6FDFF7}" name="Colonne231"/>
    <tableColumn id="232" xr3:uid="{F1CF8613-97C4-4641-9332-D7436F54B7E1}" name="Colonne232"/>
    <tableColumn id="233" xr3:uid="{BFCDDF91-6A9F-42F8-BDA2-192EEF0CFDCE}" name="Colonne233"/>
    <tableColumn id="234" xr3:uid="{5DC0DA68-7303-449F-B546-C862D906E977}" name="Colonne234"/>
    <tableColumn id="235" xr3:uid="{E783CA03-38EC-4CB0-9247-D7992E0C9FB4}" name="Colonne235"/>
    <tableColumn id="236" xr3:uid="{7FD2E807-B97B-4E70-BFFD-7A452DCD2718}" name="Colonne236"/>
    <tableColumn id="237" xr3:uid="{99E46740-04AA-4889-8BBC-1A7CDD1EB013}" name="Colonne237"/>
    <tableColumn id="238" xr3:uid="{B4677F46-886A-4A09-9FBF-AF30A0EC0D26}" name="Colonne238"/>
    <tableColumn id="239" xr3:uid="{A1AD4A92-10C6-4CD6-A922-ED4FEA07BDB9}" name="Colonne239"/>
    <tableColumn id="240" xr3:uid="{18C6052B-5D79-45A5-BFD6-0BE4C87746B9}" name="Colonne240"/>
    <tableColumn id="241" xr3:uid="{C45EE63E-8AB7-4CF6-B90E-8B81488943F1}" name="Colonne241"/>
    <tableColumn id="242" xr3:uid="{3DB5725B-DE3D-4C4D-9ACB-A07B56E9FABB}" name="Colonne242"/>
    <tableColumn id="243" xr3:uid="{C6875898-DFCC-4656-BEBC-047B73204CEE}" name="Colonne243"/>
    <tableColumn id="244" xr3:uid="{9FE5193D-A6C3-4F71-9501-C81325203312}" name="Colonne244"/>
    <tableColumn id="245" xr3:uid="{42AE440F-7E01-46EC-B1A7-6B2BC4392F1C}" name="Colonne245"/>
    <tableColumn id="246" xr3:uid="{E6F7046D-BB25-4781-8111-F738D91C5E17}" name="Colonne246"/>
    <tableColumn id="247" xr3:uid="{463F4CE9-4728-44BF-841F-621BF6785CB9}" name="Colonne247"/>
    <tableColumn id="248" xr3:uid="{E9157EED-586E-414F-92BA-A9C29ED0BBCF}" name="Colonne248"/>
    <tableColumn id="249" xr3:uid="{90835DBC-A8DB-4D7F-9C7E-48C0288A57C2}" name="Colonne249"/>
    <tableColumn id="250" xr3:uid="{E4C7ACEA-6E07-422C-88A4-57271F0E1CA3}" name="Colonne250"/>
    <tableColumn id="251" xr3:uid="{5F7593F3-60B9-4D7F-8C04-3018201FB2B6}" name="Colonne251"/>
    <tableColumn id="252" xr3:uid="{740735E7-F7D8-451A-B676-303C6BE599A4}" name="Colonne252"/>
    <tableColumn id="253" xr3:uid="{C2276D9E-E01E-4792-A1B1-7A68E249A6A7}" name="Colonne253"/>
    <tableColumn id="254" xr3:uid="{08D66928-EFB0-46A8-9B10-8EDC9DA540DF}" name="Colonne254"/>
    <tableColumn id="255" xr3:uid="{F6DE9DE1-54A9-43D7-82CD-197B7BD2947B}" name="Colonne255"/>
    <tableColumn id="256" xr3:uid="{9067A07D-D385-4AF9-976B-263CFE42C17B}" name="Colonne256"/>
    <tableColumn id="257" xr3:uid="{3880FDE4-325B-43B8-8302-E1274AB5D091}" name="Colonne257"/>
    <tableColumn id="258" xr3:uid="{C301F9BA-32E0-4880-B84A-0B81E4AB7D65}" name="Colonne258"/>
    <tableColumn id="259" xr3:uid="{A6B8C8A8-EEB2-4718-8845-713F8DDF3C55}" name="Colonne259"/>
    <tableColumn id="260" xr3:uid="{78A3175D-C3F7-4AAD-A204-E8F732B65015}" name="Colonne260"/>
    <tableColumn id="261" xr3:uid="{3CFBDC23-9FE0-42D4-A188-B751DE55D447}" name="Colonne261"/>
    <tableColumn id="262" xr3:uid="{9ACB44F0-8948-40B2-A263-23DDC08291C9}" name="Colonne262"/>
    <tableColumn id="263" xr3:uid="{F30F2F9F-6438-48FE-A03E-239C441555CC}" name="Colonne263"/>
    <tableColumn id="264" xr3:uid="{BDAEEF62-B1B6-436D-A920-A0817554222A}" name="Colonne264"/>
    <tableColumn id="265" xr3:uid="{1DF02C5D-1575-41BA-A5DC-BC59C2586B82}" name="Colonne265"/>
    <tableColumn id="266" xr3:uid="{D00E21E8-CAA8-498B-AD1B-38145ABDC4C9}" name="Colonne266"/>
    <tableColumn id="267" xr3:uid="{AB767B1E-B362-429E-8E51-EEF85BBD9763}" name="Colonne267"/>
    <tableColumn id="268" xr3:uid="{96E8104C-15B1-4B38-9568-A0E15B3A6839}" name="Colonne268"/>
    <tableColumn id="269" xr3:uid="{C3455D7B-4B8B-4C7F-B7B2-C7148655E126}" name="Colonne269"/>
    <tableColumn id="270" xr3:uid="{5A6A76B8-9B64-42EF-85B3-AD83B775DD3E}" name="Colonne270"/>
    <tableColumn id="271" xr3:uid="{94FB8C5F-2D5A-46B8-9951-B235329299A0}" name="Colonne271"/>
    <tableColumn id="272" xr3:uid="{010F9F30-E8D4-45B3-AA28-FFC90A250C34}" name="Colonne272"/>
    <tableColumn id="273" xr3:uid="{2D0981C9-777B-4EC7-804A-2421A9F40F70}" name="Colonne273"/>
    <tableColumn id="274" xr3:uid="{5BBA0E98-32B5-4CA4-BDAD-DCA3E979B285}" name="Colonne274"/>
    <tableColumn id="275" xr3:uid="{5E6F790A-9AE5-4DCE-A14C-63839CCCBBE3}" name="Colonne275"/>
    <tableColumn id="276" xr3:uid="{0570F555-5179-41CA-A275-C1BFDCDE7830}" name="Colonne276"/>
    <tableColumn id="277" xr3:uid="{E8BBBA4D-5002-4C52-AE20-7E7314D17546}" name="Colonne277"/>
    <tableColumn id="278" xr3:uid="{8096721B-8F11-4736-907E-1281A8661D66}" name="Colonne278"/>
    <tableColumn id="279" xr3:uid="{C5138250-1551-484E-80A9-D35104747AE3}" name="Colonne279"/>
    <tableColumn id="280" xr3:uid="{EA9A94D2-455E-4D96-AAE5-215E30461165}" name="Colonne280"/>
    <tableColumn id="281" xr3:uid="{471E47C1-65E7-41E6-B1EF-D33B2CF08E42}" name="Colonne281"/>
    <tableColumn id="282" xr3:uid="{4D0491DB-C094-4328-8D9E-FA4B80C15480}" name="Colonne282"/>
    <tableColumn id="283" xr3:uid="{32A059FA-E79B-4BF5-8498-B8F51E58F755}" name="Colonne283"/>
    <tableColumn id="284" xr3:uid="{152B7EB0-6C1A-468E-AFA7-92125807BA0E}" name="Colonne284"/>
    <tableColumn id="285" xr3:uid="{918FE53F-B787-427A-BAF4-433638F97B23}" name="Colonne285"/>
    <tableColumn id="286" xr3:uid="{0C9A274A-79B1-416D-BEB0-C82CBFE987AA}" name="Colonne286"/>
    <tableColumn id="287" xr3:uid="{3DBCE4BE-3882-4F1D-92D9-F23EA4875C61}" name="Colonne287"/>
    <tableColumn id="288" xr3:uid="{EC447942-406F-4C18-AF6D-5526535FA6CB}" name="Colonne288"/>
    <tableColumn id="289" xr3:uid="{1CE45C51-3591-49A7-9879-CBCC7A9C78EE}" name="Colonne289"/>
    <tableColumn id="290" xr3:uid="{017F0F65-A76D-4796-8922-668AF8AE5D36}" name="Colonne290"/>
    <tableColumn id="291" xr3:uid="{9E57C057-E9EA-480A-BBA6-7475CC2CAE3B}" name="Colonne291"/>
    <tableColumn id="292" xr3:uid="{68264D74-8A10-40AB-AC51-F549229476E8}" name="Colonne292"/>
    <tableColumn id="293" xr3:uid="{5C3CC703-DAD8-4C59-8452-470FFE203C48}" name="Colonne293"/>
    <tableColumn id="294" xr3:uid="{8F055843-8BCF-4295-A044-476A48EF424F}" name="Colonne294"/>
    <tableColumn id="295" xr3:uid="{6BCCFA9A-4215-4988-8240-EABF72D9DA8B}" name="Colonne295"/>
    <tableColumn id="296" xr3:uid="{F55AB806-D3DC-45AA-B757-0F763B076A0A}" name="Colonne296"/>
    <tableColumn id="297" xr3:uid="{2B6F865C-3C15-42A6-9495-6BD0EF88F20B}" name="Colonne297"/>
    <tableColumn id="298" xr3:uid="{D78E7D09-6E3A-45D2-A443-FD3A702FE772}" name="Colonne298"/>
    <tableColumn id="299" xr3:uid="{66DD13FE-1ABB-423B-8F23-C28229719A24}" name="Colonne299"/>
    <tableColumn id="300" xr3:uid="{670C682D-2EFF-441D-947F-2EB57D72DB4B}" name="Colonne300"/>
    <tableColumn id="301" xr3:uid="{3BD6BA7B-B9AF-4CBB-9F44-0D92829D589E}" name="Colonne301"/>
    <tableColumn id="302" xr3:uid="{757D7A3F-64CF-4F69-8614-3BBDC255F0C5}" name="Colonne302"/>
    <tableColumn id="303" xr3:uid="{D82B134A-973F-464B-A8A2-B78C2E8990FE}" name="Colonne303"/>
    <tableColumn id="304" xr3:uid="{CA9F201D-413F-4472-9487-1C18035BCDCF}" name="Colonne304"/>
    <tableColumn id="305" xr3:uid="{37863FCA-914C-4B62-AA3D-9507ECF6BA9C}" name="Colonne305"/>
    <tableColumn id="306" xr3:uid="{9518C8E8-2B5B-4FAA-AC47-E0C9D4D35856}" name="Colonne306"/>
    <tableColumn id="307" xr3:uid="{C073EA88-8E96-4FAF-A335-6567C0650B42}" name="Colonne307"/>
    <tableColumn id="308" xr3:uid="{9B68242D-FE4E-409D-9D85-6A4764370706}" name="Colonne308"/>
    <tableColumn id="309" xr3:uid="{E71DFA23-9A76-4062-826C-6F886567926F}" name="Colonne309"/>
    <tableColumn id="310" xr3:uid="{4021B45E-B89E-4C95-9FCB-704594CC5342}" name="Colonne310"/>
    <tableColumn id="311" xr3:uid="{7CDFDF8D-82CD-464C-BE77-A7400103603D}" name="Colonne311"/>
    <tableColumn id="312" xr3:uid="{F7970F27-ABD5-491D-AD32-E85DC79AB543}" name="Colonne312"/>
    <tableColumn id="313" xr3:uid="{FFA266DA-858B-4F4D-9F72-9963F86E3133}" name="Colonne313"/>
    <tableColumn id="314" xr3:uid="{5C85DAB5-1E33-4FBC-BB70-E0C8C3D613C6}" name="Colonne314"/>
    <tableColumn id="315" xr3:uid="{A7F9525A-DCD1-4A32-9D56-D746A8F0AAD5}" name="Colonne315"/>
    <tableColumn id="316" xr3:uid="{E30C796B-4530-4E46-A11C-47F4D9244D11}" name="Colonne316"/>
    <tableColumn id="317" xr3:uid="{E33E8424-D983-4FB1-A2C1-A3439422EE1F}" name="Colonne317"/>
    <tableColumn id="318" xr3:uid="{68D051DE-50F1-4963-8C80-2FFEE76BB156}" name="Colonne318"/>
    <tableColumn id="319" xr3:uid="{EC19F70F-C6CD-42FE-9847-E51C77ADB302}" name="Colonne319"/>
    <tableColumn id="320" xr3:uid="{5C3F90D0-49AA-4DDA-8CE2-D7C889D6151C}" name="Colonne320"/>
    <tableColumn id="321" xr3:uid="{A2259AB5-E7F0-41BE-BBA6-1763BE5DD3B4}" name="Colonne321"/>
    <tableColumn id="322" xr3:uid="{6C7DFDEB-9382-4EF9-B791-9195FB231854}" name="Colonne322"/>
    <tableColumn id="323" xr3:uid="{91DE692C-EE04-4CA8-B6E5-0C79105B34AC}" name="Colonne323"/>
    <tableColumn id="324" xr3:uid="{9ABDED77-D0DB-4746-80D0-B05768CFBEBC}" name="Colonne324"/>
    <tableColumn id="325" xr3:uid="{C3E0BC7C-C9C2-41D2-A9D7-82CC1E45804C}" name="Colonne325"/>
    <tableColumn id="326" xr3:uid="{A177A401-FA3B-44EC-8393-CA745EB756C1}" name="Colonne326"/>
    <tableColumn id="327" xr3:uid="{7EBE5921-7248-478C-AF54-4FD9CFD19C18}" name="Colonne327"/>
    <tableColumn id="328" xr3:uid="{A05EAD71-98F2-453E-BD0E-2A1ED47C57EF}" name="Colonne328"/>
    <tableColumn id="329" xr3:uid="{595BC728-1AB7-4287-A0E5-95BBA336C884}" name="Colonne329"/>
    <tableColumn id="330" xr3:uid="{EB034A6F-BD71-4670-ACB8-C00EA9303D41}" name="Colonne330"/>
    <tableColumn id="331" xr3:uid="{CE9BEB7A-0B4F-428F-A287-3D3CE6D0D5DF}" name="Colonne331"/>
    <tableColumn id="332" xr3:uid="{A30F1E2D-0CFD-4503-9F59-6749CACFF835}" name="Colonne332"/>
    <tableColumn id="333" xr3:uid="{E38601CB-5EE4-492E-911A-738CD7AA2860}" name="Colonne333"/>
    <tableColumn id="334" xr3:uid="{50CD7286-1351-4540-9335-7334A5A7DED5}" name="Colonne334"/>
    <tableColumn id="335" xr3:uid="{0987D411-9A59-4523-8D73-55DD4B48A0D8}" name="Colonne335"/>
    <tableColumn id="336" xr3:uid="{48075C9D-8C09-4A79-B7A2-43DC3C2D8630}" name="Colonne336"/>
    <tableColumn id="337" xr3:uid="{9BFF75A4-8420-4DE9-95F1-DBE691377662}" name="Colonne337"/>
    <tableColumn id="338" xr3:uid="{3082A783-74E9-4FA8-ABD9-DCB3874B88CC}" name="Colonne338"/>
    <tableColumn id="339" xr3:uid="{13E15B3C-939B-475D-BB64-98B160B58097}" name="Colonne339"/>
    <tableColumn id="340" xr3:uid="{8D552F98-E4CF-49F0-BE14-DDB88BE3C491}" name="Colonne340"/>
    <tableColumn id="341" xr3:uid="{90BC154D-AA0B-4449-BAB8-24269F978178}" name="Colonne341"/>
    <tableColumn id="342" xr3:uid="{C8348C4F-F541-4046-8933-D3C7CED37EB2}" name="Colonne342"/>
    <tableColumn id="343" xr3:uid="{A7D5392F-495B-4327-9742-DF6F361A9B29}" name="Colonne343"/>
    <tableColumn id="344" xr3:uid="{93035F29-A6FA-4474-8224-4AB1BFB5C30B}" name="Colonne344"/>
    <tableColumn id="345" xr3:uid="{E44D2B9F-8F0E-48F9-BDEC-C334665709F8}" name="Colonne345"/>
    <tableColumn id="346" xr3:uid="{FD7BC02D-5407-44BB-890C-CD15B8142829}" name="Colonne346"/>
    <tableColumn id="347" xr3:uid="{F72FCAA1-2D17-4895-8ECE-19E245570FF3}" name="Colonne347"/>
    <tableColumn id="348" xr3:uid="{4AA5E9A9-4A9A-434A-BFD5-10144AE04701}" name="Colonne348"/>
    <tableColumn id="349" xr3:uid="{7FC06605-9F3C-4042-A37F-2AE5930596CB}" name="Colonne349"/>
    <tableColumn id="350" xr3:uid="{CC8F4248-583A-4D38-8AAB-D7403AF9E77E}" name="Colonne350"/>
    <tableColumn id="351" xr3:uid="{6C59159D-1303-4958-94D4-AC33F62AB19B}" name="Colonne351"/>
    <tableColumn id="352" xr3:uid="{762BF8F8-5EE3-44F2-8C9D-8A6A4CD16C5D}" name="Colonne352"/>
    <tableColumn id="353" xr3:uid="{71BFBE5A-2D6E-4638-A296-702F1E4BA571}" name="Colonne353"/>
    <tableColumn id="354" xr3:uid="{6C2E1F7A-F27A-480E-A6C3-141D8ED8522A}" name="Colonne354"/>
    <tableColumn id="355" xr3:uid="{CBDC232C-7F43-45A0-806F-6E75E5CA16C8}" name="Colonne355"/>
    <tableColumn id="356" xr3:uid="{BDC6C6CB-4CAF-4CA8-999C-668E97F484F0}" name="Colonne356"/>
    <tableColumn id="357" xr3:uid="{A15D9072-3068-4F00-9C1B-6B1701F8F559}" name="Colonne357"/>
    <tableColumn id="358" xr3:uid="{CDCAD5D3-1A7D-4EF1-B5F9-4FE1C98069FE}" name="Colonne358"/>
    <tableColumn id="359" xr3:uid="{F0D3581A-2935-4086-AB55-2C084E2A2A2F}" name="Colonne359"/>
    <tableColumn id="360" xr3:uid="{6EB00984-7A07-4B06-8CD0-166D74929674}" name="Colonne360"/>
    <tableColumn id="361" xr3:uid="{BB8DB4F2-6A55-4A6E-B4F0-3A26C59A2C0A}" name="Colonne361"/>
    <tableColumn id="362" xr3:uid="{91EE8D91-4CE5-4CF6-9B7B-BEB4F3EF6D12}" name="Colonne362"/>
    <tableColumn id="363" xr3:uid="{3C5FB54A-2B63-4BDE-B3BD-286E1FA60AFF}" name="Colonne363"/>
    <tableColumn id="364" xr3:uid="{52E4A535-FB8C-4A88-80ED-EA94E1C46BD9}" name="Colonne364"/>
    <tableColumn id="365" xr3:uid="{58CD04CD-DF81-4084-B050-65D799A70B9A}" name="Colonne365"/>
    <tableColumn id="366" xr3:uid="{C0702FF9-AC9C-400E-877C-008C81F77A69}" name="Colonne366"/>
    <tableColumn id="367" xr3:uid="{E1F956D8-1EB1-454B-AC5E-61BF8ADB94C7}" name="Colonne367"/>
    <tableColumn id="368" xr3:uid="{C3E7252A-0B98-462A-B751-2066DB57A1C4}" name="Colonne368"/>
    <tableColumn id="369" xr3:uid="{E3E5DD4C-7109-4620-AE0F-5194771E8B91}" name="Colonne369"/>
    <tableColumn id="370" xr3:uid="{1188AF70-48FC-422F-ADAC-C2D4F321C12C}" name="Colonne370"/>
    <tableColumn id="371" xr3:uid="{F3A66288-DB31-44DE-B059-7172695B5CC7}" name="Colonne371"/>
    <tableColumn id="372" xr3:uid="{6537580C-31B9-474F-AF14-FB89E165F842}" name="Colonne372"/>
    <tableColumn id="373" xr3:uid="{F2988972-6F0A-4371-B526-428875E04595}" name="Colonne373"/>
    <tableColumn id="374" xr3:uid="{4D0CD979-9BED-4345-BBE5-8CC6CA24AAD2}" name="Colonne374"/>
    <tableColumn id="375" xr3:uid="{B3293515-BF39-4FE5-B840-8CA97574AE42}" name="Colonne375"/>
    <tableColumn id="376" xr3:uid="{D0B8D3B9-544F-485C-A81B-6A9C619A843A}" name="Colonne376"/>
    <tableColumn id="377" xr3:uid="{212849CD-2E57-431A-848A-188ED98EA858}" name="Colonne377"/>
    <tableColumn id="378" xr3:uid="{E590277D-C8AA-4A90-9857-23220B7F5688}" name="Colonne378"/>
    <tableColumn id="379" xr3:uid="{C779C607-55B7-46B5-A6E4-AC6AB4243CFE}" name="Colonne379"/>
    <tableColumn id="380" xr3:uid="{2AD7E8B0-8B5B-4882-B95E-B80D613CA23B}" name="Colonne380"/>
    <tableColumn id="381" xr3:uid="{76727562-D623-4E45-B76D-E28CD50DC7D8}" name="Colonne381"/>
    <tableColumn id="382" xr3:uid="{A7413EA1-B785-4FC3-9BF8-2F109904DDE9}" name="Colonne382"/>
    <tableColumn id="383" xr3:uid="{62B5F77A-6C5B-41FF-94E5-17651F9D8B39}" name="Colonne383"/>
    <tableColumn id="384" xr3:uid="{7F3E8921-FE3F-42E2-BB54-1966709499B7}" name="Colonne384"/>
    <tableColumn id="385" xr3:uid="{B3C1C77F-D963-4FF2-9060-BDA531903B0C}" name="Colonne385"/>
    <tableColumn id="386" xr3:uid="{9AB58BF1-A3A4-41EB-A3F7-2BC4C18C6993}" name="Colonne386"/>
    <tableColumn id="387" xr3:uid="{3DE13010-F2FD-4B7C-84D0-68CEBAE0B90F}" name="Colonne387"/>
    <tableColumn id="388" xr3:uid="{8F800B3B-E9F5-4C22-8435-038BE47ADF8F}" name="Colonne388"/>
    <tableColumn id="389" xr3:uid="{4963F103-51BA-47F7-B82E-4D06BF2F71B0}" name="Colonne389"/>
    <tableColumn id="390" xr3:uid="{E36E95A8-8A63-4D1A-A3F5-F44224621D1B}" name="Colonne390"/>
    <tableColumn id="391" xr3:uid="{48B5A8E5-BAEB-4C7C-846B-B70F1B88FFBF}" name="Colonne391"/>
    <tableColumn id="392" xr3:uid="{F28EC855-4687-4EBD-9735-2FABBA3DFC76}" name="Colonne392"/>
    <tableColumn id="393" xr3:uid="{5C7339E1-57FE-4E8A-A311-1378E07536D6}" name="Colonne393"/>
    <tableColumn id="394" xr3:uid="{7AC8CAEE-F150-48F7-AB29-ECB40B10168E}" name="Colonne394"/>
    <tableColumn id="395" xr3:uid="{ABE4B5D0-DBC6-4FEF-A18A-E4EBDB72618B}" name="Colonne395"/>
    <tableColumn id="396" xr3:uid="{80F823BE-9361-4EAE-A489-953873AA64B4}" name="Colonne396"/>
    <tableColumn id="397" xr3:uid="{4B5B5D40-C3F7-4519-957E-BE4E925E311A}" name="Colonne397"/>
    <tableColumn id="398" xr3:uid="{49FDF5C5-31F6-44FF-AC22-464E1ADFB9A7}" name="Colonne398"/>
    <tableColumn id="399" xr3:uid="{829C3067-A412-459A-8891-3CA4BA3E36A6}" name="Colonne399"/>
    <tableColumn id="400" xr3:uid="{557394CE-0AE0-4C18-818A-CDF93C82272F}" name="Colonne400"/>
    <tableColumn id="401" xr3:uid="{097783A6-0E21-4A11-A1F2-8AB405CCC436}" name="Colonne401"/>
    <tableColumn id="402" xr3:uid="{B11D933A-B306-4A9A-9594-660D111BB166}" name="Colonne402"/>
    <tableColumn id="403" xr3:uid="{8500C691-30C3-4784-993C-CC36CB3EEE22}" name="Colonne403"/>
    <tableColumn id="404" xr3:uid="{1E9A82B3-8B9E-4626-AC83-F08DF043222D}" name="Colonne404"/>
    <tableColumn id="405" xr3:uid="{AA670DB2-7052-486D-970A-0C315E300715}" name="Colonne405"/>
    <tableColumn id="406" xr3:uid="{F31CF305-0386-4C3B-90B7-2C6FBF0FE72A}" name="Colonne406"/>
    <tableColumn id="407" xr3:uid="{0253AF01-3606-45D9-BA88-2FAF479789DC}" name="Colonne407"/>
    <tableColumn id="408" xr3:uid="{DD4E8B99-54BC-4D28-93EF-786F945C1163}" name="Colonne408"/>
    <tableColumn id="409" xr3:uid="{2A3DB377-0497-471D-A521-E7A5F5BC9FF5}" name="Colonne409"/>
    <tableColumn id="410" xr3:uid="{8DE371B2-FB00-4228-953B-4E59EA6B9531}" name="Colonne410"/>
    <tableColumn id="411" xr3:uid="{D0E89C4E-A970-4895-A22F-9A39FAA10064}" name="Colonne411"/>
    <tableColumn id="412" xr3:uid="{4E5FB66F-CA62-40FE-95D7-E98ACFECEB59}" name="Colonne412"/>
    <tableColumn id="413" xr3:uid="{5D345F93-BC19-4B43-80BC-B52507CD3867}" name="Colonne413"/>
    <tableColumn id="414" xr3:uid="{55740B83-F4D3-4676-BB59-D9E3F81E5A40}" name="Colonne414"/>
    <tableColumn id="415" xr3:uid="{9A6886BE-129A-4659-B477-F90E32EE80C2}" name="Colonne415"/>
    <tableColumn id="416" xr3:uid="{FCD6E17D-D38F-4BE3-BECE-6191FA04CFFF}" name="Colonne416"/>
    <tableColumn id="417" xr3:uid="{2329ECC1-D0B5-484B-B593-53F774A73DF2}" name="Colonne417"/>
    <tableColumn id="418" xr3:uid="{FF5C7BCD-3AA9-4051-A4EB-C5AB3D208401}" name="Colonne418"/>
    <tableColumn id="419" xr3:uid="{B89BC995-5A96-4819-8B0E-1FB812600294}" name="Colonne419"/>
    <tableColumn id="420" xr3:uid="{5E5444A8-74B4-47F4-BC41-C7D9048F149C}" name="Colonne420"/>
    <tableColumn id="421" xr3:uid="{CAD6DB17-57AF-42A8-BD69-10FC84DAD657}" name="Colonne421"/>
    <tableColumn id="422" xr3:uid="{C56D2E79-4BBA-4E7C-B44E-2D55F66AA4CD}" name="Colonne422"/>
    <tableColumn id="423" xr3:uid="{BB6181AD-5263-4061-9451-5605C19F3918}" name="Colonne423"/>
    <tableColumn id="424" xr3:uid="{61DF6FF9-0888-4B06-8D85-CA26F6911646}" name="Colonne424"/>
    <tableColumn id="425" xr3:uid="{365C3F3A-4CD0-4EAD-A702-583D3E715A7E}" name="Colonne425"/>
    <tableColumn id="426" xr3:uid="{73259BF4-D932-4AA7-AAF0-81384771A5D7}" name="Colonne426"/>
    <tableColumn id="427" xr3:uid="{54F64454-F6CB-4ACB-B7C8-CB9D1143205A}" name="Colonne427"/>
    <tableColumn id="428" xr3:uid="{BD0CD564-3C94-4F62-AF45-78EC8A725DA6}" name="Colonne428"/>
    <tableColumn id="429" xr3:uid="{BF4E6FD8-F846-4EC7-8ABB-CA7BABD1BEFF}" name="Colonne429"/>
    <tableColumn id="430" xr3:uid="{51C29FC5-EB84-433D-BF55-7B54BB078A5B}" name="Colonne430"/>
    <tableColumn id="431" xr3:uid="{BC6A42B0-F45C-48EE-A077-1C4A17033EE9}" name="Colonne431"/>
    <tableColumn id="432" xr3:uid="{76C0C81A-5802-47BD-A191-BEB9D383B6FD}" name="Colonne432"/>
    <tableColumn id="433" xr3:uid="{6D2AFC6D-18A1-40F8-B5CF-4E9189C56F08}" name="Colonne433"/>
    <tableColumn id="434" xr3:uid="{49411ED6-F9AF-44D3-BD2D-8A1E100BAC03}" name="Colonne434"/>
    <tableColumn id="435" xr3:uid="{C1DA2E4E-947F-4A78-9C4B-682560999994}" name="Colonne435"/>
    <tableColumn id="436" xr3:uid="{3B38DD3E-07F3-4831-A392-85C9F49EF2A7}" name="Colonne436"/>
    <tableColumn id="437" xr3:uid="{DCB75D53-426C-4328-B8EC-26FA3335DEF6}" name="Colonne437"/>
    <tableColumn id="438" xr3:uid="{9D24EC7E-2258-44AC-B7A2-20FD220C5AE1}" name="Colonne438"/>
    <tableColumn id="439" xr3:uid="{47C0708B-2E3C-407C-B8B9-83FE1CDADEBA}" name="Colonne439"/>
    <tableColumn id="440" xr3:uid="{A92EEB74-D2C6-4870-B44A-455ED48BB5EE}" name="Colonne440"/>
    <tableColumn id="441" xr3:uid="{160124DA-07DC-4ABE-94B6-453A1012D485}" name="Colonne441"/>
    <tableColumn id="442" xr3:uid="{AD699C4D-3778-4E11-A3DB-448A7F9DE4FE}" name="Colonne442"/>
    <tableColumn id="443" xr3:uid="{CD061287-91B3-4AB5-918C-0AAA47ED85D4}" name="Colonne443"/>
    <tableColumn id="444" xr3:uid="{E0802C81-D9BE-455B-AE8F-2D60E8347662}" name="Colonne444"/>
    <tableColumn id="445" xr3:uid="{F78C52B1-EE06-4C91-8DE3-6C2FF45230F0}" name="Colonne445"/>
    <tableColumn id="446" xr3:uid="{BCFA515D-4818-4F1E-A09F-B889CF985087}" name="Colonne446"/>
    <tableColumn id="447" xr3:uid="{E05D02D6-074E-42D2-9E2B-BE86A6902F33}" name="Colonne447"/>
    <tableColumn id="448" xr3:uid="{6D14EEAA-3436-4A72-B5A0-DCE60CF102D3}" name="Colonne448"/>
    <tableColumn id="449" xr3:uid="{6B329F71-1701-4A35-BC62-7138ACFD29A8}" name="Colonne449"/>
    <tableColumn id="450" xr3:uid="{115B916E-A4FB-44EB-BBCF-35185563E259}" name="Colonne450"/>
    <tableColumn id="451" xr3:uid="{6771C606-18F6-4C52-8C66-66B7046DBAF8}" name="Colonne451"/>
    <tableColumn id="452" xr3:uid="{CCF6B260-ACA6-4465-8A25-0994D12242F2}" name="Colonne452"/>
    <tableColumn id="453" xr3:uid="{982886FB-6D23-4339-B9F8-49CB644B4E2B}" name="Colonne453"/>
    <tableColumn id="454" xr3:uid="{224EC02F-AF4D-4FBE-808B-39A9EF76B9A0}" name="Colonne454"/>
    <tableColumn id="455" xr3:uid="{8FC92426-A2BB-4759-9723-FCDC9C2A97B5}" name="Colonne455"/>
    <tableColumn id="456" xr3:uid="{5401B07A-A1BF-4601-A722-906171E0F9DD}" name="Colonne456"/>
    <tableColumn id="457" xr3:uid="{63B07A63-C8ED-42F1-A3BE-C34BF1AB6116}" name="Colonne457"/>
    <tableColumn id="458" xr3:uid="{427BA680-D879-4999-A4DE-9C968524FE29}" name="Colonne458"/>
    <tableColumn id="459" xr3:uid="{87501905-5B6A-40CE-83E9-6D8106BA821C}" name="Colonne459"/>
    <tableColumn id="460" xr3:uid="{67E544F0-EA53-4F76-916E-04F0E7623085}" name="Colonne460"/>
    <tableColumn id="461" xr3:uid="{AD120AE2-6248-4DDA-B759-FDEA7DB7E057}" name="Colonne461"/>
    <tableColumn id="462" xr3:uid="{CB634341-3ECF-4FDE-A7C6-B8FBF322E9B5}" name="Colonne462"/>
    <tableColumn id="463" xr3:uid="{0B2225C9-BA78-49D0-B653-A44CC40207DD}" name="Colonne463"/>
    <tableColumn id="464" xr3:uid="{54747D24-94F1-489B-B4F8-33E0E9A4EBCF}" name="Colonne464"/>
    <tableColumn id="465" xr3:uid="{8B23AAB7-C4F2-4A06-9A95-A9D0B6B3C505}" name="Colonne465"/>
    <tableColumn id="466" xr3:uid="{EFBB3C7B-2DB2-4F4B-84D9-522C5AC7F9DC}" name="Colonne466"/>
    <tableColumn id="467" xr3:uid="{D4966794-5240-4630-9F50-6E4F75A2646A}" name="Colonne467"/>
    <tableColumn id="468" xr3:uid="{D4535DD0-FE39-48BA-8DCF-D1CA649C6603}" name="Colonne468"/>
    <tableColumn id="469" xr3:uid="{B90BA78A-31F3-467F-8995-99097268292C}" name="Colonne469"/>
    <tableColumn id="470" xr3:uid="{250E06E3-9FBA-471C-9E41-B34AE35BF06A}" name="Colonne470"/>
    <tableColumn id="471" xr3:uid="{4290E05E-25AC-4290-8BDD-978194354049}" name="Colonne471"/>
    <tableColumn id="472" xr3:uid="{C3FFB2C9-D7B5-4184-BAEF-D7C0AA988EBD}" name="Colonne472"/>
    <tableColumn id="473" xr3:uid="{1E8C116D-3F67-455E-A4F5-0CAD18250F21}" name="Colonne473"/>
    <tableColumn id="474" xr3:uid="{20D84CD4-C7CB-40D7-9E65-0231B0EFEA87}" name="Colonne474"/>
    <tableColumn id="475" xr3:uid="{0F807D0D-0366-4A6C-A94E-DB0E5A3AC95D}" name="Colonne475"/>
    <tableColumn id="476" xr3:uid="{BBE04D1E-181E-4D4D-B647-F2D43848EEF3}" name="Colonne476"/>
    <tableColumn id="477" xr3:uid="{C5141321-700C-48BD-864C-B99EB7A47FC1}" name="Colonne477"/>
    <tableColumn id="478" xr3:uid="{DF687FB0-29DF-4DCE-8A6C-9ACB20DACC75}" name="Colonne478"/>
    <tableColumn id="479" xr3:uid="{6CDE149F-3CF7-48A1-BE1E-AC40A56F6285}" name="Colonne479"/>
    <tableColumn id="480" xr3:uid="{2B9BB0C2-B929-448F-B003-16E17AA09ABC}" name="Colonne480"/>
    <tableColumn id="481" xr3:uid="{ECFD33D4-60AE-4E4D-BAD8-E1339C7FB553}" name="Colonne481"/>
    <tableColumn id="482" xr3:uid="{1129E1AE-1184-41C4-B102-B5859C06B067}" name="Colonne482"/>
    <tableColumn id="483" xr3:uid="{0530DDE4-814E-44CA-8EAF-755068510205}" name="Colonne483"/>
    <tableColumn id="484" xr3:uid="{669A38E0-BCF4-4AA7-ADD1-6810CDA7CF5B}" name="Colonne484"/>
    <tableColumn id="485" xr3:uid="{64447CCB-C118-4469-A7DE-8C554AC1B5B3}" name="Colonne485"/>
    <tableColumn id="486" xr3:uid="{4333EF73-62F9-41B4-B7BF-D606697A0789}" name="Colonne486"/>
    <tableColumn id="487" xr3:uid="{BD7FCDDF-78A2-42DC-85BB-2256C4BF7703}" name="Colonne487"/>
    <tableColumn id="488" xr3:uid="{DDDE5B25-D7DB-4C6B-8F91-E351A0C5DD73}" name="Colonne488"/>
    <tableColumn id="489" xr3:uid="{618A69FC-B956-44FE-A33D-F29BFC8E6240}" name="Colonne489"/>
    <tableColumn id="490" xr3:uid="{80DB59E8-EC38-4819-9CA2-80C0EF2BC53C}" name="Colonne490"/>
    <tableColumn id="491" xr3:uid="{DD7B70EA-5B0B-4BD7-9917-1E38B4D28537}" name="Colonne491"/>
    <tableColumn id="492" xr3:uid="{EA88266B-1A94-48FF-9940-6C79DA0862E0}" name="Colonne492"/>
    <tableColumn id="493" xr3:uid="{CF1A5843-839B-410E-9137-FE239D69DF13}" name="Colonne493"/>
    <tableColumn id="494" xr3:uid="{05F283AB-E503-48F5-9095-0EE573E9FD20}" name="Colonne494"/>
    <tableColumn id="495" xr3:uid="{5ABF9DFE-2C45-4436-B4C1-F618A2BE9478}" name="Colonne495"/>
    <tableColumn id="496" xr3:uid="{5350B7C0-D732-410B-B97C-E3FE3418C6DA}" name="Colonne496"/>
    <tableColumn id="497" xr3:uid="{89DDAA56-98B1-4BA7-A30D-6B16B106AB0D}" name="Colonne497"/>
    <tableColumn id="498" xr3:uid="{FF7DE303-C979-48D6-8337-2F8DBFBA4740}" name="Colonne498"/>
    <tableColumn id="499" xr3:uid="{F5F32C05-1025-43E6-A7A1-A2A7226101DB}" name="Colonne499"/>
    <tableColumn id="500" xr3:uid="{023C6EB7-32FE-4366-BC42-118A5DAF2934}" name="Colonne500"/>
    <tableColumn id="501" xr3:uid="{E13EA0FB-EFC9-4782-901F-9765030D5637}" name="Colonne501"/>
    <tableColumn id="502" xr3:uid="{29A09E01-FE0A-4CDA-90B4-F3622A6EFDF6}" name="Colonne502"/>
    <tableColumn id="503" xr3:uid="{09A940A8-7D38-4CA2-8445-66DF8E922FAA}" name="Colonne503"/>
    <tableColumn id="504" xr3:uid="{71CC9FF5-FF84-4BC2-A2AC-1EC7E39D7DC1}" name="Colonne504"/>
    <tableColumn id="505" xr3:uid="{FC45AB22-118C-4783-B4EB-49644E59C25C}" name="Colonne505"/>
    <tableColumn id="506" xr3:uid="{52D30592-A4D5-4062-9E50-8BD4979544BA}" name="Colonne506"/>
    <tableColumn id="507" xr3:uid="{0B78A7CD-3EEA-416A-A676-C6DFF53AAB99}" name="Colonne507"/>
    <tableColumn id="508" xr3:uid="{41AD0752-93F5-4E39-A450-416B633CCDA8}" name="Colonne508"/>
    <tableColumn id="509" xr3:uid="{8DF3B4FA-7174-49C3-AF0B-D6F33BCDD6BB}" name="Colonne509"/>
    <tableColumn id="510" xr3:uid="{31E23431-CA8B-4A89-8134-00B5F4C3298D}" name="Colonne510"/>
    <tableColumn id="511" xr3:uid="{E82DB03A-5603-4A22-AF76-55DBBBFE1469}" name="Colonne511"/>
    <tableColumn id="512" xr3:uid="{A209918D-64CD-4F83-A12B-C3D757E16897}" name="Colonne512"/>
    <tableColumn id="513" xr3:uid="{0D60CA78-715D-43ED-A7A8-2CA09A3E5BAE}" name="Colonne513"/>
    <tableColumn id="514" xr3:uid="{4F32D160-E783-4CC3-8257-D0B6DA6A1FC2}" name="Colonne514"/>
    <tableColumn id="515" xr3:uid="{52AE4C23-CAD7-4E93-B2BC-AC1050D3E4E9}" name="Colonne515"/>
    <tableColumn id="516" xr3:uid="{1861EDF6-BE03-4685-A137-EF11BAB6AEF2}" name="Colonne516"/>
    <tableColumn id="517" xr3:uid="{DAB407B6-CDE3-45CC-86E9-C8333330EFBB}" name="Colonne517"/>
    <tableColumn id="518" xr3:uid="{9A5030BE-27D1-4241-928E-DCDF824D8060}" name="Colonne518"/>
    <tableColumn id="519" xr3:uid="{53D65A0E-818A-4859-BFC6-227B02CFD5AC}" name="Colonne519"/>
    <tableColumn id="520" xr3:uid="{8FE03479-9C63-4AC3-9AD5-BADFED3D1403}" name="Colonne520"/>
    <tableColumn id="521" xr3:uid="{E327806A-9199-4DF6-BCF1-CCEAE322631D}" name="Colonne521"/>
    <tableColumn id="522" xr3:uid="{BEA843C4-D124-462C-9C69-89158439C42E}" name="Colonne522"/>
    <tableColumn id="523" xr3:uid="{520A8B5F-8F90-495C-84D9-47010E9B0803}" name="Colonne523"/>
    <tableColumn id="524" xr3:uid="{AE1FA064-6310-4BE0-A46C-20D89E6B0A5A}" name="Colonne524"/>
    <tableColumn id="525" xr3:uid="{0ECB0920-B564-4A4E-87CD-09A7D1E0145D}" name="Colonne525"/>
    <tableColumn id="526" xr3:uid="{7430E28C-E3B7-4F3E-9BA0-F104327EEAB5}" name="Colonne526"/>
    <tableColumn id="527" xr3:uid="{E3C036FD-825A-4A06-A9CB-8D93EC1186C6}" name="Colonne527"/>
    <tableColumn id="528" xr3:uid="{8C260E7C-16C6-47F6-8EF9-F73FFECBA172}" name="Colonne528"/>
    <tableColumn id="529" xr3:uid="{6C8E5B77-FC11-4028-B8B3-F427F228966F}" name="Colonne529"/>
    <tableColumn id="530" xr3:uid="{5D699E02-B84C-4AAF-8ED2-51DB4150E57D}" name="Colonne530"/>
    <tableColumn id="531" xr3:uid="{13A3C511-AD9F-4D28-89CD-679B3E7C340C}" name="Colonne531"/>
    <tableColumn id="532" xr3:uid="{498740F4-6455-4078-B880-92D3DDD8EA1E}" name="Colonne532"/>
    <tableColumn id="533" xr3:uid="{F5D2249C-8CC5-481D-A291-76BDCEFA59AF}" name="Colonne533"/>
    <tableColumn id="534" xr3:uid="{80E5AFD6-D5A7-44FB-8A8A-BCC92774BFA1}" name="Colonne534"/>
    <tableColumn id="535" xr3:uid="{52F0BD80-A788-4913-B489-760646C26A65}" name="Colonne535"/>
    <tableColumn id="536" xr3:uid="{D51F9B18-28A0-47CD-9FD8-FB47201FE9C5}" name="Colonne536"/>
    <tableColumn id="537" xr3:uid="{069E0272-9CA0-47AF-9DFB-8566FA506B9A}" name="Colonne537"/>
    <tableColumn id="538" xr3:uid="{1435F8DD-1C57-4DA4-A506-49D9BB32A186}" name="Colonne538"/>
    <tableColumn id="539" xr3:uid="{2E0B611F-5D1E-4507-938A-C3231228AF34}" name="Colonne539"/>
    <tableColumn id="540" xr3:uid="{96DE423B-CF65-4775-B3A3-30FC4F551DD9}" name="Colonne540"/>
    <tableColumn id="541" xr3:uid="{9D84B21F-A26F-4C23-AB66-65A2D0A24E4F}" name="Colonne541"/>
    <tableColumn id="542" xr3:uid="{B7A8002D-4B66-4001-A40E-103C901012B1}" name="Colonne542"/>
    <tableColumn id="543" xr3:uid="{08A2157E-2308-43ED-A317-69548F4065ED}" name="Colonne543"/>
    <tableColumn id="544" xr3:uid="{CA75EE4D-7620-494F-8027-BC64313CFE27}" name="Colonne544"/>
    <tableColumn id="545" xr3:uid="{B05B5002-26F8-460E-BFE0-37C110A2FB49}" name="Colonne545"/>
    <tableColumn id="546" xr3:uid="{CCB20808-58D6-4B02-BF63-7BC653DE4248}" name="Colonne546"/>
    <tableColumn id="547" xr3:uid="{8393A8AF-61F5-4F49-B22B-1AD8A0B8FE14}" name="Colonne547"/>
    <tableColumn id="548" xr3:uid="{2BF7DCE5-2218-4077-83E5-4E29F8D83108}" name="Colonne548"/>
    <tableColumn id="549" xr3:uid="{A4B20EB2-D0E8-49A0-BBB3-6C419535AFA6}" name="Colonne549"/>
    <tableColumn id="550" xr3:uid="{1855E604-C7B4-4B0E-909A-EADA2BE0C1D0}" name="Colonne550"/>
    <tableColumn id="551" xr3:uid="{F59C013B-ACFF-48AA-B884-EE7FB05B2733}" name="Colonne551"/>
    <tableColumn id="552" xr3:uid="{FD6ABEFC-4C9C-458D-A6B0-0E1A3C0C1FFB}" name="Colonne552"/>
    <tableColumn id="553" xr3:uid="{9A9C7179-ED42-4627-A42C-FC842CBA75A3}" name="Colonne553"/>
    <tableColumn id="554" xr3:uid="{DAEDB7C6-B123-4A8C-B938-FFBC9EC674C0}" name="Colonne554"/>
    <tableColumn id="555" xr3:uid="{ACAF4603-3E4A-479D-9F24-CCF49DC8A4C5}" name="Colonne555"/>
    <tableColumn id="556" xr3:uid="{FBBA96E4-CD0B-4999-A947-0FFD77DE08A5}" name="Colonne556"/>
    <tableColumn id="557" xr3:uid="{7A24F7D0-7396-48FE-8528-5093248A0635}" name="Colonne557"/>
    <tableColumn id="558" xr3:uid="{E231C288-5C9B-4FAD-A940-A25DC97DF55B}" name="Colonne558"/>
    <tableColumn id="559" xr3:uid="{EEBB9901-2919-4A06-96A4-210B5450AB64}" name="Colonne559"/>
    <tableColumn id="560" xr3:uid="{36487E6B-A3A4-4E9C-8414-0144DF68E053}" name="Colonne560"/>
    <tableColumn id="561" xr3:uid="{5D12E7A3-2F82-4FF0-AFB5-94324E554885}" name="Colonne561"/>
    <tableColumn id="562" xr3:uid="{C0E4F513-6A60-4072-A8A2-124810E4F9FE}" name="Colonne562"/>
    <tableColumn id="563" xr3:uid="{EEE7CB2A-21E6-4EA3-A35A-9D1033726585}" name="Colonne563"/>
    <tableColumn id="564" xr3:uid="{B5BF719F-9B1C-4A7E-ACBB-857C178B3200}" name="Colonne564"/>
    <tableColumn id="565" xr3:uid="{E3F77D6F-9899-49CE-93E6-C56200CB875B}" name="Colonne565"/>
    <tableColumn id="566" xr3:uid="{0142D636-7F3E-4DDF-89C2-4404CA6B01BD}" name="Colonne566"/>
    <tableColumn id="567" xr3:uid="{2947E82C-4337-462A-A96F-C13D251C5170}" name="Colonne567"/>
    <tableColumn id="568" xr3:uid="{5AE535C1-F965-4E19-A65A-44EF637C0AF0}" name="Colonne568"/>
    <tableColumn id="569" xr3:uid="{21F7AC0F-7F76-4A86-B94E-4C9829E12563}" name="Colonne569"/>
    <tableColumn id="570" xr3:uid="{A7999F34-F9E3-4DC2-85D2-35BB06F4747C}" name="Colonne570"/>
    <tableColumn id="571" xr3:uid="{F07580E0-0BF6-4978-814F-FDE829227865}" name="Colonne571"/>
    <tableColumn id="572" xr3:uid="{C362EE4C-1646-4A86-B7A7-4C6A7BD8E61C}" name="Colonne572"/>
    <tableColumn id="573" xr3:uid="{F4037C51-5EFD-4545-B7B2-D178D2F9EA8C}" name="Colonne573"/>
    <tableColumn id="574" xr3:uid="{49BC43EA-9E2E-4854-8D25-A2E171524146}" name="Colonne574"/>
    <tableColumn id="575" xr3:uid="{FFE45DF2-C2CE-41E1-82AA-AEE4E1FDB385}" name="Colonne575"/>
    <tableColumn id="576" xr3:uid="{B3ACD2FE-3208-4516-A4DF-CE816C1A22A8}" name="Colonne576"/>
    <tableColumn id="577" xr3:uid="{41961CB5-3D0D-413C-9958-BC34EAE38546}" name="Colonne577"/>
    <tableColumn id="578" xr3:uid="{78365E52-B228-41E3-BC08-98A7C88FA7E4}" name="Colonne578"/>
    <tableColumn id="579" xr3:uid="{E6F8CDE2-EC3C-4EC2-BD31-55A59ACFD8D1}" name="Colonne579"/>
    <tableColumn id="580" xr3:uid="{E56FED22-F954-4EBE-9738-5FBE7E3D2166}" name="Colonne580"/>
    <tableColumn id="581" xr3:uid="{88D6CA98-3354-4E5A-B503-01B046251FCA}" name="Colonne581"/>
    <tableColumn id="582" xr3:uid="{C021CE82-606B-440F-9945-71F8346ACAFD}" name="Colonne582"/>
    <tableColumn id="583" xr3:uid="{F7625070-7145-4AB9-A515-3C0BC005574E}" name="Colonne583"/>
    <tableColumn id="584" xr3:uid="{3C136202-93CC-45B0-A4C1-8F8A85139713}" name="Colonne584"/>
    <tableColumn id="585" xr3:uid="{611101DA-D53A-4C6A-BE1A-040F9F15B6B3}" name="Colonne585"/>
    <tableColumn id="586" xr3:uid="{9C0F893F-EBC8-48A5-B9BE-92BA341D1F9B}" name="Colonne586"/>
    <tableColumn id="587" xr3:uid="{2CAF3791-9CA1-40D0-9865-B89C1AAE473D}" name="Colonne587"/>
    <tableColumn id="588" xr3:uid="{C453C54E-9808-4FBD-81B4-F848059BDE9F}" name="Colonne588"/>
    <tableColumn id="589" xr3:uid="{0CEB06A9-8FD8-4A82-A43B-6BA0B83755E3}" name="Colonne589"/>
    <tableColumn id="590" xr3:uid="{54C8009E-DF06-4139-9D00-2741141DAED5}" name="Colonne590"/>
    <tableColumn id="591" xr3:uid="{A6576D02-59A1-4545-84A9-71919A1F5A8B}" name="Colonne591"/>
    <tableColumn id="592" xr3:uid="{DCB1F9BC-32DA-4C94-B997-7D11F115754C}" name="Colonne592"/>
    <tableColumn id="593" xr3:uid="{6A4A3D17-F428-4060-BC67-00B68AB56464}" name="Colonne593"/>
    <tableColumn id="594" xr3:uid="{2BD7B489-70DE-4258-8A96-3520901B004C}" name="Colonne594"/>
    <tableColumn id="595" xr3:uid="{4621DB03-544C-4C9D-9814-C5E500ACF9CF}" name="Colonne595"/>
    <tableColumn id="596" xr3:uid="{0A6622A8-02BE-4714-BA47-F1F0234F7EEB}" name="Colonne596"/>
    <tableColumn id="597" xr3:uid="{E29C087C-1E49-4CF2-AB81-3665B5A754A0}" name="Colonne597"/>
    <tableColumn id="598" xr3:uid="{0CDBA4C2-D6FD-4FFC-9147-4A72809F5435}" name="Colonne598"/>
    <tableColumn id="599" xr3:uid="{7A15AA24-24E2-452F-A9A1-F793177C94AF}" name="Colonne599"/>
    <tableColumn id="600" xr3:uid="{951DEAA8-2AD0-4246-82A3-69176C34DE3E}" name="Colonne600"/>
    <tableColumn id="601" xr3:uid="{ECF561AD-58FF-4F4D-88C6-A1F6FB02D3B6}" name="Colonne601"/>
    <tableColumn id="602" xr3:uid="{B3DB7F2A-5B46-4E5E-84FA-96C245FB30FE}" name="Colonne602"/>
    <tableColumn id="603" xr3:uid="{BDF86E2C-34F9-4A05-BE73-6B4773F0C6A9}" name="Colonne603"/>
    <tableColumn id="604" xr3:uid="{15E110A6-B9F0-4EE1-AA62-2465A814ADF1}" name="Colonne604"/>
    <tableColumn id="605" xr3:uid="{4D783E19-D09A-4009-B2C5-88C8E776D726}" name="Colonne605"/>
    <tableColumn id="606" xr3:uid="{52A6615B-2BB4-43FA-BBBA-E67E097ECA37}" name="Colonne606"/>
    <tableColumn id="607" xr3:uid="{26CC68B1-D832-42C6-BF2E-AB4AD4E73359}" name="Colonne607"/>
    <tableColumn id="608" xr3:uid="{3D4D343E-F0DC-4D25-9C63-DF7859BCEDD1}" name="Colonne608"/>
    <tableColumn id="609" xr3:uid="{51BEC216-DEA4-44FF-B56F-AEC42FF107B9}" name="Colonne609"/>
    <tableColumn id="610" xr3:uid="{85AA4A28-CFA0-4842-B43A-2E0463D07BD7}" name="Colonne610"/>
    <tableColumn id="611" xr3:uid="{F8839B3E-250D-4A69-9B98-2FADA79DEF14}" name="Colonne611"/>
    <tableColumn id="612" xr3:uid="{FFD84F33-A669-44A0-9206-2D7F24970B3A}" name="Colonne612"/>
    <tableColumn id="613" xr3:uid="{546E2447-52A9-4A1E-9A57-658A3E8CF8AB}" name="Colonne613"/>
    <tableColumn id="614" xr3:uid="{0A754E3D-8E16-44C8-A869-FC544AF99429}" name="Colonne614"/>
    <tableColumn id="615" xr3:uid="{C3B33893-72EF-4554-ACC4-F857BF8F034B}" name="Colonne615"/>
    <tableColumn id="616" xr3:uid="{38EEEB79-6666-46F6-B8E6-F87246A11D15}" name="Colonne616"/>
    <tableColumn id="617" xr3:uid="{CB1344F6-B5A6-421C-B244-E32B18C7AEAB}" name="Colonne617"/>
    <tableColumn id="618" xr3:uid="{88C56ABD-1823-4847-9479-7A6F23596F65}" name="Colonne618"/>
    <tableColumn id="619" xr3:uid="{289F5622-18FB-46D2-B61C-216AAE32B694}" name="Colonne619"/>
    <tableColumn id="620" xr3:uid="{8C332F3A-E0AC-4287-8592-4A7BBE6BCDEA}" name="Colonne620"/>
    <tableColumn id="621" xr3:uid="{ED4EFEF8-8C16-4434-A322-2A6CEF16F644}" name="Colonne621"/>
    <tableColumn id="622" xr3:uid="{7E416159-35AC-478B-AFA1-887A798851B9}" name="Colonne622"/>
    <tableColumn id="623" xr3:uid="{A2995EC2-B534-4AF6-9852-01536693C439}" name="Colonne623"/>
    <tableColumn id="624" xr3:uid="{38AA43B5-C0F8-4954-954C-BFAB45D52663}" name="Colonne624"/>
    <tableColumn id="625" xr3:uid="{5EE83021-DDE4-46BE-BA7A-822EEBE3D987}" name="Colonne625"/>
    <tableColumn id="626" xr3:uid="{AF102BD3-5F1B-4447-9D0A-862F762DE8A1}" name="Colonne626"/>
    <tableColumn id="627" xr3:uid="{E37D4B53-8706-4B31-AE71-254202B4BE9A}" name="Colonne627"/>
    <tableColumn id="628" xr3:uid="{9E5E8433-112D-43B4-BC2F-894B838B0F10}" name="Colonne628"/>
    <tableColumn id="629" xr3:uid="{23B8190D-9F67-4BA6-8AFB-B3F0DAE39B79}" name="Colonne629"/>
    <tableColumn id="630" xr3:uid="{8B9F315B-E2B0-47D8-B4BC-BC2386B58468}" name="Colonne630"/>
    <tableColumn id="631" xr3:uid="{02938D76-D840-42C7-9B75-0E1EC4CEDB89}" name="Colonne631"/>
    <tableColumn id="632" xr3:uid="{AEA78F9F-BFCA-4F31-A240-65CFD5E94F44}" name="Colonne632"/>
    <tableColumn id="633" xr3:uid="{895017CC-DE6A-43AF-A9D0-B8E891426BAE}" name="Colonne633"/>
    <tableColumn id="634" xr3:uid="{5549C9F4-B84C-4ADD-B309-3BEDC8FB130C}" name="Colonne634"/>
    <tableColumn id="635" xr3:uid="{63755ABB-F3D7-4FC6-8968-05A9F3CF2669}" name="Colonne635"/>
    <tableColumn id="636" xr3:uid="{B841A8AB-03CA-4932-8124-AB3547F9673D}" name="Colonne636"/>
    <tableColumn id="637" xr3:uid="{2A47562B-58CA-4B2C-BFD9-2E8E4945C804}" name="Colonne637"/>
    <tableColumn id="638" xr3:uid="{59AD6DAD-773B-454F-9EF4-81C424A7D3CB}" name="Colonne638"/>
    <tableColumn id="639" xr3:uid="{7DF89FBA-90DE-417E-85B3-7818E9CF58E2}" name="Colonne639"/>
    <tableColumn id="640" xr3:uid="{0E0C1478-29FD-4160-98FE-49104555A95B}" name="Colonne640"/>
    <tableColumn id="641" xr3:uid="{468D6520-852E-4B73-A40D-3421C7E78606}" name="Colonne641"/>
    <tableColumn id="642" xr3:uid="{55424045-A76F-4042-8E1A-6AE522675944}" name="Colonne642"/>
    <tableColumn id="643" xr3:uid="{D425B200-064C-4F68-9B20-3A9618E3FD51}" name="Colonne643"/>
    <tableColumn id="644" xr3:uid="{B1C11813-CAF0-44FB-A3CD-CB3CFEFD0860}" name="Colonne644"/>
    <tableColumn id="645" xr3:uid="{A03A2D78-3937-420B-8C3B-A2CD8C294088}" name="Colonne645"/>
    <tableColumn id="646" xr3:uid="{7ADC5081-FBCB-4B83-A8EA-44149E2BA1A5}" name="Colonne646"/>
    <tableColumn id="647" xr3:uid="{917F9BCB-F1A4-4C30-907E-A9CAD7158CC9}" name="Colonne647"/>
    <tableColumn id="648" xr3:uid="{706EC28E-EC0C-47C1-B900-A17EEE1B3D8F}" name="Colonne648"/>
    <tableColumn id="649" xr3:uid="{BC07EE67-D2D9-40D4-85BC-6B69B04BF081}" name="Colonne649"/>
    <tableColumn id="650" xr3:uid="{994DBBAF-2B48-4C22-94E7-619F3A642CA9}" name="Colonne650"/>
    <tableColumn id="651" xr3:uid="{8746BC26-8542-4972-A0DD-242C3DEA6E01}" name="Colonne651"/>
    <tableColumn id="652" xr3:uid="{B32B62F2-FB59-486C-A592-CCBDAC79625B}" name="Colonne652"/>
    <tableColumn id="653" xr3:uid="{2C1E0C61-48E3-4063-9275-31C60B8042AE}" name="Colonne653"/>
    <tableColumn id="654" xr3:uid="{E5D9F303-BB0E-42B8-8284-23B954E7B858}" name="Colonne654"/>
    <tableColumn id="655" xr3:uid="{2257A9DD-ADC4-4CD4-AAAB-993E29100DBD}" name="Colonne655"/>
    <tableColumn id="656" xr3:uid="{20D9855B-E6F2-42F5-B223-A4A950F67BCF}" name="Colonne656"/>
    <tableColumn id="657" xr3:uid="{BAEEAF68-FEDE-4304-BD82-5D6C7F934734}" name="Colonne657"/>
    <tableColumn id="658" xr3:uid="{66F1C74B-2951-4411-9121-F5B78F88B081}" name="Colonne658"/>
    <tableColumn id="659" xr3:uid="{1BB39342-730A-4A93-80D0-A0AB8FD2BA48}" name="Colonne659"/>
    <tableColumn id="660" xr3:uid="{DC4E6600-3615-4ECB-9CCD-C870451B7780}" name="Colonne660"/>
    <tableColumn id="661" xr3:uid="{57EB1AF9-C216-488E-8A57-7E043A7F1126}" name="Colonne661"/>
    <tableColumn id="662" xr3:uid="{36A21BC1-502A-4EB3-BE39-F6938232EA43}" name="Colonne662"/>
    <tableColumn id="663" xr3:uid="{BBF21AA4-45FB-4585-9343-FA2DE7EB4CE9}" name="Colonne663"/>
    <tableColumn id="664" xr3:uid="{7CF06B8C-2626-44E7-8FA1-4256C16B17B6}" name="Colonne664"/>
    <tableColumn id="665" xr3:uid="{3EDB2B98-CE6D-436F-A756-CFC79EC03DB1}" name="Colonne665"/>
    <tableColumn id="666" xr3:uid="{E771F3E7-684A-470A-9456-49393935848E}" name="Colonne666"/>
    <tableColumn id="667" xr3:uid="{81F4A9EA-6DD6-49F2-986D-4AFBE9AFAA96}" name="Colonne667"/>
    <tableColumn id="668" xr3:uid="{527CD668-6EC0-4993-BAF5-52B9C0F5C150}" name="Colonne668"/>
    <tableColumn id="669" xr3:uid="{CFD7EA30-2AFD-4FA6-9BFD-CFD39D7C998C}" name="Colonne669"/>
    <tableColumn id="670" xr3:uid="{B10807E7-EB10-4C5E-BDF6-F93ADF99BC97}" name="Colonne670"/>
    <tableColumn id="671" xr3:uid="{F00B4172-8C05-431D-A2A4-00694132C141}" name="Colonne671"/>
    <tableColumn id="672" xr3:uid="{1308DBD5-8C46-4FFD-AEE2-79761F1CA18E}" name="Colonne672"/>
    <tableColumn id="673" xr3:uid="{A2967C31-545A-4511-9C66-DF1BCFD60AD0}" name="Colonne673"/>
    <tableColumn id="674" xr3:uid="{EE388D93-292B-4B09-A6FC-8DBCB463FDFC}" name="Colonne674"/>
    <tableColumn id="675" xr3:uid="{630C18C1-44C5-4A3B-B22B-86F67E6D0386}" name="Colonne675"/>
    <tableColumn id="676" xr3:uid="{8BDD7CC1-F7C5-46DB-8F35-29F3CA310898}" name="Colonne676"/>
    <tableColumn id="677" xr3:uid="{FC7DD004-DBBA-4C7E-AAD6-9CC430C1EACF}" name="Colonne677"/>
    <tableColumn id="678" xr3:uid="{484B3D85-A751-4D8C-9D3C-6C324475A326}" name="Colonne678"/>
    <tableColumn id="679" xr3:uid="{6707E571-C074-40CF-B8E1-316117FFC9B9}" name="Colonne679"/>
    <tableColumn id="680" xr3:uid="{46A0EAC7-C0C5-40E6-A1F2-730AE2DA29F3}" name="Colonne680"/>
    <tableColumn id="681" xr3:uid="{794DB033-B6B8-435A-8B1D-4C77D8A7B590}" name="Colonne681"/>
    <tableColumn id="682" xr3:uid="{BA20E024-8672-4932-9E5A-51D4BCDF212B}" name="Colonne682"/>
    <tableColumn id="683" xr3:uid="{A4EF8C08-78EF-4B3F-B3E5-B3BD00042E54}" name="Colonne683"/>
    <tableColumn id="684" xr3:uid="{CBF47402-6C06-47A8-AE23-F91AA4E0C889}" name="Colonne684"/>
    <tableColumn id="685" xr3:uid="{A2415DF0-1814-4DBD-9046-F4E32B1097BB}" name="Colonne685"/>
    <tableColumn id="686" xr3:uid="{3B704EF0-31A4-494B-8DF0-9CCA8F2AEC78}" name="Colonne686"/>
    <tableColumn id="687" xr3:uid="{4299B579-21E9-4F80-8624-48181D3B2ABC}" name="Colonne687"/>
    <tableColumn id="688" xr3:uid="{4DD2D82E-3584-43FC-9B1F-C0CB8EE54DB6}" name="Colonne688"/>
    <tableColumn id="689" xr3:uid="{FF39DB27-F1F2-4344-9100-9EBD81776136}" name="Colonne689"/>
    <tableColumn id="690" xr3:uid="{EAA28BB0-E2CA-4EFD-BAE1-C88E8F1DE39E}" name="Colonne690"/>
    <tableColumn id="691" xr3:uid="{B066897D-8383-4AE3-AD4B-9BC86739C792}" name="Colonne691"/>
    <tableColumn id="692" xr3:uid="{5A9A8831-E906-446A-955C-4C3D9B85B2A0}" name="Colonne692"/>
    <tableColumn id="693" xr3:uid="{03A67597-8EFB-4EBF-8783-362BFA00B551}" name="Colonne693"/>
    <tableColumn id="694" xr3:uid="{60F19148-BDBA-447D-B1AB-7797CB40574E}" name="Colonne694"/>
    <tableColumn id="695" xr3:uid="{518E7060-2F9E-4124-9A89-678E95C19001}" name="Colonne695"/>
    <tableColumn id="696" xr3:uid="{8CED1F65-B0BC-4264-84D4-49E1DE839A78}" name="Colonne696"/>
    <tableColumn id="697" xr3:uid="{A1C70F61-C342-4AE6-BDB5-C9ECF36CD656}" name="Colonne697"/>
    <tableColumn id="698" xr3:uid="{1D044674-4308-46DA-ABD3-86D85AECA501}" name="Colonne698"/>
    <tableColumn id="699" xr3:uid="{A9D9F46F-1F39-4965-BDAF-4B954EE569B5}" name="Colonne699"/>
    <tableColumn id="700" xr3:uid="{9F3766E7-7C9F-42B2-BE12-D854D3DEAC6E}" name="Colonne700"/>
    <tableColumn id="701" xr3:uid="{58BDB1CA-0A4D-4B8D-A75D-9B8CA2AF9FE9}" name="Colonne701"/>
    <tableColumn id="702" xr3:uid="{1DBCB910-1028-4605-8816-ACB2348816D7}" name="Colonne702"/>
    <tableColumn id="703" xr3:uid="{DEC4FC73-F09D-4B75-A0B3-8F6214D9B56B}" name="Colonne703"/>
    <tableColumn id="704" xr3:uid="{11803858-AD0B-4A4A-97CE-E84C8F0B7591}" name="Colonne704"/>
    <tableColumn id="705" xr3:uid="{88C1536D-17F3-4608-8E47-01872609918A}" name="Colonne705"/>
    <tableColumn id="706" xr3:uid="{EAF4F44C-0946-41A7-AB05-0AB6400ACDD1}" name="Colonne706"/>
    <tableColumn id="707" xr3:uid="{D94236F4-0C08-4D77-A8A0-76296FFF561A}" name="Colonne707"/>
    <tableColumn id="708" xr3:uid="{687D7071-EE80-4B76-B1EF-A7C9389D666E}" name="Colonne708"/>
    <tableColumn id="709" xr3:uid="{61E5E5A3-2C34-4821-AD7D-4CA03D1EAB08}" name="Colonne709"/>
    <tableColumn id="710" xr3:uid="{9C8BFE36-6D64-4304-8E23-E791EF31F1FD}" name="Colonne710"/>
    <tableColumn id="711" xr3:uid="{E76C32BC-905C-481A-97EA-1284487E6DC1}" name="Colonne711"/>
    <tableColumn id="712" xr3:uid="{5D7EACC1-D938-4F61-BC7D-A689D3841578}" name="Colonne712"/>
    <tableColumn id="713" xr3:uid="{E77A8403-7BCB-4D0C-B2AA-F04A9FEC0585}" name="Colonne713"/>
    <tableColumn id="714" xr3:uid="{CFD69A83-498F-4BDB-8147-6568FDE74164}" name="Colonne714"/>
    <tableColumn id="715" xr3:uid="{5BA05579-7738-4AC7-98F0-22D3D6A96B82}" name="Colonne715"/>
    <tableColumn id="716" xr3:uid="{63DCE24E-1EEB-42FE-9CAB-CA63C641423B}" name="Colonne716"/>
    <tableColumn id="717" xr3:uid="{DA2F5C52-3106-42E5-BC11-AC081826535C}" name="Colonne717"/>
    <tableColumn id="718" xr3:uid="{05B66260-1221-4C02-8DD4-2C99FE8E3178}" name="Colonne718"/>
    <tableColumn id="719" xr3:uid="{07D1C617-C335-4D88-8F5B-E5CD6303C17F}" name="Colonne719"/>
    <tableColumn id="720" xr3:uid="{45F7B357-BA99-4A29-8AA8-581A111B14E4}" name="Colonne720"/>
    <tableColumn id="721" xr3:uid="{26644A4F-BA0C-4C91-AB06-5BB2AA6DA872}" name="Colonne721"/>
    <tableColumn id="722" xr3:uid="{0D56E614-3A34-4E45-9D18-A6FF34307FDD}" name="Colonne722"/>
    <tableColumn id="723" xr3:uid="{EB8EB2A9-2A2C-4E6B-A866-48F02178DBA9}" name="Colonne723"/>
    <tableColumn id="724" xr3:uid="{DDA5B1FD-68DF-45CE-AB9C-FA4B31222F48}" name="Colonne724"/>
    <tableColumn id="725" xr3:uid="{9015EBB7-FE3B-4651-824B-B8A5F6689F87}" name="Colonne725"/>
    <tableColumn id="726" xr3:uid="{29FDBB6A-13C8-4A5D-AF69-2BE1ED809091}" name="Colonne726"/>
    <tableColumn id="727" xr3:uid="{BA83DD78-A455-4120-B760-F77491C9ABC9}" name="Colonne727"/>
    <tableColumn id="728" xr3:uid="{0970A6D5-0863-4957-8F9B-453ADFEE2716}" name="Colonne728"/>
    <tableColumn id="729" xr3:uid="{A348C669-97B0-4261-A802-C43E8B949D4B}" name="Colonne729"/>
    <tableColumn id="730" xr3:uid="{3BB340AC-2046-44B0-82DD-6710BF791108}" name="Colonne730"/>
    <tableColumn id="731" xr3:uid="{8240D754-D660-427B-BB2A-FF631E9A9077}" name="Colonne731"/>
    <tableColumn id="732" xr3:uid="{F3EBD97B-A782-48D5-8A8A-E8F784617CF7}" name="Colonne732"/>
    <tableColumn id="733" xr3:uid="{17CD61E4-0BDC-4CF2-A499-E0167B6075B5}" name="Colonne733"/>
    <tableColumn id="734" xr3:uid="{1116C1B3-DE72-49AF-9520-3BAC8D4ED38F}" name="Colonne734"/>
    <tableColumn id="735" xr3:uid="{533FBB11-C618-46F5-A19E-B329461611E8}" name="Colonne735"/>
    <tableColumn id="736" xr3:uid="{225CE8F5-8B56-4CE8-ADA4-79E75BA35730}" name="Colonne736"/>
    <tableColumn id="737" xr3:uid="{81A14975-80CA-40C1-9623-D0351A0ACC51}" name="Colonne737"/>
    <tableColumn id="738" xr3:uid="{A463DEDF-02EB-427E-B71A-A1A416BE82D9}" name="Colonne738"/>
    <tableColumn id="739" xr3:uid="{D3548334-9249-4897-A3D3-89119C695D63}" name="Colonne739"/>
    <tableColumn id="740" xr3:uid="{307B6395-1A3B-4AE1-9B2D-D3B4248BFF2E}" name="Colonne740"/>
    <tableColumn id="741" xr3:uid="{C5C48555-8AE8-40BB-BBC3-9FBDED867A28}" name="Colonne741"/>
    <tableColumn id="742" xr3:uid="{7980665B-80FC-441B-8C8E-3977540939A9}" name="Colonne742"/>
    <tableColumn id="743" xr3:uid="{57965C46-AFF1-41CA-80E6-D668C01508CB}" name="Colonne743"/>
    <tableColumn id="744" xr3:uid="{9AB1FDA0-37F4-4E1D-8DEE-EA96BC16A6AE}" name="Colonne744"/>
    <tableColumn id="745" xr3:uid="{1FA0386B-866B-4CD5-998E-6D0956FECC4D}" name="Colonne745"/>
    <tableColumn id="746" xr3:uid="{5E8BCC89-7118-40E6-943C-4BB34D28389D}" name="Colonne746"/>
    <tableColumn id="747" xr3:uid="{B84BC575-36DD-4495-9600-DA85FEC7DD5F}" name="Colonne747"/>
    <tableColumn id="748" xr3:uid="{1D9D1596-DD3F-4C3C-987F-AA4BF84EDA2B}" name="Colonne748"/>
    <tableColumn id="749" xr3:uid="{D71C64CC-32C4-4CF8-9786-F13E0DD20392}" name="Colonne749"/>
    <tableColumn id="750" xr3:uid="{3A8E43D9-6E88-4A1B-B95F-EBB5FC555680}" name="Colonne750"/>
    <tableColumn id="751" xr3:uid="{5530FF93-A262-411F-9310-CD06B0A0C234}" name="Colonne751"/>
    <tableColumn id="752" xr3:uid="{7D36ECC4-7B93-4123-A70E-E871384BE057}" name="Colonne752"/>
    <tableColumn id="753" xr3:uid="{1EC54057-A85C-466B-A6FE-BAECB030E13E}" name="Colonne753"/>
    <tableColumn id="754" xr3:uid="{51B88466-B4C1-410A-BE97-6BB1B26238E0}" name="Colonne754"/>
    <tableColumn id="755" xr3:uid="{E09CDF95-7133-4362-8DB6-A724705F480F}" name="Colonne755"/>
    <tableColumn id="756" xr3:uid="{B388EA31-0051-463D-ABC3-5C4E7F9BE207}" name="Colonne756"/>
    <tableColumn id="757" xr3:uid="{F8A796A8-1803-4020-B848-2FB261CDCA22}" name="Colonne757"/>
    <tableColumn id="758" xr3:uid="{0D1882D6-6E5A-4DCC-B15E-BB55EF4FA926}" name="Colonne758"/>
    <tableColumn id="759" xr3:uid="{959828E0-C99B-44F2-87AB-F2CDCB03D69A}" name="Colonne759"/>
    <tableColumn id="760" xr3:uid="{CD102F74-1850-4D7E-ACF9-722378DC3A40}" name="Colonne760"/>
    <tableColumn id="761" xr3:uid="{7D32712F-39A7-45B5-9A25-08F1FA90293D}" name="Colonne761"/>
    <tableColumn id="762" xr3:uid="{ADA08FE5-A677-4740-9DB2-619971FCC75F}" name="Colonne762"/>
    <tableColumn id="763" xr3:uid="{34E8B398-BD96-4596-8B70-00D229E9B12C}" name="Colonne763"/>
    <tableColumn id="764" xr3:uid="{53A869AD-6726-4575-9CE2-FE72BCE75740}" name="Colonne764"/>
    <tableColumn id="765" xr3:uid="{3E513356-0B3D-42D5-B044-889BBD481E68}" name="Colonne765"/>
    <tableColumn id="766" xr3:uid="{124DE75A-FE0B-4C44-B2BF-450BF255CF1B}" name="Colonne766"/>
    <tableColumn id="767" xr3:uid="{91C1A30B-BB01-45B8-9D30-618697398B4F}" name="Colonne767"/>
    <tableColumn id="768" xr3:uid="{DB71D0B6-E73F-4682-81CF-3014F8B788B1}" name="Colonne768"/>
    <tableColumn id="769" xr3:uid="{53179594-8023-44B9-90C9-49E32836F647}" name="Colonne769"/>
    <tableColumn id="770" xr3:uid="{3075B355-901D-40E4-AE6D-24D27E833037}" name="Colonne770"/>
    <tableColumn id="771" xr3:uid="{E5E50C6E-1277-48F5-8E0B-DD81AD1B3C27}" name="Colonne771"/>
    <tableColumn id="772" xr3:uid="{B03CF6D0-81A1-4F0A-93A4-576F29F2D1E4}" name="Colonne772"/>
    <tableColumn id="773" xr3:uid="{160F1371-0E5B-46CA-9C57-847E2AAD29F7}" name="Colonne773"/>
    <tableColumn id="774" xr3:uid="{4F4E6B44-00C7-40CC-A560-384F5BD13680}" name="Colonne774"/>
    <tableColumn id="775" xr3:uid="{71171A53-4D01-4EE3-8D08-89630843F216}" name="Colonne775"/>
    <tableColumn id="776" xr3:uid="{9C49B281-3227-402E-8813-FD66FB9BFB49}" name="Colonne776"/>
    <tableColumn id="777" xr3:uid="{2DE053A7-4802-459A-80CA-A178053F9381}" name="Colonne777"/>
    <tableColumn id="778" xr3:uid="{936C6202-FAA8-4F49-831D-FE20691117C1}" name="Colonne778"/>
    <tableColumn id="779" xr3:uid="{2BA7AE86-A3FA-4F90-935B-13C23414CAD0}" name="Colonne779"/>
    <tableColumn id="780" xr3:uid="{858BA8BB-032A-49FD-A552-E7CA28AB9B5F}" name="Colonne780"/>
    <tableColumn id="781" xr3:uid="{864F5EA6-1433-4D50-AA03-C27741981032}" name="Colonne781"/>
    <tableColumn id="782" xr3:uid="{00227F91-B450-4521-B790-E05977E52148}" name="Colonne782"/>
    <tableColumn id="783" xr3:uid="{C019CAEA-1963-4249-B794-F45929AD2ECC}" name="Colonne783"/>
    <tableColumn id="784" xr3:uid="{E053B653-FFB4-48F0-929E-F2354042D243}" name="Colonne784"/>
    <tableColumn id="785" xr3:uid="{FD4EF4FE-FFC1-442E-AF14-21B327896620}" name="Colonne785"/>
    <tableColumn id="786" xr3:uid="{686CB362-2215-41AB-8B28-C3C6E67EFD60}" name="Colonne786"/>
    <tableColumn id="787" xr3:uid="{2B28BE74-E0F0-431A-A885-30F5CAEDCDC9}" name="Colonne787"/>
    <tableColumn id="788" xr3:uid="{BD8C2925-8FFE-4ADF-8CCA-3796EA122138}" name="Colonne788"/>
    <tableColumn id="789" xr3:uid="{BF682FAC-2A69-4A43-9125-6D5901E97A59}" name="Colonne789"/>
    <tableColumn id="790" xr3:uid="{757C986B-54A5-4A78-81F2-29F41B2D76A8}" name="Colonne790"/>
    <tableColumn id="791" xr3:uid="{550C2DFC-D47C-4F5D-980A-A569BC0DD9C9}" name="Colonne791"/>
    <tableColumn id="792" xr3:uid="{90759C15-A989-4EC4-B602-B26A1402F881}" name="Colonne792"/>
    <tableColumn id="793" xr3:uid="{C9EEA3A6-45E6-4582-BC78-1AE8E6EAC511}" name="Colonne793"/>
    <tableColumn id="794" xr3:uid="{7F0F90F3-AFC3-4CEE-B437-D5C851C17BD2}" name="Colonne794"/>
    <tableColumn id="795" xr3:uid="{252B4885-5614-409A-A7DF-172868A5A144}" name="Colonne795"/>
    <tableColumn id="796" xr3:uid="{8424DF8E-3803-4A79-98FC-F03F4402A641}" name="Colonne796"/>
    <tableColumn id="797" xr3:uid="{5893E509-4F2C-43E6-881A-E677AE3DB7A0}" name="Colonne797"/>
    <tableColumn id="798" xr3:uid="{87A44A62-E979-44CD-9E2E-1465E5898E95}" name="Colonne798"/>
    <tableColumn id="799" xr3:uid="{198455E7-39AB-4854-9FDE-4160A6736809}" name="Colonne799"/>
    <tableColumn id="800" xr3:uid="{D08688B6-6326-4135-A12D-ACD15A17A167}" name="Colonne800"/>
    <tableColumn id="801" xr3:uid="{944A483C-B6D7-4801-824C-16A30C10E697}" name="Colonne801"/>
    <tableColumn id="802" xr3:uid="{7E62DE69-6376-4F4B-9AE0-0672D7F0BAAA}" name="Colonne802"/>
    <tableColumn id="803" xr3:uid="{A42B71DA-222E-4F72-AA1D-A41E78430479}" name="Colonne803"/>
    <tableColumn id="804" xr3:uid="{AF31A57B-2737-4D8F-B522-A4833C0566C0}" name="Colonne804"/>
    <tableColumn id="805" xr3:uid="{E57EA77C-6170-4F06-B8C2-7969B532A166}" name="Colonne805"/>
    <tableColumn id="806" xr3:uid="{1C878F22-B8C7-4EBA-86E9-A5D3D1119CA0}" name="Colonne806"/>
    <tableColumn id="807" xr3:uid="{2E5044F4-9B9D-4767-B1DE-06A3CCDBE1A0}" name="Colonne807"/>
    <tableColumn id="808" xr3:uid="{6E1F15F7-6537-4A0F-83ED-998609EA3F6D}" name="Colonne808"/>
    <tableColumn id="809" xr3:uid="{D8FE2575-43E0-44BB-8726-6105BAA28B22}" name="Colonne809"/>
    <tableColumn id="810" xr3:uid="{0CB8C77C-1254-4E6C-8468-41CAE5578335}" name="Colonne810"/>
    <tableColumn id="811" xr3:uid="{128028B8-B967-4E79-A6E0-0A28122ED840}" name="Colonne811"/>
    <tableColumn id="812" xr3:uid="{F809C211-F438-42D3-88FA-FC0DADD22A61}" name="Colonne812"/>
    <tableColumn id="813" xr3:uid="{2764F795-E859-4D33-A1D5-6EC9E55EF0BE}" name="Colonne813"/>
    <tableColumn id="814" xr3:uid="{268A0228-10EB-481F-B350-2D2CAB7EAB66}" name="Colonne814"/>
    <tableColumn id="815" xr3:uid="{4D6DE8E0-D4BA-4B5B-80E3-645862B25F07}" name="Colonne815"/>
    <tableColumn id="816" xr3:uid="{CA6EC171-37C5-46AC-8D08-19049981D887}" name="Colonne816"/>
    <tableColumn id="817" xr3:uid="{E816221C-A0CF-4716-B43F-C0FD834FCC31}" name="Colonne817"/>
    <tableColumn id="818" xr3:uid="{5CE83EA1-7449-4EFA-B11F-3626929B8687}" name="Colonne818"/>
    <tableColumn id="819" xr3:uid="{C657A958-DA68-4C1A-9421-5FE317E3796F}" name="Colonne819"/>
    <tableColumn id="820" xr3:uid="{7E37A3F2-B1C1-41F8-8D7D-0BEE2B19042F}" name="Colonne820"/>
    <tableColumn id="821" xr3:uid="{E764532B-5909-460D-A447-1FAC1181E664}" name="Colonne821"/>
    <tableColumn id="822" xr3:uid="{277F68A3-A4C5-4D7F-BE09-040C99426EC9}" name="Colonne822"/>
    <tableColumn id="823" xr3:uid="{42BC1F52-8B74-4CAD-81FA-6363400DFBA6}" name="Colonne823"/>
    <tableColumn id="824" xr3:uid="{B1905DA8-A0FC-4D2D-9A9D-B9A8042222D5}" name="Colonne824"/>
    <tableColumn id="825" xr3:uid="{5CE518F8-7A55-46B3-87A6-7122E4320CF6}" name="Colonne825"/>
    <tableColumn id="826" xr3:uid="{C5C179DE-B8B0-4EEC-82D6-6C1F6AAA2E9F}" name="Colonne826"/>
    <tableColumn id="827" xr3:uid="{68D38CA3-852C-4298-AA1A-446B14195590}" name="Colonne827"/>
    <tableColumn id="828" xr3:uid="{961C8D4E-E637-4629-A89D-2F93FA858605}" name="Colonne828"/>
    <tableColumn id="829" xr3:uid="{5C22CA14-349E-4E90-BABD-A717E5E0A9F7}" name="Colonne829"/>
    <tableColumn id="830" xr3:uid="{03E3D93A-C607-4107-B569-8D9FD7B20542}" name="Colonne830"/>
    <tableColumn id="831" xr3:uid="{539FE3FE-CDE8-4A93-A644-931890FCD2E3}" name="Colonne831"/>
    <tableColumn id="832" xr3:uid="{7DD08957-CC56-4B3D-BD5B-21417FC988F0}" name="Colonne832"/>
    <tableColumn id="833" xr3:uid="{FA558384-505B-4535-964C-DEB6353DED1A}" name="Colonne833"/>
    <tableColumn id="834" xr3:uid="{156F3AF0-C2A7-4C5E-B554-9B3778271EB5}" name="Colonne834"/>
    <tableColumn id="835" xr3:uid="{6346BC73-C662-42E0-830E-DAE22DEEF448}" name="Colonne835"/>
    <tableColumn id="836" xr3:uid="{8D27F36F-74E6-4C92-BAC0-CEE7D46081C2}" name="Colonne836"/>
    <tableColumn id="837" xr3:uid="{91FF3C10-8D76-46E5-9CBA-A4DDDE256A7A}" name="Colonne837"/>
    <tableColumn id="838" xr3:uid="{35ECFCC0-ABAF-4A56-AFFA-C9B8903A4215}" name="Colonne838"/>
    <tableColumn id="839" xr3:uid="{77A2E758-7B9C-4BCA-B056-A2A1920C291C}" name="Colonne839"/>
    <tableColumn id="840" xr3:uid="{7C44FF80-4184-4E5C-BA8A-801F0D1C1003}" name="Colonne840"/>
    <tableColumn id="841" xr3:uid="{33A2E731-8CD2-4A4A-AC05-D839B300DBD7}" name="Colonne841"/>
    <tableColumn id="842" xr3:uid="{CB82904D-F625-45CC-B98B-04542DEDFA67}" name="Colonne842"/>
    <tableColumn id="843" xr3:uid="{C3AA2C6F-02DF-4864-81E9-AB6D95FA6922}" name="Colonne843"/>
    <tableColumn id="844" xr3:uid="{2D239C9D-CFC2-4C56-88E4-CA2C14EA2FC3}" name="Colonne844"/>
    <tableColumn id="845" xr3:uid="{8F7A9047-572E-4438-8ACA-5EB9E5F4FAE0}" name="Colonne845"/>
    <tableColumn id="846" xr3:uid="{91360174-FD51-4EB1-B463-EA77893DFF96}" name="Colonne846"/>
    <tableColumn id="847" xr3:uid="{A27ACED9-D9A8-49B1-92F5-1C70098A8036}" name="Colonne847"/>
    <tableColumn id="848" xr3:uid="{1B62C8F3-6828-4FAE-A45F-4D462E8AC15E}" name="Colonne848"/>
    <tableColumn id="849" xr3:uid="{71259194-84B2-46AB-81CF-FE23FE16A78E}" name="Colonne849"/>
    <tableColumn id="850" xr3:uid="{36F5412D-D705-4566-88EF-F4B3AA0463A9}" name="Colonne850"/>
    <tableColumn id="851" xr3:uid="{06399148-9F83-46EC-8F10-075C1217ED88}" name="Colonne851"/>
    <tableColumn id="852" xr3:uid="{8F632439-4F6F-46B6-93D8-4F10A4F2AA96}" name="Colonne852"/>
    <tableColumn id="853" xr3:uid="{559E7587-FBEF-49B8-915F-D548B47F1226}" name="Colonne853"/>
    <tableColumn id="854" xr3:uid="{FED3855A-69FD-4333-8203-43A14EFD53A2}" name="Colonne854"/>
    <tableColumn id="855" xr3:uid="{65F02D8F-EBB7-4053-BCC1-EFAB3F9F8562}" name="Colonne855"/>
    <tableColumn id="856" xr3:uid="{146D4851-5B3D-48BB-BA02-20094DAC6165}" name="Colonne856"/>
    <tableColumn id="857" xr3:uid="{B37BA33C-C705-46AA-8ED5-0BD20BDFCBA6}" name="Colonne857"/>
    <tableColumn id="858" xr3:uid="{7A0CC465-C9AE-48CE-A14D-6D9C7A01FEB1}" name="Colonne858"/>
    <tableColumn id="859" xr3:uid="{A69E6BB6-474B-4182-9B32-86A3F60528FD}" name="Colonne859"/>
    <tableColumn id="860" xr3:uid="{45E4F6BB-6E20-4F45-8FA8-E679F1C72FD7}" name="Colonne860"/>
    <tableColumn id="861" xr3:uid="{91D8F882-5C79-4AAF-9662-BCBB0AFD80CE}" name="Colonne861"/>
    <tableColumn id="862" xr3:uid="{2F2BB89F-8FBE-40B0-A77C-F095010EEED9}" name="Colonne862"/>
    <tableColumn id="863" xr3:uid="{2A9F194F-C6F1-4714-A79B-0CFE26621D46}" name="Colonne863"/>
    <tableColumn id="864" xr3:uid="{95BA9089-D80B-41C0-83F8-3A4B40705F19}" name="Colonne864"/>
    <tableColumn id="865" xr3:uid="{05DEA010-0342-4446-A680-611E3A82796C}" name="Colonne865"/>
    <tableColumn id="866" xr3:uid="{0DC5A2D9-9547-4171-AFB7-8D56151CB5A2}" name="Colonne866"/>
    <tableColumn id="867" xr3:uid="{DC496660-81E2-4C82-B508-8778EADDD840}" name="Colonne867"/>
    <tableColumn id="868" xr3:uid="{CC8D858A-C0F9-46EA-9DA9-6BAD034B6F38}" name="Colonne868"/>
    <tableColumn id="869" xr3:uid="{80013762-0EC1-466B-9257-F61F7A4C20C0}" name="Colonne869"/>
    <tableColumn id="870" xr3:uid="{68A332A0-C300-4F95-AF82-4359352E3B66}" name="Colonne870"/>
    <tableColumn id="871" xr3:uid="{F3A775DB-7AF8-459C-97DE-EC0F2F1C5FBE}" name="Colonne871"/>
    <tableColumn id="872" xr3:uid="{0D70F136-969E-4CE5-BAD7-63017CEC293C}" name="Colonne872"/>
    <tableColumn id="873" xr3:uid="{EA6FC104-6D0A-4732-9649-721818C2EC8C}" name="Colonne873"/>
    <tableColumn id="874" xr3:uid="{09D2490D-A7D3-4DF4-A612-DF6750CF1DD5}" name="Colonne874"/>
    <tableColumn id="875" xr3:uid="{7395E281-AB56-4026-ACB9-A3BF6C81AA2B}" name="Colonne875"/>
    <tableColumn id="876" xr3:uid="{BE8E55D3-5172-4885-8253-A35A64AC5C62}" name="Colonne876"/>
    <tableColumn id="877" xr3:uid="{77214406-4E54-4D10-9CC9-5A3D0179E9B9}" name="Colonne877"/>
    <tableColumn id="878" xr3:uid="{D15FEFFA-30F8-4902-B123-6BDB6833C480}" name="Colonne878"/>
    <tableColumn id="879" xr3:uid="{94B8547B-DC98-48F7-98DA-C1182A695CCE}" name="Colonne879"/>
    <tableColumn id="880" xr3:uid="{B8E6F2E8-15C7-4D07-94BC-0BECF9C7071C}" name="Colonne880"/>
    <tableColumn id="881" xr3:uid="{324FDD0A-C7DD-41A2-96D3-A9B02D712A62}" name="Colonne881"/>
    <tableColumn id="882" xr3:uid="{5590B88C-1523-4122-911D-9F9F4BB0CA0E}" name="Colonne882"/>
    <tableColumn id="883" xr3:uid="{591677B1-CE5B-4707-9F06-06E5B4014F2E}" name="Colonne883"/>
    <tableColumn id="884" xr3:uid="{D107E2CF-8346-4B16-B038-684918220986}" name="Colonne884"/>
    <tableColumn id="885" xr3:uid="{EF10DD66-F54C-4A09-9C41-86B147E7396F}" name="Colonne885"/>
    <tableColumn id="886" xr3:uid="{884EEE3D-F1D1-472E-9311-0324BF090C7F}" name="Colonne886"/>
    <tableColumn id="887" xr3:uid="{3E1DF65D-E0E5-48D0-8578-DDA3006CC810}" name="Colonne887"/>
    <tableColumn id="888" xr3:uid="{6687E506-3D9B-43CA-AB08-123D4EEDCF2C}" name="Colonne888"/>
    <tableColumn id="889" xr3:uid="{7735C95E-CE8C-46A2-837A-1CD1A3146EA2}" name="Colonne889"/>
    <tableColumn id="890" xr3:uid="{EBC7B19F-1B78-40B8-BBEF-0284CE35EB64}" name="Colonne890"/>
    <tableColumn id="891" xr3:uid="{700360DE-0E26-4F88-8559-459AABC6DD05}" name="Colonne891"/>
    <tableColumn id="892" xr3:uid="{D527D132-04F7-48F6-A5C8-75DCF2131CB6}" name="Colonne892"/>
    <tableColumn id="893" xr3:uid="{02645FBD-82F3-4C34-BF26-3DE170ECF1D5}" name="Colonne893"/>
    <tableColumn id="894" xr3:uid="{BC8A2738-9E1A-4AF3-BB92-29F9F0804770}" name="Colonne894"/>
    <tableColumn id="895" xr3:uid="{F8C1FC35-EAB5-4FCE-AE86-452E219E6777}" name="Colonne895"/>
    <tableColumn id="896" xr3:uid="{5B3E147C-3739-4B0B-B1EC-8DC27CDEA6C5}" name="Colonne896"/>
    <tableColumn id="897" xr3:uid="{B59B7A2F-0B2F-4584-9D7F-60E535A01389}" name="Colonne897"/>
    <tableColumn id="898" xr3:uid="{969D8287-FF5F-44E4-8D29-BBBD73C42981}" name="Colonne898"/>
    <tableColumn id="899" xr3:uid="{7CB0A8B6-F0FC-42E5-A334-41042F885AFA}" name="Colonne899"/>
    <tableColumn id="900" xr3:uid="{D5596394-B713-4D69-925E-C0EA8EB85306}" name="Colonne900"/>
    <tableColumn id="901" xr3:uid="{BD6C72F1-AC8D-4982-AAF7-3EA2C7253382}" name="Colonne901"/>
    <tableColumn id="902" xr3:uid="{E528B0A8-7B3D-4257-BB89-7AB26B7D64B9}" name="Colonne902"/>
    <tableColumn id="903" xr3:uid="{FE470DEA-471A-4B06-ACF3-06E8A6FF619D}" name="Colonne903"/>
    <tableColumn id="904" xr3:uid="{E8CA8171-B2E7-49E6-8841-B30EEE65BB34}" name="Colonne904"/>
    <tableColumn id="905" xr3:uid="{427D49DA-D3F1-4518-BA50-59747AA83CFE}" name="Colonne905"/>
    <tableColumn id="906" xr3:uid="{375DC732-4056-47EE-B69D-B42CD706983D}" name="Colonne906"/>
    <tableColumn id="907" xr3:uid="{DC26393A-867D-46E3-B76A-D1F64463457D}" name="Colonne907"/>
    <tableColumn id="908" xr3:uid="{4A8A21C0-B57E-4BBC-9A50-E14B96965F85}" name="Colonne908"/>
    <tableColumn id="909" xr3:uid="{1732AB45-7672-4809-8F6C-BB9749DB47DB}" name="Colonne909"/>
    <tableColumn id="910" xr3:uid="{5788EFC3-0657-44A6-A5B8-BCFB95CBB054}" name="Colonne910"/>
    <tableColumn id="911" xr3:uid="{E1B2F855-EA6D-4605-B4D2-E865A5D7B97E}" name="Colonne911"/>
    <tableColumn id="912" xr3:uid="{A2FEB97E-0559-4E4C-9656-807D08F545A7}" name="Colonne912"/>
    <tableColumn id="913" xr3:uid="{B6636E62-9D1F-40BA-90E7-1D8A779CA4EA}" name="Colonne913"/>
    <tableColumn id="914" xr3:uid="{D358DB68-BC54-4650-A929-357D528D3630}" name="Colonne914"/>
    <tableColumn id="915" xr3:uid="{FA095D92-1BCE-4279-A7C1-69316C8B2505}" name="Colonne915"/>
    <tableColumn id="916" xr3:uid="{8079E0DC-7B09-4739-BC7A-93A3BFB16F96}" name="Colonne916"/>
    <tableColumn id="917" xr3:uid="{12A81C38-6379-4EF6-B060-8F5102FDCDBC}" name="Colonne917"/>
    <tableColumn id="918" xr3:uid="{ED480B4D-0170-402C-8C15-79E561E9225F}" name="Colonne918"/>
    <tableColumn id="919" xr3:uid="{FEB3DDB5-BEA7-4481-8271-94994425CA87}" name="Colonne919"/>
    <tableColumn id="920" xr3:uid="{5B81E00E-1419-462F-AD10-455005A42A1C}" name="Colonne920"/>
    <tableColumn id="921" xr3:uid="{11BB2A4F-3301-4897-8FB2-CD861F50553F}" name="Colonne921"/>
    <tableColumn id="922" xr3:uid="{976A4912-C2F0-42BD-BE07-1A082BEBD0BF}" name="Colonne922"/>
    <tableColumn id="923" xr3:uid="{E8FB664B-ADA7-41D1-B8CD-25E849FFC402}" name="Colonne923"/>
    <tableColumn id="924" xr3:uid="{D1287E22-3E0E-4595-A11C-F0705C76196C}" name="Colonne924"/>
    <tableColumn id="925" xr3:uid="{DB0A989B-99D7-4BC3-BADF-4D01A4F0FAA3}" name="Colonne925"/>
    <tableColumn id="926" xr3:uid="{97B213F2-7C7A-4F0B-B920-8CB58A33262E}" name="Colonne926"/>
    <tableColumn id="927" xr3:uid="{3B130CCB-2FA1-4173-8A81-A1D0A96AFCC4}" name="Colonne927"/>
    <tableColumn id="928" xr3:uid="{CF8FE7A8-05FB-4F50-8C00-028E5EB3C8A8}" name="Colonne928"/>
    <tableColumn id="929" xr3:uid="{479D8BD2-952C-4956-A7B6-E0DE6D66D0C2}" name="Colonne929"/>
    <tableColumn id="930" xr3:uid="{326AD563-89BD-4B9F-9B93-1C9A347571D7}" name="Colonne930"/>
    <tableColumn id="931" xr3:uid="{9FB06F24-0346-4354-8DE6-8BBAEBE38626}" name="Colonne931"/>
    <tableColumn id="932" xr3:uid="{7D0157ED-2B77-4B9E-9C4B-CA267F497398}" name="Colonne932"/>
    <tableColumn id="933" xr3:uid="{C7DE85F6-ED1A-47FF-87C6-04D8A3DB291C}" name="Colonne933"/>
    <tableColumn id="934" xr3:uid="{D609AC88-0999-4C2D-9891-A00B91D24E54}" name="Colonne934"/>
    <tableColumn id="935" xr3:uid="{8F7881D0-B7A4-4AE4-81B9-4F840C5195FF}" name="Colonne935"/>
    <tableColumn id="936" xr3:uid="{446655D3-F21E-4613-B46E-533E4271DA42}" name="Colonne936"/>
    <tableColumn id="937" xr3:uid="{D20BCC28-2B7B-4A0B-8DC7-592B6EBDF339}" name="Colonne937"/>
    <tableColumn id="938" xr3:uid="{AC58914D-57EB-4D0A-B3C6-3B85E4473DFE}" name="Colonne938"/>
    <tableColumn id="939" xr3:uid="{B8FCB57D-637B-4109-8C3F-F94554CA0146}" name="Colonne939"/>
    <tableColumn id="940" xr3:uid="{C68AB8A9-F643-400C-B182-B74471B95C2F}" name="Colonne940"/>
    <tableColumn id="941" xr3:uid="{FE6DB743-20BA-4FBD-B6C0-97F43C7A9846}" name="Colonne941"/>
    <tableColumn id="942" xr3:uid="{B49CCC02-F4CD-48CB-A16F-D6B6D3F0D8BC}" name="Colonne942"/>
    <tableColumn id="943" xr3:uid="{1532E5E4-1CCA-4A27-9FD0-0DED714E16E7}" name="Colonne943"/>
    <tableColumn id="944" xr3:uid="{9B499DED-25A4-4203-BA9B-6A0B6E23D1EB}" name="Colonne944"/>
    <tableColumn id="945" xr3:uid="{BE137196-A9B4-4976-9101-05BC6C672993}" name="Colonne945"/>
    <tableColumn id="946" xr3:uid="{D5FB6193-6EBA-4D42-8B32-7318C1FA906D}" name="Colonne946"/>
    <tableColumn id="947" xr3:uid="{DA687A15-6107-4FD1-B5F2-AAA72E4F94BA}" name="Colonne947"/>
    <tableColumn id="948" xr3:uid="{3CDE96E3-3716-4A12-AFE9-23375ABDE865}" name="Colonne948"/>
    <tableColumn id="949" xr3:uid="{EBB91510-959B-4009-AC4D-5CB7A80A7B7A}" name="Colonne949"/>
    <tableColumn id="950" xr3:uid="{5FC9B332-D590-40DD-A07B-0D2AA4D792BE}" name="Colonne950"/>
    <tableColumn id="951" xr3:uid="{8B2E8F0D-5BC4-4CB9-A2A6-86613AAD810B}" name="Colonne951"/>
    <tableColumn id="952" xr3:uid="{1562E9F5-CEC6-451C-A7C5-D1EEE5497C3D}" name="Colonne952"/>
    <tableColumn id="953" xr3:uid="{38C086D4-D7E3-483D-B41F-65AF09B3AA18}" name="Colonne953"/>
    <tableColumn id="954" xr3:uid="{0BD0A213-16B7-444E-A504-5AB3B29AA6C6}" name="Colonne954"/>
    <tableColumn id="955" xr3:uid="{D321ADD1-75A5-49BD-BF28-F017DD38A938}" name="Colonne955"/>
    <tableColumn id="956" xr3:uid="{FB7E2488-18FA-41C2-8EAD-CB06D24F6EE8}" name="Colonne956"/>
    <tableColumn id="957" xr3:uid="{17AA85B3-EE72-4469-864F-1C7A32DACC77}" name="Colonne957"/>
    <tableColumn id="958" xr3:uid="{2DD783ED-8AE0-49B3-AD06-4DFB819D3E29}" name="Colonne958"/>
    <tableColumn id="959" xr3:uid="{5DCD1A21-39C3-4122-B87A-05029E00FD4A}" name="Colonne959"/>
    <tableColumn id="960" xr3:uid="{270F534D-627B-4157-8E95-328722217614}" name="Colonne960"/>
    <tableColumn id="961" xr3:uid="{0F1B5518-DB0E-4496-A7EF-7D6A9E4369ED}" name="Colonne961"/>
    <tableColumn id="962" xr3:uid="{312F7231-7861-4DD9-A00F-1F8A61E3E77F}" name="Colonne962"/>
    <tableColumn id="963" xr3:uid="{F7CC03DB-CFEE-4457-A9D8-8E17F8897408}" name="Colonne963"/>
    <tableColumn id="964" xr3:uid="{4F718AB1-C5E5-4690-B5CC-12C7FC5A0948}" name="Colonne964"/>
    <tableColumn id="965" xr3:uid="{DA009DE7-618C-45F0-980A-59F0A3E2655F}" name="Colonne965"/>
    <tableColumn id="966" xr3:uid="{8B77E78F-C867-4EDA-89C8-85CA14B38873}" name="Colonne966"/>
    <tableColumn id="967" xr3:uid="{583B28BE-2DA0-4213-8AB8-C5939822B92E}" name="Colonne967"/>
    <tableColumn id="968" xr3:uid="{F051E89A-7611-4296-8668-C66BFE76FEE9}" name="Colonne968"/>
    <tableColumn id="969" xr3:uid="{31D945AE-FA9F-4F3C-891F-BC269B273428}" name="Colonne969"/>
    <tableColumn id="970" xr3:uid="{83FD3152-B37F-4634-9BDE-3B2CDD957911}" name="Colonne970"/>
    <tableColumn id="971" xr3:uid="{3DB75739-35E1-4178-8EEE-C1B35951593A}" name="Colonne971"/>
    <tableColumn id="972" xr3:uid="{0A0B5331-FBEC-4DE7-982A-7A1879EDFFC8}" name="Colonne972"/>
    <tableColumn id="973" xr3:uid="{2BAA88B4-0362-46FD-A9FF-5A9271EF2C16}" name="Colonne973"/>
    <tableColumn id="974" xr3:uid="{DE47139E-5B6F-4CD9-B4DD-D6EA605894C9}" name="Colonne974"/>
    <tableColumn id="975" xr3:uid="{F9F79CA2-FF9B-45CC-B77F-5B56FF279EA0}" name="Colonne975"/>
    <tableColumn id="976" xr3:uid="{94F83661-55BF-41C0-878C-F6901212F80C}" name="Colonne976"/>
    <tableColumn id="977" xr3:uid="{6C8367E9-B9C8-4592-83C4-25E9F11C9714}" name="Colonne977"/>
    <tableColumn id="978" xr3:uid="{BE1BD67E-1E84-4F17-A01E-E52BF1DE7C81}" name="Colonne978"/>
    <tableColumn id="979" xr3:uid="{8113C506-90E7-417B-A559-45C3E0D4551B}" name="Colonne979"/>
    <tableColumn id="980" xr3:uid="{96F64F63-938E-4B6B-AA5B-7AF7C7A16A5B}" name="Colonne980"/>
    <tableColumn id="981" xr3:uid="{6E1113E2-0FFB-447C-AA04-F579AB15A177}" name="Colonne981"/>
    <tableColumn id="982" xr3:uid="{A254ABAC-83D8-4BA6-BF76-62AD8864B3E1}" name="Colonne982"/>
    <tableColumn id="983" xr3:uid="{0F1D33D4-B81D-41AA-A4D2-E5BBB4E78BDE}" name="Colonne983"/>
    <tableColumn id="984" xr3:uid="{36D6C1C0-A1BD-4B7B-A4BC-F1F1D45E86F7}" name="Colonne984"/>
    <tableColumn id="985" xr3:uid="{46BC3207-5580-4F98-97C3-554DC3A6087A}" name="Colonne985"/>
    <tableColumn id="986" xr3:uid="{98A67D13-F7D1-4138-98EB-E8DBE9A9CE19}" name="Colonne986"/>
    <tableColumn id="987" xr3:uid="{3CE516B4-CAF5-40F4-90A4-DB02DC57D0BE}" name="Colonne987"/>
    <tableColumn id="988" xr3:uid="{FFAEC969-3494-44F4-B940-CAB52A5FCDA5}" name="Colonne988"/>
    <tableColumn id="989" xr3:uid="{0348F03E-EEBD-4DD7-8481-CAA4C08EAED1}" name="Colonne989"/>
    <tableColumn id="990" xr3:uid="{79078425-9B68-4880-950B-AB9544485A42}" name="Colonne990"/>
    <tableColumn id="991" xr3:uid="{C08AFCDE-A100-4018-A3B4-422341AF14F3}" name="Colonne991"/>
    <tableColumn id="992" xr3:uid="{EDDB07F7-01E6-4D89-83D8-7BF80B6550C3}" name="Colonne992"/>
    <tableColumn id="993" xr3:uid="{001B8BFA-4D6E-4233-BDFE-6B33438FFBA1}" name="Colonne993"/>
    <tableColumn id="994" xr3:uid="{817B7E47-49AE-461F-9198-E47C740C95C2}" name="Colonne994"/>
    <tableColumn id="995" xr3:uid="{0A849FA3-F757-4C11-AD83-44048E6E24D2}" name="Colonne995"/>
    <tableColumn id="996" xr3:uid="{BE120919-AA59-45B0-A7C2-2348BBA44DAA}" name="Colonne996"/>
    <tableColumn id="997" xr3:uid="{0F1B1FFD-7BDC-4BDF-85C8-EF19783EC291}" name="Colonne997"/>
    <tableColumn id="998" xr3:uid="{8368B2CB-D4AE-4EF2-81D6-CFAE91F75150}" name="Colonne998"/>
    <tableColumn id="999" xr3:uid="{BD2100B4-A902-4155-A7FE-AAAAF2C27CC2}" name="Colonne999"/>
    <tableColumn id="1000" xr3:uid="{2492AA04-0EEA-462D-9ED5-B8231D60565B}" name="Colonne1000"/>
    <tableColumn id="1001" xr3:uid="{C7261563-FBDB-4A4F-B6BB-3F50F156FD8D}" name="Colonne1001"/>
    <tableColumn id="1002" xr3:uid="{97B49354-71B9-4702-972D-DAB4B301CE2E}" name="Colonne1002"/>
    <tableColumn id="1003" xr3:uid="{7511116D-726D-45CF-8718-7BCFF0DFB51A}" name="Colonne1003"/>
    <tableColumn id="1004" xr3:uid="{00C9AE89-3BD0-4030-9A38-3E1A7B36857B}" name="Colonne1004"/>
    <tableColumn id="1005" xr3:uid="{ED67C783-51CA-4A01-8ECF-29187F5FEAC2}" name="Colonne1005"/>
    <tableColumn id="1006" xr3:uid="{EE81CB56-D5C9-4083-92C9-4764392F45D2}" name="Colonne1006"/>
    <tableColumn id="1007" xr3:uid="{C806FD4A-8044-497D-A320-EEC08F7D1ED0}" name="Colonne1007"/>
    <tableColumn id="1008" xr3:uid="{78987FC2-C2E0-4F96-A6E0-56C7A0F34426}" name="Colonne1008"/>
    <tableColumn id="1009" xr3:uid="{500AAE08-A53D-4D0C-947F-E9E6629D7FE7}" name="Colonne1009"/>
    <tableColumn id="1010" xr3:uid="{950C4E9E-636B-4CC3-B6EA-ABE761CC76D9}" name="Colonne1010"/>
    <tableColumn id="1011" xr3:uid="{E697F72D-7C09-4752-A887-98CB820D3910}" name="Colonne1011"/>
    <tableColumn id="1012" xr3:uid="{CC156C04-F43D-4410-90BB-B7E3AFA235D9}" name="Colonne1012"/>
    <tableColumn id="1013" xr3:uid="{5F464116-11AD-4156-95A8-D155D9724F19}" name="Colonne1013"/>
    <tableColumn id="1014" xr3:uid="{C11DF6EB-38F8-4464-A49B-4C4807BA7881}" name="Colonne1014"/>
    <tableColumn id="1015" xr3:uid="{F565B925-3B0B-4C31-97AC-69CB5BF0EA6C}" name="Colonne1015"/>
    <tableColumn id="1016" xr3:uid="{7755AB38-BA48-45EF-ABBC-B4D88F6527F9}" name="Colonne1016"/>
    <tableColumn id="1017" xr3:uid="{92570990-8B8A-4710-A6C0-75B15E003955}" name="Colonne1017"/>
    <tableColumn id="1018" xr3:uid="{269295CE-9C90-46AD-BF8E-668A8340B6C8}" name="Colonne1018"/>
    <tableColumn id="1019" xr3:uid="{59021C15-7215-47FD-82CB-52CC32A7E14A}" name="Colonne1019"/>
    <tableColumn id="1020" xr3:uid="{E153910A-F1FE-4A89-A73C-A8BE39F0C2DD}" name="Colonne1020"/>
    <tableColumn id="1021" xr3:uid="{FCC52A07-EF19-4E4A-8891-D58F8272F218}" name="Colonne1021"/>
    <tableColumn id="1022" xr3:uid="{CC0525F8-53C1-4A59-81B8-6364463B88A5}" name="Colonne1022"/>
    <tableColumn id="1023" xr3:uid="{695A0D00-AF91-4728-B7D0-594E3A9D9D2D}" name="Colonne1023"/>
    <tableColumn id="1024" xr3:uid="{B25F6DA4-2A98-4B09-B8D3-7CA728F4FD4F}" name="Colonne1024"/>
    <tableColumn id="1025" xr3:uid="{3A01E734-CBED-4CC0-B00A-C908DAE9900C}" name="Colonne1025"/>
    <tableColumn id="1026" xr3:uid="{5C0F03B3-F0AB-4CE0-8643-F8FAF9A3B3E6}" name="Colonne1026"/>
    <tableColumn id="1027" xr3:uid="{55E42B73-0252-4F59-90B3-E1D932C3BE16}" name="Colonne1027"/>
    <tableColumn id="1028" xr3:uid="{49945AE8-4D0E-4AB3-A46D-14DD24FD0F37}" name="Colonne1028"/>
    <tableColumn id="1029" xr3:uid="{AFF1A96B-75FF-41DF-8802-D18037054A08}" name="Colonne1029"/>
    <tableColumn id="1030" xr3:uid="{73A4FACF-8379-4328-8A22-FA3A03D95069}" name="Colonne1030"/>
    <tableColumn id="1031" xr3:uid="{E68D94E2-4F52-405B-8DAB-A2EA067EA9E6}" name="Colonne1031"/>
    <tableColumn id="1032" xr3:uid="{D3ADC12B-6F08-4818-94B9-BE76C8D3302E}" name="Colonne1032"/>
    <tableColumn id="1033" xr3:uid="{81D4CFF2-EDDD-4E87-B707-40DCB3842FFA}" name="Colonne1033"/>
    <tableColumn id="1034" xr3:uid="{A993F537-E882-4B9A-B15E-E15B04780FF2}" name="Colonne1034"/>
    <tableColumn id="1035" xr3:uid="{9181A0C8-928A-4CE4-8EB3-9F47BFDA81CE}" name="Colonne1035"/>
    <tableColumn id="1036" xr3:uid="{49B99766-230B-494B-A51D-16DF37A4065E}" name="Colonne1036"/>
    <tableColumn id="1037" xr3:uid="{4DC10EF6-64FA-4E8C-9E80-C564239821B2}" name="Colonne1037"/>
    <tableColumn id="1038" xr3:uid="{FA903973-3EBD-4247-B177-6FEE1F002A73}" name="Colonne1038"/>
    <tableColumn id="1039" xr3:uid="{AC151833-B12C-4A7A-A05B-5C297128E904}" name="Colonne1039"/>
    <tableColumn id="1040" xr3:uid="{3FA0E831-598D-41AF-AD02-80279A2AA9E6}" name="Colonne1040"/>
    <tableColumn id="1041" xr3:uid="{EFB8CFDE-1C5D-4E33-9D4A-57E6DA5BBA6E}" name="Colonne1041"/>
    <tableColumn id="1042" xr3:uid="{C02D7C3B-F479-4C52-9709-0A453A8CA63F}" name="Colonne1042"/>
    <tableColumn id="1043" xr3:uid="{C94CE403-E08D-4A21-AC5C-317EBAE0ED9E}" name="Colonne1043"/>
    <tableColumn id="1044" xr3:uid="{60C9B59B-1872-4956-8A72-C7ABC753F754}" name="Colonne1044"/>
    <tableColumn id="1045" xr3:uid="{7E5CC65A-DCCE-44DF-BCFA-BDFE52A6B509}" name="Colonne1045"/>
    <tableColumn id="1046" xr3:uid="{57CD8B45-B7E3-41D1-A9B4-1D0C545C6621}" name="Colonne1046"/>
    <tableColumn id="1047" xr3:uid="{1CCA1BC9-2253-4A47-888B-A2FFF644BAA2}" name="Colonne1047"/>
    <tableColumn id="1048" xr3:uid="{BE842373-9EE4-43F2-A2B7-DAD680E16B8E}" name="Colonne1048"/>
    <tableColumn id="1049" xr3:uid="{CF383114-3B7D-498D-BA19-7E2E2DDD917F}" name="Colonne1049"/>
    <tableColumn id="1050" xr3:uid="{54379839-E1C3-4148-AACA-83B30F1C18D7}" name="Colonne1050"/>
    <tableColumn id="1051" xr3:uid="{6B9821D0-3772-4AB2-B129-ED11C809C7D9}" name="Colonne1051"/>
    <tableColumn id="1052" xr3:uid="{D6FCAA8E-A6E0-4D64-A7C3-A8B8E2353455}" name="Colonne1052"/>
    <tableColumn id="1053" xr3:uid="{A5629CD0-D43F-455C-B7F1-D8A97747DA78}" name="Colonne1053"/>
    <tableColumn id="1054" xr3:uid="{7CE09420-DA8A-4DD8-94C7-71FEBDC521CC}" name="Colonne1054"/>
    <tableColumn id="1055" xr3:uid="{2EEC8BC8-3D37-417F-8814-7638AFEF8AC1}" name="Colonne1055"/>
    <tableColumn id="1056" xr3:uid="{A4B11EF7-8E66-4E6C-86EE-8E62470ACF0B}" name="Colonne1056"/>
    <tableColumn id="1057" xr3:uid="{1C693377-C941-493D-BC2B-5C207819B972}" name="Colonne1057"/>
    <tableColumn id="1058" xr3:uid="{B353ACCA-7FEF-4FC9-AE85-E7F37E6FFC8E}" name="Colonne1058"/>
    <tableColumn id="1059" xr3:uid="{531D95A0-3E5D-47D6-ACC0-3BEB7E3795AE}" name="Colonne1059"/>
    <tableColumn id="1060" xr3:uid="{5DB34913-1B95-4244-83D0-5E56B5DF452D}" name="Colonne1060"/>
    <tableColumn id="1061" xr3:uid="{51215AE6-3FAB-46A1-9A8D-DB7B51945549}" name="Colonne1061"/>
    <tableColumn id="1062" xr3:uid="{A64B3968-D871-4EB7-835F-84AD2FCA7FED}" name="Colonne1062"/>
    <tableColumn id="1063" xr3:uid="{0D0E4A99-49D8-4449-99B3-C9D3C4DD7E25}" name="Colonne1063"/>
    <tableColumn id="1064" xr3:uid="{7DF4B96D-47A0-4281-B11B-282AF74C60C2}" name="Colonne1064"/>
    <tableColumn id="1065" xr3:uid="{D7CBA20A-0C93-4D8E-9698-66E5C0D5D7F2}" name="Colonne1065"/>
    <tableColumn id="1066" xr3:uid="{D0E796DF-1D6D-400C-A610-700196A6347D}" name="Colonne1066"/>
    <tableColumn id="1067" xr3:uid="{AA02FDF6-A832-4CB6-82B5-440031798852}" name="Colonne1067"/>
    <tableColumn id="1068" xr3:uid="{ADEE817F-D902-4B1F-825A-5652A9B4CC2E}" name="Colonne1068"/>
    <tableColumn id="1069" xr3:uid="{42FE2C42-B00B-4070-8E85-95E7E4FCDCEE}" name="Colonne1069"/>
    <tableColumn id="1070" xr3:uid="{34BE1669-453D-49CD-AD46-4A1E58BE04DB}" name="Colonne1070"/>
    <tableColumn id="1071" xr3:uid="{94516BEC-7D3E-48F1-91F7-FA88DA516EB7}" name="Colonne1071"/>
    <tableColumn id="1072" xr3:uid="{83A99F82-2DB7-486A-B9EE-AC24CF5774CA}" name="Colonne1072"/>
    <tableColumn id="1073" xr3:uid="{C8D4D403-F560-4A9C-8CB2-376198AF9B1D}" name="Colonne1073"/>
    <tableColumn id="1074" xr3:uid="{A70547A1-DB17-4A34-A769-8C325089C3B5}" name="Colonne1074"/>
    <tableColumn id="1075" xr3:uid="{06E726CB-44D2-4C30-9E44-8AB1F85F9F35}" name="Colonne1075"/>
    <tableColumn id="1076" xr3:uid="{B6DA91DF-BEE1-43E1-BAD9-23A311CF7C3B}" name="Colonne1076"/>
    <tableColumn id="1077" xr3:uid="{D57D9C52-83DA-45D7-BEE2-CAFAE065E93E}" name="Colonne1077"/>
    <tableColumn id="1078" xr3:uid="{ACAE7D77-BA78-4BDA-9080-AB90CA4545D7}" name="Colonne1078"/>
    <tableColumn id="1079" xr3:uid="{49AA27CD-6F40-4F83-A8C0-C8CC9C3C1E3E}" name="Colonne1079"/>
    <tableColumn id="1080" xr3:uid="{9E0C2D87-0AF6-4D0D-8CCA-8F2EE8106EE7}" name="Colonne1080"/>
    <tableColumn id="1081" xr3:uid="{5B379171-206F-49CB-98F6-0F38048AE3CB}" name="Colonne1081"/>
    <tableColumn id="1082" xr3:uid="{AB3124EE-E166-4E5B-BF27-BFF29C43ABFB}" name="Colonne1082"/>
    <tableColumn id="1083" xr3:uid="{006C3BE9-D254-4187-9AA1-B65CC5119C84}" name="Colonne1083"/>
    <tableColumn id="1084" xr3:uid="{986DFE38-AF5C-4733-872E-D3D6FFD088CA}" name="Colonne1084"/>
    <tableColumn id="1085" xr3:uid="{69F9F7A0-C749-4470-8137-A99BAED105EF}" name="Colonne1085"/>
    <tableColumn id="1086" xr3:uid="{68D153DF-1F57-419F-BA95-0278D4BD282E}" name="Colonne1086"/>
    <tableColumn id="1087" xr3:uid="{04D5EECE-4727-4994-B161-D5A6FD2792BC}" name="Colonne1087"/>
    <tableColumn id="1088" xr3:uid="{74E620D3-934B-43C0-8975-A3ACE52081DA}" name="Colonne1088"/>
    <tableColumn id="1089" xr3:uid="{847AC073-A812-40A4-B537-C9D8AB48FA1D}" name="Colonne1089"/>
    <tableColumn id="1090" xr3:uid="{5407BD87-A536-42D6-A2E3-ECCB0DA79E21}" name="Colonne1090"/>
    <tableColumn id="1091" xr3:uid="{7CF6785E-E0EA-4EAF-B64D-17DB954F2844}" name="Colonne1091"/>
    <tableColumn id="1092" xr3:uid="{AC772EC0-BE82-4EA9-A0B8-53F7F5326AD0}" name="Colonne1092"/>
    <tableColumn id="1093" xr3:uid="{0CBA8B80-FC79-4D26-BF20-0FD1D6E672E6}" name="Colonne1093"/>
    <tableColumn id="1094" xr3:uid="{18E65224-90B4-4A9A-B8F4-57A38F7043EF}" name="Colonne1094"/>
    <tableColumn id="1095" xr3:uid="{FCE3E80E-5BC8-4A48-81DA-83D5BDA92D1B}" name="Colonne1095"/>
    <tableColumn id="1096" xr3:uid="{37100CED-E9AE-4AC3-9795-37BAAD2ECB46}" name="Colonne1096"/>
    <tableColumn id="1097" xr3:uid="{AC74F0CA-5014-466C-B50E-24F7388D374A}" name="Colonne1097"/>
    <tableColumn id="1098" xr3:uid="{849BA584-A906-479A-88AA-B939BF63793A}" name="Colonne1098"/>
    <tableColumn id="1099" xr3:uid="{A3807855-9C32-4FC2-B7A8-7EC766FB7E84}" name="Colonne1099"/>
    <tableColumn id="1100" xr3:uid="{8F84C0D2-B518-43D5-91E0-6FEF3B0ABE01}" name="Colonne1100"/>
    <tableColumn id="1101" xr3:uid="{44B59313-0AE3-49CE-ABC4-CB4DAE7BA05B}" name="Colonne1101"/>
    <tableColumn id="1102" xr3:uid="{F542C7B6-CA2C-48CA-AE72-DB56FDD241A2}" name="Colonne1102"/>
    <tableColumn id="1103" xr3:uid="{F4CBD60B-5024-481D-9C2B-ED54EF7CF8B1}" name="Colonne1103"/>
    <tableColumn id="1104" xr3:uid="{B248A036-74C4-4889-8CD0-4DAD637B02B3}" name="Colonne1104"/>
    <tableColumn id="1105" xr3:uid="{087B4803-AD9C-456D-9ABF-F9DA6367190D}" name="Colonne1105"/>
    <tableColumn id="1106" xr3:uid="{AEB27098-6200-4D5F-BC31-CD7246F56E98}" name="Colonne1106"/>
    <tableColumn id="1107" xr3:uid="{2414E5BF-3AA2-45A8-84D3-6E0DA561C530}" name="Colonne1107"/>
    <tableColumn id="1108" xr3:uid="{88734697-FA1A-4CF1-93D3-AC8230A0352B}" name="Colonne1108"/>
    <tableColumn id="1109" xr3:uid="{F7A8BB44-AD1E-470D-ABA9-7809FABCDDBC}" name="Colonne1109"/>
    <tableColumn id="1110" xr3:uid="{232E010A-92A2-4209-95FA-CCDB90CC3144}" name="Colonne1110"/>
    <tableColumn id="1111" xr3:uid="{23F35FB8-AC2E-4237-8FB4-60B02A06BC5E}" name="Colonne1111"/>
    <tableColumn id="1112" xr3:uid="{6C4FD2EE-43FA-4229-AD5C-2DA4C07B03C2}" name="Colonne1112"/>
    <tableColumn id="1113" xr3:uid="{C6EDB5C0-BAC2-4FA8-90C7-C25AEB3FEDC9}" name="Colonne1113"/>
    <tableColumn id="1114" xr3:uid="{6B77F2B8-C355-47C3-B076-6DD5941B1CE3}" name="Colonne1114"/>
    <tableColumn id="1115" xr3:uid="{1573D6DF-7B43-488D-929C-4BB5C6970128}" name="Colonne1115"/>
    <tableColumn id="1116" xr3:uid="{EFA11C02-9591-4D6F-A937-B8DBDEA7DAC2}" name="Colonne1116"/>
    <tableColumn id="1117" xr3:uid="{F30C27F6-0759-460A-80BB-2ABBC2F5655F}" name="Colonne1117"/>
    <tableColumn id="1118" xr3:uid="{40942CF1-B1E3-4A3A-8885-26FEF8FFB774}" name="Colonne1118"/>
    <tableColumn id="1119" xr3:uid="{508313EE-6B60-43EE-BE41-B35D7E61B94E}" name="Colonne1119"/>
    <tableColumn id="1120" xr3:uid="{28078E2C-2362-4199-B06C-E8D7BCA77E46}" name="Colonne1120"/>
    <tableColumn id="1121" xr3:uid="{E91CD864-8BCE-41DD-B839-43D7C7692D14}" name="Colonne1121"/>
    <tableColumn id="1122" xr3:uid="{E8367B03-39BB-46AE-8290-A04ED5E6E4F6}" name="Colonne1122"/>
    <tableColumn id="1123" xr3:uid="{7478B84D-5AB0-4F38-A211-0A76CB5C77E8}" name="Colonne1123"/>
    <tableColumn id="1124" xr3:uid="{69FF9281-D65D-42D3-9AA2-10E9677A2560}" name="Colonne1124"/>
    <tableColumn id="1125" xr3:uid="{11292E21-33D7-4038-BC31-3C98AE0EACF3}" name="Colonne1125"/>
    <tableColumn id="1126" xr3:uid="{7638FA5B-8FD6-4B1B-9639-14AB4F341EC9}" name="Colonne1126"/>
    <tableColumn id="1127" xr3:uid="{6108F574-C747-4590-A194-86BCFCE2F528}" name="Colonne1127"/>
    <tableColumn id="1128" xr3:uid="{8A5F9C3A-5F4A-4332-B6BB-8861D88BF66C}" name="Colonne1128"/>
    <tableColumn id="1129" xr3:uid="{035109C7-B357-4C15-B18A-D482EC30C91A}" name="Colonne1129"/>
    <tableColumn id="1130" xr3:uid="{78E423F3-D7AA-4871-AD86-735C347D06FB}" name="Colonne1130"/>
    <tableColumn id="1131" xr3:uid="{4CEDA973-5871-4F71-8593-9D65ADE9CBDD}" name="Colonne1131"/>
    <tableColumn id="1132" xr3:uid="{3561A031-4D5E-41E9-A12F-A5239DFAE41F}" name="Colonne1132"/>
    <tableColumn id="1133" xr3:uid="{2274FFD1-F1B4-4C29-9471-55701414C410}" name="Colonne1133"/>
    <tableColumn id="1134" xr3:uid="{5F140FC4-C0C9-4902-AF7C-4F4ABA9EA4EC}" name="Colonne1134"/>
    <tableColumn id="1135" xr3:uid="{9EEC23FF-964D-4C0D-8C8C-CED1C68856B8}" name="Colonne1135"/>
    <tableColumn id="1136" xr3:uid="{4A9D219E-B524-46C2-B5AD-68224A8C1BB3}" name="Colonne1136"/>
    <tableColumn id="1137" xr3:uid="{68C80C24-4AAA-4DAA-8D19-89743BC773D7}" name="Colonne1137"/>
    <tableColumn id="1138" xr3:uid="{35066528-D69C-4CB2-9657-B9438949F52F}" name="Colonne1138"/>
    <tableColumn id="1139" xr3:uid="{DBFAE440-8979-4558-A457-33848B0BCFE1}" name="Colonne1139"/>
    <tableColumn id="1140" xr3:uid="{5A7909F9-F7B0-41BF-8EB0-B57EC1A24827}" name="Colonne1140"/>
    <tableColumn id="1141" xr3:uid="{355E8487-CFF4-4048-808D-DE0CBCA78DF2}" name="Colonne1141"/>
    <tableColumn id="1142" xr3:uid="{74720D0E-F0BF-4F24-ADF4-DE3A9E502745}" name="Colonne1142"/>
    <tableColumn id="1143" xr3:uid="{693C099A-1E51-4042-8A5E-006AF1A8268D}" name="Colonne1143"/>
    <tableColumn id="1144" xr3:uid="{E1A22E82-65F2-4213-AAE1-1D652C4A6BB2}" name="Colonne1144"/>
    <tableColumn id="1145" xr3:uid="{1E75DF91-3155-469B-A673-36F895487080}" name="Colonne1145"/>
    <tableColumn id="1146" xr3:uid="{1EADF948-E422-4756-9F6F-85D84E47951E}" name="Colonne1146"/>
    <tableColumn id="1147" xr3:uid="{14291E52-B177-4340-ABC7-659FA6E1E1D2}" name="Colonne1147"/>
    <tableColumn id="1148" xr3:uid="{54C85B3E-BDAE-4189-A8F4-0E83E8F33E42}" name="Colonne1148"/>
    <tableColumn id="1149" xr3:uid="{FA52AF24-EBD2-4F03-9953-4E05D147EFDE}" name="Colonne1149"/>
    <tableColumn id="1150" xr3:uid="{04626A52-2DDF-4F7E-A1EA-C7C92328AE51}" name="Colonne1150"/>
    <tableColumn id="1151" xr3:uid="{14B39EFA-0934-4EE7-AE12-F984110F8EF0}" name="Colonne1151"/>
    <tableColumn id="1152" xr3:uid="{5543CE90-5364-42FE-83A3-4D86D86D789D}" name="Colonne1152"/>
    <tableColumn id="1153" xr3:uid="{80935AB8-1240-42BB-9D92-01B5C8F4394E}" name="Colonne1153"/>
    <tableColumn id="1154" xr3:uid="{C4583108-D09A-4107-988E-99DC54B2D86C}" name="Colonne1154"/>
    <tableColumn id="1155" xr3:uid="{3BC454B6-0BBA-4CB2-B743-8A57DC32CD34}" name="Colonne1155"/>
    <tableColumn id="1156" xr3:uid="{FC7AEEDF-B4ED-4DF2-B3FA-02723EEA2BE5}" name="Colonne1156"/>
    <tableColumn id="1157" xr3:uid="{87BADE8B-6EFF-4BC0-A25F-9A70EDA6CA09}" name="Colonne1157"/>
    <tableColumn id="1158" xr3:uid="{10FAAE4C-F3A8-4668-8E0D-ED77B8A21E5D}" name="Colonne1158"/>
    <tableColumn id="1159" xr3:uid="{F356CC24-E00D-448B-8F61-19D1E78B69EC}" name="Colonne1159"/>
    <tableColumn id="1160" xr3:uid="{17A208D2-3FB5-44BF-9FAB-B27F7C6833F7}" name="Colonne1160"/>
    <tableColumn id="1161" xr3:uid="{2CC18E52-22D3-4960-B59A-6C1075D59AB2}" name="Colonne1161"/>
    <tableColumn id="1162" xr3:uid="{181509DE-3A16-48D6-8CEF-6677A9DF0529}" name="Colonne1162"/>
    <tableColumn id="1163" xr3:uid="{0B1E77A6-51F9-41C3-82AE-A820BAA79114}" name="Colonne1163"/>
    <tableColumn id="1164" xr3:uid="{DF64FDA8-3336-4759-9CA6-42B377A3C291}" name="Colonne1164"/>
    <tableColumn id="1165" xr3:uid="{9D2AD6CA-2345-4F90-A0BA-2942A3C68B36}" name="Colonne1165"/>
    <tableColumn id="1166" xr3:uid="{6724A1EF-CF30-4D4C-B3D7-181D00172A25}" name="Colonne1166"/>
    <tableColumn id="1167" xr3:uid="{34BED8AD-C521-424F-8883-225F43CE3EC3}" name="Colonne1167"/>
    <tableColumn id="1168" xr3:uid="{0E0419F6-7342-4408-A070-95AD2D030A93}" name="Colonne1168"/>
    <tableColumn id="1169" xr3:uid="{3ECBC5C9-40B4-4571-8DE6-BD3B455CCF8F}" name="Colonne1169"/>
    <tableColumn id="1170" xr3:uid="{1423B180-BF60-4F40-B38E-B305A9E8EBEA}" name="Colonne1170"/>
    <tableColumn id="1171" xr3:uid="{F12391AA-A3C8-4F1C-8EA8-9BAD6C8442BB}" name="Colonne1171"/>
    <tableColumn id="1172" xr3:uid="{5E3B7ADD-A6B0-4C15-B709-ACFCEAED3355}" name="Colonne1172"/>
    <tableColumn id="1173" xr3:uid="{B705CEDF-0B13-4A5A-A463-1A4DD4FB1F8C}" name="Colonne1173"/>
    <tableColumn id="1174" xr3:uid="{DFAA5B8B-AADF-48F6-A5EB-FACF3CA64546}" name="Colonne1174"/>
    <tableColumn id="1175" xr3:uid="{EEE92683-4AA5-468C-A1B3-827F7F1B76FE}" name="Colonne1175"/>
    <tableColumn id="1176" xr3:uid="{D3492348-3703-4C8D-BE6C-4738ABBB1352}" name="Colonne1176"/>
    <tableColumn id="1177" xr3:uid="{0CD6E621-E8F1-4521-9AF2-633F957B33A2}" name="Colonne1177"/>
    <tableColumn id="1178" xr3:uid="{394100F1-E629-4CDC-B95C-03E151909D6E}" name="Colonne1178"/>
    <tableColumn id="1179" xr3:uid="{D2E0DE3D-E54A-4414-9E75-73A03A895883}" name="Colonne1179"/>
    <tableColumn id="1180" xr3:uid="{04F820FE-5A64-42C3-8FEC-823C49F83D89}" name="Colonne1180"/>
    <tableColumn id="1181" xr3:uid="{C7DB74F3-F708-41EA-9E59-43D4D234ECD6}" name="Colonne1181"/>
    <tableColumn id="1182" xr3:uid="{A00138BF-B393-4E98-AFEB-564DB011535F}" name="Colonne1182"/>
    <tableColumn id="1183" xr3:uid="{EEBD3E2F-FB1D-4E1B-9498-63B8CEE1EC82}" name="Colonne1183"/>
    <tableColumn id="1184" xr3:uid="{9DF5AF8F-B8E6-4904-B26E-ED05BD6CFDF1}" name="Colonne1184"/>
    <tableColumn id="1185" xr3:uid="{67D190EE-938D-49EC-9AC2-8F9C321E12E4}" name="Colonne1185"/>
    <tableColumn id="1186" xr3:uid="{0DD93BA0-8A70-4AB6-884C-4D3CD4B8BDB2}" name="Colonne1186"/>
    <tableColumn id="1187" xr3:uid="{31D9B7C9-1E30-46D4-AC3B-A5EE6A40E917}" name="Colonne1187"/>
    <tableColumn id="1188" xr3:uid="{EB42D0B3-3132-4E0F-81AC-19C3297C3763}" name="Colonne1188"/>
    <tableColumn id="1189" xr3:uid="{FAF22058-D62A-493E-9032-51FBF1E39968}" name="Colonne1189"/>
    <tableColumn id="1190" xr3:uid="{AC9213FA-C2AB-44C1-94F3-9B63B5F80240}" name="Colonne1190"/>
    <tableColumn id="1191" xr3:uid="{B199CB98-D5F0-45BF-B7DB-79F470ED77AB}" name="Colonne1191"/>
    <tableColumn id="1192" xr3:uid="{70E55963-D984-48FC-AAE4-6F327BCF72CE}" name="Colonne1192"/>
    <tableColumn id="1193" xr3:uid="{07082118-25BD-4E98-9F8E-5BFAFC10A708}" name="Colonne1193"/>
    <tableColumn id="1194" xr3:uid="{207A2664-9BD4-4F3D-B8CD-1EF2ABEDFA14}" name="Colonne1194"/>
    <tableColumn id="1195" xr3:uid="{6654EE52-763D-405A-8374-486B507546A5}" name="Colonne1195"/>
    <tableColumn id="1196" xr3:uid="{0024063F-70DF-453A-8A08-A0A166CFB083}" name="Colonne1196"/>
    <tableColumn id="1197" xr3:uid="{C8FF6BF8-DC2B-46D8-AD6D-2BCEC01BFF18}" name="Colonne1197"/>
    <tableColumn id="1198" xr3:uid="{41DC8E38-331F-43E0-BE98-A0687A268F25}" name="Colonne1198"/>
    <tableColumn id="1199" xr3:uid="{0354E9E3-D85D-4B6D-A0E9-697B24F5909E}" name="Colonne1199"/>
    <tableColumn id="1200" xr3:uid="{CCC3D749-5433-4FF4-A80E-3FE2140838F8}" name="Colonne1200"/>
    <tableColumn id="1201" xr3:uid="{E77E4426-F4AF-4770-9C86-462508F0BB6D}" name="Colonne1201"/>
    <tableColumn id="1202" xr3:uid="{65EE07DE-EE66-45F3-B57C-5220546F6C05}" name="Colonne1202"/>
    <tableColumn id="1203" xr3:uid="{A426B395-6679-4EAC-B4C2-2B18F7188654}" name="Colonne1203"/>
    <tableColumn id="1204" xr3:uid="{435B34FC-7172-441B-A069-0B5578AB2063}" name="Colonne1204"/>
    <tableColumn id="1205" xr3:uid="{C1E2A205-7E1C-4766-804B-99AC9C30D8E0}" name="Colonne1205"/>
    <tableColumn id="1206" xr3:uid="{2949A042-C849-4FAC-BE0C-9A68B81A36C5}" name="Colonne1206"/>
    <tableColumn id="1207" xr3:uid="{8F76D660-880F-4C53-ABFF-D02EBC51520C}" name="Colonne1207"/>
    <tableColumn id="1208" xr3:uid="{27B3609A-60ED-403E-9AC9-2BDBEFADA6F1}" name="Colonne1208"/>
    <tableColumn id="1209" xr3:uid="{243F71E6-9396-486E-B90C-32128C9815B9}" name="Colonne1209"/>
    <tableColumn id="1210" xr3:uid="{07C74D29-354F-4430-92F5-04C7EEE3088E}" name="Colonne1210"/>
    <tableColumn id="1211" xr3:uid="{62C158A9-0D23-4F05-81A0-F448FEBA7C77}" name="Colonne1211"/>
    <tableColumn id="1212" xr3:uid="{940CF2F6-2608-4561-9D20-C9E437D09356}" name="Colonne1212"/>
    <tableColumn id="1213" xr3:uid="{FE85AED5-06FD-4F28-BF82-2727E588DCC2}" name="Colonne1213"/>
    <tableColumn id="1214" xr3:uid="{93B92719-0AA1-48D5-8E9F-B4B21F7D9C62}" name="Colonne1214"/>
    <tableColumn id="1215" xr3:uid="{FEFA1EEB-A0C6-4D1B-822C-E4E392E00138}" name="Colonne1215"/>
    <tableColumn id="1216" xr3:uid="{403E262F-7583-46D8-A965-291EEB34F6B1}" name="Colonne1216"/>
    <tableColumn id="1217" xr3:uid="{22DE4B92-0A1C-4FE3-880E-C9DE8B6FE2B4}" name="Colonne1217"/>
    <tableColumn id="1218" xr3:uid="{3CB1DA0A-6123-47EE-A4B0-CCE3563B0F5A}" name="Colonne1218"/>
    <tableColumn id="1219" xr3:uid="{627790C6-D086-4B67-9B42-4743DDE5002B}" name="Colonne1219"/>
    <tableColumn id="1220" xr3:uid="{2C748987-23D9-4840-8F68-EF721DF9C24B}" name="Colonne1220"/>
    <tableColumn id="1221" xr3:uid="{8DA96A81-BC87-4B3F-91B0-DC2B5943FAA7}" name="Colonne1221"/>
    <tableColumn id="1222" xr3:uid="{BFAB34CF-3123-4AAF-A0E6-3FA2C52D7ED0}" name="Colonne1222"/>
    <tableColumn id="1223" xr3:uid="{B6FFA398-F3B7-4283-BAFD-B7BBB5D94B14}" name="Colonne1223"/>
    <tableColumn id="1224" xr3:uid="{8F50D5C9-6102-4C97-8955-38E6943B5D11}" name="Colonne1224"/>
    <tableColumn id="1225" xr3:uid="{83448137-6710-4F34-9EA4-121E0C2C2852}" name="Colonne1225"/>
    <tableColumn id="1226" xr3:uid="{522F3C44-3336-48CF-B198-121363666206}" name="Colonne1226"/>
    <tableColumn id="1227" xr3:uid="{42B74313-C76B-4C1A-9670-EC6A5207633E}" name="Colonne1227"/>
    <tableColumn id="1228" xr3:uid="{4BFEA3F1-2B4D-41BC-85B6-720F86009F25}" name="Colonne1228"/>
    <tableColumn id="1229" xr3:uid="{432A3A60-09B6-492E-A2E5-A2A8A3AACFE3}" name="Colonne1229"/>
    <tableColumn id="1230" xr3:uid="{C6007CBB-BB5E-41EA-AA63-FF414A51175D}" name="Colonne1230"/>
    <tableColumn id="1231" xr3:uid="{1A7A6F76-6F40-4B63-9F1E-571E66F6E3F4}" name="Colonne1231"/>
    <tableColumn id="1232" xr3:uid="{6673B4B0-F6F9-43BB-BB6C-409970025555}" name="Colonne1232"/>
    <tableColumn id="1233" xr3:uid="{F97721B2-B92A-4F22-988C-B1843AB3036E}" name="Colonne1233"/>
    <tableColumn id="1234" xr3:uid="{8B5E449C-67FA-494C-A42D-0395E6983765}" name="Colonne1234"/>
    <tableColumn id="1235" xr3:uid="{E2019614-4968-4300-8F57-8A45B58DFF4C}" name="Colonne1235"/>
    <tableColumn id="1236" xr3:uid="{D59C5A8E-10BA-4ED5-A6C1-52102106BD6A}" name="Colonne1236"/>
    <tableColumn id="1237" xr3:uid="{3FC72B1C-BA78-4D7D-8A72-A465089891D6}" name="Colonne1237"/>
    <tableColumn id="1238" xr3:uid="{1AA362D2-ACCC-4AC2-BFFD-311F7348D6E6}" name="Colonne1238"/>
    <tableColumn id="1239" xr3:uid="{9024284C-3AF2-424D-BE32-01826C1EFA6E}" name="Colonne1239"/>
    <tableColumn id="1240" xr3:uid="{6B31FD12-8613-4AE6-AEAB-95BD8242258E}" name="Colonne1240"/>
    <tableColumn id="1241" xr3:uid="{9782D739-3466-433E-90C0-3CBC8C7C903D}" name="Colonne1241"/>
    <tableColumn id="1242" xr3:uid="{40816A42-3850-42ED-BE8B-D0B84F463A22}" name="Colonne1242"/>
    <tableColumn id="1243" xr3:uid="{67436375-12B1-4D1B-B71E-22851B36E500}" name="Colonne1243"/>
    <tableColumn id="1244" xr3:uid="{DA9450C9-D747-476B-930A-F37BD9324E83}" name="Colonne1244"/>
    <tableColumn id="1245" xr3:uid="{A75211E2-5360-4BF8-9066-CAF8D99721DA}" name="Colonne1245"/>
    <tableColumn id="1246" xr3:uid="{3F4A3A8E-EF39-4415-98F8-EA0DE314D0D5}" name="Colonne1246"/>
    <tableColumn id="1247" xr3:uid="{4618A1D2-1FDF-4E1C-8FA2-7E0CAF5F0A4D}" name="Colonne1247"/>
    <tableColumn id="1248" xr3:uid="{F36DAEA2-D978-4097-A7F3-E04431A43E21}" name="Colonne1248"/>
    <tableColumn id="1249" xr3:uid="{0E04641D-961C-41CF-AEA3-A715EEBB0D4F}" name="Colonne1249"/>
    <tableColumn id="1250" xr3:uid="{3C44724E-243B-46C4-B18B-B5AC44E95134}" name="Colonne1250"/>
    <tableColumn id="1251" xr3:uid="{B4DE9B2A-7075-498A-A656-658F069A164A}" name="Colonne1251"/>
    <tableColumn id="1252" xr3:uid="{85C42C25-CAA7-453D-8A70-524575A5736E}" name="Colonne1252"/>
    <tableColumn id="1253" xr3:uid="{26263B59-139F-4F01-B4E6-6C9DB6725E55}" name="Colonne1253"/>
    <tableColumn id="1254" xr3:uid="{ABF52D34-D753-48ED-9492-076362642C38}" name="Colonne1254"/>
    <tableColumn id="1255" xr3:uid="{506D0272-B676-4891-A5E5-0396140DE4B4}" name="Colonne1255"/>
    <tableColumn id="1256" xr3:uid="{C2932AE9-49F8-4689-801A-BF161B0AD84A}" name="Colonne1256"/>
    <tableColumn id="1257" xr3:uid="{75F43236-1F3A-4B77-B371-37ABC6F3CAE8}" name="Colonne1257"/>
    <tableColumn id="1258" xr3:uid="{7F758A43-5149-4A7B-9409-B18B02FBDCA6}" name="Colonne1258"/>
    <tableColumn id="1259" xr3:uid="{FEE495EA-CD7C-4230-8413-1ED5DA5F8E04}" name="Colonne1259"/>
    <tableColumn id="1260" xr3:uid="{1D840982-9499-4592-AF68-68D90477301B}" name="Colonne1260"/>
    <tableColumn id="1261" xr3:uid="{E676E022-9C13-4C78-8D37-64069194FC61}" name="Colonne1261"/>
    <tableColumn id="1262" xr3:uid="{30A3CA4D-7CBD-43CC-BBED-6A9B5696BDE5}" name="Colonne1262"/>
    <tableColumn id="1263" xr3:uid="{923569C6-1400-4747-B3BB-6C58F3E56682}" name="Colonne1263"/>
    <tableColumn id="1264" xr3:uid="{660F0C5B-4789-42DC-A78F-033765112A9D}" name="Colonne1264"/>
    <tableColumn id="1265" xr3:uid="{7B704C00-5BD3-4649-BAC9-139BF5682584}" name="Colonne1265"/>
    <tableColumn id="1266" xr3:uid="{4C306773-AB43-4FC1-8EFE-96228F948973}" name="Colonne1266"/>
    <tableColumn id="1267" xr3:uid="{3FE455D9-EB2A-400C-BA10-3E91EEE6B7DD}" name="Colonne1267"/>
    <tableColumn id="1268" xr3:uid="{58E2E005-702C-4E3C-B1C5-B786DBE72692}" name="Colonne1268"/>
    <tableColumn id="1269" xr3:uid="{62F0E13E-5060-49A2-BA68-AE36ACFA3DE7}" name="Colonne1269"/>
    <tableColumn id="1270" xr3:uid="{815B94A1-C63B-4AF6-A503-120DD7A9C9F3}" name="Colonne1270"/>
    <tableColumn id="1271" xr3:uid="{48023A4B-DCC2-4584-B6A9-C60ED9A6557E}" name="Colonne1271"/>
    <tableColumn id="1272" xr3:uid="{CE457AA8-5D5F-4856-A56E-BB65672034D7}" name="Colonne1272"/>
    <tableColumn id="1273" xr3:uid="{A3CA9A62-8736-43F8-96C1-B318C8C03318}" name="Colonne1273"/>
    <tableColumn id="1274" xr3:uid="{23F98735-0B4C-42C0-AE5E-3506349E2E81}" name="Colonne1274"/>
    <tableColumn id="1275" xr3:uid="{587BB0E9-80B6-4C6F-93D1-7B60D601C933}" name="Colonne1275"/>
    <tableColumn id="1276" xr3:uid="{DDEE0C95-8CC7-4ADB-A092-C0BDCA05CD72}" name="Colonne1276"/>
    <tableColumn id="1277" xr3:uid="{516D185F-0502-4A0A-A3E1-AF37528F80CC}" name="Colonne1277"/>
    <tableColumn id="1278" xr3:uid="{DF64422C-E299-4EFD-9F08-16253DBD31CF}" name="Colonne1278"/>
    <tableColumn id="1279" xr3:uid="{B2608E48-5C8C-411B-8517-2071A38B1DAD}" name="Colonne1279"/>
    <tableColumn id="1280" xr3:uid="{CC63761D-DA7D-470B-AFA2-A73A3A9EE523}" name="Colonne1280"/>
    <tableColumn id="1281" xr3:uid="{0E681A31-7B60-45A7-92ED-E8C7433B5A00}" name="Colonne1281"/>
    <tableColumn id="1282" xr3:uid="{DA2CA9D3-3E6C-4852-983D-F48CB6F4FE8A}" name="Colonne1282"/>
    <tableColumn id="1283" xr3:uid="{C971CC5A-F02B-4E87-88B1-6D210D52B85C}" name="Colonne1283"/>
    <tableColumn id="1284" xr3:uid="{D3634FB6-54DE-4AEB-893C-9F3948C3F269}" name="Colonne1284"/>
    <tableColumn id="1285" xr3:uid="{0DF2CE7D-446A-4333-A15C-18E8BA3B14CC}" name="Colonne1285"/>
    <tableColumn id="1286" xr3:uid="{E5C56590-369B-4997-BD75-504E9B40A490}" name="Colonne1286"/>
    <tableColumn id="1287" xr3:uid="{DD4BACE2-3655-4952-BA42-B9D829C7EC87}" name="Colonne1287"/>
    <tableColumn id="1288" xr3:uid="{FC3BF60B-5F10-44C0-855A-26023079A395}" name="Colonne1288"/>
    <tableColumn id="1289" xr3:uid="{3E583468-3AB8-4149-AD39-4242893770B3}" name="Colonne1289"/>
    <tableColumn id="1290" xr3:uid="{6BE6CA4C-63D5-4D87-90A7-B98ED47DF66A}" name="Colonne1290"/>
    <tableColumn id="1291" xr3:uid="{19754444-64E0-4B6C-B102-3E493FADD507}" name="Colonne1291"/>
    <tableColumn id="1292" xr3:uid="{5B4A2FCF-7233-426D-8341-E53CA359CB78}" name="Colonne1292"/>
    <tableColumn id="1293" xr3:uid="{3E46BFD7-C86F-4EAC-A660-34837CE4822B}" name="Colonne1293"/>
    <tableColumn id="1294" xr3:uid="{DA5854DF-DA18-44F1-A1CB-29DAD1F47695}" name="Colonne1294"/>
    <tableColumn id="1295" xr3:uid="{F1D50F39-FAF5-4A02-9934-F2551A8AA43A}" name="Colonne1295"/>
    <tableColumn id="1296" xr3:uid="{FF067FBB-15F3-467D-BC96-03809386F8BC}" name="Colonne1296"/>
    <tableColumn id="1297" xr3:uid="{E06BDBB8-47B7-473F-BD3B-FE4885CF9360}" name="Colonne1297"/>
    <tableColumn id="1298" xr3:uid="{9120A14B-4C12-4A1B-91B0-B915C3719025}" name="Colonne1298"/>
    <tableColumn id="1299" xr3:uid="{24DF7794-F235-45EF-A0EA-0D4D49EDFF28}" name="Colonne1299"/>
    <tableColumn id="1300" xr3:uid="{B260DF80-FC5D-4E17-9E15-A7E5E4B639EB}" name="Colonne1300"/>
    <tableColumn id="1301" xr3:uid="{FE78CBC2-95F5-429C-9590-05C864F1BE7B}" name="Colonne1301"/>
    <tableColumn id="1302" xr3:uid="{128ED5C7-47BB-4C50-BAC3-A17646342745}" name="Colonne1302"/>
    <tableColumn id="1303" xr3:uid="{19ADE9FF-9BEB-4889-B0F2-DA3F3AB40BDB}" name="Colonne1303"/>
    <tableColumn id="1304" xr3:uid="{76B1DEA7-7C9B-4B17-B073-7E67C83D0755}" name="Colonne1304"/>
    <tableColumn id="1305" xr3:uid="{61CA1A88-C6DB-4B75-B87E-E0CE99DE6079}" name="Colonne1305"/>
    <tableColumn id="1306" xr3:uid="{DDC334CE-582B-428A-B77F-FB0CB71972BA}" name="Colonne1306"/>
    <tableColumn id="1307" xr3:uid="{C41D0FD8-9D10-4969-B737-6C761EF49313}" name="Colonne1307"/>
    <tableColumn id="1308" xr3:uid="{55DF929F-B1BD-49BD-8D1E-F9FC845E8DFB}" name="Colonne1308"/>
    <tableColumn id="1309" xr3:uid="{CD906481-144C-465D-9A08-7CAAEADA966E}" name="Colonne1309"/>
    <tableColumn id="1310" xr3:uid="{BC62E4BA-7149-4B69-8523-65D3469C740C}" name="Colonne1310"/>
    <tableColumn id="1311" xr3:uid="{15BE6A53-5E74-494C-94DC-10261860F2ED}" name="Colonne1311"/>
    <tableColumn id="1312" xr3:uid="{B2419583-522C-4558-B610-1D8E26AC9FC7}" name="Colonne1312"/>
    <tableColumn id="1313" xr3:uid="{7DAC9803-508F-4C05-9E93-0F44B62BFA11}" name="Colonne1313"/>
    <tableColumn id="1314" xr3:uid="{9CEED4D6-0F69-41DC-A2E6-942376C98CF4}" name="Colonne1314"/>
    <tableColumn id="1315" xr3:uid="{202C3CB5-CF46-466F-9E84-3B2E21A018EE}" name="Colonne1315"/>
    <tableColumn id="1316" xr3:uid="{7155AFEA-254F-4C77-899D-8493C889B1E6}" name="Colonne1316"/>
    <tableColumn id="1317" xr3:uid="{0C35436F-156F-493B-8E0F-302AE5B689A8}" name="Colonne1317"/>
    <tableColumn id="1318" xr3:uid="{62A80C69-E7E3-465C-ACC9-3DA8F4BAFBF8}" name="Colonne1318"/>
    <tableColumn id="1319" xr3:uid="{460A8D3F-A5C6-49C0-A228-A9A4CD46BFB9}" name="Colonne1319"/>
    <tableColumn id="1320" xr3:uid="{E358D177-56EB-4196-A9D1-CF76263795E9}" name="Colonne1320"/>
    <tableColumn id="1321" xr3:uid="{ADED9B4E-2A2D-4E7C-9E4D-19BDEF442CF4}" name="Colonne1321"/>
    <tableColumn id="1322" xr3:uid="{490EC81E-4CE1-40C8-BAD7-C4504D718B16}" name="Colonne1322"/>
    <tableColumn id="1323" xr3:uid="{06C41073-70C3-4B8F-B674-546F1BB24F73}" name="Colonne1323"/>
    <tableColumn id="1324" xr3:uid="{D6BA1779-E23D-4B2D-AE48-588CCB75E6F3}" name="Colonne1324"/>
    <tableColumn id="1325" xr3:uid="{C32B6AB6-DC2E-4295-AD71-1714C0E0DB5E}" name="Colonne1325"/>
    <tableColumn id="1326" xr3:uid="{1A9C209F-44DC-4297-8458-5E74F8D5F080}" name="Colonne1326"/>
    <tableColumn id="1327" xr3:uid="{6F7FBC3F-E141-4890-A15D-C3E54316057E}" name="Colonne1327"/>
    <tableColumn id="1328" xr3:uid="{EF7FBEFA-550C-4A33-9CFD-60ECE86567DB}" name="Colonne1328"/>
    <tableColumn id="1329" xr3:uid="{56202CA0-84F5-47CC-97AE-89B99BA34C03}" name="Colonne1329"/>
    <tableColumn id="1330" xr3:uid="{80274796-E66D-410A-933E-B4C691555F9A}" name="Colonne1330"/>
    <tableColumn id="1331" xr3:uid="{F517C959-4A18-4149-A228-B5BD2B4C541B}" name="Colonne1331"/>
    <tableColumn id="1332" xr3:uid="{2D2F24D4-9558-45C0-9BD1-A49B7EA69B42}" name="Colonne1332"/>
    <tableColumn id="1333" xr3:uid="{E06AA1F7-89D9-4985-8298-BF235E22CED9}" name="Colonne1333"/>
    <tableColumn id="1334" xr3:uid="{7AB66504-EE57-4FFE-A553-1FD0C7A37CE6}" name="Colonne1334"/>
    <tableColumn id="1335" xr3:uid="{E2DAEAA9-EC0B-47FC-8B2C-CE7EF2472ACB}" name="Colonne1335"/>
    <tableColumn id="1336" xr3:uid="{DC16D164-92BC-45F4-AF8F-3553A59CC169}" name="Colonne1336"/>
    <tableColumn id="1337" xr3:uid="{9799B9D5-A020-4263-840E-446025E204D9}" name="Colonne1337"/>
    <tableColumn id="1338" xr3:uid="{03C78933-4D9D-4B22-B692-0A172DC4797D}" name="Colonne1338"/>
    <tableColumn id="1339" xr3:uid="{EC6E4EFF-5A9F-472F-BAF9-B8D7FEC8A7D9}" name="Colonne1339"/>
    <tableColumn id="1340" xr3:uid="{8B494BD7-170E-4134-B1BB-7D6976B830DE}" name="Colonne1340"/>
    <tableColumn id="1341" xr3:uid="{61A18839-C38B-42D0-A12C-45080A4EBB30}" name="Colonne1341"/>
    <tableColumn id="1342" xr3:uid="{9A570797-C836-416C-A1C6-51A0A27893C5}" name="Colonne1342"/>
    <tableColumn id="1343" xr3:uid="{D5DDB868-81CF-4505-9DA4-C33814B34FF0}" name="Colonne1343"/>
    <tableColumn id="1344" xr3:uid="{21E40D60-AF34-4FBD-A5E5-136550502DA2}" name="Colonne1344"/>
    <tableColumn id="1345" xr3:uid="{C3577A41-DCEA-44F0-90C6-F97CB47B2B1B}" name="Colonne1345"/>
    <tableColumn id="1346" xr3:uid="{A96BB98D-BD6E-498B-AFD2-601A30F41600}" name="Colonne1346"/>
    <tableColumn id="1347" xr3:uid="{56858DE0-F96A-4FB3-957F-AC6C6DBE4DDF}" name="Colonne1347"/>
    <tableColumn id="1348" xr3:uid="{566E3462-7D9D-43E3-8518-4C8A282DA96A}" name="Colonne1348"/>
    <tableColumn id="1349" xr3:uid="{B7562BE0-FD17-4190-B3B8-22BDF88375F0}" name="Colonne1349"/>
    <tableColumn id="1350" xr3:uid="{B5A2380F-1064-4A0A-B6A3-74F370D34BCC}" name="Colonne1350"/>
    <tableColumn id="1351" xr3:uid="{9B66E457-6894-4E52-8D82-3FAB1721BA78}" name="Colonne1351"/>
    <tableColumn id="1352" xr3:uid="{A42582CD-D06D-4B85-89CB-A3BDC3A017DD}" name="Colonne1352"/>
    <tableColumn id="1353" xr3:uid="{64AF4E09-9219-40CD-82DF-098A0CE26C64}" name="Colonne1353"/>
    <tableColumn id="1354" xr3:uid="{BE579CFB-6644-4A92-85A0-8C81F6234B7A}" name="Colonne1354"/>
    <tableColumn id="1355" xr3:uid="{0048EC1B-0D06-4C3E-AA04-6C194D1E1EDC}" name="Colonne1355"/>
    <tableColumn id="1356" xr3:uid="{676A035E-871E-47A5-900B-276B835EF6A2}" name="Colonne1356"/>
    <tableColumn id="1357" xr3:uid="{AB0272E4-B037-4333-AE6A-B6731BD544A2}" name="Colonne1357"/>
    <tableColumn id="1358" xr3:uid="{E043AEC2-6E51-4A98-B59C-62F9DA2B34E2}" name="Colonne1358"/>
    <tableColumn id="1359" xr3:uid="{9CE6C214-9994-4882-ABFE-1C5E3533D7B2}" name="Colonne1359"/>
    <tableColumn id="1360" xr3:uid="{81BD48CC-0B88-4B43-9CD7-A0F71D5EDD61}" name="Colonne1360"/>
    <tableColumn id="1361" xr3:uid="{87E01AB2-BB89-4C45-84A4-5F339CCAF250}" name="Colonne1361"/>
    <tableColumn id="1362" xr3:uid="{0D463705-780B-44E5-A306-0A56CFCAA23D}" name="Colonne1362"/>
    <tableColumn id="1363" xr3:uid="{F2364F5E-CE54-47E1-B792-01EC8A7AFC53}" name="Colonne1363"/>
    <tableColumn id="1364" xr3:uid="{461B440C-8673-49F4-B428-B264136B9595}" name="Colonne1364"/>
    <tableColumn id="1365" xr3:uid="{79B7FDFE-ED44-4722-AAF3-911C82D69202}" name="Colonne1365"/>
    <tableColumn id="1366" xr3:uid="{777CDE50-52EA-4C77-8AA6-D155FD6E7A27}" name="Colonne1366"/>
    <tableColumn id="1367" xr3:uid="{72D4EDDD-28A8-49F6-A328-4EC1676F4ADA}" name="Colonne1367"/>
    <tableColumn id="1368" xr3:uid="{7666FD22-CB15-45B5-A71A-8B8332D1A682}" name="Colonne1368"/>
    <tableColumn id="1369" xr3:uid="{7E357496-2EDD-467C-A8DB-0902206D84C2}" name="Colonne1369"/>
    <tableColumn id="1370" xr3:uid="{914303C3-FD65-4C8A-B358-FC25F3962FA4}" name="Colonne1370"/>
    <tableColumn id="1371" xr3:uid="{BE07AA35-CC8B-4083-87B8-368D6A95E4B7}" name="Colonne1371"/>
    <tableColumn id="1372" xr3:uid="{9B344880-B9E7-41B3-AC0A-68CE6D60CF05}" name="Colonne1372"/>
    <tableColumn id="1373" xr3:uid="{5962E2D4-D624-4DFE-8E4B-AFE891297C79}" name="Colonne1373"/>
    <tableColumn id="1374" xr3:uid="{5CFEEDED-BC0D-4B4F-A909-71A8B080AEDE}" name="Colonne1374"/>
    <tableColumn id="1375" xr3:uid="{E08C9689-9867-49DE-992C-62AB09007618}" name="Colonne1375"/>
    <tableColumn id="1376" xr3:uid="{26E9BCC5-3A15-4406-B5DC-6816DA0ADB21}" name="Colonne1376"/>
    <tableColumn id="1377" xr3:uid="{974DE87C-F4C3-46B8-B523-85D0B31A90A8}" name="Colonne1377"/>
    <tableColumn id="1378" xr3:uid="{CF836758-4656-4BDC-AD1B-5D7C01208EFB}" name="Colonne1378"/>
    <tableColumn id="1379" xr3:uid="{D59CF897-28D6-47BF-AC8E-CA7A6465E40F}" name="Colonne1379"/>
    <tableColumn id="1380" xr3:uid="{88D0C132-F326-4BEB-8E21-A47904462559}" name="Colonne1380"/>
    <tableColumn id="1381" xr3:uid="{0355E015-DE58-4753-9F97-2F2EC46C6E64}" name="Colonne1381"/>
    <tableColumn id="1382" xr3:uid="{53D0D421-9F6F-4DF7-BA3D-931F4EC1C79C}" name="Colonne1382"/>
    <tableColumn id="1383" xr3:uid="{3F3A6643-272B-4B4A-941B-1D088BD55F90}" name="Colonne1383"/>
    <tableColumn id="1384" xr3:uid="{58BEA20D-F87A-42F2-BE10-67CCF50F27DF}" name="Colonne1384"/>
    <tableColumn id="1385" xr3:uid="{772B6111-EF33-48A6-9387-D98755D5C08E}" name="Colonne1385"/>
    <tableColumn id="1386" xr3:uid="{9C602011-D2B3-4EDD-AFF2-AE8D02F72CF1}" name="Colonne1386"/>
    <tableColumn id="1387" xr3:uid="{7812E1D1-D039-47CB-B170-30748EC6172B}" name="Colonne1387"/>
    <tableColumn id="1388" xr3:uid="{EDD57BEE-8BEF-48D5-8E97-64D1B3CAC96C}" name="Colonne1388"/>
    <tableColumn id="1389" xr3:uid="{1225D610-F172-4EF7-A996-A50A8A48B6EA}" name="Colonne1389"/>
    <tableColumn id="1390" xr3:uid="{EC8005D9-57A0-4D66-8DD2-846F05031BD6}" name="Colonne1390"/>
    <tableColumn id="1391" xr3:uid="{FC331BFB-D2E8-4E99-AF0C-1403FE4EFCA2}" name="Colonne1391"/>
    <tableColumn id="1392" xr3:uid="{2E52C56F-7A12-48E8-8B65-F5854FC7BDD3}" name="Colonne1392"/>
    <tableColumn id="1393" xr3:uid="{C41D3FAD-D20D-438C-9E1E-6886E3BAE3A5}" name="Colonne1393"/>
    <tableColumn id="1394" xr3:uid="{4A573702-DBEF-4B8A-B676-62C638122182}" name="Colonne1394"/>
    <tableColumn id="1395" xr3:uid="{1737A709-C141-4859-AACE-3E6F42911CE9}" name="Colonne1395"/>
    <tableColumn id="1396" xr3:uid="{80088018-5851-4FC7-857A-C00EACB579B1}" name="Colonne1396"/>
    <tableColumn id="1397" xr3:uid="{57DE626F-250E-4EF8-A1AB-2AAEAE7F8EF1}" name="Colonne1397"/>
    <tableColumn id="1398" xr3:uid="{68E81CDB-2E9E-4B1C-A049-55C477BE2B77}" name="Colonne1398"/>
    <tableColumn id="1399" xr3:uid="{7905E246-6870-456C-B19D-AF40BE24BCEC}" name="Colonne1399"/>
    <tableColumn id="1400" xr3:uid="{2BACED13-0F45-4EA7-A76E-5FD9C4B3E027}" name="Colonne1400"/>
    <tableColumn id="1401" xr3:uid="{D5499D02-9E60-486F-B8C5-CDE8603191A0}" name="Colonne1401"/>
    <tableColumn id="1402" xr3:uid="{1F567A50-9F70-4F86-8986-D46E1E3F2A70}" name="Colonne1402"/>
    <tableColumn id="1403" xr3:uid="{85BF81F6-8FE8-4AA6-B718-EE45A515B3EE}" name="Colonne1403"/>
    <tableColumn id="1404" xr3:uid="{06F75E1B-817D-402F-BA0A-1B278011D846}" name="Colonne1404"/>
    <tableColumn id="1405" xr3:uid="{7CB5C681-7D7F-406F-9A49-451A118CB49E}" name="Colonne1405"/>
    <tableColumn id="1406" xr3:uid="{9321BAB0-A9F8-45D8-8F74-43712D641804}" name="Colonne1406"/>
    <tableColumn id="1407" xr3:uid="{FEC489E9-5374-483A-A866-FE0725EA93BC}" name="Colonne1407"/>
    <tableColumn id="1408" xr3:uid="{031AC4F9-D3CA-4578-8822-7CBEC3B7A20A}" name="Colonne1408"/>
    <tableColumn id="1409" xr3:uid="{83FADAFB-04EF-4697-A4B9-CAB5C7F8D6E3}" name="Colonne1409"/>
    <tableColumn id="1410" xr3:uid="{386F3AF3-9C18-4D5D-9BE6-11B181C33A9C}" name="Colonne1410"/>
    <tableColumn id="1411" xr3:uid="{214A1D95-0E48-4586-AF2F-710F1667683C}" name="Colonne1411"/>
    <tableColumn id="1412" xr3:uid="{CB821393-F70B-4B7A-ADAA-D1BA627305A2}" name="Colonne1412"/>
    <tableColumn id="1413" xr3:uid="{354E36AB-62C6-486B-BE10-778F596FE1D2}" name="Colonne1413"/>
    <tableColumn id="1414" xr3:uid="{F986F337-2FC5-43B7-B2DF-69DEEC974C15}" name="Colonne1414"/>
    <tableColumn id="1415" xr3:uid="{9FF6D64D-1B6D-4D98-A78B-A9334A7B5F69}" name="Colonne1415"/>
    <tableColumn id="1416" xr3:uid="{603AC955-2F5F-4784-A446-B1EC620DB0D6}" name="Colonne1416"/>
    <tableColumn id="1417" xr3:uid="{39526F8F-C39B-44D8-901E-EE33E85AEFA6}" name="Colonne1417"/>
    <tableColumn id="1418" xr3:uid="{B7780BDF-2A63-45E5-BA56-A4634A1802B3}" name="Colonne1418"/>
    <tableColumn id="1419" xr3:uid="{435774D9-9178-4F4B-946B-3ADE9164D6C4}" name="Colonne1419"/>
    <tableColumn id="1420" xr3:uid="{40F16EE5-6397-432C-A8E2-3FCDFCE8353E}" name="Colonne1420"/>
    <tableColumn id="1421" xr3:uid="{6F099852-E040-4CD3-8A5D-20AB31B2CE5D}" name="Colonne1421"/>
    <tableColumn id="1422" xr3:uid="{4D4B9CCF-619E-4223-83C9-080CDA412F50}" name="Colonne1422"/>
    <tableColumn id="1423" xr3:uid="{03EC6815-2899-4A5F-A079-3BC5B894FD93}" name="Colonne1423"/>
    <tableColumn id="1424" xr3:uid="{21120920-13BF-4F2E-B877-BD10F898E120}" name="Colonne1424"/>
    <tableColumn id="1425" xr3:uid="{0A8EE435-0328-47D6-ACCD-E4E768C3F1BE}" name="Colonne1425"/>
    <tableColumn id="1426" xr3:uid="{00B4CC82-820E-4AE9-B8CB-9810AACCA51A}" name="Colonne1426"/>
    <tableColumn id="1427" xr3:uid="{2DE2E9A4-9074-4593-BF58-01298F7C009E}" name="Colonne1427"/>
    <tableColumn id="1428" xr3:uid="{C53E914B-C8EB-4B0B-B0C8-BC7C517997E3}" name="Colonne1428"/>
    <tableColumn id="1429" xr3:uid="{6C48F2CB-5EC1-4EE7-94DB-3D640935F839}" name="Colonne1429"/>
    <tableColumn id="1430" xr3:uid="{37118600-17E0-4A56-9822-AC8941FF041D}" name="Colonne1430"/>
    <tableColumn id="1431" xr3:uid="{C3728072-77B8-4B24-B9FE-7CAA06B7D0C5}" name="Colonne1431"/>
    <tableColumn id="1432" xr3:uid="{7F17B5F2-1F3A-4A89-A617-5203394D849B}" name="Colonne1432"/>
    <tableColumn id="1433" xr3:uid="{3DEDBBDE-C497-441F-BEC0-4A916AA22EEE}" name="Colonne1433"/>
    <tableColumn id="1434" xr3:uid="{8866A06B-0316-4900-A36D-05D43D12B724}" name="Colonne1434"/>
    <tableColumn id="1435" xr3:uid="{0B0A47F8-76B4-4D41-8358-A06FDCB56958}" name="Colonne1435"/>
    <tableColumn id="1436" xr3:uid="{5CF0FE0E-6CED-4BF5-AEA7-1623E263777D}" name="Colonne1436"/>
    <tableColumn id="1437" xr3:uid="{D3BF362A-995F-43A0-9881-DD5F309B87E0}" name="Colonne1437"/>
    <tableColumn id="1438" xr3:uid="{C8063F7B-DED3-4D64-8EBC-786F626170BF}" name="Colonne1438"/>
    <tableColumn id="1439" xr3:uid="{A9D90A7E-2D11-4EFB-BAFB-BDC7143B1856}" name="Colonne1439"/>
    <tableColumn id="1440" xr3:uid="{6B970BF1-9F86-48F3-A4C3-BD5FAC10CEA1}" name="Colonne1440"/>
    <tableColumn id="1441" xr3:uid="{E2671EBF-229C-4440-A14B-473E17B19672}" name="Colonne1441"/>
    <tableColumn id="1442" xr3:uid="{43458708-206F-46DB-9CA1-3156FBB60EEB}" name="Colonne1442"/>
    <tableColumn id="1443" xr3:uid="{0B5475C9-A7FC-461F-9F3B-B85B4ED16825}" name="Colonne1443"/>
    <tableColumn id="1444" xr3:uid="{059E66AA-DF83-40E1-8069-B4DA0FB28892}" name="Colonne1444"/>
    <tableColumn id="1445" xr3:uid="{4D3C3A8C-4CEE-439D-A415-47FF8D723FA0}" name="Colonne1445"/>
    <tableColumn id="1446" xr3:uid="{15930BD1-329B-491A-9CA1-4AE6C4AFCA4B}" name="Colonne1446"/>
    <tableColumn id="1447" xr3:uid="{94DBA478-F7DA-4959-BF6C-72F78EDF230D}" name="Colonne1447"/>
    <tableColumn id="1448" xr3:uid="{047C8711-468F-440F-9DA2-4A7D304CB597}" name="Colonne1448"/>
    <tableColumn id="1449" xr3:uid="{A394F5CF-DBDD-4DFD-87F8-3A037ACD457C}" name="Colonne1449"/>
    <tableColumn id="1450" xr3:uid="{80DA43DF-C8B6-4171-8F93-6CFF22DDD294}" name="Colonne1450"/>
    <tableColumn id="1451" xr3:uid="{11E32057-97F6-4B49-9F90-AF1A13209DF9}" name="Colonne1451"/>
    <tableColumn id="1452" xr3:uid="{ED6CC7C3-675F-4CE9-AACB-7E82404EB3A5}" name="Colonne1452"/>
    <tableColumn id="1453" xr3:uid="{4F399D15-9498-4122-98CE-622EC8B0228A}" name="Colonne1453"/>
    <tableColumn id="1454" xr3:uid="{8464EEB8-0328-4461-B2F4-E62751DEC7DE}" name="Colonne1454"/>
    <tableColumn id="1455" xr3:uid="{989F3DEA-0DE6-4618-B512-42EB72B27667}" name="Colonne1455"/>
    <tableColumn id="1456" xr3:uid="{71BADE23-46F1-4766-B3AA-D552584B566E}" name="Colonne1456"/>
    <tableColumn id="1457" xr3:uid="{31DBA2CD-2083-4C02-B8A8-E19D86E39F0D}" name="Colonne1457"/>
    <tableColumn id="1458" xr3:uid="{BDE8E3D4-F231-4128-A3C3-9CFCB9C1494A}" name="Colonne1458"/>
    <tableColumn id="1459" xr3:uid="{41BBD037-922F-481B-BEE0-9E264134AFA9}" name="Colonne1459"/>
    <tableColumn id="1460" xr3:uid="{127031F2-F19A-478F-B046-47C30E896044}" name="Colonne1460"/>
    <tableColumn id="1461" xr3:uid="{1B8DF2E8-958C-4B6F-AD65-12CBD973A47A}" name="Colonne1461"/>
    <tableColumn id="1462" xr3:uid="{8E3920B0-FA85-49CF-B4F2-5615802E4CC3}" name="Colonne1462"/>
    <tableColumn id="1463" xr3:uid="{C220E607-9DF7-41FD-8853-14515D7760CF}" name="Colonne1463"/>
    <tableColumn id="1464" xr3:uid="{974B3A8F-0456-4D63-A892-D8DD253A9E7A}" name="Colonne1464"/>
    <tableColumn id="1465" xr3:uid="{3B3E18AC-7037-4A69-B626-F5086D569630}" name="Colonne1465"/>
    <tableColumn id="1466" xr3:uid="{65861D3D-3999-4E8F-86A5-E3538E866670}" name="Colonne1466"/>
    <tableColumn id="1467" xr3:uid="{8BF66BFD-490F-4EE1-9DC5-31BCD9FEE20E}" name="Colonne1467"/>
    <tableColumn id="1468" xr3:uid="{96D593EE-E406-4A5F-855F-B81C3FB124B5}" name="Colonne1468"/>
    <tableColumn id="1469" xr3:uid="{A4FAD971-5497-4647-959B-57B0F4D5F94C}" name="Colonne1469"/>
    <tableColumn id="1470" xr3:uid="{4CDAE69F-21C8-45E3-912B-708367CCFD99}" name="Colonne1470"/>
    <tableColumn id="1471" xr3:uid="{57ECDBBD-F53E-4A0D-8F07-7E88EA7DCEE9}" name="Colonne1471"/>
    <tableColumn id="1472" xr3:uid="{FAF91DFD-9B17-44CA-8B27-3D1F9FEF0815}" name="Colonne1472"/>
    <tableColumn id="1473" xr3:uid="{E63B5211-7DE1-4499-8DA0-EB2C2B6744F8}" name="Colonne1473"/>
    <tableColumn id="1474" xr3:uid="{B87AB53C-D8EA-416C-B40A-4AE9C904DDA6}" name="Colonne1474"/>
    <tableColumn id="1475" xr3:uid="{42B226CE-93F8-44D0-9E53-CFE4CBB3C708}" name="Colonne1475"/>
    <tableColumn id="1476" xr3:uid="{292AD719-AFC5-490C-A464-64B7D9B06E1A}" name="Colonne1476"/>
    <tableColumn id="1477" xr3:uid="{8038ABAD-70EA-4512-ACD1-13A11B3657E6}" name="Colonne1477"/>
    <tableColumn id="1478" xr3:uid="{67C2D0EC-CA87-44E0-A0E1-11CF0A413A95}" name="Colonne1478"/>
    <tableColumn id="1479" xr3:uid="{B4167399-B5B6-46B5-A123-E3FD77E2C9FA}" name="Colonne1479"/>
    <tableColumn id="1480" xr3:uid="{64162E9A-2707-4C0C-AFFF-77F625ADD587}" name="Colonne1480"/>
    <tableColumn id="1481" xr3:uid="{C6855105-6983-4C0A-A177-A343480FF35E}" name="Colonne1481"/>
    <tableColumn id="1482" xr3:uid="{637CB08F-58FD-494A-B103-C5E3A02161FD}" name="Colonne1482"/>
    <tableColumn id="1483" xr3:uid="{D9B55091-4FF8-4141-B345-0177121C5629}" name="Colonne1483"/>
    <tableColumn id="1484" xr3:uid="{DDBA35CF-E05C-44AB-821E-81F340A75C03}" name="Colonne1484"/>
    <tableColumn id="1485" xr3:uid="{6910B525-EC5C-4D3E-B8D7-9218589FB905}" name="Colonne1485"/>
    <tableColumn id="1486" xr3:uid="{DC269F3A-AB75-4A22-9553-0EE4BD654728}" name="Colonne1486"/>
    <tableColumn id="1487" xr3:uid="{08B914F0-6004-46C1-A601-D154C489BE27}" name="Colonne1487"/>
    <tableColumn id="1488" xr3:uid="{21CC203E-4C84-4F47-A2AF-143B4820E2BE}" name="Colonne1488"/>
    <tableColumn id="1489" xr3:uid="{22C5BAE0-7FF7-42A5-80C4-99784BB6CEEA}" name="Colonne1489"/>
    <tableColumn id="1490" xr3:uid="{3C24C7D7-24BD-4A39-A426-E767721E4857}" name="Colonne1490"/>
    <tableColumn id="1491" xr3:uid="{68D955EB-9C67-4631-B179-99C417EF14D3}" name="Colonne1491"/>
    <tableColumn id="1492" xr3:uid="{77014CF5-95DB-40BC-9E97-E4E77ABB3AFB}" name="Colonne1492"/>
    <tableColumn id="1493" xr3:uid="{BE9D6352-7F9C-4E48-A7B5-F44A680747B9}" name="Colonne1493"/>
    <tableColumn id="1494" xr3:uid="{F78E4562-1672-4193-AE5B-DC77D55CF593}" name="Colonne1494"/>
    <tableColumn id="1495" xr3:uid="{06AFAAB1-9E19-46EC-8DFC-72B3FD6A7A89}" name="Colonne1495"/>
    <tableColumn id="1496" xr3:uid="{5042903C-9F02-4FBF-B159-699F51FFAAE4}" name="Colonne1496"/>
    <tableColumn id="1497" xr3:uid="{40FBD217-535D-468A-9348-C174B16E9298}" name="Colonne1497"/>
    <tableColumn id="1498" xr3:uid="{08062F91-291B-46E1-9188-2A064EDFF497}" name="Colonne1498"/>
    <tableColumn id="1499" xr3:uid="{415A73F2-1576-46B3-88CC-F977F22F8E05}" name="Colonne1499"/>
    <tableColumn id="1500" xr3:uid="{6765A27D-B29B-42BC-85CC-509163B479FC}" name="Colonne1500"/>
    <tableColumn id="1501" xr3:uid="{83732064-3FE0-482F-8981-A91A3CE63D9C}" name="Colonne1501"/>
    <tableColumn id="1502" xr3:uid="{DC609CA3-4759-4212-B7EF-21985BEA95C2}" name="Colonne1502"/>
    <tableColumn id="1503" xr3:uid="{1FC1DDD3-50DE-46F1-9044-6EF0CA6051D9}" name="Colonne1503"/>
    <tableColumn id="1504" xr3:uid="{EC8D087E-554A-4A62-88A2-5D601576B38A}" name="Colonne1504"/>
    <tableColumn id="1505" xr3:uid="{71D1D344-6C68-4F5A-807F-36CC00D1FEF3}" name="Colonne1505"/>
    <tableColumn id="1506" xr3:uid="{D30CB2D8-C9D3-428E-AF17-C2721A98E7B1}" name="Colonne1506"/>
    <tableColumn id="1507" xr3:uid="{5CE980CE-728C-4937-B571-FE139400F766}" name="Colonne1507"/>
    <tableColumn id="1508" xr3:uid="{0ABCBBA2-CA54-487F-87B4-63FE64ABD50B}" name="Colonne1508"/>
    <tableColumn id="1509" xr3:uid="{6AFC4BA7-D561-466D-B2E0-7BF985B4ECF6}" name="Colonne1509"/>
    <tableColumn id="1510" xr3:uid="{F45D7817-2C92-4066-B219-11BC1C34243C}" name="Colonne1510"/>
    <tableColumn id="1511" xr3:uid="{99C99547-CC50-46C7-A90E-0B2C717333B4}" name="Colonne1511"/>
    <tableColumn id="1512" xr3:uid="{B22B608F-98DC-4C15-A2DF-500D9905D9D6}" name="Colonne1512"/>
    <tableColumn id="1513" xr3:uid="{29992616-92C3-4334-AC35-7AC10B3635F1}" name="Colonne1513"/>
    <tableColumn id="1514" xr3:uid="{BE925E17-4D6D-4A56-917D-A6FCF2ED1489}" name="Colonne1514"/>
    <tableColumn id="1515" xr3:uid="{002FEF39-F66E-4044-A36E-6AB58A1C5B39}" name="Colonne1515"/>
    <tableColumn id="1516" xr3:uid="{5BB741B8-E4D0-460B-B1CD-9F3FC638D09A}" name="Colonne1516"/>
    <tableColumn id="1517" xr3:uid="{1EE91D86-3F8E-4054-97F4-38350E914D7E}" name="Colonne1517"/>
    <tableColumn id="1518" xr3:uid="{8AF45B52-41D5-4F55-A875-AA4383D2C0E0}" name="Colonne1518"/>
    <tableColumn id="1519" xr3:uid="{B42732AE-8F1B-4479-80EB-599CC4F4D7A4}" name="Colonne1519"/>
    <tableColumn id="1520" xr3:uid="{70505A8A-EF02-4621-B6D6-E3F83E4857AB}" name="Colonne1520"/>
    <tableColumn id="1521" xr3:uid="{2C2F0A2C-B90A-4894-BDCB-545919B46F9E}" name="Colonne1521"/>
    <tableColumn id="1522" xr3:uid="{2DB346DD-160B-43E4-84C2-257108525576}" name="Colonne1522"/>
    <tableColumn id="1523" xr3:uid="{634C4662-39B1-4ED2-AB3E-08FF41CC6D1C}" name="Colonne1523"/>
    <tableColumn id="1524" xr3:uid="{DE30F21B-3065-4EAB-8796-BD30D2C031E6}" name="Colonne1524"/>
    <tableColumn id="1525" xr3:uid="{E3195B84-1CEF-49A6-B587-89197F71F279}" name="Colonne1525"/>
    <tableColumn id="1526" xr3:uid="{08DCF774-0F5A-4C75-851A-86DCD0AE6CF4}" name="Colonne1526"/>
    <tableColumn id="1527" xr3:uid="{189AE5F8-A30B-416C-B9EE-4BA11FF3521F}" name="Colonne1527"/>
    <tableColumn id="1528" xr3:uid="{FE3958CF-7A2D-4DE9-B479-1296D3C8A818}" name="Colonne1528"/>
    <tableColumn id="1529" xr3:uid="{B6CD179C-80F0-4789-97BB-2E2755250DDA}" name="Colonne1529"/>
    <tableColumn id="1530" xr3:uid="{5838C4DF-FBBB-49EA-A2C7-AB2AAC9433E8}" name="Colonne1530"/>
    <tableColumn id="1531" xr3:uid="{89E99658-6F02-40D9-ACEB-007CFE5B0E6A}" name="Colonne1531"/>
    <tableColumn id="1532" xr3:uid="{5EAB7C7C-96FB-4DD4-9563-326920F8EAD0}" name="Colonne1532"/>
    <tableColumn id="1533" xr3:uid="{66889491-29DC-4C3C-ADE2-A647D4E6516A}" name="Colonne1533"/>
    <tableColumn id="1534" xr3:uid="{38E0CCC5-9824-43EA-8A8B-6B793C066B8A}" name="Colonne1534"/>
    <tableColumn id="1535" xr3:uid="{48CDF13F-6D84-4B27-BF70-7298A441A101}" name="Colonne1535"/>
    <tableColumn id="1536" xr3:uid="{C3C5A6CC-D67B-4296-8E81-5C816055AEC3}" name="Colonne1536"/>
    <tableColumn id="1537" xr3:uid="{D1262CC0-A77D-41A4-9523-8813CA4F6649}" name="Colonne1537"/>
    <tableColumn id="1538" xr3:uid="{C8F33E57-7986-4514-AF37-979C4163EAA3}" name="Colonne1538"/>
    <tableColumn id="1539" xr3:uid="{FE908E26-3C3E-4F69-AFA5-4571905CE164}" name="Colonne1539"/>
    <tableColumn id="1540" xr3:uid="{30050CC5-4CBD-4CCA-8710-49B4CFF8AF9F}" name="Colonne1540"/>
    <tableColumn id="1541" xr3:uid="{940CD3CE-708C-4C06-BA7F-ED813D7AEE50}" name="Colonne1541"/>
    <tableColumn id="1542" xr3:uid="{5A902B7B-6494-42A3-AF4A-5D0B536CFFE6}" name="Colonne1542"/>
    <tableColumn id="1543" xr3:uid="{F13E764C-B03B-4BD0-BBAD-FBF1786377B6}" name="Colonne1543"/>
    <tableColumn id="1544" xr3:uid="{D40DA49F-BEC0-4654-8615-ECDD841DDA8F}" name="Colonne1544"/>
    <tableColumn id="1545" xr3:uid="{52EA218A-2C82-4C62-9F4D-B53ECF220888}" name="Colonne1545"/>
    <tableColumn id="1546" xr3:uid="{52B9A826-7D2B-407A-9EDE-6E6C0B381510}" name="Colonne1546"/>
    <tableColumn id="1547" xr3:uid="{0C627476-810F-4C17-AC5B-870D00C2F12B}" name="Colonne1547"/>
    <tableColumn id="1548" xr3:uid="{E0E1797F-2A06-4E27-9D24-2A9DF0641327}" name="Colonne1548"/>
    <tableColumn id="1549" xr3:uid="{9E630298-E69E-4C21-BDFE-D84F5C6E132F}" name="Colonne1549"/>
    <tableColumn id="1550" xr3:uid="{7369CEED-BD5E-4FAE-8250-BCB20036B72E}" name="Colonne1550"/>
    <tableColumn id="1551" xr3:uid="{6375C5C3-8305-4E34-AA36-426EC4C6C2BF}" name="Colonne1551"/>
    <tableColumn id="1552" xr3:uid="{ECA4B972-A3B7-4DDC-9D4F-B02651248654}" name="Colonne1552"/>
    <tableColumn id="1553" xr3:uid="{0C3BB681-4224-4905-B340-8E8821C991AC}" name="Colonne1553"/>
    <tableColumn id="1554" xr3:uid="{6D9F8EAB-7441-43EF-935D-04F50463F89A}" name="Colonne1554"/>
    <tableColumn id="1555" xr3:uid="{A56B15D6-BF8A-410F-A15C-6716E19BB0A2}" name="Colonne1555"/>
    <tableColumn id="1556" xr3:uid="{CB32EA5D-0DD4-4163-B458-CDE2605B08EC}" name="Colonne1556"/>
    <tableColumn id="1557" xr3:uid="{5831FAEB-E9E0-4690-9E4D-0ACFE4F37A9D}" name="Colonne1557"/>
    <tableColumn id="1558" xr3:uid="{52C88D62-9663-49DF-A5E4-F9EA7E9540B2}" name="Colonne1558"/>
    <tableColumn id="1559" xr3:uid="{29F5DF61-6184-4029-8E1C-5B11C6A4B59B}" name="Colonne1559"/>
    <tableColumn id="1560" xr3:uid="{72BA9C41-1F59-4678-89D1-C4F6046873B0}" name="Colonne1560"/>
    <tableColumn id="1561" xr3:uid="{FDA15D69-10C3-49FE-B2E0-57A6C96F85CB}" name="Colonne1561"/>
    <tableColumn id="1562" xr3:uid="{18099929-E774-4641-86BD-39AB03E1A8FE}" name="Colonne1562"/>
    <tableColumn id="1563" xr3:uid="{D67BCDCC-3041-4C53-9EB0-8A0D7633B1F1}" name="Colonne1563"/>
    <tableColumn id="1564" xr3:uid="{52239213-319F-43AA-A311-49D1A8445A62}" name="Colonne1564"/>
    <tableColumn id="1565" xr3:uid="{627C70B5-C2B9-4994-BB3B-5AB3D5E01F20}" name="Colonne1565"/>
    <tableColumn id="1566" xr3:uid="{22A87840-3C3D-4E2F-B4A2-84AC41A4DE84}" name="Colonne1566"/>
    <tableColumn id="1567" xr3:uid="{DA8CEE42-93F0-454A-AAE5-1DD33E4D214E}" name="Colonne1567"/>
    <tableColumn id="1568" xr3:uid="{A771274F-4D7C-4975-AED8-7620C39890E0}" name="Colonne1568"/>
    <tableColumn id="1569" xr3:uid="{8FE7C218-17EC-4578-960F-0DC6CD0F2C70}" name="Colonne1569"/>
    <tableColumn id="1570" xr3:uid="{553A950A-0EA6-4A13-AB8A-98E3C632EAD8}" name="Colonne1570"/>
    <tableColumn id="1571" xr3:uid="{A000A24A-7704-4C0B-B047-7CEC297D747B}" name="Colonne1571"/>
    <tableColumn id="1572" xr3:uid="{21479CF3-B5E3-4A2F-A17D-34A16FF496EC}" name="Colonne1572"/>
    <tableColumn id="1573" xr3:uid="{C3820616-9FA8-49A9-9F22-FA9D03BDD83F}" name="Colonne1573"/>
    <tableColumn id="1574" xr3:uid="{13AB9135-DCD8-494D-9023-BB40D5E8BD56}" name="Colonne1574"/>
    <tableColumn id="1575" xr3:uid="{8A635EFF-5003-40AF-A49C-24A791DE00DB}" name="Colonne1575"/>
    <tableColumn id="1576" xr3:uid="{16B63BBE-25BB-44FF-B5BD-DEE1BAEDF29D}" name="Colonne1576"/>
    <tableColumn id="1577" xr3:uid="{779220B5-6B85-43AE-93A0-764611A79FA3}" name="Colonne1577"/>
    <tableColumn id="1578" xr3:uid="{5EC6889E-1E71-47A5-A466-263576C536D9}" name="Colonne1578"/>
    <tableColumn id="1579" xr3:uid="{B5FF2400-8787-44B3-B5DB-76966A1B6773}" name="Colonne1579"/>
    <tableColumn id="1580" xr3:uid="{F1D79A49-1F4D-4ECE-9F9D-F6080A549A5E}" name="Colonne1580"/>
    <tableColumn id="1581" xr3:uid="{C6DF82DB-D7F2-40C2-B770-780822CA02FB}" name="Colonne1581"/>
    <tableColumn id="1582" xr3:uid="{B60E3F0A-2661-4207-B1BD-7C9E8DAF27B8}" name="Colonne1582"/>
    <tableColumn id="1583" xr3:uid="{32951015-ABE3-4EDA-932D-46CC13C27748}" name="Colonne1583"/>
    <tableColumn id="1584" xr3:uid="{096CF020-E367-432D-9BFA-5E6C5BCAEA26}" name="Colonne1584"/>
    <tableColumn id="1585" xr3:uid="{7D730451-914A-4720-AECE-225484DC1413}" name="Colonne1585"/>
    <tableColumn id="1586" xr3:uid="{E5ADCFFC-C13D-48E6-BB7F-AFF9489A0103}" name="Colonne1586"/>
    <tableColumn id="1587" xr3:uid="{A63B088A-7B9E-486A-BFAB-C4BB7B247EC4}" name="Colonne1587"/>
    <tableColumn id="1588" xr3:uid="{DE35F543-F249-41B5-9878-D0D905F9C4B0}" name="Colonne1588"/>
    <tableColumn id="1589" xr3:uid="{F30C8A97-46B0-4707-9CF2-30816666B8C9}" name="Colonne1589"/>
    <tableColumn id="1590" xr3:uid="{41E36E56-67C0-43E5-AA26-A59383DDBCFA}" name="Colonne1590"/>
    <tableColumn id="1591" xr3:uid="{D07235EA-8D43-4534-9C8C-7E5E93B64F3A}" name="Colonne1591"/>
    <tableColumn id="1592" xr3:uid="{89546F06-51DB-46E0-8080-0FFF18B5BBFB}" name="Colonne1592"/>
    <tableColumn id="1593" xr3:uid="{9250B70D-6A72-47B7-B5E1-1165A8C4A7BF}" name="Colonne1593"/>
    <tableColumn id="1594" xr3:uid="{223069B0-1606-4181-8BAB-5722AEC382C8}" name="Colonne1594"/>
    <tableColumn id="1595" xr3:uid="{26581449-FDAD-40C3-B86B-7A4D20392223}" name="Colonne1595"/>
    <tableColumn id="1596" xr3:uid="{7AE967DA-6988-4511-8464-433422ECCE63}" name="Colonne1596"/>
    <tableColumn id="1597" xr3:uid="{819A423B-D53D-4EFF-B947-720D0219BD66}" name="Colonne1597"/>
    <tableColumn id="1598" xr3:uid="{E33541E9-40BB-4ED3-BD6B-E0289A0DA621}" name="Colonne1598"/>
    <tableColumn id="1599" xr3:uid="{EE17E3DE-8369-44AD-9DC0-59174A76EDD6}" name="Colonne1599"/>
    <tableColumn id="1600" xr3:uid="{5219E2C9-85F6-4CFC-8C3E-BBD85858E2E0}" name="Colonne1600"/>
    <tableColumn id="1601" xr3:uid="{22BF61F6-63EE-4001-ACD7-C2AC1E3D24CB}" name="Colonne1601"/>
    <tableColumn id="1602" xr3:uid="{E20EAF00-6FFF-4F84-BF2D-41671E2041B2}" name="Colonne1602"/>
    <tableColumn id="1603" xr3:uid="{2EBAE0B9-7331-40E5-8A92-FBB44C5D233F}" name="Colonne1603"/>
    <tableColumn id="1604" xr3:uid="{F09FDC64-38F7-405E-A058-FE0727C9188A}" name="Colonne1604"/>
    <tableColumn id="1605" xr3:uid="{1041667C-7A94-4B99-96CF-F0382580FB56}" name="Colonne1605"/>
    <tableColumn id="1606" xr3:uid="{C2E4B191-C0EC-416E-8680-D41E430D071F}" name="Colonne1606"/>
    <tableColumn id="1607" xr3:uid="{AD66039B-CC72-481D-84EF-C11B24C90F37}" name="Colonne1607"/>
    <tableColumn id="1608" xr3:uid="{015B0EEF-2B72-4DD5-914A-CA896C4EBC0F}" name="Colonne1608"/>
    <tableColumn id="1609" xr3:uid="{575FF374-4FE1-4A51-B267-6998B059B174}" name="Colonne1609"/>
    <tableColumn id="1610" xr3:uid="{8ECCAFE1-3F3E-47B0-9395-D520377E243E}" name="Colonne1610"/>
    <tableColumn id="1611" xr3:uid="{6E24C3B6-4B2A-4EFA-BE3F-51038B6170BB}" name="Colonne1611"/>
    <tableColumn id="1612" xr3:uid="{D7633274-54F2-491D-B161-5AC966B114A2}" name="Colonne1612"/>
    <tableColumn id="1613" xr3:uid="{B2C029F4-1E7F-4A9F-95E2-93AD252F3841}" name="Colonne1613"/>
    <tableColumn id="1614" xr3:uid="{7942CDF7-8F24-48F9-A96C-DBA4DC8CFBB6}" name="Colonne1614"/>
    <tableColumn id="1615" xr3:uid="{7D508CE2-5DC1-494A-BF80-30CCB2277904}" name="Colonne1615"/>
    <tableColumn id="1616" xr3:uid="{D3940E19-9AD9-4198-A256-330C8B69F513}" name="Colonne1616"/>
    <tableColumn id="1617" xr3:uid="{F1AB4D5F-11F9-4556-BC67-7B14697D141A}" name="Colonne1617"/>
    <tableColumn id="1618" xr3:uid="{5EE73DB7-9A88-418A-B08F-B5FECF3D8FF9}" name="Colonne1618"/>
    <tableColumn id="1619" xr3:uid="{E1BFE401-A1F6-42BD-9F59-5DD22C6C428F}" name="Colonne1619"/>
    <tableColumn id="1620" xr3:uid="{021BC764-4CE9-437A-AE67-42BF50B3C8A4}" name="Colonne1620"/>
    <tableColumn id="1621" xr3:uid="{A42318D4-6E34-46D4-AFE4-0F830E0C9C06}" name="Colonne1621"/>
    <tableColumn id="1622" xr3:uid="{148CD557-0367-4FE1-9D7A-E6FE7660C56A}" name="Colonne1622"/>
    <tableColumn id="1623" xr3:uid="{808426C2-3224-4D92-A980-A77856AE25F3}" name="Colonne1623"/>
    <tableColumn id="1624" xr3:uid="{8C3CF109-70F8-42E2-A69F-CAE3B1281BBC}" name="Colonne1624"/>
    <tableColumn id="1625" xr3:uid="{B8B25188-B548-4934-B79B-30FE0241907F}" name="Colonne1625"/>
    <tableColumn id="1626" xr3:uid="{39D15B8B-6AE2-4EDC-86C5-984AF7062B27}" name="Colonne1626"/>
    <tableColumn id="1627" xr3:uid="{12797FA0-18C8-4284-A9AC-0568727345F1}" name="Colonne1627"/>
    <tableColumn id="1628" xr3:uid="{91857931-E3AD-44A9-BB25-51B2C6C9DF12}" name="Colonne1628"/>
    <tableColumn id="1629" xr3:uid="{FDFF97F2-FA71-41AA-99B5-4F20659149EA}" name="Colonne1629"/>
    <tableColumn id="1630" xr3:uid="{0C71599A-E4D7-4C91-A539-0F71F92090B1}" name="Colonne1630"/>
    <tableColumn id="1631" xr3:uid="{E66CA304-1BD1-46DC-86BC-407AEFC6E5EF}" name="Colonne1631"/>
    <tableColumn id="1632" xr3:uid="{59DEFDBB-EA75-4DE8-91EA-5DB52850B25D}" name="Colonne1632"/>
    <tableColumn id="1633" xr3:uid="{631139E9-585F-430E-8615-C9AD701E3BC3}" name="Colonne1633"/>
    <tableColumn id="1634" xr3:uid="{AB32C17E-6158-43EB-98C3-5024220E6B21}" name="Colonne1634"/>
    <tableColumn id="1635" xr3:uid="{F1F45DE2-DADD-4EDE-9308-2FB012432774}" name="Colonne1635"/>
    <tableColumn id="1636" xr3:uid="{CA7828E4-6693-42BA-BBEB-53C4D54CE84A}" name="Colonne1636"/>
    <tableColumn id="1637" xr3:uid="{CF8891C5-B986-4CA3-B347-10159FA0447E}" name="Colonne1637"/>
    <tableColumn id="1638" xr3:uid="{BA4F1814-D61D-4879-992B-1296144B44AE}" name="Colonne1638"/>
    <tableColumn id="1639" xr3:uid="{A801FF8C-A855-491F-95E4-4571367E7B7C}" name="Colonne1639"/>
    <tableColumn id="1640" xr3:uid="{87CB9B65-A575-41B4-8A66-74F7E93C5C3A}" name="Colonne1640"/>
    <tableColumn id="1641" xr3:uid="{B58DC1E1-D4B2-452F-B06F-62447580BE21}" name="Colonne1641"/>
    <tableColumn id="1642" xr3:uid="{91ECF913-7C34-4F4F-AEDD-129FEC6B08E6}" name="Colonne1642"/>
    <tableColumn id="1643" xr3:uid="{67A9D33B-A0C5-4C92-A917-C688406FFD60}" name="Colonne1643"/>
    <tableColumn id="1644" xr3:uid="{20E63333-1287-4525-8566-D1C9A3E509E7}" name="Colonne1644"/>
    <tableColumn id="1645" xr3:uid="{DE23E31D-A99E-4DEA-AFA0-03B978060E69}" name="Colonne1645"/>
    <tableColumn id="1646" xr3:uid="{993A83AB-6133-429B-810D-99218C209857}" name="Colonne1646"/>
    <tableColumn id="1647" xr3:uid="{1C39DFEC-BB69-4F8A-B350-9998FCB48E2D}" name="Colonne1647"/>
    <tableColumn id="1648" xr3:uid="{1738D7E7-D212-441B-B94D-596BB5177F4F}" name="Colonne1648"/>
    <tableColumn id="1649" xr3:uid="{2A0236B5-8D33-475B-B1BB-1BCCF4BC5E07}" name="Colonne1649"/>
    <tableColumn id="1650" xr3:uid="{8288B145-542A-4AD7-BB8F-14ADA10FE9CA}" name="Colonne1650"/>
    <tableColumn id="1651" xr3:uid="{BC66FB48-AA66-410F-9D58-92B387C8933B}" name="Colonne1651"/>
    <tableColumn id="1652" xr3:uid="{46C540C5-CD6E-4F48-94C1-06E5640A465F}" name="Colonne1652"/>
    <tableColumn id="1653" xr3:uid="{03BBFA08-3509-4044-8078-E9CE359AB63D}" name="Colonne1653"/>
    <tableColumn id="1654" xr3:uid="{7CC14941-6082-438A-9218-B4EE2EA7870F}" name="Colonne1654"/>
    <tableColumn id="1655" xr3:uid="{720C120D-634F-4E87-91E8-67BAD21CBF44}" name="Colonne1655"/>
    <tableColumn id="1656" xr3:uid="{112E5343-F947-4723-BC2F-49BCEA292C15}" name="Colonne1656"/>
    <tableColumn id="1657" xr3:uid="{C8D0AC54-6F0F-450A-83D5-6D4CF3185F0B}" name="Colonne1657"/>
    <tableColumn id="1658" xr3:uid="{6B04CCE6-2F3F-4F04-B046-B2C5CD0C8E2E}" name="Colonne1658"/>
    <tableColumn id="1659" xr3:uid="{13F3604F-A717-41E8-A6ED-194EDDEB2CFE}" name="Colonne1659"/>
    <tableColumn id="1660" xr3:uid="{EDBE5E5E-626E-48F3-9BF5-8982D930BAFD}" name="Colonne1660"/>
    <tableColumn id="1661" xr3:uid="{C21669B8-0F7B-4AAE-B617-2F8945B0EE16}" name="Colonne1661"/>
    <tableColumn id="1662" xr3:uid="{4A3F2822-F3E5-4A33-BB75-5ADE8DEC1D3D}" name="Colonne1662"/>
    <tableColumn id="1663" xr3:uid="{10300185-94F0-43D6-B33E-B795AE6A31B2}" name="Colonne1663"/>
    <tableColumn id="1664" xr3:uid="{5D67A385-DF7E-43A3-806A-69955504D218}" name="Colonne1664"/>
    <tableColumn id="1665" xr3:uid="{FF3BBA55-9643-45AD-B4A3-29F150499295}" name="Colonne1665"/>
    <tableColumn id="1666" xr3:uid="{68DAD766-737A-423A-AAC3-AB99E53C9EBB}" name="Colonne1666"/>
    <tableColumn id="1667" xr3:uid="{97A60301-794D-472A-A970-495CB9B103B1}" name="Colonne1667"/>
    <tableColumn id="1668" xr3:uid="{100438B2-E23F-4D55-B8E9-3977A0100724}" name="Colonne1668"/>
    <tableColumn id="1669" xr3:uid="{06743F2D-CBF2-4A77-9183-824F536B4ED0}" name="Colonne1669"/>
    <tableColumn id="1670" xr3:uid="{9A8ED6A7-3A21-4A6E-AF07-2CF62935A83D}" name="Colonne1670"/>
    <tableColumn id="1671" xr3:uid="{E822B2EE-8AFE-445C-BEE2-936B3800070B}" name="Colonne1671"/>
    <tableColumn id="1672" xr3:uid="{06873F56-1A68-4638-9092-121F21A72CAC}" name="Colonne1672"/>
    <tableColumn id="1673" xr3:uid="{7D7F1B7B-58C2-47F8-A546-9BAF0418259D}" name="Colonne1673"/>
    <tableColumn id="1674" xr3:uid="{6770CB1A-3894-4C8C-8BC5-7A46DE8721CA}" name="Colonne1674"/>
    <tableColumn id="1675" xr3:uid="{59C54DD5-27CE-48A0-9986-4AC6EE3D6674}" name="Colonne1675"/>
    <tableColumn id="1676" xr3:uid="{C64D7DC7-0651-4039-8685-0ABEA5267267}" name="Colonne1676"/>
    <tableColumn id="1677" xr3:uid="{E2464782-1808-4555-85FF-A48E16A43E22}" name="Colonne1677"/>
    <tableColumn id="1678" xr3:uid="{F3462326-7CD2-4CDE-B575-C57656BE7ED4}" name="Colonne1678"/>
    <tableColumn id="1679" xr3:uid="{8870E5C7-16B5-49C4-A28B-E358D7907167}" name="Colonne1679"/>
    <tableColumn id="1680" xr3:uid="{6961CB06-5780-4866-89F7-3BDBC4C2054B}" name="Colonne1680"/>
    <tableColumn id="1681" xr3:uid="{08E353A0-9E27-4A39-8D21-32736696D5E6}" name="Colonne1681"/>
    <tableColumn id="1682" xr3:uid="{0944F9BF-F078-4477-B14A-2F75C90A3D57}" name="Colonne1682"/>
    <tableColumn id="1683" xr3:uid="{2F9F7902-8734-4F92-82B9-8ADBC5A5477A}" name="Colonne1683"/>
    <tableColumn id="1684" xr3:uid="{3DD52E57-286E-41A1-B781-025A6F0A90E6}" name="Colonne1684"/>
    <tableColumn id="1685" xr3:uid="{5B885DB2-7391-4976-8EE8-B435B129865A}" name="Colonne1685"/>
    <tableColumn id="1686" xr3:uid="{2D5995FC-CEDD-4C5D-94F7-DD6B005A8CCD}" name="Colonne1686"/>
    <tableColumn id="1687" xr3:uid="{2681BFB7-45EA-4C33-A25A-F1CC25EA71EE}" name="Colonne1687"/>
    <tableColumn id="1688" xr3:uid="{21B5DE5B-3F61-409D-A2E4-A20AECEA8257}" name="Colonne1688"/>
    <tableColumn id="1689" xr3:uid="{9DC08E2E-290E-4B38-BBB6-77E238F90F44}" name="Colonne1689"/>
    <tableColumn id="1690" xr3:uid="{3DBBBB09-7FD1-4FAB-A12E-23F4FD0CF440}" name="Colonne1690"/>
    <tableColumn id="1691" xr3:uid="{77E172FA-3EDF-4657-A5BA-06F529F5A499}" name="Colonne1691"/>
    <tableColumn id="1692" xr3:uid="{58BA605C-62E0-42A9-9658-661D279C0421}" name="Colonne1692"/>
    <tableColumn id="1693" xr3:uid="{C2E6E8D8-4C5F-453B-9513-A00DE0F9C1CB}" name="Colonne1693"/>
    <tableColumn id="1694" xr3:uid="{B3693C86-34CD-42EC-A3D5-26ED2605E4BF}" name="Colonne1694"/>
    <tableColumn id="1695" xr3:uid="{780E5283-2233-4F89-AE74-375FF27A8924}" name="Colonne1695"/>
    <tableColumn id="1696" xr3:uid="{282C09A7-8339-4DA2-B350-2946A08347BD}" name="Colonne1696"/>
    <tableColumn id="1697" xr3:uid="{F4325FF2-0505-4978-BC43-AD35D64C21B8}" name="Colonne1697"/>
    <tableColumn id="1698" xr3:uid="{877DB44D-D476-4B76-B83B-D13E9236058E}" name="Colonne1698"/>
    <tableColumn id="1699" xr3:uid="{0CE2D0C7-C5C1-4625-9333-D3F98BAA5A5D}" name="Colonne1699"/>
    <tableColumn id="1700" xr3:uid="{E7FB3D9E-404D-41F2-9D82-00A165B287AF}" name="Colonne1700"/>
    <tableColumn id="1701" xr3:uid="{F6A1BCD8-3224-4A68-B255-1895F8B4E1C5}" name="Colonne1701"/>
    <tableColumn id="1702" xr3:uid="{A28DA9A5-369A-4DB3-807E-B343CCFF7254}" name="Colonne1702"/>
    <tableColumn id="1703" xr3:uid="{A9E7409F-95B1-4EBB-A7B9-6BC180AC1C4D}" name="Colonne1703"/>
    <tableColumn id="1704" xr3:uid="{77401B8A-EAED-4605-AECB-ED06FD0AC24D}" name="Colonne1704"/>
    <tableColumn id="1705" xr3:uid="{16B4925F-F7F6-4472-899B-0E394BABFF91}" name="Colonne1705"/>
    <tableColumn id="1706" xr3:uid="{A09BCEF3-DDA6-487E-959C-E1BB43590EB3}" name="Colonne1706"/>
    <tableColumn id="1707" xr3:uid="{320A53E4-0C16-4F21-B232-80CD2FF14E95}" name="Colonne1707"/>
    <tableColumn id="1708" xr3:uid="{AF233901-2470-416E-B8DE-7100559DE243}" name="Colonne1708"/>
    <tableColumn id="1709" xr3:uid="{7FC76998-EF13-404E-B052-08FBD21C7B0E}" name="Colonne1709"/>
    <tableColumn id="1710" xr3:uid="{D47F6595-E5CD-4979-AEBE-6A3556B81DA8}" name="Colonne1710"/>
    <tableColumn id="1711" xr3:uid="{6FF7FBA1-CC90-4763-8D77-D055E6F6B8B3}" name="Colonne1711"/>
    <tableColumn id="1712" xr3:uid="{8FFFF601-67AF-49DE-B55A-41646B6E7D5F}" name="Colonne1712"/>
    <tableColumn id="1713" xr3:uid="{CD6E95C9-9987-4478-BBDF-78168ACEC81A}" name="Colonne1713"/>
    <tableColumn id="1714" xr3:uid="{89365127-7325-42C5-B8B8-A532871AEBDC}" name="Colonne1714"/>
    <tableColumn id="1715" xr3:uid="{CBC3ACD6-C7F8-482C-A482-899C39BECB52}" name="Colonne1715"/>
    <tableColumn id="1716" xr3:uid="{52CF5367-39FB-4966-8D0A-4BA79CBBBF6C}" name="Colonne1716"/>
    <tableColumn id="1717" xr3:uid="{C7847F54-CDAA-444E-908A-04B9BCF82671}" name="Colonne1717"/>
    <tableColumn id="1718" xr3:uid="{6C908EC5-60D0-42FB-B038-29CA8303D491}" name="Colonne1718"/>
    <tableColumn id="1719" xr3:uid="{E1154164-6229-4827-A483-2D9228B130E7}" name="Colonne1719"/>
    <tableColumn id="1720" xr3:uid="{ABDA68F6-D0EC-4C7A-8B35-0FC287D974CB}" name="Colonne1720"/>
    <tableColumn id="1721" xr3:uid="{9D10DBC8-7949-46BD-93D9-3A492B77565B}" name="Colonne1721"/>
    <tableColumn id="1722" xr3:uid="{B4B4349C-9BBC-4C37-AE6F-4146B17FFA12}" name="Colonne1722"/>
    <tableColumn id="1723" xr3:uid="{A02E9A7A-C000-4FA6-ADE9-4784653D201E}" name="Colonne1723"/>
    <tableColumn id="1724" xr3:uid="{83049B65-C595-4D17-9355-7AEC8121B8C2}" name="Colonne1724"/>
    <tableColumn id="1725" xr3:uid="{24A09E99-2C17-4C1C-9DD2-0B182E042FA8}" name="Colonne1725"/>
    <tableColumn id="1726" xr3:uid="{1F7C7FDC-7E5F-413A-B45F-2BFC72913723}" name="Colonne1726"/>
    <tableColumn id="1727" xr3:uid="{86092ED1-2D6C-4D7C-901F-8CFAA45A5599}" name="Colonne1727"/>
    <tableColumn id="1728" xr3:uid="{EF104F83-8908-49F0-94EE-00BDFC134BEF}" name="Colonne1728"/>
    <tableColumn id="1729" xr3:uid="{DA9BE2FE-DDFA-4835-8E92-674BC010AFDB}" name="Colonne1729"/>
    <tableColumn id="1730" xr3:uid="{CB594157-E2CA-475E-998F-0AA52A6A16E9}" name="Colonne1730"/>
    <tableColumn id="1731" xr3:uid="{346D3013-DFA2-49F4-BD41-F9242D04E541}" name="Colonne1731"/>
    <tableColumn id="1732" xr3:uid="{D0A9CC2A-6A04-4A9E-840F-BF5D90B31EDF}" name="Colonne1732"/>
    <tableColumn id="1733" xr3:uid="{26AA66CC-84F1-4AB5-92C6-89BD6AB59708}" name="Colonne1733"/>
    <tableColumn id="1734" xr3:uid="{57FDA6C9-54CB-4DA5-8E01-CCF1B5C62A70}" name="Colonne1734"/>
    <tableColumn id="1735" xr3:uid="{26710E62-7AD4-4057-9A34-03160C709670}" name="Colonne1735"/>
    <tableColumn id="1736" xr3:uid="{A43801CB-4A12-49C2-B01E-D7BDB4ED75E1}" name="Colonne1736"/>
    <tableColumn id="1737" xr3:uid="{035076C2-6427-460A-A065-08326F75B59A}" name="Colonne1737"/>
    <tableColumn id="1738" xr3:uid="{71AE7FBC-1799-4002-9F7D-6A74DD4526B6}" name="Colonne1738"/>
    <tableColumn id="1739" xr3:uid="{8E1AEB32-CBB6-4DEC-8AF8-E8C0988F0306}" name="Colonne1739"/>
    <tableColumn id="1740" xr3:uid="{6CA3808E-B1F5-4AAD-BB6A-5F5EA83093D1}" name="Colonne1740"/>
    <tableColumn id="1741" xr3:uid="{598D584A-9BB3-47C9-BCB6-80859ECCADAA}" name="Colonne1741"/>
    <tableColumn id="1742" xr3:uid="{AE8E0E6F-33F2-42F9-8AC7-88B812A82F3B}" name="Colonne1742"/>
    <tableColumn id="1743" xr3:uid="{E7124FB5-1688-4B5F-AB48-CC8042CE153C}" name="Colonne1743"/>
    <tableColumn id="1744" xr3:uid="{1D57EEA0-B749-4A46-9E84-0332759E205E}" name="Colonne1744"/>
    <tableColumn id="1745" xr3:uid="{A38B8F0C-2878-404E-AEB9-0D5259434931}" name="Colonne1745"/>
    <tableColumn id="1746" xr3:uid="{3F276A4D-EE18-439E-AC29-94620E719804}" name="Colonne1746"/>
    <tableColumn id="1747" xr3:uid="{A13C2134-9E73-4ED6-BE46-0DF3DA0AAAB8}" name="Colonne1747"/>
    <tableColumn id="1748" xr3:uid="{88BA72CF-C8A9-4C8E-82A3-C5296B44CE37}" name="Colonne1748"/>
    <tableColumn id="1749" xr3:uid="{FF05BC7B-1EAC-4C59-923A-B8103FB3F001}" name="Colonne1749"/>
    <tableColumn id="1750" xr3:uid="{1A8BBFB3-FB55-4050-8221-3C29627E614A}" name="Colonne1750"/>
    <tableColumn id="1751" xr3:uid="{C1F410F5-2420-405E-9919-1DED7FF79CEB}" name="Colonne1751"/>
    <tableColumn id="1752" xr3:uid="{37DC725E-FCC1-4F31-BCAC-BA87AF6689B4}" name="Colonne1752"/>
    <tableColumn id="1753" xr3:uid="{949BDF2C-6065-4DC4-8F68-77B2BC73D977}" name="Colonne1753"/>
    <tableColumn id="1754" xr3:uid="{40C2208D-A122-43F5-8BC3-12B8FD6ACAED}" name="Colonne1754"/>
    <tableColumn id="1755" xr3:uid="{DB635519-12C3-4069-AAD9-3B47855C6694}" name="Colonne1755"/>
    <tableColumn id="1756" xr3:uid="{CF02AD51-26BC-4557-AD79-792FB478301F}" name="Colonne1756"/>
    <tableColumn id="1757" xr3:uid="{025538A6-C5DD-4B2B-BE90-5877EC0A84F5}" name="Colonne1757"/>
    <tableColumn id="1758" xr3:uid="{D9689513-89A9-49F3-AF18-AC30791335E5}" name="Colonne1758"/>
    <tableColumn id="1759" xr3:uid="{456343E1-0FBA-4894-9FF6-509233F36242}" name="Colonne1759"/>
    <tableColumn id="1760" xr3:uid="{665C1091-5626-4C61-86D7-B197B6F0BCC5}" name="Colonne1760"/>
    <tableColumn id="1761" xr3:uid="{5A6CB1AE-789E-406D-9DFC-E4455E8CEEE6}" name="Colonne1761"/>
    <tableColumn id="1762" xr3:uid="{345CA7BD-19E7-4559-A3EA-10A8DBE55347}" name="Colonne1762"/>
    <tableColumn id="1763" xr3:uid="{6CE93DCC-7A19-4316-8784-74E4434ABCD2}" name="Colonne1763"/>
    <tableColumn id="1764" xr3:uid="{FF8F578F-EB3C-4C6F-B421-0DF92E79203D}" name="Colonne1764"/>
    <tableColumn id="1765" xr3:uid="{185015F3-1E8B-403D-808E-460F6ECEC6B2}" name="Colonne1765"/>
    <tableColumn id="1766" xr3:uid="{EFB42842-0938-44EA-B699-F72F53804418}" name="Colonne1766"/>
    <tableColumn id="1767" xr3:uid="{EF363777-7122-4BD4-B51C-80F471AF5CC3}" name="Colonne1767"/>
    <tableColumn id="1768" xr3:uid="{444876F7-EBF8-4FB2-8790-570285817067}" name="Colonne1768"/>
    <tableColumn id="1769" xr3:uid="{FFEF43EE-13B7-487B-9190-D4C57A459417}" name="Colonne1769"/>
    <tableColumn id="1770" xr3:uid="{91FA9432-7C96-4A4C-BCC8-ECF62BF4207E}" name="Colonne1770"/>
    <tableColumn id="1771" xr3:uid="{F65F5BB7-3D9C-4EFE-BB3E-2A16F5038E7E}" name="Colonne1771"/>
    <tableColumn id="1772" xr3:uid="{8ABB2485-DBD2-42FB-8836-A826BD3BB84C}" name="Colonne1772"/>
    <tableColumn id="1773" xr3:uid="{C5EA33EE-AE05-4DB7-B366-340E31410304}" name="Colonne1773"/>
    <tableColumn id="1774" xr3:uid="{6313A4F8-5C32-4DE9-B18B-5EAA9E1513AC}" name="Colonne1774"/>
    <tableColumn id="1775" xr3:uid="{87299C53-41A4-456A-852C-18E4641995C8}" name="Colonne1775"/>
    <tableColumn id="1776" xr3:uid="{22E5A8B3-B7F4-44BA-91CA-AC074A9CB9E0}" name="Colonne1776"/>
    <tableColumn id="1777" xr3:uid="{181DC0FD-884B-4EC5-B0C6-7697D91FC1DC}" name="Colonne1777"/>
    <tableColumn id="1778" xr3:uid="{DF887847-9092-4A6A-95A1-D5B3D46AF986}" name="Colonne1778"/>
    <tableColumn id="1779" xr3:uid="{942CAC85-EC69-4626-9B96-E6D2725735F2}" name="Colonne1779"/>
    <tableColumn id="1780" xr3:uid="{0F689AB5-9891-477D-B0B9-C74B48474454}" name="Colonne1780"/>
    <tableColumn id="1781" xr3:uid="{D1B0E164-8E5C-462E-938F-1FE7238BDBB3}" name="Colonne1781"/>
    <tableColumn id="1782" xr3:uid="{E386E640-6D51-4A87-8B2A-E7A678B66C40}" name="Colonne1782"/>
    <tableColumn id="1783" xr3:uid="{7150D76F-E727-4F07-8ABD-0ACC67C04709}" name="Colonne1783"/>
    <tableColumn id="1784" xr3:uid="{21BDB791-7E94-495E-9A8A-9408B7FB4E65}" name="Colonne1784"/>
    <tableColumn id="1785" xr3:uid="{FEA70BB9-E31E-43F1-B329-E478C67E76AB}" name="Colonne1785"/>
    <tableColumn id="1786" xr3:uid="{3551DFFF-6DE4-457A-93D9-AF3D58CF45C3}" name="Colonne1786"/>
    <tableColumn id="1787" xr3:uid="{D73C042C-7266-49D2-B530-B903F727EE3B}" name="Colonne1787"/>
    <tableColumn id="1788" xr3:uid="{45442469-F4DE-45E2-AF69-B9605B003D5E}" name="Colonne1788"/>
    <tableColumn id="1789" xr3:uid="{D3F790A8-3112-4A94-92F4-FB7B94797420}" name="Colonne1789"/>
    <tableColumn id="1790" xr3:uid="{640147DE-74AB-4F04-9EE2-19E7BE1FB4C0}" name="Colonne1790"/>
    <tableColumn id="1791" xr3:uid="{AA4B90F3-F6B9-4DBE-9193-8EEC58621E01}" name="Colonne1791"/>
    <tableColumn id="1792" xr3:uid="{E5F3FAED-6981-4BE1-84A8-14D5CBD9FEC3}" name="Colonne1792"/>
    <tableColumn id="1793" xr3:uid="{980F8FDE-8624-4BE5-80C5-5B6FA4ACDC27}" name="Colonne1793"/>
    <tableColumn id="1794" xr3:uid="{73FB2AE4-9E54-499B-9C2F-FA1167C8220B}" name="Colonne1794"/>
    <tableColumn id="1795" xr3:uid="{C4D7A2E3-1B6A-4581-BFAC-1940E47326A8}" name="Colonne1795"/>
    <tableColumn id="1796" xr3:uid="{2D99449C-6247-43EA-BD60-2C0013FEC34F}" name="Colonne1796"/>
    <tableColumn id="1797" xr3:uid="{A4020788-2801-43B0-B4B5-07481CF2A73C}" name="Colonne1797"/>
    <tableColumn id="1798" xr3:uid="{07FC5902-97A9-4313-B474-13734C4D59A7}" name="Colonne1798"/>
    <tableColumn id="1799" xr3:uid="{FEEB8F2D-CA79-4360-961A-1497EE8FC14D}" name="Colonne1799"/>
    <tableColumn id="1800" xr3:uid="{5C940746-46EE-4B12-934B-E81221C74202}" name="Colonne1800"/>
    <tableColumn id="1801" xr3:uid="{0AA2741C-263F-4729-93B1-17BBE6BDE7D4}" name="Colonne1801"/>
    <tableColumn id="1802" xr3:uid="{443C5277-C775-4B83-8778-ADB21DA8C022}" name="Colonne1802"/>
    <tableColumn id="1803" xr3:uid="{0BDF6F35-D427-4E10-8917-C67EAA79785C}" name="Colonne1803"/>
    <tableColumn id="1804" xr3:uid="{48AB0BA8-C0AE-41E7-ABB4-09C3B5A37B48}" name="Colonne1804"/>
    <tableColumn id="1805" xr3:uid="{49962816-4B2C-4271-8AF9-3A38830694AE}" name="Colonne1805"/>
    <tableColumn id="1806" xr3:uid="{FCFD1217-B48A-421F-9D20-C914C7B522F9}" name="Colonne1806"/>
    <tableColumn id="1807" xr3:uid="{E852921E-4687-4A49-9003-F0D1258B24C0}" name="Colonne1807"/>
    <tableColumn id="1808" xr3:uid="{02EFC2F0-8203-4F8B-81AE-851DC04D3DE0}" name="Colonne1808"/>
    <tableColumn id="1809" xr3:uid="{064DC0D4-F688-470E-8511-365717022BE2}" name="Colonne1809"/>
    <tableColumn id="1810" xr3:uid="{29BA47A2-19C8-41D5-BDA8-3F148B9E7C7F}" name="Colonne1810"/>
    <tableColumn id="1811" xr3:uid="{84A87855-DFE8-42BF-9F07-B8DB4AFB99D6}" name="Colonne1811"/>
    <tableColumn id="1812" xr3:uid="{6C98A5CD-5D52-4CE3-8921-F660931C4ED1}" name="Colonne1812"/>
    <tableColumn id="1813" xr3:uid="{DFB24036-BF5B-4421-B65C-8AC637B63950}" name="Colonne1813"/>
    <tableColumn id="1814" xr3:uid="{37526ADC-B17F-45A2-8D5E-34103D21C8B5}" name="Colonne1814"/>
    <tableColumn id="1815" xr3:uid="{187F6B21-09C9-4166-8090-EC6B072ED7C5}" name="Colonne1815"/>
    <tableColumn id="1816" xr3:uid="{3CF7527B-25CD-444A-A6DA-8043CA1ACAD0}" name="Colonne1816"/>
    <tableColumn id="1817" xr3:uid="{DB960E46-F565-49B2-B6E9-DA65D2C76D63}" name="Colonne1817"/>
    <tableColumn id="1818" xr3:uid="{B976FF1E-33CE-498C-9A16-72C43CB95F24}" name="Colonne1818"/>
    <tableColumn id="1819" xr3:uid="{E5302571-E75B-457E-ADA9-4D0B8AE1786D}" name="Colonne1819"/>
    <tableColumn id="1820" xr3:uid="{89F75023-0B89-4516-9129-28DB8025A695}" name="Colonne1820"/>
    <tableColumn id="1821" xr3:uid="{D2C2016C-6C5A-49C5-A819-F8CAC4E4C795}" name="Colonne1821"/>
    <tableColumn id="1822" xr3:uid="{1305E285-40C7-49C7-B041-17B6FEF7EE95}" name="Colonne1822"/>
    <tableColumn id="1823" xr3:uid="{23C438F0-A33A-4858-B886-3646B49685EF}" name="Colonne1823"/>
    <tableColumn id="1824" xr3:uid="{FEBE443C-E226-4989-9395-37F9124BF706}" name="Colonne1824"/>
    <tableColumn id="1825" xr3:uid="{E8F8FE2C-ED92-447C-A94E-2217E7A42DC2}" name="Colonne1825"/>
    <tableColumn id="1826" xr3:uid="{009BA01D-DAFD-4B19-B853-7B8211E5E358}" name="Colonne1826"/>
    <tableColumn id="1827" xr3:uid="{8A5D4A57-C96D-43A2-9279-0937B9DE1192}" name="Colonne1827"/>
    <tableColumn id="1828" xr3:uid="{587935C0-EA0A-409F-B525-C3EA4131C21C}" name="Colonne1828"/>
    <tableColumn id="1829" xr3:uid="{769155F2-3091-4F86-9E5C-D18FE60C553D}" name="Colonne1829"/>
    <tableColumn id="1830" xr3:uid="{5C2944BE-5E12-47D5-B8AC-92A0559F6FFA}" name="Colonne1830"/>
    <tableColumn id="1831" xr3:uid="{7B31E5D9-72AD-4792-ACD5-98FCA6F7876A}" name="Colonne1831"/>
    <tableColumn id="1832" xr3:uid="{65A5CCBC-D9C5-41F2-8A7C-BCE616A6A450}" name="Colonne1832"/>
    <tableColumn id="1833" xr3:uid="{4CF0DA25-D6C6-4E64-ABA0-0626D5BFEEA9}" name="Colonne1833"/>
    <tableColumn id="1834" xr3:uid="{DF5D1DCE-D575-45AD-9770-2EDA084A3230}" name="Colonne1834"/>
    <tableColumn id="1835" xr3:uid="{361B29E9-B93C-4CE5-AF8C-49C0077A548A}" name="Colonne1835"/>
    <tableColumn id="1836" xr3:uid="{67B75659-ACE8-4C5E-B1C5-74E76784B5EA}" name="Colonne1836"/>
    <tableColumn id="1837" xr3:uid="{49E1F246-FEF5-4678-986A-4BCC252F783B}" name="Colonne1837"/>
    <tableColumn id="1838" xr3:uid="{4E17C19B-B930-4BD3-A795-95D1CBEB3DF4}" name="Colonne1838"/>
    <tableColumn id="1839" xr3:uid="{5D7A5C12-EF92-46FD-AFDF-16CFF33EA261}" name="Colonne1839"/>
    <tableColumn id="1840" xr3:uid="{A7298FBE-6AF0-43A0-A3A4-D43BBFB8B8A6}" name="Colonne1840"/>
    <tableColumn id="1841" xr3:uid="{9BABC425-045F-45DA-A48C-2D0F3E6DA04B}" name="Colonne1841"/>
    <tableColumn id="1842" xr3:uid="{9C5FBA45-9A15-4978-A4F0-E53FD9F9F805}" name="Colonne1842"/>
    <tableColumn id="1843" xr3:uid="{11685AA3-C452-4DB4-8287-DBE893F52CD1}" name="Colonne1843"/>
    <tableColumn id="1844" xr3:uid="{76A97C49-5D90-4DC3-B0A9-2E32113C553D}" name="Colonne1844"/>
    <tableColumn id="1845" xr3:uid="{07BC6B92-5D5D-49D8-8D5A-24D69EDACBCB}" name="Colonne1845"/>
    <tableColumn id="1846" xr3:uid="{AC6483F1-D572-4E22-A9D5-156829A90EE1}" name="Colonne1846"/>
    <tableColumn id="1847" xr3:uid="{61FCE623-78FF-4975-B7DD-B11DF095D19D}" name="Colonne1847"/>
    <tableColumn id="1848" xr3:uid="{887E9D65-CD41-4235-AEC5-D9E783A9ED44}" name="Colonne1848"/>
    <tableColumn id="1849" xr3:uid="{14A54D80-E43B-40E6-9B9E-FC56553291F0}" name="Colonne1849"/>
    <tableColumn id="1850" xr3:uid="{7A0B466D-77E0-4039-9EB3-623EE2D75033}" name="Colonne1850"/>
    <tableColumn id="1851" xr3:uid="{A0F3A470-FBF3-4AEE-901C-91CC37975F5F}" name="Colonne1851"/>
    <tableColumn id="1852" xr3:uid="{0F574D2E-F18B-41B9-BA27-B984160C1597}" name="Colonne1852"/>
    <tableColumn id="1853" xr3:uid="{477D12F5-2F81-41C4-B527-D86114E46511}" name="Colonne1853"/>
    <tableColumn id="1854" xr3:uid="{73F3E698-61A4-4F71-86BC-8377CCCBB38F}" name="Colonne1854"/>
    <tableColumn id="1855" xr3:uid="{E9F19D5E-1F31-4377-920B-926216811324}" name="Colonne1855"/>
    <tableColumn id="1856" xr3:uid="{303932C8-3EA3-45BB-A581-325F257D019D}" name="Colonne1856"/>
    <tableColumn id="1857" xr3:uid="{D78B729D-EB97-4093-92B6-6A006106E0F3}" name="Colonne1857"/>
    <tableColumn id="1858" xr3:uid="{F6D3FB74-7925-4212-80A9-2C8F93520945}" name="Colonne1858"/>
    <tableColumn id="1859" xr3:uid="{6625F494-7E06-444F-ADC8-FE3D1ADA91AA}" name="Colonne1859"/>
    <tableColumn id="1860" xr3:uid="{2FC85935-472E-48C5-8729-FC4980F5FC86}" name="Colonne1860"/>
    <tableColumn id="1861" xr3:uid="{3C50AE76-4F4E-43D9-A836-45401853214A}" name="Colonne1861"/>
    <tableColumn id="1862" xr3:uid="{AE77F0B3-AB0A-44CE-97EF-E242279D4B66}" name="Colonne1862"/>
    <tableColumn id="1863" xr3:uid="{4E796A8A-8D28-4ACE-AAE0-8D4474478534}" name="Colonne1863"/>
    <tableColumn id="1864" xr3:uid="{1E53DE9B-2351-4E1E-A003-C1D93667C536}" name="Colonne1864"/>
    <tableColumn id="1865" xr3:uid="{7349D65A-8AD6-4A04-8B0F-63F2F14D43FE}" name="Colonne1865"/>
    <tableColumn id="1866" xr3:uid="{B7FD2A46-5EA3-4C20-AB8A-079286D0249A}" name="Colonne1866"/>
    <tableColumn id="1867" xr3:uid="{C1B33F69-7130-43A7-AA11-F94AB88F6C79}" name="Colonne1867"/>
    <tableColumn id="1868" xr3:uid="{EBCC4CDA-A820-46BA-BE6B-7F36D7E58E6C}" name="Colonne1868"/>
    <tableColumn id="1869" xr3:uid="{45D209B8-08E5-49AF-A8FB-DE7CA2FCA6E6}" name="Colonne1869"/>
    <tableColumn id="1870" xr3:uid="{A844302C-401A-4B09-BCA3-3F8D8D693E97}" name="Colonne1870"/>
    <tableColumn id="1871" xr3:uid="{6ECAB81A-C81C-4533-B339-31BBEAE021D0}" name="Colonne1871"/>
    <tableColumn id="1872" xr3:uid="{C9011B78-1184-4557-8C9F-386FB45BBA7F}" name="Colonne1872"/>
    <tableColumn id="1873" xr3:uid="{BE0CCF72-9E5B-4094-9B03-7011D27AEBE0}" name="Colonne1873"/>
    <tableColumn id="1874" xr3:uid="{F3E74378-9EBC-4030-AA86-6540A87FCAE8}" name="Colonne1874"/>
    <tableColumn id="1875" xr3:uid="{D0ED7D15-1767-46BE-926A-7F98F3BA2BCC}" name="Colonne1875"/>
    <tableColumn id="1876" xr3:uid="{95D46C8C-31D2-4F2B-AB73-68FCC98319F3}" name="Colonne1876"/>
    <tableColumn id="1877" xr3:uid="{17C29AC7-9A11-47E0-82B4-AB2F6A76C233}" name="Colonne1877"/>
    <tableColumn id="1878" xr3:uid="{487525A3-E5ED-4930-9AB7-6A94396F4592}" name="Colonne1878"/>
    <tableColumn id="1879" xr3:uid="{1ACF048D-ACD1-44C4-8151-D3913516740C}" name="Colonne1879"/>
    <tableColumn id="1880" xr3:uid="{3BA980B1-F1E8-418B-B84E-55A2AE88E62D}" name="Colonne1880"/>
    <tableColumn id="1881" xr3:uid="{AC472D95-B472-4DDC-9692-0521F8056171}" name="Colonne1881"/>
    <tableColumn id="1882" xr3:uid="{B09992B9-F480-4C3C-A1BC-ED517A11020B}" name="Colonne1882"/>
    <tableColumn id="1883" xr3:uid="{0E21610B-38B5-478C-8939-03B6C8F9E9D0}" name="Colonne1883"/>
    <tableColumn id="1884" xr3:uid="{97BF0257-F7B1-412A-A3C0-4664D4C8670C}" name="Colonne1884"/>
    <tableColumn id="1885" xr3:uid="{EFCAF933-ACAD-4B5F-A641-3A29485B9FB1}" name="Colonne1885"/>
    <tableColumn id="1886" xr3:uid="{87300B13-0C6F-45FC-880F-D96999888BC5}" name="Colonne1886"/>
    <tableColumn id="1887" xr3:uid="{8553D7B1-ED56-487C-A3BB-B782F6006573}" name="Colonne1887"/>
    <tableColumn id="1888" xr3:uid="{F34C3CFC-9E83-40AC-9CCE-C8989FCD430E}" name="Colonne1888"/>
    <tableColumn id="1889" xr3:uid="{B4E12768-F1D9-4053-AAD6-46F51553D671}" name="Colonne1889"/>
    <tableColumn id="1890" xr3:uid="{35B900FE-27E6-4104-9438-A332B8E0A0F8}" name="Colonne1890"/>
    <tableColumn id="1891" xr3:uid="{DDFF5F30-6BB2-4BEC-B390-09DCA47A7784}" name="Colonne1891"/>
    <tableColumn id="1892" xr3:uid="{6306E6F4-2A92-4DBC-B31E-7621A4E6EDB6}" name="Colonne1892"/>
    <tableColumn id="1893" xr3:uid="{D7E3E8FE-86E6-4A6A-9417-1274611933D7}" name="Colonne1893"/>
    <tableColumn id="1894" xr3:uid="{D2A28196-EE8A-4B51-A387-BC7D19FA6EAF}" name="Colonne1894"/>
    <tableColumn id="1895" xr3:uid="{9822899E-C3A2-431A-A373-3288DE0E780C}" name="Colonne1895"/>
    <tableColumn id="1896" xr3:uid="{D08FD2E2-C850-43DB-9F63-4F6E5113FB4C}" name="Colonne1896"/>
    <tableColumn id="1897" xr3:uid="{D65A08C5-4CBD-4F62-9190-4D3451CFAF0A}" name="Colonne1897"/>
    <tableColumn id="1898" xr3:uid="{06F41719-1E3B-41BC-8ABE-ED76930C548A}" name="Colonne1898"/>
    <tableColumn id="1899" xr3:uid="{597D5106-EE52-4168-8C45-E95F1A9E5B2D}" name="Colonne1899"/>
    <tableColumn id="1900" xr3:uid="{D89F0358-6BAF-4C07-9ECE-574E8E12E94D}" name="Colonne1900"/>
    <tableColumn id="1901" xr3:uid="{81D823A3-59A6-4855-9FE8-10F359E54322}" name="Colonne1901"/>
    <tableColumn id="1902" xr3:uid="{4FE60FE0-5C16-45B1-A589-510A912DD247}" name="Colonne1902"/>
    <tableColumn id="1903" xr3:uid="{B8343DE9-2C27-4B22-B00F-87C748772F6C}" name="Colonne1903"/>
    <tableColumn id="1904" xr3:uid="{AD8EAC87-C7A2-4015-BD0A-6B35E07A624C}" name="Colonne1904"/>
    <tableColumn id="1905" xr3:uid="{5EF2705A-2F25-453F-AE70-B8B63E47725C}" name="Colonne1905"/>
    <tableColumn id="1906" xr3:uid="{1842A63D-6780-41A8-BD3B-C063625B60EB}" name="Colonne1906"/>
    <tableColumn id="1907" xr3:uid="{1FC8D47D-FD0D-48EF-B336-E03A34985886}" name="Colonne1907"/>
    <tableColumn id="1908" xr3:uid="{69E1142B-F1C4-4C57-90E2-B0D85FDA2A85}" name="Colonne1908"/>
    <tableColumn id="1909" xr3:uid="{43A14D8B-ECDD-4693-8D95-0E2AC9238578}" name="Colonne1909"/>
    <tableColumn id="1910" xr3:uid="{FF0232E9-4CFA-48AC-81AF-EA7E73BF1AC6}" name="Colonne1910"/>
    <tableColumn id="1911" xr3:uid="{339F4E01-8D3D-4AD5-B6E3-9BB090571986}" name="Colonne1911"/>
    <tableColumn id="1912" xr3:uid="{0A5BF41D-C8B2-4798-A5B0-8CE5DE2DE4A8}" name="Colonne1912"/>
    <tableColumn id="1913" xr3:uid="{EA6E5EBA-AD03-4631-8B3E-B98772DC9111}" name="Colonne1913"/>
    <tableColumn id="1914" xr3:uid="{6A8BBE5A-BAA4-407C-A211-9F9D3600934E}" name="Colonne1914"/>
    <tableColumn id="1915" xr3:uid="{38896B5F-D140-4CDA-9EF3-2D15FB9D29D5}" name="Colonne1915"/>
    <tableColumn id="1916" xr3:uid="{F43DA01B-BC44-48A8-B4C5-F6841D867FB8}" name="Colonne1916"/>
    <tableColumn id="1917" xr3:uid="{65CC78AA-4141-42B4-AF51-761355B054BD}" name="Colonne1917"/>
    <tableColumn id="1918" xr3:uid="{E41D11A1-6296-4A48-AB32-B40DD5CC4BA2}" name="Colonne1918"/>
    <tableColumn id="1919" xr3:uid="{B0886507-DC29-43D7-A61D-C143E806B61F}" name="Colonne1919"/>
    <tableColumn id="1920" xr3:uid="{D713E17C-22EC-4B92-BE16-C0535C0B1508}" name="Colonne1920"/>
    <tableColumn id="1921" xr3:uid="{31488152-8E68-4E6B-B3FB-C70A39720B24}" name="Colonne1921"/>
    <tableColumn id="1922" xr3:uid="{79178E95-2249-48FE-8B99-AFA872D7CC83}" name="Colonne1922"/>
    <tableColumn id="1923" xr3:uid="{5E9974D6-E4B8-4C11-A34B-44FD1ABA0198}" name="Colonne1923"/>
    <tableColumn id="1924" xr3:uid="{DC4C0212-0ED1-4141-9194-A65C4BAB25FC}" name="Colonne1924"/>
    <tableColumn id="1925" xr3:uid="{DCFF268D-4211-423F-8777-8CCB8074F188}" name="Colonne1925"/>
    <tableColumn id="1926" xr3:uid="{4F48F481-0315-408B-8F85-908FA5DB6E87}" name="Colonne1926"/>
    <tableColumn id="1927" xr3:uid="{D4F846B2-E319-4E35-9A98-FD99BF10CC85}" name="Colonne1927"/>
    <tableColumn id="1928" xr3:uid="{BAE03215-81B8-4738-A079-0337B8F9CB7D}" name="Colonne1928"/>
    <tableColumn id="1929" xr3:uid="{BD4A9493-3D49-4E7A-9E56-949A0BAEFCEA}" name="Colonne1929"/>
    <tableColumn id="1930" xr3:uid="{1B2DF44A-3EEA-4B50-AD0B-1803B1CDEEDF}" name="Colonne1930"/>
    <tableColumn id="1931" xr3:uid="{2A3E0167-5505-406D-B2DE-EAE38E79A9F3}" name="Colonne1931"/>
    <tableColumn id="1932" xr3:uid="{067D4A48-4AD5-474C-8261-97B1F5E286EE}" name="Colonne1932"/>
    <tableColumn id="1933" xr3:uid="{6CB0D16A-11E1-44A1-B7B8-882517681C1E}" name="Colonne1933"/>
    <tableColumn id="1934" xr3:uid="{123FB87B-7F6C-4795-95AD-5F54465069C5}" name="Colonne1934"/>
    <tableColumn id="1935" xr3:uid="{42E16865-87A7-4472-8CBE-18F12C3DC9BD}" name="Colonne1935"/>
    <tableColumn id="1936" xr3:uid="{8D7E07A7-7C9A-4BB9-84AE-7A47C0ED6CA5}" name="Colonne1936"/>
    <tableColumn id="1937" xr3:uid="{64344809-AF04-486E-9F3D-974E34252153}" name="Colonne1937"/>
    <tableColumn id="1938" xr3:uid="{3F9CA1F8-92C2-47EA-BE8A-999FDAF6B8A6}" name="Colonne1938"/>
    <tableColumn id="1939" xr3:uid="{2A99970C-4B94-496C-A009-2CDAA4F41E35}" name="Colonne1939"/>
    <tableColumn id="1940" xr3:uid="{A62FA574-7B30-4CC0-9C62-32A7A58E6040}" name="Colonne1940"/>
    <tableColumn id="1941" xr3:uid="{F7E54B82-7D6C-40CF-8389-C25A7E3D55B7}" name="Colonne1941"/>
    <tableColumn id="1942" xr3:uid="{49AE63B4-9594-44CF-8C32-E23DB1AC0FAA}" name="Colonne1942"/>
    <tableColumn id="1943" xr3:uid="{A42757F1-2D60-4BD6-8F4E-CE77DB840D7C}" name="Colonne1943"/>
    <tableColumn id="1944" xr3:uid="{B113D50D-9AC4-4FB3-8850-F173F39294DC}" name="Colonne1944"/>
    <tableColumn id="1945" xr3:uid="{5312E6C4-DB73-495B-B0E8-D20368559E27}" name="Colonne1945"/>
    <tableColumn id="1946" xr3:uid="{79307CCB-0240-4EEC-827B-DF39D86F9125}" name="Colonne1946"/>
    <tableColumn id="1947" xr3:uid="{B37B9B73-998E-4E29-A9F1-AA220AB872CF}" name="Colonne1947"/>
    <tableColumn id="1948" xr3:uid="{8DA1D65E-F9CD-4ED8-B2AB-8697A396BD64}" name="Colonne1948"/>
    <tableColumn id="1949" xr3:uid="{3DBD1780-42D1-4247-A497-366548ED90FF}" name="Colonne1949"/>
    <tableColumn id="1950" xr3:uid="{177F820B-74D7-4901-A3A3-F9188A1EDDE5}" name="Colonne1950"/>
    <tableColumn id="1951" xr3:uid="{58A60A44-52FF-4C4B-9BE5-16EE3BCE771D}" name="Colonne1951"/>
    <tableColumn id="1952" xr3:uid="{A9FC7B22-B80F-48F1-A5AD-F0FBC2DAD179}" name="Colonne1952"/>
    <tableColumn id="1953" xr3:uid="{AA9F52B6-CB49-4E64-879D-E53AD43A6049}" name="Colonne1953"/>
    <tableColumn id="1954" xr3:uid="{B57FE35B-4B25-4024-A0DA-6DDB5A986C01}" name="Colonne1954"/>
    <tableColumn id="1955" xr3:uid="{42506EF7-2285-4258-B539-8559658E7482}" name="Colonne1955"/>
    <tableColumn id="1956" xr3:uid="{E4F174E3-37C1-421B-AFF8-B767D39F5B94}" name="Colonne1956"/>
    <tableColumn id="1957" xr3:uid="{89C51A1A-ED16-4B99-A12E-3519770F1029}" name="Colonne1957"/>
    <tableColumn id="1958" xr3:uid="{21682B7E-6D28-460C-8321-CB4970CADF35}" name="Colonne1958"/>
    <tableColumn id="1959" xr3:uid="{810DD382-8416-4BA7-8848-BBBB23038019}" name="Colonne1959"/>
    <tableColumn id="1960" xr3:uid="{FEFF73C1-50EA-4ACE-8282-A54034FBBB8E}" name="Colonne1960"/>
    <tableColumn id="1961" xr3:uid="{A9FF2E17-77FF-4113-8798-7F668332CBCE}" name="Colonne1961"/>
    <tableColumn id="1962" xr3:uid="{7A7B48BF-7662-417A-ACD2-FF221C4CEB94}" name="Colonne1962"/>
    <tableColumn id="1963" xr3:uid="{4BA6A12B-B436-4070-8D6B-B9751FD6C315}" name="Colonne1963"/>
    <tableColumn id="1964" xr3:uid="{F616A871-85DE-41C8-AB8B-15599F8470AD}" name="Colonne1964"/>
    <tableColumn id="1965" xr3:uid="{577BFC03-0C8C-4882-85E8-FC5F2AE99418}" name="Colonne1965"/>
    <tableColumn id="1966" xr3:uid="{C8E34B78-DBB3-49CF-852C-67623F932639}" name="Colonne1966"/>
    <tableColumn id="1967" xr3:uid="{75A9D9AF-AE82-42E0-9A3A-7D987DD85FB4}" name="Colonne1967"/>
    <tableColumn id="1968" xr3:uid="{B4183618-0B22-4FB5-A125-B388A3CC5BEA}" name="Colonne1968"/>
    <tableColumn id="1969" xr3:uid="{A46342E8-2F6C-4E5B-A063-1718038FB241}" name="Colonne1969"/>
    <tableColumn id="1970" xr3:uid="{04683E9A-24EB-4B73-8E31-A6C4794503B6}" name="Colonne1970"/>
    <tableColumn id="1971" xr3:uid="{F8B7879A-F3A6-4333-9856-A7C1C75DA9B7}" name="Colonne1971"/>
    <tableColumn id="1972" xr3:uid="{3CE47AA3-8BD4-4450-B523-7B93823A1D9F}" name="Colonne1972"/>
    <tableColumn id="1973" xr3:uid="{CD074D10-7CA8-434A-AF7B-9E1976A781FB}" name="Colonne1973"/>
    <tableColumn id="1974" xr3:uid="{014A3E82-3B0E-4249-99FF-D07E37C7D887}" name="Colonne1974"/>
    <tableColumn id="1975" xr3:uid="{0607F7E9-83E1-4C66-A8DD-6B2F2841BF7A}" name="Colonne1975"/>
    <tableColumn id="1976" xr3:uid="{EB6A6F3A-AC18-431D-8BDF-AA0A7C2E9BB6}" name="Colonne1976"/>
    <tableColumn id="1977" xr3:uid="{41A4850F-9F61-4BDF-8BD7-977CE7A4DA13}" name="Colonne1977"/>
    <tableColumn id="1978" xr3:uid="{F034FED2-052F-4AEB-B0EB-307C16EC51DF}" name="Colonne1978"/>
    <tableColumn id="1979" xr3:uid="{E2C2E0B8-A08F-4B45-8269-C1F7A0376C56}" name="Colonne1979"/>
    <tableColumn id="1980" xr3:uid="{4B6A509A-6D0E-458A-9787-9F05288D9453}" name="Colonne1980"/>
    <tableColumn id="1981" xr3:uid="{CFC4E543-6796-41BE-B029-3120438F0E94}" name="Colonne1981"/>
    <tableColumn id="1982" xr3:uid="{B518A6D8-405D-457B-B328-46D4EC4EB258}" name="Colonne1982"/>
    <tableColumn id="1983" xr3:uid="{758D5833-25DD-4AA9-822F-BEC9756D4A2F}" name="Colonne1983"/>
    <tableColumn id="1984" xr3:uid="{4C3E525B-0046-49A6-8661-DB52921D5BD9}" name="Colonne1984"/>
    <tableColumn id="1985" xr3:uid="{CAC8E802-9B16-4B10-A2A8-B0FC9EA1F4D4}" name="Colonne1985"/>
    <tableColumn id="1986" xr3:uid="{947D2692-A908-43A4-86EC-837690D23C90}" name="Colonne1986"/>
    <tableColumn id="1987" xr3:uid="{91833B7A-E3D2-431B-A5E8-AA0E8856E869}" name="Colonne1987"/>
    <tableColumn id="1988" xr3:uid="{C2D01A50-EF71-48DD-A835-BD0DA6868DDF}" name="Colonne1988"/>
    <tableColumn id="1989" xr3:uid="{241F88F7-C441-442E-BFF8-F142F4F2DBBA}" name="Colonne1989"/>
    <tableColumn id="1990" xr3:uid="{14BF36FB-DB0C-4DF4-AD24-8058F179232C}" name="Colonne1990"/>
    <tableColumn id="1991" xr3:uid="{E2D1996B-0B8C-400C-8E57-03A387B0F660}" name="Colonne1991"/>
    <tableColumn id="1992" xr3:uid="{FCB1E500-FE5E-419A-A365-4012788D0F3B}" name="Colonne1992"/>
    <tableColumn id="1993" xr3:uid="{09FEB494-C887-49D5-B0DA-E2E6CD2935B8}" name="Colonne1993"/>
    <tableColumn id="1994" xr3:uid="{3C7FA84C-FE63-4F53-86DC-38AD0EC1C06D}" name="Colonne1994"/>
    <tableColumn id="1995" xr3:uid="{43E3AC90-3B79-4310-9B37-5B6792B58CB6}" name="Colonne1995"/>
    <tableColumn id="1996" xr3:uid="{0D4B3134-AEB1-45BC-94AC-2C99FD602F1A}" name="Colonne1996"/>
    <tableColumn id="1997" xr3:uid="{F598AA0E-0EE3-403D-9E2E-D293591CBE8A}" name="Colonne1997"/>
    <tableColumn id="1998" xr3:uid="{F183B76A-FE37-4C91-A0B1-8D067623499A}" name="Colonne1998"/>
    <tableColumn id="1999" xr3:uid="{128C3D60-F8CA-4A88-A06B-C6CE640FFCAA}" name="Colonne1999"/>
    <tableColumn id="2000" xr3:uid="{35AEBD32-4858-4752-8873-91202103095A}" name="Colonne2000"/>
    <tableColumn id="2001" xr3:uid="{A20DEAB1-67C2-4A10-BF2D-8950F050DBB9}" name="Colonne2001"/>
    <tableColumn id="2002" xr3:uid="{71DBBB83-3BAD-4926-B6C6-B60B5343A639}" name="Colonne2002"/>
    <tableColumn id="2003" xr3:uid="{A88789F6-205A-4654-A1FB-A3E84EDC7327}" name="Colonne2003"/>
    <tableColumn id="2004" xr3:uid="{B9422F62-F219-4C0C-8B47-0308BCBC8C2A}" name="Colonne2004"/>
    <tableColumn id="2005" xr3:uid="{338881CB-365C-4D16-B6F3-6624E2E0C0ED}" name="Colonne2005"/>
    <tableColumn id="2006" xr3:uid="{E4B4C915-C9FF-4807-A017-DB86894BDE6C}" name="Colonne2006"/>
    <tableColumn id="2007" xr3:uid="{564EAD7A-8266-4E4A-BAFF-22DD9BCC999B}" name="Colonne2007"/>
    <tableColumn id="2008" xr3:uid="{3F7699F2-B0C4-4408-9F3B-536E676D87D1}" name="Colonne2008"/>
    <tableColumn id="2009" xr3:uid="{BA337F8D-34C3-4760-A556-0CEDAD48303B}" name="Colonne2009"/>
    <tableColumn id="2010" xr3:uid="{0469AB08-A55E-4B5B-A3CF-8D51733D23BA}" name="Colonne2010"/>
    <tableColumn id="2011" xr3:uid="{11BC34CF-4BCA-4D69-B144-DFE0D9D7ABA6}" name="Colonne2011"/>
    <tableColumn id="2012" xr3:uid="{BD107C49-359D-4A56-B99D-4A99B730EDB0}" name="Colonne2012"/>
    <tableColumn id="2013" xr3:uid="{C117D255-DF0E-4055-BE2D-C85A4B5EAC75}" name="Colonne2013"/>
    <tableColumn id="2014" xr3:uid="{2935DBF0-1CA0-4D99-96A6-8E8124A0213E}" name="Colonne2014"/>
    <tableColumn id="2015" xr3:uid="{E2019F1B-6F4D-420C-996E-69BD44C82968}" name="Colonne2015"/>
    <tableColumn id="2016" xr3:uid="{D6BEB825-11BE-4C3B-BDFE-FD85B6027E17}" name="Colonne2016"/>
    <tableColumn id="2017" xr3:uid="{B414ED5F-F2F9-4120-9EE9-804046325B2E}" name="Colonne2017"/>
    <tableColumn id="2018" xr3:uid="{7DA0E49C-E840-4627-8316-625A5E53D8D9}" name="Colonne2018"/>
    <tableColumn id="2019" xr3:uid="{B033FCC7-DA1E-41B0-A3E0-2ADEB07432A1}" name="Colonne2019"/>
    <tableColumn id="2020" xr3:uid="{C5745942-1E1F-43C6-B9E5-07CB06A8FBF1}" name="Colonne2020"/>
    <tableColumn id="2021" xr3:uid="{11CA2952-AF0B-40B0-AE30-5CB14B80B34E}" name="Colonne2021"/>
    <tableColumn id="2022" xr3:uid="{B9076EE1-1B17-4CF5-83F2-18BAB8E3447B}" name="Colonne2022"/>
    <tableColumn id="2023" xr3:uid="{9B3E28A1-DEA4-45D9-80D9-706B36629FFC}" name="Colonne2023"/>
    <tableColumn id="2024" xr3:uid="{136D922C-E2A0-49F8-9148-B82351E7D5BD}" name="Colonne2024"/>
    <tableColumn id="2025" xr3:uid="{0C8FB695-E506-465F-9F70-2DD03DC39BCD}" name="Colonne2025"/>
    <tableColumn id="2026" xr3:uid="{3B746215-6CD8-47C7-BA18-CA7D4295F0D3}" name="Colonne2026"/>
    <tableColumn id="2027" xr3:uid="{0699D3B7-D0CF-4081-ADC8-88863CCF0F16}" name="Colonne2027"/>
    <tableColumn id="2028" xr3:uid="{9153B164-0CE2-4CF6-AFB8-CC08B07D712F}" name="Colonne2028"/>
    <tableColumn id="2029" xr3:uid="{D0EB450F-CF2E-4883-B9FA-A6BBE23C920D}" name="Colonne2029"/>
    <tableColumn id="2030" xr3:uid="{24BA8B36-DBFE-433B-9C9D-04AD775FFBF9}" name="Colonne2030"/>
    <tableColumn id="2031" xr3:uid="{78CF13F5-03EE-4B74-B839-917B377A194D}" name="Colonne2031"/>
    <tableColumn id="2032" xr3:uid="{1BFD5CC4-C570-4AA5-9963-D6F5D98773B3}" name="Colonne2032"/>
    <tableColumn id="2033" xr3:uid="{9C8A0AEF-23BC-4C76-A6AA-DD18ADF7DD34}" name="Colonne2033"/>
    <tableColumn id="2034" xr3:uid="{FD4A4328-E82D-4696-967A-860E86466E94}" name="Colonne2034"/>
    <tableColumn id="2035" xr3:uid="{FA9D182B-77EA-41F1-ABB5-C099EA951E21}" name="Colonne2035"/>
    <tableColumn id="2036" xr3:uid="{3355ACCC-6951-48AF-BFA6-890327C7A773}" name="Colonne2036"/>
    <tableColumn id="2037" xr3:uid="{2C3F7BA6-400A-4E2E-9248-7D15D12A5490}" name="Colonne2037"/>
    <tableColumn id="2038" xr3:uid="{42414AAA-940E-40A0-92C6-7558E94DDC60}" name="Colonne2038"/>
    <tableColumn id="2039" xr3:uid="{82C5C3A5-0270-4CA3-94FA-54363818A146}" name="Colonne2039"/>
    <tableColumn id="2040" xr3:uid="{A6A1B84D-F589-4DFB-BA9C-93450D8DD5D0}" name="Colonne2040"/>
    <tableColumn id="2041" xr3:uid="{960BC629-7C75-42A7-AF24-D9AE740B1650}" name="Colonne2041"/>
    <tableColumn id="2042" xr3:uid="{FBAA16AE-D340-4177-A168-F0DED04DACDB}" name="Colonne2042"/>
    <tableColumn id="2043" xr3:uid="{0C334826-AEFC-48F9-90DC-0B44976FD26C}" name="Colonne2043"/>
    <tableColumn id="2044" xr3:uid="{32CB271C-0836-4C7D-83C2-EC1D42F56CD9}" name="Colonne2044"/>
    <tableColumn id="2045" xr3:uid="{49558AAF-134E-4B68-8C1D-2329BDDF96AA}" name="Colonne2045"/>
    <tableColumn id="2046" xr3:uid="{F01AFB5C-9C5C-487C-82C4-D18BEDA05636}" name="Colonne2046"/>
    <tableColumn id="2047" xr3:uid="{A6B31317-DC54-45AC-9CEF-948D7354872A}" name="Colonne2047"/>
    <tableColumn id="2048" xr3:uid="{8A3F2DF5-72D2-4A97-A2AF-02F3776A502E}" name="Colonne2048"/>
    <tableColumn id="2049" xr3:uid="{966925EF-817C-43C7-B601-0FC0B79C8646}" name="Colonne2049"/>
    <tableColumn id="2050" xr3:uid="{6ED9BCE1-74C7-4634-94B9-81EC82777AF4}" name="Colonne2050"/>
    <tableColumn id="2051" xr3:uid="{405CF771-428C-4DB6-A93D-D4FD8A5342CD}" name="Colonne2051"/>
    <tableColumn id="2052" xr3:uid="{785C0376-1C8A-436F-AC11-7D8A348B14E6}" name="Colonne2052"/>
    <tableColumn id="2053" xr3:uid="{61ADCA86-BE46-43E3-94B8-683D3D027F4E}" name="Colonne2053"/>
    <tableColumn id="2054" xr3:uid="{6CC2C62F-FFA3-4B5D-959F-2B1E7F030C36}" name="Colonne2054"/>
    <tableColumn id="2055" xr3:uid="{9B321C79-885B-440B-874C-126D5A60DD7D}" name="Colonne2055"/>
    <tableColumn id="2056" xr3:uid="{50B08240-B3EE-4C79-B8D8-19909147B09F}" name="Colonne2056"/>
    <tableColumn id="2057" xr3:uid="{D2A8A8EB-022D-47BF-A447-721BC2F75A51}" name="Colonne2057"/>
    <tableColumn id="2058" xr3:uid="{9EAEE056-A316-44AE-9CA3-102223FFC75B}" name="Colonne2058"/>
    <tableColumn id="2059" xr3:uid="{1FF9AA86-5A66-4512-9782-EB0249388667}" name="Colonne2059"/>
    <tableColumn id="2060" xr3:uid="{BD4EFC74-64A2-4AAA-BFEB-7AA28F04F711}" name="Colonne2060"/>
    <tableColumn id="2061" xr3:uid="{E972022E-AEC6-4F06-BF79-AC9F5310E399}" name="Colonne2061"/>
    <tableColumn id="2062" xr3:uid="{1C694C7D-53E2-4C02-8ABB-24B84B9BE181}" name="Colonne2062"/>
    <tableColumn id="2063" xr3:uid="{8A2428B4-AEA1-4B08-A0DC-5DC182404089}" name="Colonne2063"/>
    <tableColumn id="2064" xr3:uid="{CE7B3A06-9E98-4106-A541-110FD85C92EA}" name="Colonne2064"/>
    <tableColumn id="2065" xr3:uid="{B48551D6-C4D0-4FDE-B2D4-088FBA7555D0}" name="Colonne2065"/>
    <tableColumn id="2066" xr3:uid="{2BE5ECE1-545A-4EDF-AD74-6AD9020B392F}" name="Colonne2066"/>
    <tableColumn id="2067" xr3:uid="{6254EC86-6A6F-480E-9836-5C2020D5C734}" name="Colonne2067"/>
    <tableColumn id="2068" xr3:uid="{2BE30ABC-5C2C-4527-B9F8-95FC498D3F8F}" name="Colonne2068"/>
    <tableColumn id="2069" xr3:uid="{E8EF0CB8-9B3E-449E-8289-9EB03AC4729F}" name="Colonne2069"/>
    <tableColumn id="2070" xr3:uid="{8444A3A8-D198-404B-85D3-DBB665A314DE}" name="Colonne2070"/>
    <tableColumn id="2071" xr3:uid="{02493C4B-6131-4F5A-981C-28CAED461D34}" name="Colonne2071"/>
    <tableColumn id="2072" xr3:uid="{B53A722E-1796-4E86-9E90-45FC66759F7C}" name="Colonne2072"/>
    <tableColumn id="2073" xr3:uid="{C50F345A-8A44-46EF-996B-FA075D852D88}" name="Colonne2073"/>
    <tableColumn id="2074" xr3:uid="{C35AC4A6-BE62-4F0B-9844-C1A52779BFC4}" name="Colonne2074"/>
    <tableColumn id="2075" xr3:uid="{EDA3BBD5-4327-44FE-804B-EB70C3F3114F}" name="Colonne2075"/>
    <tableColumn id="2076" xr3:uid="{BD16EE1E-F028-4A6E-AFE1-2080C9D6402E}" name="Colonne2076"/>
    <tableColumn id="2077" xr3:uid="{C8E456ED-AC65-4C01-BB9D-8DAE49E70B44}" name="Colonne2077"/>
    <tableColumn id="2078" xr3:uid="{C42B7217-B462-47CA-875F-A5F40EFC3C43}" name="Colonne2078"/>
    <tableColumn id="2079" xr3:uid="{7DBBED1E-1F22-4CDA-B5B9-EEFF37B2E573}" name="Colonne2079"/>
    <tableColumn id="2080" xr3:uid="{57A3D715-540B-4F84-9004-70DFFD187DAC}" name="Colonne2080"/>
    <tableColumn id="2081" xr3:uid="{FC20E9E8-1C45-4027-A64A-1D2A796678B0}" name="Colonne2081"/>
    <tableColumn id="2082" xr3:uid="{9548363D-9528-49F3-A904-BA8B7851FCCE}" name="Colonne2082"/>
    <tableColumn id="2083" xr3:uid="{EB469D47-FD10-410E-8333-CAD97817EC76}" name="Colonne2083"/>
    <tableColumn id="2084" xr3:uid="{A135CFE1-188C-44E1-8F83-7AF8B6069DB8}" name="Colonne2084"/>
    <tableColumn id="2085" xr3:uid="{C2018AB5-762F-4D8B-A3F1-598F0D8B02A0}" name="Colonne2085"/>
    <tableColumn id="2086" xr3:uid="{CC96BFF0-F816-42FA-AA90-44A0655239A5}" name="Colonne2086"/>
    <tableColumn id="2087" xr3:uid="{6DA9B5D9-31C8-48F7-91E1-0906421E3ED6}" name="Colonne2087"/>
    <tableColumn id="2088" xr3:uid="{6C98E696-608E-4DD7-84F1-91C21403AECC}" name="Colonne2088"/>
    <tableColumn id="2089" xr3:uid="{47137DCD-2346-458B-B6FB-D2CBFFB3618E}" name="Colonne2089"/>
    <tableColumn id="2090" xr3:uid="{775208ED-FD60-4C5C-B52E-FCF20E038C49}" name="Colonne2090"/>
    <tableColumn id="2091" xr3:uid="{04D1E5DB-91F7-4C45-8E01-6D0B8EEE254F}" name="Colonne2091"/>
    <tableColumn id="2092" xr3:uid="{2327DFFF-0E80-4BFC-B792-2C6431DF0D12}" name="Colonne2092"/>
    <tableColumn id="2093" xr3:uid="{077DAD85-EBCC-4F14-ACA2-1603BF6A02F4}" name="Colonne2093"/>
    <tableColumn id="2094" xr3:uid="{2C8F44EC-76A9-4DC8-BE7F-B12A9247D077}" name="Colonne2094"/>
    <tableColumn id="2095" xr3:uid="{5656AB8A-C7F3-460B-9431-E2D21CB5544A}" name="Colonne2095"/>
    <tableColumn id="2096" xr3:uid="{16A7E424-1656-43D9-9420-5603007CC5E9}" name="Colonne2096"/>
    <tableColumn id="2097" xr3:uid="{D2F37F56-F1B8-4CE6-8A5F-F45C47F9F1A1}" name="Colonne2097"/>
    <tableColumn id="2098" xr3:uid="{0FC2F461-830D-4E5A-A2FA-50581B5F91F6}" name="Colonne2098"/>
    <tableColumn id="2099" xr3:uid="{F16997C6-30A5-41E7-BD49-26E341A087FE}" name="Colonne2099"/>
    <tableColumn id="2100" xr3:uid="{8AF85C83-1953-4C10-A759-F4077528D8AB}" name="Colonne2100"/>
    <tableColumn id="2101" xr3:uid="{0E8F821D-9662-4610-8701-32BAA5FBD4D1}" name="Colonne2101"/>
    <tableColumn id="2102" xr3:uid="{49CEF9FD-A712-46F9-96C1-8E0DF81BD4A0}" name="Colonne2102"/>
    <tableColumn id="2103" xr3:uid="{950C5F7B-EB1B-4585-A517-E64E8C11FC9D}" name="Colonne2103"/>
    <tableColumn id="2104" xr3:uid="{19354348-899C-4F9B-9B90-6C5D38441E1C}" name="Colonne2104"/>
    <tableColumn id="2105" xr3:uid="{72336837-10A4-4EC1-89E4-EB1C1CC56473}" name="Colonne2105"/>
    <tableColumn id="2106" xr3:uid="{2A1EB170-474D-4A3C-A8E8-88119892BA13}" name="Colonne2106"/>
    <tableColumn id="2107" xr3:uid="{5B3204EA-2A54-46B3-83F5-C64303E37DB4}" name="Colonne2107"/>
    <tableColumn id="2108" xr3:uid="{5FBAE106-3A42-4BCE-A08F-C8EF7918B2C0}" name="Colonne2108"/>
    <tableColumn id="2109" xr3:uid="{1FECDB1F-5026-4B91-A728-A28822D14426}" name="Colonne2109"/>
    <tableColumn id="2110" xr3:uid="{FA55C76B-9902-4BAF-B7CE-85764226A72A}" name="Colonne2110"/>
    <tableColumn id="2111" xr3:uid="{97B5B838-5932-4543-9269-6355EDE58897}" name="Colonne2111"/>
    <tableColumn id="2112" xr3:uid="{EF4E174B-A6C6-4139-A1B1-4776116DB890}" name="Colonne2112"/>
    <tableColumn id="2113" xr3:uid="{BBCF67C1-B267-4025-A559-6D1D76954A13}" name="Colonne2113"/>
    <tableColumn id="2114" xr3:uid="{66D8617F-4BEE-444C-85A6-3BB90FF28A01}" name="Colonne2114"/>
    <tableColumn id="2115" xr3:uid="{84088B17-CD0F-4D0B-A1A1-FA70E60A0BA3}" name="Colonne2115"/>
    <tableColumn id="2116" xr3:uid="{8916A52F-A462-43FB-ADEF-F9BE1D36A4F5}" name="Colonne2116"/>
    <tableColumn id="2117" xr3:uid="{16B5B997-1480-46FF-8FFF-F747AF074AB4}" name="Colonne2117"/>
    <tableColumn id="2118" xr3:uid="{52210937-CF7B-4A48-A99C-E3BA529C1103}" name="Colonne2118"/>
    <tableColumn id="2119" xr3:uid="{041727C3-E849-4D5A-8CB3-226CAED5054B}" name="Colonne2119"/>
    <tableColumn id="2120" xr3:uid="{3C0339DE-F755-4C5C-991C-068B00F61190}" name="Colonne2120"/>
    <tableColumn id="2121" xr3:uid="{C0955CC4-E00A-47EE-8DE4-BC3AB78E720D}" name="Colonne2121"/>
    <tableColumn id="2122" xr3:uid="{276C9984-1662-4CA6-B910-3110EB612EB5}" name="Colonne2122"/>
    <tableColumn id="2123" xr3:uid="{C42D1990-03BD-4D6F-B82A-4D8EA9E0C5C4}" name="Colonne2123"/>
    <tableColumn id="2124" xr3:uid="{A1C8DB51-BD09-4409-BA30-B0D65FB33474}" name="Colonne2124"/>
    <tableColumn id="2125" xr3:uid="{797C8D92-2703-40A9-8F6C-3F080195C0D9}" name="Colonne2125"/>
    <tableColumn id="2126" xr3:uid="{37CC7270-460E-4B01-8BF9-CE0B0490304E}" name="Colonne2126"/>
    <tableColumn id="2127" xr3:uid="{B0ABA772-A766-4DC3-87B6-8171B2592675}" name="Colonne2127"/>
    <tableColumn id="2128" xr3:uid="{343F99EB-326D-40AE-A73B-AF385AA4FA11}" name="Colonne2128"/>
    <tableColumn id="2129" xr3:uid="{F44CB5E7-D8A5-4E6A-833F-902F6A406AD5}" name="Colonne2129"/>
    <tableColumn id="2130" xr3:uid="{F4CBF9CC-12DC-43AD-9905-0A270E1FFA13}" name="Colonne2130"/>
    <tableColumn id="2131" xr3:uid="{8FFDBF2D-9470-42A2-8BA0-4E5FF9CB2B38}" name="Colonne2131"/>
    <tableColumn id="2132" xr3:uid="{DE8B176F-BA01-4718-92A2-B4434F4EE964}" name="Colonne2132"/>
    <tableColumn id="2133" xr3:uid="{DBCC5635-F2A1-4141-AECF-A97D41223C9A}" name="Colonne2133"/>
    <tableColumn id="2134" xr3:uid="{FC27867C-27BF-4CCB-AB9A-A6D74E319D2A}" name="Colonne2134"/>
    <tableColumn id="2135" xr3:uid="{4BA9B463-E582-4342-999A-8E1A49F5F487}" name="Colonne2135"/>
    <tableColumn id="2136" xr3:uid="{27413FF5-4583-40FD-ABC2-72F4E00A8403}" name="Colonne2136"/>
    <tableColumn id="2137" xr3:uid="{D85FEC69-C646-42DD-8EA4-61974B024437}" name="Colonne2137"/>
    <tableColumn id="2138" xr3:uid="{9D27284E-0389-44A8-BFC0-F654F97843F1}" name="Colonne2138"/>
    <tableColumn id="2139" xr3:uid="{C321E578-5885-4659-862E-29F8DCFF6687}" name="Colonne2139"/>
    <tableColumn id="2140" xr3:uid="{A958CA7B-414C-48EF-A389-E9A913C027CA}" name="Colonne2140"/>
    <tableColumn id="2141" xr3:uid="{D08A9970-1B2C-44CE-A3B8-A41D03DE54CE}" name="Colonne2141"/>
    <tableColumn id="2142" xr3:uid="{7500750C-BE75-49B2-B5E6-C50B64C6470B}" name="Colonne2142"/>
    <tableColumn id="2143" xr3:uid="{C7254ADC-FCC9-4BB9-819B-CB321BD1B4A0}" name="Colonne2143"/>
    <tableColumn id="2144" xr3:uid="{030D8FBE-B810-4665-9247-350EA05D3D84}" name="Colonne2144"/>
    <tableColumn id="2145" xr3:uid="{A9F58854-BE51-4CF9-BA95-E818626D0058}" name="Colonne2145"/>
    <tableColumn id="2146" xr3:uid="{8383D905-E2A0-451B-BEB1-0BAC35093AE8}" name="Colonne2146"/>
    <tableColumn id="2147" xr3:uid="{997F3209-1186-4527-B74C-EF34E63E2387}" name="Colonne2147"/>
    <tableColumn id="2148" xr3:uid="{098C16B7-6EFF-4485-A616-9CB39B1BDAA5}" name="Colonne2148"/>
    <tableColumn id="2149" xr3:uid="{37D33257-11F5-4E9E-BA03-1840DF0332BB}" name="Colonne2149"/>
    <tableColumn id="2150" xr3:uid="{3B452EA0-8073-429E-BB01-DA1411917D92}" name="Colonne2150"/>
    <tableColumn id="2151" xr3:uid="{378DDCA7-3B5B-4E76-B0A3-A18FFE529A61}" name="Colonne2151"/>
    <tableColumn id="2152" xr3:uid="{965494B8-DEB8-4EE9-A5A2-60DC6D34FC48}" name="Colonne2152"/>
    <tableColumn id="2153" xr3:uid="{297CE3DA-B103-4714-874C-2C7C98878B59}" name="Colonne2153"/>
    <tableColumn id="2154" xr3:uid="{50FF683F-2499-4500-A2EC-2961A24E1543}" name="Colonne2154"/>
    <tableColumn id="2155" xr3:uid="{51C59C28-C223-46DB-A844-549975C15750}" name="Colonne2155"/>
    <tableColumn id="2156" xr3:uid="{8A278C02-1A2D-4F58-9D79-D98676962435}" name="Colonne2156"/>
    <tableColumn id="2157" xr3:uid="{2ECFF618-866D-4726-9FBF-872BE00BF532}" name="Colonne2157"/>
    <tableColumn id="2158" xr3:uid="{51B1E991-8594-4779-A7A3-82FE45F6EED3}" name="Colonne2158"/>
    <tableColumn id="2159" xr3:uid="{9E5B2103-AC39-4AAB-BAEE-FB454AC617D5}" name="Colonne2159"/>
    <tableColumn id="2160" xr3:uid="{0B89D1D7-D7D4-472E-BB5D-333BB781F507}" name="Colonne2160"/>
    <tableColumn id="2161" xr3:uid="{C8C91EC7-182F-4ADF-957B-11E3D09DD421}" name="Colonne2161"/>
    <tableColumn id="2162" xr3:uid="{0697762D-410C-4004-BDE5-60036A3FB638}" name="Colonne2162"/>
    <tableColumn id="2163" xr3:uid="{7832BEA9-7518-4369-BEDE-9FFBB89DE52F}" name="Colonne2163"/>
    <tableColumn id="2164" xr3:uid="{C6CF98AB-4E12-4A17-B3CC-160F2E0CE4A7}" name="Colonne2164"/>
    <tableColumn id="2165" xr3:uid="{093329F3-F131-4FFB-9B0D-3F3EA161AA8C}" name="Colonne2165"/>
    <tableColumn id="2166" xr3:uid="{26129649-0992-47B2-BCEB-6C5076C29C73}" name="Colonne2166"/>
    <tableColumn id="2167" xr3:uid="{D8B7A538-BB34-49CC-9567-ADDFB41F55EE}" name="Colonne2167"/>
    <tableColumn id="2168" xr3:uid="{BB85DBBF-C5AC-486B-BE78-1F4A86BA72CD}" name="Colonne2168"/>
    <tableColumn id="2169" xr3:uid="{E07DCAD9-6E56-4A85-917F-338B6832E376}" name="Colonne2169"/>
    <tableColumn id="2170" xr3:uid="{F57A8498-7CAA-4045-897A-ECEB28E719F4}" name="Colonne2170"/>
    <tableColumn id="2171" xr3:uid="{756F338C-0782-4200-8D2D-A50A38EC16EC}" name="Colonne2171"/>
    <tableColumn id="2172" xr3:uid="{28BAE4F3-6BA2-469A-9E66-C93F5EB07571}" name="Colonne2172"/>
    <tableColumn id="2173" xr3:uid="{89B01775-1B23-474E-9D52-4B91D57AE98E}" name="Colonne2173"/>
    <tableColumn id="2174" xr3:uid="{6F8697B2-CB31-4031-8F06-3DE24E36C827}" name="Colonne2174"/>
    <tableColumn id="2175" xr3:uid="{D03F76B9-7C69-4D5F-8FF8-C745FB18347A}" name="Colonne2175"/>
    <tableColumn id="2176" xr3:uid="{46731E5A-48C1-4C9D-B41E-738100B3F3E5}" name="Colonne2176"/>
    <tableColumn id="2177" xr3:uid="{3D5E57DF-BFB3-46A8-851B-3432FAC85F5E}" name="Colonne2177"/>
    <tableColumn id="2178" xr3:uid="{AAB2A3E3-62AB-4FA3-8128-777C1725145D}" name="Colonne2178"/>
    <tableColumn id="2179" xr3:uid="{94B06B3C-7D50-4B35-B096-86F9C29041F4}" name="Colonne2179"/>
    <tableColumn id="2180" xr3:uid="{54D42DAB-4DF0-4ED8-A035-169ED5DFF197}" name="Colonne2180"/>
    <tableColumn id="2181" xr3:uid="{8F30BD76-9E91-4B09-BE40-55DC20FAEFD0}" name="Colonne2181"/>
    <tableColumn id="2182" xr3:uid="{819B5979-1FB9-41D5-9202-9D8E11221080}" name="Colonne2182"/>
    <tableColumn id="2183" xr3:uid="{DD6399E0-91C6-4395-8901-329793C7B8DE}" name="Colonne2183"/>
    <tableColumn id="2184" xr3:uid="{C11294BE-8429-4077-AE60-933D43B62434}" name="Colonne2184"/>
    <tableColumn id="2185" xr3:uid="{B7E49C92-46C0-4B25-8018-D833C56C6AD9}" name="Colonne2185"/>
    <tableColumn id="2186" xr3:uid="{8655938B-063E-4D18-B551-0F6D831F668F}" name="Colonne2186"/>
    <tableColumn id="2187" xr3:uid="{AC318341-83D2-4113-BF86-6D11902EE3E3}" name="Colonne2187"/>
    <tableColumn id="2188" xr3:uid="{30939B64-6AA4-47E4-840C-AF2AAF12E769}" name="Colonne2188"/>
    <tableColumn id="2189" xr3:uid="{FAC99EF8-45A4-4923-BC81-99DA05A7C971}" name="Colonne2189"/>
    <tableColumn id="2190" xr3:uid="{958D31F3-3F7D-433B-B988-328379A79BCB}" name="Colonne2190"/>
    <tableColumn id="2191" xr3:uid="{9A87C53F-BEC4-415A-B737-053230C793D8}" name="Colonne2191"/>
    <tableColumn id="2192" xr3:uid="{FB93FE3D-CBEE-4094-BEA6-7FA87FD87497}" name="Colonne2192"/>
    <tableColumn id="2193" xr3:uid="{621ED6D1-53E3-4D40-A108-C1CC3D2A7D83}" name="Colonne2193"/>
    <tableColumn id="2194" xr3:uid="{785B6C7D-561D-4DF1-B10C-8D06C88AA3A8}" name="Colonne2194"/>
    <tableColumn id="2195" xr3:uid="{A2ABEDC7-9DCA-4C4E-9132-8D973676039F}" name="Colonne2195"/>
    <tableColumn id="2196" xr3:uid="{3A447B14-AAEF-4FB5-B5B4-80415633FE06}" name="Colonne2196"/>
    <tableColumn id="2197" xr3:uid="{21669E3A-0769-481D-878D-417D845241BF}" name="Colonne2197"/>
    <tableColumn id="2198" xr3:uid="{9EEA4125-971F-42CE-BECA-9534ACABC6C9}" name="Colonne2198"/>
    <tableColumn id="2199" xr3:uid="{D78BC34E-FDAD-4CF8-B587-7950097AC014}" name="Colonne2199"/>
    <tableColumn id="2200" xr3:uid="{3F10B499-9F8E-4841-8963-B092D48C963A}" name="Colonne2200"/>
    <tableColumn id="2201" xr3:uid="{BF2811C3-641C-4E8E-B2A8-EC08C82603CD}" name="Colonne2201"/>
    <tableColumn id="2202" xr3:uid="{511ECC1B-EA59-412D-BF14-15B33AAC620A}" name="Colonne2202"/>
    <tableColumn id="2203" xr3:uid="{472FDEB6-877F-4772-9B12-A43A56F3DEDA}" name="Colonne2203"/>
    <tableColumn id="2204" xr3:uid="{7DADD2A1-8FBF-4DA9-9D72-DC7D4A27A2C2}" name="Colonne2204"/>
    <tableColumn id="2205" xr3:uid="{97E90DFE-4B38-4777-A5C8-9A0606283D41}" name="Colonne2205"/>
    <tableColumn id="2206" xr3:uid="{918854DA-BE72-4178-81B0-C99D8DB9176F}" name="Colonne2206"/>
    <tableColumn id="2207" xr3:uid="{804D21BE-43EB-4B8A-A071-812782CE6282}" name="Colonne2207"/>
    <tableColumn id="2208" xr3:uid="{6A80112D-02F2-4730-AFBF-1B347F24A627}" name="Colonne2208"/>
    <tableColumn id="2209" xr3:uid="{67E87F9E-D3BD-4A73-94AC-62E8D9D0A014}" name="Colonne2209"/>
    <tableColumn id="2210" xr3:uid="{4450ADB3-C2CC-452B-9981-EDB01494BADF}" name="Colonne2210"/>
    <tableColumn id="2211" xr3:uid="{361CB6C4-E98E-4374-9C28-D571EED3A203}" name="Colonne2211"/>
    <tableColumn id="2212" xr3:uid="{94F26E31-AA38-430A-8DE4-D970E8A11B33}" name="Colonne2212"/>
    <tableColumn id="2213" xr3:uid="{B50478FF-9EB5-42D6-8D2B-40026C47BDCE}" name="Colonne2213"/>
    <tableColumn id="2214" xr3:uid="{880AD75C-D799-4E67-AA87-03738BB0776B}" name="Colonne2214"/>
    <tableColumn id="2215" xr3:uid="{CBC04333-7694-4EA1-810B-E3A73364A32D}" name="Colonne2215"/>
    <tableColumn id="2216" xr3:uid="{020828D8-E7A3-4D49-94EB-A1906C977A9C}" name="Colonne2216"/>
    <tableColumn id="2217" xr3:uid="{116DDFF4-CEA3-49A1-B755-3710C7FA3680}" name="Colonne2217"/>
    <tableColumn id="2218" xr3:uid="{EA511014-3238-4805-9C64-7C1A49D25C5C}" name="Colonne2218"/>
    <tableColumn id="2219" xr3:uid="{4634670E-5033-4CD0-A2E7-A9293A5ACB93}" name="Colonne2219"/>
    <tableColumn id="2220" xr3:uid="{D8486CCC-0533-4436-9B57-F9507E15900D}" name="Colonne2220"/>
    <tableColumn id="2221" xr3:uid="{32B6E5A1-97D0-4398-A752-8582488F7954}" name="Colonne2221"/>
    <tableColumn id="2222" xr3:uid="{D8CC89F8-9D34-45A1-ABBD-5D4A80D97522}" name="Colonne2222"/>
    <tableColumn id="2223" xr3:uid="{8607043A-5C70-485C-8CAF-D735A6BB9361}" name="Colonne2223"/>
    <tableColumn id="2224" xr3:uid="{0C2C6C77-9EB3-4F58-9DDF-7A7DD4D306B9}" name="Colonne2224"/>
    <tableColumn id="2225" xr3:uid="{3228964B-7158-4A9F-903C-107AAD3A16DC}" name="Colonne2225"/>
    <tableColumn id="2226" xr3:uid="{B4760D76-5D44-4707-8E42-2D17B7A5341D}" name="Colonne2226"/>
    <tableColumn id="2227" xr3:uid="{6888CAB1-9A7A-4B30-9A5A-01F94E50E39C}" name="Colonne2227"/>
    <tableColumn id="2228" xr3:uid="{158091FA-72EB-43AA-B0C1-3948BF267F7A}" name="Colonne2228"/>
    <tableColumn id="2229" xr3:uid="{811491A0-654A-47F1-9B0A-78639C27034D}" name="Colonne2229"/>
    <tableColumn id="2230" xr3:uid="{FE0136C7-C1BE-40C1-85C4-0D80DD6E7948}" name="Colonne2230"/>
    <tableColumn id="2231" xr3:uid="{DDAC4BBA-1264-41FA-A582-F0E9FBAC4FB7}" name="Colonne2231"/>
    <tableColumn id="2232" xr3:uid="{D111A6C0-F4C9-43CE-90C3-6DC6107D0415}" name="Colonne2232"/>
    <tableColumn id="2233" xr3:uid="{7758F246-D685-4DB7-AB93-7CE684A61EDE}" name="Colonne2233"/>
    <tableColumn id="2234" xr3:uid="{17F5F5E3-EDEF-460F-95C4-BF66CF081127}" name="Colonne2234"/>
    <tableColumn id="2235" xr3:uid="{4F7BDF9A-D3B2-43CF-9921-FB2184DF326D}" name="Colonne2235"/>
    <tableColumn id="2236" xr3:uid="{BCA5FE5B-F165-4493-BFC1-41827CABCE32}" name="Colonne2236"/>
    <tableColumn id="2237" xr3:uid="{30D1E891-EF08-4BB7-BE2B-A6C7F5FC914C}" name="Colonne2237"/>
    <tableColumn id="2238" xr3:uid="{E26CA413-8718-449D-A671-30A3BE6F0612}" name="Colonne2238"/>
    <tableColumn id="2239" xr3:uid="{2946C00B-D957-43F9-B9C5-82427EB14966}" name="Colonne2239"/>
    <tableColumn id="2240" xr3:uid="{E724E9C3-BB49-4443-AE6C-143C49D4F5C5}" name="Colonne2240"/>
    <tableColumn id="2241" xr3:uid="{E1116E38-AAFF-4842-9389-DC6419C61C91}" name="Colonne2241"/>
    <tableColumn id="2242" xr3:uid="{2B8EA654-7183-4F62-8AF5-AAD08B62F64B}" name="Colonne2242"/>
    <tableColumn id="2243" xr3:uid="{1BF039B8-F0F2-4A5D-BBDE-63FDEBD396D1}" name="Colonne2243"/>
    <tableColumn id="2244" xr3:uid="{B9226D15-D486-4011-BF81-AD79668918D3}" name="Colonne2244"/>
    <tableColumn id="2245" xr3:uid="{5BB98306-A78B-43F5-91CC-49C1BF898E9D}" name="Colonne2245"/>
    <tableColumn id="2246" xr3:uid="{1290DE26-8D04-4746-A3A8-3F9ADB11F4B4}" name="Colonne2246"/>
    <tableColumn id="2247" xr3:uid="{B6A8CA70-8144-4296-9AF9-F8380B4813FA}" name="Colonne2247"/>
    <tableColumn id="2248" xr3:uid="{74B212A7-12A7-4E4B-B7A6-DF584C89F1E9}" name="Colonne2248"/>
    <tableColumn id="2249" xr3:uid="{F9936144-03D0-41FF-BE17-49BDC5741ED0}" name="Colonne2249"/>
    <tableColumn id="2250" xr3:uid="{7A61ECAA-832C-4AFF-936D-694C5225B15B}" name="Colonne2250"/>
    <tableColumn id="2251" xr3:uid="{074B355B-3464-42D3-8BBE-DC081E949751}" name="Colonne2251"/>
    <tableColumn id="2252" xr3:uid="{D7393561-6B3B-407D-9EDC-CAC5BEA4B20E}" name="Colonne2252"/>
    <tableColumn id="2253" xr3:uid="{4224746E-C7F8-442A-A295-77F0B3973D84}" name="Colonne2253"/>
    <tableColumn id="2254" xr3:uid="{83C7F55A-21C6-48A9-A6A0-A629D01AE4A6}" name="Colonne2254"/>
    <tableColumn id="2255" xr3:uid="{464B5EE1-A9F2-44DE-B8A6-BF5ED3EDBB96}" name="Colonne2255"/>
    <tableColumn id="2256" xr3:uid="{6B865F13-BF96-44D7-A236-B51E491838BA}" name="Colonne2256"/>
    <tableColumn id="2257" xr3:uid="{A5F04FFC-B414-4519-9540-DA99F05BB130}" name="Colonne2257"/>
    <tableColumn id="2258" xr3:uid="{96FF1907-C687-4CEF-BB4A-E4ED748D02BC}" name="Colonne2258"/>
    <tableColumn id="2259" xr3:uid="{5F4E7FB5-9A36-46BB-8088-A1CBA090A518}" name="Colonne2259"/>
    <tableColumn id="2260" xr3:uid="{E58A893C-AD8A-4160-A3B2-6A04AEE60D6E}" name="Colonne2260"/>
    <tableColumn id="2261" xr3:uid="{F0ED16F6-850B-4E21-8C2C-E06DB360F9BE}" name="Colonne2261"/>
    <tableColumn id="2262" xr3:uid="{3DEAC995-7E41-40C7-87FC-E73D2AECED76}" name="Colonne2262"/>
    <tableColumn id="2263" xr3:uid="{87441547-3926-4CC9-A960-6B6086371261}" name="Colonne2263"/>
    <tableColumn id="2264" xr3:uid="{EC5045B1-5D8B-4122-8210-1E34011A8F72}" name="Colonne2264"/>
    <tableColumn id="2265" xr3:uid="{52188DE1-37B2-425E-8404-990883A40737}" name="Colonne2265"/>
    <tableColumn id="2266" xr3:uid="{D1032D33-B3B7-455A-B3D1-C041C28FC832}" name="Colonne2266"/>
    <tableColumn id="2267" xr3:uid="{66DA0F25-B826-4F1B-8C8A-17A1B555EBB8}" name="Colonne2267"/>
    <tableColumn id="2268" xr3:uid="{21B6852F-8E39-4AE5-80A1-BB7CDBC2CC52}" name="Colonne2268"/>
    <tableColumn id="2269" xr3:uid="{1431577A-FA71-4F60-9118-B2FBAF007ABD}" name="Colonne2269"/>
    <tableColumn id="2270" xr3:uid="{17EB5C98-212D-4763-9BA0-562EB5FEC59E}" name="Colonne2270"/>
    <tableColumn id="2271" xr3:uid="{D3E9AA57-6AF6-4961-8A83-1893BA759055}" name="Colonne2271"/>
    <tableColumn id="2272" xr3:uid="{77059263-FE72-4989-BB35-0DAE686F2779}" name="Colonne2272"/>
    <tableColumn id="2273" xr3:uid="{A258E39C-8482-405F-8FC3-C009A4EB4B54}" name="Colonne2273"/>
    <tableColumn id="2274" xr3:uid="{A3138AF2-FD2B-46B3-8D12-E5BDD82F5937}" name="Colonne2274"/>
    <tableColumn id="2275" xr3:uid="{08402D9E-A6E1-4D28-8418-E464AD9A5859}" name="Colonne2275"/>
    <tableColumn id="2276" xr3:uid="{BFA15F71-9ABE-4C7D-AB67-9E594EFF9171}" name="Colonne2276"/>
    <tableColumn id="2277" xr3:uid="{928DB672-C2C1-4D60-93FB-B717D1014E47}" name="Colonne2277"/>
    <tableColumn id="2278" xr3:uid="{2F48FDA4-2E70-4C81-BB73-63CB3518307F}" name="Colonne2278"/>
    <tableColumn id="2279" xr3:uid="{8F47A61A-23BF-4B5A-92D7-5047AD7EDF56}" name="Colonne2279"/>
    <tableColumn id="2280" xr3:uid="{4EA66BBB-D9DA-44E0-9EA0-9D4AD5A226FC}" name="Colonne2280"/>
    <tableColumn id="2281" xr3:uid="{EDB15FF8-8A11-41BB-B9DA-11FE9547D4C1}" name="Colonne2281"/>
    <tableColumn id="2282" xr3:uid="{C3BC64DC-2535-43E0-A87F-AE8431BCB42A}" name="Colonne2282"/>
    <tableColumn id="2283" xr3:uid="{F61E1AEE-571A-44E0-8CE4-6351B660BC8B}" name="Colonne2283"/>
    <tableColumn id="2284" xr3:uid="{0FE79A8E-38DE-4D36-9C5B-C2E626CD3AC2}" name="Colonne2284"/>
    <tableColumn id="2285" xr3:uid="{0244F3DE-665F-4CA3-8B95-FC88B6C72A68}" name="Colonne2285"/>
    <tableColumn id="2286" xr3:uid="{8044F796-0086-4FAA-AEAA-F6B7D1EE4DAC}" name="Colonne2286"/>
    <tableColumn id="2287" xr3:uid="{3C37211A-4378-4CFA-835D-762BA9602A55}" name="Colonne2287"/>
    <tableColumn id="2288" xr3:uid="{8D977981-974E-4058-8CCD-225880BA2318}" name="Colonne2288"/>
    <tableColumn id="2289" xr3:uid="{A3B45FB8-97A9-466C-A231-E8A6131A8E11}" name="Colonne2289"/>
    <tableColumn id="2290" xr3:uid="{5C893AFA-0A32-4635-821F-BB52E4EF7673}" name="Colonne2290"/>
    <tableColumn id="2291" xr3:uid="{F9D99DDE-64A8-4A06-B5B9-46CC03F70DB7}" name="Colonne2291"/>
    <tableColumn id="2292" xr3:uid="{B6D8E988-6F4F-414A-B9DE-0E046EF107B5}" name="Colonne2292"/>
    <tableColumn id="2293" xr3:uid="{5D2C298C-6189-4D19-86CD-65EB0F96687B}" name="Colonne2293"/>
    <tableColumn id="2294" xr3:uid="{A733C8A8-BC07-40FA-A047-4EC1622B2E21}" name="Colonne2294"/>
    <tableColumn id="2295" xr3:uid="{9F9A0F00-CE5D-42D6-BADB-9495617915A8}" name="Colonne2295"/>
    <tableColumn id="2296" xr3:uid="{5E116C62-B56E-4D5D-B65C-D87523BAD64C}" name="Colonne2296"/>
    <tableColumn id="2297" xr3:uid="{19790B79-560E-4647-875E-1AE6552BC259}" name="Colonne2297"/>
    <tableColumn id="2298" xr3:uid="{B4783C30-98E6-4E26-92A0-03F9373B5B32}" name="Colonne2298"/>
    <tableColumn id="2299" xr3:uid="{6DB47230-359B-4C9C-9235-E45C0C1231E1}" name="Colonne2299"/>
    <tableColumn id="2300" xr3:uid="{8A10E86B-CCE8-44E0-BDD6-88C89A516345}" name="Colonne2300"/>
    <tableColumn id="2301" xr3:uid="{7EF2FB0C-8478-4475-8B56-3B60E407BC25}" name="Colonne2301"/>
    <tableColumn id="2302" xr3:uid="{D7FCE50A-91D4-476A-B019-06460191EECA}" name="Colonne2302"/>
    <tableColumn id="2303" xr3:uid="{E86DC879-F9AE-4670-98F2-5CC90C478E21}" name="Colonne2303"/>
    <tableColumn id="2304" xr3:uid="{DFC1CFCE-6CCC-4687-94EE-E5D8BCE85240}" name="Colonne2304"/>
    <tableColumn id="2305" xr3:uid="{A1A33A8C-5D50-4D53-BB50-3678C6E60B15}" name="Colonne2305"/>
    <tableColumn id="2306" xr3:uid="{21D86D8C-D8BA-47B3-9C32-22F23447E4CC}" name="Colonne2306"/>
    <tableColumn id="2307" xr3:uid="{39B7D48F-EE9F-4E51-9511-1589C81E4862}" name="Colonne2307"/>
    <tableColumn id="2308" xr3:uid="{3CC4EB8D-93E4-4811-BAD6-B726F7F8AE42}" name="Colonne2308"/>
    <tableColumn id="2309" xr3:uid="{157A6780-244E-470B-A4E2-5DAFBECDA96C}" name="Colonne2309"/>
    <tableColumn id="2310" xr3:uid="{208C73CC-7B14-4C5B-B5B9-ABEEEF2C9F22}" name="Colonne2310"/>
    <tableColumn id="2311" xr3:uid="{74EC99FE-929C-4247-B333-0D836143E67D}" name="Colonne2311"/>
    <tableColumn id="2312" xr3:uid="{378CF29E-AD0E-4854-8F87-BF998C0023E9}" name="Colonne2312"/>
    <tableColumn id="2313" xr3:uid="{54F0E094-AF6A-4051-896E-B06C7653239F}" name="Colonne2313"/>
    <tableColumn id="2314" xr3:uid="{E045E0DE-044B-4B38-B56B-110A4EBE13AB}" name="Colonne2314"/>
    <tableColumn id="2315" xr3:uid="{4D847F16-2A9E-4EFE-B286-CEBA2846A359}" name="Colonne2315"/>
    <tableColumn id="2316" xr3:uid="{240DF2EC-58A5-4F6C-A060-7FC2F0A18908}" name="Colonne2316"/>
    <tableColumn id="2317" xr3:uid="{E6B21AF7-06DB-445F-8658-2BFB3B48B95C}" name="Colonne2317"/>
    <tableColumn id="2318" xr3:uid="{256E8FAE-5548-4BA0-B206-81CD0A91B573}" name="Colonne2318"/>
    <tableColumn id="2319" xr3:uid="{4392E7F9-DC7A-491C-970C-5F79230762CA}" name="Colonne2319"/>
    <tableColumn id="2320" xr3:uid="{37EEA42F-6294-434A-9253-7F30B4192C7D}" name="Colonne2320"/>
    <tableColumn id="2321" xr3:uid="{B109EDD3-1DBB-4440-A0C2-6F74E5E3A18B}" name="Colonne2321"/>
    <tableColumn id="2322" xr3:uid="{A484579E-ABFD-4EED-871B-A7E8E80DC99E}" name="Colonne2322"/>
    <tableColumn id="2323" xr3:uid="{1A26328A-3BCF-4772-8651-BE2F71EC9BCD}" name="Colonne2323"/>
    <tableColumn id="2324" xr3:uid="{5D539DD0-7231-4791-9484-BBED70833659}" name="Colonne2324"/>
    <tableColumn id="2325" xr3:uid="{F8788F48-2740-47B0-82A1-F6C8384D7A69}" name="Colonne2325"/>
    <tableColumn id="2326" xr3:uid="{6B8154B2-9AD8-44DE-9C93-34367FF48FB0}" name="Colonne2326"/>
    <tableColumn id="2327" xr3:uid="{E1D0D9D1-EF67-4BAB-AE7B-C2D34436C526}" name="Colonne2327"/>
    <tableColumn id="2328" xr3:uid="{971FAF5D-5929-41B1-96F7-C2272DC3D31E}" name="Colonne2328"/>
    <tableColumn id="2329" xr3:uid="{2735D5DE-64FA-4097-8FAB-1889F5E36F7C}" name="Colonne2329"/>
    <tableColumn id="2330" xr3:uid="{1CF11312-51AD-4203-BA88-285A02516995}" name="Colonne2330"/>
    <tableColumn id="2331" xr3:uid="{857D3E8A-E0D1-4DEB-AEAF-5F333BC05686}" name="Colonne2331"/>
    <tableColumn id="2332" xr3:uid="{BA021B59-5EFB-4C3D-B995-5BD2C64B1820}" name="Colonne2332"/>
    <tableColumn id="2333" xr3:uid="{5B90561A-DCD3-40A3-9EC7-A54CEE0C54D6}" name="Colonne2333"/>
    <tableColumn id="2334" xr3:uid="{90FDEE0B-E946-4CEB-8714-0395A4ADC665}" name="Colonne2334"/>
    <tableColumn id="2335" xr3:uid="{3DF6923B-0340-4346-9DA7-323AA23DDD3D}" name="Colonne2335"/>
    <tableColumn id="2336" xr3:uid="{7967B888-F726-4FD3-86D6-9DDCB71E45E6}" name="Colonne2336"/>
    <tableColumn id="2337" xr3:uid="{11162E68-B5ED-4273-B876-59D20A041F69}" name="Colonne2337"/>
    <tableColumn id="2338" xr3:uid="{D448BEAC-B40B-42DB-8B3D-95BAAA5999A5}" name="Colonne2338"/>
    <tableColumn id="2339" xr3:uid="{D553F9B6-DEFF-4C61-A7D2-090B24873C9B}" name="Colonne2339"/>
    <tableColumn id="2340" xr3:uid="{0EB8CEB2-86D2-443F-99B3-71EBA51F0862}" name="Colonne2340"/>
    <tableColumn id="2341" xr3:uid="{F80E7E39-0CA3-4C7F-8CF0-E9D7F776A120}" name="Colonne2341"/>
    <tableColumn id="2342" xr3:uid="{AEC53C8E-2BDE-420C-B886-42FD49E848E1}" name="Colonne2342"/>
    <tableColumn id="2343" xr3:uid="{05EDBFEB-650D-4A2D-BAA9-68A2FAF8520C}" name="Colonne2343"/>
    <tableColumn id="2344" xr3:uid="{2E9EEAEA-D2BF-4E9B-A000-FAB7727EB8B7}" name="Colonne2344"/>
    <tableColumn id="2345" xr3:uid="{430E86CB-8BF5-4289-97B8-8DEFFCB402AD}" name="Colonne2345"/>
    <tableColumn id="2346" xr3:uid="{E059D2D0-C385-45B7-A2C9-D21EFFB514C5}" name="Colonne2346"/>
    <tableColumn id="2347" xr3:uid="{E7A2FFD3-689D-4378-8D8D-C4280A55140B}" name="Colonne2347"/>
    <tableColumn id="2348" xr3:uid="{6D0CBFB1-728F-4D93-9487-2CF71C72907E}" name="Colonne2348"/>
    <tableColumn id="2349" xr3:uid="{AE094799-CDE2-48D9-91F2-B7CA2064B570}" name="Colonne2349"/>
    <tableColumn id="2350" xr3:uid="{645F3BA1-2D48-4448-8727-A9D7A2BA9638}" name="Colonne2350"/>
    <tableColumn id="2351" xr3:uid="{9C48F689-A9F4-4F65-BFC8-FDFBFC114D34}" name="Colonne2351"/>
    <tableColumn id="2352" xr3:uid="{8DB9E19A-35AE-413B-AD9B-9FC53FC3CD37}" name="Colonne2352"/>
    <tableColumn id="2353" xr3:uid="{3689F7B4-7A8D-449B-A076-57483D978999}" name="Colonne2353"/>
    <tableColumn id="2354" xr3:uid="{D92B9199-E54D-4F6A-A83A-5CA326D3D61E}" name="Colonne2354"/>
    <tableColumn id="2355" xr3:uid="{7A39BC6F-3904-42AB-AEB9-F80A2FD000F9}" name="Colonne2355"/>
    <tableColumn id="2356" xr3:uid="{F2876B98-8221-4732-88B5-DA0D7BFD2897}" name="Colonne2356"/>
    <tableColumn id="2357" xr3:uid="{F2C874F0-1BF5-4BB9-8D10-ECAD01E8630F}" name="Colonne2357"/>
    <tableColumn id="2358" xr3:uid="{D5F789AB-8D3F-423A-A1C2-B5C6555F36BC}" name="Colonne2358"/>
    <tableColumn id="2359" xr3:uid="{9F9A0EDB-8D76-4227-AFB9-00DA8272FE4C}" name="Colonne2359"/>
    <tableColumn id="2360" xr3:uid="{7556E6A2-F65B-4690-B69A-BB9413FD5B7E}" name="Colonne2360"/>
    <tableColumn id="2361" xr3:uid="{75A28A6F-FA11-4656-B255-918B1D999B20}" name="Colonne2361"/>
    <tableColumn id="2362" xr3:uid="{B8FC260B-C860-4456-88F9-04ED73781285}" name="Colonne2362"/>
    <tableColumn id="2363" xr3:uid="{37E77F20-3C06-4069-A89B-1E679295D9E0}" name="Colonne2363"/>
    <tableColumn id="2364" xr3:uid="{5259E5A5-BE8E-43E0-973C-013301DAAEF6}" name="Colonne2364"/>
    <tableColumn id="2365" xr3:uid="{350D74D2-86F6-4AC3-8041-D85257BE3F5F}" name="Colonne2365"/>
    <tableColumn id="2366" xr3:uid="{FAB076F3-204C-45F8-BA84-8F4550424A39}" name="Colonne2366"/>
    <tableColumn id="2367" xr3:uid="{029D9E9F-3535-4109-A6AF-695FF2844A68}" name="Colonne2367"/>
    <tableColumn id="2368" xr3:uid="{AF639391-A446-4CB4-B0B8-8F850DC95C03}" name="Colonne2368"/>
    <tableColumn id="2369" xr3:uid="{999AC1B4-488F-46C9-937D-AD76BB8E4D51}" name="Colonne2369"/>
    <tableColumn id="2370" xr3:uid="{19337662-C412-4A20-90AF-EA00EF67ADC9}" name="Colonne2370"/>
    <tableColumn id="2371" xr3:uid="{9EAA7998-0054-4C28-9EE1-077DA7DB2DF7}" name="Colonne2371"/>
    <tableColumn id="2372" xr3:uid="{848099EF-CA83-49E7-917A-7089FBB217ED}" name="Colonne2372"/>
    <tableColumn id="2373" xr3:uid="{28A6DB07-B182-4082-85B8-5B3F9710EED0}" name="Colonne2373"/>
    <tableColumn id="2374" xr3:uid="{655797E0-7C62-4E05-9775-B6BAF3C970A8}" name="Colonne2374"/>
    <tableColumn id="2375" xr3:uid="{1859A5D5-6FFA-4EA1-A009-7F909C2BD7D7}" name="Colonne2375"/>
    <tableColumn id="2376" xr3:uid="{970713D6-A8B7-4581-8D57-67417D1AF8CF}" name="Colonne2376"/>
    <tableColumn id="2377" xr3:uid="{DB0C2495-A00D-4A0F-A462-74CC0E0109E5}" name="Colonne2377"/>
    <tableColumn id="2378" xr3:uid="{961D390C-CDDF-42EB-B639-43A404769F4B}" name="Colonne2378"/>
    <tableColumn id="2379" xr3:uid="{9A29C2F3-9A38-45D6-AFD2-F3ED50593BF5}" name="Colonne2379"/>
    <tableColumn id="2380" xr3:uid="{42E9E495-EC6C-4CB8-8F5C-3CA5F98FD711}" name="Colonne2380"/>
    <tableColumn id="2381" xr3:uid="{DA04FF72-AF02-41DE-AC2A-C7B7C65388D7}" name="Colonne2381"/>
    <tableColumn id="2382" xr3:uid="{6151615F-4537-40FD-9400-7C0AE9D456A2}" name="Colonne2382"/>
    <tableColumn id="2383" xr3:uid="{9C0BD0F3-CD0A-445C-87DD-27813B3D3E4A}" name="Colonne2383"/>
    <tableColumn id="2384" xr3:uid="{DE7178B8-AAE9-4626-9307-D34EDC3D1C67}" name="Colonne2384"/>
    <tableColumn id="2385" xr3:uid="{56F5BDFE-79CA-4EB1-841F-17BDC1B00DED}" name="Colonne2385"/>
    <tableColumn id="2386" xr3:uid="{BD8ABF88-616A-4FAE-82A7-B2BBBA193215}" name="Colonne2386"/>
    <tableColumn id="2387" xr3:uid="{9FD7EDAD-D0FA-4AE9-BD3E-828A89D8E3C9}" name="Colonne2387"/>
    <tableColumn id="2388" xr3:uid="{222B173A-0468-414A-B305-A6142A4F540A}" name="Colonne2388"/>
    <tableColumn id="2389" xr3:uid="{AE4B2564-76E8-4713-8BB1-3A87239229AB}" name="Colonne2389"/>
    <tableColumn id="2390" xr3:uid="{A3D4F215-FDE3-4C34-99D6-D4DF17AAB824}" name="Colonne2390"/>
    <tableColumn id="2391" xr3:uid="{9AE694C1-F9C2-4D45-8463-C158D0833FEA}" name="Colonne2391"/>
    <tableColumn id="2392" xr3:uid="{8D21809F-A268-479C-A494-AA2A3D203335}" name="Colonne2392"/>
    <tableColumn id="2393" xr3:uid="{F9418E8C-7A17-4101-BF5C-244888E17A65}" name="Colonne2393"/>
    <tableColumn id="2394" xr3:uid="{E93520DA-2F99-4F55-AF82-FDB71EC884F7}" name="Colonne2394"/>
    <tableColumn id="2395" xr3:uid="{F2CBB333-E721-4C9F-8EC9-23AD51F80A89}" name="Colonne2395"/>
    <tableColumn id="2396" xr3:uid="{CBB922A1-ECD6-4CF0-9BAE-67C50D31CA56}" name="Colonne2396"/>
    <tableColumn id="2397" xr3:uid="{7F67EC92-6CB4-4FA5-86D2-A267DBD67D9E}" name="Colonne2397"/>
    <tableColumn id="2398" xr3:uid="{62ACF440-BC08-4EF8-9E86-56225E6271BD}" name="Colonne2398"/>
    <tableColumn id="2399" xr3:uid="{8708FE21-540D-4122-992B-B6F970CC2626}" name="Colonne2399"/>
    <tableColumn id="2400" xr3:uid="{9CA10319-16B0-4B36-A33F-1DE026E19BB9}" name="Colonne2400"/>
    <tableColumn id="2401" xr3:uid="{973C2858-A964-421B-93C3-C25937A27BEC}" name="Colonne2401"/>
    <tableColumn id="2402" xr3:uid="{EF7D5E60-E59F-4685-8393-D120D26049E7}" name="Colonne2402"/>
    <tableColumn id="2403" xr3:uid="{D2498B32-7F7D-4FEF-A859-428F0BB8CBEE}" name="Colonne2403"/>
    <tableColumn id="2404" xr3:uid="{5C90F651-584E-437A-A3F1-9DC9909AFD13}" name="Colonne2404"/>
    <tableColumn id="2405" xr3:uid="{968207AC-0DAA-4DBA-8E11-ADBFECCFB17B}" name="Colonne2405"/>
    <tableColumn id="2406" xr3:uid="{1B8BB907-80AD-4F1A-B379-AD79B0F6150E}" name="Colonne2406"/>
    <tableColumn id="2407" xr3:uid="{7D76BF05-4034-440C-BF05-74B604229B10}" name="Colonne2407"/>
    <tableColumn id="2408" xr3:uid="{5C588C3D-2641-4C0D-B6DB-61DB5BA91AEE}" name="Colonne2408"/>
    <tableColumn id="2409" xr3:uid="{CCD13F72-7F04-4AE7-A2CD-5168A638CC4B}" name="Colonne2409"/>
    <tableColumn id="2410" xr3:uid="{A0D37397-B3A0-4B5F-A83A-7681EBEA7B2C}" name="Colonne2410"/>
    <tableColumn id="2411" xr3:uid="{58EE9FE6-A34D-41F0-AC36-BA814EC1D1DF}" name="Colonne2411"/>
    <tableColumn id="2412" xr3:uid="{A6EB0375-722F-48E2-8AAD-F54D05C0EEDE}" name="Colonne2412"/>
    <tableColumn id="2413" xr3:uid="{ED95A4A9-29F8-44DA-B533-F438D3F9BCF7}" name="Colonne2413"/>
    <tableColumn id="2414" xr3:uid="{A772E37A-7981-4B2F-946F-DF6FB3B21FE9}" name="Colonne2414"/>
    <tableColumn id="2415" xr3:uid="{1F58E57B-081B-4583-977F-D0062957CEC8}" name="Colonne2415"/>
    <tableColumn id="2416" xr3:uid="{76A2C5B8-9E88-4F85-AC3A-8A94702C7C51}" name="Colonne2416"/>
    <tableColumn id="2417" xr3:uid="{6DBFEC24-7D6E-4889-9B66-0481BA43E8B6}" name="Colonne2417"/>
    <tableColumn id="2418" xr3:uid="{13500EA5-C3E3-44DB-95E0-3C01802B5B24}" name="Colonne2418"/>
    <tableColumn id="2419" xr3:uid="{19BEC63C-5025-424D-AD38-1F833A051513}" name="Colonne2419"/>
    <tableColumn id="2420" xr3:uid="{0693F8B9-8FC0-43E9-8450-43912E70C819}" name="Colonne2420"/>
    <tableColumn id="2421" xr3:uid="{F9B5917B-D989-498D-8BC5-E451D7AD9B55}" name="Colonne2421"/>
    <tableColumn id="2422" xr3:uid="{42768007-6800-4FC9-8056-78851F2B6FC6}" name="Colonne2422"/>
    <tableColumn id="2423" xr3:uid="{15C276BC-E920-46BA-B15B-CFDF1B13A7FA}" name="Colonne2423"/>
    <tableColumn id="2424" xr3:uid="{DC93F68C-532B-4209-9E8B-EFB80C9D2667}" name="Colonne2424"/>
    <tableColumn id="2425" xr3:uid="{D71934DC-3ED4-4923-8443-C0EC87A81C04}" name="Colonne2425"/>
    <tableColumn id="2426" xr3:uid="{1B43555E-0F48-4B03-A29E-1F7625C66580}" name="Colonne2426"/>
    <tableColumn id="2427" xr3:uid="{BDAF8AE8-37EF-45A7-BC9C-A5C6B68FC278}" name="Colonne2427"/>
    <tableColumn id="2428" xr3:uid="{2CCE071E-37BE-4DD9-A8A6-AF8A684181BC}" name="Colonne2428"/>
    <tableColumn id="2429" xr3:uid="{FE9ED554-59CE-4F68-AC01-7DC6973BF8E1}" name="Colonne2429"/>
    <tableColumn id="2430" xr3:uid="{4BEFA342-61EF-476E-9218-1C37EB76EC71}" name="Colonne2430"/>
    <tableColumn id="2431" xr3:uid="{24B89BCD-A1F4-4D6A-91CB-23B9555F1A0D}" name="Colonne2431"/>
    <tableColumn id="2432" xr3:uid="{1B4FC1B9-239E-41A0-A889-9B28A2FDA424}" name="Colonne2432"/>
    <tableColumn id="2433" xr3:uid="{42D3C141-D8BB-40CA-8EEB-6285212ADDDB}" name="Colonne2433"/>
    <tableColumn id="2434" xr3:uid="{ED3CB2C3-988E-4B18-95F9-40A44F46F409}" name="Colonne2434"/>
    <tableColumn id="2435" xr3:uid="{30521633-237A-4622-AD9F-A2F7EB71E10D}" name="Colonne2435"/>
    <tableColumn id="2436" xr3:uid="{E75CF343-38D4-4486-8EEF-16411045CD10}" name="Colonne2436"/>
    <tableColumn id="2437" xr3:uid="{2714A2EF-1E71-4DB4-AB9E-E94E7E5BD6D2}" name="Colonne2437"/>
    <tableColumn id="2438" xr3:uid="{EEAAA27C-CF63-469E-A41C-FA254BE930FB}" name="Colonne2438"/>
    <tableColumn id="2439" xr3:uid="{D547AD26-8EC0-4151-A5CE-6316684694E2}" name="Colonne2439"/>
    <tableColumn id="2440" xr3:uid="{EC65F30B-72F3-4C8F-9922-B78329F4BB11}" name="Colonne2440"/>
    <tableColumn id="2441" xr3:uid="{90897BBC-986C-436B-B600-5972BB4A4342}" name="Colonne2441"/>
    <tableColumn id="2442" xr3:uid="{846D8CDB-49EC-492F-AD44-495CED70AD4A}" name="Colonne2442"/>
    <tableColumn id="2443" xr3:uid="{40DCB280-08E9-44CA-A668-DADFF44A8E4A}" name="Colonne2443"/>
    <tableColumn id="2444" xr3:uid="{691C9D6F-CAAE-414F-B5EF-A57131E7C3AB}" name="Colonne2444"/>
    <tableColumn id="2445" xr3:uid="{9A2CF476-4B55-4B4A-80D7-592A863D46D8}" name="Colonne2445"/>
    <tableColumn id="2446" xr3:uid="{26E3D17D-EABC-4EFC-A3A6-2E11592A33B7}" name="Colonne2446"/>
    <tableColumn id="2447" xr3:uid="{AA7DE795-BF02-4C71-B42C-4B8FEDEB57BC}" name="Colonne2447"/>
    <tableColumn id="2448" xr3:uid="{61FD89A9-A8CB-4662-B339-ED9A2B46DFF5}" name="Colonne2448"/>
    <tableColumn id="2449" xr3:uid="{CD792347-5703-47A7-A9AC-0197DF8657A2}" name="Colonne2449"/>
    <tableColumn id="2450" xr3:uid="{8EDEA482-1E85-4869-9F23-999A41E2BB7B}" name="Colonne2450"/>
    <tableColumn id="2451" xr3:uid="{9CEEE98B-DC98-44E5-803A-2F2A01043BE3}" name="Colonne2451"/>
    <tableColumn id="2452" xr3:uid="{522155B4-2171-49F7-B129-91F4FEF172FB}" name="Colonne2452"/>
    <tableColumn id="2453" xr3:uid="{3D1CCDC8-FF37-48FB-BFD4-92DD306CEBE0}" name="Colonne2453"/>
    <tableColumn id="2454" xr3:uid="{08E722EB-6FA0-44D0-9A45-E8AABD60CA3F}" name="Colonne2454"/>
    <tableColumn id="2455" xr3:uid="{4CE445C0-7110-4123-8C62-965AB294602A}" name="Colonne2455"/>
    <tableColumn id="2456" xr3:uid="{5E1D534C-790A-4C78-9A4A-9530A2701535}" name="Colonne2456"/>
    <tableColumn id="2457" xr3:uid="{34CE3CBE-19B7-4750-9CF1-8FD50334495E}" name="Colonne2457"/>
    <tableColumn id="2458" xr3:uid="{8A4D13D6-0178-440D-96CD-D056FA839B7D}" name="Colonne2458"/>
    <tableColumn id="2459" xr3:uid="{D131ACB6-684C-4B10-95AF-6B7AB5797777}" name="Colonne2459"/>
    <tableColumn id="2460" xr3:uid="{33B2BA9F-1DBD-4EFA-99C6-190DDFB67594}" name="Colonne2460"/>
    <tableColumn id="2461" xr3:uid="{D9E7E1AE-6C6E-4748-A26F-34A5E7B3377A}" name="Colonne2461"/>
    <tableColumn id="2462" xr3:uid="{6C38A167-5AD9-452B-8E00-2E9784F96090}" name="Colonne2462"/>
    <tableColumn id="2463" xr3:uid="{85FEE816-2977-4821-BCED-691F09D59F60}" name="Colonne2463"/>
    <tableColumn id="2464" xr3:uid="{FF468C13-28BE-431D-8992-1B0BA2E7DB17}" name="Colonne2464"/>
    <tableColumn id="2465" xr3:uid="{6D63F07F-6364-46E1-B224-255A0E6533AD}" name="Colonne2465"/>
    <tableColumn id="2466" xr3:uid="{37CA8725-896A-41C0-8A3D-3DD3C7A3E88C}" name="Colonne2466"/>
    <tableColumn id="2467" xr3:uid="{E016E72D-8D3E-429F-A03C-373577061F25}" name="Colonne2467"/>
    <tableColumn id="2468" xr3:uid="{03F7A409-A06E-4691-9F4A-951D1C0B490F}" name="Colonne2468"/>
    <tableColumn id="2469" xr3:uid="{7494F533-8C70-4B1E-8E35-49ACF395A993}" name="Colonne2469"/>
    <tableColumn id="2470" xr3:uid="{2F296E25-EA82-4643-BCD3-69D3C80C5C19}" name="Colonne2470"/>
    <tableColumn id="2471" xr3:uid="{A0A30557-C19F-4D20-ADB7-AA69FF0F4EDB}" name="Colonne2471"/>
    <tableColumn id="2472" xr3:uid="{32B01799-A8BE-43F5-9A63-07A48BB3F9D5}" name="Colonne2472"/>
    <tableColumn id="2473" xr3:uid="{64744972-4096-496D-B068-FFEA0EA5933C}" name="Colonne2473"/>
    <tableColumn id="2474" xr3:uid="{4111BDE0-5D67-4124-8B32-5B5E70F10C53}" name="Colonne2474"/>
    <tableColumn id="2475" xr3:uid="{F2034E9F-7F80-414F-B7DE-AF8AE7B7F1A9}" name="Colonne2475"/>
    <tableColumn id="2476" xr3:uid="{F3F3E61C-B707-435C-8F4B-33716BAA5B99}" name="Colonne2476"/>
    <tableColumn id="2477" xr3:uid="{086AB6D5-6A37-4003-A7D4-B431A3A5DE68}" name="Colonne2477"/>
    <tableColumn id="2478" xr3:uid="{62C92CF8-73C5-415F-B65E-153C6B0416EA}" name="Colonne2478"/>
    <tableColumn id="2479" xr3:uid="{66FB55EB-42FA-459D-8A4E-CCAF99A1E43C}" name="Colonne2479"/>
    <tableColumn id="2480" xr3:uid="{F042DFC1-8C24-47F2-AF60-F560833495B9}" name="Colonne2480"/>
    <tableColumn id="2481" xr3:uid="{EA53B80E-EC51-465F-993E-F17EA3387B4B}" name="Colonne2481"/>
    <tableColumn id="2482" xr3:uid="{9FBB20DB-B19D-494C-9131-081CB1EF6301}" name="Colonne2482"/>
    <tableColumn id="2483" xr3:uid="{B4040A1D-7504-4318-8ADC-7864981A0520}" name="Colonne2483"/>
    <tableColumn id="2484" xr3:uid="{651DDDF1-1117-497B-8F26-EDB56B9F7EEA}" name="Colonne2484"/>
    <tableColumn id="2485" xr3:uid="{3EBF9B08-0412-47F7-BADA-6D698F3F2C07}" name="Colonne2485"/>
    <tableColumn id="2486" xr3:uid="{FC540247-E834-443D-BB35-FD2BC055EDFD}" name="Colonne2486"/>
    <tableColumn id="2487" xr3:uid="{CBDE4311-7733-40E7-BC2E-68E04AA48F48}" name="Colonne2487"/>
    <tableColumn id="2488" xr3:uid="{BF1FD73F-7561-4045-9855-FA7ED5CB41D9}" name="Colonne2488"/>
    <tableColumn id="2489" xr3:uid="{CD50F026-8D18-4E8A-BA20-D85BA92D2A7A}" name="Colonne2489"/>
    <tableColumn id="2490" xr3:uid="{22C3339B-194D-410F-AC56-F4A7F75EB56C}" name="Colonne2490"/>
    <tableColumn id="2491" xr3:uid="{C1BF4898-6BB5-4EDE-9582-D838F95F9C11}" name="Colonne2491"/>
    <tableColumn id="2492" xr3:uid="{CE2EFF1A-0778-4B07-83F1-02AEF45AA95F}" name="Colonne2492"/>
    <tableColumn id="2493" xr3:uid="{28CC60EE-6A99-48F0-B4B6-F8DFD9FF92D2}" name="Colonne2493"/>
    <tableColumn id="2494" xr3:uid="{FBC06097-2DE2-467F-BF4B-B42E4E87EBF5}" name="Colonne2494"/>
    <tableColumn id="2495" xr3:uid="{F1C01E8F-C58F-48D0-9139-B9991F6A5CAA}" name="Colonne2495"/>
    <tableColumn id="2496" xr3:uid="{47A9BB51-8282-4C29-984A-34965A4C03FF}" name="Colonne2496"/>
    <tableColumn id="2497" xr3:uid="{2C79B115-819E-44F2-BE83-AEB78DA24C08}" name="Colonne2497"/>
    <tableColumn id="2498" xr3:uid="{1A027126-8D00-4FDF-AC87-FFA17933DE48}" name="Colonne2498"/>
    <tableColumn id="2499" xr3:uid="{C2BC4F50-3635-48FC-962D-72F1457616E2}" name="Colonne2499"/>
    <tableColumn id="2500" xr3:uid="{D3789C79-7F17-447F-B4A9-113DE43D1971}" name="Colonne2500"/>
    <tableColumn id="2501" xr3:uid="{35B24F63-CE80-4A58-87B9-C63A91E49D09}" name="Colonne2501"/>
    <tableColumn id="2502" xr3:uid="{2703B961-229F-49D4-B7E7-5661A83612AA}" name="Colonne2502"/>
    <tableColumn id="2503" xr3:uid="{B2E91AF3-19A3-4757-BBE6-A5D63C39987D}" name="Colonne2503"/>
    <tableColumn id="2504" xr3:uid="{E8975271-478D-46E0-B8C4-375B6AC8B1D4}" name="Colonne2504"/>
    <tableColumn id="2505" xr3:uid="{9C666231-9603-4B8E-A148-3C1B151BA3DA}" name="Colonne2505"/>
    <tableColumn id="2506" xr3:uid="{25850DB4-6D76-4EA5-9DD9-09787A0B8853}" name="Colonne2506"/>
    <tableColumn id="2507" xr3:uid="{3CCD97CD-48E9-44AB-890C-A39512C5D900}" name="Colonne2507"/>
    <tableColumn id="2508" xr3:uid="{195A8BDD-54F6-40A7-AAC4-920413BE83D1}" name="Colonne2508"/>
    <tableColumn id="2509" xr3:uid="{420BE3A3-CF87-4F99-8EE6-8B24AB5EED08}" name="Colonne2509"/>
    <tableColumn id="2510" xr3:uid="{2B69C3F3-F19A-4D54-8AB7-F43104CCB429}" name="Colonne2510"/>
    <tableColumn id="2511" xr3:uid="{CC60D2AF-0637-40BF-9820-283224F12529}" name="Colonne2511"/>
    <tableColumn id="2512" xr3:uid="{1BE44252-BAA1-4C8E-B681-85713175C880}" name="Colonne2512"/>
    <tableColumn id="2513" xr3:uid="{6400CF5E-3738-4011-8604-C471C5EDE520}" name="Colonne2513"/>
    <tableColumn id="2514" xr3:uid="{5A2E579F-2768-4AA7-AF37-CA522E80FF7B}" name="Colonne2514"/>
    <tableColumn id="2515" xr3:uid="{E1BCAA39-AF30-469D-A2C7-5D083638638D}" name="Colonne2515"/>
    <tableColumn id="2516" xr3:uid="{698746C6-8B1A-4F05-AD9B-990C753D4203}" name="Colonne2516"/>
    <tableColumn id="2517" xr3:uid="{EB7E23E1-ED61-4CCA-AD80-7AC99B9818BA}" name="Colonne2517"/>
    <tableColumn id="2518" xr3:uid="{3B7D5C56-5AA7-479F-8F39-FE573F1A14D6}" name="Colonne2518"/>
    <tableColumn id="2519" xr3:uid="{FEA3BCED-B3B1-4F78-89EA-371782B976E7}" name="Colonne2519"/>
    <tableColumn id="2520" xr3:uid="{CD3947AB-A93A-438F-96A9-4A7023B4EAA2}" name="Colonne2520"/>
    <tableColumn id="2521" xr3:uid="{24591569-896A-49DF-A784-4259AB29129B}" name="Colonne2521"/>
    <tableColumn id="2522" xr3:uid="{CFE0B032-6FB2-4DB3-915D-039FD039A0EB}" name="Colonne2522"/>
    <tableColumn id="2523" xr3:uid="{8F6B74C1-61C5-4BD1-9B7B-DB955B9BD2C0}" name="Colonne2523"/>
    <tableColumn id="2524" xr3:uid="{278A27CE-DCCA-49B7-B758-F86813BBCB3E}" name="Colonne2524"/>
    <tableColumn id="2525" xr3:uid="{0BEEEDF0-B5E9-4BE2-964A-16BA6227C43E}" name="Colonne2525"/>
    <tableColumn id="2526" xr3:uid="{7A146224-4D25-4528-B2FD-A3CD60524603}" name="Colonne2526"/>
    <tableColumn id="2527" xr3:uid="{0F212154-1D70-415F-8A63-DE4A872D9400}" name="Colonne2527"/>
    <tableColumn id="2528" xr3:uid="{8D8DA243-A210-4120-AEC2-C7DEE8BD8B56}" name="Colonne2528"/>
    <tableColumn id="2529" xr3:uid="{AE377146-2235-401B-AA78-0CF964C771CC}" name="Colonne2529"/>
    <tableColumn id="2530" xr3:uid="{294AACB5-00EE-4486-909D-A755E128F0C3}" name="Colonne2530"/>
    <tableColumn id="2531" xr3:uid="{B7AC4940-4E2D-4140-A8DA-092D0CAF8868}" name="Colonne2531"/>
    <tableColumn id="2532" xr3:uid="{1173C176-7C67-4D18-9BDA-39895DA9F004}" name="Colonne2532"/>
    <tableColumn id="2533" xr3:uid="{D68CE6A7-7E23-4B7D-9DAA-370DB624B70E}" name="Colonne2533"/>
    <tableColumn id="2534" xr3:uid="{CE43AAB7-B183-41F6-A780-E3A9D95ADF9E}" name="Colonne2534"/>
    <tableColumn id="2535" xr3:uid="{35E23002-B004-4140-8800-0A05C7C7A444}" name="Colonne2535"/>
    <tableColumn id="2536" xr3:uid="{D2D4FED5-8FE4-488B-B442-814F527E1E7B}" name="Colonne2536"/>
    <tableColumn id="2537" xr3:uid="{42F6E55B-4911-404B-9E11-5665A95E50F6}" name="Colonne2537"/>
    <tableColumn id="2538" xr3:uid="{94619599-9074-43EE-BE78-E55D17C4BB25}" name="Colonne2538"/>
    <tableColumn id="2539" xr3:uid="{693CB8D7-9787-4B6A-903C-2636D07ACE29}" name="Colonne2539"/>
    <tableColumn id="2540" xr3:uid="{85770979-EC2A-42CC-9120-2378AD50823E}" name="Colonne2540"/>
    <tableColumn id="2541" xr3:uid="{F83E26B2-DEFE-4009-B19B-E6C02825BBE3}" name="Colonne2541"/>
    <tableColumn id="2542" xr3:uid="{F71E1E4E-A85B-4931-AC36-C61393593EB0}" name="Colonne2542"/>
    <tableColumn id="2543" xr3:uid="{6B85D11E-EE78-4D34-B1A3-3F266065B71B}" name="Colonne2543"/>
    <tableColumn id="2544" xr3:uid="{4C237501-FEA0-4BB5-B453-D51BBCA8EED4}" name="Colonne2544"/>
    <tableColumn id="2545" xr3:uid="{E1CB0590-B126-4A0A-B485-FA8387785BC0}" name="Colonne2545"/>
    <tableColumn id="2546" xr3:uid="{08A44025-275A-41DB-B06E-004E6B0632E0}" name="Colonne2546"/>
    <tableColumn id="2547" xr3:uid="{DFA5DF57-E820-4639-B43D-BF7C54077F92}" name="Colonne2547"/>
    <tableColumn id="2548" xr3:uid="{7B8CB3AC-8F83-4A8F-90CA-8D972017D0F6}" name="Colonne2548"/>
    <tableColumn id="2549" xr3:uid="{169D4990-F7AE-4C44-A0C3-32B9B1EBB27E}" name="Colonne2549"/>
    <tableColumn id="2550" xr3:uid="{1A1FA548-80E9-4FEC-9A1C-D5B636598569}" name="Colonne2550"/>
    <tableColumn id="2551" xr3:uid="{09F017C8-EE20-4455-88CE-95DE70936A19}" name="Colonne2551"/>
    <tableColumn id="2552" xr3:uid="{324299CD-2257-4730-95CF-826BD85A7574}" name="Colonne2552"/>
    <tableColumn id="2553" xr3:uid="{17348776-B066-420C-8A30-DAA9E8EFF128}" name="Colonne2553"/>
    <tableColumn id="2554" xr3:uid="{E54A565B-E42F-461A-905B-1F4EF56DE2D4}" name="Colonne2554"/>
    <tableColumn id="2555" xr3:uid="{FCE9841F-492B-4D1D-8FFB-78C93EEADA5B}" name="Colonne2555"/>
    <tableColumn id="2556" xr3:uid="{2D6C0EFA-BA58-45C1-97BB-A79A8A78C442}" name="Colonne2556"/>
    <tableColumn id="2557" xr3:uid="{F4423BE6-6CC9-4740-B39B-BCE8A8C40A09}" name="Colonne2557"/>
    <tableColumn id="2558" xr3:uid="{09F8FCD4-1F1A-4EF5-B289-4F8C1EEC9209}" name="Colonne2558"/>
    <tableColumn id="2559" xr3:uid="{09E37E8E-256D-4543-8A91-FBA33186A09E}" name="Colonne2559"/>
    <tableColumn id="2560" xr3:uid="{BA93A12F-E05E-4038-9E8C-31195BEE3257}" name="Colonne2560"/>
    <tableColumn id="2561" xr3:uid="{8619EAB4-32E6-4DC7-95FD-C4FE3AB27C22}" name="Colonne2561"/>
    <tableColumn id="2562" xr3:uid="{8A874596-A6A5-4986-96BB-4B8B8BFDBF17}" name="Colonne2562"/>
    <tableColumn id="2563" xr3:uid="{A2B9D021-E6E3-4867-81EE-C42C196FFA1C}" name="Colonne2563"/>
    <tableColumn id="2564" xr3:uid="{B1BB4836-0664-4046-95EF-356F1595FDCF}" name="Colonne2564"/>
    <tableColumn id="2565" xr3:uid="{5F2B7BBC-A7E0-4262-9529-C14CEAB61A5B}" name="Colonne2565"/>
    <tableColumn id="2566" xr3:uid="{C50EA03A-7858-40A0-AD2A-5DE54D6D2B44}" name="Colonne2566"/>
    <tableColumn id="2567" xr3:uid="{A53C7877-2F18-4D7B-B893-43C7D76723E8}" name="Colonne2567"/>
    <tableColumn id="2568" xr3:uid="{1DE6B365-1625-49B3-8CC0-03322366D362}" name="Colonne2568"/>
    <tableColumn id="2569" xr3:uid="{247137E6-1314-44CC-82B9-C741B5A54D36}" name="Colonne2569"/>
    <tableColumn id="2570" xr3:uid="{83239D94-42FB-457B-A600-6E3868918C7E}" name="Colonne2570"/>
    <tableColumn id="2571" xr3:uid="{95ED4821-C514-4E04-9C1B-08AFE7B0E2FE}" name="Colonne2571"/>
    <tableColumn id="2572" xr3:uid="{5B673FD9-66BC-4072-B495-2614EF41248E}" name="Colonne2572"/>
    <tableColumn id="2573" xr3:uid="{1B0A1934-6B3D-49E2-9F5A-36228DF3A7E3}" name="Colonne2573"/>
    <tableColumn id="2574" xr3:uid="{2EFED951-7F59-48CC-9759-40E4DA61433A}" name="Colonne2574"/>
    <tableColumn id="2575" xr3:uid="{76E3078F-AD3D-4B6D-85CB-D18B73405FD2}" name="Colonne2575"/>
    <tableColumn id="2576" xr3:uid="{BF82CECE-A976-4991-A13E-EC183D5F3F87}" name="Colonne2576"/>
    <tableColumn id="2577" xr3:uid="{90B28A2B-1B09-4D30-A769-F14A3A0D333E}" name="Colonne2577"/>
    <tableColumn id="2578" xr3:uid="{F1EA2C2F-3657-4DAB-ACFA-7D59629A3F38}" name="Colonne2578"/>
    <tableColumn id="2579" xr3:uid="{75D0AE86-423F-435D-8709-A0BFA84FD8AD}" name="Colonne2579"/>
    <tableColumn id="2580" xr3:uid="{74EA0738-D632-457D-84AB-692FF47810DB}" name="Colonne2580"/>
    <tableColumn id="2581" xr3:uid="{225F4AB8-1BC5-4746-A773-BA5599D5FE3F}" name="Colonne2581"/>
    <tableColumn id="2582" xr3:uid="{3EEF17E7-9702-48E3-B8E7-DEFA431514DE}" name="Colonne2582"/>
    <tableColumn id="2583" xr3:uid="{174EA465-15D6-42EA-8AC8-56580350D8C2}" name="Colonne2583"/>
    <tableColumn id="2584" xr3:uid="{088CB28A-EBFE-4CEF-B12C-48B8AF6730F5}" name="Colonne2584"/>
    <tableColumn id="2585" xr3:uid="{2BA7B81A-2344-4414-8475-0B56234DAACB}" name="Colonne2585"/>
    <tableColumn id="2586" xr3:uid="{CBFE84E0-7EEA-4DC6-855C-CDFE52903229}" name="Colonne2586"/>
    <tableColumn id="2587" xr3:uid="{CF525865-00EC-4991-A4C2-7021781FDD60}" name="Colonne2587"/>
    <tableColumn id="2588" xr3:uid="{60DF3019-171D-4024-9F81-22CDB9CB61AF}" name="Colonne2588"/>
    <tableColumn id="2589" xr3:uid="{B9E2E818-AF0D-4114-AFB5-A627563A2C7F}" name="Colonne2589"/>
    <tableColumn id="2590" xr3:uid="{EEBD6B9E-8E6C-488A-9211-2114230B5ECE}" name="Colonne2590"/>
    <tableColumn id="2591" xr3:uid="{1189726F-F1DE-4F3F-AD72-9599541FD591}" name="Colonne2591"/>
    <tableColumn id="2592" xr3:uid="{E15B97A1-667D-4F8E-A62A-1C8FE103DB2B}" name="Colonne2592"/>
    <tableColumn id="2593" xr3:uid="{7B3F4B0C-7601-4DE7-8211-F7A1468E4394}" name="Colonne2593"/>
    <tableColumn id="2594" xr3:uid="{80F995FE-3CC8-41EC-B892-1F7F1E903119}" name="Colonne2594"/>
    <tableColumn id="2595" xr3:uid="{D88CE9BD-EAF6-4F31-8E07-D0674B9202AB}" name="Colonne2595"/>
    <tableColumn id="2596" xr3:uid="{177C0A48-AA74-4A8D-B749-F919D581EE03}" name="Colonne2596"/>
    <tableColumn id="2597" xr3:uid="{B6E8725F-5095-4400-B867-69BB24A2C45A}" name="Colonne2597"/>
    <tableColumn id="2598" xr3:uid="{9C288C70-7A58-4243-8D98-30256414A9D1}" name="Colonne2598"/>
    <tableColumn id="2599" xr3:uid="{BFB3B844-70F8-4E21-A2B4-8EBD1D36F8EE}" name="Colonne2599"/>
    <tableColumn id="2600" xr3:uid="{2885D320-9E4D-4223-9546-97A7C317ABE4}" name="Colonne2600"/>
    <tableColumn id="2601" xr3:uid="{4EB24295-7056-4887-B5EF-3E52440E3264}" name="Colonne2601"/>
    <tableColumn id="2602" xr3:uid="{6BE10C64-CD7A-4CDE-88FA-32259AF9708A}" name="Colonne2602"/>
    <tableColumn id="2603" xr3:uid="{9A36DB8E-59EB-49B7-A5AD-0FD568CD191D}" name="Colonne2603"/>
    <tableColumn id="2604" xr3:uid="{88E09F25-CDA8-4B51-B019-1F6A95921AAC}" name="Colonne2604"/>
    <tableColumn id="2605" xr3:uid="{E7ACA882-8213-4940-8E31-4700A86B51D1}" name="Colonne2605"/>
    <tableColumn id="2606" xr3:uid="{62C1B3B5-0B8D-4C92-8080-E2EBF1859471}" name="Colonne2606"/>
    <tableColumn id="2607" xr3:uid="{115B05B9-C6C6-4D51-86FC-08C9FF149932}" name="Colonne2607"/>
    <tableColumn id="2608" xr3:uid="{72135FC2-C65C-420D-B092-79B74A0F910F}" name="Colonne2608"/>
    <tableColumn id="2609" xr3:uid="{199EC528-0D9B-4E2A-AA51-A1B0D86B1200}" name="Colonne2609"/>
    <tableColumn id="2610" xr3:uid="{04CC2D51-FD7B-495B-9C35-0220CE44A753}" name="Colonne2610"/>
    <tableColumn id="2611" xr3:uid="{FD1E6BD4-EC26-47E4-A347-1849B54119A4}" name="Colonne2611"/>
    <tableColumn id="2612" xr3:uid="{C4725060-34F5-4431-A66A-7EBA8681BD33}" name="Colonne2612"/>
    <tableColumn id="2613" xr3:uid="{9DF6CE68-6FDF-4535-AE80-909BF79DE8DF}" name="Colonne2613"/>
    <tableColumn id="2614" xr3:uid="{8A386942-1324-4F29-975B-92B4A51020AF}" name="Colonne2614"/>
    <tableColumn id="2615" xr3:uid="{0169E779-5108-49B4-AAEE-3411C2915484}" name="Colonne2615"/>
    <tableColumn id="2616" xr3:uid="{309C08DC-EA36-4E93-BF61-EF04B58A8103}" name="Colonne2616"/>
    <tableColumn id="2617" xr3:uid="{C6EE6432-2AC6-41CB-BF22-5379A798148A}" name="Colonne2617"/>
    <tableColumn id="2618" xr3:uid="{D8BCAF8D-1A85-4ED8-BA57-4D908A3C83E1}" name="Colonne2618"/>
    <tableColumn id="2619" xr3:uid="{36CAA0DB-FAA2-4088-8AB7-5F3F7CBB23E0}" name="Colonne2619"/>
    <tableColumn id="2620" xr3:uid="{EBB709FA-FE3C-4B4F-9965-08D54581142D}" name="Colonne2620"/>
    <tableColumn id="2621" xr3:uid="{DFA1BED6-444C-478A-9A7A-442E05E626B3}" name="Colonne2621"/>
    <tableColumn id="2622" xr3:uid="{5E6FC1A2-7992-4BFC-9FEF-7984024BA07F}" name="Colonne2622"/>
    <tableColumn id="2623" xr3:uid="{F3794333-0551-4898-BA73-9BE282552A26}" name="Colonne2623"/>
    <tableColumn id="2624" xr3:uid="{EC34711B-C390-4A74-9A19-47FC290A4E85}" name="Colonne2624"/>
    <tableColumn id="2625" xr3:uid="{853ADE77-FB7C-42FA-B351-1E8877630938}" name="Colonne2625"/>
    <tableColumn id="2626" xr3:uid="{55439B9B-CA48-4D61-B1CF-38216345AB98}" name="Colonne2626"/>
    <tableColumn id="2627" xr3:uid="{69E42A85-77B2-428F-90AC-6CEDED47DD93}" name="Colonne2627"/>
    <tableColumn id="2628" xr3:uid="{D63FB400-29D2-4446-B8C2-788FFFB192C3}" name="Colonne2628"/>
    <tableColumn id="2629" xr3:uid="{099E3706-CBB0-4B9F-BA26-81BFECBC6D79}" name="Colonne2629"/>
    <tableColumn id="2630" xr3:uid="{B303EDF7-FE00-4576-AFB9-C95CE2C84E31}" name="Colonne2630"/>
    <tableColumn id="2631" xr3:uid="{F4FFBC30-1D7D-4309-9BE5-C0E54DECCAB6}" name="Colonne2631"/>
    <tableColumn id="2632" xr3:uid="{8F46B804-D336-4119-AD82-B30AD497174A}" name="Colonne2632"/>
    <tableColumn id="2633" xr3:uid="{2F7802F9-B0FE-4A03-B5D3-394C2CE71D48}" name="Colonne2633"/>
    <tableColumn id="2634" xr3:uid="{F9379617-18D2-4A5B-A0AC-7EE48D96E780}" name="Colonne2634"/>
    <tableColumn id="2635" xr3:uid="{887A3360-DBF5-4E07-83D8-8F2458D739A8}" name="Colonne2635"/>
    <tableColumn id="2636" xr3:uid="{0DF4A0B7-42F5-4102-B847-B3315F93976A}" name="Colonne2636"/>
    <tableColumn id="2637" xr3:uid="{C2A36A19-CE98-4E05-96C5-04D0BE1C58BC}" name="Colonne2637"/>
    <tableColumn id="2638" xr3:uid="{0827937E-EF07-4985-988B-94D30C5ABFD7}" name="Colonne2638"/>
    <tableColumn id="2639" xr3:uid="{D946A851-9A2B-417D-9543-44AB2BC6686A}" name="Colonne2639"/>
    <tableColumn id="2640" xr3:uid="{F5E44A81-519B-40D8-87E6-14B50B39BB5C}" name="Colonne2640"/>
    <tableColumn id="2641" xr3:uid="{0FFCB684-DE76-4A04-AB8E-0950D7A64DCF}" name="Colonne2641"/>
    <tableColumn id="2642" xr3:uid="{9394D295-9D84-4F66-B52B-E710A9225A75}" name="Colonne2642"/>
    <tableColumn id="2643" xr3:uid="{0BFB38BD-CFC2-46A0-BD7E-FEF61AA68188}" name="Colonne2643"/>
    <tableColumn id="2644" xr3:uid="{6FBB4A37-83CF-40F3-8B4D-AEB8A9C3CB65}" name="Colonne2644"/>
    <tableColumn id="2645" xr3:uid="{E8B3FB67-8545-4C8C-978C-6B9BB4BEADCD}" name="Colonne2645"/>
    <tableColumn id="2646" xr3:uid="{A727C4D9-5C38-4B8D-85D9-95CDC96C6013}" name="Colonne2646"/>
    <tableColumn id="2647" xr3:uid="{8CC21366-1D04-4CEB-91E0-D48C1847F4DC}" name="Colonne2647"/>
    <tableColumn id="2648" xr3:uid="{96F9F420-3804-4366-8FC7-12F1A16DFD20}" name="Colonne2648"/>
    <tableColumn id="2649" xr3:uid="{DEEFE37A-7B50-456E-92E7-1D798A257719}" name="Colonne2649"/>
    <tableColumn id="2650" xr3:uid="{76726829-DF97-4262-8593-6B7C1BEBA5A7}" name="Colonne2650"/>
    <tableColumn id="2651" xr3:uid="{C23E83D1-C68F-4F81-8E3F-FEFD2CE0B0E9}" name="Colonne2651"/>
    <tableColumn id="2652" xr3:uid="{889D6117-3109-4782-B055-BDEB43B857E9}" name="Colonne2652"/>
    <tableColumn id="2653" xr3:uid="{96C76ECE-DA57-48BA-A82F-C3064B0C4B41}" name="Colonne2653"/>
    <tableColumn id="2654" xr3:uid="{9E162E3F-E318-4525-99A9-22C3D4CE4916}" name="Colonne2654"/>
    <tableColumn id="2655" xr3:uid="{F7C0AF1E-802C-4496-9C91-0DCD18C524F9}" name="Colonne2655"/>
    <tableColumn id="2656" xr3:uid="{06892C75-6EF8-4FDC-BBE5-67E8D61727C8}" name="Colonne2656"/>
    <tableColumn id="2657" xr3:uid="{0D67A063-2E93-43D1-A3A4-B83FBAD7A7C4}" name="Colonne2657"/>
    <tableColumn id="2658" xr3:uid="{4CC7A8C4-727F-47E1-8D51-B43F5B7EAB8A}" name="Colonne2658"/>
    <tableColumn id="2659" xr3:uid="{0DCBE4D9-A888-41D9-959B-ECFB89A123E7}" name="Colonne2659"/>
    <tableColumn id="2660" xr3:uid="{C668DF66-154E-4E5A-AEC1-4C21F3422D74}" name="Colonne2660"/>
    <tableColumn id="2661" xr3:uid="{F71CFF9F-FEA5-4777-B29A-719720287AF1}" name="Colonne2661"/>
    <tableColumn id="2662" xr3:uid="{EEAD0B9B-6B9E-4C8D-BE9A-A5FC84E0E987}" name="Colonne2662"/>
    <tableColumn id="2663" xr3:uid="{CB291EF3-994E-408D-98A3-4AC68F8F110D}" name="Colonne2663"/>
    <tableColumn id="2664" xr3:uid="{6726C2E5-467D-42E0-8788-A3A8464BE8F8}" name="Colonne2664"/>
    <tableColumn id="2665" xr3:uid="{6FBAA4D1-9F65-4FAB-9A87-7B11829EC506}" name="Colonne2665"/>
    <tableColumn id="2666" xr3:uid="{F8DB13A7-CCC7-401F-B375-37171D424997}" name="Colonne2666"/>
    <tableColumn id="2667" xr3:uid="{AA115CCA-0654-4389-9304-0ADDD9FA88C1}" name="Colonne2667"/>
    <tableColumn id="2668" xr3:uid="{354A3FF9-6B98-4F05-8675-B9FF8FF25004}" name="Colonne2668"/>
    <tableColumn id="2669" xr3:uid="{9C63B746-2042-4B67-87C8-A5E78485AC0C}" name="Colonne2669"/>
    <tableColumn id="2670" xr3:uid="{DCA41BD4-6E7F-4B03-8233-FB635769C7DC}" name="Colonne2670"/>
    <tableColumn id="2671" xr3:uid="{924223EF-F191-410E-935A-B34101C657D3}" name="Colonne2671"/>
    <tableColumn id="2672" xr3:uid="{3CBA07A0-D1A3-460F-92DF-6883647530B0}" name="Colonne2672"/>
    <tableColumn id="2673" xr3:uid="{32F2F20A-D6A7-4D34-BCBE-F86BE9C1C566}" name="Colonne2673"/>
    <tableColumn id="2674" xr3:uid="{0A53E00C-7CC0-4B15-BA5C-7FAEC859173B}" name="Colonne2674"/>
    <tableColumn id="2675" xr3:uid="{E4D33282-85A1-4636-BA00-593938F975EF}" name="Colonne2675"/>
    <tableColumn id="2676" xr3:uid="{E56A9910-6E82-488C-B054-23FB96A05532}" name="Colonne2676"/>
    <tableColumn id="2677" xr3:uid="{6EF8527C-6D40-40FF-ADAC-640AF95BE78A}" name="Colonne2677"/>
    <tableColumn id="2678" xr3:uid="{FED5465B-18B6-4EA7-85BF-C33EAB16AC94}" name="Colonne2678"/>
    <tableColumn id="2679" xr3:uid="{9D9D1049-32D8-49BF-841F-62F899AA5D08}" name="Colonne2679"/>
    <tableColumn id="2680" xr3:uid="{5386F1AB-BF10-4610-851A-E944566B4974}" name="Colonne2680"/>
    <tableColumn id="2681" xr3:uid="{AE546CBC-3E4B-4E23-81D4-DDB230FE86FF}" name="Colonne2681"/>
    <tableColumn id="2682" xr3:uid="{2D0A8AA1-BB6A-438B-B1DD-840BCD0F88E8}" name="Colonne2682"/>
    <tableColumn id="2683" xr3:uid="{8231AD2E-6AED-4FC3-B762-42568CAB4148}" name="Colonne2683"/>
    <tableColumn id="2684" xr3:uid="{FFD6D632-E4DE-4E26-9886-BF400B7E39BD}" name="Colonne2684"/>
    <tableColumn id="2685" xr3:uid="{D847E7E0-AC59-466E-AE1E-3C928AA11EEF}" name="Colonne2685"/>
    <tableColumn id="2686" xr3:uid="{10E8DFE5-416E-43C2-9677-40DD4B617287}" name="Colonne2686"/>
    <tableColumn id="2687" xr3:uid="{2EC28313-54F1-4291-A548-39F50428BE22}" name="Colonne2687"/>
    <tableColumn id="2688" xr3:uid="{E83A9458-8F0F-41BD-BD1B-0FDBFC155F87}" name="Colonne2688"/>
    <tableColumn id="2689" xr3:uid="{366F85BD-C51D-458D-85E4-2E41457AA2F4}" name="Colonne2689"/>
    <tableColumn id="2690" xr3:uid="{A5A73A5B-DBC4-431F-A8E4-36B7B8ABDF74}" name="Colonne2690"/>
    <tableColumn id="2691" xr3:uid="{F2DBD7F2-1B4C-4FFE-AE79-677CD967B872}" name="Colonne2691"/>
    <tableColumn id="2692" xr3:uid="{B6E7C0AB-7CD2-4F27-9997-559584FE381D}" name="Colonne2692"/>
    <tableColumn id="2693" xr3:uid="{D62AAF9A-485C-4D39-867D-6057E88E5EA8}" name="Colonne2693"/>
    <tableColumn id="2694" xr3:uid="{61577026-059A-452A-A4C1-2E7818E01F57}" name="Colonne2694"/>
    <tableColumn id="2695" xr3:uid="{DC821A34-CD57-4052-AD61-377948BF2BD0}" name="Colonne2695"/>
    <tableColumn id="2696" xr3:uid="{DA1C3843-420E-41E0-B2EE-1A947340BD91}" name="Colonne2696"/>
    <tableColumn id="2697" xr3:uid="{0982F3A2-56FF-4986-8374-9635CA4B195B}" name="Colonne2697"/>
    <tableColumn id="2698" xr3:uid="{91B6278D-0243-4DC5-999D-6117F833F1C7}" name="Colonne2698"/>
    <tableColumn id="2699" xr3:uid="{899E2660-36BC-470B-8263-19C6C88991AD}" name="Colonne2699"/>
    <tableColumn id="2700" xr3:uid="{63005AA9-7171-4BF3-A281-6717EB8A5E0A}" name="Colonne2700"/>
    <tableColumn id="2701" xr3:uid="{39F86A81-8684-43CF-9ABB-46A0E5E35482}" name="Colonne2701"/>
    <tableColumn id="2702" xr3:uid="{9F1B21B1-B94B-4164-9D69-923EF5520EDC}" name="Colonne2702"/>
    <tableColumn id="2703" xr3:uid="{B3B5E92A-D77F-4587-81E4-2F91D4C0666D}" name="Colonne2703"/>
    <tableColumn id="2704" xr3:uid="{E26B7FB0-3289-4032-A925-01C2600C2DE8}" name="Colonne2704"/>
    <tableColumn id="2705" xr3:uid="{85625247-9F15-4CED-B9FD-796C5C88F89B}" name="Colonne2705"/>
    <tableColumn id="2706" xr3:uid="{05D1C3D8-151B-459F-BD1F-02BB0E029E50}" name="Colonne2706"/>
    <tableColumn id="2707" xr3:uid="{ECCBB3EB-EA11-4790-8F81-A50036574947}" name="Colonne2707"/>
    <tableColumn id="2708" xr3:uid="{5A9AB58A-E473-48B9-881D-F645019CD3C9}" name="Colonne2708"/>
    <tableColumn id="2709" xr3:uid="{574918DB-F884-446E-9480-38BD4E3B5431}" name="Colonne2709"/>
    <tableColumn id="2710" xr3:uid="{E5658714-B641-449B-9E22-9F68975E7180}" name="Colonne2710"/>
    <tableColumn id="2711" xr3:uid="{5EBBB3E5-73C6-4B88-8E7B-2594FA09B3F3}" name="Colonne2711"/>
    <tableColumn id="2712" xr3:uid="{D19487F9-5FD8-4BED-BC3D-FF4FB0AE35CF}" name="Colonne2712"/>
    <tableColumn id="2713" xr3:uid="{AA0B5C1D-576B-42E9-9D59-4FA27834D2A3}" name="Colonne2713"/>
    <tableColumn id="2714" xr3:uid="{C99741CD-A793-492F-AED8-5293E2811524}" name="Colonne2714"/>
    <tableColumn id="2715" xr3:uid="{2354BFDC-C1F1-44CF-B4E4-E2564899E7D6}" name="Colonne2715"/>
    <tableColumn id="2716" xr3:uid="{DF878B38-68E4-4020-9D2C-9326C95F2B00}" name="Colonne2716"/>
    <tableColumn id="2717" xr3:uid="{5FC69C0C-2711-4E5C-A3C4-D6FBE5E2C71C}" name="Colonne2717"/>
    <tableColumn id="2718" xr3:uid="{57FE36DB-6130-4ABD-BBC9-C399286F905F}" name="Colonne2718"/>
    <tableColumn id="2719" xr3:uid="{26F99B73-E66D-419B-8C49-93CD0127C04F}" name="Colonne2719"/>
    <tableColumn id="2720" xr3:uid="{0792B0BC-99B4-4ED6-ACDB-34F46442174D}" name="Colonne2720"/>
    <tableColumn id="2721" xr3:uid="{F6EFCA2C-BFBA-4549-AD4F-6FE29FC77695}" name="Colonne2721"/>
    <tableColumn id="2722" xr3:uid="{C1C746DD-BAF9-42E5-B431-B8212AEAA3D2}" name="Colonne2722"/>
    <tableColumn id="2723" xr3:uid="{26DDE877-1FC7-4D50-9BEC-B66992DBB1B8}" name="Colonne2723"/>
    <tableColumn id="2724" xr3:uid="{548917F9-15DA-4F34-B94E-75645A39DDD2}" name="Colonne2724"/>
    <tableColumn id="2725" xr3:uid="{8D890DB7-2D30-4A9A-B20F-661EC8A66A5C}" name="Colonne2725"/>
    <tableColumn id="2726" xr3:uid="{46328954-5AEB-4826-896D-A8EA2A124E3F}" name="Colonne2726"/>
    <tableColumn id="2727" xr3:uid="{D7354847-A834-46D1-8639-6E880F6F55D6}" name="Colonne2727"/>
    <tableColumn id="2728" xr3:uid="{E8EEB520-BB96-4611-B9FB-2FF19D10DA61}" name="Colonne2728"/>
    <tableColumn id="2729" xr3:uid="{9CD19C07-63AA-4580-BEAD-C278B38C4966}" name="Colonne2729"/>
    <tableColumn id="2730" xr3:uid="{62F68ED9-9990-47B0-A491-DA18F03C2473}" name="Colonne2730"/>
    <tableColumn id="2731" xr3:uid="{70B54BE9-E93B-47BD-A974-95E5CB2C61AF}" name="Colonne2731"/>
    <tableColumn id="2732" xr3:uid="{13713970-1898-40EB-84EA-B158B0A5FC66}" name="Colonne2732"/>
    <tableColumn id="2733" xr3:uid="{B675AD6E-24DF-44A3-A3D5-B68EF292F6E1}" name="Colonne2733"/>
    <tableColumn id="2734" xr3:uid="{AF56D22E-0D80-4E89-BC41-8C71B599B562}" name="Colonne2734"/>
    <tableColumn id="2735" xr3:uid="{D951B2B2-C498-4AA8-A042-5CD4F2FA84C6}" name="Colonne2735"/>
    <tableColumn id="2736" xr3:uid="{FCBCA9BA-4F46-4A70-A583-6E4F731F9FC3}" name="Colonne2736"/>
    <tableColumn id="2737" xr3:uid="{70AD162E-6AA8-4B5B-ADC9-97D753495622}" name="Colonne2737"/>
    <tableColumn id="2738" xr3:uid="{B38DC3A7-F267-4D2E-918B-66A87096D284}" name="Colonne2738"/>
    <tableColumn id="2739" xr3:uid="{20D3A473-AF33-4CE8-9656-53E543A60D00}" name="Colonne2739"/>
    <tableColumn id="2740" xr3:uid="{4763CE8D-7A99-4F98-8201-107F73EE6C5A}" name="Colonne2740"/>
    <tableColumn id="2741" xr3:uid="{4E3FEDAE-E04A-44F6-9B72-1AB22F4C97FC}" name="Colonne2741"/>
    <tableColumn id="2742" xr3:uid="{EDBF429A-460F-4241-9A60-16A7A164D5E2}" name="Colonne2742"/>
    <tableColumn id="2743" xr3:uid="{270B0363-4E46-4274-8B6D-9BFBEBAB1449}" name="Colonne2743"/>
    <tableColumn id="2744" xr3:uid="{3553316F-34EC-4613-AB4E-DB383AAA2097}" name="Colonne2744"/>
    <tableColumn id="2745" xr3:uid="{E51515E1-8C40-46FD-9990-ADD9A3F818B8}" name="Colonne2745"/>
    <tableColumn id="2746" xr3:uid="{6EF7AF5C-4795-4BED-934A-5082EF51B808}" name="Colonne2746"/>
    <tableColumn id="2747" xr3:uid="{9DAFC19D-8B7D-4749-9804-52AB6470C689}" name="Colonne2747"/>
    <tableColumn id="2748" xr3:uid="{C8AB9289-F120-489F-AD1F-95936932A6B2}" name="Colonne2748"/>
    <tableColumn id="2749" xr3:uid="{6A96A521-D84E-4399-BC42-EDE267F7466C}" name="Colonne2749"/>
    <tableColumn id="2750" xr3:uid="{DAC95EF2-C0CB-489D-94DF-C8CB554A0F25}" name="Colonne2750"/>
    <tableColumn id="2751" xr3:uid="{4379A836-FD25-412A-9A61-BCA5610D555E}" name="Colonne2751"/>
    <tableColumn id="2752" xr3:uid="{20E820A1-7706-47CD-9FFF-884A3134D823}" name="Colonne2752"/>
    <tableColumn id="2753" xr3:uid="{B935DD0E-5EC5-4F08-8729-7E9FF85F8949}" name="Colonne2753"/>
    <tableColumn id="2754" xr3:uid="{24D3FC3F-280F-4657-B73C-1FAC2BC234CD}" name="Colonne2754"/>
    <tableColumn id="2755" xr3:uid="{1F46C616-98F9-4B75-A1DA-7178942C872E}" name="Colonne2755"/>
    <tableColumn id="2756" xr3:uid="{E585DF86-11B5-4C39-8C1C-C225226B172F}" name="Colonne2756"/>
    <tableColumn id="2757" xr3:uid="{923B1B85-DEB7-40C8-867B-71C5062519A0}" name="Colonne2757"/>
    <tableColumn id="2758" xr3:uid="{570F8380-BD9F-4B25-8004-00096D546623}" name="Colonne2758"/>
    <tableColumn id="2759" xr3:uid="{11873177-31BF-466A-B154-89875C227A07}" name="Colonne2759"/>
    <tableColumn id="2760" xr3:uid="{67A9AB47-3E2D-408B-A09B-9C74FE937A57}" name="Colonne2760"/>
    <tableColumn id="2761" xr3:uid="{B60A210A-DBE7-49EC-9F1F-B974BC1079FF}" name="Colonne2761"/>
    <tableColumn id="2762" xr3:uid="{A6AE9DCA-D8D4-4137-9EE8-6E0825E794FF}" name="Colonne2762"/>
    <tableColumn id="2763" xr3:uid="{BA014675-9A48-4600-8478-DC5F1B59E195}" name="Colonne2763"/>
    <tableColumn id="2764" xr3:uid="{81FBF702-5559-4443-A00C-53D9BFB1D86B}" name="Colonne2764"/>
    <tableColumn id="2765" xr3:uid="{194B1CC7-B434-4A49-BBC9-B27BF4C9F693}" name="Colonne2765"/>
    <tableColumn id="2766" xr3:uid="{EBFD7F92-B140-4966-ACF1-1DB3DDDB643B}" name="Colonne2766"/>
    <tableColumn id="2767" xr3:uid="{C6DD3EEA-75C6-4A00-93C5-A2201ACBAD0B}" name="Colonne2767"/>
    <tableColumn id="2768" xr3:uid="{E5106AA7-0E5A-4637-B492-C271EDA1CEDF}" name="Colonne2768"/>
    <tableColumn id="2769" xr3:uid="{9D47D454-9E9B-4B80-96ED-0E6585D30C74}" name="Colonne2769"/>
    <tableColumn id="2770" xr3:uid="{00B6A6C0-0E11-4DA7-8AB4-65AAACAB93EE}" name="Colonne2770"/>
    <tableColumn id="2771" xr3:uid="{70BF8F88-8459-40F3-81BA-4CEC86873223}" name="Colonne2771"/>
    <tableColumn id="2772" xr3:uid="{B1AD4942-5C22-4BE0-82CB-9B170BF5174B}" name="Colonne2772"/>
    <tableColumn id="2773" xr3:uid="{5C85C674-351E-4011-9D08-8384226AB7BE}" name="Colonne2773"/>
    <tableColumn id="2774" xr3:uid="{AE6E6432-5CD3-42A8-A58D-78E750BD5A9B}" name="Colonne2774"/>
    <tableColumn id="2775" xr3:uid="{8E5DBF9F-B51B-492D-9A7F-FF5930DCCD26}" name="Colonne2775"/>
    <tableColumn id="2776" xr3:uid="{29F7FCDE-35FB-4059-9DB1-D04095D920FE}" name="Colonne2776"/>
    <tableColumn id="2777" xr3:uid="{9BEEF4AB-36A5-424C-83B6-82703033E343}" name="Colonne2777"/>
    <tableColumn id="2778" xr3:uid="{67651CC1-7FD2-47F1-942A-10F188EF5D78}" name="Colonne2778"/>
    <tableColumn id="2779" xr3:uid="{16F197D4-2DAF-4786-BAC3-3282002E9811}" name="Colonne2779"/>
    <tableColumn id="2780" xr3:uid="{C5924E60-8578-4533-A528-6E1EF8CD9717}" name="Colonne2780"/>
    <tableColumn id="2781" xr3:uid="{9EDA4715-ED5A-490D-8FAF-A427EBC8A6C9}" name="Colonne2781"/>
    <tableColumn id="2782" xr3:uid="{6E5BB815-E025-473E-A432-6FA54CE43D58}" name="Colonne2782"/>
    <tableColumn id="2783" xr3:uid="{C393EBE1-F2BB-492B-8852-D37CF2B702EA}" name="Colonne2783"/>
    <tableColumn id="2784" xr3:uid="{88849327-DC6B-4225-ACCA-05CC686118C9}" name="Colonne2784"/>
    <tableColumn id="2785" xr3:uid="{EFE3C527-DA59-4AD0-A0F8-3254018E1948}" name="Colonne2785"/>
    <tableColumn id="2786" xr3:uid="{F554C320-9522-4995-9988-195B1D748FED}" name="Colonne2786"/>
    <tableColumn id="2787" xr3:uid="{9F9FC580-9165-45D3-8309-0D680F5B01EB}" name="Colonne2787"/>
    <tableColumn id="2788" xr3:uid="{277817FE-280E-43D0-A8C4-C5EC378B93DC}" name="Colonne2788"/>
    <tableColumn id="2789" xr3:uid="{CC969F85-80C8-40DF-BF3F-33D6E0885810}" name="Colonne2789"/>
    <tableColumn id="2790" xr3:uid="{34231F44-FDFC-41FB-8E6A-2088F52B9FE4}" name="Colonne2790"/>
    <tableColumn id="2791" xr3:uid="{0A125F0E-509B-4B8C-AEFC-A2F110E9BCF7}" name="Colonne2791"/>
    <tableColumn id="2792" xr3:uid="{56B385D3-9CA1-47EA-9D75-A6C9CC7E11ED}" name="Colonne2792"/>
    <tableColumn id="2793" xr3:uid="{95DD2FF2-9FBA-4FFB-8ECE-DC97866C3CC3}" name="Colonne2793"/>
    <tableColumn id="2794" xr3:uid="{BC591C89-FDFD-47AF-BECD-DF57A7DD7FDB}" name="Colonne2794"/>
    <tableColumn id="2795" xr3:uid="{D678AF4E-37A1-4BBE-82F9-57D69B688F90}" name="Colonne2795"/>
    <tableColumn id="2796" xr3:uid="{07B2B1B3-A173-47DB-AFB3-C130A47CE0D0}" name="Colonne2796"/>
    <tableColumn id="2797" xr3:uid="{7A151118-44E5-4903-9861-4F19054E7901}" name="Colonne2797"/>
    <tableColumn id="2798" xr3:uid="{BD1792F5-54D8-4302-AD87-BC8CB7C53A8A}" name="Colonne2798"/>
    <tableColumn id="2799" xr3:uid="{27D34F37-4B43-44B3-B114-295601916DE4}" name="Colonne2799"/>
    <tableColumn id="2800" xr3:uid="{8F7629E1-1344-423E-AF3A-4543F8A5DA05}" name="Colonne2800"/>
    <tableColumn id="2801" xr3:uid="{5885963C-7603-431C-81B1-4207C25057B3}" name="Colonne2801"/>
    <tableColumn id="2802" xr3:uid="{B1BAB841-0989-4B48-8FDD-389176E4FD1B}" name="Colonne2802"/>
    <tableColumn id="2803" xr3:uid="{C3793D86-FE53-4222-9502-19B54B7AF38C}" name="Colonne2803"/>
    <tableColumn id="2804" xr3:uid="{1FB57D67-9CF7-4782-84AD-8CFBE915CB24}" name="Colonne2804"/>
    <tableColumn id="2805" xr3:uid="{556318C7-D5BC-4834-B468-72E53BE39E28}" name="Colonne2805"/>
    <tableColumn id="2806" xr3:uid="{5D6EDA1D-03EB-4B75-B5DD-CD8432B71313}" name="Colonne2806"/>
    <tableColumn id="2807" xr3:uid="{D715A4A5-272A-4EB0-94AD-6DE7EAD3A29D}" name="Colonne2807"/>
    <tableColumn id="2808" xr3:uid="{32EF16E3-0740-4ACE-9E45-A7162B010743}" name="Colonne2808"/>
    <tableColumn id="2809" xr3:uid="{11D7FFDD-C79A-491D-B25E-B02212CB4283}" name="Colonne2809"/>
    <tableColumn id="2810" xr3:uid="{813E2415-838C-4A6F-A476-7121FB4171FF}" name="Colonne2810"/>
    <tableColumn id="2811" xr3:uid="{EC6AC11E-8A62-403E-AB3C-B7660F33DEA2}" name="Colonne2811"/>
    <tableColumn id="2812" xr3:uid="{91B85C0D-8035-464B-8A77-5BFBC6B457C8}" name="Colonne2812"/>
    <tableColumn id="2813" xr3:uid="{F0369112-8AA4-449B-A577-0081E62000F4}" name="Colonne2813"/>
    <tableColumn id="2814" xr3:uid="{7344B536-96AE-45DF-B861-A28C4D1DB14E}" name="Colonne2814"/>
    <tableColumn id="2815" xr3:uid="{0AB6C252-20DC-4FB6-9B0E-5C4DA1B69F7F}" name="Colonne2815"/>
    <tableColumn id="2816" xr3:uid="{3321C95A-7C3C-4E99-8892-F6DB97314A41}" name="Colonne2816"/>
    <tableColumn id="2817" xr3:uid="{EC02731C-708C-4792-B3A2-B498166E80C0}" name="Colonne2817"/>
    <tableColumn id="2818" xr3:uid="{6073506A-32AD-4237-A1A4-8EE1782CB62F}" name="Colonne2818"/>
    <tableColumn id="2819" xr3:uid="{20795344-17FD-46AD-B01D-2961E5D55683}" name="Colonne2819"/>
    <tableColumn id="2820" xr3:uid="{E645F13B-2CA3-4521-A0B2-313CD96F99D3}" name="Colonne2820"/>
    <tableColumn id="2821" xr3:uid="{E99AD1BA-C84D-4FEC-AEC3-D85ED81115C4}" name="Colonne2821"/>
    <tableColumn id="2822" xr3:uid="{0839C519-5A66-4859-B16A-9E62FBF6F52F}" name="Colonne2822"/>
    <tableColumn id="2823" xr3:uid="{553B499F-05BE-4B31-9AFF-A0FE1B3B348E}" name="Colonne2823"/>
    <tableColumn id="2824" xr3:uid="{98FBC784-7161-4A97-9553-80AE43560A1B}" name="Colonne2824"/>
    <tableColumn id="2825" xr3:uid="{1FA0AAE9-A793-4C87-A389-E9D0C7075BDB}" name="Colonne2825"/>
    <tableColumn id="2826" xr3:uid="{BD1B441D-8397-45B8-A5BE-9C6FF747354B}" name="Colonne2826"/>
    <tableColumn id="2827" xr3:uid="{4E96A981-90F3-4791-B510-48BC61507531}" name="Colonne2827"/>
    <tableColumn id="2828" xr3:uid="{05D017C4-0B67-4208-8B00-B049F3297BB6}" name="Colonne2828"/>
    <tableColumn id="2829" xr3:uid="{D1733FE0-AAC0-411E-9C27-E09E618F366F}" name="Colonne2829"/>
    <tableColumn id="2830" xr3:uid="{D9EB3D95-5D2B-4F75-8F3C-17ACCD4656AE}" name="Colonne2830"/>
    <tableColumn id="2831" xr3:uid="{DED00CD1-1C34-441C-981F-CA3FCE0119BB}" name="Colonne2831"/>
    <tableColumn id="2832" xr3:uid="{0788E5E6-775A-460D-8605-32BAC6BA647E}" name="Colonne2832"/>
    <tableColumn id="2833" xr3:uid="{6AC1EBD2-5D43-4FD6-90D6-F970771F5EAC}" name="Colonne2833"/>
    <tableColumn id="2834" xr3:uid="{8C74156B-ADA0-4794-A9EA-1389F09F266D}" name="Colonne2834"/>
    <tableColumn id="2835" xr3:uid="{18C00289-B61C-4A97-9421-19553BC25BE9}" name="Colonne2835"/>
    <tableColumn id="2836" xr3:uid="{433593C5-46F9-4611-90B3-3ECC80816A3F}" name="Colonne2836"/>
    <tableColumn id="2837" xr3:uid="{D8330305-7E08-49CF-86E6-78B67A60EFF9}" name="Colonne2837"/>
    <tableColumn id="2838" xr3:uid="{E9F5710F-68D1-4F4A-B8B4-330D842942C6}" name="Colonne2838"/>
    <tableColumn id="2839" xr3:uid="{3BC117B3-F6E7-42DC-BFD2-DF496A48637A}" name="Colonne2839"/>
    <tableColumn id="2840" xr3:uid="{DBD72FA2-0895-4C7A-8C7F-AAE8BC31862E}" name="Colonne2840"/>
    <tableColumn id="2841" xr3:uid="{6E088075-EAF8-4A87-A3AC-1BF1244015AA}" name="Colonne2841"/>
    <tableColumn id="2842" xr3:uid="{F0E81F61-C74E-4F31-BDEC-509A4AED6B5C}" name="Colonne2842"/>
    <tableColumn id="2843" xr3:uid="{F30CFF4D-45A4-4E34-9060-58D8D1B568E4}" name="Colonne2843"/>
    <tableColumn id="2844" xr3:uid="{5134E60D-518F-4D8D-8D2F-FC8CC616F221}" name="Colonne2844"/>
    <tableColumn id="2845" xr3:uid="{E2C0BB60-4BD1-41A7-B277-1A8C86AD4AD1}" name="Colonne2845"/>
    <tableColumn id="2846" xr3:uid="{FCEBDC1E-9C6B-408A-B411-5A8DC56A7EE5}" name="Colonne2846"/>
    <tableColumn id="2847" xr3:uid="{443C1365-DF7C-42BD-9000-1E0EF6442E87}" name="Colonne2847"/>
    <tableColumn id="2848" xr3:uid="{D5317323-1363-4270-8826-D8B3D9CB2CC1}" name="Colonne2848"/>
    <tableColumn id="2849" xr3:uid="{A8B84099-B4FB-4523-AC48-D4FB58DCC9CE}" name="Colonne2849"/>
    <tableColumn id="2850" xr3:uid="{7E797361-3D01-4220-B752-D6E95A6FB73B}" name="Colonne2850"/>
    <tableColumn id="2851" xr3:uid="{1AB928E4-A5E9-4511-8C7F-06846BBE8B79}" name="Colonne2851"/>
    <tableColumn id="2852" xr3:uid="{30A782C1-3EDC-49D0-9A74-5F8ED185DF35}" name="Colonne2852"/>
    <tableColumn id="2853" xr3:uid="{C580C9AB-69F7-4791-A830-69522D5A06E8}" name="Colonne2853"/>
    <tableColumn id="2854" xr3:uid="{251072E4-0DE2-4570-BA96-F49F5C05DF9D}" name="Colonne2854"/>
    <tableColumn id="2855" xr3:uid="{AA98EBD5-ACE5-4904-9EFC-272A5672BB5A}" name="Colonne2855"/>
    <tableColumn id="2856" xr3:uid="{D68B18B2-D369-4CF8-B209-8E4A2B1FB877}" name="Colonne2856"/>
    <tableColumn id="2857" xr3:uid="{C0706369-B003-4FC5-A93B-C00A96EDECA6}" name="Colonne2857"/>
    <tableColumn id="2858" xr3:uid="{73BA9CAD-9761-47FF-83F0-87435EDB25A6}" name="Colonne2858"/>
    <tableColumn id="2859" xr3:uid="{3AEB42EC-0EA6-404A-9F49-77D9D76E5B8E}" name="Colonne2859"/>
    <tableColumn id="2860" xr3:uid="{EBC83B72-FB34-474D-960E-B744178C7667}" name="Colonne2860"/>
    <tableColumn id="2861" xr3:uid="{FFCC186B-CA13-447A-94AB-B139A9C1C006}" name="Colonne2861"/>
    <tableColumn id="2862" xr3:uid="{9FE82037-B083-49A7-8A14-7369406AF3AD}" name="Colonne2862"/>
    <tableColumn id="2863" xr3:uid="{D5243261-9374-4C24-87BE-45E8DC4E2AF1}" name="Colonne2863"/>
    <tableColumn id="2864" xr3:uid="{F6DE31E2-AA9D-405D-B84F-57076D602187}" name="Colonne2864"/>
    <tableColumn id="2865" xr3:uid="{8BC2078E-1A11-4507-AC9D-0677C1D65924}" name="Colonne2865"/>
    <tableColumn id="2866" xr3:uid="{6DC46110-CFAB-490C-8BE2-B89D8024A6B7}" name="Colonne2866"/>
    <tableColumn id="2867" xr3:uid="{5BF213BF-C3E8-48C2-A808-5A47C16DF5C5}" name="Colonne2867"/>
    <tableColumn id="2868" xr3:uid="{26B9A0BC-6924-4690-A754-4F59B4BC83A8}" name="Colonne2868"/>
    <tableColumn id="2869" xr3:uid="{FDCF4723-5222-4929-B708-471B4CD2ADCF}" name="Colonne2869"/>
    <tableColumn id="2870" xr3:uid="{2F114770-33D3-403D-B06B-B809A5083CCD}" name="Colonne2870"/>
    <tableColumn id="2871" xr3:uid="{0C7CAC74-7B3A-44B5-9380-6778544820CE}" name="Colonne2871"/>
    <tableColumn id="2872" xr3:uid="{3D06DABE-7CAF-4487-AF7D-C9585192F444}" name="Colonne2872"/>
    <tableColumn id="2873" xr3:uid="{7A08DEA0-72E1-47B5-9E32-0F3B0B143379}" name="Colonne2873"/>
    <tableColumn id="2874" xr3:uid="{A4E67E24-353D-4F9B-9426-5171366CC5E5}" name="Colonne2874"/>
    <tableColumn id="2875" xr3:uid="{FCCB161D-E363-4511-921E-324C03621943}" name="Colonne2875"/>
    <tableColumn id="2876" xr3:uid="{4751EC6A-637F-45D9-B64F-F7C50C366E8B}" name="Colonne2876"/>
    <tableColumn id="2877" xr3:uid="{7D297C55-8669-40DA-ABAC-343E93BF973B}" name="Colonne2877"/>
    <tableColumn id="2878" xr3:uid="{15DD597F-7210-4A25-9C93-CEEB8366AD18}" name="Colonne2878"/>
    <tableColumn id="2879" xr3:uid="{5AAAEDF5-F3B9-4102-A696-AEFE3AD1A3C1}" name="Colonne2879"/>
    <tableColumn id="2880" xr3:uid="{8DDA2CB9-9436-4C33-827E-B14C371FDB4C}" name="Colonne2880"/>
    <tableColumn id="2881" xr3:uid="{98997B2C-0160-42F9-A96D-4353F2155495}" name="Colonne2881"/>
    <tableColumn id="2882" xr3:uid="{95A34BA7-6F4C-4A1E-9BC1-C3FE0E5026DE}" name="Colonne2882"/>
    <tableColumn id="2883" xr3:uid="{2AC81F57-B860-4FA7-93B0-3F3749469212}" name="Colonne2883"/>
    <tableColumn id="2884" xr3:uid="{58DD247E-5DFE-4FA5-AE9E-2EFB976DC874}" name="Colonne2884"/>
    <tableColumn id="2885" xr3:uid="{B6D04F13-D943-46F0-A2BC-2C64BD8FAB5A}" name="Colonne2885"/>
    <tableColumn id="2886" xr3:uid="{396294C1-24C0-494C-BE66-0137E7E9B77F}" name="Colonne2886"/>
    <tableColumn id="2887" xr3:uid="{6716A939-A0F2-4701-99CE-3B9DC7A8A7CE}" name="Colonne2887"/>
    <tableColumn id="2888" xr3:uid="{A92B7098-C117-40C9-8847-0D9083F7CCD0}" name="Colonne2888"/>
    <tableColumn id="2889" xr3:uid="{6F65CE96-09F3-4FF9-B0E9-475D5A3FBAF8}" name="Colonne2889"/>
    <tableColumn id="2890" xr3:uid="{574FFA7E-AE6D-4DC6-9E86-755B9D000CC0}" name="Colonne2890"/>
    <tableColumn id="2891" xr3:uid="{157323DF-54BA-43DD-BF48-8E5B3A2EAE3D}" name="Colonne2891"/>
    <tableColumn id="2892" xr3:uid="{89320D8F-F9AE-4E96-8626-AE0C612A018D}" name="Colonne2892"/>
    <tableColumn id="2893" xr3:uid="{B8179958-BF6D-47BD-8747-94052A7F5501}" name="Colonne2893"/>
    <tableColumn id="2894" xr3:uid="{EE7528C5-FC42-4908-A43B-2DFE770F9B84}" name="Colonne2894"/>
    <tableColumn id="2895" xr3:uid="{2F2E57F1-8CBF-427E-8C6B-DFAE3EAFA864}" name="Colonne2895"/>
    <tableColumn id="2896" xr3:uid="{11109BFB-CB8C-4E1B-8D64-08B6F7266814}" name="Colonne2896"/>
    <tableColumn id="2897" xr3:uid="{7910D241-3E63-40F3-81AA-776FF60FC796}" name="Colonne2897"/>
    <tableColumn id="2898" xr3:uid="{A194542C-E5E0-40EC-932C-240A31320DF7}" name="Colonne2898"/>
    <tableColumn id="2899" xr3:uid="{63542361-AFDE-4AE8-88E0-9C72F6C9CB84}" name="Colonne2899"/>
    <tableColumn id="2900" xr3:uid="{C5445EE2-E1A5-4873-A305-BF951745DE6B}" name="Colonne2900"/>
    <tableColumn id="2901" xr3:uid="{24747421-4225-4DEC-86FF-BBC1A734B5E8}" name="Colonne2901"/>
    <tableColumn id="2902" xr3:uid="{23D8DECB-E12E-49FA-ABC7-7AD0A343F984}" name="Colonne2902"/>
    <tableColumn id="2903" xr3:uid="{1D38F936-61A7-4B55-A965-8929DB5CADC9}" name="Colonne2903"/>
    <tableColumn id="2904" xr3:uid="{FC6FEA07-E401-4A41-902E-DA21D6B3CACE}" name="Colonne2904"/>
    <tableColumn id="2905" xr3:uid="{4B7A4C7E-7FDE-43CC-9D22-E5C2C49504A8}" name="Colonne2905"/>
    <tableColumn id="2906" xr3:uid="{3A495AA0-03D9-4D88-A833-927B4A00A967}" name="Colonne2906"/>
    <tableColumn id="2907" xr3:uid="{5F93AE1C-95EB-4DFF-9795-B95BBD2F8D39}" name="Colonne2907"/>
    <tableColumn id="2908" xr3:uid="{64B9D593-BDD4-46C4-AA55-8C2937CEAE31}" name="Colonne2908"/>
    <tableColumn id="2909" xr3:uid="{FC159F24-2CB2-40B0-A7E4-3222576AA8F4}" name="Colonne2909"/>
    <tableColumn id="2910" xr3:uid="{F3B4E53A-5A87-4F8A-A560-2E89832424FB}" name="Colonne2910"/>
    <tableColumn id="2911" xr3:uid="{38628148-C181-4F0F-BFFE-4FCF3F536ECC}" name="Colonne2911"/>
    <tableColumn id="2912" xr3:uid="{338B63EB-8171-4963-964E-4CB044AECCF9}" name="Colonne2912"/>
    <tableColumn id="2913" xr3:uid="{9C95A626-81F9-49D0-A8E7-9C9330CBF667}" name="Colonne2913"/>
    <tableColumn id="2914" xr3:uid="{20A8EEBE-F9D7-41B1-9CFF-FEC88387BAC3}" name="Colonne2914"/>
    <tableColumn id="2915" xr3:uid="{1622B94A-CC5D-4B64-983E-A79A3378E758}" name="Colonne2915"/>
    <tableColumn id="2916" xr3:uid="{B98D0448-B5D7-4B3E-B45F-9EA6629B9838}" name="Colonne2916"/>
    <tableColumn id="2917" xr3:uid="{93C031F2-B82D-46E8-BC0F-07953AE03057}" name="Colonne2917"/>
    <tableColumn id="2918" xr3:uid="{8A588D2F-0DEB-4766-BB57-B7FCB7564BD2}" name="Colonne2918"/>
    <tableColumn id="2919" xr3:uid="{EFF01ACC-6AE7-4036-A6ED-8B0DC89F9E72}" name="Colonne2919"/>
    <tableColumn id="2920" xr3:uid="{8E4D13DD-7D9D-4C8A-AAF1-8BC8AAA031F4}" name="Colonne2920"/>
    <tableColumn id="2921" xr3:uid="{DA24A6FE-4754-4255-8458-770150C7EE99}" name="Colonne2921"/>
    <tableColumn id="2922" xr3:uid="{A7249FEA-A9EF-4CE0-ACEF-BABB9F0AD63A}" name="Colonne2922"/>
    <tableColumn id="2923" xr3:uid="{A950BD63-A464-4DE0-B6EF-DFD82B23C9C8}" name="Colonne2923"/>
    <tableColumn id="2924" xr3:uid="{5E991032-916E-41AF-920E-A19C24FB5DB7}" name="Colonne2924"/>
    <tableColumn id="2925" xr3:uid="{B8042102-FFF2-4D73-9D0B-165187828A92}" name="Colonne2925"/>
    <tableColumn id="2926" xr3:uid="{FAD96531-019E-4D6C-A04F-43CC3D0B5DE9}" name="Colonne2926"/>
    <tableColumn id="2927" xr3:uid="{F2A848CE-273F-4CC2-ACE7-631200B11AC0}" name="Colonne2927"/>
    <tableColumn id="2928" xr3:uid="{8D2FECA7-8F7B-4A75-A7D8-799BCFE98688}" name="Colonne2928"/>
    <tableColumn id="2929" xr3:uid="{AD3C3210-3E4A-4ECB-A6FD-8DC0868BFD2C}" name="Colonne2929"/>
    <tableColumn id="2930" xr3:uid="{0B994C32-3489-4449-B365-EC8F81D26CBC}" name="Colonne2930"/>
    <tableColumn id="2931" xr3:uid="{022BA7F9-29E2-453D-BBEF-F46A044A7C15}" name="Colonne2931"/>
    <tableColumn id="2932" xr3:uid="{8B5CC3C0-D0FF-4A04-9941-E62E0EEE9EA1}" name="Colonne2932"/>
    <tableColumn id="2933" xr3:uid="{A3536540-2C01-4BBC-AC3C-2085D3DC6AEB}" name="Colonne2933"/>
    <tableColumn id="2934" xr3:uid="{2891D540-635F-4EF2-B33A-C958A627FEF9}" name="Colonne2934"/>
    <tableColumn id="2935" xr3:uid="{B578F4DB-42BD-4A3B-B3B1-912F355743FB}" name="Colonne2935"/>
    <tableColumn id="2936" xr3:uid="{3A8ACF79-5734-44E1-B3AF-BF7BC2C60F5C}" name="Colonne2936"/>
    <tableColumn id="2937" xr3:uid="{63125DD0-BD54-4D9B-988D-4A5404B80BCE}" name="Colonne2937"/>
    <tableColumn id="2938" xr3:uid="{86D2FB30-34BD-49FC-92DB-3B0736B0DA1D}" name="Colonne2938"/>
    <tableColumn id="2939" xr3:uid="{24F2BB60-0501-4542-995C-FD40EEB245C2}" name="Colonne2939"/>
    <tableColumn id="2940" xr3:uid="{4A5D644E-A029-4B27-A710-8BD03964771C}" name="Colonne2940"/>
    <tableColumn id="2941" xr3:uid="{800D2D14-5C9C-4E04-B751-A6CA56C25137}" name="Colonne2941"/>
    <tableColumn id="2942" xr3:uid="{8FDA1B71-61DE-4DA4-B9B6-A58657727B50}" name="Colonne2942"/>
    <tableColumn id="2943" xr3:uid="{1D137DCE-CAC4-459D-9876-7F5F51C186CF}" name="Colonne2943"/>
    <tableColumn id="2944" xr3:uid="{6D65AFDF-CD2F-4D9A-9B8B-B047A55642EB}" name="Colonne2944"/>
    <tableColumn id="2945" xr3:uid="{D8D65514-430B-4418-B221-867F900A4BA5}" name="Colonne2945"/>
    <tableColumn id="2946" xr3:uid="{F624DC21-8EBD-4AD6-8FBD-8D9B6DA3E538}" name="Colonne2946"/>
    <tableColumn id="2947" xr3:uid="{D7607FDA-59D1-4AC4-9A37-D2AB4A550B5C}" name="Colonne2947"/>
    <tableColumn id="2948" xr3:uid="{F6375396-6519-46D8-8A07-3228BD123B60}" name="Colonne2948"/>
    <tableColumn id="2949" xr3:uid="{87959880-FF1B-45B8-AC27-9E9B551F1DBC}" name="Colonne2949"/>
    <tableColumn id="2950" xr3:uid="{5B855502-4D98-458B-9FE8-CBB9E9ACC1AD}" name="Colonne2950"/>
    <tableColumn id="2951" xr3:uid="{E36D731B-35F2-4D23-BBD3-7664F895B63B}" name="Colonne2951"/>
    <tableColumn id="2952" xr3:uid="{ED576412-68A3-4F3C-B97A-09ACF0CEB527}" name="Colonne2952"/>
    <tableColumn id="2953" xr3:uid="{CCBA07CB-C7E8-4E85-8B29-239E20FC8719}" name="Colonne2953"/>
    <tableColumn id="2954" xr3:uid="{54C218A6-E170-4F8F-BB96-64A95C2D3595}" name="Colonne2954"/>
    <tableColumn id="2955" xr3:uid="{00E1961A-4399-4B78-AE6E-9F8F4CF45328}" name="Colonne2955"/>
    <tableColumn id="2956" xr3:uid="{28DCFBB8-E4A9-4C7C-9D02-66444F5B37D0}" name="Colonne2956"/>
    <tableColumn id="2957" xr3:uid="{AE38A974-1426-4045-A433-013E185CCC2F}" name="Colonne2957"/>
    <tableColumn id="2958" xr3:uid="{CF45DC73-5C23-483F-AD8D-3FFB010023B4}" name="Colonne2958"/>
    <tableColumn id="2959" xr3:uid="{AF9FD899-4C35-4151-9926-0F2AC9F3C0C3}" name="Colonne2959"/>
    <tableColumn id="2960" xr3:uid="{D8FF64FB-779D-4231-BB10-134F66508876}" name="Colonne2960"/>
    <tableColumn id="2961" xr3:uid="{9227C698-A551-4CB0-BFD5-B493994E6E06}" name="Colonne2961"/>
    <tableColumn id="2962" xr3:uid="{27CA95C6-E9A4-461C-8384-7A7F89473DBD}" name="Colonne2962"/>
    <tableColumn id="2963" xr3:uid="{34D0A8DC-C7DA-44B6-ADC3-F6334481824E}" name="Colonne2963"/>
    <tableColumn id="2964" xr3:uid="{F388F43C-33BE-4D63-B1EB-4889B68F5073}" name="Colonne2964"/>
    <tableColumn id="2965" xr3:uid="{22698F08-47A0-4F86-8CA0-85387BD62604}" name="Colonne2965"/>
    <tableColumn id="2966" xr3:uid="{5870C5CB-C746-4C5F-8231-E520E0EF7CEE}" name="Colonne2966"/>
    <tableColumn id="2967" xr3:uid="{87FE38F8-B719-4230-9E43-1FBBD5B92A12}" name="Colonne2967"/>
    <tableColumn id="2968" xr3:uid="{3035216A-626C-4758-92B3-39B8B5F076BB}" name="Colonne2968"/>
    <tableColumn id="2969" xr3:uid="{152074A3-CE5B-40CC-BA1B-19F3339AF3BA}" name="Colonne2969"/>
    <tableColumn id="2970" xr3:uid="{7E9310CB-7E78-45BB-BE42-6ABC4A32A100}" name="Colonne2970"/>
    <tableColumn id="2971" xr3:uid="{5A01EED6-70D0-4CCF-8389-E4833F592E99}" name="Colonne2971"/>
    <tableColumn id="2972" xr3:uid="{9531E50E-4B55-494D-962E-D0F6F024BCF7}" name="Colonne2972"/>
    <tableColumn id="2973" xr3:uid="{064318B5-13A4-49C0-86FF-C4ADD929DC35}" name="Colonne2973"/>
    <tableColumn id="2974" xr3:uid="{DE4B9E92-7A3D-46BA-AEC1-6D6F7196FF61}" name="Colonne2974"/>
    <tableColumn id="2975" xr3:uid="{3F92DA46-41E3-4326-B96A-2E874C7DA1B3}" name="Colonne2975"/>
    <tableColumn id="2976" xr3:uid="{14D50575-8F10-4F00-914D-7161B8ED206F}" name="Colonne2976"/>
    <tableColumn id="2977" xr3:uid="{B454E7AD-BDF7-40F9-B38D-74BBBD1162B1}" name="Colonne2977"/>
    <tableColumn id="2978" xr3:uid="{12BB8F7D-DF01-4AA9-8304-C3E64D74262B}" name="Colonne2978"/>
    <tableColumn id="2979" xr3:uid="{783C800D-1640-4AB5-A5B4-76C6CD642798}" name="Colonne2979"/>
    <tableColumn id="2980" xr3:uid="{4F0270E1-66C9-41F9-93F2-243DB8F895ED}" name="Colonne2980"/>
    <tableColumn id="2981" xr3:uid="{D10D8EDB-1A86-4DD9-86CD-89B48FC0AD9D}" name="Colonne2981"/>
    <tableColumn id="2982" xr3:uid="{AF58189B-82A0-49CF-B01B-B336A0353950}" name="Colonne2982"/>
    <tableColumn id="2983" xr3:uid="{D89D2CE0-C1DA-4481-BADA-159CB1EF5E63}" name="Colonne2983"/>
    <tableColumn id="2984" xr3:uid="{CC8D222A-28DB-4064-B822-DC6B04CD98BF}" name="Colonne2984"/>
    <tableColumn id="2985" xr3:uid="{7DDDD8F4-D28B-48D8-AB58-E1409334723F}" name="Colonne2985"/>
    <tableColumn id="2986" xr3:uid="{72A605EF-E8DE-4D9D-A74F-3C5D734CC7B7}" name="Colonne2986"/>
    <tableColumn id="2987" xr3:uid="{3536F7EF-A343-4039-BFF9-70B3413BABB3}" name="Colonne2987"/>
    <tableColumn id="2988" xr3:uid="{23C885D7-195A-4793-A181-1E1AD9971EEB}" name="Colonne2988"/>
    <tableColumn id="2989" xr3:uid="{8BA0B664-2017-41EF-9D72-72111E48455A}" name="Colonne2989"/>
    <tableColumn id="2990" xr3:uid="{7C9CC013-C7FD-4763-8C11-DF456ABE1877}" name="Colonne2990"/>
    <tableColumn id="2991" xr3:uid="{0CD862FF-0020-4D24-9166-469C7702AE6E}" name="Colonne2991"/>
    <tableColumn id="2992" xr3:uid="{8769F126-E393-49C7-A665-47AF90FD69E5}" name="Colonne2992"/>
    <tableColumn id="2993" xr3:uid="{43D16D3F-9B48-434A-BCC1-B2E0C0CAB73B}" name="Colonne2993"/>
    <tableColumn id="2994" xr3:uid="{37129AFE-F888-489E-8FA3-A7389EC62D31}" name="Colonne2994"/>
    <tableColumn id="2995" xr3:uid="{73925D6F-1042-40D6-BD36-D54BA0818063}" name="Colonne2995"/>
    <tableColumn id="2996" xr3:uid="{AB653C94-00E7-4E3F-AF1C-A3AE4E9308BC}" name="Colonne2996"/>
    <tableColumn id="2997" xr3:uid="{2FC15E6F-6FFA-44EE-9DCE-3E5076E6C59F}" name="Colonne2997"/>
    <tableColumn id="2998" xr3:uid="{5D7F87F4-07EE-4F06-8C8A-234676761C73}" name="Colonne2998"/>
    <tableColumn id="2999" xr3:uid="{D78CDEBE-0938-4DD9-8F2B-C53E509A4B77}" name="Colonne2999"/>
    <tableColumn id="3000" xr3:uid="{0A26F43D-4868-487F-80B1-D43968A0E3CA}" name="Colonne3000"/>
    <tableColumn id="3001" xr3:uid="{59B62DBF-0A76-49AC-9253-041D29AA6D74}" name="Colonne3001"/>
    <tableColumn id="3002" xr3:uid="{108D3DA7-34DF-410C-80A4-FC7512A8F39D}" name="Colonne3002"/>
    <tableColumn id="3003" xr3:uid="{D44F37FF-2403-4C1D-ADAC-31A262E93AC8}" name="Colonne3003"/>
    <tableColumn id="3004" xr3:uid="{3C2CDCF2-F0D7-4521-9151-77A0B922B86F}" name="Colonne3004"/>
    <tableColumn id="3005" xr3:uid="{0A0C6DCB-09C0-4438-95F1-5D57EFCE0DA5}" name="Colonne3005"/>
    <tableColumn id="3006" xr3:uid="{F1167395-1198-4C36-B214-06D9CA1C3167}" name="Colonne3006"/>
    <tableColumn id="3007" xr3:uid="{53C09219-09CE-4359-8C3D-58F890229089}" name="Colonne3007"/>
    <tableColumn id="3008" xr3:uid="{4014EB33-33B8-4FCB-9E53-346756413F19}" name="Colonne3008"/>
    <tableColumn id="3009" xr3:uid="{4E161C62-D7DF-46AD-B9F0-83806B536A16}" name="Colonne3009"/>
    <tableColumn id="3010" xr3:uid="{70377361-D9A8-4E7B-981F-1AD9F3F62885}" name="Colonne3010"/>
    <tableColumn id="3011" xr3:uid="{53221C9E-48B7-4590-8175-9A664D1E0E98}" name="Colonne3011"/>
    <tableColumn id="3012" xr3:uid="{A5A17F15-E1B7-4DAA-B587-DB99B1FF7CDF}" name="Colonne3012"/>
    <tableColumn id="3013" xr3:uid="{37DDA8BC-727A-44A0-B6BD-B6A1E71B2D4C}" name="Colonne3013"/>
    <tableColumn id="3014" xr3:uid="{BA32AE93-0AEB-46C7-8C93-D9F1164E5F7C}" name="Colonne3014"/>
    <tableColumn id="3015" xr3:uid="{9469636E-1BDE-41C0-82D4-F3DAF483E7FE}" name="Colonne3015"/>
    <tableColumn id="3016" xr3:uid="{ED820EC0-CD45-4F93-9E1F-143B13F46059}" name="Colonne3016"/>
    <tableColumn id="3017" xr3:uid="{F086EB82-6446-433C-B5CC-80EB10008AE5}" name="Colonne3017"/>
    <tableColumn id="3018" xr3:uid="{2DC02A60-3071-4280-95AF-1FCD8C2EC2B2}" name="Colonne3018"/>
    <tableColumn id="3019" xr3:uid="{06BC3910-8D8D-4769-A7A0-188F305F8ECB}" name="Colonne3019"/>
    <tableColumn id="3020" xr3:uid="{82B4CE91-0809-4285-BCCE-FFFDFCBCF5B6}" name="Colonne3020"/>
    <tableColumn id="3021" xr3:uid="{036355E7-615D-4AD8-98A4-216F336B93DD}" name="Colonne3021"/>
    <tableColumn id="3022" xr3:uid="{58D24B21-8007-4D7C-9DA0-B9B9CB8FEF3F}" name="Colonne3022"/>
    <tableColumn id="3023" xr3:uid="{E7677B63-42B4-4105-BFF7-59A8571E2E1E}" name="Colonne3023"/>
    <tableColumn id="3024" xr3:uid="{74BF67A6-6581-4695-8992-70D132D82B01}" name="Colonne3024"/>
    <tableColumn id="3025" xr3:uid="{4AEA187B-726F-4A5E-9B44-47C094BC416C}" name="Colonne3025"/>
    <tableColumn id="3026" xr3:uid="{96867207-42BC-4318-9DED-7D48F4999072}" name="Colonne3026"/>
    <tableColumn id="3027" xr3:uid="{81A801BB-6C79-45F1-9353-E8081694A27D}" name="Colonne3027"/>
    <tableColumn id="3028" xr3:uid="{378F199E-BB0B-4099-B585-66850FA5A34B}" name="Colonne3028"/>
    <tableColumn id="3029" xr3:uid="{A9414ABE-6A89-4A43-8938-2688B9D10BF9}" name="Colonne3029"/>
    <tableColumn id="3030" xr3:uid="{25C4B865-7CF5-485B-8019-A07B893D1300}" name="Colonne3030"/>
    <tableColumn id="3031" xr3:uid="{9BA8B835-D0A9-49B0-9AC5-F1626D146148}" name="Colonne3031"/>
    <tableColumn id="3032" xr3:uid="{B3EDAD3D-9C79-4D79-88C9-F6FB304DD7AC}" name="Colonne3032"/>
    <tableColumn id="3033" xr3:uid="{B8053F65-E9A1-4AEB-838C-006A6A770FFF}" name="Colonne3033"/>
    <tableColumn id="3034" xr3:uid="{B9DA9E9E-CF66-4E5C-B136-468D65048B2D}" name="Colonne3034"/>
    <tableColumn id="3035" xr3:uid="{114BACCA-7501-4A2F-AE22-EC51807A7EE2}" name="Colonne3035"/>
    <tableColumn id="3036" xr3:uid="{903439D0-0D13-45B3-BF77-9A5F039EDE79}" name="Colonne3036"/>
    <tableColumn id="3037" xr3:uid="{73CAB595-3394-440B-B19C-3DBCCCC80257}" name="Colonne3037"/>
    <tableColumn id="3038" xr3:uid="{3D3CD02D-B8FF-40FA-88B0-4B0855F22F5B}" name="Colonne3038"/>
    <tableColumn id="3039" xr3:uid="{40D34E32-E67C-435C-B62C-08418B0655A0}" name="Colonne3039"/>
    <tableColumn id="3040" xr3:uid="{33FEB858-471D-42D5-AE33-F013036AFE01}" name="Colonne3040"/>
    <tableColumn id="3041" xr3:uid="{3E333CF4-C90D-44FC-9E89-47F81002D143}" name="Colonne3041"/>
    <tableColumn id="3042" xr3:uid="{CFEBC436-53EB-46F1-AA88-5E78CF2FA019}" name="Colonne3042"/>
    <tableColumn id="3043" xr3:uid="{09BE5FEE-927F-4553-890A-6C61C03116B2}" name="Colonne3043"/>
    <tableColumn id="3044" xr3:uid="{E57AC1D2-F7BF-472B-B388-C3BB60EFF5AE}" name="Colonne3044"/>
    <tableColumn id="3045" xr3:uid="{435F1495-1EC3-4833-AA0D-97467DC1DDB8}" name="Colonne3045"/>
    <tableColumn id="3046" xr3:uid="{66D760D5-B4FA-4439-AB43-EA0350858930}" name="Colonne3046"/>
    <tableColumn id="3047" xr3:uid="{083A0E07-1D83-46B7-9592-A2BB87689E85}" name="Colonne3047"/>
    <tableColumn id="3048" xr3:uid="{327D54DD-459D-4E3F-B3B3-0754CCCB2316}" name="Colonne3048"/>
    <tableColumn id="3049" xr3:uid="{55A37B91-CFDA-41D0-9A71-86A701CB2982}" name="Colonne3049"/>
    <tableColumn id="3050" xr3:uid="{5A54B426-2195-437D-8969-7B561BECE2BA}" name="Colonne3050"/>
    <tableColumn id="3051" xr3:uid="{B7569106-5327-473E-84C3-318D0DBB1AE4}" name="Colonne3051"/>
    <tableColumn id="3052" xr3:uid="{1037CC3A-367D-4CC8-BE5A-9E2BF8A9DABC}" name="Colonne3052"/>
    <tableColumn id="3053" xr3:uid="{8069F139-50DF-43DB-8B59-DF29B68E7FAE}" name="Colonne3053"/>
    <tableColumn id="3054" xr3:uid="{F277DA64-60BA-436F-A12F-C645231D5100}" name="Colonne3054"/>
    <tableColumn id="3055" xr3:uid="{73D89AEC-9615-47F2-BE8E-14A2F89482C2}" name="Colonne3055"/>
    <tableColumn id="3056" xr3:uid="{9129589A-1D93-4510-B937-2C0FC35E8522}" name="Colonne3056"/>
    <tableColumn id="3057" xr3:uid="{3F4162A0-81CE-4B0C-90B3-420207A96F91}" name="Colonne3057"/>
    <tableColumn id="3058" xr3:uid="{6A41CB48-5323-48E2-8E0F-42A2F398A6FB}" name="Colonne3058"/>
    <tableColumn id="3059" xr3:uid="{86678071-CD4A-4A42-9794-190BDD8956C5}" name="Colonne3059"/>
    <tableColumn id="3060" xr3:uid="{4BEF94D2-18F6-48B1-AD29-4DA06ABE3E79}" name="Colonne3060"/>
    <tableColumn id="3061" xr3:uid="{00BA0545-2C6F-42E9-9689-8E4991EA6394}" name="Colonne3061"/>
    <tableColumn id="3062" xr3:uid="{3EC9C304-4830-41DE-A7B3-D0162BEF770C}" name="Colonne3062"/>
    <tableColumn id="3063" xr3:uid="{E9AA252D-3BBC-4A00-950C-CB65BD6519FC}" name="Colonne3063"/>
    <tableColumn id="3064" xr3:uid="{4E7D1DE3-6E55-4108-A3F4-2696982118C3}" name="Colonne3064"/>
    <tableColumn id="3065" xr3:uid="{88AC4AF5-086B-4521-962F-B155C8BC9245}" name="Colonne3065"/>
    <tableColumn id="3066" xr3:uid="{A230CA34-7F82-465E-B2EF-BA61A768D960}" name="Colonne3066"/>
    <tableColumn id="3067" xr3:uid="{842C30A7-EF60-4DCA-A26F-254F89467103}" name="Colonne3067"/>
    <tableColumn id="3068" xr3:uid="{B25E8A73-D2CE-4022-B4E2-C02505ECFF5A}" name="Colonne3068"/>
    <tableColumn id="3069" xr3:uid="{E263CD30-FC7E-4B91-A962-3AEF41CE1466}" name="Colonne3069"/>
    <tableColumn id="3070" xr3:uid="{88C074B0-58FF-43F6-AFB5-C5AF90E10F99}" name="Colonne3070"/>
    <tableColumn id="3071" xr3:uid="{9A5045EE-CA4C-40AE-8A60-3C9805AAE3A9}" name="Colonne3071"/>
    <tableColumn id="3072" xr3:uid="{CBBDFA07-55CD-4850-9160-7EB0373891DB}" name="Colonne3072"/>
    <tableColumn id="3073" xr3:uid="{F7DBFC3C-91F5-455C-B534-0282BFC8544D}" name="Colonne3073"/>
    <tableColumn id="3074" xr3:uid="{0CD8EDBB-7F55-477A-8E73-0D98491E298E}" name="Colonne3074"/>
    <tableColumn id="3075" xr3:uid="{2A64C929-A551-4F36-B4C1-3541792902D4}" name="Colonne3075"/>
    <tableColumn id="3076" xr3:uid="{20FD6E38-FF7F-4878-9879-C51272360BEA}" name="Colonne3076"/>
    <tableColumn id="3077" xr3:uid="{61688BBC-E272-4682-B2B9-2A99B8FA083D}" name="Colonne3077"/>
    <tableColumn id="3078" xr3:uid="{3044618A-D70D-49F6-A635-1C46861C7D83}" name="Colonne3078"/>
    <tableColumn id="3079" xr3:uid="{CB8F4422-753F-4442-995D-D5DEAC835A45}" name="Colonne3079"/>
    <tableColumn id="3080" xr3:uid="{9B32CF9B-F69C-4067-A887-C538C315EFB1}" name="Colonne3080"/>
    <tableColumn id="3081" xr3:uid="{0B0DBBDA-87CF-404D-BDF5-9B56827226F0}" name="Colonne3081"/>
    <tableColumn id="3082" xr3:uid="{81A4E4F9-ABA5-48A1-B420-2866AC73F08E}" name="Colonne3082"/>
    <tableColumn id="3083" xr3:uid="{51ECEB81-392C-4FFA-92AC-7CCACC3D8395}" name="Colonne3083"/>
    <tableColumn id="3084" xr3:uid="{DA8AB103-AD5F-4006-9502-703BF819F76E}" name="Colonne3084"/>
    <tableColumn id="3085" xr3:uid="{EA2221CB-05EC-4B74-90EF-0B41077C45B4}" name="Colonne3085"/>
    <tableColumn id="3086" xr3:uid="{0CC1E3F2-958F-4069-8D08-9F3EAB74E71B}" name="Colonne3086"/>
    <tableColumn id="3087" xr3:uid="{C1728FAC-3857-441B-8211-E75E98B07502}" name="Colonne3087"/>
    <tableColumn id="3088" xr3:uid="{08F650E8-4BBB-45A1-8ADE-314E82197491}" name="Colonne3088"/>
    <tableColumn id="3089" xr3:uid="{F874B5C2-ED7B-4515-B7D4-B339192BE848}" name="Colonne3089"/>
    <tableColumn id="3090" xr3:uid="{AE66A213-66EE-400E-B7DA-F72A85996D11}" name="Colonne3090"/>
    <tableColumn id="3091" xr3:uid="{858390D4-5DDC-485C-9B57-B1753F0035E8}" name="Colonne3091"/>
    <tableColumn id="3092" xr3:uid="{3D0476F8-B483-4140-BFBD-F7B82307EECB}" name="Colonne3092"/>
    <tableColumn id="3093" xr3:uid="{9E4BF1C1-6673-4D6D-9FB8-81BB563BFB32}" name="Colonne3093"/>
    <tableColumn id="3094" xr3:uid="{CD54CA0A-823C-4D6F-971D-1FA845D614FF}" name="Colonne3094"/>
    <tableColumn id="3095" xr3:uid="{49F34A68-B48F-4972-9CE0-E9384A7A1431}" name="Colonne3095"/>
    <tableColumn id="3096" xr3:uid="{2CAAAE0A-8306-4FFA-A6A5-54B9D944FB7F}" name="Colonne3096"/>
    <tableColumn id="3097" xr3:uid="{D368C8B2-E0D1-46F4-AD37-A8F76E83F9EC}" name="Colonne3097"/>
    <tableColumn id="3098" xr3:uid="{27BAF0D1-E16A-4371-9079-F89E4F199698}" name="Colonne3098"/>
    <tableColumn id="3099" xr3:uid="{02AE4E91-6A20-4596-B1A8-08949981F9BF}" name="Colonne3099"/>
    <tableColumn id="3100" xr3:uid="{C7E7E243-8A51-4A00-9BE3-3FDFE0137CCA}" name="Colonne3100"/>
    <tableColumn id="3101" xr3:uid="{01E314F9-215A-49B9-B8DC-B7DE448D888A}" name="Colonne3101"/>
    <tableColumn id="3102" xr3:uid="{249EC7E6-DA17-4FD7-8EDA-3CC58368CF2F}" name="Colonne3102"/>
    <tableColumn id="3103" xr3:uid="{4498CA73-812D-4330-90F3-58C182DEB1B1}" name="Colonne3103"/>
    <tableColumn id="3104" xr3:uid="{43A4E33C-03FF-44D9-8884-84FFACF3E9ED}" name="Colonne3104"/>
    <tableColumn id="3105" xr3:uid="{B7632D7A-0168-4693-8E14-B7F8EBB93D75}" name="Colonne3105"/>
    <tableColumn id="3106" xr3:uid="{AEC43F3A-D718-4F26-BF56-B27A493F7ACA}" name="Colonne3106"/>
    <tableColumn id="3107" xr3:uid="{ED2AAA10-E5E4-47AF-AC65-B951F50F38B2}" name="Colonne3107"/>
    <tableColumn id="3108" xr3:uid="{3C95817D-343D-4B48-BFA4-BCD85A4D970F}" name="Colonne3108"/>
    <tableColumn id="3109" xr3:uid="{B999438F-1250-49D8-8EA5-141682FF8DFC}" name="Colonne3109"/>
    <tableColumn id="3110" xr3:uid="{434CB5DD-22BF-4969-97F4-9854BC04D4BB}" name="Colonne3110"/>
    <tableColumn id="3111" xr3:uid="{22BEDC31-CAD2-45D6-99F0-3CDB81E726AD}" name="Colonne3111"/>
    <tableColumn id="3112" xr3:uid="{38549219-5DD5-4FE4-B847-D390DEB02D13}" name="Colonne3112"/>
    <tableColumn id="3113" xr3:uid="{729A0D1C-12BE-41A5-B936-BEDA0662B72B}" name="Colonne3113"/>
    <tableColumn id="3114" xr3:uid="{1150F6B6-3904-4AAC-9472-82CA84164D41}" name="Colonne3114"/>
    <tableColumn id="3115" xr3:uid="{7733ECC9-F043-42ED-B644-A9ECC327D101}" name="Colonne3115"/>
    <tableColumn id="3116" xr3:uid="{7B7A243C-B553-4343-92F7-DCD7F061E67C}" name="Colonne3116"/>
    <tableColumn id="3117" xr3:uid="{2F71DBD6-7EB5-40C1-A355-C1254290A5B9}" name="Colonne3117"/>
    <tableColumn id="3118" xr3:uid="{88DC7CD0-5B59-4349-9DF0-DC7B1999F8A5}" name="Colonne3118"/>
    <tableColumn id="3119" xr3:uid="{C29C2E54-EDEB-4947-AED0-3E7C21DC931A}" name="Colonne3119"/>
    <tableColumn id="3120" xr3:uid="{76CA50D4-76A2-450E-9191-1EBA778BBB35}" name="Colonne3120"/>
    <tableColumn id="3121" xr3:uid="{A7D00388-99BC-438A-9117-3177B8937F71}" name="Colonne3121"/>
    <tableColumn id="3122" xr3:uid="{8867B3CA-99F4-4622-B101-20A0BABF4E98}" name="Colonne3122"/>
    <tableColumn id="3123" xr3:uid="{91CC3A98-7F9B-45E8-BE16-55DBEA96F964}" name="Colonne3123"/>
    <tableColumn id="3124" xr3:uid="{2BFADFFC-11E6-407A-91B6-C9A1502CB7F1}" name="Colonne3124"/>
    <tableColumn id="3125" xr3:uid="{247DA1AC-7FE5-4A6E-8F10-57F2CFF509FC}" name="Colonne3125"/>
    <tableColumn id="3126" xr3:uid="{036FD105-7512-4C30-848D-B41877B49C34}" name="Colonne3126"/>
    <tableColumn id="3127" xr3:uid="{EE9E7100-9ED3-4597-8259-9B4A7F3B5A9F}" name="Colonne3127"/>
    <tableColumn id="3128" xr3:uid="{A1FD4F2C-CFDE-41CC-BAD7-71B1AA5169BD}" name="Colonne3128"/>
    <tableColumn id="3129" xr3:uid="{DE80B86C-42FB-485E-B38B-FB812358132B}" name="Colonne3129"/>
    <tableColumn id="3130" xr3:uid="{DC016DEF-9957-47AE-80AB-CEA66E6F680F}" name="Colonne3130"/>
    <tableColumn id="3131" xr3:uid="{8F553BE2-7CBA-471F-A23E-756FD725F692}" name="Colonne3131"/>
    <tableColumn id="3132" xr3:uid="{89F27152-1560-4C2F-B522-AAC064E1C8E6}" name="Colonne3132"/>
    <tableColumn id="3133" xr3:uid="{B32C5772-058A-4ADA-BC5F-5711F7BD2CEF}" name="Colonne3133"/>
    <tableColumn id="3134" xr3:uid="{F3B569C3-0C7A-4F0F-9B10-F2D43DC51CA6}" name="Colonne3134"/>
    <tableColumn id="3135" xr3:uid="{357FAD7B-8BB0-4F84-BD9E-7AC0B7C40DBF}" name="Colonne3135"/>
    <tableColumn id="3136" xr3:uid="{401876D4-F834-4DA8-A132-DE8C0E7EC91B}" name="Colonne3136"/>
    <tableColumn id="3137" xr3:uid="{AFEA4683-1E09-4BDA-BF36-07F38E815EA6}" name="Colonne3137"/>
    <tableColumn id="3138" xr3:uid="{21BB6EAB-6FE0-4D83-B5AD-14EE054FE2B9}" name="Colonne3138"/>
    <tableColumn id="3139" xr3:uid="{DBF9B74E-0F84-4485-843D-28C9534F650B}" name="Colonne3139"/>
    <tableColumn id="3140" xr3:uid="{C0F93AB3-464F-4230-A6F7-C655C1EB57EB}" name="Colonne3140"/>
    <tableColumn id="3141" xr3:uid="{71BE22CA-3973-49E9-85AA-F36C91384807}" name="Colonne3141"/>
    <tableColumn id="3142" xr3:uid="{01B814E0-587D-4BE6-9546-2FC9B0C216DE}" name="Colonne3142"/>
    <tableColumn id="3143" xr3:uid="{A19A1460-44A4-4455-99C9-7D3F97CA52AB}" name="Colonne3143"/>
    <tableColumn id="3144" xr3:uid="{23478018-6C1A-4F1D-A2AA-7AFD681DF3B8}" name="Colonne3144"/>
    <tableColumn id="3145" xr3:uid="{12451B7E-460F-4B74-8E98-4B54518ED5C9}" name="Colonne3145"/>
    <tableColumn id="3146" xr3:uid="{942B5E08-6AE1-4DD1-A35E-928FFEB93DC4}" name="Colonne3146"/>
    <tableColumn id="3147" xr3:uid="{1A2F7832-16A7-439E-8B67-873E3376D79C}" name="Colonne3147"/>
    <tableColumn id="3148" xr3:uid="{735FB488-0289-41DA-98F2-2935EBB24DD3}" name="Colonne3148"/>
    <tableColumn id="3149" xr3:uid="{F06E977B-9B61-4209-9F28-C466F4893197}" name="Colonne3149"/>
    <tableColumn id="3150" xr3:uid="{089EEDEC-AAC1-4F22-9915-B0337685D66F}" name="Colonne3150"/>
    <tableColumn id="3151" xr3:uid="{46400D2D-E4A1-43AE-86E1-F316F9404E5F}" name="Colonne3151"/>
    <tableColumn id="3152" xr3:uid="{B39E5C54-53CC-4CA7-A602-C2803DF7B822}" name="Colonne3152"/>
    <tableColumn id="3153" xr3:uid="{01136931-3C14-4669-94FB-2AC809D70F7A}" name="Colonne3153"/>
    <tableColumn id="3154" xr3:uid="{6149A67A-8B4A-4511-B898-9F3C085CAA75}" name="Colonne3154"/>
    <tableColumn id="3155" xr3:uid="{3D7BC4A7-0CB0-4489-9AA1-815CAE2E9502}" name="Colonne3155"/>
    <tableColumn id="3156" xr3:uid="{5D164E61-85BC-460F-BB38-50025068212B}" name="Colonne3156"/>
    <tableColumn id="3157" xr3:uid="{B38E08C9-72DC-4114-AB59-C649A2CD7F1F}" name="Colonne3157"/>
    <tableColumn id="3158" xr3:uid="{26831FA5-557E-423E-A940-B37CC881759E}" name="Colonne3158"/>
    <tableColumn id="3159" xr3:uid="{8F88321C-5778-4DD4-8BC2-98C905385C4E}" name="Colonne3159"/>
    <tableColumn id="3160" xr3:uid="{5C42097A-8BD9-4A97-A2C3-517538A14AE7}" name="Colonne3160"/>
    <tableColumn id="3161" xr3:uid="{5CE5D7EF-2F8B-442D-80A6-F60224CFCD6D}" name="Colonne3161"/>
    <tableColumn id="3162" xr3:uid="{620682CE-07CE-4B70-9D55-5A0180FF6453}" name="Colonne3162"/>
    <tableColumn id="3163" xr3:uid="{EE38778C-3D86-4075-BFFE-2BD8030B311A}" name="Colonne3163"/>
    <tableColumn id="3164" xr3:uid="{8FAA28BB-E1B0-471D-8976-C599CAE80E97}" name="Colonne3164"/>
    <tableColumn id="3165" xr3:uid="{7BB3EE64-D666-4259-8D93-A6C9C8D25461}" name="Colonne3165"/>
    <tableColumn id="3166" xr3:uid="{B24F2533-E67B-4FD3-9A49-DC9E4C5FB855}" name="Colonne3166"/>
    <tableColumn id="3167" xr3:uid="{F2506483-81B5-440E-A348-35F4A17A50CF}" name="Colonne3167"/>
    <tableColumn id="3168" xr3:uid="{E0F35483-91D7-409C-9EB2-ED77D57C3E3D}" name="Colonne3168"/>
    <tableColumn id="3169" xr3:uid="{79673C3C-6774-4D18-96B2-9B26625CA9B1}" name="Colonne3169"/>
    <tableColumn id="3170" xr3:uid="{3DAEC4EA-6B94-4E8A-9567-92C98A12F9C4}" name="Colonne3170"/>
    <tableColumn id="3171" xr3:uid="{98D8D1E7-516C-428C-82E1-9EAE8C8FE0A7}" name="Colonne3171"/>
    <tableColumn id="3172" xr3:uid="{536CE018-3CEF-449F-AEBC-5FAAFE614D73}" name="Colonne3172"/>
    <tableColumn id="3173" xr3:uid="{23D48C9A-6E39-491B-8CB3-7C6428EC286C}" name="Colonne3173"/>
    <tableColumn id="3174" xr3:uid="{03B55E2B-C722-4003-86BE-8BA936178F5E}" name="Colonne3174"/>
    <tableColumn id="3175" xr3:uid="{1FECBD23-9A11-4B12-88E5-831A8F59BBA2}" name="Colonne3175"/>
    <tableColumn id="3176" xr3:uid="{7B4ADCB5-9E4C-47BF-975A-5529160796AE}" name="Colonne3176"/>
    <tableColumn id="3177" xr3:uid="{A5DE5EBD-ABDA-40E5-887A-62F5616237FC}" name="Colonne3177"/>
    <tableColumn id="3178" xr3:uid="{213B16E0-0265-44F4-9070-48FD9060C611}" name="Colonne3178"/>
    <tableColumn id="3179" xr3:uid="{8E34B5C2-B78F-480F-882A-7DDC7445D9D5}" name="Colonne3179"/>
    <tableColumn id="3180" xr3:uid="{E64B9299-9CD0-4262-A1F3-FED84EDCD1C1}" name="Colonne3180"/>
    <tableColumn id="3181" xr3:uid="{2B6D841D-BE07-44D8-BDA5-A949A9A707DF}" name="Colonne3181"/>
    <tableColumn id="3182" xr3:uid="{959EAC01-77CF-45DB-B387-B96241AB7FE2}" name="Colonne3182"/>
    <tableColumn id="3183" xr3:uid="{F56756FA-C1CA-401E-87D2-00C423D39314}" name="Colonne3183"/>
    <tableColumn id="3184" xr3:uid="{83DEBD09-F396-4AEA-AAF1-FC9406CD2170}" name="Colonne3184"/>
    <tableColumn id="3185" xr3:uid="{F4516F4E-8D75-467E-85ED-8C78DF9451F7}" name="Colonne3185"/>
    <tableColumn id="3186" xr3:uid="{8937C289-7CB6-4853-A041-CAB998A184BC}" name="Colonne3186"/>
    <tableColumn id="3187" xr3:uid="{38CAC35C-9A36-42D8-8273-06C62D95027D}" name="Colonne3187"/>
    <tableColumn id="3188" xr3:uid="{6A001F61-3D62-47A7-9F30-BE72248ECC1D}" name="Colonne3188"/>
    <tableColumn id="3189" xr3:uid="{D8681BB7-46F2-46FC-A80A-ACDBB4E39AD8}" name="Colonne3189"/>
    <tableColumn id="3190" xr3:uid="{562BF518-C83F-4ABE-B4DC-FE6D80BA16D3}" name="Colonne3190"/>
    <tableColumn id="3191" xr3:uid="{C3DFBBD8-640F-4CF6-B230-2183EADB5FFC}" name="Colonne3191"/>
    <tableColumn id="3192" xr3:uid="{BB315210-BCB2-4333-8EAE-4CE19EF880F0}" name="Colonne3192"/>
    <tableColumn id="3193" xr3:uid="{BB158D2D-6F3F-412C-8BDD-7D2C7CBAE462}" name="Colonne3193"/>
    <tableColumn id="3194" xr3:uid="{B50C7D4D-2D35-4A9F-9299-8644382DE9A7}" name="Colonne3194"/>
    <tableColumn id="3195" xr3:uid="{4704F47B-F060-4E61-8086-7FAA42209E20}" name="Colonne3195"/>
    <tableColumn id="3196" xr3:uid="{3B152592-EA10-493E-9A6A-68F1C8B75B20}" name="Colonne3196"/>
    <tableColumn id="3197" xr3:uid="{67A6BFAB-8125-42B1-825C-3415068C7EE4}" name="Colonne3197"/>
    <tableColumn id="3198" xr3:uid="{DDF8BA4A-1EEF-4917-908C-A7EE65E026B9}" name="Colonne3198"/>
    <tableColumn id="3199" xr3:uid="{7D482F6E-286B-4A8E-99F3-2E69BCA16C4C}" name="Colonne3199"/>
    <tableColumn id="3200" xr3:uid="{90AF1A60-1BE0-404C-B198-AEE9A96B170C}" name="Colonne3200"/>
    <tableColumn id="3201" xr3:uid="{AF6C8691-4FBE-48A1-940A-2EE23FBE19F2}" name="Colonne3201"/>
    <tableColumn id="3202" xr3:uid="{01520A56-0544-44F5-A4E7-559AEF9067EC}" name="Colonne3202"/>
    <tableColumn id="3203" xr3:uid="{C68581A1-46C9-46AA-AA8C-7D5988820BA0}" name="Colonne3203"/>
    <tableColumn id="3204" xr3:uid="{F27110C6-14E4-4D3B-8B70-AC58A8C64774}" name="Colonne3204"/>
    <tableColumn id="3205" xr3:uid="{42090702-38BB-4089-8D98-66F3A3C4E1C9}" name="Colonne3205"/>
    <tableColumn id="3206" xr3:uid="{DDA8941E-4BD8-41BA-88A4-D99A27CB20AC}" name="Colonne3206"/>
    <tableColumn id="3207" xr3:uid="{57D765B0-D29C-4667-9147-310566B7C8BA}" name="Colonne3207"/>
    <tableColumn id="3208" xr3:uid="{B9CE2BAD-E132-4918-8CCF-162992ABC6F7}" name="Colonne3208"/>
    <tableColumn id="3209" xr3:uid="{A5684E4B-153B-4409-97C0-AD8334910BDA}" name="Colonne3209"/>
    <tableColumn id="3210" xr3:uid="{C8DD327F-38E5-45FB-9BBC-859E459DE345}" name="Colonne3210"/>
    <tableColumn id="3211" xr3:uid="{A6A26415-4E0E-4B9D-A4F9-C4C7027E104E}" name="Colonne3211"/>
    <tableColumn id="3212" xr3:uid="{EE3FAE58-C8A7-4259-93E0-9ED63A0269EB}" name="Colonne3212"/>
    <tableColumn id="3213" xr3:uid="{8D3C1556-8D2C-48C1-B8BF-06092A25437D}" name="Colonne3213"/>
    <tableColumn id="3214" xr3:uid="{F53CF7E2-CC2F-4547-A8EA-F8F504B10286}" name="Colonne3214"/>
    <tableColumn id="3215" xr3:uid="{8EB451E3-01E8-455E-938D-0F19443C1240}" name="Colonne3215"/>
    <tableColumn id="3216" xr3:uid="{EF2DCE12-DE18-4616-8E6D-953BB23E0660}" name="Colonne3216"/>
    <tableColumn id="3217" xr3:uid="{EB6FD29D-49EB-4D73-9F43-521621BF3C4B}" name="Colonne3217"/>
    <tableColumn id="3218" xr3:uid="{046DBB6E-D1B8-4E54-83EE-842FF350B769}" name="Colonne3218"/>
    <tableColumn id="3219" xr3:uid="{1C0A36B8-9C6E-4AB1-AF0B-D2BDCE47C9FA}" name="Colonne3219"/>
    <tableColumn id="3220" xr3:uid="{0C0955A6-9520-43E1-A073-2B1787077ACE}" name="Colonne3220"/>
    <tableColumn id="3221" xr3:uid="{090BDC33-3DF6-4923-AF70-96AD4D94B081}" name="Colonne3221"/>
    <tableColumn id="3222" xr3:uid="{9F9428A3-C412-4698-9E38-700AE7EF2079}" name="Colonne3222"/>
    <tableColumn id="3223" xr3:uid="{C0A195F2-0E21-480F-B3C3-6EDFD7C532DA}" name="Colonne3223"/>
    <tableColumn id="3224" xr3:uid="{4AC9A1AF-E3B1-4160-BBBC-987A82C06CC6}" name="Colonne3224"/>
    <tableColumn id="3225" xr3:uid="{F664CCDB-75CD-4A2D-ADCA-7B8B91783AA1}" name="Colonne3225"/>
    <tableColumn id="3226" xr3:uid="{64C239F4-3733-4C6B-B910-C2908B54560D}" name="Colonne3226"/>
    <tableColumn id="3227" xr3:uid="{997574DE-5B7B-4C54-B374-BA8F6042A059}" name="Colonne3227"/>
    <tableColumn id="3228" xr3:uid="{825F38A6-DCD8-4B17-95EF-16C45F23BF5D}" name="Colonne3228"/>
    <tableColumn id="3229" xr3:uid="{0F4E3B73-2586-4C3E-A9DF-1EE79F9BB1B5}" name="Colonne3229"/>
    <tableColumn id="3230" xr3:uid="{8F1C2A59-0438-4826-AD6C-049BCF886106}" name="Colonne3230"/>
    <tableColumn id="3231" xr3:uid="{3B0D6C77-4CC9-4E94-A4E8-6882CD46E8B3}" name="Colonne3231"/>
    <tableColumn id="3232" xr3:uid="{31277172-59BA-4E88-B78D-8A4FDAC6B93D}" name="Colonne3232"/>
    <tableColumn id="3233" xr3:uid="{4D39C6BE-5D89-4A1B-AB16-C5B143AA2795}" name="Colonne3233"/>
    <tableColumn id="3234" xr3:uid="{EEEAA371-F7EB-42D8-803B-0ACB6A28E06F}" name="Colonne3234"/>
    <tableColumn id="3235" xr3:uid="{E470F434-4257-4748-85BD-1AA5B959822F}" name="Colonne3235"/>
    <tableColumn id="3236" xr3:uid="{B43AD791-288E-4DD5-A9CB-CA70638B20DF}" name="Colonne3236"/>
    <tableColumn id="3237" xr3:uid="{17B74C5E-B22E-454A-BB99-7B6B9CF796ED}" name="Colonne3237"/>
    <tableColumn id="3238" xr3:uid="{443877BC-8A4F-4678-9BE0-C65E14EA5756}" name="Colonne3238"/>
    <tableColumn id="3239" xr3:uid="{880AEFBE-DFE4-425D-B9B8-DAE2065C7F0C}" name="Colonne3239"/>
    <tableColumn id="3240" xr3:uid="{7852BE34-C5B7-47D6-B412-0A774BB6416F}" name="Colonne3240"/>
    <tableColumn id="3241" xr3:uid="{45C162A1-0EDF-4683-856E-5AE3E2D96A48}" name="Colonne3241"/>
    <tableColumn id="3242" xr3:uid="{41AF0082-7A27-46A5-9FE9-8219B223380A}" name="Colonne3242"/>
    <tableColumn id="3243" xr3:uid="{21BF55D8-6070-4B89-8DD8-914CEF46E950}" name="Colonne3243"/>
    <tableColumn id="3244" xr3:uid="{8670A780-C759-4173-84B7-22F1AF7CAC0B}" name="Colonne3244"/>
    <tableColumn id="3245" xr3:uid="{6D8CF5DC-33A6-474A-BC4F-2C51AA30CC2D}" name="Colonne3245"/>
    <tableColumn id="3246" xr3:uid="{1F749591-55DB-47D2-A596-1AC13DDB7B00}" name="Colonne3246"/>
    <tableColumn id="3247" xr3:uid="{E2D3E968-3E0A-4DE9-A901-523DFA033F6F}" name="Colonne3247"/>
    <tableColumn id="3248" xr3:uid="{BDC235B5-C54A-4761-BDE6-A35DCD8AA950}" name="Colonne3248"/>
    <tableColumn id="3249" xr3:uid="{0F5A483C-11BF-407F-B310-B18E09C3C73D}" name="Colonne3249"/>
    <tableColumn id="3250" xr3:uid="{9F80D7DF-E648-4D8E-B64D-65E60545254A}" name="Colonne3250"/>
    <tableColumn id="3251" xr3:uid="{E643CF45-C41B-4DD3-A686-1DC59F87ADBA}" name="Colonne3251"/>
    <tableColumn id="3252" xr3:uid="{C766BB7A-B3E6-4597-89BB-82D123495F44}" name="Colonne3252"/>
    <tableColumn id="3253" xr3:uid="{60D3D354-3C32-4BAA-960B-366AF93CA776}" name="Colonne3253"/>
    <tableColumn id="3254" xr3:uid="{91C730FB-5210-4E18-8DDC-FCAF92CDC099}" name="Colonne3254"/>
    <tableColumn id="3255" xr3:uid="{6497B763-0125-46BA-AB4B-5AEA1DE875E3}" name="Colonne3255"/>
    <tableColumn id="3256" xr3:uid="{67949E2A-6495-405F-B41F-7E3AA354A00C}" name="Colonne3256"/>
    <tableColumn id="3257" xr3:uid="{E4BE2C1D-5CF1-46E5-9FBF-A11AF5B2FF6B}" name="Colonne3257"/>
    <tableColumn id="3258" xr3:uid="{47F11359-D383-454B-8D92-6EC3EE4E1579}" name="Colonne3258"/>
    <tableColumn id="3259" xr3:uid="{4CE1DAB2-CB5E-461B-B348-D382310BDCF4}" name="Colonne3259"/>
    <tableColumn id="3260" xr3:uid="{92881713-644E-4DB5-86E0-C1582793CA0C}" name="Colonne3260"/>
    <tableColumn id="3261" xr3:uid="{5B1A580A-DBE9-4BA6-8A9D-50C8EB9C3B2B}" name="Colonne3261"/>
    <tableColumn id="3262" xr3:uid="{3827C660-39FB-493F-B972-1B601CBC8C84}" name="Colonne3262"/>
    <tableColumn id="3263" xr3:uid="{48753D27-D691-4EC4-BA55-CC8B4F9DDA68}" name="Colonne3263"/>
    <tableColumn id="3264" xr3:uid="{B4B2DE79-C68E-49E5-9244-9C8FA420553B}" name="Colonne3264"/>
    <tableColumn id="3265" xr3:uid="{D451DFA9-6E8A-4FE9-86E5-813C6468EAA4}" name="Colonne3265"/>
    <tableColumn id="3266" xr3:uid="{1B0714F1-D1B8-4AA2-A6DB-BCAD9BE0944A}" name="Colonne3266"/>
    <tableColumn id="3267" xr3:uid="{1D0AC584-1927-4938-8EA8-2A8726FB4BF9}" name="Colonne3267"/>
    <tableColumn id="3268" xr3:uid="{1AC0BA82-C549-41B9-B8A1-D0B4EF0F9632}" name="Colonne3268"/>
    <tableColumn id="3269" xr3:uid="{5B2BA948-CF85-41FB-9BC4-4B956CCDFAF6}" name="Colonne3269"/>
    <tableColumn id="3270" xr3:uid="{4DFA33CB-1390-42DA-B46A-CE1721AE587F}" name="Colonne3270"/>
    <tableColumn id="3271" xr3:uid="{3B91FBE7-BCBA-45F0-9E07-7B29D934EF01}" name="Colonne3271"/>
    <tableColumn id="3272" xr3:uid="{C6BD749D-AF23-41E3-962E-63EB4342DE88}" name="Colonne3272"/>
    <tableColumn id="3273" xr3:uid="{16512B98-7DBF-4E23-9104-D5DF5E1C9450}" name="Colonne3273"/>
    <tableColumn id="3274" xr3:uid="{588F962C-C321-4C47-969C-0601088AB60C}" name="Colonne3274"/>
    <tableColumn id="3275" xr3:uid="{96120C57-A026-4E6E-9E74-831A6B231F26}" name="Colonne3275"/>
    <tableColumn id="3276" xr3:uid="{E61706CB-4C6B-42F3-9872-BED7D88A570B}" name="Colonne3276"/>
    <tableColumn id="3277" xr3:uid="{9AA99C65-ECD3-4CF3-8561-66B92A367611}" name="Colonne3277"/>
    <tableColumn id="3278" xr3:uid="{CAA99B98-7EF8-4EA2-ADFB-3EEE055988C4}" name="Colonne3278"/>
    <tableColumn id="3279" xr3:uid="{F0D9AC50-5922-4664-A53D-4AECA7B7EE63}" name="Colonne3279"/>
    <tableColumn id="3280" xr3:uid="{29A58AE6-AF11-473F-A382-FF329DD86336}" name="Colonne3280"/>
    <tableColumn id="3281" xr3:uid="{8E108E86-E2BA-4EE1-B95A-0CFD42B36F71}" name="Colonne3281"/>
    <tableColumn id="3282" xr3:uid="{FCA3898A-F627-4E0D-8007-6A918FECA0E9}" name="Colonne3282"/>
    <tableColumn id="3283" xr3:uid="{94F481FB-D6E5-414D-9C49-449128D243B7}" name="Colonne3283"/>
    <tableColumn id="3284" xr3:uid="{2D929DC6-E301-4EC9-A0B2-3EA080BCFEF1}" name="Colonne3284"/>
    <tableColumn id="3285" xr3:uid="{795A57DD-208D-482B-98C6-8B191D9AD4D7}" name="Colonne3285"/>
    <tableColumn id="3286" xr3:uid="{F6CA3758-EBE6-49C5-9682-58F25BFE5ABC}" name="Colonne3286"/>
    <tableColumn id="3287" xr3:uid="{64E1A9C7-4712-4318-8F13-AB48EFC7D8CA}" name="Colonne3287"/>
    <tableColumn id="3288" xr3:uid="{6EEEBA74-E62F-4B58-90CF-8FBF66914D19}" name="Colonne3288"/>
    <tableColumn id="3289" xr3:uid="{652C098D-9C2F-4356-82CE-10ED5E490F31}" name="Colonne3289"/>
    <tableColumn id="3290" xr3:uid="{A6855289-9132-48CF-9982-7CFBB3ACE092}" name="Colonne3290"/>
    <tableColumn id="3291" xr3:uid="{E7D33857-F8FD-4F70-9C65-62B25878ADE0}" name="Colonne3291"/>
    <tableColumn id="3292" xr3:uid="{52DF8E05-EAF9-4E8B-8259-3C88D4F8D680}" name="Colonne3292"/>
    <tableColumn id="3293" xr3:uid="{D8B7A8FC-B690-411E-B927-1E8F883E73AF}" name="Colonne3293"/>
    <tableColumn id="3294" xr3:uid="{CFD635C9-660A-4AF5-A60D-A1A0A5A85C5B}" name="Colonne3294"/>
    <tableColumn id="3295" xr3:uid="{9CD198F0-A74E-4E2B-9769-1E2E9123B766}" name="Colonne3295"/>
    <tableColumn id="3296" xr3:uid="{E910F6D0-4C32-4B75-9887-5E941F819A5D}" name="Colonne3296"/>
    <tableColumn id="3297" xr3:uid="{0F36A81D-9B81-4DAA-B360-A74C1F5FECB1}" name="Colonne3297"/>
    <tableColumn id="3298" xr3:uid="{A5ED0CD9-FEE3-4B62-89AD-55DA24E17DA8}" name="Colonne3298"/>
    <tableColumn id="3299" xr3:uid="{4D4C2947-3214-467C-A56F-B8444EFD5C2C}" name="Colonne3299"/>
    <tableColumn id="3300" xr3:uid="{41D1C078-CFCD-4629-9033-881D011FAC6E}" name="Colonne3300"/>
    <tableColumn id="3301" xr3:uid="{1EE24A33-2E69-4C9B-9E03-847DEEA8F3F0}" name="Colonne3301"/>
    <tableColumn id="3302" xr3:uid="{2D657314-A2D8-430A-98BD-00E3C0E1AA20}" name="Colonne3302"/>
    <tableColumn id="3303" xr3:uid="{301B30AF-57C1-4975-9963-59377177A7B6}" name="Colonne3303"/>
    <tableColumn id="3304" xr3:uid="{6DA0DCC7-9474-4DF7-BC1A-F01984501C7F}" name="Colonne3304"/>
    <tableColumn id="3305" xr3:uid="{C40E8F39-E5B9-4185-8393-D01D1EFB47E4}" name="Colonne3305"/>
    <tableColumn id="3306" xr3:uid="{98C5EAE4-12EB-4627-BD65-5F19A5B9DF1F}" name="Colonne3306"/>
    <tableColumn id="3307" xr3:uid="{04D70C3D-A6D7-474B-8061-DB6614C62539}" name="Colonne3307"/>
    <tableColumn id="3308" xr3:uid="{B1F6BFAD-AF69-460B-B5CA-DBD95402E361}" name="Colonne3308"/>
    <tableColumn id="3309" xr3:uid="{D7F291F5-6C96-4BED-8CB1-7014F1405020}" name="Colonne3309"/>
    <tableColumn id="3310" xr3:uid="{5662B1B8-D48C-4AB8-BA3D-7A25A265A0E9}" name="Colonne3310"/>
    <tableColumn id="3311" xr3:uid="{66DEDD21-5935-4B3A-99DF-CF352A7BFC64}" name="Colonne3311"/>
    <tableColumn id="3312" xr3:uid="{3F14C889-27AC-4741-80CF-83BCC61BCDE2}" name="Colonne3312"/>
    <tableColumn id="3313" xr3:uid="{F48955EE-EA11-4CE8-9C56-916FACDD0855}" name="Colonne3313"/>
    <tableColumn id="3314" xr3:uid="{784A33CF-F40C-46FE-B09B-A687E697AFA3}" name="Colonne3314"/>
    <tableColumn id="3315" xr3:uid="{FCCDB3E1-2758-470E-829A-5E9DB420DD47}" name="Colonne3315"/>
    <tableColumn id="3316" xr3:uid="{06E3258F-3C6A-417C-B29E-17FDCB6E72D7}" name="Colonne3316"/>
    <tableColumn id="3317" xr3:uid="{9D8B0D01-1F6A-4F54-B45C-9E1473BF2A0E}" name="Colonne3317"/>
    <tableColumn id="3318" xr3:uid="{2A41437A-243E-4552-82D5-CF318EC3E249}" name="Colonne3318"/>
    <tableColumn id="3319" xr3:uid="{A592227A-1DDC-4191-B5BF-59D27B58AEE7}" name="Colonne3319"/>
    <tableColumn id="3320" xr3:uid="{F63BF341-08BF-4652-ABEB-2AF04DF92BB8}" name="Colonne3320"/>
    <tableColumn id="3321" xr3:uid="{179CA287-BAD6-47DE-86BD-2AA345660383}" name="Colonne3321"/>
    <tableColumn id="3322" xr3:uid="{D91C81F3-0040-4A4C-A330-4277A7177B45}" name="Colonne3322"/>
    <tableColumn id="3323" xr3:uid="{F3C42F3D-7E15-43EE-A244-FFFA54E18FD2}" name="Colonne3323"/>
    <tableColumn id="3324" xr3:uid="{05D383A8-5BD6-4A15-B887-D8AC4A1EA95D}" name="Colonne3324"/>
    <tableColumn id="3325" xr3:uid="{60AB5302-7CAA-4975-A75C-90239E6A772F}" name="Colonne3325"/>
    <tableColumn id="3326" xr3:uid="{45C9E7D8-4E1B-4B39-B1C7-33B4BEDCDF38}" name="Colonne3326"/>
    <tableColumn id="3327" xr3:uid="{B95C2BB6-8AA7-4894-A5A0-70D44DB2E276}" name="Colonne3327"/>
    <tableColumn id="3328" xr3:uid="{A9FB42B1-984E-49C8-BEC3-DA8D454A1020}" name="Colonne3328"/>
    <tableColumn id="3329" xr3:uid="{4274A814-A0FB-494D-BB75-7A88C3417DA2}" name="Colonne3329"/>
    <tableColumn id="3330" xr3:uid="{D251C8CF-98DA-4922-935D-CCD4F9AB83BA}" name="Colonne3330"/>
    <tableColumn id="3331" xr3:uid="{7F89B8AA-7B63-402D-850A-169C3FB31D87}" name="Colonne3331"/>
    <tableColumn id="3332" xr3:uid="{B87F724F-136F-4CFE-B958-4B1DD90847C7}" name="Colonne3332"/>
    <tableColumn id="3333" xr3:uid="{C35B7FDB-84B6-46ED-86D4-25975C08B04E}" name="Colonne3333"/>
    <tableColumn id="3334" xr3:uid="{2B0FA676-9A6E-451F-9274-BD824405AAD5}" name="Colonne3334"/>
    <tableColumn id="3335" xr3:uid="{8CF3F817-115B-4611-A77F-964486D62C3B}" name="Colonne3335"/>
    <tableColumn id="3336" xr3:uid="{5F5840F1-1798-4934-9290-9020BAD293B5}" name="Colonne3336"/>
    <tableColumn id="3337" xr3:uid="{182B1F35-8E52-4DED-9411-10EFC3FB6357}" name="Colonne3337"/>
    <tableColumn id="3338" xr3:uid="{00F122DF-8DDC-42C0-B9AC-E0DFC18AB6ED}" name="Colonne3338"/>
    <tableColumn id="3339" xr3:uid="{5EE15935-EAA2-4735-B21B-32A0A3B68CA7}" name="Colonne3339"/>
    <tableColumn id="3340" xr3:uid="{EC29E3D0-B737-4EED-832E-CB411F276111}" name="Colonne3340"/>
    <tableColumn id="3341" xr3:uid="{02E94CD2-6D01-4499-AD8C-A3E5298F11FB}" name="Colonne3341"/>
    <tableColumn id="3342" xr3:uid="{17AF8A2E-78A8-43C6-97DE-B315D95B4324}" name="Colonne3342"/>
    <tableColumn id="3343" xr3:uid="{DE6C18F9-C8CA-4E68-95F7-FB150CDE3ADB}" name="Colonne3343"/>
    <tableColumn id="3344" xr3:uid="{2213DBEB-A9D1-488C-B4EF-CB3149482551}" name="Colonne3344"/>
    <tableColumn id="3345" xr3:uid="{7F2E4571-3E4D-4042-B6E9-1460B20CBE54}" name="Colonne3345"/>
    <tableColumn id="3346" xr3:uid="{C8862DA1-790A-4D6B-BBC4-B346A150D287}" name="Colonne3346"/>
    <tableColumn id="3347" xr3:uid="{F70C35D7-51FC-4D47-92CF-62301876090E}" name="Colonne3347"/>
    <tableColumn id="3348" xr3:uid="{8A681B83-8B0D-4B42-AAC2-4AFFEDCF509E}" name="Colonne3348"/>
    <tableColumn id="3349" xr3:uid="{7FEF6865-5181-4063-B250-E90282DE5C0F}" name="Colonne3349"/>
    <tableColumn id="3350" xr3:uid="{5DAE10ED-D4C1-4569-948A-EBFF33B340EC}" name="Colonne3350"/>
    <tableColumn id="3351" xr3:uid="{B7A59A64-9E4A-493E-82ED-88647F9657F6}" name="Colonne3351"/>
    <tableColumn id="3352" xr3:uid="{78C133F8-DEAB-4AE8-B73D-ED5F30BBB225}" name="Colonne3352"/>
    <tableColumn id="3353" xr3:uid="{D420F1A8-B0AC-4114-8F15-428372AE0D61}" name="Colonne3353"/>
    <tableColumn id="3354" xr3:uid="{5959EA57-DDA5-4FB5-9357-51EA0DED2CA7}" name="Colonne3354"/>
    <tableColumn id="3355" xr3:uid="{150F631C-C602-407F-B338-2A063C036032}" name="Colonne3355"/>
    <tableColumn id="3356" xr3:uid="{2777CDCE-7FA2-4993-A8DC-966E24AEE07F}" name="Colonne3356"/>
    <tableColumn id="3357" xr3:uid="{09E7DF24-EE78-441B-9C28-F33955879D27}" name="Colonne3357"/>
    <tableColumn id="3358" xr3:uid="{38347398-A2D3-499C-A74B-849F24B1C3D2}" name="Colonne3358"/>
    <tableColumn id="3359" xr3:uid="{3475FB59-459D-4591-BA22-CC82DC04CD84}" name="Colonne3359"/>
    <tableColumn id="3360" xr3:uid="{3FB23FC3-07CE-4510-A375-4806F20AA282}" name="Colonne3360"/>
    <tableColumn id="3361" xr3:uid="{E470DED4-0E0B-4510-8C28-434EA23A730C}" name="Colonne3361"/>
    <tableColumn id="3362" xr3:uid="{B5A9BF84-7EA7-4A99-8497-8AAB8837E8BC}" name="Colonne3362"/>
    <tableColumn id="3363" xr3:uid="{07DBF91D-C7DF-4884-A2F4-3E69EAF360B6}" name="Colonne3363"/>
    <tableColumn id="3364" xr3:uid="{B0B0F71B-2CA1-4744-B866-C3B3EC9C69E5}" name="Colonne3364"/>
    <tableColumn id="3365" xr3:uid="{C7A15614-2CAC-4A94-A6AE-52DB7D7684FB}" name="Colonne3365"/>
    <tableColumn id="3366" xr3:uid="{55C8101F-D91F-434F-8B83-E2C2AD388753}" name="Colonne3366"/>
    <tableColumn id="3367" xr3:uid="{203D385A-1912-412C-A952-FD3415D28BAE}" name="Colonne3367"/>
    <tableColumn id="3368" xr3:uid="{BAFE7B18-F5AC-4900-917A-3687CD365369}" name="Colonne3368"/>
    <tableColumn id="3369" xr3:uid="{F4C2370F-0DB3-4363-BDA5-11CE985A26EA}" name="Colonne3369"/>
    <tableColumn id="3370" xr3:uid="{F63C53E9-13B3-4711-B3CC-0E5E443499CB}" name="Colonne3370"/>
    <tableColumn id="3371" xr3:uid="{2A22BC6A-355D-4987-BAF3-0D7AC8E5A797}" name="Colonne3371"/>
    <tableColumn id="3372" xr3:uid="{FC453108-C17D-4874-980F-82832B3FB7E0}" name="Colonne3372"/>
    <tableColumn id="3373" xr3:uid="{C8BC1885-BA1F-4050-9B0A-A3FD46FF3F2B}" name="Colonne3373"/>
    <tableColumn id="3374" xr3:uid="{65F57B6F-8326-4C72-AE71-8FD5D42EB4BA}" name="Colonne3374"/>
    <tableColumn id="3375" xr3:uid="{9E87050A-93AD-41D0-A582-8EFC98061B6D}" name="Colonne3375"/>
    <tableColumn id="3376" xr3:uid="{0E075AA7-269C-4E25-A7B7-7D722DC3F2A3}" name="Colonne3376"/>
    <tableColumn id="3377" xr3:uid="{348507BB-8D1A-4864-8FE4-6EA07577530C}" name="Colonne3377"/>
    <tableColumn id="3378" xr3:uid="{EEA977E1-F6FD-4E69-A13F-A977233AE85D}" name="Colonne3378"/>
    <tableColumn id="3379" xr3:uid="{2C06197B-400B-47AA-AB53-DE43E016B81A}" name="Colonne3379"/>
    <tableColumn id="3380" xr3:uid="{79D0AEE5-97FA-474D-9D92-8077B8548E3E}" name="Colonne3380"/>
    <tableColumn id="3381" xr3:uid="{C766CBED-9714-4278-9B80-F2F274B7ECE8}" name="Colonne3381"/>
    <tableColumn id="3382" xr3:uid="{CF1AFDAB-ED59-4BBF-A567-6BBDFA2655A2}" name="Colonne3382"/>
    <tableColumn id="3383" xr3:uid="{4DD9E8E7-7BDD-45E2-8DAC-6258F6560A70}" name="Colonne3383"/>
    <tableColumn id="3384" xr3:uid="{6978F5F8-4030-4B9A-9B00-2A0E152CCA1A}" name="Colonne3384"/>
    <tableColumn id="3385" xr3:uid="{999EA2CA-0F17-41D9-977B-61A30E0D29D9}" name="Colonne3385"/>
    <tableColumn id="3386" xr3:uid="{6962318D-39B8-494A-9981-8ED616E74873}" name="Colonne3386"/>
    <tableColumn id="3387" xr3:uid="{134633D4-6DDD-467C-89D7-AB7AED6863E0}" name="Colonne3387"/>
    <tableColumn id="3388" xr3:uid="{587B4DD5-2F00-436E-BC11-152F29656C46}" name="Colonne3388"/>
    <tableColumn id="3389" xr3:uid="{BA2F745A-A4B8-43F7-B56D-6FEF6752748D}" name="Colonne3389"/>
    <tableColumn id="3390" xr3:uid="{CC0384AD-AEE3-4A63-9377-3A2424F1157A}" name="Colonne3390"/>
    <tableColumn id="3391" xr3:uid="{EDF2F4A0-19D6-4AF3-BC5D-F70371F618FB}" name="Colonne3391"/>
    <tableColumn id="3392" xr3:uid="{11F82A01-C1F8-404C-A725-D695E2806D2A}" name="Colonne3392"/>
    <tableColumn id="3393" xr3:uid="{142EF0C2-326C-49F1-B134-9A6635DD179E}" name="Colonne3393"/>
    <tableColumn id="3394" xr3:uid="{2A5733AA-05A3-4130-B790-1F933523DA8F}" name="Colonne3394"/>
    <tableColumn id="3395" xr3:uid="{608838BA-357A-4ABC-8D58-0CE5B48FB060}" name="Colonne3395"/>
    <tableColumn id="3396" xr3:uid="{9C380B4A-A7F4-47D9-A69F-FD05C9DC0DD0}" name="Colonne3396"/>
    <tableColumn id="3397" xr3:uid="{8B0B2F43-14BD-422B-A98E-C7AE3055A236}" name="Colonne3397"/>
    <tableColumn id="3398" xr3:uid="{CB301347-2619-4D7F-BA18-1005F044968B}" name="Colonne3398"/>
    <tableColumn id="3399" xr3:uid="{CC876F9E-241C-45A2-BE92-66CC8F2E9B0B}" name="Colonne3399"/>
    <tableColumn id="3400" xr3:uid="{6C7D3A74-B55C-41AA-BB4D-08E834C11BA6}" name="Colonne3400"/>
    <tableColumn id="3401" xr3:uid="{2405B062-CF1A-481A-B235-F5BBDE68817F}" name="Colonne3401"/>
    <tableColumn id="3402" xr3:uid="{DB75CD87-B666-40E8-9C86-D0A7EA629148}" name="Colonne3402"/>
    <tableColumn id="3403" xr3:uid="{DDBDF2BA-FD0F-4ECC-9AAB-B6F18E0899EA}" name="Colonne3403"/>
    <tableColumn id="3404" xr3:uid="{04873955-E406-438B-ABE2-C0E38BE6FC77}" name="Colonne3404"/>
    <tableColumn id="3405" xr3:uid="{452EE1AB-0395-4744-A2EC-BD14882516C7}" name="Colonne3405"/>
    <tableColumn id="3406" xr3:uid="{6602E394-71E1-4D75-BF2F-F5413A33F862}" name="Colonne3406"/>
    <tableColumn id="3407" xr3:uid="{0BD24BF4-A042-486D-8453-6694B95A7A80}" name="Colonne3407"/>
    <tableColumn id="3408" xr3:uid="{CB6ED1CC-167D-4A9B-9796-4EF99A2D42C9}" name="Colonne3408"/>
    <tableColumn id="3409" xr3:uid="{D7FCADD8-0056-403C-994A-3872ECE065F8}" name="Colonne3409"/>
    <tableColumn id="3410" xr3:uid="{7E4B7C8B-E26A-43C6-BD77-9AFBE14809F5}" name="Colonne3410"/>
    <tableColumn id="3411" xr3:uid="{75B8CC3D-9927-45F6-9F86-D85093D9B85D}" name="Colonne3411"/>
    <tableColumn id="3412" xr3:uid="{E2765F95-6A15-41A4-9B2E-96247138FE96}" name="Colonne3412"/>
    <tableColumn id="3413" xr3:uid="{13878FDC-403F-4460-BB47-1D85545B5036}" name="Colonne3413"/>
    <tableColumn id="3414" xr3:uid="{71686BAC-6134-4AFE-AE2E-F6F126605BC1}" name="Colonne3414"/>
    <tableColumn id="3415" xr3:uid="{999839D6-A183-4210-8191-E6FF62146975}" name="Colonne3415"/>
    <tableColumn id="3416" xr3:uid="{0FECA42F-5B6C-4152-9371-3472324D272C}" name="Colonne3416"/>
    <tableColumn id="3417" xr3:uid="{71C194C3-A407-4C20-980C-FEB0ACD704C1}" name="Colonne3417"/>
    <tableColumn id="3418" xr3:uid="{1AEE1F9E-63C7-4EEE-81EF-2707CB2F08B1}" name="Colonne3418"/>
    <tableColumn id="3419" xr3:uid="{F6D8013B-2F61-42E6-8A21-35D8A60A21ED}" name="Colonne3419"/>
    <tableColumn id="3420" xr3:uid="{FC1B9956-A591-433C-9C4F-0D6EDDC1F3BC}" name="Colonne3420"/>
    <tableColumn id="3421" xr3:uid="{0CD1833E-EEB3-4B1D-A90E-03E097C4AD18}" name="Colonne3421"/>
    <tableColumn id="3422" xr3:uid="{67D64738-9E5C-40C8-950F-0E88E078DB35}" name="Colonne3422"/>
    <tableColumn id="3423" xr3:uid="{69CC63AE-D585-40E3-A3DE-F206B64C0C88}" name="Colonne3423"/>
    <tableColumn id="3424" xr3:uid="{05CBF0DE-FCF5-434E-881B-FE98F525E40B}" name="Colonne3424"/>
    <tableColumn id="3425" xr3:uid="{CDF3A9DC-F9C1-4A4B-84A8-F1B07D8C1C21}" name="Colonne3425"/>
    <tableColumn id="3426" xr3:uid="{ED077ED3-B4F1-4D03-9B1A-CE2C1AF0B56C}" name="Colonne3426"/>
    <tableColumn id="3427" xr3:uid="{FD955688-65AA-4B80-B38C-65D2775FB116}" name="Colonne3427"/>
    <tableColumn id="3428" xr3:uid="{4F801270-0D6D-423B-BF6F-19BB350EF9EC}" name="Colonne3428"/>
    <tableColumn id="3429" xr3:uid="{F157FC16-0D90-448D-9A76-38DEA3C068EE}" name="Colonne3429"/>
    <tableColumn id="3430" xr3:uid="{3DB24418-9FED-4BBB-A077-C5878F4269E3}" name="Colonne3430"/>
    <tableColumn id="3431" xr3:uid="{D9FA21F4-E7BF-49D7-9EE5-AE4D9D2FCC2B}" name="Colonne3431"/>
    <tableColumn id="3432" xr3:uid="{8397EEEC-F795-4196-BC44-0E28F2AA24D2}" name="Colonne3432"/>
    <tableColumn id="3433" xr3:uid="{872502AB-9E53-4C47-A7F4-911CEBE57FF1}" name="Colonne3433"/>
    <tableColumn id="3434" xr3:uid="{0D973483-6358-4900-89BB-A02EDBB82C76}" name="Colonne3434"/>
    <tableColumn id="3435" xr3:uid="{92C1CFA5-23C4-4375-97D7-331EF1CC4B2B}" name="Colonne3435"/>
    <tableColumn id="3436" xr3:uid="{B8280376-C299-494C-941F-0536B84187E2}" name="Colonne3436"/>
    <tableColumn id="3437" xr3:uid="{40598129-FA89-45D6-B2E2-6A3B0A4FB07A}" name="Colonne3437"/>
    <tableColumn id="3438" xr3:uid="{894CCFCE-B37E-446F-B035-B3FAA029E7BE}" name="Colonne3438"/>
    <tableColumn id="3439" xr3:uid="{B6920408-93C7-4155-86D2-F2CD5EF03FA3}" name="Colonne3439"/>
    <tableColumn id="3440" xr3:uid="{62E83898-D87E-4F29-9C23-4AFFEA4CB959}" name="Colonne3440"/>
    <tableColumn id="3441" xr3:uid="{66706991-6ECE-47E0-A3D2-BDFFCE84FCF0}" name="Colonne3441"/>
    <tableColumn id="3442" xr3:uid="{62C3C3EF-8E8C-46A5-A7A1-46B8CC1D1FB2}" name="Colonne3442"/>
    <tableColumn id="3443" xr3:uid="{5FC6CA49-8A22-4714-90B8-E1BEF3E6BA9F}" name="Colonne3443"/>
    <tableColumn id="3444" xr3:uid="{4A7FCE86-1466-470E-9F93-0B475E4409D7}" name="Colonne3444"/>
    <tableColumn id="3445" xr3:uid="{5A048155-2878-42D3-92CF-29AA55AD810E}" name="Colonne3445"/>
    <tableColumn id="3446" xr3:uid="{A0956416-44F2-40BC-A9A3-AABA4E77CAE4}" name="Colonne3446"/>
    <tableColumn id="3447" xr3:uid="{2C515856-F3EB-4964-BDAE-9D162F1CA09A}" name="Colonne3447"/>
    <tableColumn id="3448" xr3:uid="{22ED29F5-DB87-4EE7-8DB0-5580DB9B5DAC}" name="Colonne3448"/>
    <tableColumn id="3449" xr3:uid="{779952B6-238E-486C-8CA2-65D7A396F444}" name="Colonne3449"/>
    <tableColumn id="3450" xr3:uid="{9E1B3708-629A-4D0E-8AD6-08CF6F43AA1D}" name="Colonne3450"/>
    <tableColumn id="3451" xr3:uid="{515CC592-8BD9-408B-9CEE-F148ECA971CA}" name="Colonne3451"/>
    <tableColumn id="3452" xr3:uid="{F2344E7C-C4BB-4310-8E4B-B2EAA482220A}" name="Colonne3452"/>
    <tableColumn id="3453" xr3:uid="{812BA597-E46A-45FE-AB68-94160D0737B1}" name="Colonne3453"/>
    <tableColumn id="3454" xr3:uid="{A00E79CC-1F89-4648-9B1E-FB0AF231DACD}" name="Colonne3454"/>
    <tableColumn id="3455" xr3:uid="{1BC86A13-7021-4002-9C38-572870EA0280}" name="Colonne3455"/>
    <tableColumn id="3456" xr3:uid="{D29B2DDB-10A0-4C2F-AE8E-DFC661F40F0C}" name="Colonne3456"/>
    <tableColumn id="3457" xr3:uid="{19278E8E-F736-49C2-8552-1AF5CA857B29}" name="Colonne3457"/>
    <tableColumn id="3458" xr3:uid="{309AAA14-EE79-41CB-A639-BBB374A38955}" name="Colonne3458"/>
    <tableColumn id="3459" xr3:uid="{76E82B54-A8B0-4FAF-AB21-D23936BB13A5}" name="Colonne3459"/>
    <tableColumn id="3460" xr3:uid="{5A273BF5-5915-469A-9B29-C01D37461769}" name="Colonne3460"/>
    <tableColumn id="3461" xr3:uid="{84AA9344-846D-42B8-875D-6B24E9FB68E0}" name="Colonne3461"/>
    <tableColumn id="3462" xr3:uid="{7D1DAC29-28A0-4899-A27B-8E151FEA3CB5}" name="Colonne3462"/>
    <tableColumn id="3463" xr3:uid="{4B791FD2-BAA1-4DC0-80EA-411CD73CF30B}" name="Colonne3463"/>
    <tableColumn id="3464" xr3:uid="{E904FF20-14EC-451F-974D-FF0C8B47F711}" name="Colonne3464"/>
    <tableColumn id="3465" xr3:uid="{AA537AD0-AB26-41E3-BFFF-800DD650795B}" name="Colonne3465"/>
    <tableColumn id="3466" xr3:uid="{1B3EBDE9-9395-46FD-8C1E-4756E13D87CE}" name="Colonne3466"/>
    <tableColumn id="3467" xr3:uid="{9F28B569-9425-4E1B-88A7-D676F46328D6}" name="Colonne3467"/>
    <tableColumn id="3468" xr3:uid="{729E8BCC-CB52-4893-B7E6-2DD3DCB7C34A}" name="Colonne3468"/>
    <tableColumn id="3469" xr3:uid="{A166EC07-81ED-42C7-B09C-2683B1A94173}" name="Colonne3469"/>
    <tableColumn id="3470" xr3:uid="{4073E66E-C9E1-4414-96D9-1DEDBE12D489}" name="Colonne3470"/>
    <tableColumn id="3471" xr3:uid="{4C81B37D-719C-430E-A9AA-C96099C95766}" name="Colonne3471"/>
    <tableColumn id="3472" xr3:uid="{2D21FABC-EB87-4F8C-8E9F-C4A54F49D2E4}" name="Colonne3472"/>
    <tableColumn id="3473" xr3:uid="{9F2FB2E7-EB6F-4A4F-AF9D-6BD70F57F79C}" name="Colonne3473"/>
    <tableColumn id="3474" xr3:uid="{853013AC-586E-45D9-AB50-28E9AE8A5408}" name="Colonne3474"/>
    <tableColumn id="3475" xr3:uid="{B509D568-627E-45A0-AA7D-A3AA33227188}" name="Colonne3475"/>
    <tableColumn id="3476" xr3:uid="{A7D68A46-BB22-4F9F-B7B3-DF3B1769DF56}" name="Colonne3476"/>
    <tableColumn id="3477" xr3:uid="{94E191F5-E3AF-4476-A308-9A127F1A36E5}" name="Colonne3477"/>
    <tableColumn id="3478" xr3:uid="{76BAD4C8-0694-4744-98D1-5BE2F81360DB}" name="Colonne3478"/>
    <tableColumn id="3479" xr3:uid="{079B642A-E579-47EA-B248-B81ADD780B4C}" name="Colonne3479"/>
    <tableColumn id="3480" xr3:uid="{B4502FFA-B161-4739-844B-0ECA2D33BC16}" name="Colonne3480"/>
    <tableColumn id="3481" xr3:uid="{8E3A6D97-B0CB-45FC-881D-82304CDA4F4D}" name="Colonne3481"/>
    <tableColumn id="3482" xr3:uid="{FBD7B426-1C3F-4B06-ABCA-A748F125DF30}" name="Colonne3482"/>
    <tableColumn id="3483" xr3:uid="{DE8FDA68-547B-4784-BAF4-645A47867666}" name="Colonne3483"/>
    <tableColumn id="3484" xr3:uid="{7C7B641D-7262-48C2-BF86-B3B57CF0CC43}" name="Colonne3484"/>
    <tableColumn id="3485" xr3:uid="{150FE59A-DFA6-4AB7-B595-947341167E14}" name="Colonne3485"/>
    <tableColumn id="3486" xr3:uid="{9580E183-D416-4B13-BCE3-50A11123FB23}" name="Colonne3486"/>
    <tableColumn id="3487" xr3:uid="{B74EB74B-54F5-47CA-897B-6A212C05D761}" name="Colonne3487"/>
    <tableColumn id="3488" xr3:uid="{511D4401-E782-4499-8EDD-A86FFC9E6DB4}" name="Colonne3488"/>
    <tableColumn id="3489" xr3:uid="{0E2844F4-9DC5-41F6-A8FF-D045BA20C455}" name="Colonne3489"/>
    <tableColumn id="3490" xr3:uid="{4CADE56F-3F4C-4C6A-B105-582B2C39CE92}" name="Colonne3490"/>
    <tableColumn id="3491" xr3:uid="{5944BC17-0DC4-4333-9C6C-F3023C9FD641}" name="Colonne3491"/>
    <tableColumn id="3492" xr3:uid="{9680EE97-C196-4B3B-97A7-62CAF6B9771A}" name="Colonne3492"/>
    <tableColumn id="3493" xr3:uid="{A4E44417-1DD4-4B7F-A6FA-FD9841B9AD8C}" name="Colonne3493"/>
    <tableColumn id="3494" xr3:uid="{F7BEE7AF-C77B-44A1-850D-E71C4D15EDFC}" name="Colonne3494"/>
    <tableColumn id="3495" xr3:uid="{BE42D3D6-4BEE-4C5D-A29A-0BB78101A2A1}" name="Colonne3495"/>
    <tableColumn id="3496" xr3:uid="{20A5D788-BDAF-4EC3-8A6B-D2A446CC52C7}" name="Colonne3496"/>
    <tableColumn id="3497" xr3:uid="{63E75B87-D621-4BC3-B2ED-973D0F6D2889}" name="Colonne3497"/>
    <tableColumn id="3498" xr3:uid="{2F2E507F-20C2-4F55-92E7-3F89532E29D1}" name="Colonne3498"/>
    <tableColumn id="3499" xr3:uid="{FAB6B286-B593-475C-BFEC-CE8CCDDB2A33}" name="Colonne3499"/>
    <tableColumn id="3500" xr3:uid="{CE3C1C16-BA72-47E1-AAFE-BAC48ABC3167}" name="Colonne3500"/>
    <tableColumn id="3501" xr3:uid="{454E1B76-CDD3-4745-8711-422AC3CB9428}" name="Colonne3501"/>
    <tableColumn id="3502" xr3:uid="{74CFC8D2-D99D-4E5A-8039-C850CEAD0B6C}" name="Colonne3502"/>
    <tableColumn id="3503" xr3:uid="{BB583A86-785E-4257-AE6A-AD85762144DA}" name="Colonne3503"/>
    <tableColumn id="3504" xr3:uid="{2DD8FF26-C645-4C82-A63C-303B35B8C97F}" name="Colonne3504"/>
    <tableColumn id="3505" xr3:uid="{2E626427-5AA6-4512-BFBB-2443825CD0D2}" name="Colonne3505"/>
    <tableColumn id="3506" xr3:uid="{61D84D74-3F71-4716-B9BB-FB0A707BAB29}" name="Colonne3506"/>
    <tableColumn id="3507" xr3:uid="{7E592ECF-F57A-4667-B698-8C8621DEF35B}" name="Colonne3507"/>
    <tableColumn id="3508" xr3:uid="{1BFF0963-ABDA-422B-9E43-4899AFE69383}" name="Colonne3508"/>
    <tableColumn id="3509" xr3:uid="{65ED4852-39EA-4D8B-A47F-B940AD56ADE5}" name="Colonne3509"/>
    <tableColumn id="3510" xr3:uid="{971D135E-3577-4F3C-BE65-D9F7C5EEAF38}" name="Colonne3510"/>
    <tableColumn id="3511" xr3:uid="{6B5273CA-3882-45D4-AF1B-9AD6AB4B4915}" name="Colonne3511"/>
    <tableColumn id="3512" xr3:uid="{B32217BA-0B93-4E45-B201-20EE5D5995DA}" name="Colonne3512"/>
    <tableColumn id="3513" xr3:uid="{3EC57108-A8FA-4BAE-BA27-A28E2EB3EF3A}" name="Colonne3513"/>
    <tableColumn id="3514" xr3:uid="{36E065C5-C633-4E80-9561-3B8C0F7D812A}" name="Colonne3514"/>
    <tableColumn id="3515" xr3:uid="{779CD286-CD50-454E-8049-7FCE8A5CA031}" name="Colonne3515"/>
    <tableColumn id="3516" xr3:uid="{9ADE55E8-01F1-472E-95B0-9C7506691391}" name="Colonne3516"/>
    <tableColumn id="3517" xr3:uid="{97756E60-36F6-4183-BF59-9519D43A2C36}" name="Colonne3517"/>
    <tableColumn id="3518" xr3:uid="{55E7BFCF-FDB2-4B0B-8E86-CBC3E76482C1}" name="Colonne3518"/>
    <tableColumn id="3519" xr3:uid="{58EC6872-478C-466E-B9BB-F8E13FC858D1}" name="Colonne3519"/>
    <tableColumn id="3520" xr3:uid="{226B6D33-BF09-4C16-A161-58B2A898E625}" name="Colonne3520"/>
    <tableColumn id="3521" xr3:uid="{A3C9A067-79B4-4636-AD87-CF7EFB5F2208}" name="Colonne3521"/>
    <tableColumn id="3522" xr3:uid="{10ACFD59-A8B0-4CCB-A55F-E1F9EC29B6E3}" name="Colonne3522"/>
    <tableColumn id="3523" xr3:uid="{DED41329-E409-4EFC-A7D3-0633352C16BF}" name="Colonne3523"/>
    <tableColumn id="3524" xr3:uid="{9EAE1206-8198-4CEA-8AFB-AB4CC13A5AEA}" name="Colonne3524"/>
    <tableColumn id="3525" xr3:uid="{67D2C4DB-FBB2-4F04-B474-D3D419DF38ED}" name="Colonne3525"/>
    <tableColumn id="3526" xr3:uid="{FCDCB344-E8AA-420F-A1ED-D45BE1DF75F6}" name="Colonne3526"/>
    <tableColumn id="3527" xr3:uid="{AB4F5586-0A1B-4449-96E1-B486BC1BAE32}" name="Colonne3527"/>
    <tableColumn id="3528" xr3:uid="{E9189B07-D907-45E3-A0F4-8E42AFF86FC9}" name="Colonne3528"/>
    <tableColumn id="3529" xr3:uid="{15C4B8FD-09E8-475F-A00E-CBDD90BB99B0}" name="Colonne3529"/>
    <tableColumn id="3530" xr3:uid="{EAC712A1-5DDB-4FB7-AE66-BA3D396BAB1E}" name="Colonne3530"/>
    <tableColumn id="3531" xr3:uid="{0143D4D8-F2D8-4DC9-AA9D-E5E941F90BFF}" name="Colonne3531"/>
    <tableColumn id="3532" xr3:uid="{CEC0D21B-3552-4788-A5D8-FCBE24D5EA7A}" name="Colonne3532"/>
    <tableColumn id="3533" xr3:uid="{C839F1FB-6215-43FD-96DB-0D669EC2EB48}" name="Colonne3533"/>
    <tableColumn id="3534" xr3:uid="{0269A3F4-B9B0-4376-9765-22F49E076D98}" name="Colonne3534"/>
    <tableColumn id="3535" xr3:uid="{1C1F1859-B011-488E-85FE-EAA29EAD819A}" name="Colonne3535"/>
    <tableColumn id="3536" xr3:uid="{FA6A4052-4152-414C-8ED6-CBF9FF30D4C3}" name="Colonne3536"/>
    <tableColumn id="3537" xr3:uid="{67F47E7E-F618-49E2-A7F4-2957B725F89D}" name="Colonne3537"/>
    <tableColumn id="3538" xr3:uid="{AFC4F076-B153-48FE-8EC4-B799281392F2}" name="Colonne3538"/>
    <tableColumn id="3539" xr3:uid="{BE9F9AF6-4174-45AC-A3C8-2AAB159CB573}" name="Colonne3539"/>
    <tableColumn id="3540" xr3:uid="{F8368094-434D-4CE1-99AE-A1EF0E63F8FB}" name="Colonne3540"/>
    <tableColumn id="3541" xr3:uid="{621299BC-4E95-40F5-9A7A-AA8B2D644688}" name="Colonne3541"/>
    <tableColumn id="3542" xr3:uid="{00FE3FE6-20DE-4A74-A26C-A70953DFE020}" name="Colonne3542"/>
    <tableColumn id="3543" xr3:uid="{5FC28559-61C2-4F79-A69B-44D73509F20D}" name="Colonne3543"/>
    <tableColumn id="3544" xr3:uid="{00DC9329-6FA7-4000-901A-7CF2A57F7232}" name="Colonne3544"/>
    <tableColumn id="3545" xr3:uid="{B576929E-B1D4-4645-A0E4-1104D2064E07}" name="Colonne3545"/>
    <tableColumn id="3546" xr3:uid="{C9A392FB-C353-4E99-BF7E-048FB34C2936}" name="Colonne3546"/>
    <tableColumn id="3547" xr3:uid="{F52AE9F8-9FC7-457B-A89E-59F7BBE9288D}" name="Colonne3547"/>
    <tableColumn id="3548" xr3:uid="{199B4FC2-4C5F-4BB1-94AC-85EFB9825806}" name="Colonne3548"/>
    <tableColumn id="3549" xr3:uid="{C791C95E-3B35-420B-9C8D-1C2D1ABF8EA6}" name="Colonne3549"/>
    <tableColumn id="3550" xr3:uid="{09D0C171-91FE-4769-9576-4C489CA04E4D}" name="Colonne3550"/>
    <tableColumn id="3551" xr3:uid="{0EFD197B-F15B-4CC3-8691-01E43F3874BE}" name="Colonne3551"/>
    <tableColumn id="3552" xr3:uid="{EF54EC24-EAF7-4404-B2A1-3F8FCD0CD457}" name="Colonne3552"/>
    <tableColumn id="3553" xr3:uid="{A1B4BF89-D657-49FB-B78D-E2A4F90E111F}" name="Colonne3553"/>
    <tableColumn id="3554" xr3:uid="{279803E0-94E5-4B37-AF8F-CCAFFD6175D4}" name="Colonne3554"/>
    <tableColumn id="3555" xr3:uid="{B36EAC66-FC38-475C-86B5-AFF4AD190E47}" name="Colonne3555"/>
    <tableColumn id="3556" xr3:uid="{0B0A029E-F526-4B83-8848-1C9ABB1537BA}" name="Colonne3556"/>
    <tableColumn id="3557" xr3:uid="{517210AB-720D-486E-B638-9CDF60659D74}" name="Colonne3557"/>
    <tableColumn id="3558" xr3:uid="{56CC8C5A-96EB-46C0-8CA9-99BC52A9C50D}" name="Colonne3558"/>
    <tableColumn id="3559" xr3:uid="{C9243398-675A-4CD0-AF65-33BDD3D047B2}" name="Colonne3559"/>
    <tableColumn id="3560" xr3:uid="{B1586333-9207-4CDA-B421-00A65715DCFB}" name="Colonne3560"/>
    <tableColumn id="3561" xr3:uid="{A12AB523-EEAE-4D86-8572-A61A61103BBC}" name="Colonne3561"/>
    <tableColumn id="3562" xr3:uid="{BF0BF63F-C56D-4A56-90DC-90C0BF32DD03}" name="Colonne3562"/>
    <tableColumn id="3563" xr3:uid="{11F1F121-6529-4AEF-ACD7-B30FEEE4CEF4}" name="Colonne3563"/>
    <tableColumn id="3564" xr3:uid="{EB593EC0-D2B0-4713-98FD-80FE75E23318}" name="Colonne3564"/>
    <tableColumn id="3565" xr3:uid="{4BEB5F8A-6D06-48E3-B54B-06C2364E4CD5}" name="Colonne3565"/>
    <tableColumn id="3566" xr3:uid="{A51A3C60-3581-40C3-BA45-D2DBCD3D99B7}" name="Colonne3566"/>
    <tableColumn id="3567" xr3:uid="{FF7F6755-F558-4D77-AA19-59385E381D34}" name="Colonne3567"/>
    <tableColumn id="3568" xr3:uid="{EDC84B97-B628-47EF-9415-702CE86BAC5F}" name="Colonne3568"/>
    <tableColumn id="3569" xr3:uid="{C662D192-3EA4-45FB-8D1D-E9B17A3913AF}" name="Colonne3569"/>
    <tableColumn id="3570" xr3:uid="{53C59225-3693-43BC-A5D6-E2ACF3896FB0}" name="Colonne3570"/>
    <tableColumn id="3571" xr3:uid="{D1DAE543-1B63-49A0-8EF6-AC9A5410CA77}" name="Colonne3571"/>
    <tableColumn id="3572" xr3:uid="{9876F0DF-8E13-42B5-AA6A-C867B3585D30}" name="Colonne3572"/>
    <tableColumn id="3573" xr3:uid="{D8C5CD30-6B7D-4B60-9A7F-0222ADE411E3}" name="Colonne3573"/>
    <tableColumn id="3574" xr3:uid="{A94ECDE4-E0AE-4DE8-8A54-1EACA523C472}" name="Colonne3574"/>
    <tableColumn id="3575" xr3:uid="{8798E042-4DA7-4C89-8CD3-184D1FE5BCF6}" name="Colonne3575"/>
    <tableColumn id="3576" xr3:uid="{2AEC5077-04C3-4BA6-A424-A4C089FBE38E}" name="Colonne3576"/>
    <tableColumn id="3577" xr3:uid="{096FAF10-4C5D-4642-8792-A5A93B487C8E}" name="Colonne3577"/>
    <tableColumn id="3578" xr3:uid="{7EC9B12B-D04F-4514-A134-D9E1C93C622C}" name="Colonne3578"/>
    <tableColumn id="3579" xr3:uid="{C5C00322-51AB-4D1A-BD7E-3A05DBDB1592}" name="Colonne3579"/>
    <tableColumn id="3580" xr3:uid="{EA3408D5-965C-43A1-8AFC-76A0BD0C9366}" name="Colonne3580"/>
    <tableColumn id="3581" xr3:uid="{8F0285C7-BB08-4CCA-A976-A2E3AEE5BCAD}" name="Colonne3581"/>
    <tableColumn id="3582" xr3:uid="{0AFA1922-6A5E-4060-BADC-E065796FBD73}" name="Colonne3582"/>
    <tableColumn id="3583" xr3:uid="{296D1DE9-C58F-4BEE-8836-E9419311CC5C}" name="Colonne3583"/>
    <tableColumn id="3584" xr3:uid="{1C5DED03-8180-4401-BBE7-A5DA759F35DA}" name="Colonne3584"/>
    <tableColumn id="3585" xr3:uid="{25B023BA-F16D-464D-BF00-D33F66AFE522}" name="Colonne3585"/>
    <tableColumn id="3586" xr3:uid="{C2D9EBDC-CD27-4A43-BD71-6206EA74823D}" name="Colonne3586"/>
    <tableColumn id="3587" xr3:uid="{708B5F8E-6FCF-4EB3-A130-8C780495AA89}" name="Colonne3587"/>
    <tableColumn id="3588" xr3:uid="{26AA96B4-8831-4112-BF4C-B3E2A78CF2FF}" name="Colonne3588"/>
    <tableColumn id="3589" xr3:uid="{AA3CE0DA-A76E-483F-AEAC-96D3CA6CC14C}" name="Colonne3589"/>
    <tableColumn id="3590" xr3:uid="{968764C3-C742-4FEE-A648-AC3375B7923F}" name="Colonne3590"/>
    <tableColumn id="3591" xr3:uid="{71128991-E1DF-4772-95A8-D8A5B12BD5B5}" name="Colonne3591"/>
    <tableColumn id="3592" xr3:uid="{A8CBF741-9329-4AB5-A67F-1F721A0CBA27}" name="Colonne3592"/>
    <tableColumn id="3593" xr3:uid="{6DB3C9AE-9F2E-4848-B769-F41EBF89B33B}" name="Colonne3593"/>
    <tableColumn id="3594" xr3:uid="{6908BD81-A99A-4A40-98E6-64C39CCD1193}" name="Colonne3594"/>
    <tableColumn id="3595" xr3:uid="{1AE7EB09-7024-4609-9035-562B2DDBF218}" name="Colonne3595"/>
    <tableColumn id="3596" xr3:uid="{EDCDF9B1-804E-4FE1-8D36-6348CD84D4AD}" name="Colonne3596"/>
    <tableColumn id="3597" xr3:uid="{FDC0FFDB-19E8-4812-9543-2A1DB17AEBC8}" name="Colonne3597"/>
    <tableColumn id="3598" xr3:uid="{1CC56392-A138-4E97-ABB2-B47FF8DA302E}" name="Colonne3598"/>
    <tableColumn id="3599" xr3:uid="{450F9A1D-B9ED-4997-ADDF-4812E898C91D}" name="Colonne3599"/>
    <tableColumn id="3600" xr3:uid="{055BBF0F-C7E1-403B-A924-C061D34F2494}" name="Colonne3600"/>
    <tableColumn id="3601" xr3:uid="{D6A6FDCA-11B0-467F-B1D2-81EF4A8C3B29}" name="Colonne3601"/>
    <tableColumn id="3602" xr3:uid="{D3A98351-9B38-4C92-BB9D-4266FCA065C3}" name="Colonne3602"/>
    <tableColumn id="3603" xr3:uid="{6487A20A-53A8-48CE-B427-C3B188B9ABA6}" name="Colonne3603"/>
    <tableColumn id="3604" xr3:uid="{56D73B1D-F2F6-410E-A991-54D0FC80AA0C}" name="Colonne3604"/>
    <tableColumn id="3605" xr3:uid="{4E40FC3F-C31A-40D4-95BF-DEC4F9A8ACB5}" name="Colonne3605"/>
    <tableColumn id="3606" xr3:uid="{19673471-2D8F-45CA-AA26-9FEB4E62CF7A}" name="Colonne3606"/>
    <tableColumn id="3607" xr3:uid="{D26FCCDA-9B75-47CE-AA87-43D89AA1EEF7}" name="Colonne3607"/>
    <tableColumn id="3608" xr3:uid="{1B68657D-50F5-4FB6-9E3A-1FB8E8DD3301}" name="Colonne3608"/>
    <tableColumn id="3609" xr3:uid="{24A0607A-92AA-49C6-9656-5BFCA794656D}" name="Colonne3609"/>
    <tableColumn id="3610" xr3:uid="{3170E769-6100-4BE2-9730-DE13A0E8D319}" name="Colonne3610"/>
    <tableColumn id="3611" xr3:uid="{840E955E-6BB1-4816-903D-AB9B5964D36D}" name="Colonne3611"/>
    <tableColumn id="3612" xr3:uid="{99991F84-C07B-4CDB-B057-FC22B42800BD}" name="Colonne3612"/>
    <tableColumn id="3613" xr3:uid="{AD86BFBD-8CB3-4C54-95BB-70D1AD541612}" name="Colonne3613"/>
    <tableColumn id="3614" xr3:uid="{C0ABA5D1-DC41-47EA-A9C0-3FBDF93487B0}" name="Colonne3614"/>
    <tableColumn id="3615" xr3:uid="{10173C34-36B6-4BB7-9A9C-CE0C5AEB128E}" name="Colonne3615"/>
    <tableColumn id="3616" xr3:uid="{C60C8EF8-99AD-4081-9084-72DF6FB2099E}" name="Colonne3616"/>
    <tableColumn id="3617" xr3:uid="{F628CE28-DC4F-4B5F-B5CB-5BB2CCC6EDF4}" name="Colonne3617"/>
    <tableColumn id="3618" xr3:uid="{8C92A48C-145C-4F7F-AB5D-C4532BD98555}" name="Colonne3618"/>
    <tableColumn id="3619" xr3:uid="{C2FBC955-B447-49B2-AE86-956EB43F41EC}" name="Colonne3619"/>
    <tableColumn id="3620" xr3:uid="{50D66085-494F-4F6A-9EA8-02B8CFD3DF9B}" name="Colonne3620"/>
    <tableColumn id="3621" xr3:uid="{287963BE-1971-45A8-966A-18FB5F8FE309}" name="Colonne3621"/>
    <tableColumn id="3622" xr3:uid="{F55C63A0-874D-4727-8BC6-44A2CA0887F2}" name="Colonne3622"/>
    <tableColumn id="3623" xr3:uid="{1C2F60FC-25F1-42C5-B4F9-0D2FD43292F9}" name="Colonne3623"/>
    <tableColumn id="3624" xr3:uid="{09A1FA41-2032-4F4E-A6C5-21ED75A46289}" name="Colonne3624"/>
    <tableColumn id="3625" xr3:uid="{17CFCC63-8159-4D15-9710-EF7260D69ECE}" name="Colonne3625"/>
    <tableColumn id="3626" xr3:uid="{05C9C942-4BBD-45A4-8C2B-DE90C9820FF4}" name="Colonne3626"/>
    <tableColumn id="3627" xr3:uid="{6A8C0955-BA58-494B-A9B2-38BAF7D11347}" name="Colonne3627"/>
    <tableColumn id="3628" xr3:uid="{B0C694FB-DE84-4F1D-AED0-90FB3CEC1F7B}" name="Colonne3628"/>
    <tableColumn id="3629" xr3:uid="{E439EC7A-FE34-4A26-9CE0-A3AF48026A7F}" name="Colonne3629"/>
    <tableColumn id="3630" xr3:uid="{791AE759-E104-4DC7-8251-12B410189022}" name="Colonne3630"/>
    <tableColumn id="3631" xr3:uid="{06605B18-5292-4EED-BEB3-02D5DD068460}" name="Colonne3631"/>
    <tableColumn id="3632" xr3:uid="{327AC353-A1F8-4B3F-9EC4-C7393E44881E}" name="Colonne3632"/>
    <tableColumn id="3633" xr3:uid="{C3D30B35-2207-4A16-8515-455E16EAA74D}" name="Colonne3633"/>
    <tableColumn id="3634" xr3:uid="{3A67AA29-5633-4933-A446-C4AA10E356F3}" name="Colonne3634"/>
    <tableColumn id="3635" xr3:uid="{99403A3A-D751-4475-9F4D-C6BE6BE914F8}" name="Colonne3635"/>
    <tableColumn id="3636" xr3:uid="{44783A37-1AC4-439B-8EFD-F9BFF7A33C6D}" name="Colonne3636"/>
    <tableColumn id="3637" xr3:uid="{CE7A9E21-7FBA-42F3-90BB-083BD11B2708}" name="Colonne3637"/>
    <tableColumn id="3638" xr3:uid="{2BD39ACD-4A70-4BE2-9527-52190195AB3E}" name="Colonne3638"/>
    <tableColumn id="3639" xr3:uid="{EA4077BC-43AF-4302-931F-02D1D0D5BA35}" name="Colonne3639"/>
    <tableColumn id="3640" xr3:uid="{22433DFE-C6E5-443B-BB41-840F78369610}" name="Colonne3640"/>
    <tableColumn id="3641" xr3:uid="{BA9B2916-BBF5-42CE-BBDD-4765546FD1D8}" name="Colonne3641"/>
    <tableColumn id="3642" xr3:uid="{A7A1F0E5-2C15-4958-9CE3-315E5EECE92D}" name="Colonne3642"/>
    <tableColumn id="3643" xr3:uid="{8E6CD942-9BF4-42E9-842A-C6D4E380AE26}" name="Colonne3643"/>
    <tableColumn id="3644" xr3:uid="{02EA1C74-37CE-4A59-B2E2-384A7A42E2BA}" name="Colonne3644"/>
    <tableColumn id="3645" xr3:uid="{4886485F-7594-4DB6-B9C0-FC67B9CEA54A}" name="Colonne3645"/>
    <tableColumn id="3646" xr3:uid="{18F71111-0C4F-4D3D-AC50-851B3D41ACD1}" name="Colonne3646"/>
    <tableColumn id="3647" xr3:uid="{846EE096-163A-4857-8812-7532EF2BCCB5}" name="Colonne3647"/>
    <tableColumn id="3648" xr3:uid="{3F8453C4-5A1A-4B42-B2AB-91008273DECA}" name="Colonne3648"/>
    <tableColumn id="3649" xr3:uid="{FA436669-3B89-459C-B6EA-EE34C21F0FDC}" name="Colonne3649"/>
    <tableColumn id="3650" xr3:uid="{E8F360C8-B2D3-450A-988A-D4F72EFE620E}" name="Colonne3650"/>
    <tableColumn id="3651" xr3:uid="{46E51AA1-4B39-4A28-BC3B-B34435C25EEC}" name="Colonne3651"/>
    <tableColumn id="3652" xr3:uid="{12B9C202-31D5-451C-AB55-AAB123FBDDE7}" name="Colonne3652"/>
    <tableColumn id="3653" xr3:uid="{668C203D-884C-4C3D-9835-86CAF44DD2C2}" name="Colonne3653"/>
    <tableColumn id="3654" xr3:uid="{E4706F90-B9C2-4A5C-9C76-B666AE7D6271}" name="Colonne3654"/>
    <tableColumn id="3655" xr3:uid="{AE5610BE-CF64-4C62-9C95-A790979EB0E8}" name="Colonne3655"/>
    <tableColumn id="3656" xr3:uid="{EC144462-6015-449E-B9FA-9E23F0748B7C}" name="Colonne3656"/>
    <tableColumn id="3657" xr3:uid="{918B44B7-98E4-4186-A010-429F3140B9E1}" name="Colonne3657"/>
    <tableColumn id="3658" xr3:uid="{6A5BC8D1-75E1-4C1B-8B15-0DAF0EBE59A6}" name="Colonne3658"/>
    <tableColumn id="3659" xr3:uid="{BED45D29-D6C0-4565-BB7B-B278A29D90F2}" name="Colonne3659"/>
    <tableColumn id="3660" xr3:uid="{79A1D16A-DFF8-481A-BD2E-8D3BC0D75B64}" name="Colonne3660"/>
    <tableColumn id="3661" xr3:uid="{BCC54BC5-DF75-44A2-B8AB-EC9D0AEDDF90}" name="Colonne3661"/>
    <tableColumn id="3662" xr3:uid="{3A721910-A81A-439B-9443-F166CED120AF}" name="Colonne3662"/>
    <tableColumn id="3663" xr3:uid="{8E86FD93-627C-4AF2-AEE9-5F8403DE45DD}" name="Colonne3663"/>
    <tableColumn id="3664" xr3:uid="{BCAE9ECC-6AFA-4F7B-9B9A-C40327B7EF58}" name="Colonne3664"/>
    <tableColumn id="3665" xr3:uid="{E990CCF3-EA3D-40E1-8C8C-24774B6C01BA}" name="Colonne3665"/>
    <tableColumn id="3666" xr3:uid="{712B8433-AFB5-414F-BAE4-2E0548D5BB4B}" name="Colonne3666"/>
    <tableColumn id="3667" xr3:uid="{8E8B22F3-538A-4C32-8C1C-BD7CFECDD3BD}" name="Colonne3667"/>
    <tableColumn id="3668" xr3:uid="{1E2F3677-87F9-4B27-A1C2-94402F5DA8E5}" name="Colonne3668"/>
    <tableColumn id="3669" xr3:uid="{537B0FB5-D5F3-48C4-85CF-5D8E0301DCFA}" name="Colonne3669"/>
    <tableColumn id="3670" xr3:uid="{D81B240A-F851-485E-B88B-8EA37EFF3E5B}" name="Colonne3670"/>
    <tableColumn id="3671" xr3:uid="{82413256-8B7A-416A-8C84-7BB2EF6F996B}" name="Colonne3671"/>
    <tableColumn id="3672" xr3:uid="{07326CDF-27AE-4EB7-BD69-F598D20ADD17}" name="Colonne3672"/>
    <tableColumn id="3673" xr3:uid="{D1B1C6A9-368D-4A7E-9BED-2E1866474C88}" name="Colonne3673"/>
    <tableColumn id="3674" xr3:uid="{D3F027B5-DBD0-4117-9F0F-4B76978CF1E8}" name="Colonne3674"/>
    <tableColumn id="3675" xr3:uid="{8B5A0230-1825-48B9-BEBA-4342F9E7878A}" name="Colonne3675"/>
    <tableColumn id="3676" xr3:uid="{3EFC9FB7-54DB-4F82-8EB3-C7E4A91A8FDF}" name="Colonne3676"/>
    <tableColumn id="3677" xr3:uid="{42AA7A82-38DF-4D85-B4F4-46C7C05E1B54}" name="Colonne3677"/>
    <tableColumn id="3678" xr3:uid="{F5E874FF-1BE8-4E27-9CF7-9FFC041332A7}" name="Colonne3678"/>
    <tableColumn id="3679" xr3:uid="{A7B08E57-D7D7-44B3-BC06-A8329CE0BB44}" name="Colonne3679"/>
    <tableColumn id="3680" xr3:uid="{33FBC4AE-9E22-4CB9-8B4A-02150C484B0E}" name="Colonne3680"/>
    <tableColumn id="3681" xr3:uid="{2D773A67-71C5-453A-B951-1CF9032D9FAD}" name="Colonne3681"/>
    <tableColumn id="3682" xr3:uid="{C6ABFBED-B396-4784-A8CC-269E19AA1936}" name="Colonne3682"/>
    <tableColumn id="3683" xr3:uid="{AE8E0574-C5D6-4CD4-8DD5-B8EF8FDB90A1}" name="Colonne3683"/>
    <tableColumn id="3684" xr3:uid="{5F5B7A1A-D1E1-4AD0-BCC4-EE181A842590}" name="Colonne3684"/>
    <tableColumn id="3685" xr3:uid="{C88B73DB-1C85-48DB-A808-1043C24259A9}" name="Colonne3685"/>
    <tableColumn id="3686" xr3:uid="{B48022C1-E312-407C-A175-04D46E918A5A}" name="Colonne3686"/>
    <tableColumn id="3687" xr3:uid="{51F375F8-838F-4F81-AA0D-3AF895A0DF4D}" name="Colonne3687"/>
    <tableColumn id="3688" xr3:uid="{DE46B253-65E1-43EA-9C1B-E15DBC7CABF7}" name="Colonne3688"/>
    <tableColumn id="3689" xr3:uid="{50A424C5-9B78-453C-B959-5F3C9867FD25}" name="Colonne3689"/>
    <tableColumn id="3690" xr3:uid="{2AEAF538-827B-4492-B0F5-50DBED13E502}" name="Colonne3690"/>
    <tableColumn id="3691" xr3:uid="{E33329D0-197B-4D10-B0FD-0816450E4AB3}" name="Colonne3691"/>
    <tableColumn id="3692" xr3:uid="{CE2FA2E1-6865-4DC4-9334-00BB0DA1BEFA}" name="Colonne3692"/>
    <tableColumn id="3693" xr3:uid="{E45BE758-2C5F-47C8-B0D3-EA4C5FE40F68}" name="Colonne3693"/>
    <tableColumn id="3694" xr3:uid="{85BBF22D-1001-451E-AA42-B2E2259A1B97}" name="Colonne3694"/>
    <tableColumn id="3695" xr3:uid="{61021441-DE3D-4C32-B7CB-6CD2F68C121A}" name="Colonne3695"/>
    <tableColumn id="3696" xr3:uid="{399710AE-AA7D-47AC-89FE-4EC58E66D00C}" name="Colonne3696"/>
    <tableColumn id="3697" xr3:uid="{3201D194-A227-48D1-A4DA-07D03BA55EFE}" name="Colonne3697"/>
    <tableColumn id="3698" xr3:uid="{2A456FAB-BABB-4278-9849-A8A133892F1A}" name="Colonne3698"/>
    <tableColumn id="3699" xr3:uid="{6B309874-58E3-400C-B389-454B7293A0FE}" name="Colonne3699"/>
    <tableColumn id="3700" xr3:uid="{AEA3D7A2-118A-41AC-81F4-85465B38CAF1}" name="Colonne3700"/>
    <tableColumn id="3701" xr3:uid="{F3CFC63D-B806-4431-80F5-C44EA3AF1A55}" name="Colonne3701"/>
    <tableColumn id="3702" xr3:uid="{3C978A6C-8005-4C36-80C0-7C9059475C51}" name="Colonne3702"/>
    <tableColumn id="3703" xr3:uid="{B07532A9-02A1-4226-9BCC-79EC0A2BC41F}" name="Colonne3703"/>
    <tableColumn id="3704" xr3:uid="{F313F71B-26A6-4D1B-92EB-7CF6DC73DD75}" name="Colonne3704"/>
    <tableColumn id="3705" xr3:uid="{03F5DD35-9536-4CB9-85A2-7538F0386D05}" name="Colonne3705"/>
    <tableColumn id="3706" xr3:uid="{A82225A6-60EA-4A9D-A93C-D42AF20CA37F}" name="Colonne3706"/>
    <tableColumn id="3707" xr3:uid="{D7B805C8-5319-49FC-8000-8DE677F55E1D}" name="Colonne3707"/>
    <tableColumn id="3708" xr3:uid="{E5D618D2-FDE3-4753-A92E-69E4DA6E29FC}" name="Colonne3708"/>
    <tableColumn id="3709" xr3:uid="{CA036565-70DB-40CF-8C94-D46B7A25B9DF}" name="Colonne3709"/>
    <tableColumn id="3710" xr3:uid="{CAC12653-DA51-40C8-A7F0-084C2045C1C0}" name="Colonne3710"/>
    <tableColumn id="3711" xr3:uid="{F52D4917-7F21-4088-B309-3305F7275091}" name="Colonne3711"/>
    <tableColumn id="3712" xr3:uid="{7DA9A3C1-9C36-4D80-9C30-DCFE36FD2569}" name="Colonne3712"/>
    <tableColumn id="3713" xr3:uid="{CD669250-011A-4721-ABA1-677CAE905661}" name="Colonne3713"/>
    <tableColumn id="3714" xr3:uid="{3A9FC054-1C81-4A7F-8EFB-383137EA7DA6}" name="Colonne3714"/>
    <tableColumn id="3715" xr3:uid="{16709EB9-C602-4B78-99A5-05CFBCE3E69C}" name="Colonne3715"/>
    <tableColumn id="3716" xr3:uid="{C6CEA78C-0AF5-458D-9F73-D397BA1419EE}" name="Colonne3716"/>
    <tableColumn id="3717" xr3:uid="{675A6B20-9C16-4515-855B-BBBB50CB91ED}" name="Colonne3717"/>
    <tableColumn id="3718" xr3:uid="{3D0080B5-2830-462A-8625-8DC3888FEEA3}" name="Colonne3718"/>
    <tableColumn id="3719" xr3:uid="{07760F49-9944-4192-AE6F-37D6C52E3E46}" name="Colonne3719"/>
    <tableColumn id="3720" xr3:uid="{9E2D2779-BB21-461F-9582-2F2207DA1BE5}" name="Colonne3720"/>
    <tableColumn id="3721" xr3:uid="{80C0C91F-AF18-4BBD-8620-C0583536F9C6}" name="Colonne3721"/>
    <tableColumn id="3722" xr3:uid="{5FE7414D-63B6-40D7-9915-04689BF5161D}" name="Colonne3722"/>
    <tableColumn id="3723" xr3:uid="{1CEC006A-F84D-4FE9-A9EF-C349C16D8918}" name="Colonne3723"/>
    <tableColumn id="3724" xr3:uid="{6EFD892C-A0BE-4724-98B1-8E9DA2F40CA3}" name="Colonne3724"/>
    <tableColumn id="3725" xr3:uid="{9D6EBDBA-4102-42E2-9474-862C81F1BA31}" name="Colonne3725"/>
    <tableColumn id="3726" xr3:uid="{EA349E05-CFAD-468C-BBBE-268650E2C463}" name="Colonne3726"/>
    <tableColumn id="3727" xr3:uid="{E87EF06C-F6E2-43D3-96F2-3A60456835B1}" name="Colonne3727"/>
    <tableColumn id="3728" xr3:uid="{F80E290A-1410-40A3-ACCD-1166E7CF5D17}" name="Colonne3728"/>
    <tableColumn id="3729" xr3:uid="{79D1E5E2-8DFC-4EE2-A489-D7F075A69504}" name="Colonne3729"/>
    <tableColumn id="3730" xr3:uid="{CBC207CD-FCC4-4546-9221-9D879F86AC1C}" name="Colonne3730"/>
    <tableColumn id="3731" xr3:uid="{77499DC5-A07C-44EC-AD77-774916190472}" name="Colonne3731"/>
    <tableColumn id="3732" xr3:uid="{38960C95-4D2D-4300-960F-72BB01EEC693}" name="Colonne3732"/>
    <tableColumn id="3733" xr3:uid="{25CA3487-03A6-4568-9CF1-837994B88AB3}" name="Colonne3733"/>
    <tableColumn id="3734" xr3:uid="{F3ADCC5F-A0A7-45DB-8A3D-F1A0819B1F8B}" name="Colonne3734"/>
    <tableColumn id="3735" xr3:uid="{000001E2-4FCC-415C-9989-06418FF7E69D}" name="Colonne3735"/>
    <tableColumn id="3736" xr3:uid="{724E2325-619F-4658-AE58-A40B0B40E012}" name="Colonne3736"/>
    <tableColumn id="3737" xr3:uid="{8CA89580-7E97-4494-888B-4472414D3626}" name="Colonne3737"/>
    <tableColumn id="3738" xr3:uid="{2A9A6198-9497-427F-90EF-6E29D60632ED}" name="Colonne3738"/>
    <tableColumn id="3739" xr3:uid="{03784337-EFBA-4506-96F4-1FF540B2350F}" name="Colonne3739"/>
    <tableColumn id="3740" xr3:uid="{FC2694AA-06A8-479C-9D3F-3F0B4C4C2B1F}" name="Colonne3740"/>
    <tableColumn id="3741" xr3:uid="{88563F59-41E5-4980-AE6D-6A2C3189E0D1}" name="Colonne3741"/>
    <tableColumn id="3742" xr3:uid="{01536357-3D49-43A5-B4CE-2F666C69F635}" name="Colonne3742"/>
    <tableColumn id="3743" xr3:uid="{DBDB4695-08EC-4B25-891D-70129C7DED74}" name="Colonne3743"/>
    <tableColumn id="3744" xr3:uid="{38DECDDF-0E82-4888-9A4B-8C851FBE6B72}" name="Colonne3744"/>
    <tableColumn id="3745" xr3:uid="{F5004036-2ACC-4FA2-8CCC-46023943AB4C}" name="Colonne3745"/>
    <tableColumn id="3746" xr3:uid="{9E0C6465-8D69-4F16-BCB0-0CF87356E06C}" name="Colonne3746"/>
    <tableColumn id="3747" xr3:uid="{EF130B0F-8B51-4560-9D34-DBFC29CC9A20}" name="Colonne3747"/>
    <tableColumn id="3748" xr3:uid="{1ABA3A10-F205-4573-9698-279B8DA2A0A3}" name="Colonne3748"/>
    <tableColumn id="3749" xr3:uid="{9D7BA078-5262-4FEB-BFFC-5FA74E1BAA4B}" name="Colonne3749"/>
    <tableColumn id="3750" xr3:uid="{7FFC5BCF-83FA-4C05-AB3C-B8E04E1B035B}" name="Colonne3750"/>
    <tableColumn id="3751" xr3:uid="{2B827402-3CA1-48A6-A778-4B5925D9285D}" name="Colonne3751"/>
    <tableColumn id="3752" xr3:uid="{786C9149-0CB5-4439-BC05-55AE84FB0A87}" name="Colonne3752"/>
    <tableColumn id="3753" xr3:uid="{87E93145-5E51-48F9-9C72-4CE5012F6D20}" name="Colonne3753"/>
    <tableColumn id="3754" xr3:uid="{CA59B5F2-4404-4072-8E71-2B35E23E85F1}" name="Colonne3754"/>
    <tableColumn id="3755" xr3:uid="{949751C2-EEC4-4C5C-9DF4-67E46AC17128}" name="Colonne3755"/>
    <tableColumn id="3756" xr3:uid="{E8302E9A-8ECC-4D1D-9018-443ED0F16219}" name="Colonne3756"/>
    <tableColumn id="3757" xr3:uid="{71441C54-08AB-4BD1-A895-296FF415071D}" name="Colonne3757"/>
    <tableColumn id="3758" xr3:uid="{0DBA2DF4-4C55-4F06-A240-AF98E0501BC9}" name="Colonne3758"/>
    <tableColumn id="3759" xr3:uid="{6AEE2CB1-2FA4-4B44-83DB-5EF5DDBC12C1}" name="Colonne3759"/>
    <tableColumn id="3760" xr3:uid="{40068F85-8C11-40E6-BDBF-31F64802C60D}" name="Colonne3760"/>
    <tableColumn id="3761" xr3:uid="{6C71AC9C-86BA-40D7-974B-D4F5E3778D2E}" name="Colonne3761"/>
    <tableColumn id="3762" xr3:uid="{EC1D7C2E-50D1-4654-8E39-F985150507F3}" name="Colonne3762"/>
    <tableColumn id="3763" xr3:uid="{F3656F3A-5CED-4E9F-B6CE-94742CA04593}" name="Colonne3763"/>
    <tableColumn id="3764" xr3:uid="{6E874E0A-45C3-4004-8966-972ADD479FC0}" name="Colonne3764"/>
    <tableColumn id="3765" xr3:uid="{C0578BE7-99A5-43A8-B73D-CFE2B2A6B96E}" name="Colonne3765"/>
    <tableColumn id="3766" xr3:uid="{AC59E672-7C2B-492D-961F-10F9243273CD}" name="Colonne3766"/>
    <tableColumn id="3767" xr3:uid="{6E1F8C8E-3649-41DD-9A8A-F82943FE5E4D}" name="Colonne3767"/>
    <tableColumn id="3768" xr3:uid="{CF91B4C2-70C9-4D7D-97CC-EE9595564BC2}" name="Colonne3768"/>
    <tableColumn id="3769" xr3:uid="{79DC858E-3C45-4BDC-9B44-4CEADEBCA09C}" name="Colonne3769"/>
    <tableColumn id="3770" xr3:uid="{40A7E5DA-3E92-4AEA-B822-95C5055B18A1}" name="Colonne3770"/>
    <tableColumn id="3771" xr3:uid="{0D310481-D6A2-48DD-A1DD-F3D6F5FD3A7F}" name="Colonne3771"/>
    <tableColumn id="3772" xr3:uid="{CF27C732-AD11-4BA4-9B65-F9F414448702}" name="Colonne3772"/>
    <tableColumn id="3773" xr3:uid="{AE89D63C-7502-4FB2-8658-6205E543BF07}" name="Colonne3773"/>
    <tableColumn id="3774" xr3:uid="{5CC0B3FC-42EF-4362-8B07-ED9FF4635738}" name="Colonne3774"/>
    <tableColumn id="3775" xr3:uid="{9BE73CF1-BFAE-4EAE-B7E1-FA4876940E8D}" name="Colonne3775"/>
    <tableColumn id="3776" xr3:uid="{BFFA16AB-0923-4B09-AB8E-96A015D0DF16}" name="Colonne3776"/>
    <tableColumn id="3777" xr3:uid="{1179C1A8-DB6B-43AF-A4F6-29336D406C3E}" name="Colonne3777"/>
    <tableColumn id="3778" xr3:uid="{C8322459-0402-4F2F-A68A-99969F26D1A4}" name="Colonne3778"/>
    <tableColumn id="3779" xr3:uid="{CE92E7B5-C265-4BA6-8A67-F4F82D97D452}" name="Colonne3779"/>
    <tableColumn id="3780" xr3:uid="{A48256AB-F3C0-4140-9B4A-F36C8E0D14A9}" name="Colonne3780"/>
    <tableColumn id="3781" xr3:uid="{5E7551C8-5E7A-458A-AC5B-F145DAC99656}" name="Colonne3781"/>
    <tableColumn id="3782" xr3:uid="{8837E064-F0C3-4879-B94F-702896D8A4E8}" name="Colonne3782"/>
    <tableColumn id="3783" xr3:uid="{9DFAD96E-1305-4C60-AB74-C066C8F3C069}" name="Colonne3783"/>
    <tableColumn id="3784" xr3:uid="{186CE003-66EA-472D-AC0F-78A9761634D1}" name="Colonne3784"/>
    <tableColumn id="3785" xr3:uid="{F19F7E04-0E86-4DAD-BFD0-9B5384D6AB08}" name="Colonne3785"/>
    <tableColumn id="3786" xr3:uid="{928FB3A4-46D2-41E2-9230-5941AFC756B3}" name="Colonne3786"/>
    <tableColumn id="3787" xr3:uid="{A5C77E18-1129-4282-A06C-625445AF3E3B}" name="Colonne3787"/>
    <tableColumn id="3788" xr3:uid="{140BCA8D-670F-454F-B024-15A5F8F760B8}" name="Colonne3788"/>
    <tableColumn id="3789" xr3:uid="{2F670CE3-7E11-493F-AF6D-F9C2CA8ADE83}" name="Colonne3789"/>
    <tableColumn id="3790" xr3:uid="{A8FE710D-A67B-41E9-8E83-DD4815F01022}" name="Colonne3790"/>
    <tableColumn id="3791" xr3:uid="{26114EE0-EB04-45D2-9C68-F08EE9F40BC3}" name="Colonne3791"/>
    <tableColumn id="3792" xr3:uid="{428C6BEC-2DE1-4DE5-9323-22AB175A938F}" name="Colonne3792"/>
    <tableColumn id="3793" xr3:uid="{D0C6867B-CDF0-42D2-AA42-F410840BA496}" name="Colonne3793"/>
    <tableColumn id="3794" xr3:uid="{314DCBF5-EC98-402B-896A-A24884A9449D}" name="Colonne3794"/>
    <tableColumn id="3795" xr3:uid="{E0A8709A-6D29-4453-9BB2-A9905A4654D8}" name="Colonne3795"/>
    <tableColumn id="3796" xr3:uid="{4F931CF0-D76D-4038-BC8A-F55222BAB823}" name="Colonne3796"/>
    <tableColumn id="3797" xr3:uid="{A84F5742-2D27-47A6-9CE2-FC210C5CB588}" name="Colonne3797"/>
    <tableColumn id="3798" xr3:uid="{74B5A105-A1A7-40D9-9CBD-AEE501742847}" name="Colonne3798"/>
    <tableColumn id="3799" xr3:uid="{F58617EF-EB4B-479B-B551-FA8779ADFCE6}" name="Colonne3799"/>
    <tableColumn id="3800" xr3:uid="{80C7B84F-FAAA-4BB2-B6B0-BEBE1856C638}" name="Colonne3800"/>
    <tableColumn id="3801" xr3:uid="{9CCA3139-7CE3-44AB-BE13-3B0AF694F3DF}" name="Colonne3801"/>
    <tableColumn id="3802" xr3:uid="{D89019CA-5FCF-4E1B-9247-B52D8C432BA4}" name="Colonne3802"/>
    <tableColumn id="3803" xr3:uid="{3C457691-46E5-4226-BBDC-AFB9917B5333}" name="Colonne3803"/>
    <tableColumn id="3804" xr3:uid="{D17263B2-EF05-43B0-9770-C29ED872E766}" name="Colonne3804"/>
    <tableColumn id="3805" xr3:uid="{9C0E99A7-7DA9-4EEB-BD02-97FEEA79205C}" name="Colonne3805"/>
    <tableColumn id="3806" xr3:uid="{673C6E55-9DDE-4F1D-9513-727EE9B16765}" name="Colonne3806"/>
    <tableColumn id="3807" xr3:uid="{10E0F5CF-B048-4E40-BAAC-C1824C164C39}" name="Colonne3807"/>
    <tableColumn id="3808" xr3:uid="{BFD102B3-4118-4DF5-B35E-C99FD98B3B27}" name="Colonne3808"/>
    <tableColumn id="3809" xr3:uid="{468E379B-2C3D-480C-8FF9-49E1A8B96D8F}" name="Colonne3809"/>
    <tableColumn id="3810" xr3:uid="{CFA79556-14A6-41D9-9246-5CC1490BBFC8}" name="Colonne3810"/>
    <tableColumn id="3811" xr3:uid="{2A6C1487-C4F3-46B9-A478-E000499AC2D4}" name="Colonne3811"/>
    <tableColumn id="3812" xr3:uid="{C193C9F4-EAC0-4687-85BF-6A145B2346CD}" name="Colonne3812"/>
    <tableColumn id="3813" xr3:uid="{8C525C21-38DE-42C7-975D-4630B381FFEC}" name="Colonne3813"/>
    <tableColumn id="3814" xr3:uid="{36BAD303-EDC1-4484-93D0-26375A1C51BB}" name="Colonne3814"/>
    <tableColumn id="3815" xr3:uid="{BE6E05B8-3F81-462C-AECD-018A564BCF9D}" name="Colonne3815"/>
    <tableColumn id="3816" xr3:uid="{437DFEB3-5CFF-4761-BE7F-8B1394E53397}" name="Colonne3816"/>
    <tableColumn id="3817" xr3:uid="{98F9E9FF-DD53-49BA-9FB9-A147E0B141C1}" name="Colonne3817"/>
    <tableColumn id="3818" xr3:uid="{82099D33-9EAA-483F-ACC9-BB678AB8F7F1}" name="Colonne3818"/>
    <tableColumn id="3819" xr3:uid="{440723B9-EC24-42B6-9CF0-11C8F2F6D923}" name="Colonne3819"/>
    <tableColumn id="3820" xr3:uid="{70DBB75C-C12F-41C2-902D-38B51759028B}" name="Colonne3820"/>
    <tableColumn id="3821" xr3:uid="{7600903F-CCD9-4F6E-B42C-D25BD2AFCC31}" name="Colonne3821"/>
    <tableColumn id="3822" xr3:uid="{24616D62-ED08-467F-ACF6-DC617D8673E2}" name="Colonne3822"/>
    <tableColumn id="3823" xr3:uid="{4DA1A33F-716E-432F-B6AA-1B54B58437F2}" name="Colonne3823"/>
    <tableColumn id="3824" xr3:uid="{1710E591-748C-4983-B6BD-21A58B2B6044}" name="Colonne3824"/>
    <tableColumn id="3825" xr3:uid="{7FDD29F6-E391-4759-90C5-72934AAA1597}" name="Colonne3825"/>
    <tableColumn id="3826" xr3:uid="{6A5AB9E0-32C3-47E5-BAF5-C07E18FC65F4}" name="Colonne3826"/>
    <tableColumn id="3827" xr3:uid="{2A1B6F6D-9138-41EF-981B-C3D3E61CC445}" name="Colonne3827"/>
    <tableColumn id="3828" xr3:uid="{F7781DCD-2472-4006-9351-7F607E0F3FE5}" name="Colonne3828"/>
    <tableColumn id="3829" xr3:uid="{79FA8486-F50E-47AC-BE2C-DE717039D806}" name="Colonne3829"/>
    <tableColumn id="3830" xr3:uid="{A077A7CC-434C-4CE5-89F4-124BDB1BE101}" name="Colonne3830"/>
    <tableColumn id="3831" xr3:uid="{F4CE94C1-1FFB-44B2-9B23-E0445685829F}" name="Colonne3831"/>
    <tableColumn id="3832" xr3:uid="{A2149751-2D27-49D3-B2D9-058ABE048457}" name="Colonne3832"/>
    <tableColumn id="3833" xr3:uid="{7611C974-682E-484E-8E19-9010A9CFFCD8}" name="Colonne3833"/>
    <tableColumn id="3834" xr3:uid="{08DDE918-F25C-4618-9684-95E5D059DFFA}" name="Colonne3834"/>
    <tableColumn id="3835" xr3:uid="{E904E097-3633-43D5-BCE0-8C306DF52644}" name="Colonne3835"/>
    <tableColumn id="3836" xr3:uid="{FA25FB37-B9EF-48C0-A57A-9CA8C2EA319A}" name="Colonne3836"/>
    <tableColumn id="3837" xr3:uid="{FF0A4936-8CE1-4623-B618-7749A7BD3F3F}" name="Colonne3837"/>
    <tableColumn id="3838" xr3:uid="{A37644C9-C32A-4673-AF2D-0E7D1A2729B5}" name="Colonne3838"/>
    <tableColumn id="3839" xr3:uid="{90DFFC0C-1298-4BEE-B6A3-1A6F3C97EC39}" name="Colonne3839"/>
    <tableColumn id="3840" xr3:uid="{71902342-4F35-4DDF-9B5E-FF73E75CFBE8}" name="Colonne3840"/>
    <tableColumn id="3841" xr3:uid="{C70F0EB8-CE91-421A-AF25-18CF5373E433}" name="Colonne3841"/>
    <tableColumn id="3842" xr3:uid="{6038D4D4-9359-43A1-A9E6-89DA1D4842BD}" name="Colonne3842"/>
    <tableColumn id="3843" xr3:uid="{C8E52FAF-6F90-4DC7-B27D-021DCDAAC1F1}" name="Colonne3843"/>
    <tableColumn id="3844" xr3:uid="{4E5EBAC0-1033-465E-946A-07BF5564C6C2}" name="Colonne3844"/>
    <tableColumn id="3845" xr3:uid="{14C31339-BD81-42BE-93F1-853F068D53C4}" name="Colonne3845"/>
    <tableColumn id="3846" xr3:uid="{EA192492-1A75-4D69-9840-5C85BBBEFCA2}" name="Colonne3846"/>
    <tableColumn id="3847" xr3:uid="{CE03B734-C6BC-4BAC-9740-D351603ACAB1}" name="Colonne3847"/>
    <tableColumn id="3848" xr3:uid="{FEFB2E00-EC35-4B9E-9FAF-FFABF46B66A9}" name="Colonne3848"/>
    <tableColumn id="3849" xr3:uid="{C40C6C83-1724-468B-A4E6-97A84A08B6D2}" name="Colonne3849"/>
    <tableColumn id="3850" xr3:uid="{249D5DE1-C692-4D16-A5C4-04C79151DD35}" name="Colonne3850"/>
    <tableColumn id="3851" xr3:uid="{31765F5B-86A0-4CB8-B847-97C62D7E0D41}" name="Colonne3851"/>
    <tableColumn id="3852" xr3:uid="{35BF54AE-D022-4565-9A55-87B3E7DBF1F5}" name="Colonne3852"/>
    <tableColumn id="3853" xr3:uid="{CBFEB2C2-1910-4B1F-957B-F0D45C0F3CCE}" name="Colonne3853"/>
    <tableColumn id="3854" xr3:uid="{FA9FBD66-8820-4264-9844-71C55B4855BA}" name="Colonne3854"/>
    <tableColumn id="3855" xr3:uid="{83AB40FE-82A0-4989-AFBF-42F76569A37E}" name="Colonne3855"/>
    <tableColumn id="3856" xr3:uid="{C0C0DAFF-CFA9-4C44-8F71-A4F9E10FC7CA}" name="Colonne3856"/>
    <tableColumn id="3857" xr3:uid="{0ED5AA9C-9878-49A5-8456-1F7659BC3043}" name="Colonne3857"/>
    <tableColumn id="3858" xr3:uid="{593B5EB1-8BE5-4057-BFE2-5788228D7CEC}" name="Colonne3858"/>
    <tableColumn id="3859" xr3:uid="{65000E28-7A8A-4388-96AA-EDF7082DE4C5}" name="Colonne3859"/>
    <tableColumn id="3860" xr3:uid="{929B028C-0C53-4461-B951-1862881ACCCF}" name="Colonne3860"/>
    <tableColumn id="3861" xr3:uid="{855ED90C-FF36-4F1F-8025-BFF39693AA06}" name="Colonne3861"/>
    <tableColumn id="3862" xr3:uid="{4A1EF512-320C-4750-9BBD-E2B6952A32BE}" name="Colonne3862"/>
    <tableColumn id="3863" xr3:uid="{39AC9B9F-9E12-47AF-B779-79E4A1910A1F}" name="Colonne3863"/>
    <tableColumn id="3864" xr3:uid="{864175A2-75AC-4286-9504-30D32F151E00}" name="Colonne3864"/>
    <tableColumn id="3865" xr3:uid="{D75EF43D-D245-41AB-8663-840F0989969E}" name="Colonne3865"/>
    <tableColumn id="3866" xr3:uid="{F8DBD842-09C4-4B92-A3C8-8486E4217CF0}" name="Colonne3866"/>
    <tableColumn id="3867" xr3:uid="{32D68FB6-DCB0-42BB-8A89-FD326946D663}" name="Colonne3867"/>
    <tableColumn id="3868" xr3:uid="{5E810739-DEA5-41D6-B5A1-6DF067D61B8E}" name="Colonne3868"/>
    <tableColumn id="3869" xr3:uid="{39319788-1F58-4B12-AFCC-3FE9A2D0823E}" name="Colonne3869"/>
    <tableColumn id="3870" xr3:uid="{6953D195-B02F-420B-B69A-9F3A2F02CD27}" name="Colonne3870"/>
    <tableColumn id="3871" xr3:uid="{BF9A31D7-B52C-4739-949E-0820208C99E0}" name="Colonne3871"/>
    <tableColumn id="3872" xr3:uid="{3ECC46B9-8A27-4F66-B67E-2681839CE2D2}" name="Colonne3872"/>
    <tableColumn id="3873" xr3:uid="{3E4901BF-03B5-4307-8FD8-08A5ED7F2C48}" name="Colonne3873"/>
    <tableColumn id="3874" xr3:uid="{E19C5A84-9459-4BE4-A48E-DBEC08D69B69}" name="Colonne3874"/>
    <tableColumn id="3875" xr3:uid="{81B9B672-9AC0-4D95-9293-532B598A68CE}" name="Colonne3875"/>
    <tableColumn id="3876" xr3:uid="{F10EE6DF-6F85-4561-9178-5B444DDA4BB9}" name="Colonne3876"/>
    <tableColumn id="3877" xr3:uid="{AE005057-6024-402C-9A56-FFDF74D323F9}" name="Colonne3877"/>
    <tableColumn id="3878" xr3:uid="{12508204-2B2B-4BEF-BDC8-2261FAB7B7C2}" name="Colonne3878"/>
    <tableColumn id="3879" xr3:uid="{FC41CB02-D3F9-437D-9548-D7A21EA3AB19}" name="Colonne3879"/>
    <tableColumn id="3880" xr3:uid="{CCE123CB-56C6-4AB9-921E-4501FEF7D315}" name="Colonne3880"/>
    <tableColumn id="3881" xr3:uid="{84879A38-980F-4523-9055-B64B043BBD61}" name="Colonne3881"/>
    <tableColumn id="3882" xr3:uid="{5E5C9ACF-CAAE-4E92-9855-509078E0E1B0}" name="Colonne3882"/>
    <tableColumn id="3883" xr3:uid="{F16D9359-AB04-4102-B877-B041B0C4B941}" name="Colonne3883"/>
    <tableColumn id="3884" xr3:uid="{47CD069C-A823-4F91-BCC7-58F9F756DB8D}" name="Colonne3884"/>
    <tableColumn id="3885" xr3:uid="{1491E6F9-EE19-4AAE-8505-D582D1786FEF}" name="Colonne3885"/>
    <tableColumn id="3886" xr3:uid="{10DDAC22-DDB8-49D4-8CFE-836706CE5F6A}" name="Colonne3886"/>
    <tableColumn id="3887" xr3:uid="{167CBC30-5A39-4FA4-8975-CB57FA0128D3}" name="Colonne3887"/>
    <tableColumn id="3888" xr3:uid="{D2C22264-E475-4E19-B7B3-2A11471D1799}" name="Colonne3888"/>
    <tableColumn id="3889" xr3:uid="{3DB63E34-4F7E-4B98-9B66-7AD222274F05}" name="Colonne3889"/>
    <tableColumn id="3890" xr3:uid="{3DA58C47-E63C-4901-87CB-201CFE0D4462}" name="Colonne3890"/>
    <tableColumn id="3891" xr3:uid="{DB86B7A7-134E-4454-B9EC-263106FB4241}" name="Colonne3891"/>
    <tableColumn id="3892" xr3:uid="{1EDD7009-6417-438D-8E45-A871498A3ADA}" name="Colonne3892"/>
    <tableColumn id="3893" xr3:uid="{0FBA72C0-89C6-4726-8C10-5BF648D6A0F1}" name="Colonne3893"/>
    <tableColumn id="3894" xr3:uid="{EAC9ED71-4581-46D6-AE56-B9654C83C85F}" name="Colonne3894"/>
    <tableColumn id="3895" xr3:uid="{A42A6B82-3B48-48E9-9460-1362C821D572}" name="Colonne3895"/>
    <tableColumn id="3896" xr3:uid="{0F94FA19-FCD6-4FE5-8822-574CE3A88A1A}" name="Colonne3896"/>
    <tableColumn id="3897" xr3:uid="{5C722505-21BE-4F0C-B63C-45F90189432D}" name="Colonne3897"/>
    <tableColumn id="3898" xr3:uid="{8768492B-83D3-46B0-BB87-9AA0641126E3}" name="Colonne3898"/>
    <tableColumn id="3899" xr3:uid="{239D4D31-F6B3-4A6F-8AB5-1D7AC1CAEA60}" name="Colonne3899"/>
    <tableColumn id="3900" xr3:uid="{FAE77A36-6B57-4781-8ABC-54CC9CCA45CF}" name="Colonne3900"/>
    <tableColumn id="3901" xr3:uid="{3D9B3A58-A20B-498A-9F95-A8768D80E961}" name="Colonne3901"/>
    <tableColumn id="3902" xr3:uid="{3BD1BA6E-EBAE-4D86-B083-F21E007DFCEA}" name="Colonne3902"/>
    <tableColumn id="3903" xr3:uid="{ABC65807-F7CB-4C6B-BC78-52B7A6AA32B2}" name="Colonne3903"/>
    <tableColumn id="3904" xr3:uid="{83593696-4851-48C0-9542-61A3447773FD}" name="Colonne3904"/>
    <tableColumn id="3905" xr3:uid="{F4DCB5EB-98C3-4138-B434-95878DBB2A70}" name="Colonne3905"/>
    <tableColumn id="3906" xr3:uid="{4151AD92-A176-4301-96E1-CD9ADA8DE6B0}" name="Colonne3906"/>
    <tableColumn id="3907" xr3:uid="{0DCA8DA1-9EDA-4FA4-8C3E-A51409B08314}" name="Colonne3907"/>
    <tableColumn id="3908" xr3:uid="{0E227B3D-16AC-4855-946C-8FEBBBA03656}" name="Colonne3908"/>
    <tableColumn id="3909" xr3:uid="{EEE3E459-BF14-467A-90E2-C15D8AB9B372}" name="Colonne3909"/>
    <tableColumn id="3910" xr3:uid="{B07079A7-797D-4E4A-95A5-482AF6032033}" name="Colonne3910"/>
    <tableColumn id="3911" xr3:uid="{C277F872-69B0-4FCB-9426-BD72B4237C70}" name="Colonne3911"/>
    <tableColumn id="3912" xr3:uid="{9529F693-DB37-40C0-B7AE-31095DF06E16}" name="Colonne3912"/>
    <tableColumn id="3913" xr3:uid="{39B30149-3B17-44C2-B3D0-51E5981C952B}" name="Colonne3913"/>
    <tableColumn id="3914" xr3:uid="{20FC8D28-3E49-4A0F-BA71-84A36325E611}" name="Colonne3914"/>
    <tableColumn id="3915" xr3:uid="{A3A2FB2C-C692-4340-B3FF-B09AEBFFE9E0}" name="Colonne3915"/>
    <tableColumn id="3916" xr3:uid="{9E2726CF-1B25-4FFA-A659-F01662770CD0}" name="Colonne3916"/>
    <tableColumn id="3917" xr3:uid="{2C1D33F8-BDE2-4937-A4BF-6EF2BB1219D9}" name="Colonne3917"/>
    <tableColumn id="3918" xr3:uid="{A4172C47-2030-44E7-9929-F1B11E4BD765}" name="Colonne3918"/>
    <tableColumn id="3919" xr3:uid="{493BB56D-4F2E-4DB5-A934-A6ECE319D92D}" name="Colonne3919"/>
    <tableColumn id="3920" xr3:uid="{82EE3EBE-C259-4342-8CB9-24255B49A481}" name="Colonne3920"/>
    <tableColumn id="3921" xr3:uid="{B32AFFC0-FC0B-440C-BBDE-74D9877260AD}" name="Colonne3921"/>
    <tableColumn id="3922" xr3:uid="{F557B629-3491-4DEE-9556-4139A5F8ADD7}" name="Colonne3922"/>
    <tableColumn id="3923" xr3:uid="{654C299E-3896-4F50-A93B-623BA96B7D3E}" name="Colonne3923"/>
    <tableColumn id="3924" xr3:uid="{B39DA83D-BBCF-4A82-BFD4-FEF137A967BD}" name="Colonne3924"/>
    <tableColumn id="3925" xr3:uid="{4513A722-34C2-4FBF-8908-BC44DC305153}" name="Colonne3925"/>
    <tableColumn id="3926" xr3:uid="{2D7D54E6-DB7C-4D3C-A9B5-7720D91EE324}" name="Colonne3926"/>
    <tableColumn id="3927" xr3:uid="{619FBAA1-893C-4D85-B6B7-81ADAA368E71}" name="Colonne3927"/>
    <tableColumn id="3928" xr3:uid="{387F194E-010E-4D56-BC44-9E657D693173}" name="Colonne3928"/>
    <tableColumn id="3929" xr3:uid="{FEA1CA5A-FBF2-42AF-89D3-1BD45E560B76}" name="Colonne3929"/>
    <tableColumn id="3930" xr3:uid="{904783A4-25BF-4BFE-AECC-3111DFA1782C}" name="Colonne3930"/>
    <tableColumn id="3931" xr3:uid="{C5E033D3-1A1D-4A44-B2D9-E8650AFD7AF3}" name="Colonne3931"/>
    <tableColumn id="3932" xr3:uid="{8819E053-2216-4F9A-901E-C8E63F6D4BD8}" name="Colonne3932"/>
    <tableColumn id="3933" xr3:uid="{AB944D08-B514-4F90-8998-CF4978AFCE96}" name="Colonne3933"/>
    <tableColumn id="3934" xr3:uid="{C782C103-1560-4946-8A09-E52A67269EAB}" name="Colonne3934"/>
    <tableColumn id="3935" xr3:uid="{F405D5FC-7577-4ABB-998B-522992EFE9E5}" name="Colonne3935"/>
    <tableColumn id="3936" xr3:uid="{14E125CE-5097-46E5-8C8D-45FCFAA18013}" name="Colonne3936"/>
    <tableColumn id="3937" xr3:uid="{73F06038-BF75-4225-ABBE-7362F38022F1}" name="Colonne3937"/>
    <tableColumn id="3938" xr3:uid="{64482457-BDB6-4BAD-B277-6D95F0408C94}" name="Colonne3938"/>
    <tableColumn id="3939" xr3:uid="{44AE07D3-72D9-49AA-9C9A-152CCA9CD675}" name="Colonne3939"/>
    <tableColumn id="3940" xr3:uid="{8B489993-56F8-4246-B9BE-1FB1DD64B8A5}" name="Colonne3940"/>
    <tableColumn id="3941" xr3:uid="{FBB4B9B0-5ED0-4022-9933-F633BEC42021}" name="Colonne3941"/>
    <tableColumn id="3942" xr3:uid="{11E56F43-E339-49F2-B726-94E7D39EFFCD}" name="Colonne3942"/>
    <tableColumn id="3943" xr3:uid="{E927D0E7-8388-41EB-B20A-88CD9F73E90E}" name="Colonne3943"/>
    <tableColumn id="3944" xr3:uid="{A8CB4E86-164C-41C5-ABE9-9E48778DBC26}" name="Colonne3944"/>
    <tableColumn id="3945" xr3:uid="{9AFF7C56-0AF8-468E-9105-1AA32B224591}" name="Colonne3945"/>
    <tableColumn id="3946" xr3:uid="{677F2CA5-6540-4442-9B28-B82A2D5065A2}" name="Colonne3946"/>
    <tableColumn id="3947" xr3:uid="{395B7581-38BA-48C9-B05A-FEB076828A43}" name="Colonne3947"/>
    <tableColumn id="3948" xr3:uid="{AD9196CC-80AB-436B-BD01-96CB6D77E867}" name="Colonne3948"/>
    <tableColumn id="3949" xr3:uid="{E35D2486-94DB-42CC-8813-251727B65A39}" name="Colonne3949"/>
    <tableColumn id="3950" xr3:uid="{75603BA7-164F-407A-883A-CAFB6969B8D6}" name="Colonne3950"/>
    <tableColumn id="3951" xr3:uid="{81BC8555-3DBA-4B1C-8F22-070B9B7A9F37}" name="Colonne3951"/>
    <tableColumn id="3952" xr3:uid="{56D24D17-EC00-4B44-B81D-6ACF3176FCA6}" name="Colonne3952"/>
    <tableColumn id="3953" xr3:uid="{A8E1C355-5126-4F4F-8A6D-E7FFABACA5E0}" name="Colonne3953"/>
    <tableColumn id="3954" xr3:uid="{AF1A5C3B-F2FF-4838-8D5E-032D2B1F7912}" name="Colonne3954"/>
    <tableColumn id="3955" xr3:uid="{7AF29316-6A94-4F2A-814E-C9681E9C9F2B}" name="Colonne3955"/>
    <tableColumn id="3956" xr3:uid="{CE2D236C-A1AF-4DB2-9B3C-D18EB08E1A37}" name="Colonne3956"/>
    <tableColumn id="3957" xr3:uid="{F58DBE31-7BB3-4966-8AC5-394D1E55D301}" name="Colonne3957"/>
    <tableColumn id="3958" xr3:uid="{522FADE4-F3A5-4BC7-B588-283082D53134}" name="Colonne3958"/>
    <tableColumn id="3959" xr3:uid="{48C410A9-2FAB-442D-9462-1BF18285EE5E}" name="Colonne3959"/>
    <tableColumn id="3960" xr3:uid="{F8CFD715-1323-45DD-BB34-DB0FF8263065}" name="Colonne3960"/>
    <tableColumn id="3961" xr3:uid="{42A00AB2-3377-45A0-9EE0-1DBE74967FC4}" name="Colonne3961"/>
    <tableColumn id="3962" xr3:uid="{5D63A2BE-1AA6-466B-B2CC-6B5AA1A2E1C6}" name="Colonne3962"/>
    <tableColumn id="3963" xr3:uid="{34FABE38-18A8-45A2-8E82-80CADAEBD7ED}" name="Colonne3963"/>
    <tableColumn id="3964" xr3:uid="{6248EC96-3004-4737-8668-4C6B7B67E1ED}" name="Colonne3964"/>
    <tableColumn id="3965" xr3:uid="{AFD9B70D-824A-4A52-B929-31DD335B25FD}" name="Colonne3965"/>
    <tableColumn id="3966" xr3:uid="{C30E7EED-22F8-4059-9DE0-66995EFA5914}" name="Colonne3966"/>
    <tableColumn id="3967" xr3:uid="{CB7A6CA1-A2A3-4E88-8D4D-AFE47567E2F5}" name="Colonne3967"/>
    <tableColumn id="3968" xr3:uid="{F74F2D60-67CB-49A3-BB16-0EA409E615F8}" name="Colonne3968"/>
    <tableColumn id="3969" xr3:uid="{B6E6585D-5CDB-4855-AFB9-092F95C34652}" name="Colonne3969"/>
    <tableColumn id="3970" xr3:uid="{08309699-FF04-410D-A320-711A55D0B6E2}" name="Colonne3970"/>
    <tableColumn id="3971" xr3:uid="{C73880A7-EB69-412D-92C8-F134253AF686}" name="Colonne3971"/>
    <tableColumn id="3972" xr3:uid="{17BF6D6B-28E3-41FA-A7A4-1F74CD0BD138}" name="Colonne3972"/>
    <tableColumn id="3973" xr3:uid="{F93B0746-6EE5-4B3F-8059-EC7BE66ABFFC}" name="Colonne3973"/>
    <tableColumn id="3974" xr3:uid="{0FB583CA-48ED-429D-BD55-750BB14DD1FD}" name="Colonne3974"/>
    <tableColumn id="3975" xr3:uid="{04836A77-9DE9-4AE5-968C-E83ABB259C47}" name="Colonne3975"/>
    <tableColumn id="3976" xr3:uid="{CEFB7543-ED4C-4244-B82C-2449A4E409B5}" name="Colonne3976"/>
    <tableColumn id="3977" xr3:uid="{B7254DD4-38C5-4FEE-A3DC-3565904ADB17}" name="Colonne3977"/>
    <tableColumn id="3978" xr3:uid="{FBAEE9F3-600B-463A-A25C-708A94898708}" name="Colonne3978"/>
    <tableColumn id="3979" xr3:uid="{F6AD75D7-CADC-4932-949B-755ADEEBF7F6}" name="Colonne3979"/>
    <tableColumn id="3980" xr3:uid="{5F2F511E-52A8-43D2-BF9D-BCD0F1F45F60}" name="Colonne3980"/>
    <tableColumn id="3981" xr3:uid="{816B2463-483E-460A-A590-A4B8CFC59AF9}" name="Colonne3981"/>
    <tableColumn id="3982" xr3:uid="{FDFCCC4F-6CF2-4179-8B93-131525E26946}" name="Colonne3982"/>
    <tableColumn id="3983" xr3:uid="{DB95BF4F-4E8B-4CFF-B8E8-C8601D0F538D}" name="Colonne3983"/>
    <tableColumn id="3984" xr3:uid="{88F09EAD-A0DE-4701-829B-F318B00DC4EB}" name="Colonne3984"/>
    <tableColumn id="3985" xr3:uid="{D542140C-74E5-44D5-BD33-52C4C54D5668}" name="Colonne3985"/>
    <tableColumn id="3986" xr3:uid="{471D00E1-4B77-4D70-89E1-2DB1A0F888E9}" name="Colonne3986"/>
    <tableColumn id="3987" xr3:uid="{80A40511-D54A-4246-AC24-5EA1AE27804E}" name="Colonne3987"/>
    <tableColumn id="3988" xr3:uid="{C915C3F8-5A9A-499E-A7FC-C2ADE8D44C8A}" name="Colonne3988"/>
    <tableColumn id="3989" xr3:uid="{723BA5AF-4FF9-4CCC-BDA6-F16559121E04}" name="Colonne3989"/>
    <tableColumn id="3990" xr3:uid="{E3C158D9-18DD-487B-9294-20B5C24D641A}" name="Colonne3990"/>
    <tableColumn id="3991" xr3:uid="{8E7E6B7A-61AF-40B2-8845-D173B7727D8B}" name="Colonne3991"/>
    <tableColumn id="3992" xr3:uid="{DF68A423-FD24-4352-98FD-E45EFB1AEB8A}" name="Colonne3992"/>
    <tableColumn id="3993" xr3:uid="{02ABDE44-E52F-4F7C-8AC3-DA10C340E71B}" name="Colonne3993"/>
    <tableColumn id="3994" xr3:uid="{A92DAF54-A9C7-4464-9602-9419F9413398}" name="Colonne3994"/>
    <tableColumn id="3995" xr3:uid="{C94BEAEC-2875-466C-B0B7-36A549C5537F}" name="Colonne3995"/>
    <tableColumn id="3996" xr3:uid="{D6505CC3-B332-4EA1-B475-9097E3C6F626}" name="Colonne3996"/>
    <tableColumn id="3997" xr3:uid="{7073C326-2FF6-4C86-8AA3-765E1A670B7E}" name="Colonne3997"/>
    <tableColumn id="3998" xr3:uid="{301A13F7-3FA2-458E-B1CE-7BBF11E89E6B}" name="Colonne3998"/>
    <tableColumn id="3999" xr3:uid="{FCB461E7-87AC-401E-B64D-D3CF653F709C}" name="Colonne3999"/>
    <tableColumn id="4000" xr3:uid="{F140E9FC-908A-434D-98EA-B1EABEBD54D9}" name="Colonne4000"/>
    <tableColumn id="4001" xr3:uid="{93075798-DE6A-4A62-8FFC-49B5B435DE93}" name="Colonne4001"/>
    <tableColumn id="4002" xr3:uid="{FECCB4B5-514A-483B-9163-35B499F187BD}" name="Colonne4002"/>
    <tableColumn id="4003" xr3:uid="{830F39CC-F1B9-43E6-91BA-BA469C950C33}" name="Colonne4003"/>
    <tableColumn id="4004" xr3:uid="{52CB7FCA-E7F9-4547-80BC-7A879AE59536}" name="Colonne4004"/>
    <tableColumn id="4005" xr3:uid="{7F46331A-B3CE-4E01-8A20-6413E3ED3C33}" name="Colonne4005"/>
    <tableColumn id="4006" xr3:uid="{E1CDB547-35A9-45F7-A4BF-6E91D3DC6E43}" name="Colonne4006"/>
    <tableColumn id="4007" xr3:uid="{29B5FC19-140B-4FBE-B91B-3A4DB26B6FE4}" name="Colonne4007"/>
    <tableColumn id="4008" xr3:uid="{DC020A61-F801-4998-A8C0-C4FDA21895E6}" name="Colonne4008"/>
    <tableColumn id="4009" xr3:uid="{444DF9DB-3711-4B31-B703-6B248B36C23E}" name="Colonne4009"/>
    <tableColumn id="4010" xr3:uid="{87175207-A660-49B0-BAE7-B9880C9DAD24}" name="Colonne4010"/>
    <tableColumn id="4011" xr3:uid="{C4195FA1-3198-4FB2-95C1-E5B4C0D3EFB8}" name="Colonne4011"/>
    <tableColumn id="4012" xr3:uid="{FC28D982-5385-4E6D-9CA8-87AF9BD2586E}" name="Colonne4012"/>
    <tableColumn id="4013" xr3:uid="{3ED46532-37F8-475F-9606-444CC2D4BF39}" name="Colonne4013"/>
    <tableColumn id="4014" xr3:uid="{AB303C24-15EC-4CB6-82FA-4CC20B4177B1}" name="Colonne4014"/>
    <tableColumn id="4015" xr3:uid="{73BAAAA9-B169-4B62-83FB-013EA3B67811}" name="Colonne4015"/>
    <tableColumn id="4016" xr3:uid="{86FDDDD0-812E-4DAC-AC6B-7E38841AF466}" name="Colonne4016"/>
    <tableColumn id="4017" xr3:uid="{AA20DB97-3E15-4ED0-9272-13B301BD5339}" name="Colonne4017"/>
    <tableColumn id="4018" xr3:uid="{81DBB9EE-5C70-4E29-A144-EAE2AD433ED5}" name="Colonne4018"/>
    <tableColumn id="4019" xr3:uid="{CF8F6AA7-8EB9-4167-8B93-4CE946565BC9}" name="Colonne4019"/>
    <tableColumn id="4020" xr3:uid="{2DCE9E6E-0508-4C58-8D05-423E18C4C047}" name="Colonne4020"/>
    <tableColumn id="4021" xr3:uid="{F8C8E412-D1C4-407B-9A71-ECB54032D79C}" name="Colonne4021"/>
    <tableColumn id="4022" xr3:uid="{8F382954-F954-4592-9B7C-5E0927A264E1}" name="Colonne4022"/>
    <tableColumn id="4023" xr3:uid="{1F8926ED-714C-46E5-BE78-AF2821FFDFE6}" name="Colonne4023"/>
    <tableColumn id="4024" xr3:uid="{CB99B7B9-45B8-4169-BE46-0D97F14242DA}" name="Colonne4024"/>
    <tableColumn id="4025" xr3:uid="{2BF662A5-A740-448A-BF63-4B57D7570C73}" name="Colonne4025"/>
    <tableColumn id="4026" xr3:uid="{5B857003-C18F-4703-A108-AAFDFA1C21C9}" name="Colonne4026"/>
    <tableColumn id="4027" xr3:uid="{3231C778-D982-4BFE-813B-848E37816448}" name="Colonne4027"/>
    <tableColumn id="4028" xr3:uid="{2EA3AE82-BEDE-4D84-A3E6-A2B428E04DB3}" name="Colonne4028"/>
    <tableColumn id="4029" xr3:uid="{6C74A613-F62C-4968-BD9A-06867D5DDD98}" name="Colonne4029"/>
    <tableColumn id="4030" xr3:uid="{B08BEA18-F60A-4684-9EE2-BC4204332D85}" name="Colonne4030"/>
    <tableColumn id="4031" xr3:uid="{D2536126-5D69-4BB2-AC84-5609A5DE937F}" name="Colonne4031"/>
    <tableColumn id="4032" xr3:uid="{732BE609-8E2E-42C3-A161-428F9C16DB8C}" name="Colonne4032"/>
    <tableColumn id="4033" xr3:uid="{1DC0B695-FE96-432E-A67D-70794AFBDB9F}" name="Colonne4033"/>
    <tableColumn id="4034" xr3:uid="{53AD36F7-162C-4C14-9688-E5BA48BFC692}" name="Colonne4034"/>
    <tableColumn id="4035" xr3:uid="{B2C55F14-10BC-4979-B221-32E72EE78779}" name="Colonne4035"/>
    <tableColumn id="4036" xr3:uid="{D40B5530-323C-466A-9E19-B6F17B8E0C50}" name="Colonne4036"/>
    <tableColumn id="4037" xr3:uid="{0E456824-61E7-44D0-B357-DB9E5FC5A9DB}" name="Colonne4037"/>
    <tableColumn id="4038" xr3:uid="{A366D383-1C20-43E5-93D7-1981D562337E}" name="Colonne4038"/>
    <tableColumn id="4039" xr3:uid="{29BC93E0-4BA2-4A2F-AD3A-7A87F77C9974}" name="Colonne4039"/>
    <tableColumn id="4040" xr3:uid="{F88A332A-477B-45D4-B46E-E91C80FFAAD0}" name="Colonne4040"/>
    <tableColumn id="4041" xr3:uid="{8B477E93-1DCE-46F9-BA1A-FA736ED204AF}" name="Colonne4041"/>
    <tableColumn id="4042" xr3:uid="{6A9A279B-7D11-47B4-B77C-9230F74732F0}" name="Colonne4042"/>
    <tableColumn id="4043" xr3:uid="{BA31214A-FB3A-4A8F-BA41-2FE4BDE8DB43}" name="Colonne4043"/>
    <tableColumn id="4044" xr3:uid="{5617D5B9-5C3C-4ADF-A9F3-16E1CAE137F6}" name="Colonne4044"/>
    <tableColumn id="4045" xr3:uid="{6F3CCE15-40EF-47F2-9ED4-818A48D12749}" name="Colonne4045"/>
    <tableColumn id="4046" xr3:uid="{969EF1D6-849A-4C72-9043-F225F62440F7}" name="Colonne4046"/>
    <tableColumn id="4047" xr3:uid="{442EA5F5-3732-477F-A3B4-B0259A9BF1EF}" name="Colonne4047"/>
    <tableColumn id="4048" xr3:uid="{3048AFD3-0909-4F55-BFF2-8C145D787025}" name="Colonne4048"/>
    <tableColumn id="4049" xr3:uid="{8AF5A17F-F772-4C50-8FCF-BC6E4CFFA92D}" name="Colonne4049"/>
    <tableColumn id="4050" xr3:uid="{D7E05588-42AE-4A4B-9766-44C136FC5C2A}" name="Colonne4050"/>
    <tableColumn id="4051" xr3:uid="{9940CAD6-63D5-490B-AEBC-708F4CE983F1}" name="Colonne4051"/>
    <tableColumn id="4052" xr3:uid="{7E313FFB-4DDA-490F-8447-222FEDB4BF03}" name="Colonne4052"/>
    <tableColumn id="4053" xr3:uid="{AC7F26C5-FEC8-4CD8-BAA0-E915C00DA5C3}" name="Colonne4053"/>
    <tableColumn id="4054" xr3:uid="{BB877E9E-844E-449A-AE15-0CB2CB3A9F9A}" name="Colonne4054"/>
    <tableColumn id="4055" xr3:uid="{97870967-346B-4D62-8AD4-BFDC792A6B38}" name="Colonne4055"/>
    <tableColumn id="4056" xr3:uid="{F95D561A-5726-4ABA-98D1-739001C30515}" name="Colonne4056"/>
    <tableColumn id="4057" xr3:uid="{1D187F7E-7036-4523-8012-17255A26F04D}" name="Colonne4057"/>
    <tableColumn id="4058" xr3:uid="{D319310A-F6A8-4AC7-B3AA-6DCCC491C240}" name="Colonne4058"/>
    <tableColumn id="4059" xr3:uid="{AA61A680-8449-4901-B94B-EFB57E106D46}" name="Colonne4059"/>
    <tableColumn id="4060" xr3:uid="{E528D15D-7C40-4CED-8AAE-1302BA5B6BAF}" name="Colonne4060"/>
    <tableColumn id="4061" xr3:uid="{01C52C51-38C1-483C-B08B-C9A8407F9735}" name="Colonne4061"/>
    <tableColumn id="4062" xr3:uid="{136ACC20-26BE-4703-843E-C3237C8B63B6}" name="Colonne4062"/>
    <tableColumn id="4063" xr3:uid="{43D0FDE6-C8CA-4D4B-A547-BE20DA76CAE9}" name="Colonne4063"/>
    <tableColumn id="4064" xr3:uid="{E648C943-90B9-4AE6-B5A5-61C2E5E9B67C}" name="Colonne4064"/>
    <tableColumn id="4065" xr3:uid="{FE9B3A32-4C97-44DF-9A81-3C4E69E27AC9}" name="Colonne4065"/>
    <tableColumn id="4066" xr3:uid="{528870B3-2902-45EB-BC32-DEE93485360A}" name="Colonne4066"/>
    <tableColumn id="4067" xr3:uid="{7BF20665-EB32-4FDC-8C12-6D6A4F1DE586}" name="Colonne4067"/>
    <tableColumn id="4068" xr3:uid="{AC708A9F-35E0-427C-986F-805C894ACF51}" name="Colonne4068"/>
    <tableColumn id="4069" xr3:uid="{069FC7DF-5CC7-443F-B748-D41103F0109C}" name="Colonne4069"/>
    <tableColumn id="4070" xr3:uid="{397C1C79-F351-468A-8BD1-99EC831BBE43}" name="Colonne4070"/>
    <tableColumn id="4071" xr3:uid="{541ED578-CE90-46F6-AEF6-7EEE72D681DD}" name="Colonne4071"/>
    <tableColumn id="4072" xr3:uid="{F3C691ED-CE37-4754-A363-9977F8637916}" name="Colonne4072"/>
    <tableColumn id="4073" xr3:uid="{5DB4925B-85C3-4D84-8064-9BDBA5100F8F}" name="Colonne4073"/>
    <tableColumn id="4074" xr3:uid="{109B86A6-20A6-4515-9D0B-A35138E8F3BC}" name="Colonne4074"/>
    <tableColumn id="4075" xr3:uid="{D4D87364-17BE-4C81-8142-65ADBF578573}" name="Colonne4075"/>
    <tableColumn id="4076" xr3:uid="{A865E3A0-8DC7-40B8-8A52-0D0BC97817C8}" name="Colonne4076"/>
    <tableColumn id="4077" xr3:uid="{32F6485E-8A30-4529-8359-BBEC3FC9880B}" name="Colonne4077"/>
    <tableColumn id="4078" xr3:uid="{E23FAE0E-1137-448B-ADAD-FB60B569E9B7}" name="Colonne4078"/>
    <tableColumn id="4079" xr3:uid="{C4E8AECC-1AAF-4D16-A0EB-A6DFC72C0A8A}" name="Colonne4079"/>
    <tableColumn id="4080" xr3:uid="{6B0C4B3A-DA33-4D08-B19A-0803BCE7803C}" name="Colonne4080"/>
    <tableColumn id="4081" xr3:uid="{B9422714-7BB5-4049-964D-38A9BECFBDC8}" name="Colonne4081"/>
    <tableColumn id="4082" xr3:uid="{225C1B80-A1D0-43BC-B2C8-7FB685852578}" name="Colonne4082"/>
    <tableColumn id="4083" xr3:uid="{24A705F2-05FD-453E-9B77-98D9E4FD7078}" name="Colonne4083"/>
    <tableColumn id="4084" xr3:uid="{317586B9-E5AF-453F-9689-2C09A304F653}" name="Colonne4084"/>
    <tableColumn id="4085" xr3:uid="{7AA172B3-E06E-4D3C-8A06-60312676A2B1}" name="Colonne4085"/>
    <tableColumn id="4086" xr3:uid="{A71EC31B-752F-472C-9DD2-94CDB774598C}" name="Colonne4086"/>
    <tableColumn id="4087" xr3:uid="{CB256D68-55AF-498D-8138-7A1F98C3E92B}" name="Colonne4087"/>
    <tableColumn id="4088" xr3:uid="{85261898-DAA6-4257-B212-BAC6D85199E2}" name="Colonne4088"/>
    <tableColumn id="4089" xr3:uid="{DE9027A5-D09D-4F9D-BFD4-693E48FF21B0}" name="Colonne4089"/>
    <tableColumn id="4090" xr3:uid="{30D751F9-E2DC-42DA-AF10-BD5101DE805E}" name="Colonne4090"/>
    <tableColumn id="4091" xr3:uid="{3955BBB8-9147-4FD6-839D-38105FB024C5}" name="Colonne4091"/>
    <tableColumn id="4092" xr3:uid="{DA0F826D-A135-4676-9126-7C671E3A42B0}" name="Colonne4092"/>
    <tableColumn id="4093" xr3:uid="{68DC9B19-2704-4328-A23F-CDD963A05DEF}" name="Colonne4093"/>
    <tableColumn id="4094" xr3:uid="{157EB3F4-569A-4D09-928E-C3D72B168885}" name="Colonne4094"/>
    <tableColumn id="4095" xr3:uid="{6FBD5BC8-C74F-4C13-939A-7A78877D3243}" name="Colonne4095"/>
    <tableColumn id="4096" xr3:uid="{F2877043-9C1F-46ED-B13F-A405AD2EF756}" name="Colonne4096"/>
    <tableColumn id="4097" xr3:uid="{51A1EFFE-7F26-429A-AF1B-35A76067F4AE}" name="Colonne4097"/>
    <tableColumn id="4098" xr3:uid="{9794FEF8-9029-4575-B73B-F3AAC177BBB0}" name="Colonne4098"/>
    <tableColumn id="4099" xr3:uid="{C91C3D9A-9E0D-4529-A190-71D7B4063574}" name="Colonne4099"/>
    <tableColumn id="4100" xr3:uid="{C0BD17AB-0BB8-472A-99AA-FA8F33AE1FD1}" name="Colonne4100"/>
    <tableColumn id="4101" xr3:uid="{A1056C07-1AB6-4DFC-A269-7EA23DD1CD54}" name="Colonne4101"/>
    <tableColumn id="4102" xr3:uid="{3A5EC083-6322-478A-82D9-9B25ACBD770E}" name="Colonne4102"/>
    <tableColumn id="4103" xr3:uid="{F713613B-6C8E-4090-AC9B-1D6AC734015B}" name="Colonne4103"/>
    <tableColumn id="4104" xr3:uid="{2148700D-4D50-4FF3-905B-93082D262F17}" name="Colonne4104"/>
    <tableColumn id="4105" xr3:uid="{F32F4B23-1EB8-46E9-88CB-4FE13D3BE3CF}" name="Colonne4105"/>
    <tableColumn id="4106" xr3:uid="{47510707-E1DA-4755-A38B-1EEFEC355A85}" name="Colonne4106"/>
    <tableColumn id="4107" xr3:uid="{76A86513-85E6-441C-A84E-F9430D7FBF51}" name="Colonne4107"/>
    <tableColumn id="4108" xr3:uid="{939036AB-AF4F-41CB-A65B-789EF1937C6B}" name="Colonne4108"/>
    <tableColumn id="4109" xr3:uid="{DAB80BE2-FA4C-4964-8F7C-27DD88AEF79C}" name="Colonne4109"/>
    <tableColumn id="4110" xr3:uid="{93362FDC-1ACF-4942-8B60-B6C0C4775D4A}" name="Colonne4110"/>
    <tableColumn id="4111" xr3:uid="{EE65530D-7FEE-48B5-9FE9-6E5EAEA20034}" name="Colonne4111"/>
    <tableColumn id="4112" xr3:uid="{7F32D530-B088-4B87-AFB2-22E7FD2E11ED}" name="Colonne4112"/>
    <tableColumn id="4113" xr3:uid="{25CAD819-D979-4A92-BDDB-7048D370C517}" name="Colonne4113"/>
    <tableColumn id="4114" xr3:uid="{CBE23376-CDC6-433F-9CC3-3980CE35E9D7}" name="Colonne4114"/>
    <tableColumn id="4115" xr3:uid="{414BB20D-198C-4224-9AF1-740D0E98022A}" name="Colonne4115"/>
    <tableColumn id="4116" xr3:uid="{04BCB94B-DA13-4A6C-B581-35BADDA44241}" name="Colonne4116"/>
    <tableColumn id="4117" xr3:uid="{80F9D29C-90B8-4535-918E-481FD613B85E}" name="Colonne4117"/>
    <tableColumn id="4118" xr3:uid="{7E7C11A2-135B-45B8-B8E2-338839C89359}" name="Colonne4118"/>
    <tableColumn id="4119" xr3:uid="{AEA26915-000E-4FB8-8769-1A7EE4FC8B80}" name="Colonne4119"/>
    <tableColumn id="4120" xr3:uid="{5F01C901-FDA8-4840-A054-AF69BF0EEAAE}" name="Colonne4120"/>
    <tableColumn id="4121" xr3:uid="{2E94425D-FC1F-4B8A-B12B-E8B1B20D52A6}" name="Colonne4121"/>
    <tableColumn id="4122" xr3:uid="{1A2E7867-2B82-4D19-9B5A-2C691E4EA135}" name="Colonne4122"/>
    <tableColumn id="4123" xr3:uid="{E03E80E8-8786-4469-A91F-935E3A453CF8}" name="Colonne4123"/>
    <tableColumn id="4124" xr3:uid="{419579B4-3811-4E80-B60D-B066EF44FC5A}" name="Colonne4124"/>
    <tableColumn id="4125" xr3:uid="{C0B3C324-62C6-48A0-A8DD-25DC2EC2115D}" name="Colonne4125"/>
    <tableColumn id="4126" xr3:uid="{F82B5C5D-D702-4E04-A892-32DF893557C5}" name="Colonne4126"/>
    <tableColumn id="4127" xr3:uid="{09AC0408-7334-4F42-B9CB-CD6AE098D6F6}" name="Colonne4127"/>
    <tableColumn id="4128" xr3:uid="{5192A1E1-24FE-4156-A902-B317FAAF3C19}" name="Colonne4128"/>
    <tableColumn id="4129" xr3:uid="{A1652A66-6E19-42A5-B07A-8A5742CB9419}" name="Colonne4129"/>
    <tableColumn id="4130" xr3:uid="{3ECDFE2D-40B0-47D0-94C3-89260963B0D8}" name="Colonne4130"/>
    <tableColumn id="4131" xr3:uid="{C6568639-6AE7-42B6-8B34-BB4E78D31456}" name="Colonne4131"/>
    <tableColumn id="4132" xr3:uid="{79CBF35E-4DA6-438D-9B0A-1AB3C69755C8}" name="Colonne4132"/>
    <tableColumn id="4133" xr3:uid="{B21065E6-57B5-42F0-9692-1441683F50BC}" name="Colonne4133"/>
    <tableColumn id="4134" xr3:uid="{9E50D3C3-1854-4DB3-8C56-A21511020CBA}" name="Colonne4134"/>
    <tableColumn id="4135" xr3:uid="{6C435944-5BC0-4D14-BF61-81DF7BC5D9D8}" name="Colonne4135"/>
    <tableColumn id="4136" xr3:uid="{FFF94C13-AAA7-4540-99AB-3B40548E9B21}" name="Colonne4136"/>
    <tableColumn id="4137" xr3:uid="{22F1299C-E236-4268-BCC2-FC7BE4627A6D}" name="Colonne4137"/>
    <tableColumn id="4138" xr3:uid="{22FE72BA-AC8D-4816-8808-7888188961AB}" name="Colonne4138"/>
    <tableColumn id="4139" xr3:uid="{4BD45B06-9835-4AD2-9DC5-2ACD85AAA9E2}" name="Colonne4139"/>
    <tableColumn id="4140" xr3:uid="{6B25BFAE-83B6-4894-BF1A-F31EB2BFC580}" name="Colonne4140"/>
    <tableColumn id="4141" xr3:uid="{FB48315C-D3DE-47AE-9A2B-EE31493A103D}" name="Colonne4141"/>
    <tableColumn id="4142" xr3:uid="{909EC23A-0D52-4AB5-BDD6-DDD9EA11F633}" name="Colonne4142"/>
    <tableColumn id="4143" xr3:uid="{3A53B765-ED57-47AF-8308-2FCF6BBF22A4}" name="Colonne4143"/>
    <tableColumn id="4144" xr3:uid="{B887E78A-B6B5-4ADE-A167-70C82A000348}" name="Colonne4144"/>
    <tableColumn id="4145" xr3:uid="{4AD7E70A-7791-4DF0-9F78-101231E6D620}" name="Colonne4145"/>
    <tableColumn id="4146" xr3:uid="{C061ADD5-86D2-4A34-B0A6-1D588F7CE623}" name="Colonne4146"/>
    <tableColumn id="4147" xr3:uid="{ACF161EF-2025-4112-AA7D-011D81EC74F8}" name="Colonne4147"/>
    <tableColumn id="4148" xr3:uid="{C64317EC-D95E-4795-80FA-DEA296B8531C}" name="Colonne4148"/>
    <tableColumn id="4149" xr3:uid="{2700EADF-6B59-4BEF-8EAE-C0B0776F214D}" name="Colonne4149"/>
    <tableColumn id="4150" xr3:uid="{98BB8E49-A3DF-4925-B78F-E68ECB48CA25}" name="Colonne4150"/>
    <tableColumn id="4151" xr3:uid="{BE740B4A-8D73-4854-84AD-1CF621C9932E}" name="Colonne4151"/>
    <tableColumn id="4152" xr3:uid="{81AA581B-230B-47C9-891F-58865CC1A9AE}" name="Colonne4152"/>
    <tableColumn id="4153" xr3:uid="{C3EE1E7D-99E3-49B2-AFB8-E08696DBC4EF}" name="Colonne4153"/>
    <tableColumn id="4154" xr3:uid="{BFA21D70-3278-4B8E-80D0-574A393231DD}" name="Colonne4154"/>
    <tableColumn id="4155" xr3:uid="{6CF35A2F-5390-4D11-8429-CE37D5B48B79}" name="Colonne4155"/>
    <tableColumn id="4156" xr3:uid="{60A4148B-4B12-4FA2-9411-53512FDBFBC5}" name="Colonne4156"/>
    <tableColumn id="4157" xr3:uid="{7C729205-9940-41D6-9D9B-B7D3B7525371}" name="Colonne4157"/>
    <tableColumn id="4158" xr3:uid="{C3778D42-203B-433B-831A-A2997032758B}" name="Colonne4158"/>
    <tableColumn id="4159" xr3:uid="{52EF200A-6090-4D8B-B673-B8E78F6FE4DA}" name="Colonne4159"/>
    <tableColumn id="4160" xr3:uid="{6D3F9A12-D7E6-4662-9C77-C2C4CC705E5D}" name="Colonne4160"/>
    <tableColumn id="4161" xr3:uid="{48940243-B93E-4950-B425-0856C2EB9DCD}" name="Colonne4161"/>
    <tableColumn id="4162" xr3:uid="{17AE4033-A894-452B-A7E5-F7F66C0BADF3}" name="Colonne4162"/>
    <tableColumn id="4163" xr3:uid="{DAFE63AD-5C14-4716-B59F-C1C67393BC13}" name="Colonne4163"/>
    <tableColumn id="4164" xr3:uid="{0DD60D34-1399-4AD9-B809-A300F51610D8}" name="Colonne4164"/>
    <tableColumn id="4165" xr3:uid="{0BF62B8B-476F-42AF-A248-BC91A16C9978}" name="Colonne4165"/>
    <tableColumn id="4166" xr3:uid="{34174770-B51C-49EA-ACE1-D01A07E12E39}" name="Colonne4166"/>
    <tableColumn id="4167" xr3:uid="{7DF49EF2-6A0E-49F2-A2F7-ABCE9AD15E18}" name="Colonne4167"/>
    <tableColumn id="4168" xr3:uid="{8AB36B3D-A908-4B89-A8EA-0D43A3450AF3}" name="Colonne4168"/>
    <tableColumn id="4169" xr3:uid="{273377F3-19BB-455F-A428-E4AAF0AEDAAA}" name="Colonne4169"/>
    <tableColumn id="4170" xr3:uid="{A9D4AFC5-FF98-45C8-AE12-705056C79E2C}" name="Colonne4170"/>
    <tableColumn id="4171" xr3:uid="{FB3EE98B-CEE5-41DA-BF14-A9ACFA6F0394}" name="Colonne4171"/>
    <tableColumn id="4172" xr3:uid="{92A8F12C-AADE-4FFF-B381-833FAED9CB2B}" name="Colonne4172"/>
    <tableColumn id="4173" xr3:uid="{34E52BB8-DC6B-4FDC-99AE-C79EDF6F1C8E}" name="Colonne4173"/>
    <tableColumn id="4174" xr3:uid="{F1D6B49C-80E1-41AD-84D7-B106F6B3DDB0}" name="Colonne4174"/>
    <tableColumn id="4175" xr3:uid="{C58698E7-B6E4-45C5-9F92-41BCE48655FB}" name="Colonne4175"/>
    <tableColumn id="4176" xr3:uid="{ABCC856D-D350-45E5-BEB1-17EDDA710E0C}" name="Colonne4176"/>
    <tableColumn id="4177" xr3:uid="{FB5BD3D7-A0EF-4D55-98BD-F836FEBAF493}" name="Colonne4177"/>
    <tableColumn id="4178" xr3:uid="{284B307B-1C79-4531-873F-2FC80142835E}" name="Colonne4178"/>
    <tableColumn id="4179" xr3:uid="{51FF09BC-9BDE-4EAD-BC19-CA92BA3A54AA}" name="Colonne4179"/>
    <tableColumn id="4180" xr3:uid="{C6835EB7-2C8C-493F-B639-E9BA8A648EEC}" name="Colonne4180"/>
    <tableColumn id="4181" xr3:uid="{31C0DB8B-E0FA-4FD2-B1B6-49288C4A9E95}" name="Colonne4181"/>
    <tableColumn id="4182" xr3:uid="{4677F459-BC3D-4C23-ABF4-05818B49A88E}" name="Colonne4182"/>
    <tableColumn id="4183" xr3:uid="{4FA8D54F-8907-4757-9402-2F7D24DF5401}" name="Colonne4183"/>
    <tableColumn id="4184" xr3:uid="{E7AE241E-558C-4DF1-AB87-B9D38B2EFC9B}" name="Colonne4184"/>
    <tableColumn id="4185" xr3:uid="{A5E24339-B6B4-4BE9-8F54-ED24963D3285}" name="Colonne4185"/>
    <tableColumn id="4186" xr3:uid="{6BB67084-4D3D-49F4-96B7-FCD08853FC6E}" name="Colonne4186"/>
    <tableColumn id="4187" xr3:uid="{43D7B126-BFF1-4125-B495-0ABE5D749840}" name="Colonne4187"/>
    <tableColumn id="4188" xr3:uid="{198E9406-DE88-432D-BAA4-C547D4844654}" name="Colonne4188"/>
    <tableColumn id="4189" xr3:uid="{7B7C20CA-EA10-4A7A-A2B6-BDA998DA1594}" name="Colonne4189"/>
    <tableColumn id="4190" xr3:uid="{AD4AB6D4-FFF3-4D6E-9E41-399DCBC70647}" name="Colonne4190"/>
    <tableColumn id="4191" xr3:uid="{09AA7473-00F2-438A-93B1-F6891B3024D1}" name="Colonne4191"/>
    <tableColumn id="4192" xr3:uid="{7ACD7DA8-F641-46C0-8E18-C131689A0BDE}" name="Colonne4192"/>
    <tableColumn id="4193" xr3:uid="{DAA3F177-0538-4163-AF07-0FB3427B6210}" name="Colonne4193"/>
    <tableColumn id="4194" xr3:uid="{CE3EF58A-1DCA-4831-94C4-04052B5AC463}" name="Colonne4194"/>
    <tableColumn id="4195" xr3:uid="{3157DF5D-8C3B-4F37-BEA0-9C4525D9FAF0}" name="Colonne4195"/>
    <tableColumn id="4196" xr3:uid="{A35FBEB3-266E-4C11-8574-3A171D0D2100}" name="Colonne4196"/>
    <tableColumn id="4197" xr3:uid="{6C6EEBD3-349B-46C4-B6D2-F55E89E574D2}" name="Colonne4197"/>
    <tableColumn id="4198" xr3:uid="{D1AE776E-97C2-4D0B-8C20-F8E652CF4AB3}" name="Colonne4198"/>
    <tableColumn id="4199" xr3:uid="{988574AF-5E71-4C4F-AA19-7173EE9379AB}" name="Colonne4199"/>
    <tableColumn id="4200" xr3:uid="{C6914E50-A338-49A0-B569-E263C751AAC1}" name="Colonne4200"/>
    <tableColumn id="4201" xr3:uid="{94FFB778-5250-48B7-BBD7-8F3F534B2D33}" name="Colonne4201"/>
    <tableColumn id="4202" xr3:uid="{B6B6FEC7-BD1D-4876-949C-37A0FCD66920}" name="Colonne4202"/>
    <tableColumn id="4203" xr3:uid="{8C037733-18D7-455E-BA5C-E1F94567EEA1}" name="Colonne4203"/>
    <tableColumn id="4204" xr3:uid="{1F0BA91E-2BA4-4408-9DEB-D1F4B9E1108E}" name="Colonne4204"/>
    <tableColumn id="4205" xr3:uid="{9B5C997F-0F6C-438D-ACC1-3A4BE2D869B1}" name="Colonne4205"/>
    <tableColumn id="4206" xr3:uid="{36F05427-B02B-4B17-B47A-AF2A663FFE6A}" name="Colonne4206"/>
    <tableColumn id="4207" xr3:uid="{7555FBD3-F626-42B1-96B3-F271F36BDFA6}" name="Colonne4207"/>
    <tableColumn id="4208" xr3:uid="{854A1C94-58F8-4AD2-A6A8-0336A051830D}" name="Colonne4208"/>
    <tableColumn id="4209" xr3:uid="{713CDEAB-702D-49E8-A0C0-C5C7BA4E8E4E}" name="Colonne4209"/>
    <tableColumn id="4210" xr3:uid="{D2C1A904-5B22-46E2-93B7-4DDD70576053}" name="Colonne4210"/>
    <tableColumn id="4211" xr3:uid="{21277574-0D3E-4BC7-BE9A-ADB5931274E5}" name="Colonne4211"/>
    <tableColumn id="4212" xr3:uid="{7BF894DD-0A4A-451F-AD6F-4C4B81447625}" name="Colonne4212"/>
    <tableColumn id="4213" xr3:uid="{A3FF3B9C-691D-473F-B674-B10CFC34A7E9}" name="Colonne4213"/>
    <tableColumn id="4214" xr3:uid="{2C5C6940-54DF-4065-9D31-B3517A2B9DD0}" name="Colonne4214"/>
    <tableColumn id="4215" xr3:uid="{8CE46418-BD89-485E-A1E5-BC2C84EB7ACD}" name="Colonne4215"/>
    <tableColumn id="4216" xr3:uid="{AE972FD3-A272-4196-94E8-CE7AB88394E5}" name="Colonne4216"/>
    <tableColumn id="4217" xr3:uid="{DA6FC177-0E1B-4101-9280-6C9CC981780B}" name="Colonne4217"/>
    <tableColumn id="4218" xr3:uid="{4CF520D6-188C-4712-BE6B-C46D4B2188E1}" name="Colonne4218"/>
    <tableColumn id="4219" xr3:uid="{31D65D2C-0FB3-44CF-9AC7-9FF3E9C5AC5C}" name="Colonne4219"/>
    <tableColumn id="4220" xr3:uid="{E1BB4157-0E90-4410-BB17-E42F0E163FDC}" name="Colonne4220"/>
    <tableColumn id="4221" xr3:uid="{4D35FE55-4D04-4BA6-9F7B-DCDB3B5242BE}" name="Colonne4221"/>
    <tableColumn id="4222" xr3:uid="{223AA9C1-44AC-412F-9E62-3F402568A2C4}" name="Colonne4222"/>
    <tableColumn id="4223" xr3:uid="{3C276D8C-4788-4EFF-8B50-61F0C61B3969}" name="Colonne4223"/>
    <tableColumn id="4224" xr3:uid="{6BAB74E6-A56D-4FFF-B1B7-52676414B424}" name="Colonne4224"/>
    <tableColumn id="4225" xr3:uid="{AE9D33DD-0062-44DB-A0B0-878300E6E46C}" name="Colonne4225"/>
    <tableColumn id="4226" xr3:uid="{5A8EE874-3BA0-49D1-890F-EF22D4917BA0}" name="Colonne4226"/>
    <tableColumn id="4227" xr3:uid="{A8C39F27-8E94-4847-82B0-FE5B69F1FB3B}" name="Colonne4227"/>
    <tableColumn id="4228" xr3:uid="{167F55B9-F2D1-43F5-A22A-EA5A3AB1F863}" name="Colonne4228"/>
    <tableColumn id="4229" xr3:uid="{9DB14E07-E1DD-41D9-9F14-2E0F8B01D078}" name="Colonne4229"/>
    <tableColumn id="4230" xr3:uid="{A78CE9E5-7116-43BC-B10C-FA5D180A2021}" name="Colonne4230"/>
    <tableColumn id="4231" xr3:uid="{15B0C684-09F3-49BC-8DFB-F8732EBD564C}" name="Colonne4231"/>
    <tableColumn id="4232" xr3:uid="{F3143D97-F129-44D6-92EF-2D703A7A0DF3}" name="Colonne4232"/>
    <tableColumn id="4233" xr3:uid="{03749DFC-F17A-486A-BFAF-B613066A4CC4}" name="Colonne4233"/>
    <tableColumn id="4234" xr3:uid="{D5211C95-FA7F-42C2-B035-03B539F12D99}" name="Colonne4234"/>
    <tableColumn id="4235" xr3:uid="{93E42D1C-0261-442B-9E54-000D7B4309F8}" name="Colonne4235"/>
    <tableColumn id="4236" xr3:uid="{C6BA4499-EE94-45D5-AABF-30D0158AF5F7}" name="Colonne4236"/>
    <tableColumn id="4237" xr3:uid="{C381E139-9DF9-461E-836A-9CB4FE41D4B4}" name="Colonne4237"/>
    <tableColumn id="4238" xr3:uid="{4E41366F-B632-487D-8ECF-E55211E7EEDE}" name="Colonne4238"/>
    <tableColumn id="4239" xr3:uid="{D50F3067-8AAF-4BE0-8192-EF0C3876AA0A}" name="Colonne4239"/>
    <tableColumn id="4240" xr3:uid="{76F3A52E-A6A7-4B8D-B5FE-1D52E356E758}" name="Colonne4240"/>
    <tableColumn id="4241" xr3:uid="{836CCD04-A35F-4FAF-A3EB-ED70EBDAE41D}" name="Colonne4241"/>
    <tableColumn id="4242" xr3:uid="{8D3378E6-DCB3-49D1-8CD1-7685DCD6D6F1}" name="Colonne4242"/>
    <tableColumn id="4243" xr3:uid="{9867B139-F3EF-4CE7-8F17-CA01CF4B0340}" name="Colonne4243"/>
    <tableColumn id="4244" xr3:uid="{CF13B721-B02B-4A9F-B933-CD386E4E3A6D}" name="Colonne4244"/>
    <tableColumn id="4245" xr3:uid="{79B06EAE-2175-4BC8-AE4F-0D4E26D4850A}" name="Colonne4245"/>
    <tableColumn id="4246" xr3:uid="{A7FF783F-1EF5-46E3-974D-038F6B86EB9C}" name="Colonne4246"/>
    <tableColumn id="4247" xr3:uid="{7B765E64-0435-4949-A620-5D839D751DF0}" name="Colonne4247"/>
    <tableColumn id="4248" xr3:uid="{3182D430-6997-4FCA-ACCB-D7E2879BB350}" name="Colonne4248"/>
    <tableColumn id="4249" xr3:uid="{A06E8AF5-EBFC-4C43-9292-65EF609E0EE1}" name="Colonne4249"/>
    <tableColumn id="4250" xr3:uid="{47A6C9BB-9597-45F5-8928-943D5C77EFF4}" name="Colonne4250"/>
    <tableColumn id="4251" xr3:uid="{20EB6B32-EEC1-4FF4-86E5-08F23AD7CF0C}" name="Colonne4251"/>
    <tableColumn id="4252" xr3:uid="{16D42662-34F6-45DA-8BF5-303B453707EA}" name="Colonne4252"/>
    <tableColumn id="4253" xr3:uid="{C56A86D4-492A-4CB7-95DC-52455D0AFA4B}" name="Colonne4253"/>
    <tableColumn id="4254" xr3:uid="{65059D36-FC29-45CE-B11F-9190520C1376}" name="Colonne4254"/>
    <tableColumn id="4255" xr3:uid="{8C902C57-1EE0-418B-AF86-6497C3E83E11}" name="Colonne4255"/>
    <tableColumn id="4256" xr3:uid="{A62814F3-F242-4AB8-801C-50CA28AA0778}" name="Colonne4256"/>
    <tableColumn id="4257" xr3:uid="{161F3E2E-123D-40D1-BA06-C2EE579CDEA3}" name="Colonne4257"/>
    <tableColumn id="4258" xr3:uid="{5673411C-736E-4D9D-BFD2-C8795350CCD6}" name="Colonne4258"/>
    <tableColumn id="4259" xr3:uid="{4FF510B7-9A7E-4793-98BC-3D52DCCE7826}" name="Colonne4259"/>
    <tableColumn id="4260" xr3:uid="{351549D1-5F7F-40D3-AAD4-F9508B6A4396}" name="Colonne4260"/>
    <tableColumn id="4261" xr3:uid="{4087D4C1-F767-41BC-B37E-B23540618E7D}" name="Colonne4261"/>
    <tableColumn id="4262" xr3:uid="{A067867C-8287-45F0-A6DD-ECD2BC0C7E04}" name="Colonne4262"/>
    <tableColumn id="4263" xr3:uid="{45B27875-6A5F-4A18-8CFA-93F6DF304805}" name="Colonne4263"/>
    <tableColumn id="4264" xr3:uid="{32CE8AAF-3BF3-4810-AE6E-F64E1D2CDAE2}" name="Colonne4264"/>
    <tableColumn id="4265" xr3:uid="{2EC25F4B-1A40-4D56-BAEA-AA91A4EBE292}" name="Colonne4265"/>
    <tableColumn id="4266" xr3:uid="{BB8EF561-64D6-41AD-88DC-0BB8AE5CAC53}" name="Colonne4266"/>
    <tableColumn id="4267" xr3:uid="{44A0104A-B62C-4BE9-BCD0-2EAC631C0F3A}" name="Colonne4267"/>
    <tableColumn id="4268" xr3:uid="{EB3988F7-C882-43F9-87F0-E3B41474CE2E}" name="Colonne4268"/>
    <tableColumn id="4269" xr3:uid="{A327D96A-4912-41BB-BB78-FF99617DB8AD}" name="Colonne4269"/>
    <tableColumn id="4270" xr3:uid="{C24AEC91-6FC4-4A62-871A-60B9396A95C7}" name="Colonne4270"/>
    <tableColumn id="4271" xr3:uid="{839B7F89-57DB-4A1C-9CB7-FA36DB70AB07}" name="Colonne4271"/>
    <tableColumn id="4272" xr3:uid="{15E85626-CD53-4D39-B222-5E5F8230E582}" name="Colonne4272"/>
    <tableColumn id="4273" xr3:uid="{0869C3D9-0A48-4D57-9247-345A7142B72F}" name="Colonne4273"/>
    <tableColumn id="4274" xr3:uid="{41A0D702-D4B5-43F4-912F-BE29818FEF22}" name="Colonne4274"/>
    <tableColumn id="4275" xr3:uid="{0F228F42-3B14-411A-96E8-567F0DA0E4B8}" name="Colonne4275"/>
    <tableColumn id="4276" xr3:uid="{3A264DC0-E3FC-4CEC-8964-6E4994A92D2F}" name="Colonne4276"/>
    <tableColumn id="4277" xr3:uid="{690A920F-3193-443E-9C4C-7B8B093A949A}" name="Colonne4277"/>
    <tableColumn id="4278" xr3:uid="{98A118F7-A516-4AAA-8252-D02A13F25FAA}" name="Colonne4278"/>
    <tableColumn id="4279" xr3:uid="{14100430-2B8D-4DBD-9C0E-BC155B6FF9B3}" name="Colonne4279"/>
    <tableColumn id="4280" xr3:uid="{327D652C-41C1-487D-90E6-5FC8B1DBDC5D}" name="Colonne4280"/>
    <tableColumn id="4281" xr3:uid="{7A94B5DE-59AA-4545-9B89-52F78506B65B}" name="Colonne4281"/>
    <tableColumn id="4282" xr3:uid="{DF9EEEAA-DA3C-41D8-927A-1C31FF77F2F8}" name="Colonne4282"/>
    <tableColumn id="4283" xr3:uid="{40A02B9E-378D-42B7-8397-D1700B74069B}" name="Colonne4283"/>
    <tableColumn id="4284" xr3:uid="{7352C5BB-2F12-4503-B424-642ABC641E0A}" name="Colonne4284"/>
    <tableColumn id="4285" xr3:uid="{C173EA3B-18EA-4D43-BD20-FB873627F3B2}" name="Colonne4285"/>
    <tableColumn id="4286" xr3:uid="{082300D8-8455-4FDB-A36C-4D48E296E514}" name="Colonne4286"/>
    <tableColumn id="4287" xr3:uid="{95D4E6D4-4B09-4126-862D-49AFC8ADD9E5}" name="Colonne4287"/>
    <tableColumn id="4288" xr3:uid="{3DEF7DE4-1F81-4539-98AC-03C5C859BBE2}" name="Colonne4288"/>
    <tableColumn id="4289" xr3:uid="{92AC8070-4091-40CD-BDCF-70F2AB57CC1D}" name="Colonne4289"/>
    <tableColumn id="4290" xr3:uid="{326392B8-D654-4FF5-BB75-D60CFC95F5A5}" name="Colonne4290"/>
    <tableColumn id="4291" xr3:uid="{11F58A32-177B-470A-9A23-6A48EFE9A759}" name="Colonne4291"/>
    <tableColumn id="4292" xr3:uid="{0E5FE3ED-C6DC-43FB-B7C6-3210316C1CBA}" name="Colonne4292"/>
    <tableColumn id="4293" xr3:uid="{B8CDEFBB-64C6-4728-8D9D-32F464C69616}" name="Colonne4293"/>
    <tableColumn id="4294" xr3:uid="{A3209D7F-DBD3-4F69-95BC-0423F1BA9A8B}" name="Colonne4294"/>
    <tableColumn id="4295" xr3:uid="{EF1F55C8-78E4-42DF-A4E3-C265E313C1C4}" name="Colonne4295"/>
    <tableColumn id="4296" xr3:uid="{E4DF460B-3D60-41A6-92E6-79EFD361D6E4}" name="Colonne4296"/>
    <tableColumn id="4297" xr3:uid="{639D44E1-6F7A-4B1A-82DA-F6A01232FF29}" name="Colonne4297"/>
    <tableColumn id="4298" xr3:uid="{194631E7-A66B-41EE-9F5E-A57FC105C8AF}" name="Colonne4298"/>
    <tableColumn id="4299" xr3:uid="{758127E7-FAE2-484D-8E08-778119A2A626}" name="Colonne4299"/>
    <tableColumn id="4300" xr3:uid="{022AE220-9E56-4EE6-A6BE-4E25A3811368}" name="Colonne4300"/>
    <tableColumn id="4301" xr3:uid="{65033CE4-E062-4557-B588-79A29EF826A7}" name="Colonne4301"/>
    <tableColumn id="4302" xr3:uid="{294259BD-3112-42E5-BAE4-C42E8C9651FF}" name="Colonne4302"/>
    <tableColumn id="4303" xr3:uid="{93B7928E-D801-47AE-9660-3BB750F87946}" name="Colonne4303"/>
    <tableColumn id="4304" xr3:uid="{83803A01-D9E0-4A8F-B50B-12924FB335F6}" name="Colonne4304"/>
    <tableColumn id="4305" xr3:uid="{21431EBA-5CAA-4FDA-91A1-95325C5095B4}" name="Colonne4305"/>
    <tableColumn id="4306" xr3:uid="{B2CA69E6-FF2A-4EDD-B5BD-FB303233C8DC}" name="Colonne4306"/>
    <tableColumn id="4307" xr3:uid="{9D54DEC7-22C4-415D-963B-157A1CDFA044}" name="Colonne4307"/>
    <tableColumn id="4308" xr3:uid="{31F241C4-BC3A-4C6B-8608-875634458B7E}" name="Colonne4308"/>
    <tableColumn id="4309" xr3:uid="{DA7A892E-DFD7-458E-B589-C60F8F536B6A}" name="Colonne4309"/>
    <tableColumn id="4310" xr3:uid="{D34FCE55-23BD-4536-AEB4-0E6C755C4F29}" name="Colonne4310"/>
    <tableColumn id="4311" xr3:uid="{A856DDAF-50CB-4588-BD11-68C09B6E7A22}" name="Colonne4311"/>
    <tableColumn id="4312" xr3:uid="{5DAD31F3-107F-4694-BE42-0F9C01BBDC12}" name="Colonne4312"/>
    <tableColumn id="4313" xr3:uid="{767E3418-3C8C-4EDB-89B2-2AD81A07964F}" name="Colonne4313"/>
    <tableColumn id="4314" xr3:uid="{239C4F67-2BDF-48F5-98EF-5B344478BDAE}" name="Colonne4314"/>
    <tableColumn id="4315" xr3:uid="{ACC92612-209B-4FE0-A86F-A5CE1F9DF433}" name="Colonne4315"/>
    <tableColumn id="4316" xr3:uid="{BB9CEB01-254C-4A44-8479-978116419C07}" name="Colonne4316"/>
    <tableColumn id="4317" xr3:uid="{483F2975-BEAC-4DFC-88AF-F05E6BD1242A}" name="Colonne4317"/>
    <tableColumn id="4318" xr3:uid="{CA60858A-8D95-4C92-A098-1FCB24080FEE}" name="Colonne4318"/>
    <tableColumn id="4319" xr3:uid="{0C6648AF-3F3D-4211-93C0-9B848104A5AD}" name="Colonne4319"/>
    <tableColumn id="4320" xr3:uid="{AFF2335F-CE7B-4354-A87C-8519A1C9DFE2}" name="Colonne4320"/>
    <tableColumn id="4321" xr3:uid="{E5846A7C-DF43-4086-9021-C6AC5C729286}" name="Colonne4321"/>
    <tableColumn id="4322" xr3:uid="{5108EDF9-7F17-4D15-8604-C01821E288B4}" name="Colonne4322"/>
    <tableColumn id="4323" xr3:uid="{1600B27C-57EF-4E6D-9F6E-DB89A84D3C51}" name="Colonne4323"/>
    <tableColumn id="4324" xr3:uid="{2E0DFFA7-1B42-4F85-AE68-53F07B3C6374}" name="Colonne4324"/>
    <tableColumn id="4325" xr3:uid="{3A918D25-9D0B-4281-B801-D9A2AC75D0FD}" name="Colonne4325"/>
    <tableColumn id="4326" xr3:uid="{5FDE6CF2-3F57-4210-B5B5-E19541244661}" name="Colonne4326"/>
    <tableColumn id="4327" xr3:uid="{75B617C0-0BBF-44FD-86F8-F177229691FF}" name="Colonne4327"/>
    <tableColumn id="4328" xr3:uid="{0A099308-2AC3-4952-B366-DF9ADD60AB0B}" name="Colonne4328"/>
    <tableColumn id="4329" xr3:uid="{3151144A-2E9D-49D8-B066-820759293778}" name="Colonne4329"/>
    <tableColumn id="4330" xr3:uid="{0F6E092D-B520-4F0E-B16D-C5D94023826F}" name="Colonne4330"/>
    <tableColumn id="4331" xr3:uid="{5141B179-70C4-4ACC-BCB4-EB4BF97F8855}" name="Colonne4331"/>
    <tableColumn id="4332" xr3:uid="{C1D057D4-8CB8-4E21-B38C-C8B781CA3314}" name="Colonne4332"/>
    <tableColumn id="4333" xr3:uid="{6CFA76D7-54FF-4C2D-94E1-FF1B28B536F8}" name="Colonne4333"/>
    <tableColumn id="4334" xr3:uid="{10076AFD-5F81-437A-88A1-AA2BEAC09958}" name="Colonne4334"/>
    <tableColumn id="4335" xr3:uid="{4E987038-137E-474D-A42E-CC3F6CA4E680}" name="Colonne4335"/>
    <tableColumn id="4336" xr3:uid="{F6F5A3E2-B401-45A0-AE26-C22DFB98E7B8}" name="Colonne4336"/>
    <tableColumn id="4337" xr3:uid="{EA6E171E-B7D6-4E3E-B95C-B01FAF3CC4A1}" name="Colonne4337"/>
    <tableColumn id="4338" xr3:uid="{87E523A0-87ED-4B55-BB6F-E0F0500DA524}" name="Colonne4338"/>
    <tableColumn id="4339" xr3:uid="{A5C2202F-7AC7-4FDE-B399-D83A75E7E56D}" name="Colonne4339"/>
    <tableColumn id="4340" xr3:uid="{467D71E1-9855-48DB-B425-F52317C4F4D4}" name="Colonne4340"/>
    <tableColumn id="4341" xr3:uid="{48BD899B-3D85-4971-8376-881088508CDD}" name="Colonne4341"/>
    <tableColumn id="4342" xr3:uid="{EF487321-E280-499D-9716-84F3A74CEF6C}" name="Colonne4342"/>
    <tableColumn id="4343" xr3:uid="{F4736D53-BDF6-45A2-A40F-440799DB2A3A}" name="Colonne4343"/>
    <tableColumn id="4344" xr3:uid="{3A425C57-4BA6-4E21-A8D1-F53993A05A74}" name="Colonne4344"/>
    <tableColumn id="4345" xr3:uid="{1B276ED8-F46F-4C08-A735-14BFE8C95EF0}" name="Colonne4345"/>
    <tableColumn id="4346" xr3:uid="{CE69AF34-7BAE-41DD-984B-BBED04BCB626}" name="Colonne4346"/>
    <tableColumn id="4347" xr3:uid="{8456854C-1C93-490F-861D-8373802C81C1}" name="Colonne4347"/>
    <tableColumn id="4348" xr3:uid="{9860C58C-E371-437F-8E14-0B650ED171F8}" name="Colonne4348"/>
    <tableColumn id="4349" xr3:uid="{B8845BE9-37E3-4A5E-BCA4-CC838DB21AD7}" name="Colonne4349"/>
    <tableColumn id="4350" xr3:uid="{0421970D-AD46-4CC3-98AC-9F141686CA2E}" name="Colonne4350"/>
    <tableColumn id="4351" xr3:uid="{3C75EC24-6789-430C-A48C-F535E9FBD3A3}" name="Colonne4351"/>
    <tableColumn id="4352" xr3:uid="{72AE39A4-F4BE-49C6-AA08-EDC15FA9FBD8}" name="Colonne4352"/>
    <tableColumn id="4353" xr3:uid="{819545B6-687B-4D82-B4D2-7F529A5488FF}" name="Colonne4353"/>
    <tableColumn id="4354" xr3:uid="{F5BA61C8-71C2-4968-B446-90DD1FEF3A34}" name="Colonne4354"/>
    <tableColumn id="4355" xr3:uid="{F9A52AF0-0098-49AF-BBC1-32D64142C9D5}" name="Colonne4355"/>
    <tableColumn id="4356" xr3:uid="{0FA03CB4-EE54-44E3-8F94-D9E82F5C127B}" name="Colonne4356"/>
    <tableColumn id="4357" xr3:uid="{08198BF7-0581-48CC-A83E-2066E5474566}" name="Colonne4357"/>
    <tableColumn id="4358" xr3:uid="{11796482-7162-46BD-A1C3-3304E80939BB}" name="Colonne4358"/>
    <tableColumn id="4359" xr3:uid="{087346C8-1681-4F7E-89D1-5850582BE64B}" name="Colonne4359"/>
    <tableColumn id="4360" xr3:uid="{AA19DFE6-B62D-46E6-9016-9E56C4DE931A}" name="Colonne4360"/>
    <tableColumn id="4361" xr3:uid="{F2FDCE12-4EC2-4CE3-9509-0AC83D73C20E}" name="Colonne4361"/>
    <tableColumn id="4362" xr3:uid="{4340E7BE-EF07-4652-AE84-5C0A11634AE9}" name="Colonne4362"/>
    <tableColumn id="4363" xr3:uid="{C0ACEE2C-CC33-4209-8B50-3218BB74B7FB}" name="Colonne4363"/>
    <tableColumn id="4364" xr3:uid="{21E593A3-6B61-41D4-8649-CA2853A96A80}" name="Colonne4364"/>
    <tableColumn id="4365" xr3:uid="{96BED510-A194-48AF-BE5C-18B8D8A8E85A}" name="Colonne4365"/>
    <tableColumn id="4366" xr3:uid="{58FBD2B6-8160-445C-A4A0-FC325732447C}" name="Colonne4366"/>
    <tableColumn id="4367" xr3:uid="{6161E01E-BF41-4C13-A249-FA8D00FE4719}" name="Colonne4367"/>
    <tableColumn id="4368" xr3:uid="{8D4E4DD5-C4D3-4659-B085-A0BF36925E75}" name="Colonne4368"/>
    <tableColumn id="4369" xr3:uid="{2EEFCEB5-9D32-4952-910B-7BEAC24A4799}" name="Colonne4369"/>
    <tableColumn id="4370" xr3:uid="{C49CB58C-17E5-4446-A6B5-263DE395DC4B}" name="Colonne4370"/>
    <tableColumn id="4371" xr3:uid="{CF00236B-B720-4861-A962-66B31590D00E}" name="Colonne4371"/>
    <tableColumn id="4372" xr3:uid="{45E04A2B-C898-4E15-9D5E-BFA56BED079D}" name="Colonne4372"/>
    <tableColumn id="4373" xr3:uid="{915F8684-294D-42DB-BE09-D7A6A4E2BF7F}" name="Colonne4373"/>
    <tableColumn id="4374" xr3:uid="{568C7BF3-A23C-47ED-96F5-F0EF0C3923B6}" name="Colonne4374"/>
    <tableColumn id="4375" xr3:uid="{18C8ABE8-C8E0-4595-B3BC-7F07C167A919}" name="Colonne4375"/>
    <tableColumn id="4376" xr3:uid="{ADA1EBED-1AE8-4AF7-AF7A-2FC1B9232C36}" name="Colonne4376"/>
    <tableColumn id="4377" xr3:uid="{37AD3812-8093-4745-BDFC-324CE2762ACD}" name="Colonne4377"/>
    <tableColumn id="4378" xr3:uid="{D7EC7721-C72A-4314-B39E-D877662D25A2}" name="Colonne4378"/>
    <tableColumn id="4379" xr3:uid="{E450AEB8-FB10-4E9F-90DF-77165B1E33F6}" name="Colonne4379"/>
    <tableColumn id="4380" xr3:uid="{1B20795B-7E58-4896-B789-DCF6CA179E96}" name="Colonne4380"/>
    <tableColumn id="4381" xr3:uid="{309E19AB-D59A-40FE-955A-5457F237953A}" name="Colonne4381"/>
    <tableColumn id="4382" xr3:uid="{AFB1AE80-0431-4406-8A05-610E039C6CA8}" name="Colonne4382"/>
    <tableColumn id="4383" xr3:uid="{0F9C5FB8-CA14-42A9-AB30-510C2EE2FEBC}" name="Colonne4383"/>
    <tableColumn id="4384" xr3:uid="{2EDDB1F7-8BD7-4359-9687-E0BE007263B7}" name="Colonne4384"/>
    <tableColumn id="4385" xr3:uid="{F82BF006-C12F-4799-B6A4-8AEB04E108B5}" name="Colonne4385"/>
    <tableColumn id="4386" xr3:uid="{1D0708ED-E984-4C97-9D83-8B123353C9F7}" name="Colonne4386"/>
    <tableColumn id="4387" xr3:uid="{483E03C9-5FEF-451E-A728-C452715ACE3C}" name="Colonne4387"/>
    <tableColumn id="4388" xr3:uid="{8DD7174A-8ABB-42C8-95C0-83EAA06D58FA}" name="Colonne4388"/>
    <tableColumn id="4389" xr3:uid="{25794719-4306-4B3A-9014-4F9512C51C25}" name="Colonne4389"/>
    <tableColumn id="4390" xr3:uid="{2E2FD08E-7642-4650-8D83-023283DCD6E7}" name="Colonne4390"/>
    <tableColumn id="4391" xr3:uid="{2F807078-3657-4186-9A44-C9D8C018FA90}" name="Colonne4391"/>
    <tableColumn id="4392" xr3:uid="{F17247E2-AEFF-4FC8-BBDD-1FFA148E497E}" name="Colonne4392"/>
    <tableColumn id="4393" xr3:uid="{54E6C59B-F8F3-426F-9B1C-DFEF148F03A9}" name="Colonne4393"/>
    <tableColumn id="4394" xr3:uid="{15280FAF-0B11-4A88-9F0E-4D05F7B30B0B}" name="Colonne4394"/>
    <tableColumn id="4395" xr3:uid="{BB41CB56-FC68-4791-ADAA-5FFCC7674320}" name="Colonne4395"/>
    <tableColumn id="4396" xr3:uid="{5A275979-0220-4DB6-9617-453E48B88BBD}" name="Colonne4396"/>
    <tableColumn id="4397" xr3:uid="{B678115D-A75D-4258-BC4C-C484DE23C370}" name="Colonne4397"/>
    <tableColumn id="4398" xr3:uid="{E69760D2-9414-4E1B-95C1-9D119AF4BD4D}" name="Colonne4398"/>
    <tableColumn id="4399" xr3:uid="{8DDE5AD6-86DF-42B6-B7DF-06B7A53B32CC}" name="Colonne4399"/>
    <tableColumn id="4400" xr3:uid="{E09E11AC-2D07-494A-8CBC-C7B6AF05DA6B}" name="Colonne4400"/>
    <tableColumn id="4401" xr3:uid="{9D33CD83-4297-4922-B01D-29B5559C6947}" name="Colonne4401"/>
    <tableColumn id="4402" xr3:uid="{119CE04A-5503-4316-85B0-9D443EFA9945}" name="Colonne4402"/>
    <tableColumn id="4403" xr3:uid="{3E906923-B54C-44C4-BABB-EA0875D5AAC0}" name="Colonne4403"/>
    <tableColumn id="4404" xr3:uid="{0FDA7455-005F-44DE-84E2-97E466804028}" name="Colonne4404"/>
    <tableColumn id="4405" xr3:uid="{1DFEACD5-472C-4D8D-9A0C-D15CF888E8B1}" name="Colonne4405"/>
    <tableColumn id="4406" xr3:uid="{E779FA48-63EE-4AFA-9FAB-4F9CCFEB4FC2}" name="Colonne4406"/>
    <tableColumn id="4407" xr3:uid="{1EE09F6C-FB14-46DB-A359-8401069D8F45}" name="Colonne4407"/>
    <tableColumn id="4408" xr3:uid="{79239BE3-4E15-46F4-A367-68ECF95685C9}" name="Colonne4408"/>
    <tableColumn id="4409" xr3:uid="{B55767D8-5042-4A44-BECA-EE403AACFC10}" name="Colonne4409"/>
    <tableColumn id="4410" xr3:uid="{F4B3C9C0-3326-4ABD-ACFD-3B8FEE2020E1}" name="Colonne4410"/>
    <tableColumn id="4411" xr3:uid="{8032B6A5-1D38-43F8-B639-05B9DE2A3C67}" name="Colonne4411"/>
    <tableColumn id="4412" xr3:uid="{DC735D00-73FA-4A77-A568-64D33DD22A7E}" name="Colonne4412"/>
    <tableColumn id="4413" xr3:uid="{6DAA997C-726C-4DCC-853C-B372F71CA73C}" name="Colonne4413"/>
    <tableColumn id="4414" xr3:uid="{8B85C33F-2E67-4036-ADDA-AEB2072CF577}" name="Colonne4414"/>
    <tableColumn id="4415" xr3:uid="{3D5B5608-15A5-434E-A63A-C862DAFE0D39}" name="Colonne4415"/>
    <tableColumn id="4416" xr3:uid="{D11219E1-77AB-4C5B-A0A9-78B1594ACE1B}" name="Colonne4416"/>
    <tableColumn id="4417" xr3:uid="{08E750C8-9D8B-4418-8504-7598CBBBD61B}" name="Colonne4417"/>
    <tableColumn id="4418" xr3:uid="{B1E79844-2F4D-4562-A2BC-B46452A720EE}" name="Colonne4418"/>
    <tableColumn id="4419" xr3:uid="{8EE15BF1-B458-4062-A395-8BBF879430F6}" name="Colonne4419"/>
    <tableColumn id="4420" xr3:uid="{BF3729D9-9514-4A8C-BDA7-0E2F239F8E93}" name="Colonne4420"/>
    <tableColumn id="4421" xr3:uid="{413796B0-6DAB-44C1-8295-ABB4DF9E5081}" name="Colonne4421"/>
    <tableColumn id="4422" xr3:uid="{E3404F46-B2D3-4F03-A441-6E6928E79EB9}" name="Colonne4422"/>
    <tableColumn id="4423" xr3:uid="{93D9A140-449C-40EC-91BC-759B9D82F1F7}" name="Colonne4423"/>
    <tableColumn id="4424" xr3:uid="{8BC62257-BC12-425D-A21A-384607C4A824}" name="Colonne4424"/>
    <tableColumn id="4425" xr3:uid="{6547E7AC-705C-4366-B603-FA2DE6A04816}" name="Colonne4425"/>
    <tableColumn id="4426" xr3:uid="{F2D5A775-068E-4684-81DD-772897057BD9}" name="Colonne4426"/>
    <tableColumn id="4427" xr3:uid="{E4892ECD-FE5E-4AC6-A801-220F8CD0E7B5}" name="Colonne4427"/>
    <tableColumn id="4428" xr3:uid="{72EDD0AC-3B28-4C4C-9C37-4E3154BB3054}" name="Colonne4428"/>
    <tableColumn id="4429" xr3:uid="{42084018-A3B0-4A4E-8E09-BBCCA0F3243D}" name="Colonne4429"/>
    <tableColumn id="4430" xr3:uid="{01A782FD-0C59-4D8E-8F5E-C68E37C246E7}" name="Colonne4430"/>
    <tableColumn id="4431" xr3:uid="{B4C4B318-70EE-4777-B364-653075BB5BF0}" name="Colonne4431"/>
    <tableColumn id="4432" xr3:uid="{D7EA1818-3492-4C3C-9AF7-53DA4FA02D3F}" name="Colonne4432"/>
    <tableColumn id="4433" xr3:uid="{2AF95F1C-3413-4706-9B1E-7DC332A47833}" name="Colonne4433"/>
    <tableColumn id="4434" xr3:uid="{74584805-19E3-4E13-B0C3-DBB3319D4E33}" name="Colonne4434"/>
    <tableColumn id="4435" xr3:uid="{4A074E10-6868-4111-A907-4D2EF4F00C2A}" name="Colonne4435"/>
    <tableColumn id="4436" xr3:uid="{90FE16E6-F5A2-42FE-826E-E366A0027927}" name="Colonne4436"/>
    <tableColumn id="4437" xr3:uid="{C79151AA-2076-47E0-B4EE-F2468D477283}" name="Colonne4437"/>
    <tableColumn id="4438" xr3:uid="{9F1E1B5B-A6D9-4BE2-B70B-D4170F7241F2}" name="Colonne4438"/>
    <tableColumn id="4439" xr3:uid="{DB969DFB-7C38-4D76-908C-3AE700BB296B}" name="Colonne4439"/>
    <tableColumn id="4440" xr3:uid="{C0BF6BDD-5EAA-4B26-8E8F-006650A8CE66}" name="Colonne4440"/>
    <tableColumn id="4441" xr3:uid="{DBD4CA0E-676B-4040-9E21-B5DA08C2E347}" name="Colonne4441"/>
    <tableColumn id="4442" xr3:uid="{956725DB-A0F9-4F0C-9DD8-0A685C16C6EC}" name="Colonne4442"/>
    <tableColumn id="4443" xr3:uid="{DE0F8935-25EE-4466-9740-4D85E962068D}" name="Colonne4443"/>
    <tableColumn id="4444" xr3:uid="{76833517-4A4E-47A7-AD65-45D2EA9F0F7F}" name="Colonne4444"/>
    <tableColumn id="4445" xr3:uid="{C8C6EEEB-8E71-4190-ABB1-29C124F3F245}" name="Colonne4445"/>
    <tableColumn id="4446" xr3:uid="{CD123854-FECC-49A8-A8AC-80EA4F4FF5F0}" name="Colonne4446"/>
    <tableColumn id="4447" xr3:uid="{6C9D18CC-9DCA-44B4-84D3-7A2E85581ADB}" name="Colonne4447"/>
    <tableColumn id="4448" xr3:uid="{A9EFAE3B-CB3E-4B7A-ADD9-E3B883E8B1BF}" name="Colonne4448"/>
    <tableColumn id="4449" xr3:uid="{C417495A-D5A1-4C6A-BA35-C02E4B6AC021}" name="Colonne4449"/>
    <tableColumn id="4450" xr3:uid="{D0A3F078-A9F4-497F-BD6F-D750630AEAE8}" name="Colonne4450"/>
    <tableColumn id="4451" xr3:uid="{04B38B12-84B8-45E8-80AE-BF2285721BC6}" name="Colonne4451"/>
    <tableColumn id="4452" xr3:uid="{EE0EE096-11A2-40AE-8D4D-8EB54622650B}" name="Colonne4452"/>
    <tableColumn id="4453" xr3:uid="{5997849C-4637-42E4-A6C2-3AD4024D13EA}" name="Colonne4453"/>
    <tableColumn id="4454" xr3:uid="{9E4A8625-01A1-4EA3-B2DF-DEBF37282F4A}" name="Colonne4454"/>
    <tableColumn id="4455" xr3:uid="{245E0A10-8D6E-4E5D-915F-5167FDDB65C0}" name="Colonne4455"/>
    <tableColumn id="4456" xr3:uid="{E2BD1DE5-D18B-4582-AE7E-E9F53F0AB926}" name="Colonne4456"/>
    <tableColumn id="4457" xr3:uid="{6D509B75-AE10-4FF1-AA91-4C0A07018345}" name="Colonne4457"/>
    <tableColumn id="4458" xr3:uid="{EF9D61A8-D9BD-461D-8F84-F400C0A91614}" name="Colonne4458"/>
    <tableColumn id="4459" xr3:uid="{1A7E4B4A-7203-427F-8F83-A9FB3F037F57}" name="Colonne4459"/>
    <tableColumn id="4460" xr3:uid="{E32CCCB3-65DE-4B77-BFE8-201A7DBA4FF4}" name="Colonne4460"/>
    <tableColumn id="4461" xr3:uid="{4AF82975-39F0-4E35-8CA4-7F8664AEC78B}" name="Colonne4461"/>
    <tableColumn id="4462" xr3:uid="{55F4331A-989E-47E9-88C2-E7C9CFEA946A}" name="Colonne4462"/>
    <tableColumn id="4463" xr3:uid="{9D195A9D-CD60-4EDE-9227-5DD83A2E67B0}" name="Colonne4463"/>
    <tableColumn id="4464" xr3:uid="{AA85F3BA-3121-4A38-97FE-BC7A0729A064}" name="Colonne4464"/>
    <tableColumn id="4465" xr3:uid="{5E8F5C9A-5240-459A-A21A-A198F0B9171C}" name="Colonne4465"/>
    <tableColumn id="4466" xr3:uid="{9E414DA7-1DB7-48B5-AF15-7029A077D26D}" name="Colonne4466"/>
    <tableColumn id="4467" xr3:uid="{35F9D351-E2C5-4C43-A995-A59058FAFF73}" name="Colonne4467"/>
    <tableColumn id="4468" xr3:uid="{3AF13B18-DFE5-4F7D-AA26-5C534D9CB45C}" name="Colonne4468"/>
    <tableColumn id="4469" xr3:uid="{8BB7CFC1-6CBA-45C5-92BC-554BF3D2BEE6}" name="Colonne4469"/>
    <tableColumn id="4470" xr3:uid="{F2A3BA08-029F-43DF-9BA8-0C3DCF97C097}" name="Colonne4470"/>
    <tableColumn id="4471" xr3:uid="{108335F1-0BA4-4538-B26F-4E43F84BE7AA}" name="Colonne4471"/>
    <tableColumn id="4472" xr3:uid="{4418E534-6571-4B69-99B2-D97DB6D22DDF}" name="Colonne4472"/>
    <tableColumn id="4473" xr3:uid="{A71DBE3F-895E-4A47-A006-EAB78F8F3D0E}" name="Colonne4473"/>
    <tableColumn id="4474" xr3:uid="{62C29987-4F2F-432C-BB74-C8323055073C}" name="Colonne4474"/>
    <tableColumn id="4475" xr3:uid="{40C175DC-024B-4247-8E94-4C9B4D2CE683}" name="Colonne4475"/>
    <tableColumn id="4476" xr3:uid="{045F0B83-52BC-4496-8B37-12DEB77EE814}" name="Colonne4476"/>
    <tableColumn id="4477" xr3:uid="{16757092-6DF3-4444-9E90-3E5C64B17041}" name="Colonne4477"/>
    <tableColumn id="4478" xr3:uid="{5C3176EC-9816-4ADA-A379-D35D9FF249FB}" name="Colonne4478"/>
    <tableColumn id="4479" xr3:uid="{0DBF4508-6AC6-455B-B30C-34BB07AD3CE5}" name="Colonne4479"/>
    <tableColumn id="4480" xr3:uid="{564743EB-9E35-49EA-8F68-BEF2958E8FDD}" name="Colonne4480"/>
    <tableColumn id="4481" xr3:uid="{8622ABC1-99A3-474B-B01B-1F8380919BD1}" name="Colonne4481"/>
    <tableColumn id="4482" xr3:uid="{B7D50DDB-A885-4720-9B30-3843D2239773}" name="Colonne4482"/>
    <tableColumn id="4483" xr3:uid="{9C36CEE0-2DF6-43DD-98AF-2B4E36237BFA}" name="Colonne4483"/>
    <tableColumn id="4484" xr3:uid="{81848BF0-3709-4433-A5B1-860BB10DC04D}" name="Colonne4484"/>
    <tableColumn id="4485" xr3:uid="{DFA1E60E-62F0-4624-8F85-4183EA54832D}" name="Colonne4485"/>
    <tableColumn id="4486" xr3:uid="{BB7B771E-A082-4622-992D-045B7ED8E41A}" name="Colonne4486"/>
    <tableColumn id="4487" xr3:uid="{96A03B77-244F-42B8-A6DD-D2E994E19D0F}" name="Colonne4487"/>
    <tableColumn id="4488" xr3:uid="{7C030F50-7BCA-4514-8ABB-FCD341D97089}" name="Colonne4488"/>
    <tableColumn id="4489" xr3:uid="{0A136566-4CE3-4994-98C5-15BF95865A98}" name="Colonne4489"/>
    <tableColumn id="4490" xr3:uid="{9148D172-EF40-4471-BE0E-CF1AFE65CC77}" name="Colonne4490"/>
    <tableColumn id="4491" xr3:uid="{6B96780E-CFA3-4645-9DB6-406BE4FC8E78}" name="Colonne4491"/>
    <tableColumn id="4492" xr3:uid="{8E4E06FB-FBB3-41F3-AFAC-CCA77A712BCA}" name="Colonne4492"/>
    <tableColumn id="4493" xr3:uid="{23518B9D-F44D-4FBE-98D7-E91386DC6C4D}" name="Colonne4493"/>
    <tableColumn id="4494" xr3:uid="{4F599D23-F7B8-4DD5-8C53-061F288DDFF3}" name="Colonne4494"/>
    <tableColumn id="4495" xr3:uid="{C31F53A9-D7BF-456A-88EA-4A6BB203EBC6}" name="Colonne4495"/>
    <tableColumn id="4496" xr3:uid="{E6EFFD76-A4D6-42FF-B62B-C239A0EE7E67}" name="Colonne4496"/>
    <tableColumn id="4497" xr3:uid="{54E5144C-5299-444A-AA50-83E3EF452E70}" name="Colonne4497"/>
    <tableColumn id="4498" xr3:uid="{CA0D258E-15CF-460A-9682-7D67D37B0094}" name="Colonne4498"/>
    <tableColumn id="4499" xr3:uid="{17A9E1B7-9694-4E5C-AA19-E960CE5E4267}" name="Colonne4499"/>
    <tableColumn id="4500" xr3:uid="{F6370805-DEC3-4BE2-9D19-83836C45E2E5}" name="Colonne4500"/>
    <tableColumn id="4501" xr3:uid="{C471733B-99B7-4A1D-B3D0-44572B1B3B91}" name="Colonne4501"/>
    <tableColumn id="4502" xr3:uid="{B8950FFA-8B92-4E17-9255-1A574DB53EEF}" name="Colonne4502"/>
    <tableColumn id="4503" xr3:uid="{752E86B4-F630-41DD-8A2D-80123B938412}" name="Colonne4503"/>
    <tableColumn id="4504" xr3:uid="{FB009B2F-69CE-4786-8504-87812CE30285}" name="Colonne4504"/>
    <tableColumn id="4505" xr3:uid="{C4874A7A-656D-483E-BC9D-27738B3BE5AB}" name="Colonne4505"/>
    <tableColumn id="4506" xr3:uid="{9F769936-149B-4912-8390-A89FA4FFF8ED}" name="Colonne4506"/>
    <tableColumn id="4507" xr3:uid="{FE304D83-B690-4834-81FB-85357CF19B4A}" name="Colonne4507"/>
    <tableColumn id="4508" xr3:uid="{C788F13F-088D-420D-9A08-913244C38EFF}" name="Colonne4508"/>
    <tableColumn id="4509" xr3:uid="{B2D29F77-1CFE-4B15-B5F9-16BCF67E871D}" name="Colonne4509"/>
    <tableColumn id="4510" xr3:uid="{FE28F203-DD50-4661-8708-E6006FA128D3}" name="Colonne4510"/>
    <tableColumn id="4511" xr3:uid="{1DA87D45-3D75-4A07-B26C-CC30163DC9FD}" name="Colonne4511"/>
    <tableColumn id="4512" xr3:uid="{91C8C8B1-EB38-41DD-BA95-B48B5E9685E8}" name="Colonne4512"/>
    <tableColumn id="4513" xr3:uid="{A5D2D09B-9152-436F-8A39-C6E82A2CC097}" name="Colonne4513"/>
    <tableColumn id="4514" xr3:uid="{D0519178-CF9B-4C21-AC0D-852418681433}" name="Colonne4514"/>
    <tableColumn id="4515" xr3:uid="{ABE112F0-2A92-4297-BE83-59E8931B27FC}" name="Colonne4515"/>
    <tableColumn id="4516" xr3:uid="{1C96E8E3-7A44-4BCE-8033-E1588A905B13}" name="Colonne4516"/>
    <tableColumn id="4517" xr3:uid="{30FB9026-01B3-4350-AFAE-E2C70734A087}" name="Colonne4517"/>
    <tableColumn id="4518" xr3:uid="{CEBE4D00-7AA8-48A7-B613-87A91F5E8087}" name="Colonne4518"/>
    <tableColumn id="4519" xr3:uid="{2269970C-7896-4E4E-86F8-D52CF2DBAFB7}" name="Colonne4519"/>
    <tableColumn id="4520" xr3:uid="{4D1851C0-0A48-4E72-BB28-77790CF659CE}" name="Colonne4520"/>
    <tableColumn id="4521" xr3:uid="{101C1FED-74C5-44AA-9889-171C2F88C543}" name="Colonne4521"/>
    <tableColumn id="4522" xr3:uid="{E95C78A5-3874-49BA-B937-71CB8D80C698}" name="Colonne4522"/>
    <tableColumn id="4523" xr3:uid="{A470DF32-E776-4082-BF37-4E7D5C589D51}" name="Colonne4523"/>
    <tableColumn id="4524" xr3:uid="{3051A694-ACAE-4423-B176-408A8016875E}" name="Colonne4524"/>
    <tableColumn id="4525" xr3:uid="{D02622FE-64F4-4A40-849E-A717B6806C5A}" name="Colonne4525"/>
    <tableColumn id="4526" xr3:uid="{A34099B3-EE28-485B-B27B-80010EE3840D}" name="Colonne4526"/>
    <tableColumn id="4527" xr3:uid="{4139F211-DA0C-4664-8778-AA85E3AD2008}" name="Colonne4527"/>
    <tableColumn id="4528" xr3:uid="{E8C64B35-5396-461B-92F8-E04456CF95C3}" name="Colonne4528"/>
    <tableColumn id="4529" xr3:uid="{CBDA64A3-8E0B-4CD3-8D12-8245F79DFC64}" name="Colonne4529"/>
    <tableColumn id="4530" xr3:uid="{377DCAFD-F604-4633-8A8F-A206FF7A2C97}" name="Colonne4530"/>
    <tableColumn id="4531" xr3:uid="{6F5A8885-8709-4C0A-B07C-3C0F8B2A7E5C}" name="Colonne4531"/>
    <tableColumn id="4532" xr3:uid="{F9E12E11-92D9-49EA-B626-5092CD403ADC}" name="Colonne4532"/>
    <tableColumn id="4533" xr3:uid="{AF901A83-2588-4D29-85B9-174CC31B5853}" name="Colonne4533"/>
    <tableColumn id="4534" xr3:uid="{22F0F1E3-98E9-4CD0-B1BF-3E18D674C432}" name="Colonne4534"/>
    <tableColumn id="4535" xr3:uid="{613F0138-34A1-453B-B652-EB0D14053630}" name="Colonne4535"/>
    <tableColumn id="4536" xr3:uid="{18E50842-C47C-4BB4-9FA7-423B779B2D70}" name="Colonne4536"/>
    <tableColumn id="4537" xr3:uid="{83C13F3F-00BA-490E-9D27-7D2922B515A8}" name="Colonne4537"/>
    <tableColumn id="4538" xr3:uid="{B3CCD092-FB46-404B-97D0-6EA56AB72B87}" name="Colonne4538"/>
    <tableColumn id="4539" xr3:uid="{5FDB1C32-CBF4-4A64-8D96-2E69E45529D3}" name="Colonne4539"/>
    <tableColumn id="4540" xr3:uid="{8F362FBF-76A1-489D-B434-B9F2E2AF60DB}" name="Colonne4540"/>
    <tableColumn id="4541" xr3:uid="{8EB339E1-57A8-44BB-B20B-785559FF3C3E}" name="Colonne4541"/>
    <tableColumn id="4542" xr3:uid="{FE22A7EA-FFA0-4956-BD53-787858D6783C}" name="Colonne4542"/>
    <tableColumn id="4543" xr3:uid="{D9BE02A8-A724-44D2-96DF-AB3C669EDD79}" name="Colonne4543"/>
    <tableColumn id="4544" xr3:uid="{B7C1105E-13BD-456B-A573-3E50C9FE7AE9}" name="Colonne4544"/>
    <tableColumn id="4545" xr3:uid="{16537E7D-BEB0-46F6-B133-8AD6B75AA9C6}" name="Colonne4545"/>
    <tableColumn id="4546" xr3:uid="{22F7E8CA-59D8-4F94-8962-D4322C2ECE85}" name="Colonne4546"/>
    <tableColumn id="4547" xr3:uid="{4D670A50-C208-43BD-B208-96BDB6987195}" name="Colonne4547"/>
    <tableColumn id="4548" xr3:uid="{7D49F9CB-12FA-4D4A-B69A-5282E64D29EF}" name="Colonne4548"/>
    <tableColumn id="4549" xr3:uid="{9B1269D6-7347-4D9D-9852-E6F2C1607466}" name="Colonne4549"/>
    <tableColumn id="4550" xr3:uid="{340046FC-2DE6-4608-8134-E88555479C7B}" name="Colonne4550"/>
    <tableColumn id="4551" xr3:uid="{033FEB27-2E9E-4841-B6C8-2C1C4C8ED800}" name="Colonne4551"/>
    <tableColumn id="4552" xr3:uid="{26162B6A-9712-4E54-BE9C-FC5B53D979D6}" name="Colonne4552"/>
    <tableColumn id="4553" xr3:uid="{186657AA-6ED4-4560-8A39-1950E560BD62}" name="Colonne4553"/>
    <tableColumn id="4554" xr3:uid="{6809DF10-8F51-46DF-B1E7-39DDA6952847}" name="Colonne4554"/>
    <tableColumn id="4555" xr3:uid="{910B758B-1228-4F49-B7F8-98C2BD5D9FE8}" name="Colonne4555"/>
    <tableColumn id="4556" xr3:uid="{7B752464-48E1-46EC-83A3-BAC449547AF9}" name="Colonne4556"/>
    <tableColumn id="4557" xr3:uid="{2258D6CF-541B-48C3-BCD1-BDA09DD59304}" name="Colonne4557"/>
    <tableColumn id="4558" xr3:uid="{F27BE3C7-975C-45BE-BE96-FDE19A2F2FC0}" name="Colonne4558"/>
    <tableColumn id="4559" xr3:uid="{BC984E9A-7567-43BE-A107-5FDF84758E63}" name="Colonne4559"/>
    <tableColumn id="4560" xr3:uid="{B7A1656B-7E21-46EA-BD1E-E9349563794A}" name="Colonne4560"/>
    <tableColumn id="4561" xr3:uid="{359AD52B-5B23-405B-B1AA-B8F664D8705A}" name="Colonne4561"/>
    <tableColumn id="4562" xr3:uid="{92C46480-D4FD-4D75-A865-14DAD9B31DCD}" name="Colonne4562"/>
    <tableColumn id="4563" xr3:uid="{943ADD38-7AF5-495A-B828-2491149B771D}" name="Colonne4563"/>
    <tableColumn id="4564" xr3:uid="{65B61AAA-7F70-4BA3-AB42-DE8146892C26}" name="Colonne4564"/>
    <tableColumn id="4565" xr3:uid="{C4F1C5DE-3F29-4CAA-8535-117D7AEBD843}" name="Colonne4565"/>
    <tableColumn id="4566" xr3:uid="{78EEEF5C-7595-49C8-BBFD-C42FDA19D3CB}" name="Colonne4566"/>
    <tableColumn id="4567" xr3:uid="{6106F23D-9CB8-4399-8BE1-AD9CECB737D9}" name="Colonne4567"/>
    <tableColumn id="4568" xr3:uid="{6C07198E-42FF-486A-A65A-95AEF1A32CA4}" name="Colonne4568"/>
    <tableColumn id="4569" xr3:uid="{F7126D6C-D25F-4288-87D3-B2ED4554C781}" name="Colonne4569"/>
    <tableColumn id="4570" xr3:uid="{83135AF3-6D83-4E5F-B6BE-67F7DB4628F0}" name="Colonne4570"/>
    <tableColumn id="4571" xr3:uid="{B4D7E077-A4C1-499E-8D26-F218056A747F}" name="Colonne4571"/>
    <tableColumn id="4572" xr3:uid="{1B2C9B55-5588-44F3-B073-9D8B1D1319D8}" name="Colonne4572"/>
    <tableColumn id="4573" xr3:uid="{6C90D554-870A-4000-868F-7DFD88FF8A04}" name="Colonne4573"/>
    <tableColumn id="4574" xr3:uid="{347431F1-AB76-438C-8D56-F07D9940438A}" name="Colonne4574"/>
    <tableColumn id="4575" xr3:uid="{314AF912-49C0-4A1B-983C-2C15B9DB34B2}" name="Colonne4575"/>
    <tableColumn id="4576" xr3:uid="{7E92D29F-9A4B-47A3-8BAC-65A603937CF5}" name="Colonne4576"/>
    <tableColumn id="4577" xr3:uid="{22BE5135-D916-40CD-99BD-2F0AB8175589}" name="Colonne4577"/>
    <tableColumn id="4578" xr3:uid="{F05125D9-1C79-4C13-BA23-371EBB9916C9}" name="Colonne4578"/>
    <tableColumn id="4579" xr3:uid="{1AA3810F-2E65-4628-83AF-B67143737726}" name="Colonne4579"/>
    <tableColumn id="4580" xr3:uid="{9C83B2D6-AF60-4080-A103-7486DE22D531}" name="Colonne4580"/>
    <tableColumn id="4581" xr3:uid="{279848B8-84A9-4E42-9265-31EAB9D288EC}" name="Colonne4581"/>
    <tableColumn id="4582" xr3:uid="{49EE8B5E-B6DD-4E6B-8EC0-EB065A3AC3CF}" name="Colonne4582"/>
    <tableColumn id="4583" xr3:uid="{146AF723-1E9E-49FE-8EE4-7758B31CAEA5}" name="Colonne4583"/>
    <tableColumn id="4584" xr3:uid="{EF814222-E05E-48E5-A705-3F88D4C99C97}" name="Colonne4584"/>
    <tableColumn id="4585" xr3:uid="{85FDB3AD-B31D-4AE8-95B4-A7FC349E1D44}" name="Colonne4585"/>
    <tableColumn id="4586" xr3:uid="{F251F48D-0660-4294-90DC-AAE31B345468}" name="Colonne4586"/>
    <tableColumn id="4587" xr3:uid="{53D762D5-47AF-4291-8001-DA5BB928FDB0}" name="Colonne4587"/>
    <tableColumn id="4588" xr3:uid="{88B3BC58-7431-4962-9829-413C584FC467}" name="Colonne4588"/>
    <tableColumn id="4589" xr3:uid="{2E2D4302-FFFC-489E-9C39-B96EE9C4384A}" name="Colonne4589"/>
    <tableColumn id="4590" xr3:uid="{C9D87FAB-ACD3-4ABD-A19F-9798221455D2}" name="Colonne4590"/>
    <tableColumn id="4591" xr3:uid="{68E89399-0BF4-4491-BF86-682C6BCC39DB}" name="Colonne4591"/>
    <tableColumn id="4592" xr3:uid="{D2ABE41D-A813-4BAE-BD4C-EDED6677065D}" name="Colonne4592"/>
    <tableColumn id="4593" xr3:uid="{3763DE40-F546-4270-9991-778944AE1F0D}" name="Colonne4593"/>
    <tableColumn id="4594" xr3:uid="{B3558762-08F4-4DD7-9445-D885F727F5FA}" name="Colonne4594"/>
    <tableColumn id="4595" xr3:uid="{561B5E4A-E1D7-4CD0-9297-7BBED67783EF}" name="Colonne4595"/>
    <tableColumn id="4596" xr3:uid="{3A966889-8049-489A-8361-F506D14F23CA}" name="Colonne4596"/>
    <tableColumn id="4597" xr3:uid="{EA0DBCAE-2380-4F70-A5D5-4544A4876C16}" name="Colonne4597"/>
    <tableColumn id="4598" xr3:uid="{6310E049-861B-4E52-8907-8A8BCB87942E}" name="Colonne4598"/>
    <tableColumn id="4599" xr3:uid="{D25CBF99-6AD1-4577-AEA6-4987767FDFED}" name="Colonne4599"/>
    <tableColumn id="4600" xr3:uid="{3F384164-E8ED-419B-B115-31DE40E114D0}" name="Colonne4600"/>
    <tableColumn id="4601" xr3:uid="{89B9361D-9FF1-4B80-905C-E6F409659102}" name="Colonne4601"/>
    <tableColumn id="4602" xr3:uid="{A0A9D90F-30D7-44AB-B181-FA82A2C9B1A5}" name="Colonne4602"/>
    <tableColumn id="4603" xr3:uid="{1254E9C2-D88D-4459-B601-42995FD41C41}" name="Colonne4603"/>
    <tableColumn id="4604" xr3:uid="{D21DA079-E0B3-4BAC-BD4B-E731E3F507F0}" name="Colonne4604"/>
    <tableColumn id="4605" xr3:uid="{41198B34-9541-454D-84E3-FCF00CFF243D}" name="Colonne4605"/>
    <tableColumn id="4606" xr3:uid="{0CB195F1-CAE2-4B25-8D36-C580CF796A25}" name="Colonne4606"/>
    <tableColumn id="4607" xr3:uid="{278269F4-63A4-4ADD-9639-B06C687C5A16}" name="Colonne4607"/>
    <tableColumn id="4608" xr3:uid="{185CD198-A6A0-4C4A-8487-0852B10E80F7}" name="Colonne4608"/>
    <tableColumn id="4609" xr3:uid="{F12E5004-70DC-4328-BB7F-3724A861FF8B}" name="Colonne4609"/>
    <tableColumn id="4610" xr3:uid="{3DC31A22-EA1D-4BDA-BBDD-7DF5BAD89E23}" name="Colonne4610"/>
    <tableColumn id="4611" xr3:uid="{B394313C-5C35-4B3E-A200-F0B6CDCE1EBC}" name="Colonne4611"/>
    <tableColumn id="4612" xr3:uid="{1B36D538-D10F-4A83-97D5-C63711A4DB98}" name="Colonne4612"/>
    <tableColumn id="4613" xr3:uid="{D05E1F2B-6257-401D-81BB-E9B24AC8583E}" name="Colonne4613"/>
    <tableColumn id="4614" xr3:uid="{13C9B1B1-0289-44ED-8A08-21A0F775A889}" name="Colonne4614"/>
    <tableColumn id="4615" xr3:uid="{73E94CC1-5FE1-4F1F-BD29-FEE936E1EB80}" name="Colonne4615"/>
    <tableColumn id="4616" xr3:uid="{D7767272-3026-406C-BB5E-57D6075B245A}" name="Colonne4616"/>
    <tableColumn id="4617" xr3:uid="{A22FF64C-1A44-4E0D-9FAB-7A4B3CCD27C4}" name="Colonne4617"/>
    <tableColumn id="4618" xr3:uid="{1ECC457A-BF2C-48FD-B094-CBDC2F8A4DC8}" name="Colonne4618"/>
    <tableColumn id="4619" xr3:uid="{2B95473A-11C1-466B-A024-E5B6A6F199DB}" name="Colonne4619"/>
    <tableColumn id="4620" xr3:uid="{79D2BDA1-0018-4704-B6CE-B010D52BFC1C}" name="Colonne4620"/>
    <tableColumn id="4621" xr3:uid="{1C3CBECD-2F16-4E0B-A827-1D5B75FFE5C9}" name="Colonne4621"/>
    <tableColumn id="4622" xr3:uid="{2F69FB31-7855-4295-90C4-B791B601A579}" name="Colonne4622"/>
    <tableColumn id="4623" xr3:uid="{8BF38CFC-8173-4860-A86B-B5114BC78DC4}" name="Colonne4623"/>
    <tableColumn id="4624" xr3:uid="{A1BDEA11-DD6C-4612-9469-5EBFBEEB165A}" name="Colonne4624"/>
    <tableColumn id="4625" xr3:uid="{F3BBB04D-85BC-4ECA-A149-BB0DF260AD75}" name="Colonne4625"/>
    <tableColumn id="4626" xr3:uid="{2F02B194-D41E-4C8F-86FA-3E9B5546F32A}" name="Colonne4626"/>
    <tableColumn id="4627" xr3:uid="{B93AC515-22EA-4FD1-87B5-2F286032B41C}" name="Colonne4627"/>
    <tableColumn id="4628" xr3:uid="{3B18C3DA-5B54-416F-ABA5-5D34A28AD1B3}" name="Colonne4628"/>
    <tableColumn id="4629" xr3:uid="{A842934A-57CB-4C08-911D-E18D53FFBAD1}" name="Colonne4629"/>
    <tableColumn id="4630" xr3:uid="{5CA025FF-ADEF-4452-A453-CDB2E056D35E}" name="Colonne4630"/>
    <tableColumn id="4631" xr3:uid="{351872A5-B044-4F1D-8A64-FDA56716B867}" name="Colonne4631"/>
    <tableColumn id="4632" xr3:uid="{B6385FE8-1298-4942-AAFE-472D603CA09C}" name="Colonne4632"/>
    <tableColumn id="4633" xr3:uid="{01E9A76A-EA10-4859-A5C1-1AC514C05DAD}" name="Colonne4633"/>
    <tableColumn id="4634" xr3:uid="{1F5EF59A-E2DF-4C70-9D6A-EF8567FA71B0}" name="Colonne4634"/>
    <tableColumn id="4635" xr3:uid="{D722C88B-704C-475A-B8F1-68F3C4F4E589}" name="Colonne4635"/>
    <tableColumn id="4636" xr3:uid="{3DEC5D1A-F825-4E70-87D9-D532FF1BD2F7}" name="Colonne4636"/>
    <tableColumn id="4637" xr3:uid="{0EF907C4-D70A-4F15-ACAB-9D767ADF6693}" name="Colonne4637"/>
    <tableColumn id="4638" xr3:uid="{7C7B8278-FDBC-4046-A600-CEB75D596D18}" name="Colonne4638"/>
    <tableColumn id="4639" xr3:uid="{070D1B28-384C-4CCD-B7CA-5D22A59EDD79}" name="Colonne4639"/>
    <tableColumn id="4640" xr3:uid="{42043041-52E7-45D4-8625-9C15A48EA672}" name="Colonne4640"/>
    <tableColumn id="4641" xr3:uid="{6F5EEBC9-86FE-4C1F-AD7E-1A7BE4BAB88F}" name="Colonne4641"/>
    <tableColumn id="4642" xr3:uid="{62D81EF9-EF2D-44D8-A2A7-4219B1C129BF}" name="Colonne4642"/>
    <tableColumn id="4643" xr3:uid="{3EA3F654-6587-453F-AFAA-41415D2A1A38}" name="Colonne4643"/>
    <tableColumn id="4644" xr3:uid="{2BD9563B-A72B-44C7-9936-5F358E1968C6}" name="Colonne4644"/>
    <tableColumn id="4645" xr3:uid="{973352C6-0529-4371-A1DA-1396C5CFC61D}" name="Colonne4645"/>
    <tableColumn id="4646" xr3:uid="{D557376F-A8E8-4C51-8708-206BB532A4E3}" name="Colonne4646"/>
    <tableColumn id="4647" xr3:uid="{FB8864CF-BCB0-4BDF-8130-A98CEFD4210C}" name="Colonne4647"/>
    <tableColumn id="4648" xr3:uid="{B6563EDD-43C5-4457-BE3C-A55BD603EA9A}" name="Colonne4648"/>
    <tableColumn id="4649" xr3:uid="{BBD420CC-D0BD-47B3-A0EA-D1784B03E4AB}" name="Colonne4649"/>
    <tableColumn id="4650" xr3:uid="{4751AE73-051A-435C-965A-8316BFC4B787}" name="Colonne4650"/>
    <tableColumn id="4651" xr3:uid="{326F7B81-CCA6-466D-96C2-064251AB33E6}" name="Colonne4651"/>
    <tableColumn id="4652" xr3:uid="{E91F8321-FC01-4FCB-AC79-0F46209DEA08}" name="Colonne4652"/>
    <tableColumn id="4653" xr3:uid="{865B1C06-AC13-45C8-BDF0-1A43939C0A3F}" name="Colonne4653"/>
    <tableColumn id="4654" xr3:uid="{AA75919E-71AC-44EC-BA1B-FFFBE12B1513}" name="Colonne4654"/>
    <tableColumn id="4655" xr3:uid="{D2CD4454-0208-4228-944B-37417CE26190}" name="Colonne4655"/>
    <tableColumn id="4656" xr3:uid="{FD04A456-62B3-4303-8EB0-DA19C1BC2D21}" name="Colonne4656"/>
    <tableColumn id="4657" xr3:uid="{48BC1FAE-C41A-406A-A786-7504316B1B94}" name="Colonne4657"/>
    <tableColumn id="4658" xr3:uid="{1FFC9098-393D-4BB8-8E06-69D655F34E80}" name="Colonne4658"/>
    <tableColumn id="4659" xr3:uid="{AB870C99-C6C9-4E89-9BDD-39577743F7BD}" name="Colonne4659"/>
    <tableColumn id="4660" xr3:uid="{449DE6B1-FFCB-4B63-8990-78B0069B6CFF}" name="Colonne4660"/>
    <tableColumn id="4661" xr3:uid="{3FA89A09-A50C-48D1-8B79-65FDC27A2D50}" name="Colonne4661"/>
    <tableColumn id="4662" xr3:uid="{62F87781-F657-4409-B877-3C53ED51D8C7}" name="Colonne4662"/>
    <tableColumn id="4663" xr3:uid="{2BF96735-374A-4814-9B7B-B81ACCD78ABE}" name="Colonne4663"/>
    <tableColumn id="4664" xr3:uid="{28156A44-57C8-4539-9C3C-D93013FE1F86}" name="Colonne4664"/>
    <tableColumn id="4665" xr3:uid="{D3EED06B-3323-40DB-B54E-347C73AF38EE}" name="Colonne4665"/>
    <tableColumn id="4666" xr3:uid="{C9F10ED1-CB4D-4563-B434-04B048D62738}" name="Colonne4666"/>
    <tableColumn id="4667" xr3:uid="{D703C994-20E9-4045-B9DC-F1E06C70620D}" name="Colonne4667"/>
    <tableColumn id="4668" xr3:uid="{ACAE985F-64F7-4D6D-AA06-5E61028BF3EA}" name="Colonne4668"/>
    <tableColumn id="4669" xr3:uid="{718C5AF1-C00A-412B-8FAE-F13CEC199074}" name="Colonne4669"/>
    <tableColumn id="4670" xr3:uid="{32B7E28D-FDBB-43B1-94FD-228077EEB046}" name="Colonne4670"/>
    <tableColumn id="4671" xr3:uid="{BCFE997A-1592-40C2-A045-501E56E10E85}" name="Colonne4671"/>
    <tableColumn id="4672" xr3:uid="{1533F1A9-8F4C-4A69-B437-5CCFC9D4C144}" name="Colonne4672"/>
    <tableColumn id="4673" xr3:uid="{9BA33118-AEF2-4523-BAB0-C3DCDC2B4168}" name="Colonne4673"/>
    <tableColumn id="4674" xr3:uid="{F9F7E8A5-5976-46DF-9DE4-8F5DF86D952B}" name="Colonne4674"/>
    <tableColumn id="4675" xr3:uid="{6E7EA0E9-EAB5-4BE7-B8B0-46C90B4B4EB9}" name="Colonne4675"/>
    <tableColumn id="4676" xr3:uid="{7F09C5EB-338E-4159-900A-DAB7E3898136}" name="Colonne4676"/>
    <tableColumn id="4677" xr3:uid="{4355FC61-6BC7-44DC-AB13-B58067A3FF91}" name="Colonne4677"/>
    <tableColumn id="4678" xr3:uid="{E6106F8E-3E2D-46F0-998E-5BEC7BABF164}" name="Colonne4678"/>
    <tableColumn id="4679" xr3:uid="{FAE44245-208D-4C57-968D-4C2E4EB2B75B}" name="Colonne4679"/>
    <tableColumn id="4680" xr3:uid="{D4168E74-8C04-441B-A537-8B78CE99AC49}" name="Colonne4680"/>
    <tableColumn id="4681" xr3:uid="{575544E0-C125-4E89-A355-84B213CA883A}" name="Colonne4681"/>
    <tableColumn id="4682" xr3:uid="{12112CA5-1743-47BF-BB4B-EE47429B57ED}" name="Colonne4682"/>
    <tableColumn id="4683" xr3:uid="{1DBCB037-0F72-4D2F-9490-FE23AF1247C0}" name="Colonne4683"/>
    <tableColumn id="4684" xr3:uid="{C7CFC927-2758-46CF-BA4F-91861ECB3C34}" name="Colonne4684"/>
    <tableColumn id="4685" xr3:uid="{7A63F547-D4B1-4364-9D9A-DABB0E863D0B}" name="Colonne4685"/>
    <tableColumn id="4686" xr3:uid="{C6DA3019-2534-4A35-9BE6-CAB10AD8C564}" name="Colonne4686"/>
    <tableColumn id="4687" xr3:uid="{DB5F51B2-AB0C-429D-BDF6-AD21EF5369FD}" name="Colonne4687"/>
    <tableColumn id="4688" xr3:uid="{4BC58902-0E06-41A4-B1F5-C4474053C50A}" name="Colonne4688"/>
    <tableColumn id="4689" xr3:uid="{D017619A-22D3-463A-BC71-572D101C6C79}" name="Colonne4689"/>
    <tableColumn id="4690" xr3:uid="{1317A4E8-8B99-40D0-9EBF-45CC25A1BECB}" name="Colonne4690"/>
    <tableColumn id="4691" xr3:uid="{32694CB9-0DAB-4BF4-9C25-1A8420E34A81}" name="Colonne4691"/>
    <tableColumn id="4692" xr3:uid="{9761FB69-8C3B-4AFC-9C5E-CA3B9633985B}" name="Colonne4692"/>
    <tableColumn id="4693" xr3:uid="{F24914DC-9398-4104-849A-ED5C4E81A9D0}" name="Colonne4693"/>
    <tableColumn id="4694" xr3:uid="{825D8755-A63D-401E-B789-412B3A1F8C5C}" name="Colonne4694"/>
    <tableColumn id="4695" xr3:uid="{BC467A70-077E-4F32-A2B9-B1DCB53E550E}" name="Colonne4695"/>
    <tableColumn id="4696" xr3:uid="{158F9D38-278C-4AFE-A020-695899963F4E}" name="Colonne4696"/>
    <tableColumn id="4697" xr3:uid="{6FCF9F68-AA71-4E06-9068-9988A1D43CCF}" name="Colonne4697"/>
    <tableColumn id="4698" xr3:uid="{0B4F149C-2D81-4C95-82CA-3FE259F16D93}" name="Colonne4698"/>
    <tableColumn id="4699" xr3:uid="{6FDBF57D-67FA-476F-9743-FAEEF141A510}" name="Colonne4699"/>
    <tableColumn id="4700" xr3:uid="{62FB4BBB-E89B-4D94-A759-6EB5A36660F2}" name="Colonne4700"/>
    <tableColumn id="4701" xr3:uid="{915263F4-16C4-41AD-8999-A35C21D7E61B}" name="Colonne4701"/>
    <tableColumn id="4702" xr3:uid="{5B739FE4-F78C-4785-A28D-5C8A0B639913}" name="Colonne4702"/>
    <tableColumn id="4703" xr3:uid="{41B5E1FC-EB4C-4EB4-ABB6-8EDDC848050F}" name="Colonne4703"/>
    <tableColumn id="4704" xr3:uid="{7D3C89B9-FB06-459E-9664-9E27DF49EE0B}" name="Colonne4704"/>
    <tableColumn id="4705" xr3:uid="{94287D72-A14B-4F9C-9C86-F3B99020A8DC}" name="Colonne4705"/>
    <tableColumn id="4706" xr3:uid="{35155751-CB6C-4B51-A11B-739CE8857702}" name="Colonne4706"/>
    <tableColumn id="4707" xr3:uid="{79956659-59DB-4CBE-A5A6-A7101C36B953}" name="Colonne4707"/>
    <tableColumn id="4708" xr3:uid="{6C53C18A-F84F-435C-820F-58D4228AFC0E}" name="Colonne4708"/>
    <tableColumn id="4709" xr3:uid="{7205B8BE-92A8-41E6-AD69-34825EE21CE5}" name="Colonne4709"/>
    <tableColumn id="4710" xr3:uid="{FC123274-5706-4F99-AE24-BF5668D22FD9}" name="Colonne4710"/>
    <tableColumn id="4711" xr3:uid="{BE937CCC-76B9-44D4-9D25-E42540561A20}" name="Colonne4711"/>
    <tableColumn id="4712" xr3:uid="{F50F3722-3743-4648-BA46-6214B34D95CC}" name="Colonne4712"/>
    <tableColumn id="4713" xr3:uid="{67BA6318-F0FC-424C-9B34-1BA8AE8D306A}" name="Colonne4713"/>
    <tableColumn id="4714" xr3:uid="{46401469-3223-463F-86E5-8203240298CD}" name="Colonne4714"/>
    <tableColumn id="4715" xr3:uid="{2F7CC99F-765F-49C1-83F0-BDDAB5C6489C}" name="Colonne4715"/>
    <tableColumn id="4716" xr3:uid="{38B0C9BE-5B55-428E-A6F0-3EDA17225B95}" name="Colonne4716"/>
    <tableColumn id="4717" xr3:uid="{5A9ADBE2-D031-4370-ABEE-5D787C9A9280}" name="Colonne4717"/>
    <tableColumn id="4718" xr3:uid="{9C4188D7-32C5-4094-B271-A93D7788456F}" name="Colonne4718"/>
    <tableColumn id="4719" xr3:uid="{D1652294-0B64-4C68-B908-9C02B5E53941}" name="Colonne4719"/>
    <tableColumn id="4720" xr3:uid="{8FB952EA-E77B-4025-8988-861BE64C9A26}" name="Colonne4720"/>
    <tableColumn id="4721" xr3:uid="{C3F6AE53-0C33-466D-99F8-E11DCB8EA90F}" name="Colonne4721"/>
    <tableColumn id="4722" xr3:uid="{681596AE-D569-44E0-95D0-8EABC3FD1770}" name="Colonne4722"/>
    <tableColumn id="4723" xr3:uid="{7DF225B4-F3E3-4C96-A4EF-2167B3F273AD}" name="Colonne4723"/>
    <tableColumn id="4724" xr3:uid="{0098BD8A-8045-41ED-AA4B-4A14FFAC6051}" name="Colonne4724"/>
    <tableColumn id="4725" xr3:uid="{711F543A-102D-42A9-AE0E-5F6F9D96B81C}" name="Colonne4725"/>
    <tableColumn id="4726" xr3:uid="{F7AA0C3C-2C1E-424D-9EBE-C4D5E74220CC}" name="Colonne4726"/>
    <tableColumn id="4727" xr3:uid="{E9D382E9-93B1-4140-9ACC-DF1B6234488A}" name="Colonne4727"/>
    <tableColumn id="4728" xr3:uid="{64A28329-0B7B-46E9-A9BD-A87370E68220}" name="Colonne4728"/>
    <tableColumn id="4729" xr3:uid="{4845279C-ED11-4E5F-813B-E75E50282008}" name="Colonne4729"/>
    <tableColumn id="4730" xr3:uid="{04FE2336-1321-4571-BF47-049E2577920A}" name="Colonne4730"/>
    <tableColumn id="4731" xr3:uid="{908107A5-F98F-42EA-8CBD-124AFC5EBD81}" name="Colonne4731"/>
    <tableColumn id="4732" xr3:uid="{BB5A071D-8033-404C-ACCE-D84E11DF9B75}" name="Colonne4732"/>
    <tableColumn id="4733" xr3:uid="{F93E48D3-5B9F-4E38-A9A5-3F45F571F5A5}" name="Colonne4733"/>
    <tableColumn id="4734" xr3:uid="{051E4795-EC20-441F-B607-9A2FFD922222}" name="Colonne4734"/>
    <tableColumn id="4735" xr3:uid="{4EB62C48-E13C-4B2F-A371-489C5955EB71}" name="Colonne4735"/>
    <tableColumn id="4736" xr3:uid="{3976527B-EBE9-4C37-ACE3-2E8EEF1D01E6}" name="Colonne4736"/>
    <tableColumn id="4737" xr3:uid="{6D0931FF-511E-4D13-BEB4-65BC320A56A4}" name="Colonne4737"/>
    <tableColumn id="4738" xr3:uid="{F7B9D679-A095-4CA8-8E64-7AD981DC5E99}" name="Colonne4738"/>
    <tableColumn id="4739" xr3:uid="{1D52DA44-2BFC-4F47-BB80-9B719663B28C}" name="Colonne4739"/>
    <tableColumn id="4740" xr3:uid="{DD7E27A1-C4CC-4E35-932C-1D477414B5A8}" name="Colonne4740"/>
    <tableColumn id="4741" xr3:uid="{9CF61159-56B1-4142-B347-B5F462F14688}" name="Colonne4741"/>
    <tableColumn id="4742" xr3:uid="{0D9C42C2-343C-4582-85E0-DBE98659BB2A}" name="Colonne4742"/>
    <tableColumn id="4743" xr3:uid="{B2A962C8-2476-4C3A-A966-96E393EBF5F1}" name="Colonne4743"/>
    <tableColumn id="4744" xr3:uid="{FEBA663B-A2EE-4273-86F8-6877EA192275}" name="Colonne4744"/>
    <tableColumn id="4745" xr3:uid="{837FC1D8-ED7E-4D40-AB2C-5B63BC0EF63B}" name="Colonne4745"/>
    <tableColumn id="4746" xr3:uid="{93BB79D9-6A60-4E64-99D4-A819D7D942A2}" name="Colonne4746"/>
    <tableColumn id="4747" xr3:uid="{3440132D-1FA8-4F72-82C8-5D76CB5766C3}" name="Colonne4747"/>
    <tableColumn id="4748" xr3:uid="{7976C47D-F02C-4667-9643-BFE96BE394D8}" name="Colonne4748"/>
    <tableColumn id="4749" xr3:uid="{9F464011-9464-41C7-B415-0D65F97ED2E5}" name="Colonne4749"/>
    <tableColumn id="4750" xr3:uid="{96CFC6D0-C096-4F97-A86A-2D2B082AFA7E}" name="Colonne4750"/>
    <tableColumn id="4751" xr3:uid="{38781D35-98AF-4D65-B6CD-47AF0A60C00E}" name="Colonne4751"/>
    <tableColumn id="4752" xr3:uid="{25F2790B-EBB4-4D94-81BA-6F2B5B8A0E23}" name="Colonne4752"/>
    <tableColumn id="4753" xr3:uid="{A080AD21-AE12-4811-B86C-0B2F1158B7A2}" name="Colonne4753"/>
    <tableColumn id="4754" xr3:uid="{36212157-EE44-45D7-AF3F-7B6E3CFA5B2C}" name="Colonne4754"/>
    <tableColumn id="4755" xr3:uid="{460D7D04-0091-407F-B908-50B61C79BD43}" name="Colonne4755"/>
    <tableColumn id="4756" xr3:uid="{3635C134-F21F-4D96-82C5-A9852D97D591}" name="Colonne4756"/>
    <tableColumn id="4757" xr3:uid="{F111F1EF-AEBA-4B6C-B677-16E40E09CEED}" name="Colonne4757"/>
    <tableColumn id="4758" xr3:uid="{C5B0B181-E148-4A08-BB1E-A26E2AF642AE}" name="Colonne4758"/>
    <tableColumn id="4759" xr3:uid="{82241242-42B4-4A7A-A43F-DC38AF9312F4}" name="Colonne4759"/>
    <tableColumn id="4760" xr3:uid="{4927F9F8-12C7-436B-95E7-D7E11ECDAE57}" name="Colonne4760"/>
    <tableColumn id="4761" xr3:uid="{16D8043C-3252-4B6D-BE64-A81727129AF8}" name="Colonne4761"/>
    <tableColumn id="4762" xr3:uid="{9A5368B4-FFAD-4EFF-8249-4111A33A97A1}" name="Colonne4762"/>
    <tableColumn id="4763" xr3:uid="{21CBA245-8D60-40C8-9611-6159F046BA0B}" name="Colonne4763"/>
    <tableColumn id="4764" xr3:uid="{BFB3E82F-C198-46C0-933F-1CF6977FDB1B}" name="Colonne4764"/>
    <tableColumn id="4765" xr3:uid="{FBB5C7A6-EBAD-4C89-806F-84F1D05B99C8}" name="Colonne4765"/>
    <tableColumn id="4766" xr3:uid="{67E70EFE-C82E-4352-8BAB-FA4929C7628D}" name="Colonne4766"/>
    <tableColumn id="4767" xr3:uid="{DDB74448-94D8-4438-A36E-9A02F1EAE781}" name="Colonne4767"/>
    <tableColumn id="4768" xr3:uid="{7BAA152B-6F22-4AB1-898A-519C196DD789}" name="Colonne4768"/>
    <tableColumn id="4769" xr3:uid="{F732731B-EE4B-4D78-8D61-1E8B5A10E20B}" name="Colonne4769"/>
    <tableColumn id="4770" xr3:uid="{2D1EEEDE-46FD-478D-854B-4BAFFCA16BBE}" name="Colonne4770"/>
    <tableColumn id="4771" xr3:uid="{C6C0FFF8-EEA9-4BC7-B9EB-04A832525E0D}" name="Colonne4771"/>
    <tableColumn id="4772" xr3:uid="{7D2A4211-F923-4AA5-BFBD-6F032BF25BBE}" name="Colonne4772"/>
    <tableColumn id="4773" xr3:uid="{819860BA-41E8-40A2-848F-9746E2F428FC}" name="Colonne4773"/>
    <tableColumn id="4774" xr3:uid="{A4A80B06-A3E8-435D-A392-C0E7AD4D323A}" name="Colonne4774"/>
    <tableColumn id="4775" xr3:uid="{3BAFFC4A-906A-493D-B90A-AA1B9294FF8E}" name="Colonne4775"/>
    <tableColumn id="4776" xr3:uid="{76E5035E-57EC-476B-9ADF-BA23874B5A92}" name="Colonne4776"/>
    <tableColumn id="4777" xr3:uid="{545B7249-35B2-4765-AEBA-7005D8F59BEA}" name="Colonne4777"/>
    <tableColumn id="4778" xr3:uid="{99B1D86C-4F24-42F5-8186-78875218241B}" name="Colonne4778"/>
    <tableColumn id="4779" xr3:uid="{789F1773-5AF4-4DC7-8FF3-40A82CA4F121}" name="Colonne4779"/>
    <tableColumn id="4780" xr3:uid="{6655BCE9-7F3C-43E1-9C20-0EEE992E40FB}" name="Colonne4780"/>
    <tableColumn id="4781" xr3:uid="{2922FBC7-DDE6-49D3-A1D6-FDF5F31B73B0}" name="Colonne4781"/>
    <tableColumn id="4782" xr3:uid="{817EC273-53A4-4085-BA1F-72C84999C35E}" name="Colonne4782"/>
    <tableColumn id="4783" xr3:uid="{164AA05F-0EFE-43F2-8D01-174463CEE299}" name="Colonne4783"/>
    <tableColumn id="4784" xr3:uid="{6FFE1E0A-61E4-432B-9B63-C4C12BB726C4}" name="Colonne4784"/>
    <tableColumn id="4785" xr3:uid="{4E61959F-A6D2-44E1-83F2-499C89F2C8E9}" name="Colonne4785"/>
    <tableColumn id="4786" xr3:uid="{AE72CAC5-D17E-4EEF-AF12-DFE07AE4F8B4}" name="Colonne4786"/>
    <tableColumn id="4787" xr3:uid="{BC688364-5D08-4479-932B-61AEC2CE6359}" name="Colonne4787"/>
    <tableColumn id="4788" xr3:uid="{ED2DD00B-44B5-48ED-864C-3F2F34F81EFD}" name="Colonne4788"/>
    <tableColumn id="4789" xr3:uid="{C5118CBE-441D-4E0F-A60B-710057F7A86B}" name="Colonne4789"/>
    <tableColumn id="4790" xr3:uid="{5CB9589F-EB5D-42F6-87D5-9464C8BB0B60}" name="Colonne4790"/>
    <tableColumn id="4791" xr3:uid="{1476853B-DDE7-47DA-A006-5B7AF82BE867}" name="Colonne4791"/>
    <tableColumn id="4792" xr3:uid="{D41EB785-ADFE-491D-A8AC-D6D9D13DE72C}" name="Colonne4792"/>
    <tableColumn id="4793" xr3:uid="{D1E9B757-EB64-4199-A6D9-EB0CAD305F96}" name="Colonne4793"/>
    <tableColumn id="4794" xr3:uid="{BFDF8388-DF55-42CF-954C-3A8A99D88963}" name="Colonne4794"/>
    <tableColumn id="4795" xr3:uid="{8424ABC8-1C75-416D-BB24-F22D1D048874}" name="Colonne4795"/>
    <tableColumn id="4796" xr3:uid="{7FCFE9A2-9B36-4E5D-84B6-57409A3B8DE5}" name="Colonne4796"/>
    <tableColumn id="4797" xr3:uid="{DFE44D8C-A2AF-4709-A493-FE19C281D704}" name="Colonne4797"/>
    <tableColumn id="4798" xr3:uid="{25A71B27-63B6-492E-9176-B3C314319F64}" name="Colonne4798"/>
    <tableColumn id="4799" xr3:uid="{A47038DD-82BB-426E-BB22-8504CBED3A4B}" name="Colonne4799"/>
    <tableColumn id="4800" xr3:uid="{ABB74887-E098-45CE-89B7-5924DFCE04E9}" name="Colonne4800"/>
    <tableColumn id="4801" xr3:uid="{24255CA4-BE45-461A-97F9-A364A0AA9716}" name="Colonne4801"/>
    <tableColumn id="4802" xr3:uid="{6533E9B7-3BF6-421A-A534-C4871F49A4B0}" name="Colonne4802"/>
    <tableColumn id="4803" xr3:uid="{59FE7288-4F75-474A-B4C1-FB33F908BFBD}" name="Colonne4803"/>
    <tableColumn id="4804" xr3:uid="{BEBF6B1D-C179-4930-B4B5-31C1E6D86CAA}" name="Colonne4804"/>
    <tableColumn id="4805" xr3:uid="{B1DEE27D-A7C0-4336-9CEB-121AAD967C30}" name="Colonne4805"/>
    <tableColumn id="4806" xr3:uid="{0D9CFB72-9102-409F-9A5E-4B0F5905E207}" name="Colonne4806"/>
    <tableColumn id="4807" xr3:uid="{1AC11146-A2F5-4D8A-8D97-7753F84510B1}" name="Colonne4807"/>
    <tableColumn id="4808" xr3:uid="{9A9D4D5A-7307-4BBF-9E99-CAC9AD5FD035}" name="Colonne4808"/>
    <tableColumn id="4809" xr3:uid="{9705A80F-8159-4F7F-83C4-05CD60FFC2A3}" name="Colonne4809"/>
    <tableColumn id="4810" xr3:uid="{A31E542F-C798-4C81-8D6C-2F660BB407B9}" name="Colonne4810"/>
    <tableColumn id="4811" xr3:uid="{8AC110A2-F472-4550-B5BC-606212BAEF6B}" name="Colonne4811"/>
    <tableColumn id="4812" xr3:uid="{6EDD4F95-91EE-4F27-83F0-B0FB13371BF1}" name="Colonne4812"/>
    <tableColumn id="4813" xr3:uid="{6F642A66-6AC4-414C-BF76-611AF56888F0}" name="Colonne4813"/>
    <tableColumn id="4814" xr3:uid="{4C0F5A38-96E0-4FC1-AE02-BE09FEF80265}" name="Colonne4814"/>
    <tableColumn id="4815" xr3:uid="{4F3D76FC-5E77-486B-BBBB-74EB77B355A8}" name="Colonne4815"/>
    <tableColumn id="4816" xr3:uid="{0C1B62B1-0F8C-4558-A603-17B90B619BC2}" name="Colonne4816"/>
    <tableColumn id="4817" xr3:uid="{FA19D561-E077-4C88-BC0E-A6D2B19093B0}" name="Colonne4817"/>
    <tableColumn id="4818" xr3:uid="{C1C36C73-F94A-4102-AF56-E93EC25F0188}" name="Colonne4818"/>
    <tableColumn id="4819" xr3:uid="{407967A0-417D-4747-AEC2-62BC6D42691C}" name="Colonne4819"/>
    <tableColumn id="4820" xr3:uid="{5DDDD84D-E677-46A2-B4DE-E76CC905677E}" name="Colonne4820"/>
    <tableColumn id="4821" xr3:uid="{44A11FEF-8596-4073-A153-4DE8ED6F3006}" name="Colonne4821"/>
    <tableColumn id="4822" xr3:uid="{2E568229-3AD9-4F3B-9A05-7EC4DBE2A563}" name="Colonne4822"/>
    <tableColumn id="4823" xr3:uid="{4D2237C5-0038-4095-9BDE-83E85AEF9A70}" name="Colonne4823"/>
    <tableColumn id="4824" xr3:uid="{189A4741-8AE9-49F0-B596-FABE159BDA55}" name="Colonne4824"/>
    <tableColumn id="4825" xr3:uid="{F8837D0A-DDA3-456F-B0B0-BDAE68FAE1E1}" name="Colonne4825"/>
    <tableColumn id="4826" xr3:uid="{8E839864-AFDC-47A4-8739-99EA7A3CA190}" name="Colonne4826"/>
    <tableColumn id="4827" xr3:uid="{2A0FFF62-D8CA-42BF-9AC5-291459E3C6BB}" name="Colonne4827"/>
    <tableColumn id="4828" xr3:uid="{0662CF31-3ECA-4C49-8FF9-6E96DA3C50B7}" name="Colonne4828"/>
    <tableColumn id="4829" xr3:uid="{EBAB31E1-75D8-4B15-84A7-9111A2B98798}" name="Colonne4829"/>
    <tableColumn id="4830" xr3:uid="{ABF291F4-08F0-4598-8F23-1896E4940E8C}" name="Colonne4830"/>
    <tableColumn id="4831" xr3:uid="{4EC19702-144F-4D63-8852-D1305C5A2666}" name="Colonne4831"/>
    <tableColumn id="4832" xr3:uid="{92482E93-7123-494B-AEDC-D73F665D6254}" name="Colonne4832"/>
    <tableColumn id="4833" xr3:uid="{B7E6CC2A-7CB8-497F-BB66-8D132A1A8411}" name="Colonne4833"/>
    <tableColumn id="4834" xr3:uid="{45DA543E-98BD-4E95-A8D2-2D896DCBED61}" name="Colonne4834"/>
    <tableColumn id="4835" xr3:uid="{10AE4A37-A395-483A-A00C-CD291A3A80C2}" name="Colonne4835"/>
    <tableColumn id="4836" xr3:uid="{E47589D1-B560-45DB-954A-797CE89C29DB}" name="Colonne4836"/>
    <tableColumn id="4837" xr3:uid="{4D52913A-C9E8-466B-A28D-DDEDCD5D4DA7}" name="Colonne4837"/>
    <tableColumn id="4838" xr3:uid="{8F667CA7-482D-41A8-A813-B17A6E4077E3}" name="Colonne4838"/>
    <tableColumn id="4839" xr3:uid="{06DCC4A0-0831-4A51-9337-1C6048E1C60D}" name="Colonne4839"/>
    <tableColumn id="4840" xr3:uid="{DACD3777-10FB-49E7-968A-9F6FD48633B0}" name="Colonne4840"/>
    <tableColumn id="4841" xr3:uid="{E9ECBE3B-DCDD-4B12-9E89-24815F452E58}" name="Colonne4841"/>
    <tableColumn id="4842" xr3:uid="{AF353DD2-648A-4070-85F9-9A0EE0B584C1}" name="Colonne4842"/>
    <tableColumn id="4843" xr3:uid="{609C89BA-61EA-47FC-824D-0A69C21C37C5}" name="Colonne4843"/>
    <tableColumn id="4844" xr3:uid="{440B0C1C-D5F8-4384-B975-627EEF5DF460}" name="Colonne4844"/>
    <tableColumn id="4845" xr3:uid="{79FBAED7-D45E-4B70-8E82-5238BEC8AC20}" name="Colonne4845"/>
    <tableColumn id="4846" xr3:uid="{116545D0-815A-4DE3-9DBD-7D442443A2F5}" name="Colonne4846"/>
    <tableColumn id="4847" xr3:uid="{88036531-D52A-4CFC-A49C-5CB38CB05D12}" name="Colonne4847"/>
    <tableColumn id="4848" xr3:uid="{AAF88223-A5FF-431B-A54B-161B0E721FF7}" name="Colonne4848"/>
    <tableColumn id="4849" xr3:uid="{EC0DA654-D6F1-4392-A958-5F9F58AB1761}" name="Colonne4849"/>
    <tableColumn id="4850" xr3:uid="{AD94F4E3-BB37-48C1-B72C-C4BF417BBC77}" name="Colonne4850"/>
    <tableColumn id="4851" xr3:uid="{973B87E1-65CD-48BE-ABAD-F06DF4C29FDA}" name="Colonne4851"/>
    <tableColumn id="4852" xr3:uid="{9A19B12E-2430-4D7E-B19F-6E925D53BE45}" name="Colonne4852"/>
    <tableColumn id="4853" xr3:uid="{B5BE9CE0-33B2-4FF8-B714-977FBBF77323}" name="Colonne4853"/>
    <tableColumn id="4854" xr3:uid="{FF3D0331-D7AD-404B-B6FB-1066D8D57091}" name="Colonne4854"/>
    <tableColumn id="4855" xr3:uid="{35ED9B45-FC73-44CB-8294-99C2ECCE5D7D}" name="Colonne4855"/>
    <tableColumn id="4856" xr3:uid="{ADD7964F-6F9F-4DC6-BEC0-DF315C9192BD}" name="Colonne4856"/>
    <tableColumn id="4857" xr3:uid="{9D74521F-D17B-4F64-B956-E4BEC1C3D441}" name="Colonne4857"/>
    <tableColumn id="4858" xr3:uid="{3AA10561-0338-4C35-9737-35EBCFA2DC56}" name="Colonne4858"/>
    <tableColumn id="4859" xr3:uid="{2BA04115-72B2-4ADB-A4E9-C60FC7103E01}" name="Colonne4859"/>
    <tableColumn id="4860" xr3:uid="{DF9C60A2-BDFE-4A9C-9EB8-E684B8A55B71}" name="Colonne4860"/>
    <tableColumn id="4861" xr3:uid="{3CCAC2D2-D587-4DA7-8320-1B35B1D9E6EC}" name="Colonne4861"/>
    <tableColumn id="4862" xr3:uid="{FB11E37D-4093-4601-BCE5-7658D3BEAEE6}" name="Colonne4862"/>
    <tableColumn id="4863" xr3:uid="{346BABAB-CB9B-4699-8E43-87E263093A9E}" name="Colonne4863"/>
    <tableColumn id="4864" xr3:uid="{537EDD86-DD33-466A-B7E5-6D6DEA74FD0D}" name="Colonne4864"/>
    <tableColumn id="4865" xr3:uid="{A305E26E-1100-445C-85F3-E28432AE3EE0}" name="Colonne4865"/>
    <tableColumn id="4866" xr3:uid="{5BDB159A-0397-4435-A85D-6EB149AEF72C}" name="Colonne4866"/>
    <tableColumn id="4867" xr3:uid="{3D54C234-772E-4F46-8A06-A8C28F80C054}" name="Colonne4867"/>
    <tableColumn id="4868" xr3:uid="{DBB99317-7438-4019-A3A6-4A20FAA5187D}" name="Colonne4868"/>
    <tableColumn id="4869" xr3:uid="{EC3A0B2A-B6F3-4452-A7C0-1830D06C94C6}" name="Colonne4869"/>
    <tableColumn id="4870" xr3:uid="{5542E841-E0EA-46E3-BA9A-50BBC16A1BD9}" name="Colonne4870"/>
    <tableColumn id="4871" xr3:uid="{707B66DD-C72B-456E-94C0-4810E5967885}" name="Colonne4871"/>
    <tableColumn id="4872" xr3:uid="{20057DB8-7A93-4494-AEF2-829DBB8DA153}" name="Colonne4872"/>
    <tableColumn id="4873" xr3:uid="{30F20531-9CA4-4CE1-A030-3C9DF4938F8B}" name="Colonne4873"/>
    <tableColumn id="4874" xr3:uid="{6A549CC6-4F4B-4B45-A0A7-39015D558159}" name="Colonne4874"/>
    <tableColumn id="4875" xr3:uid="{F6304305-6913-43EF-BD46-87F1C2691BC3}" name="Colonne4875"/>
    <tableColumn id="4876" xr3:uid="{BFDA9039-2BB0-4571-836F-F42C6D4A5729}" name="Colonne4876"/>
    <tableColumn id="4877" xr3:uid="{8EE168D3-F9C7-4471-ADF1-3FEC858DE290}" name="Colonne4877"/>
    <tableColumn id="4878" xr3:uid="{8BAAC6BA-1B1A-42E3-8FB7-B62BBB2FBB74}" name="Colonne4878"/>
    <tableColumn id="4879" xr3:uid="{19CF9F7A-A22D-4FA8-BCA6-ED96CE2F3546}" name="Colonne4879"/>
    <tableColumn id="4880" xr3:uid="{8D5BEBB9-2915-48DE-B154-B9B3898F3E97}" name="Colonne4880"/>
    <tableColumn id="4881" xr3:uid="{90863F29-85AE-4170-9172-3E3E86E34076}" name="Colonne4881"/>
    <tableColumn id="4882" xr3:uid="{67511611-6862-4232-9645-0582A8C39A04}" name="Colonne4882"/>
    <tableColumn id="4883" xr3:uid="{94968537-CBFD-4D80-920D-454F50C5CC1A}" name="Colonne4883"/>
    <tableColumn id="4884" xr3:uid="{4FE91FB0-925A-447B-A8E2-47A948FE396E}" name="Colonne4884"/>
    <tableColumn id="4885" xr3:uid="{6D902D46-C39C-48A3-A9A5-AD85FB73B098}" name="Colonne4885"/>
    <tableColumn id="4886" xr3:uid="{D862856A-5C8F-4B3B-9CF0-6739BFB0F353}" name="Colonne4886"/>
    <tableColumn id="4887" xr3:uid="{E5D4C14A-C5A8-48B0-83E4-68E6280EA48A}" name="Colonne4887"/>
    <tableColumn id="4888" xr3:uid="{0741BDE6-A572-42D7-8E3D-826F2148AE91}" name="Colonne4888"/>
    <tableColumn id="4889" xr3:uid="{7B1FA6A1-71B2-4237-B608-BE3A7190F769}" name="Colonne4889"/>
    <tableColumn id="4890" xr3:uid="{1D5B67C0-1E07-4FC3-90EC-A4F56002C6A5}" name="Colonne4890"/>
    <tableColumn id="4891" xr3:uid="{1F0C9945-2947-45EA-A852-BE09753934AF}" name="Colonne4891"/>
    <tableColumn id="4892" xr3:uid="{0ADB7CDD-707A-4C8F-A9A3-4928EE6DAA65}" name="Colonne4892"/>
    <tableColumn id="4893" xr3:uid="{B2C75106-2EC3-43C2-AF10-43BE26ADD3FF}" name="Colonne4893"/>
    <tableColumn id="4894" xr3:uid="{FB54194E-19C8-487C-AC1E-2C279D0446D8}" name="Colonne4894"/>
    <tableColumn id="4895" xr3:uid="{4F4D4BE1-81EA-4B1B-A514-3C1F2AB2F630}" name="Colonne4895"/>
    <tableColumn id="4896" xr3:uid="{A67ED1E5-4DB8-40F9-AE2C-3086922E8B0E}" name="Colonne4896"/>
    <tableColumn id="4897" xr3:uid="{40553173-2F84-474A-9274-377C5B9BF6E5}" name="Colonne4897"/>
    <tableColumn id="4898" xr3:uid="{9B29FC71-35A0-43F7-93EC-D73B7DDD7E2D}" name="Colonne4898"/>
    <tableColumn id="4899" xr3:uid="{525CB0FE-B6D6-4DE3-8D96-CDF33C288346}" name="Colonne4899"/>
    <tableColumn id="4900" xr3:uid="{1383094B-624E-4EF5-A63D-E9B2684552C1}" name="Colonne4900"/>
    <tableColumn id="4901" xr3:uid="{3A491D27-69A1-46D4-8368-A5DF5F8D8A0B}" name="Colonne4901"/>
    <tableColumn id="4902" xr3:uid="{26DD47FD-838E-4DE3-8D78-DD1B38C62D13}" name="Colonne4902"/>
    <tableColumn id="4903" xr3:uid="{038AFB3D-98F5-4E97-8BA7-BD36986719F4}" name="Colonne4903"/>
    <tableColumn id="4904" xr3:uid="{68412710-CB6E-46C5-8872-30434D219780}" name="Colonne4904"/>
    <tableColumn id="4905" xr3:uid="{8BE56D69-DAA5-456B-8573-7DF5E747C09D}" name="Colonne4905"/>
    <tableColumn id="4906" xr3:uid="{11E3810F-E2A4-46D7-B7E4-7469FE4AA47F}" name="Colonne4906"/>
    <tableColumn id="4907" xr3:uid="{63D21A09-762A-4203-B086-9A30B5ECED36}" name="Colonne4907"/>
    <tableColumn id="4908" xr3:uid="{F382F1D9-E9E6-4E78-ABB9-3E657AB28A72}" name="Colonne4908"/>
    <tableColumn id="4909" xr3:uid="{5150A75E-1186-4C2E-9461-B27AC85AA3EC}" name="Colonne4909"/>
    <tableColumn id="4910" xr3:uid="{126FE732-C922-4528-B332-6EEFE02B7367}" name="Colonne4910"/>
    <tableColumn id="4911" xr3:uid="{21C021F5-16AE-4D63-A94D-046429EAF0A7}" name="Colonne4911"/>
    <tableColumn id="4912" xr3:uid="{82C90EB0-7B9E-4D09-A063-2377943F2114}" name="Colonne4912"/>
    <tableColumn id="4913" xr3:uid="{38FF26B5-4F44-4556-B4FE-D7AC655EF36E}" name="Colonne4913"/>
    <tableColumn id="4914" xr3:uid="{E3839265-A68A-40AE-8EE0-AC5BEF655D34}" name="Colonne4914"/>
    <tableColumn id="4915" xr3:uid="{9D14BA4B-B051-4194-B54B-B9A9FD2F98DD}" name="Colonne4915"/>
    <tableColumn id="4916" xr3:uid="{BE8E1819-CEA9-4485-9C42-44DF4B5D60A9}" name="Colonne4916"/>
    <tableColumn id="4917" xr3:uid="{D565713E-D339-445B-BF94-55A7602AE711}" name="Colonne4917"/>
    <tableColumn id="4918" xr3:uid="{349E2442-3004-4FD5-9595-012045361230}" name="Colonne4918"/>
    <tableColumn id="4919" xr3:uid="{6AFA5A8C-D034-4471-B229-BB7FD7164DE9}" name="Colonne4919"/>
    <tableColumn id="4920" xr3:uid="{E1263108-68B7-4120-B3B8-18F50216FA0D}" name="Colonne4920"/>
    <tableColumn id="4921" xr3:uid="{643526E3-562C-4440-99A5-17888143F3BA}" name="Colonne4921"/>
    <tableColumn id="4922" xr3:uid="{6E52B9E2-A2C0-4170-BD7D-D3A43368A81F}" name="Colonne4922"/>
    <tableColumn id="4923" xr3:uid="{4A47B7BA-7848-4F0C-ABE1-5C5464027BAA}" name="Colonne4923"/>
    <tableColumn id="4924" xr3:uid="{6524BF1F-56A0-48D6-9D2E-E19486E294F0}" name="Colonne4924"/>
    <tableColumn id="4925" xr3:uid="{96FC6951-56DC-4C53-963C-76E17464D372}" name="Colonne4925"/>
    <tableColumn id="4926" xr3:uid="{4025D237-63DF-425B-80F8-268F9AA6925A}" name="Colonne4926"/>
    <tableColumn id="4927" xr3:uid="{F52D0816-0050-4A66-AE9F-7B135FA5A75D}" name="Colonne4927"/>
    <tableColumn id="4928" xr3:uid="{ACCE376D-2DCA-4C0B-920F-1C85A95F0390}" name="Colonne4928"/>
    <tableColumn id="4929" xr3:uid="{40A35450-4FDC-434C-A038-7CD64568F89D}" name="Colonne4929"/>
    <tableColumn id="4930" xr3:uid="{B0ECD908-074A-4D08-AFC3-266E8DD22440}" name="Colonne4930"/>
    <tableColumn id="4931" xr3:uid="{26519815-F9FD-4D58-A857-50F3ECA325DB}" name="Colonne4931"/>
    <tableColumn id="4932" xr3:uid="{9859C06B-124E-43C5-B1E0-ADACAF1E5A54}" name="Colonne4932"/>
    <tableColumn id="4933" xr3:uid="{C36737BA-8E53-4FC1-8081-09E726BE9022}" name="Colonne4933"/>
    <tableColumn id="4934" xr3:uid="{77949C25-5BE4-45A9-93F2-16484D1DA5FC}" name="Colonne4934"/>
    <tableColumn id="4935" xr3:uid="{9B62DBA0-1117-4912-A113-8D46642D912F}" name="Colonne4935"/>
    <tableColumn id="4936" xr3:uid="{C0449EBF-F6F7-4752-BA91-CCBAC5E2D044}" name="Colonne4936"/>
    <tableColumn id="4937" xr3:uid="{9CDF3558-31A9-4D0D-AF19-65C5565B0B66}" name="Colonne4937"/>
    <tableColumn id="4938" xr3:uid="{08403F9A-DAFE-48D8-9C0B-735C21639C37}" name="Colonne4938"/>
    <tableColumn id="4939" xr3:uid="{689705EB-C887-45F7-8DD9-8AFEAF581934}" name="Colonne4939"/>
    <tableColumn id="4940" xr3:uid="{B472CCF6-2452-403B-B402-4BB0766D420C}" name="Colonne4940"/>
    <tableColumn id="4941" xr3:uid="{CE4CFF90-49E4-47A7-A645-3687CC3B8404}" name="Colonne4941"/>
    <tableColumn id="4942" xr3:uid="{71689648-3770-410C-801E-39D6434B9572}" name="Colonne4942"/>
    <tableColumn id="4943" xr3:uid="{F7A41E78-42FC-4987-A2E2-DDAF2B958A09}" name="Colonne4943"/>
    <tableColumn id="4944" xr3:uid="{3FF135A2-5ADF-4852-8C78-D98AB4A47A1A}" name="Colonne4944"/>
    <tableColumn id="4945" xr3:uid="{52E29DBD-FA34-4614-9CC5-037679986341}" name="Colonne4945"/>
    <tableColumn id="4946" xr3:uid="{6ED088CD-B508-468F-AF60-2BC6BAD3AE94}" name="Colonne4946"/>
    <tableColumn id="4947" xr3:uid="{364EE6AC-17BD-4E49-95BD-B2810041CA20}" name="Colonne4947"/>
    <tableColumn id="4948" xr3:uid="{955E42A0-783D-4FA4-A28E-8E29EEB86BB4}" name="Colonne4948"/>
    <tableColumn id="4949" xr3:uid="{677D87A2-C53B-4158-9C20-A3E069C09962}" name="Colonne4949"/>
    <tableColumn id="4950" xr3:uid="{6F7D6C6A-C001-4F4F-9F33-537B624B1C8B}" name="Colonne4950"/>
    <tableColumn id="4951" xr3:uid="{8D5740C3-BA65-4CD9-B4B4-16C1EE27B09B}" name="Colonne4951"/>
    <tableColumn id="4952" xr3:uid="{43070CB1-4E20-499B-A499-D3A0E5F24A53}" name="Colonne4952"/>
    <tableColumn id="4953" xr3:uid="{5A5145B0-739D-4C58-A722-2CFB3038F9A3}" name="Colonne4953"/>
    <tableColumn id="4954" xr3:uid="{5B4C51BC-B73F-4C74-8F12-8238B4DF541C}" name="Colonne4954"/>
    <tableColumn id="4955" xr3:uid="{C560BAE1-B5AF-4F53-BD51-F78234D3EE45}" name="Colonne4955"/>
    <tableColumn id="4956" xr3:uid="{DFC4B5CB-D515-428D-BBFF-E401D619BBA3}" name="Colonne4956"/>
    <tableColumn id="4957" xr3:uid="{8C828172-9B2E-4646-A6DD-830534B4281D}" name="Colonne4957"/>
    <tableColumn id="4958" xr3:uid="{12FE305F-568D-4FE6-BFC2-2A14AAFB2CC9}" name="Colonne4958"/>
    <tableColumn id="4959" xr3:uid="{E482D6B5-5205-4288-8389-445E3D9EB8DB}" name="Colonne4959"/>
    <tableColumn id="4960" xr3:uid="{693FC037-B1BB-4D51-A00A-4BC6CD7A0E11}" name="Colonne4960"/>
    <tableColumn id="4961" xr3:uid="{DBD08AA6-42CA-4566-92B2-2BEC1D30C21B}" name="Colonne4961"/>
    <tableColumn id="4962" xr3:uid="{63A3793A-0B60-4F2B-9825-5557D94FCC29}" name="Colonne4962"/>
    <tableColumn id="4963" xr3:uid="{884B8458-7401-4E27-B390-7074B6C1203C}" name="Colonne4963"/>
    <tableColumn id="4964" xr3:uid="{A4A402D4-7E8F-4EE1-B4C4-A385A2F297CF}" name="Colonne4964"/>
    <tableColumn id="4965" xr3:uid="{8D1AE0C1-3290-4EAA-89C5-6453A39E19B4}" name="Colonne4965"/>
    <tableColumn id="4966" xr3:uid="{868C2E45-D11A-401A-B1B7-8DA38D8C1EEB}" name="Colonne4966"/>
    <tableColumn id="4967" xr3:uid="{ABC43EC7-85E9-455F-B0B0-F3057474D15A}" name="Colonne4967"/>
    <tableColumn id="4968" xr3:uid="{1C8568A5-F7CD-4A7F-8899-702B0F72DB6C}" name="Colonne4968"/>
    <tableColumn id="4969" xr3:uid="{1D64E620-9818-4680-8009-96A258B93BA1}" name="Colonne4969"/>
    <tableColumn id="4970" xr3:uid="{B0AC9FFB-A335-4C5B-A0DA-3EA3FD291E6A}" name="Colonne4970"/>
    <tableColumn id="4971" xr3:uid="{B62D1183-16A5-436F-8242-2AC44836CC14}" name="Colonne4971"/>
    <tableColumn id="4972" xr3:uid="{9BA128E0-5266-4926-BB4D-BCF4356EA33F}" name="Colonne4972"/>
    <tableColumn id="4973" xr3:uid="{CE26EF2A-B837-49EF-8434-78EA47CF6D34}" name="Colonne4973"/>
    <tableColumn id="4974" xr3:uid="{28422C24-BF02-455D-8A48-F109F6750D07}" name="Colonne4974"/>
    <tableColumn id="4975" xr3:uid="{BB06C404-8A3E-46C3-AEE0-0EF7CE048E61}" name="Colonne4975"/>
    <tableColumn id="4976" xr3:uid="{65D9605F-4F10-4884-A503-03F23085DE40}" name="Colonne4976"/>
    <tableColumn id="4977" xr3:uid="{C394F3A3-F4A1-4EC3-96F3-4A388F9927E2}" name="Colonne4977"/>
    <tableColumn id="4978" xr3:uid="{BE8DAE57-50BA-4AB4-8E09-3C7955FF0542}" name="Colonne4978"/>
    <tableColumn id="4979" xr3:uid="{584FA157-FE12-4951-8AE2-3AA7371B8EBA}" name="Colonne4979"/>
    <tableColumn id="4980" xr3:uid="{F2EF2764-C632-41DC-8D80-B7E8337F6CAC}" name="Colonne4980"/>
    <tableColumn id="4981" xr3:uid="{B8FC2F8A-53D7-4D9A-ACAC-0E120317F206}" name="Colonne4981"/>
    <tableColumn id="4982" xr3:uid="{B76DE609-CFF0-4313-B469-C8DA7452B5FD}" name="Colonne4982"/>
    <tableColumn id="4983" xr3:uid="{403FC329-602E-43AC-82CB-C77653DDD7AF}" name="Colonne4983"/>
    <tableColumn id="4984" xr3:uid="{0D61E3A7-C2B5-4A18-8AF2-08A7F0907528}" name="Colonne4984"/>
    <tableColumn id="4985" xr3:uid="{39C652EE-0AC8-4191-A0F8-88005939B397}" name="Colonne4985"/>
    <tableColumn id="4986" xr3:uid="{DC4BAE76-369D-48E0-ADD2-7DDBD8951B60}" name="Colonne4986"/>
    <tableColumn id="4987" xr3:uid="{823A10A5-DBE4-4C32-931E-35D13E2D618B}" name="Colonne4987"/>
    <tableColumn id="4988" xr3:uid="{297E726C-652D-4BC8-952E-7D6DEB4D57BC}" name="Colonne4988"/>
    <tableColumn id="4989" xr3:uid="{EAE899BF-095B-4494-8161-4AE48557C07E}" name="Colonne4989"/>
    <tableColumn id="4990" xr3:uid="{17FCB175-7807-4401-A847-C29A8087DC59}" name="Colonne4990"/>
    <tableColumn id="4991" xr3:uid="{26698F54-B352-4391-A6B2-A3455C530748}" name="Colonne4991"/>
    <tableColumn id="4992" xr3:uid="{B838F28F-994E-4013-9DEB-4D670A525F9E}" name="Colonne4992"/>
    <tableColumn id="4993" xr3:uid="{76CF286C-9EE7-47C3-9189-F03EC5630BBD}" name="Colonne4993"/>
    <tableColumn id="4994" xr3:uid="{1896A5EF-403B-4098-AD74-5A0760B4D7BB}" name="Colonne4994"/>
    <tableColumn id="4995" xr3:uid="{8D64FA6E-9448-40BF-8E4F-B4BE46A3754C}" name="Colonne4995"/>
    <tableColumn id="4996" xr3:uid="{799A4070-4B9A-45F8-90C3-EFD09A5C55D8}" name="Colonne4996"/>
    <tableColumn id="4997" xr3:uid="{13B9E95F-3628-40B3-9B4E-31061FBE9ACC}" name="Colonne4997"/>
    <tableColumn id="4998" xr3:uid="{2A967128-03DD-4EF6-92E3-D6A2BF56C63A}" name="Colonne4998"/>
    <tableColumn id="4999" xr3:uid="{BD06EFE4-DFA6-4E38-95BE-05F2803E9228}" name="Colonne4999"/>
    <tableColumn id="5000" xr3:uid="{394E99EB-D5F8-48EA-B565-BF9F792D6B9F}" name="Colonne5000"/>
    <tableColumn id="5001" xr3:uid="{28E33C4B-03C7-4EEA-BDEF-9DE8EF17C607}" name="Colonne5001"/>
    <tableColumn id="5002" xr3:uid="{C84115CB-48DC-4FAB-B165-5AE5BBEF0E24}" name="Colonne5002"/>
    <tableColumn id="5003" xr3:uid="{0123DCD2-299C-4450-B3B2-2CB1B967E9C9}" name="Colonne5003"/>
    <tableColumn id="5004" xr3:uid="{6A832C2A-7AB5-48B4-9BDB-5D057E518C4C}" name="Colonne5004"/>
    <tableColumn id="5005" xr3:uid="{D8F780B0-21EA-4794-8649-2FC62C2EA913}" name="Colonne5005"/>
    <tableColumn id="5006" xr3:uid="{9331CC43-AEAF-47E9-ABE8-78E72E1C92F5}" name="Colonne5006"/>
    <tableColumn id="5007" xr3:uid="{0B271543-6480-4290-BAD0-E313487F7574}" name="Colonne5007"/>
    <tableColumn id="5008" xr3:uid="{3BAD4DB5-8455-4C18-9072-6C48FD404995}" name="Colonne5008"/>
    <tableColumn id="5009" xr3:uid="{5CF9CE41-17DF-45A1-B3B9-2DD403819E35}" name="Colonne5009"/>
    <tableColumn id="5010" xr3:uid="{02853CC6-6FB6-4758-A9EF-EAEB125AE368}" name="Colonne5010"/>
    <tableColumn id="5011" xr3:uid="{14A78DFA-5AD2-4C04-8B8F-14D281747104}" name="Colonne5011"/>
    <tableColumn id="5012" xr3:uid="{03EC9510-3715-4E23-B50E-8A25CC3CA1F3}" name="Colonne5012"/>
    <tableColumn id="5013" xr3:uid="{886B8D16-4EF5-45B3-9A30-C529F3B69478}" name="Colonne5013"/>
    <tableColumn id="5014" xr3:uid="{A58EE6E6-BFE9-4943-BC0A-E1670B71EC94}" name="Colonne5014"/>
    <tableColumn id="5015" xr3:uid="{7A313D6A-51D8-4E15-A850-F06E20CC412D}" name="Colonne5015"/>
    <tableColumn id="5016" xr3:uid="{DF35844B-49E8-40A9-853D-0D6412794B61}" name="Colonne5016"/>
    <tableColumn id="5017" xr3:uid="{F6CED7BC-83E7-497E-A69D-2A4B9974424D}" name="Colonne5017"/>
    <tableColumn id="5018" xr3:uid="{175C8FD3-63F1-472D-95CB-566809C56A4B}" name="Colonne5018"/>
    <tableColumn id="5019" xr3:uid="{C56FB09D-F082-409C-8F3D-04906E5AC54C}" name="Colonne5019"/>
    <tableColumn id="5020" xr3:uid="{3810F955-98C7-407C-9C47-A01CF348C935}" name="Colonne5020"/>
    <tableColumn id="5021" xr3:uid="{19DE1BC4-344E-4B07-91FD-D7CB42F73050}" name="Colonne5021"/>
    <tableColumn id="5022" xr3:uid="{62D5F2A1-F212-49A2-9A99-73342AE9143C}" name="Colonne5022"/>
    <tableColumn id="5023" xr3:uid="{521308B5-E034-46D5-BC2C-8D11665671C7}" name="Colonne5023"/>
    <tableColumn id="5024" xr3:uid="{ACFFE358-692B-4FFF-8F43-B2C5EF7CAF36}" name="Colonne5024"/>
    <tableColumn id="5025" xr3:uid="{C34698D6-26D2-4118-941B-B3471EB5850B}" name="Colonne5025"/>
    <tableColumn id="5026" xr3:uid="{9A70C9A7-E8EA-4E62-B15E-D55E0ACA56D7}" name="Colonne5026"/>
    <tableColumn id="5027" xr3:uid="{E9E9F754-ABDF-4BA0-B0FC-7F24ED7C3EA6}" name="Colonne5027"/>
    <tableColumn id="5028" xr3:uid="{6D1128CD-8FEE-4BDA-9DE4-D977CFEE78EC}" name="Colonne5028"/>
    <tableColumn id="5029" xr3:uid="{ED4EDE38-077D-43D2-A43E-A51F2799DCE7}" name="Colonne5029"/>
    <tableColumn id="5030" xr3:uid="{EE3154FE-E79A-49D4-98DB-4C1B7962BF68}" name="Colonne5030"/>
    <tableColumn id="5031" xr3:uid="{37F06507-74E0-4EC1-BA48-4FC7FE27A2EF}" name="Colonne5031"/>
    <tableColumn id="5032" xr3:uid="{2E680C30-EC74-4192-BEC8-224F32A7BBD1}" name="Colonne5032"/>
    <tableColumn id="5033" xr3:uid="{ABA6AF07-625E-470B-A1F8-C407A7110F1E}" name="Colonne5033"/>
    <tableColumn id="5034" xr3:uid="{D0A6A8CD-2E3B-4257-9F01-990EF71788D9}" name="Colonne5034"/>
    <tableColumn id="5035" xr3:uid="{63CB029C-85A7-41C2-BCE9-38691A95B573}" name="Colonne5035"/>
    <tableColumn id="5036" xr3:uid="{E289CA76-3042-412E-9224-3A7311D2B748}" name="Colonne5036"/>
    <tableColumn id="5037" xr3:uid="{F87906EB-2C77-4DFA-BBBB-0DCCB26A5CDA}" name="Colonne5037"/>
    <tableColumn id="5038" xr3:uid="{398B49D7-5476-450B-8DA3-CFE776F2C69E}" name="Colonne5038"/>
    <tableColumn id="5039" xr3:uid="{03432365-AA90-400A-B97D-2CCDE4330FE5}" name="Colonne5039"/>
    <tableColumn id="5040" xr3:uid="{B5EF43C7-E383-4071-939A-4E717EF935ED}" name="Colonne5040"/>
    <tableColumn id="5041" xr3:uid="{A1C9C8C3-568B-40DD-A15E-323ABA12F643}" name="Colonne5041"/>
    <tableColumn id="5042" xr3:uid="{3F533CB2-F277-4674-AD38-12C3A792E202}" name="Colonne5042"/>
    <tableColumn id="5043" xr3:uid="{8B01AB85-0264-43DC-8297-F297A833415F}" name="Colonne5043"/>
    <tableColumn id="5044" xr3:uid="{33AAC7B0-7C77-41B2-9D8A-BF07A2D8F833}" name="Colonne5044"/>
    <tableColumn id="5045" xr3:uid="{E3A000C8-7D19-41A6-8862-0578907CAA43}" name="Colonne5045"/>
    <tableColumn id="5046" xr3:uid="{F63134DF-7962-40B2-AA7A-0EE867B818B9}" name="Colonne5046"/>
    <tableColumn id="5047" xr3:uid="{C74EDEA6-0084-45D5-826E-2CF37E86225B}" name="Colonne5047"/>
    <tableColumn id="5048" xr3:uid="{376633F9-E8BC-4932-82F7-4DB17634F16E}" name="Colonne5048"/>
    <tableColumn id="5049" xr3:uid="{C22289BC-19D2-4C2B-A7FE-4EDCF8F54C41}" name="Colonne5049"/>
    <tableColumn id="5050" xr3:uid="{FBD21234-94AE-43D7-AC8C-C5EB5617D398}" name="Colonne5050"/>
    <tableColumn id="5051" xr3:uid="{597F7E09-4504-44DA-8C83-EE8B1C8279FE}" name="Colonne5051"/>
    <tableColumn id="5052" xr3:uid="{04205058-8AC4-4E3D-AAC7-115090B5E7B8}" name="Colonne5052"/>
    <tableColumn id="5053" xr3:uid="{8CBFA113-0A3A-4CAE-9772-637B0EB90D97}" name="Colonne5053"/>
    <tableColumn id="5054" xr3:uid="{039056D1-4254-480C-A455-151C8F24E851}" name="Colonne5054"/>
    <tableColumn id="5055" xr3:uid="{ECD9BC59-1D24-45DF-AD3A-7E1A73A46EB0}" name="Colonne5055"/>
    <tableColumn id="5056" xr3:uid="{D292C5A1-61E8-451D-89F6-9B09F8312995}" name="Colonne5056"/>
    <tableColumn id="5057" xr3:uid="{D3002F95-8898-48F3-9D34-82E4A37DB369}" name="Colonne5057"/>
    <tableColumn id="5058" xr3:uid="{05CEB3C2-CD04-430B-9338-B6ED83463CCC}" name="Colonne5058"/>
    <tableColumn id="5059" xr3:uid="{4F28F196-42E1-4DFA-A7A2-C658B5958A70}" name="Colonne5059"/>
    <tableColumn id="5060" xr3:uid="{BCDF11B3-5B26-4F76-9029-43A5D7366441}" name="Colonne5060"/>
    <tableColumn id="5061" xr3:uid="{B3D5A677-484C-46BB-8482-C34208D2FA2C}" name="Colonne5061"/>
    <tableColumn id="5062" xr3:uid="{901E4AC0-C38F-414F-A905-16052C9E4594}" name="Colonne5062"/>
    <tableColumn id="5063" xr3:uid="{368B1F81-669A-4F1A-887D-CD888F468AD1}" name="Colonne5063"/>
    <tableColumn id="5064" xr3:uid="{8BD4EF3C-A732-4523-80F5-714801A43611}" name="Colonne5064"/>
    <tableColumn id="5065" xr3:uid="{AECE209D-3229-49BC-98CA-9178F8CC8C21}" name="Colonne5065"/>
    <tableColumn id="5066" xr3:uid="{864819BE-D971-40C9-BD6A-58DBE8C7DF5C}" name="Colonne5066"/>
    <tableColumn id="5067" xr3:uid="{BA98BF57-366F-48BE-8486-9F6206CC6F27}" name="Colonne5067"/>
    <tableColumn id="5068" xr3:uid="{02B82763-6F7F-414A-84F3-3B6A258742C7}" name="Colonne5068"/>
    <tableColumn id="5069" xr3:uid="{7F6D3307-3473-4D26-8505-C55CA83E4D69}" name="Colonne5069"/>
    <tableColumn id="5070" xr3:uid="{8224C22D-44B6-433A-8055-16AF8740B2E4}" name="Colonne5070"/>
    <tableColumn id="5071" xr3:uid="{0BBC5B76-565A-4F02-B2EB-4D5BF8F7BCB9}" name="Colonne5071"/>
    <tableColumn id="5072" xr3:uid="{189165A9-6777-4358-BDB2-19BD34E58DFA}" name="Colonne5072"/>
    <tableColumn id="5073" xr3:uid="{EF7D3745-AD29-4E81-9C38-9D88A363861A}" name="Colonne5073"/>
    <tableColumn id="5074" xr3:uid="{93F71753-C111-46EB-8E6D-3AA7126C4105}" name="Colonne5074"/>
    <tableColumn id="5075" xr3:uid="{DEF6E82E-DC7F-451B-897E-129E85246C79}" name="Colonne5075"/>
    <tableColumn id="5076" xr3:uid="{82DF379F-9293-44F0-B002-F8BAE878CA78}" name="Colonne5076"/>
    <tableColumn id="5077" xr3:uid="{37BAB25C-3311-4B92-A0F4-42C344B8A089}" name="Colonne5077"/>
    <tableColumn id="5078" xr3:uid="{C1611552-7491-43E0-9D01-57FB1327D821}" name="Colonne5078"/>
    <tableColumn id="5079" xr3:uid="{F71C3216-A535-41B9-891C-3C2502803D33}" name="Colonne5079"/>
    <tableColumn id="5080" xr3:uid="{8ACDEE1A-AC09-4DB9-9EEC-DBDCE3152B26}" name="Colonne5080"/>
    <tableColumn id="5081" xr3:uid="{4D9F2846-3C8E-433E-8AA6-BB82809F916C}" name="Colonne5081"/>
    <tableColumn id="5082" xr3:uid="{3159A418-F5E9-4776-BCB0-1F3FC3C71257}" name="Colonne5082"/>
    <tableColumn id="5083" xr3:uid="{76D87E3E-5C53-4C88-AE03-306F5F6F5B87}" name="Colonne5083"/>
    <tableColumn id="5084" xr3:uid="{D27CCD1F-2265-4465-9E35-DFD078D9C23A}" name="Colonne5084"/>
    <tableColumn id="5085" xr3:uid="{BC723EE3-512A-430A-9BCE-BC5069A7F337}" name="Colonne5085"/>
    <tableColumn id="5086" xr3:uid="{979CEDAB-D27E-4528-9700-E63978A7259C}" name="Colonne5086"/>
    <tableColumn id="5087" xr3:uid="{C3BD3294-2E7F-4594-BBEA-9F53F99B6397}" name="Colonne5087"/>
    <tableColumn id="5088" xr3:uid="{A96BDA18-A8F7-4F90-A423-4D1185093B88}" name="Colonne5088"/>
    <tableColumn id="5089" xr3:uid="{CC9B410F-C813-49E4-9FE4-E0E6DE8409DF}" name="Colonne5089"/>
    <tableColumn id="5090" xr3:uid="{26FCC29C-5E56-461D-9ECD-4BE2F5050204}" name="Colonne5090"/>
    <tableColumn id="5091" xr3:uid="{79731001-FC16-4D13-84A8-16C2CED4AEBC}" name="Colonne5091"/>
    <tableColumn id="5092" xr3:uid="{4B166125-7A73-46BE-8361-7F4E4CF2D4A6}" name="Colonne5092"/>
    <tableColumn id="5093" xr3:uid="{ED0E1E84-D45D-45BB-9E20-C7365E8995B8}" name="Colonne5093"/>
    <tableColumn id="5094" xr3:uid="{BCCB4E50-DF8B-4BE0-9368-0FD5330FF11C}" name="Colonne5094"/>
    <tableColumn id="5095" xr3:uid="{53E4EB84-6693-494C-AAFC-30ED9DC7A0D8}" name="Colonne5095"/>
    <tableColumn id="5096" xr3:uid="{664476D1-4A2A-49B5-8D68-09911535A930}" name="Colonne5096"/>
    <tableColumn id="5097" xr3:uid="{4683B368-6135-4E92-A5F5-F7398B542FDE}" name="Colonne5097"/>
    <tableColumn id="5098" xr3:uid="{6717E82D-B773-4A6A-9FFF-7EAA48E2C2F0}" name="Colonne5098"/>
    <tableColumn id="5099" xr3:uid="{3724506D-2D65-49A0-AA0C-53A05FE18479}" name="Colonne5099"/>
    <tableColumn id="5100" xr3:uid="{7F102E57-ED8D-4A0A-AE3B-ABC49BA6F266}" name="Colonne5100"/>
    <tableColumn id="5101" xr3:uid="{65EA7CCE-2670-42BF-86D7-C155DAD54012}" name="Colonne5101"/>
    <tableColumn id="5102" xr3:uid="{DB8A5F5F-4E64-4644-8516-85A3CD012C27}" name="Colonne5102"/>
    <tableColumn id="5103" xr3:uid="{354BCC17-2B20-4D36-BC05-D56F0CDBC426}" name="Colonne5103"/>
    <tableColumn id="5104" xr3:uid="{81E939A0-0F81-47B5-A889-974DB10F8F12}" name="Colonne5104"/>
    <tableColumn id="5105" xr3:uid="{81E58E4C-8C41-4C6F-A09C-74D7AFB32740}" name="Colonne5105"/>
    <tableColumn id="5106" xr3:uid="{EDB09AF2-59A5-469B-B416-21372332DE67}" name="Colonne5106"/>
    <tableColumn id="5107" xr3:uid="{0AF4978E-7517-43EA-BCCE-3325C9685019}" name="Colonne5107"/>
    <tableColumn id="5108" xr3:uid="{E9214250-F337-4360-8112-674426FBD5A4}" name="Colonne5108"/>
    <tableColumn id="5109" xr3:uid="{8953E17D-CC8D-4E6A-A54C-A1E19AE615DF}" name="Colonne5109"/>
    <tableColumn id="5110" xr3:uid="{62EB617A-1E0F-4B56-B827-0290A5F568EC}" name="Colonne5110"/>
    <tableColumn id="5111" xr3:uid="{139880C1-054A-450D-8241-FB950714BFE6}" name="Colonne5111"/>
    <tableColumn id="5112" xr3:uid="{12887EEE-273B-4315-9C55-05B5F5AAD1E0}" name="Colonne5112"/>
    <tableColumn id="5113" xr3:uid="{BA58DF4F-5393-4B22-B4D4-7D245339AF03}" name="Colonne5113"/>
    <tableColumn id="5114" xr3:uid="{BC644B7F-1DE7-4C3C-B1A5-E003016C5DC8}" name="Colonne5114"/>
    <tableColumn id="5115" xr3:uid="{C4DA5305-6B78-482B-8A88-CE4CC9D0A219}" name="Colonne5115"/>
    <tableColumn id="5116" xr3:uid="{A0862E63-3096-444D-B423-5255DF091582}" name="Colonne5116"/>
    <tableColumn id="5117" xr3:uid="{75BA515F-157D-4754-BF6A-B90F92C03A41}" name="Colonne5117"/>
    <tableColumn id="5118" xr3:uid="{35280FB1-88FC-440F-9ACC-E0DE5110DAFF}" name="Colonne5118"/>
    <tableColumn id="5119" xr3:uid="{2A9E082D-16EC-4951-9E4C-97F0D960F917}" name="Colonne5119"/>
    <tableColumn id="5120" xr3:uid="{C2AE2610-A560-4B25-A23E-E6144279D5A1}" name="Colonne5120"/>
    <tableColumn id="5121" xr3:uid="{EA54A29A-0945-404E-A3FD-B6A6040D1D33}" name="Colonne5121"/>
    <tableColumn id="5122" xr3:uid="{C431CAEB-A153-412A-AA71-E585F120810F}" name="Colonne5122"/>
    <tableColumn id="5123" xr3:uid="{AFEAFB70-E185-4CD4-B10E-D5EEDB1D94A0}" name="Colonne5123"/>
    <tableColumn id="5124" xr3:uid="{B742F32A-ACE0-46DB-AD87-47BB39E029B8}" name="Colonne5124"/>
    <tableColumn id="5125" xr3:uid="{A67DD5A9-A261-4388-87F3-C7CF5E9BAAB5}" name="Colonne5125"/>
    <tableColumn id="5126" xr3:uid="{1FB92E06-BB22-407D-9DBE-79C5217CF549}" name="Colonne5126"/>
    <tableColumn id="5127" xr3:uid="{424F2609-8332-438C-8033-D65717F4AE65}" name="Colonne5127"/>
    <tableColumn id="5128" xr3:uid="{EEA6450D-20C3-4306-B601-7F6435CE6BB4}" name="Colonne5128"/>
    <tableColumn id="5129" xr3:uid="{0868DA27-408F-4656-B346-D8CE7B699147}" name="Colonne5129"/>
    <tableColumn id="5130" xr3:uid="{5DF500B9-7656-445F-A4B0-BA24C7337E28}" name="Colonne5130"/>
    <tableColumn id="5131" xr3:uid="{E816914E-8EA7-4224-AE89-AF36C0C471EE}" name="Colonne5131"/>
    <tableColumn id="5132" xr3:uid="{A8885844-B0F8-4060-820F-6AF7DCBCD9AF}" name="Colonne5132"/>
    <tableColumn id="5133" xr3:uid="{7B171F3C-7D09-4B1D-A1CF-CEE3EFAEF18C}" name="Colonne5133"/>
    <tableColumn id="5134" xr3:uid="{9ED32760-6076-4C1F-A0C1-2F3273498E0B}" name="Colonne5134"/>
    <tableColumn id="5135" xr3:uid="{E563EEC8-821A-4911-B16E-6226DA84041A}" name="Colonne5135"/>
    <tableColumn id="5136" xr3:uid="{C4F8CA00-2BA3-4138-A27F-B0FBD95379D8}" name="Colonne5136"/>
    <tableColumn id="5137" xr3:uid="{3B85EF0D-F94E-4C5B-B3EC-DEF6A51EAADD}" name="Colonne5137"/>
    <tableColumn id="5138" xr3:uid="{5E308641-D096-4379-BA49-3EF9D8C5C178}" name="Colonne5138"/>
    <tableColumn id="5139" xr3:uid="{9DE4ACCA-1F14-473D-8218-10EA5B292D16}" name="Colonne5139"/>
    <tableColumn id="5140" xr3:uid="{03BE455E-6D55-4BD8-9589-4A10086EA283}" name="Colonne5140"/>
    <tableColumn id="5141" xr3:uid="{B9104907-9164-4601-9791-7B2339FEFB7E}" name="Colonne5141"/>
    <tableColumn id="5142" xr3:uid="{F989206A-BE85-4DED-B4A6-1643A5ACB5C7}" name="Colonne5142"/>
    <tableColumn id="5143" xr3:uid="{11737724-4D76-4CAF-967B-16A59D817D3E}" name="Colonne5143"/>
    <tableColumn id="5144" xr3:uid="{0FC879B2-3264-41FC-A4C3-FDA6F6931065}" name="Colonne5144"/>
    <tableColumn id="5145" xr3:uid="{027940BF-F65B-4005-8E8F-0C99B23AF8E3}" name="Colonne5145"/>
    <tableColumn id="5146" xr3:uid="{30466E8A-5746-4EC2-BDA1-ABBF6CB79A9A}" name="Colonne5146"/>
    <tableColumn id="5147" xr3:uid="{03F0B76E-4637-4FDF-9E72-873FC12E0874}" name="Colonne5147"/>
    <tableColumn id="5148" xr3:uid="{2BD668DF-FCB1-4F0E-8698-33DDFE030265}" name="Colonne5148"/>
    <tableColumn id="5149" xr3:uid="{DC82D4E8-769C-4BF5-8485-7BBD8EC840A1}" name="Colonne5149"/>
    <tableColumn id="5150" xr3:uid="{FA77F9F1-3530-411E-A6C3-CD6BCB532154}" name="Colonne5150"/>
    <tableColumn id="5151" xr3:uid="{88CEC99C-2C5E-40BD-AB3E-A6195317CD8A}" name="Colonne5151"/>
    <tableColumn id="5152" xr3:uid="{3B5DD8AA-ED59-4F78-AF72-8C4C50959139}" name="Colonne5152"/>
    <tableColumn id="5153" xr3:uid="{7636D215-756F-4E93-A040-50E3C85C9349}" name="Colonne5153"/>
    <tableColumn id="5154" xr3:uid="{B5373C86-4544-4491-8382-51C14A6B1B0F}" name="Colonne5154"/>
    <tableColumn id="5155" xr3:uid="{F8EE0CB2-72A4-4251-9B74-D216E4D59E0B}" name="Colonne5155"/>
    <tableColumn id="5156" xr3:uid="{6B42C016-1FF8-49ED-8B5A-0E28A2A86945}" name="Colonne5156"/>
    <tableColumn id="5157" xr3:uid="{A5F7C0E2-8241-47AE-AA40-A8C610BB8585}" name="Colonne5157"/>
    <tableColumn id="5158" xr3:uid="{76E2879B-F1E3-4D99-9C84-098E0DEF7AC0}" name="Colonne5158"/>
    <tableColumn id="5159" xr3:uid="{D5FB7373-68E4-448F-8658-2FF121D60E06}" name="Colonne5159"/>
    <tableColumn id="5160" xr3:uid="{BCCB8A97-862E-4018-9AB6-29A564DDBF50}" name="Colonne5160"/>
    <tableColumn id="5161" xr3:uid="{E8777E2C-8BE0-4236-BDFA-18222AA28F79}" name="Colonne5161"/>
    <tableColumn id="5162" xr3:uid="{CEF0BD57-1795-468A-AD61-4E273253FCEF}" name="Colonne5162"/>
    <tableColumn id="5163" xr3:uid="{135E3A65-2C6B-426D-AFA0-05B4BCE9D1B7}" name="Colonne5163"/>
    <tableColumn id="5164" xr3:uid="{3B9AFCC6-46DF-4DED-8EBA-6378D732A9BF}" name="Colonne5164"/>
    <tableColumn id="5165" xr3:uid="{C0AC41F5-A137-4AFC-A154-C15BC619F299}" name="Colonne5165"/>
    <tableColumn id="5166" xr3:uid="{63D05567-882D-499A-B154-B5A66D9E08EC}" name="Colonne5166"/>
    <tableColumn id="5167" xr3:uid="{795B25BC-7605-4ED5-B2AF-29D5DB39E48A}" name="Colonne5167"/>
    <tableColumn id="5168" xr3:uid="{818B8CEA-D1D6-4F33-9C5C-779A9393DE45}" name="Colonne5168"/>
    <tableColumn id="5169" xr3:uid="{2DF9ED78-0E85-484B-97A1-B8E85E4BE2AA}" name="Colonne5169"/>
    <tableColumn id="5170" xr3:uid="{02003F63-64D0-489C-B568-683DFA982C87}" name="Colonne5170"/>
    <tableColumn id="5171" xr3:uid="{8F7927ED-81DA-4CDF-BD26-E3C60048C268}" name="Colonne5171"/>
    <tableColumn id="5172" xr3:uid="{629C2177-44B2-49A7-BE42-B43C002187B3}" name="Colonne5172"/>
    <tableColumn id="5173" xr3:uid="{0B3EC4D6-AE3D-43BE-94E6-9D68C07FC83D}" name="Colonne5173"/>
    <tableColumn id="5174" xr3:uid="{170C3169-AD6E-4D8B-A89A-5E2D75D33CB6}" name="Colonne5174"/>
    <tableColumn id="5175" xr3:uid="{EEBCA118-965F-46A2-A5CC-3E98C4024E3C}" name="Colonne5175"/>
    <tableColumn id="5176" xr3:uid="{8AF68D62-9979-4459-A049-A9BAB24C9E03}" name="Colonne5176"/>
    <tableColumn id="5177" xr3:uid="{F3497EBD-90CF-49D2-BAC5-E10A06158051}" name="Colonne5177"/>
    <tableColumn id="5178" xr3:uid="{08B7B719-37C4-475A-BF75-A9CA03C6E246}" name="Colonne5178"/>
    <tableColumn id="5179" xr3:uid="{948AA1C4-C321-4F6A-97E6-8124DBFC707F}" name="Colonne5179"/>
    <tableColumn id="5180" xr3:uid="{B19E5BA2-0B2F-49E7-8920-3DD3469233C2}" name="Colonne5180"/>
    <tableColumn id="5181" xr3:uid="{592376AC-1DC4-4465-809A-788172EC323D}" name="Colonne5181"/>
    <tableColumn id="5182" xr3:uid="{F8142661-1E3E-4E34-8596-21E336006DFC}" name="Colonne5182"/>
    <tableColumn id="5183" xr3:uid="{EE0F59DD-23E2-426C-9BA5-44013B26D8BC}" name="Colonne5183"/>
    <tableColumn id="5184" xr3:uid="{5ABC22E2-9B26-4EC4-A048-6B9A80F3DA0F}" name="Colonne5184"/>
    <tableColumn id="5185" xr3:uid="{D8BD7179-1A25-4767-BBA7-30C01D380B79}" name="Colonne5185"/>
    <tableColumn id="5186" xr3:uid="{BFF23C9A-E973-4B94-854F-17C80DF328C6}" name="Colonne5186"/>
    <tableColumn id="5187" xr3:uid="{2DCFEA29-88DC-4C25-9AD3-2057E2D8352A}" name="Colonne5187"/>
    <tableColumn id="5188" xr3:uid="{25EBDFA6-9627-4859-9253-0335D603B5FB}" name="Colonne5188"/>
    <tableColumn id="5189" xr3:uid="{8FA879BC-2576-4782-87CB-58E51EC8E1CB}" name="Colonne5189"/>
    <tableColumn id="5190" xr3:uid="{D7611B99-9B20-4650-99AC-4A2F09B6E8A3}" name="Colonne5190"/>
    <tableColumn id="5191" xr3:uid="{49679F97-0CF1-4B44-AE82-E28720891A46}" name="Colonne5191"/>
    <tableColumn id="5192" xr3:uid="{D47EC5D0-809D-468E-B14E-744E88915D42}" name="Colonne5192"/>
    <tableColumn id="5193" xr3:uid="{1CA1DD29-39C8-46A5-BC05-CFC3800D727A}" name="Colonne5193"/>
    <tableColumn id="5194" xr3:uid="{BA351EDC-3E9D-407D-94B4-8E20F566127E}" name="Colonne5194"/>
    <tableColumn id="5195" xr3:uid="{C3905024-449E-4A30-86F0-E7353F96E364}" name="Colonne5195"/>
    <tableColumn id="5196" xr3:uid="{07E82BFB-8D27-4EFD-873D-51C73F7D6722}" name="Colonne5196"/>
    <tableColumn id="5197" xr3:uid="{48AEC774-F6FD-468E-998F-6D25A255D48D}" name="Colonne5197"/>
    <tableColumn id="5198" xr3:uid="{C0CA2023-A185-4646-8FDD-A79CEE4AA5D1}" name="Colonne5198"/>
    <tableColumn id="5199" xr3:uid="{26B80C6E-60EF-4CB8-B0A7-C9D8AEB62B3F}" name="Colonne5199"/>
    <tableColumn id="5200" xr3:uid="{EF7DA678-6906-49B8-BE0B-9E9C0B5173D3}" name="Colonne5200"/>
    <tableColumn id="5201" xr3:uid="{6149D437-FB1B-479A-8B38-050D003555D0}" name="Colonne5201"/>
    <tableColumn id="5202" xr3:uid="{2911327D-0F85-46D3-A6EF-1BFA1F7B4216}" name="Colonne5202"/>
    <tableColumn id="5203" xr3:uid="{746B6292-7A71-48F3-9963-1C5925B92D7F}" name="Colonne5203"/>
    <tableColumn id="5204" xr3:uid="{F2456CA9-0F6F-4388-8B94-3292B6C350B4}" name="Colonne5204"/>
    <tableColumn id="5205" xr3:uid="{E3332B00-9D98-4ED5-8791-526FA4063CAA}" name="Colonne5205"/>
    <tableColumn id="5206" xr3:uid="{6C507EBD-5207-474C-AA22-23DAB312FC0E}" name="Colonne5206"/>
    <tableColumn id="5207" xr3:uid="{CAEC6732-CE3C-4E96-98ED-638B604E6DB2}" name="Colonne5207"/>
    <tableColumn id="5208" xr3:uid="{D8F55E01-1203-42DE-9EC6-32611D6CFBE9}" name="Colonne5208"/>
    <tableColumn id="5209" xr3:uid="{87D279C5-67AF-4645-A1A2-BAEAB34C49C0}" name="Colonne5209"/>
    <tableColumn id="5210" xr3:uid="{CFECBA9A-567D-4080-BC78-32EF158D86B2}" name="Colonne5210"/>
    <tableColumn id="5211" xr3:uid="{088338EC-1416-46D3-833C-2B98DFD3955B}" name="Colonne5211"/>
    <tableColumn id="5212" xr3:uid="{505E95D6-3808-4C4E-BDA4-4FBB41849746}" name="Colonne5212"/>
    <tableColumn id="5213" xr3:uid="{510F2598-3465-49AC-B75D-65AA1E760C10}" name="Colonne5213"/>
    <tableColumn id="5214" xr3:uid="{CD8F6553-0F8F-489C-BFA6-8FA70208776D}" name="Colonne5214"/>
    <tableColumn id="5215" xr3:uid="{9DB59275-8EE9-4A01-BB92-05933BA40481}" name="Colonne5215"/>
    <tableColumn id="5216" xr3:uid="{0CC9761D-F2EA-47CF-B1C7-4DE6FA4A9EE4}" name="Colonne5216"/>
    <tableColumn id="5217" xr3:uid="{165B3439-AD58-48E8-A9DF-4FC8DE0DEBDB}" name="Colonne5217"/>
    <tableColumn id="5218" xr3:uid="{07AE01EF-0AE7-4D0B-862F-C3D62587454D}" name="Colonne5218"/>
    <tableColumn id="5219" xr3:uid="{201CBA4E-C43D-4C2C-B7AD-8D53E3E7E66F}" name="Colonne5219"/>
    <tableColumn id="5220" xr3:uid="{47E7B025-F7B0-4F76-BA05-5BA8D8A56624}" name="Colonne5220"/>
    <tableColumn id="5221" xr3:uid="{62DF92E7-D6C1-47BA-B23C-8A4D674274E9}" name="Colonne5221"/>
    <tableColumn id="5222" xr3:uid="{7F7413AD-7B5B-4815-A168-B49398181623}" name="Colonne5222"/>
    <tableColumn id="5223" xr3:uid="{B91900EC-3BA2-4C6E-B4C8-659F49155C6F}" name="Colonne5223"/>
    <tableColumn id="5224" xr3:uid="{FFDC6E02-59FB-47F8-99B2-A97C5DD7D100}" name="Colonne5224"/>
    <tableColumn id="5225" xr3:uid="{BE256D6A-3CC9-4AC6-8BC6-057C967D1263}" name="Colonne5225"/>
    <tableColumn id="5226" xr3:uid="{2E63959F-F486-42C9-8CB7-FB5603A9242A}" name="Colonne5226"/>
    <tableColumn id="5227" xr3:uid="{3F0008C2-9E07-4061-BC9E-579C3DE55746}" name="Colonne5227"/>
    <tableColumn id="5228" xr3:uid="{9F99D558-3693-4FF4-B753-01D3142A83BE}" name="Colonne5228"/>
    <tableColumn id="5229" xr3:uid="{31520654-4322-4186-BCC0-6F3175BAF834}" name="Colonne5229"/>
    <tableColumn id="5230" xr3:uid="{FDEE79C7-1B58-4114-9E49-5709CB5C286C}" name="Colonne5230"/>
    <tableColumn id="5231" xr3:uid="{4DBC9969-BDB4-4A09-9DD3-5203D210F0DF}" name="Colonne5231"/>
    <tableColumn id="5232" xr3:uid="{90554FAD-7356-4D84-B31B-0B8A36E06FCF}" name="Colonne5232"/>
    <tableColumn id="5233" xr3:uid="{8E0F2447-7905-44DC-A889-071D0D2776C6}" name="Colonne5233"/>
    <tableColumn id="5234" xr3:uid="{AE22AE68-4304-4231-98BB-ADE573ED8C59}" name="Colonne5234"/>
    <tableColumn id="5235" xr3:uid="{D7AAA8B9-5FB8-4047-BD35-CF29CFBAA0CB}" name="Colonne5235"/>
    <tableColumn id="5236" xr3:uid="{27A21E9D-EA4C-4F9C-903A-BB3F2E5041CD}" name="Colonne5236"/>
    <tableColumn id="5237" xr3:uid="{D6FAC984-2287-46FE-B246-548DF109D516}" name="Colonne5237"/>
    <tableColumn id="5238" xr3:uid="{ECE8D829-BA86-4F0D-8ACA-804BBBDF9761}" name="Colonne5238"/>
    <tableColumn id="5239" xr3:uid="{CFE9CD85-233C-417B-9B6F-431D0E6E0722}" name="Colonne5239"/>
    <tableColumn id="5240" xr3:uid="{FA464927-3FF7-4581-93DD-824774E85DB0}" name="Colonne5240"/>
    <tableColumn id="5241" xr3:uid="{9C432ECD-6B84-45FB-AF16-44496199E001}" name="Colonne5241"/>
    <tableColumn id="5242" xr3:uid="{C0660506-8570-4032-97AC-0942C408BFA2}" name="Colonne5242"/>
    <tableColumn id="5243" xr3:uid="{D55EACCA-6EE2-4F54-8423-15020CFADD0E}" name="Colonne5243"/>
    <tableColumn id="5244" xr3:uid="{5FC89E5B-3FB7-4D54-BDA8-A0B8DED42177}" name="Colonne5244"/>
    <tableColumn id="5245" xr3:uid="{7FD83BE1-2CAB-49B6-809B-5750D051742E}" name="Colonne5245"/>
    <tableColumn id="5246" xr3:uid="{AF8D05C1-2FD9-44DA-9001-141EA1F67204}" name="Colonne5246"/>
    <tableColumn id="5247" xr3:uid="{27640208-CAFB-4235-B6CF-E1D7AA874527}" name="Colonne5247"/>
    <tableColumn id="5248" xr3:uid="{8DB8EC0E-DF19-4D8A-AAF1-499B427C51D9}" name="Colonne5248"/>
    <tableColumn id="5249" xr3:uid="{1AE1331D-1540-4715-A038-EB3B46B6EB65}" name="Colonne5249"/>
    <tableColumn id="5250" xr3:uid="{8FDF1F38-FD7B-44D3-B90E-1FD266D7BE45}" name="Colonne5250"/>
    <tableColumn id="5251" xr3:uid="{8EB029BD-4B87-4B0E-866B-81482D27CD76}" name="Colonne5251"/>
    <tableColumn id="5252" xr3:uid="{281D4A7C-DCCB-4034-B1EB-26506C9E1FFF}" name="Colonne5252"/>
    <tableColumn id="5253" xr3:uid="{79B0FD42-FFB5-40CD-A3ED-C1B638175E9B}" name="Colonne5253"/>
    <tableColumn id="5254" xr3:uid="{DD596661-49D9-4D72-965A-ED624D254BBC}" name="Colonne5254"/>
    <tableColumn id="5255" xr3:uid="{3377A585-F047-4892-BB8F-A72C5223A79D}" name="Colonne5255"/>
    <tableColumn id="5256" xr3:uid="{75F23719-9B9B-4BA2-AF7B-EB0234250502}" name="Colonne5256"/>
    <tableColumn id="5257" xr3:uid="{E3AB26FF-EC7B-4D50-9E8B-F573C18E5C6E}" name="Colonne5257"/>
    <tableColumn id="5258" xr3:uid="{02B3C761-1853-42D4-84D3-E9A85DC18878}" name="Colonne5258"/>
    <tableColumn id="5259" xr3:uid="{FA244A3D-391B-4559-A0A2-158F719B2F28}" name="Colonne5259"/>
    <tableColumn id="5260" xr3:uid="{D991D892-1D30-47C5-82BB-85BA6004198C}" name="Colonne5260"/>
    <tableColumn id="5261" xr3:uid="{262210C2-4871-415D-86A1-C1C59A649B6B}" name="Colonne5261"/>
    <tableColumn id="5262" xr3:uid="{9A9DCEEA-1AAE-4E8F-8BFB-64A8055899F1}" name="Colonne5262"/>
    <tableColumn id="5263" xr3:uid="{967FC668-873D-4A70-A152-5DA65FED8135}" name="Colonne5263"/>
    <tableColumn id="5264" xr3:uid="{043EA73B-E2A1-4B30-A2AF-B71C7C6AF87E}" name="Colonne5264"/>
    <tableColumn id="5265" xr3:uid="{C5BB3DE4-9286-4499-B046-5EDC96669F01}" name="Colonne5265"/>
    <tableColumn id="5266" xr3:uid="{E2581D74-7A21-4279-B39B-038207A3043F}" name="Colonne5266"/>
    <tableColumn id="5267" xr3:uid="{AC988737-BDCC-4D51-969C-BB1F053FE521}" name="Colonne5267"/>
    <tableColumn id="5268" xr3:uid="{778D53F0-9253-4153-B1C9-E4D7D23A4546}" name="Colonne5268"/>
    <tableColumn id="5269" xr3:uid="{F545BFA3-527E-4219-BEA4-753CD7E61640}" name="Colonne5269"/>
    <tableColumn id="5270" xr3:uid="{421E36A2-3EA1-432A-9481-8DB81CF32880}" name="Colonne5270"/>
    <tableColumn id="5271" xr3:uid="{62A3E02D-BF8B-461D-A703-F304F1246D89}" name="Colonne5271"/>
    <tableColumn id="5272" xr3:uid="{65A59C4D-6A1A-4BCD-9A5F-10BFC19319FF}" name="Colonne5272"/>
    <tableColumn id="5273" xr3:uid="{FF28D988-C4EB-4189-9921-662544B98974}" name="Colonne5273"/>
    <tableColumn id="5274" xr3:uid="{BC8DAF73-A95A-4E97-B090-0AB1E8129A6C}" name="Colonne5274"/>
    <tableColumn id="5275" xr3:uid="{5907AE49-BF3C-4A71-ABC4-EC95BEB983C0}" name="Colonne5275"/>
    <tableColumn id="5276" xr3:uid="{BD2DA1C3-89CB-4683-9DC2-5478572AF295}" name="Colonne5276"/>
    <tableColumn id="5277" xr3:uid="{57C2C437-2A32-4879-ADA1-983ECD6C4D18}" name="Colonne5277"/>
    <tableColumn id="5278" xr3:uid="{3C54F0D7-CA7A-4F8B-967D-A55AAEDBC494}" name="Colonne5278"/>
    <tableColumn id="5279" xr3:uid="{7055E9FF-7AF3-417A-B557-C3D928663E4C}" name="Colonne5279"/>
    <tableColumn id="5280" xr3:uid="{9948A5E6-DC05-43C8-8450-08A17EFF9330}" name="Colonne5280"/>
    <tableColumn id="5281" xr3:uid="{C452B96D-CD26-42A7-BDB7-62875C7B0155}" name="Colonne5281"/>
    <tableColumn id="5282" xr3:uid="{5D4FE630-0D32-4922-8C7E-DE04F5DD625E}" name="Colonne5282"/>
    <tableColumn id="5283" xr3:uid="{B36A530C-7D99-4403-B42D-5EA6D4266701}" name="Colonne5283"/>
    <tableColumn id="5284" xr3:uid="{0676FDA6-CE16-4E27-8749-390B240B8D7B}" name="Colonne5284"/>
    <tableColumn id="5285" xr3:uid="{FCC722F7-75BD-4A26-88AC-D248E2830931}" name="Colonne5285"/>
    <tableColumn id="5286" xr3:uid="{39E7C4D2-DC20-423A-91C0-3042DE5D10AD}" name="Colonne5286"/>
    <tableColumn id="5287" xr3:uid="{B23309B8-369C-4FAB-8C61-21245D70E9F1}" name="Colonne5287"/>
    <tableColumn id="5288" xr3:uid="{8E10B31F-60AF-4BAE-AAB2-37C80B4D878D}" name="Colonne5288"/>
    <tableColumn id="5289" xr3:uid="{00F69B95-FAFB-4888-AFA0-C3233F70607A}" name="Colonne5289"/>
    <tableColumn id="5290" xr3:uid="{BE7C3AFC-3739-4F16-9D0C-8BBF934CBB95}" name="Colonne5290"/>
    <tableColumn id="5291" xr3:uid="{73620784-569C-4242-9086-65FF77648A4A}" name="Colonne5291"/>
    <tableColumn id="5292" xr3:uid="{E0FF3836-6422-420E-A69C-51C50E4A8B21}" name="Colonne5292"/>
    <tableColumn id="5293" xr3:uid="{325A8B42-AD1C-4A2B-A885-014C5A91B6F7}" name="Colonne5293"/>
    <tableColumn id="5294" xr3:uid="{77315C7F-3CB9-4E9D-8AC9-7685877958EE}" name="Colonne5294"/>
    <tableColumn id="5295" xr3:uid="{2ECD5B9D-D937-44B7-8A65-37ADBDB61224}" name="Colonne5295"/>
    <tableColumn id="5296" xr3:uid="{D35B2462-4D2D-4CD8-8C48-7376DA6C48FD}" name="Colonne5296"/>
    <tableColumn id="5297" xr3:uid="{343AE700-1B99-41FC-9DD8-33B2895FE631}" name="Colonne5297"/>
    <tableColumn id="5298" xr3:uid="{2F4AFEB4-587F-41A1-9BE5-9CCFFA1F40E3}" name="Colonne5298"/>
    <tableColumn id="5299" xr3:uid="{BCE2A1D9-EC69-4B80-B47C-B3536A9FBD22}" name="Colonne5299"/>
    <tableColumn id="5300" xr3:uid="{0F29A6C0-9F57-42D4-ABDF-3252A0A05901}" name="Colonne5300"/>
    <tableColumn id="5301" xr3:uid="{A607FAA3-18E9-4D8D-8669-B1CF99CBF107}" name="Colonne5301"/>
    <tableColumn id="5302" xr3:uid="{0FB064B4-EF72-45B8-A158-F423561B9F9D}" name="Colonne5302"/>
    <tableColumn id="5303" xr3:uid="{28316537-3C8B-4CE6-AB7A-523BFCF8685C}" name="Colonne5303"/>
    <tableColumn id="5304" xr3:uid="{3A960879-6316-4069-939A-FE0CD83BA434}" name="Colonne5304"/>
    <tableColumn id="5305" xr3:uid="{4530506F-4E8D-4368-99D8-8435415720C6}" name="Colonne5305"/>
    <tableColumn id="5306" xr3:uid="{47C4C26D-C2D3-4802-8C15-49DF6D617453}" name="Colonne5306"/>
    <tableColumn id="5307" xr3:uid="{96603E51-D81E-4495-B044-BB8E66899822}" name="Colonne5307"/>
    <tableColumn id="5308" xr3:uid="{1F64B656-6A26-44E6-87C6-1D7419296346}" name="Colonne5308"/>
    <tableColumn id="5309" xr3:uid="{1DBDBFE0-D52E-4FA9-AB42-96EF580E54E6}" name="Colonne5309"/>
    <tableColumn id="5310" xr3:uid="{3B9AAE52-0A89-4202-AAEC-564B7AE9C785}" name="Colonne5310"/>
    <tableColumn id="5311" xr3:uid="{92641C70-741A-4BD9-9E68-B79B670B4C93}" name="Colonne5311"/>
    <tableColumn id="5312" xr3:uid="{77109E24-4994-40E9-AE99-139905EA657C}" name="Colonne5312"/>
    <tableColumn id="5313" xr3:uid="{795DDA66-B004-4AD8-9D5D-67C7450ABEAD}" name="Colonne5313"/>
    <tableColumn id="5314" xr3:uid="{34DB4D92-D1E1-4609-96A2-80C161CB5DE6}" name="Colonne5314"/>
    <tableColumn id="5315" xr3:uid="{1045B02B-7692-4C4B-828D-48E7074AF275}" name="Colonne5315"/>
    <tableColumn id="5316" xr3:uid="{E0DECD31-42B9-40CD-968B-F449692454BA}" name="Colonne5316"/>
    <tableColumn id="5317" xr3:uid="{FC378196-ECF6-4968-9547-847CFCC0C5CB}" name="Colonne5317"/>
    <tableColumn id="5318" xr3:uid="{F375FCDA-F3DB-4599-804B-805E9C48A23E}" name="Colonne5318"/>
    <tableColumn id="5319" xr3:uid="{1F13E9EC-F0C5-4AAC-A547-8B3B2BE8F99B}" name="Colonne5319"/>
    <tableColumn id="5320" xr3:uid="{7A65048E-2797-469E-B1FE-236BEB679CCD}" name="Colonne5320"/>
    <tableColumn id="5321" xr3:uid="{8BEA1C25-8EBA-4310-B0BB-D3515F74A89B}" name="Colonne5321"/>
    <tableColumn id="5322" xr3:uid="{E0AEAAEE-C54E-4B64-83AE-EEE8CFF7ABD7}" name="Colonne5322"/>
    <tableColumn id="5323" xr3:uid="{B94EFFE2-F890-487B-89B7-75F37E9222DC}" name="Colonne5323"/>
    <tableColumn id="5324" xr3:uid="{D63D8B7F-20EF-492A-A458-232DC0DEB997}" name="Colonne5324"/>
    <tableColumn id="5325" xr3:uid="{F886E7EC-C03B-45F2-97DC-FA88A6E9307B}" name="Colonne5325"/>
    <tableColumn id="5326" xr3:uid="{D15D5510-E290-417D-9D90-1B36D2DBAE25}" name="Colonne5326"/>
    <tableColumn id="5327" xr3:uid="{E2326205-6147-4B7E-A31F-D5E7AE8EEAD4}" name="Colonne5327"/>
    <tableColumn id="5328" xr3:uid="{4E7CCB29-DC01-4445-8FEF-98A322619E53}" name="Colonne5328"/>
    <tableColumn id="5329" xr3:uid="{F976C1A7-6E90-40D3-B603-8B917F8CF142}" name="Colonne5329"/>
    <tableColumn id="5330" xr3:uid="{9275F6FB-F65B-4690-8F1E-2C9D291394D9}" name="Colonne5330"/>
    <tableColumn id="5331" xr3:uid="{F3DBFF7B-22C9-4079-AA94-00811520623C}" name="Colonne5331"/>
    <tableColumn id="5332" xr3:uid="{A22B2F07-5899-4DC0-BC16-479375F3905F}" name="Colonne5332"/>
    <tableColumn id="5333" xr3:uid="{D644BD06-EFFD-4870-88A7-D1DF4B04F445}" name="Colonne5333"/>
    <tableColumn id="5334" xr3:uid="{5BB852F5-AEA3-4D46-B1E2-01F19A62030B}" name="Colonne5334"/>
    <tableColumn id="5335" xr3:uid="{821B2F66-FE67-4B88-81E3-50E627267146}" name="Colonne5335"/>
    <tableColumn id="5336" xr3:uid="{4B431A14-D1B4-4129-8FD6-55D6A37A7A34}" name="Colonne5336"/>
    <tableColumn id="5337" xr3:uid="{6980D09D-D48C-4906-B27E-D20498185447}" name="Colonne5337"/>
    <tableColumn id="5338" xr3:uid="{C19470D3-CD60-4B19-A1DA-DF44C7568124}" name="Colonne5338"/>
    <tableColumn id="5339" xr3:uid="{1F9D6A81-74CB-4B15-B571-D35B4F860818}" name="Colonne5339"/>
    <tableColumn id="5340" xr3:uid="{8E1A9A4D-7002-4AD0-AAFE-E87D7C67A98F}" name="Colonne5340"/>
    <tableColumn id="5341" xr3:uid="{E7131F3C-20DF-4F34-A3D7-ABCF4C0DE021}" name="Colonne5341"/>
    <tableColumn id="5342" xr3:uid="{774EA94C-AF87-442E-9367-AD4C7230A88F}" name="Colonne5342"/>
    <tableColumn id="5343" xr3:uid="{7FABC7D2-0491-4A8A-8F96-004BC4E8F7FC}" name="Colonne5343"/>
    <tableColumn id="5344" xr3:uid="{ADAA1456-330F-419F-8380-36C4EC67E798}" name="Colonne5344"/>
    <tableColumn id="5345" xr3:uid="{F431FF3C-4EB8-4644-A26C-E6098D298096}" name="Colonne5345"/>
    <tableColumn id="5346" xr3:uid="{86E5F048-D27B-4D86-87FA-F2785D426DF3}" name="Colonne5346"/>
    <tableColumn id="5347" xr3:uid="{5679250C-B7FB-4A4E-A9AB-B3DD3C5877C0}" name="Colonne5347"/>
    <tableColumn id="5348" xr3:uid="{85A9D4BB-20BE-4005-96A5-8550E2AC2F58}" name="Colonne5348"/>
    <tableColumn id="5349" xr3:uid="{FF11AD1D-44A4-4C41-8912-49E5969906B1}" name="Colonne5349"/>
    <tableColumn id="5350" xr3:uid="{80DF39A4-D579-4CBE-AA93-AD79F3638077}" name="Colonne5350"/>
    <tableColumn id="5351" xr3:uid="{6E4B1877-2D8A-4E93-B0FA-8E177B766BFE}" name="Colonne5351"/>
    <tableColumn id="5352" xr3:uid="{F7867275-9D8C-4C9E-84A6-3B287D9F1FFC}" name="Colonne5352"/>
    <tableColumn id="5353" xr3:uid="{C586F4BC-929F-4006-AEF3-F89BA61A18DB}" name="Colonne5353"/>
    <tableColumn id="5354" xr3:uid="{6CCA0772-B8BE-4D84-B7E3-0058561DDACD}" name="Colonne5354"/>
    <tableColumn id="5355" xr3:uid="{9E607FDF-EE93-4A39-A50C-43C123FE0F13}" name="Colonne5355"/>
    <tableColumn id="5356" xr3:uid="{51E35735-C25F-4854-BD24-682265ABD7AB}" name="Colonne5356"/>
    <tableColumn id="5357" xr3:uid="{F2EB5B5B-D9CE-4396-8297-D4B4C2E73B4C}" name="Colonne5357"/>
    <tableColumn id="5358" xr3:uid="{77D627F8-A40B-4572-86A7-0B69F204BC8F}" name="Colonne5358"/>
    <tableColumn id="5359" xr3:uid="{BB2A417A-0913-4672-8B24-F148F208D92A}" name="Colonne5359"/>
    <tableColumn id="5360" xr3:uid="{4E03ECF1-A0DC-46BD-BE98-7B2C7C660F7F}" name="Colonne5360"/>
    <tableColumn id="5361" xr3:uid="{EA457502-1480-47C6-8D27-D59DEB3D5FAD}" name="Colonne5361"/>
    <tableColumn id="5362" xr3:uid="{BB5826B5-A17E-494A-A115-6E61ADF871B3}" name="Colonne5362"/>
    <tableColumn id="5363" xr3:uid="{9F890B78-6AD5-4802-844D-CEBE34B77F42}" name="Colonne5363"/>
    <tableColumn id="5364" xr3:uid="{62C9DF48-D8B5-4943-8E4D-F5780251EBE9}" name="Colonne5364"/>
    <tableColumn id="5365" xr3:uid="{F7D5BAB8-B088-48F0-B008-1C76B969779A}" name="Colonne5365"/>
    <tableColumn id="5366" xr3:uid="{1BCB8E5C-32E0-4D3E-AB67-BF0899EBD474}" name="Colonne5366"/>
    <tableColumn id="5367" xr3:uid="{6AB80745-3835-4185-BB0A-C5DA2C5B2720}" name="Colonne5367"/>
    <tableColumn id="5368" xr3:uid="{CF589FC5-546F-4425-81EE-60ACEE29492C}" name="Colonne5368"/>
    <tableColumn id="5369" xr3:uid="{55FA6F81-A78E-417F-BB74-F75B661CEB67}" name="Colonne5369"/>
    <tableColumn id="5370" xr3:uid="{40935F33-1C27-44D2-BCE3-CCCA61946973}" name="Colonne5370"/>
    <tableColumn id="5371" xr3:uid="{A4F790BE-04C7-4FB7-9880-CE6A5A421EB1}" name="Colonne5371"/>
    <tableColumn id="5372" xr3:uid="{27161654-ECDE-4FE0-A7BA-73637101060A}" name="Colonne5372"/>
    <tableColumn id="5373" xr3:uid="{05BBFC13-D0A9-4F23-A143-70ACF8F95484}" name="Colonne5373"/>
    <tableColumn id="5374" xr3:uid="{AE39BDDF-8ED8-4F4C-9AAD-ADEFFDE05B27}" name="Colonne5374"/>
    <tableColumn id="5375" xr3:uid="{B5BED63A-1513-49AB-B8B9-33CE5CBA61DA}" name="Colonne5375"/>
    <tableColumn id="5376" xr3:uid="{F960A5BB-3173-492F-B407-F106BC01A5D4}" name="Colonne5376"/>
    <tableColumn id="5377" xr3:uid="{B2DC4A18-6D79-40CE-9E3C-AF2D09E8A547}" name="Colonne5377"/>
    <tableColumn id="5378" xr3:uid="{4AF906D2-8FD9-4CD8-B593-4EAF67637F33}" name="Colonne5378"/>
    <tableColumn id="5379" xr3:uid="{169CEF7F-1660-4F83-B2F9-B060F23CB36C}" name="Colonne5379"/>
    <tableColumn id="5380" xr3:uid="{F34AF089-A5DF-413B-B8E1-69DEE5D79F67}" name="Colonne5380"/>
    <tableColumn id="5381" xr3:uid="{DA2A6541-8C37-428B-8779-BED079496A15}" name="Colonne5381"/>
    <tableColumn id="5382" xr3:uid="{18C76160-EF10-4F52-8782-DFFEBFF3A98B}" name="Colonne5382"/>
    <tableColumn id="5383" xr3:uid="{03066269-92BD-4D5B-B392-710F5999F065}" name="Colonne5383"/>
    <tableColumn id="5384" xr3:uid="{4E6CEC9B-D9E5-409A-BA35-9EEC16154563}" name="Colonne5384"/>
    <tableColumn id="5385" xr3:uid="{9A354D21-68FD-4056-AEF9-4CBD9F19F2D1}" name="Colonne5385"/>
    <tableColumn id="5386" xr3:uid="{69F4EF7C-53EE-4FD8-A451-8101FA588754}" name="Colonne5386"/>
    <tableColumn id="5387" xr3:uid="{5C1DD81F-8C9E-4ED2-9E25-42569B94121F}" name="Colonne5387"/>
    <tableColumn id="5388" xr3:uid="{1638AE93-009E-40B6-A140-2EB00BCFDECC}" name="Colonne5388"/>
    <tableColumn id="5389" xr3:uid="{F6C79B28-B922-4DA6-8B37-4A6A8A94CBF3}" name="Colonne5389"/>
    <tableColumn id="5390" xr3:uid="{748CAFC9-C515-4D91-A252-527890CD4390}" name="Colonne5390"/>
    <tableColumn id="5391" xr3:uid="{0F74B39B-C518-449A-9BF9-C8D72DDCDF80}" name="Colonne5391"/>
    <tableColumn id="5392" xr3:uid="{1B656E9A-0BDC-4247-84CE-44FD1B388858}" name="Colonne5392"/>
    <tableColumn id="5393" xr3:uid="{B584FF50-7CAC-449D-8CCC-AD1C8B883F76}" name="Colonne5393"/>
    <tableColumn id="5394" xr3:uid="{A49C9DAC-A737-4F82-80CA-6D1907FCF300}" name="Colonne5394"/>
    <tableColumn id="5395" xr3:uid="{8A42A5B0-FE9C-4702-8BAD-8F861133D470}" name="Colonne5395"/>
    <tableColumn id="5396" xr3:uid="{544A9F64-2C74-4BAB-A662-C3E6E041EDE6}" name="Colonne5396"/>
    <tableColumn id="5397" xr3:uid="{A0417D57-FC10-497C-ACCC-F73A6271099F}" name="Colonne5397"/>
    <tableColumn id="5398" xr3:uid="{6D2473FC-206C-447D-A0D6-47C3880D6474}" name="Colonne5398"/>
    <tableColumn id="5399" xr3:uid="{3D93F831-F5B8-44D8-B2D1-6CBA9FE18698}" name="Colonne5399"/>
    <tableColumn id="5400" xr3:uid="{68C30817-9645-4F44-BDFC-C65EFEEAAEFE}" name="Colonne5400"/>
    <tableColumn id="5401" xr3:uid="{CBDFB344-CEF4-4DBB-9BEE-6A725951FF46}" name="Colonne5401"/>
    <tableColumn id="5402" xr3:uid="{697E4CCE-9A0B-4C18-9F86-1D05F708A7A6}" name="Colonne5402"/>
    <tableColumn id="5403" xr3:uid="{9E367A49-0F2C-4D42-820E-E40A90FBDD56}" name="Colonne5403"/>
    <tableColumn id="5404" xr3:uid="{0C809576-B34F-4C94-B43C-B9E21EDA80CC}" name="Colonne5404"/>
    <tableColumn id="5405" xr3:uid="{8CCD78DA-2677-46A5-96AE-5C019A2CCAA1}" name="Colonne5405"/>
    <tableColumn id="5406" xr3:uid="{FE86491D-453F-44D7-A779-1A66A045A4E4}" name="Colonne5406"/>
    <tableColumn id="5407" xr3:uid="{7928B086-67BD-49CF-BBB2-67F856907E22}" name="Colonne5407"/>
    <tableColumn id="5408" xr3:uid="{C29FD896-DD38-411C-B1DE-27A8441DD0EB}" name="Colonne5408"/>
    <tableColumn id="5409" xr3:uid="{51285058-055C-49F9-AD28-25F6772A5D00}" name="Colonne5409"/>
    <tableColumn id="5410" xr3:uid="{4C234D86-28D8-4AFD-9646-1A31E2C466EB}" name="Colonne5410"/>
    <tableColumn id="5411" xr3:uid="{E6386CE1-3849-4BC7-80CC-79A1C2FE5A64}" name="Colonne5411"/>
    <tableColumn id="5412" xr3:uid="{708DB125-DC88-4328-BEAB-7B6D89D2D2E4}" name="Colonne5412"/>
    <tableColumn id="5413" xr3:uid="{AD37B903-D2BC-431D-B3CB-59A43CED59CC}" name="Colonne5413"/>
    <tableColumn id="5414" xr3:uid="{3FFA762A-F2D4-47F0-9D18-CB622E2958C7}" name="Colonne5414"/>
    <tableColumn id="5415" xr3:uid="{DAE4DF4C-4FEA-4843-BBD1-5675726055E8}" name="Colonne5415"/>
    <tableColumn id="5416" xr3:uid="{96B6BE04-DA74-440E-910F-AFE9B06AAA05}" name="Colonne5416"/>
    <tableColumn id="5417" xr3:uid="{7F56ECBC-2CA0-4B76-9FD1-F557B1954023}" name="Colonne5417"/>
    <tableColumn id="5418" xr3:uid="{A3F8C869-2D93-4D19-B36E-FF1FFDBD739A}" name="Colonne5418"/>
    <tableColumn id="5419" xr3:uid="{E79CBFB7-7D90-4C4F-BD42-6B351E94223D}" name="Colonne5419"/>
    <tableColumn id="5420" xr3:uid="{9E694B9E-7B3B-4A83-838A-A684D1BB5964}" name="Colonne5420"/>
    <tableColumn id="5421" xr3:uid="{1BF315EE-BEB5-49A4-991F-1940CCF5A0CF}" name="Colonne5421"/>
    <tableColumn id="5422" xr3:uid="{94BB34E9-F2A0-4EA6-A6CB-A42DBC000CEC}" name="Colonne5422"/>
    <tableColumn id="5423" xr3:uid="{00A6C10D-EABE-4BE2-938F-AECE8B9CFC39}" name="Colonne5423"/>
    <tableColumn id="5424" xr3:uid="{003FA81A-2CA1-431E-9E98-C9DE33C3F1E2}" name="Colonne5424"/>
    <tableColumn id="5425" xr3:uid="{2E8AE4ED-1E7F-49BB-AE89-293B04F3D527}" name="Colonne5425"/>
    <tableColumn id="5426" xr3:uid="{C7A97FE7-AB7A-4100-8274-D23E91F2F194}" name="Colonne5426"/>
    <tableColumn id="5427" xr3:uid="{DBA282EA-9FA2-4F40-AAD1-BF76131CFCAF}" name="Colonne5427"/>
    <tableColumn id="5428" xr3:uid="{8BC87E42-84A9-427C-BABC-41EA9DE8E7D4}" name="Colonne5428"/>
    <tableColumn id="5429" xr3:uid="{4F928345-225C-4166-9650-3AFB7862F6FC}" name="Colonne5429"/>
    <tableColumn id="5430" xr3:uid="{745936A4-DAB4-42C3-BAF8-ACB1FED664CE}" name="Colonne5430"/>
    <tableColumn id="5431" xr3:uid="{E5CE564D-5169-4ED1-A417-941FB957A964}" name="Colonne5431"/>
    <tableColumn id="5432" xr3:uid="{9585EE80-7382-4619-8394-E4860ECE57E4}" name="Colonne5432"/>
    <tableColumn id="5433" xr3:uid="{9A2A3CFE-3C70-48A3-BAAD-AEF0022D8493}" name="Colonne5433"/>
    <tableColumn id="5434" xr3:uid="{07933552-2ADB-483D-9C73-A47CA85C04B5}" name="Colonne5434"/>
    <tableColumn id="5435" xr3:uid="{6C3EC241-EDEF-4BE0-9870-DF332FA25F90}" name="Colonne5435"/>
    <tableColumn id="5436" xr3:uid="{D3A36A17-2732-49A7-9546-5806C2AA6DFB}" name="Colonne5436"/>
    <tableColumn id="5437" xr3:uid="{0EA91087-B686-4F9A-A840-8D57362EE516}" name="Colonne5437"/>
    <tableColumn id="5438" xr3:uid="{A37A94BE-0586-40E0-AE05-497C5718451A}" name="Colonne5438"/>
    <tableColumn id="5439" xr3:uid="{B0C489D2-B190-40EE-8CD0-1E3BE2B8EE06}" name="Colonne5439"/>
    <tableColumn id="5440" xr3:uid="{CEED578A-C19B-4B9A-83DD-99F9A764370B}" name="Colonne5440"/>
    <tableColumn id="5441" xr3:uid="{093D186D-3569-46E1-BC79-9451FF3EC2CB}" name="Colonne5441"/>
    <tableColumn id="5442" xr3:uid="{3A7A3FCD-1C12-4D50-9B72-9EDD308549B0}" name="Colonne5442"/>
    <tableColumn id="5443" xr3:uid="{8829E27A-221C-4AC1-AFE6-EBD322203EE6}" name="Colonne5443"/>
    <tableColumn id="5444" xr3:uid="{9FFF54FD-D945-4A92-9EF8-52EB1CEFB166}" name="Colonne5444"/>
    <tableColumn id="5445" xr3:uid="{6C7B0835-EB06-4D51-9DE2-87416B1CAA59}" name="Colonne5445"/>
    <tableColumn id="5446" xr3:uid="{3D952E60-712F-4C30-B95B-50BCD9AD7D49}" name="Colonne5446"/>
    <tableColumn id="5447" xr3:uid="{83582EB9-FDCA-42FA-B417-E995E57BF6F8}" name="Colonne5447"/>
    <tableColumn id="5448" xr3:uid="{7D336ED0-5FAE-4FCF-A22A-0717C9079131}" name="Colonne5448"/>
    <tableColumn id="5449" xr3:uid="{34D60257-ECA9-447B-942F-B7DDEEB0D488}" name="Colonne5449"/>
    <tableColumn id="5450" xr3:uid="{0D3EB044-2F6E-4972-A45D-71F70A4B06A5}" name="Colonne5450"/>
    <tableColumn id="5451" xr3:uid="{7F82B4E5-F353-40B3-9BEB-0B6877F3A515}" name="Colonne5451"/>
    <tableColumn id="5452" xr3:uid="{3DDACEFC-73C6-4DBA-8846-1B79686CE240}" name="Colonne5452"/>
    <tableColumn id="5453" xr3:uid="{6338A0BE-84A8-47B7-B73C-2FFB5FDD80B7}" name="Colonne5453"/>
    <tableColumn id="5454" xr3:uid="{4FDC774E-E96B-47FF-BBD5-6F569C3CE477}" name="Colonne5454"/>
    <tableColumn id="5455" xr3:uid="{881F2BA7-CF12-420D-9B93-DA9A92EDE7F2}" name="Colonne5455"/>
    <tableColumn id="5456" xr3:uid="{2EC34C9C-C1E3-4B91-AC8F-1F2B8991A351}" name="Colonne5456"/>
    <tableColumn id="5457" xr3:uid="{8BA59724-622F-4462-85CA-BB827832E48B}" name="Colonne5457"/>
    <tableColumn id="5458" xr3:uid="{4D6F76F8-B8E0-44AB-9701-412F46E0B466}" name="Colonne5458"/>
    <tableColumn id="5459" xr3:uid="{BB55A9F6-665C-4FF9-9E12-B9608B3F3B69}" name="Colonne5459"/>
    <tableColumn id="5460" xr3:uid="{4A288931-51A6-4849-A662-3A07A07B1E26}" name="Colonne5460"/>
    <tableColumn id="5461" xr3:uid="{D48D82BA-1305-42FF-9A0A-2365F93AE654}" name="Colonne5461"/>
    <tableColumn id="5462" xr3:uid="{B8CF34B6-77CD-45FF-B848-5EA97E199D7A}" name="Colonne5462"/>
    <tableColumn id="5463" xr3:uid="{8737A591-711E-4A07-91D8-D4F5EBAAE490}" name="Colonne5463"/>
    <tableColumn id="5464" xr3:uid="{E32DCA2C-573F-42C6-B90E-E8FAD9165872}" name="Colonne5464"/>
    <tableColumn id="5465" xr3:uid="{3CE56C0F-2CB3-4BD0-9D3A-E12B841CECAC}" name="Colonne5465"/>
    <tableColumn id="5466" xr3:uid="{D96704C3-69C2-4450-8844-CE9052D79C00}" name="Colonne5466"/>
    <tableColumn id="5467" xr3:uid="{BA534A92-C796-42AA-A757-EF4AFBF4643F}" name="Colonne5467"/>
    <tableColumn id="5468" xr3:uid="{F652E8D4-8D68-41CD-B6B3-90B24BDADC3C}" name="Colonne5468"/>
    <tableColumn id="5469" xr3:uid="{E4C8C8A1-EBFD-4FC7-B463-6FD019F945A1}" name="Colonne5469"/>
    <tableColumn id="5470" xr3:uid="{E580B1D5-F85A-4A6F-8B25-742AFEAFE5CB}" name="Colonne5470"/>
    <tableColumn id="5471" xr3:uid="{4B05A101-3875-422A-A47D-7712DFD13B3C}" name="Colonne5471"/>
    <tableColumn id="5472" xr3:uid="{4D1FC7B5-3726-4FAD-8BA7-546C2A55ECDB}" name="Colonne5472"/>
    <tableColumn id="5473" xr3:uid="{D8B739BE-1CBE-4A26-B3AD-92A7FE41B9BE}" name="Colonne5473"/>
    <tableColumn id="5474" xr3:uid="{12DE2520-C4E5-4A13-879D-1DA48214B088}" name="Colonne5474"/>
    <tableColumn id="5475" xr3:uid="{0DCDBF65-3EBA-44F6-8ED2-E90F36C23236}" name="Colonne5475"/>
    <tableColumn id="5476" xr3:uid="{67A582ED-0236-4A48-B16F-1374EF9E195C}" name="Colonne5476"/>
    <tableColumn id="5477" xr3:uid="{EE9A863B-D451-4D61-AFE5-5171B51D6298}" name="Colonne5477"/>
    <tableColumn id="5478" xr3:uid="{99CA87AA-DAA2-4B61-9B2C-290861ACD75F}" name="Colonne5478"/>
    <tableColumn id="5479" xr3:uid="{268C6A42-A56D-4107-B177-29D89BFEA94D}" name="Colonne5479"/>
    <tableColumn id="5480" xr3:uid="{49B181CD-3463-4C7E-B5D3-80F3B53DDFAA}" name="Colonne5480"/>
    <tableColumn id="5481" xr3:uid="{67AA768E-638B-48FE-9EB6-2620C4D14519}" name="Colonne5481"/>
    <tableColumn id="5482" xr3:uid="{765F3A39-B955-4A30-8F18-07BA094B8301}" name="Colonne5482"/>
    <tableColumn id="5483" xr3:uid="{3795238A-BB9A-4375-BD24-E27644674A8D}" name="Colonne5483"/>
    <tableColumn id="5484" xr3:uid="{ACE9E85A-7D77-46B6-9809-7613F87B7D6F}" name="Colonne5484"/>
    <tableColumn id="5485" xr3:uid="{3291870E-8DFA-4E7A-B821-CB72D10E552B}" name="Colonne5485"/>
    <tableColumn id="5486" xr3:uid="{C492A8E5-260E-4B06-BB4E-0E96CB06FDD4}" name="Colonne5486"/>
    <tableColumn id="5487" xr3:uid="{79A3F3AB-BF8E-4818-9BEA-645E1F20535B}" name="Colonne5487"/>
    <tableColumn id="5488" xr3:uid="{4B9D1CBF-AFA9-4F7B-B984-5F2720FFF6CB}" name="Colonne5488"/>
    <tableColumn id="5489" xr3:uid="{59B36D91-6C07-401E-B15F-22C2B6F8513D}" name="Colonne5489"/>
    <tableColumn id="5490" xr3:uid="{EE6B473A-7F5F-4CB9-9574-79FC3F4D5FDE}" name="Colonne5490"/>
    <tableColumn id="5491" xr3:uid="{80A8559F-17A9-4B4F-889D-F0D3C2AD7B79}" name="Colonne5491"/>
    <tableColumn id="5492" xr3:uid="{6BAA91A2-E93A-4F2A-84CD-7121387092B2}" name="Colonne5492"/>
    <tableColumn id="5493" xr3:uid="{E78EF0C2-1DE8-4C7B-9143-34F8A3078A6E}" name="Colonne5493"/>
    <tableColumn id="5494" xr3:uid="{2334E806-5BE7-4E22-A919-24991F287292}" name="Colonne5494"/>
    <tableColumn id="5495" xr3:uid="{6B9C9EFB-9906-40C0-8D86-6DE69AACB626}" name="Colonne5495"/>
    <tableColumn id="5496" xr3:uid="{B04FAF0F-7B2F-4902-8F12-D8A81060BDEE}" name="Colonne5496"/>
    <tableColumn id="5497" xr3:uid="{79937B90-B641-493A-9475-DA1E8E764494}" name="Colonne5497"/>
    <tableColumn id="5498" xr3:uid="{79C89671-A375-43C5-AB00-2A9C5B130339}" name="Colonne5498"/>
    <tableColumn id="5499" xr3:uid="{C9A179F5-0DE0-4ECD-AC20-8BCAB204FEDA}" name="Colonne5499"/>
    <tableColumn id="5500" xr3:uid="{7557E3A6-29A8-4384-B8F2-BC4462CB82B3}" name="Colonne5500"/>
    <tableColumn id="5501" xr3:uid="{F0D3C4D3-D8CA-497A-8060-3640076C8ABE}" name="Colonne5501"/>
    <tableColumn id="5502" xr3:uid="{7C51DF04-46A6-4A87-BE7B-33E894CEA003}" name="Colonne5502"/>
    <tableColumn id="5503" xr3:uid="{AFA3B812-F0BD-4887-BE19-61E6E13298B3}" name="Colonne5503"/>
    <tableColumn id="5504" xr3:uid="{7C79DE2E-3BEA-451F-8387-2BC94E09AC29}" name="Colonne5504"/>
    <tableColumn id="5505" xr3:uid="{A521BF32-B9F7-44DE-B662-A87833058117}" name="Colonne5505"/>
    <tableColumn id="5506" xr3:uid="{00F887A4-8F93-4C3A-A1CE-3254DFAD820F}" name="Colonne5506"/>
    <tableColumn id="5507" xr3:uid="{363DC520-023B-4A36-8E49-4AA8AE6653E9}" name="Colonne5507"/>
    <tableColumn id="5508" xr3:uid="{06B9F726-6327-4DC6-84B1-4A71CDAF969D}" name="Colonne5508"/>
    <tableColumn id="5509" xr3:uid="{44048620-382A-4BC5-9CFE-2C15A79C0074}" name="Colonne5509"/>
    <tableColumn id="5510" xr3:uid="{ADB7408A-0C6E-45F8-BC48-B612383DF09F}" name="Colonne5510"/>
    <tableColumn id="5511" xr3:uid="{39A3E3CD-4D45-4168-B4B0-1119D8AE34BB}" name="Colonne5511"/>
    <tableColumn id="5512" xr3:uid="{22B99F62-2E92-43CF-9AB3-C862035FC546}" name="Colonne5512"/>
    <tableColumn id="5513" xr3:uid="{F7E3D28B-AB2B-40FA-B067-3F236BB8303C}" name="Colonne5513"/>
    <tableColumn id="5514" xr3:uid="{9EFE4B2C-75F9-4997-9301-8E52FD359585}" name="Colonne5514"/>
    <tableColumn id="5515" xr3:uid="{0C5DFBE3-214A-45E7-95D5-560F72008311}" name="Colonne5515"/>
    <tableColumn id="5516" xr3:uid="{CBB8EDA0-4C1D-4408-836A-30BCBF7A9F0E}" name="Colonne5516"/>
    <tableColumn id="5517" xr3:uid="{55D649E2-7142-4869-99D7-4185120F32AA}" name="Colonne5517"/>
    <tableColumn id="5518" xr3:uid="{ABD492ED-DF41-4A66-953B-2D79ADE84A40}" name="Colonne5518"/>
    <tableColumn id="5519" xr3:uid="{AFBDF936-467E-43F6-B1B5-E2CE7CCCC00A}" name="Colonne5519"/>
    <tableColumn id="5520" xr3:uid="{EB8D9570-79F6-4252-84D3-D799965F8ACF}" name="Colonne5520"/>
    <tableColumn id="5521" xr3:uid="{7141A326-E931-4ADE-BEF2-F3463A5B1059}" name="Colonne5521"/>
    <tableColumn id="5522" xr3:uid="{9B5BC40C-EF14-4977-A1D3-8110782A63E8}" name="Colonne5522"/>
    <tableColumn id="5523" xr3:uid="{317EA438-ED98-4CFD-8BBE-BC083C25E1B8}" name="Colonne5523"/>
    <tableColumn id="5524" xr3:uid="{E17A7A46-E92C-4068-9AA5-800C93FFC700}" name="Colonne5524"/>
    <tableColumn id="5525" xr3:uid="{668859D1-14EB-4648-BE18-E13537A2AD1E}" name="Colonne5525"/>
    <tableColumn id="5526" xr3:uid="{DC147FB7-1E76-47C2-BFFB-4EDA10862BAA}" name="Colonne5526"/>
    <tableColumn id="5527" xr3:uid="{01A89C2F-29E4-402E-B33E-7FD6A163953E}" name="Colonne5527"/>
    <tableColumn id="5528" xr3:uid="{256C358B-FD81-4E3C-B0C5-0985BCC79EB4}" name="Colonne5528"/>
    <tableColumn id="5529" xr3:uid="{A8EACCC7-91EC-4425-8755-B3741B1458C9}" name="Colonne5529"/>
    <tableColumn id="5530" xr3:uid="{D84F5282-B015-44F2-88BF-77FD7D6841D3}" name="Colonne5530"/>
    <tableColumn id="5531" xr3:uid="{1EA262DF-AB94-4568-B73D-3DD7217D32F3}" name="Colonne5531"/>
    <tableColumn id="5532" xr3:uid="{6ACF887C-832C-4AFB-977D-98CF3D7C5D24}" name="Colonne5532"/>
    <tableColumn id="5533" xr3:uid="{6642BA10-CF22-4D4C-919F-04E321800567}" name="Colonne5533"/>
    <tableColumn id="5534" xr3:uid="{A1F01700-77FE-44A4-9D37-D615BB82CEF9}" name="Colonne5534"/>
    <tableColumn id="5535" xr3:uid="{30E225F8-3574-4DF4-860E-CAC2D41D08E3}" name="Colonne5535"/>
    <tableColumn id="5536" xr3:uid="{816ACFC9-9A44-4B23-A6BA-54A380A2794D}" name="Colonne5536"/>
    <tableColumn id="5537" xr3:uid="{3C493AEB-1347-4A5B-AEB4-A16C036C8687}" name="Colonne5537"/>
    <tableColumn id="5538" xr3:uid="{ECF734B3-821C-4229-BB58-A6EBB6DE8BEE}" name="Colonne5538"/>
    <tableColumn id="5539" xr3:uid="{C7A4AA11-7B70-4B60-8CDE-348DC528A2EF}" name="Colonne5539"/>
    <tableColumn id="5540" xr3:uid="{11E8C36F-9F7F-4F92-A9DD-90FC511C3A85}" name="Colonne5540"/>
    <tableColumn id="5541" xr3:uid="{9491691F-F1A3-4BAC-8B73-E4AEB783E717}" name="Colonne5541"/>
    <tableColumn id="5542" xr3:uid="{539F7641-2CBF-49B5-A89E-91915FA41147}" name="Colonne5542"/>
    <tableColumn id="5543" xr3:uid="{7350F060-3B21-4033-B955-D9428D826434}" name="Colonne5543"/>
    <tableColumn id="5544" xr3:uid="{129DA7D4-7C22-4E37-B9A2-D46017AD50E4}" name="Colonne5544"/>
    <tableColumn id="5545" xr3:uid="{223EC11E-78EC-4798-A0B3-AD2C38346A04}" name="Colonne5545"/>
    <tableColumn id="5546" xr3:uid="{C3B917D8-26D2-4691-B5D2-E333BEAF2009}" name="Colonne5546"/>
    <tableColumn id="5547" xr3:uid="{A5A3CCDD-6411-48DD-829F-09040B8C8173}" name="Colonne5547"/>
    <tableColumn id="5548" xr3:uid="{04187433-88B6-46E0-96A7-C00BD661E38A}" name="Colonne5548"/>
    <tableColumn id="5549" xr3:uid="{0A33399B-FD2B-4FC1-BA74-6C2A455BE54C}" name="Colonne5549"/>
    <tableColumn id="5550" xr3:uid="{60328B75-4853-4DE0-870B-2D0C34B28C50}" name="Colonne5550"/>
    <tableColumn id="5551" xr3:uid="{924D2EAC-AFBF-4C8D-867A-9EDB0A9B2DD0}" name="Colonne5551"/>
    <tableColumn id="5552" xr3:uid="{369E89B6-B3AE-48E8-92AC-42AC543CBABA}" name="Colonne5552"/>
    <tableColumn id="5553" xr3:uid="{8EB8606F-BE62-4025-8179-F3AF7E47B4FA}" name="Colonne5553"/>
    <tableColumn id="5554" xr3:uid="{EC91F154-8306-49DD-BC52-177A6B9E3C7D}" name="Colonne5554"/>
    <tableColumn id="5555" xr3:uid="{6C9D3FF2-6B41-485C-AD48-2794BFCE827E}" name="Colonne5555"/>
    <tableColumn id="5556" xr3:uid="{BC88CF76-5956-4876-AF9F-DF145F29D8D1}" name="Colonne5556"/>
    <tableColumn id="5557" xr3:uid="{9FD9828F-B2AA-4726-A805-C4A90C4A5FB1}" name="Colonne5557"/>
    <tableColumn id="5558" xr3:uid="{E03E1B7F-6D03-439A-AEAC-9A0629EEE07F}" name="Colonne5558"/>
    <tableColumn id="5559" xr3:uid="{68468E42-2B6B-4D40-A8A2-F7168470C64D}" name="Colonne5559"/>
    <tableColumn id="5560" xr3:uid="{6046AC98-95E1-4C9B-89F8-DFE5C20BB359}" name="Colonne5560"/>
    <tableColumn id="5561" xr3:uid="{E97A45D8-4B68-4301-8AB7-A79244142704}" name="Colonne5561"/>
    <tableColumn id="5562" xr3:uid="{1B76C2B7-CB26-44D8-B55B-701937711D6B}" name="Colonne5562"/>
    <tableColumn id="5563" xr3:uid="{DF29A0DE-F0CD-4ED0-89DB-D723288930F1}" name="Colonne5563"/>
    <tableColumn id="5564" xr3:uid="{4D63F542-0204-4144-AF21-C0C06D2BD980}" name="Colonne5564"/>
    <tableColumn id="5565" xr3:uid="{BC391565-73C6-4E6F-84E1-1C9AEDE2FD89}" name="Colonne5565"/>
    <tableColumn id="5566" xr3:uid="{504A9A37-2F32-4CE2-8656-67895BE2A086}" name="Colonne5566"/>
    <tableColumn id="5567" xr3:uid="{DC62ADB2-FC4A-4498-9B76-6410694C763A}" name="Colonne5567"/>
    <tableColumn id="5568" xr3:uid="{AC57F734-DB21-4037-A10E-CE1F786D5B61}" name="Colonne5568"/>
    <tableColumn id="5569" xr3:uid="{FA074C5F-AF95-4C7B-8A7B-12BB546A4CEB}" name="Colonne5569"/>
    <tableColumn id="5570" xr3:uid="{95BA5EE6-8D7A-4FED-8488-6F0DF7FF57B1}" name="Colonne5570"/>
    <tableColumn id="5571" xr3:uid="{5433FF5F-9520-4C85-9D98-B4ED49119CF7}" name="Colonne5571"/>
    <tableColumn id="5572" xr3:uid="{A8EB0027-75B7-4DE5-9AD4-914C86541738}" name="Colonne5572"/>
    <tableColumn id="5573" xr3:uid="{D36C3CAB-3E0D-4605-9A78-2C6422AF7F0F}" name="Colonne5573"/>
    <tableColumn id="5574" xr3:uid="{8BC84368-2781-4C36-87F8-06FF3A532D8E}" name="Colonne5574"/>
    <tableColumn id="5575" xr3:uid="{E1D41BE7-F1C7-45C7-A81E-0670CF01CE4A}" name="Colonne5575"/>
    <tableColumn id="5576" xr3:uid="{478D41AF-0C38-4A74-9385-A272CBCE4DA4}" name="Colonne5576"/>
    <tableColumn id="5577" xr3:uid="{F04482C0-B9ED-411A-B19E-C3D3B7DFEFA8}" name="Colonne5577"/>
    <tableColumn id="5578" xr3:uid="{68E3AB34-D284-4FEB-B2FB-26294669B42A}" name="Colonne5578"/>
    <tableColumn id="5579" xr3:uid="{8C7E8101-399F-4C14-A3E9-6F41CB45947F}" name="Colonne5579"/>
    <tableColumn id="5580" xr3:uid="{BDCA0EBB-A308-40F4-AF3C-E8DB4910CC78}" name="Colonne5580"/>
    <tableColumn id="5581" xr3:uid="{B001D098-EE4D-45F5-824B-035BDBB6ADED}" name="Colonne5581"/>
    <tableColumn id="5582" xr3:uid="{F700D698-FCC5-4443-A492-07C392E94640}" name="Colonne5582"/>
    <tableColumn id="5583" xr3:uid="{C0D2EC11-6C52-452A-8071-F62610862056}" name="Colonne5583"/>
    <tableColumn id="5584" xr3:uid="{0B35F551-CA73-4C5A-A02F-F79D7092F1EF}" name="Colonne5584"/>
    <tableColumn id="5585" xr3:uid="{30D7D04E-4C5E-48F9-9C4D-B52DD21EEDA0}" name="Colonne5585"/>
    <tableColumn id="5586" xr3:uid="{9965D795-18E1-43AD-90E1-3C12C396FE2D}" name="Colonne5586"/>
    <tableColumn id="5587" xr3:uid="{34EB3534-20CE-4407-8289-F58F1B7C36E5}" name="Colonne5587"/>
    <tableColumn id="5588" xr3:uid="{3F7EFAE4-DAE7-41AD-AEBB-530B9AF776D7}" name="Colonne5588"/>
    <tableColumn id="5589" xr3:uid="{F6BD2219-222C-4B91-84A1-D28A45B6DFDD}" name="Colonne5589"/>
    <tableColumn id="5590" xr3:uid="{50F924B9-6F7A-4147-BBD4-F77E267B4438}" name="Colonne5590"/>
    <tableColumn id="5591" xr3:uid="{290D3090-0BE2-46B9-9721-5B99DCC74602}" name="Colonne5591"/>
    <tableColumn id="5592" xr3:uid="{B40D859C-F96D-45FB-8F4F-DA25F9DA46FB}" name="Colonne5592"/>
    <tableColumn id="5593" xr3:uid="{D7745FFC-A7ED-4383-8B6A-714730B56B22}" name="Colonne5593"/>
    <tableColumn id="5594" xr3:uid="{13611A7A-4D8F-45D1-A715-FC94834531B9}" name="Colonne5594"/>
    <tableColumn id="5595" xr3:uid="{E910535E-D27A-43C6-B228-5550A9FE7D73}" name="Colonne5595"/>
    <tableColumn id="5596" xr3:uid="{BD1218B4-037B-4832-BCBD-3BFA4FB5958A}" name="Colonne5596"/>
    <tableColumn id="5597" xr3:uid="{47EB7FBB-69D4-425D-9FB7-BA80EC41A8E4}" name="Colonne5597"/>
    <tableColumn id="5598" xr3:uid="{20F4C949-CBA1-4C4C-9B90-2557231648E1}" name="Colonne5598"/>
    <tableColumn id="5599" xr3:uid="{48FBBBE1-0345-49EB-BE19-1CD4850728D1}" name="Colonne5599"/>
    <tableColumn id="5600" xr3:uid="{A4CEECF6-5A30-4855-B716-DF33D6030C8C}" name="Colonne5600"/>
    <tableColumn id="5601" xr3:uid="{F46100A0-E38E-46BD-B8FE-005E08D649C7}" name="Colonne5601"/>
    <tableColumn id="5602" xr3:uid="{537CE9A8-43E9-45B3-BB73-678F3E469ED9}" name="Colonne5602"/>
    <tableColumn id="5603" xr3:uid="{2AAA677C-2D79-4149-89F9-760146720F60}" name="Colonne5603"/>
    <tableColumn id="5604" xr3:uid="{29F42C17-B6F1-4B8B-BEE5-4587E9360189}" name="Colonne5604"/>
    <tableColumn id="5605" xr3:uid="{F242463C-6A98-4703-86C2-4E19FFE55F10}" name="Colonne5605"/>
    <tableColumn id="5606" xr3:uid="{AB324E6A-D261-4965-9B96-FF325E00B056}" name="Colonne5606"/>
    <tableColumn id="5607" xr3:uid="{AD783B56-7206-477D-AEE2-CBA189949151}" name="Colonne5607"/>
    <tableColumn id="5608" xr3:uid="{7C900487-A438-4C9A-BEC0-A978D0FFF405}" name="Colonne5608"/>
    <tableColumn id="5609" xr3:uid="{75DD0674-3AD1-4A25-A1B7-C7E1DF906CBC}" name="Colonne5609"/>
    <tableColumn id="5610" xr3:uid="{EA411978-B4FD-4B70-939A-B515285077F7}" name="Colonne5610"/>
    <tableColumn id="5611" xr3:uid="{A377DB3D-1D9C-4398-96FF-8BF8641CCF0A}" name="Colonne5611"/>
    <tableColumn id="5612" xr3:uid="{29402D84-265B-483D-90D5-299F43280265}" name="Colonne5612"/>
    <tableColumn id="5613" xr3:uid="{821236E2-EDA5-4ED0-B951-62079D1C1338}" name="Colonne5613"/>
    <tableColumn id="5614" xr3:uid="{39C81C62-C341-405F-A95F-B7889A5AAFB2}" name="Colonne5614"/>
    <tableColumn id="5615" xr3:uid="{2DC2EB5A-D1C7-4B88-A836-B949D48BDB99}" name="Colonne5615"/>
    <tableColumn id="5616" xr3:uid="{49FABE59-E9C6-414F-B6E2-82B454D999A0}" name="Colonne5616"/>
    <tableColumn id="5617" xr3:uid="{08FDDD07-2A40-4287-86DB-A67084AD3DE3}" name="Colonne5617"/>
    <tableColumn id="5618" xr3:uid="{B8180414-46FF-4039-AD71-98900054DF4D}" name="Colonne5618"/>
    <tableColumn id="5619" xr3:uid="{1974B369-0F66-4F7D-B0AC-D23DCB016B97}" name="Colonne5619"/>
    <tableColumn id="5620" xr3:uid="{1801D317-726D-4674-A905-11F91C90D342}" name="Colonne5620"/>
    <tableColumn id="5621" xr3:uid="{4195895F-3B0D-422B-8C06-3E64FF7CD653}" name="Colonne5621"/>
    <tableColumn id="5622" xr3:uid="{E3507875-47FB-4308-BBE8-48B8D3A9DBB2}" name="Colonne5622"/>
    <tableColumn id="5623" xr3:uid="{7A66C66B-F89A-4919-853A-4A5A86CF1A4E}" name="Colonne5623"/>
    <tableColumn id="5624" xr3:uid="{758AD258-D343-4071-BEAD-36795093D803}" name="Colonne5624"/>
    <tableColumn id="5625" xr3:uid="{3C7540D1-F227-4D64-97EC-240A8F4CB5C0}" name="Colonne5625"/>
    <tableColumn id="5626" xr3:uid="{D2AC1801-3762-4A68-8AC1-AFC62A28B62E}" name="Colonne5626"/>
    <tableColumn id="5627" xr3:uid="{523EDF9C-6131-4139-931A-CF6958B191AC}" name="Colonne5627"/>
    <tableColumn id="5628" xr3:uid="{501C3387-01D6-4DC4-B2D8-EDDC6D719423}" name="Colonne5628"/>
    <tableColumn id="5629" xr3:uid="{142063B7-2B35-495F-A81E-2F475ADBC82F}" name="Colonne5629"/>
    <tableColumn id="5630" xr3:uid="{700976BB-AAC1-43DE-88AA-DCE53BBF2C6E}" name="Colonne5630"/>
    <tableColumn id="5631" xr3:uid="{FF202E8A-DAE8-4878-B019-4FA21148A5E6}" name="Colonne5631"/>
    <tableColumn id="5632" xr3:uid="{1D260CDA-37EF-45A5-9314-DCE884255C94}" name="Colonne5632"/>
    <tableColumn id="5633" xr3:uid="{BD2C7DF4-FD93-420A-9911-B2C8AB07926D}" name="Colonne5633"/>
    <tableColumn id="5634" xr3:uid="{29EF49C3-E92A-476D-B8D3-4150E101692E}" name="Colonne5634"/>
    <tableColumn id="5635" xr3:uid="{123BC7CD-E6A5-449B-B7DE-6D5204474A76}" name="Colonne5635"/>
    <tableColumn id="5636" xr3:uid="{2BCFD024-D7CD-43B7-B127-091772F2C71C}" name="Colonne5636"/>
    <tableColumn id="5637" xr3:uid="{BA5889D1-5E71-42FF-93F1-E2D889C0183A}" name="Colonne5637"/>
    <tableColumn id="5638" xr3:uid="{B650D20F-7EFE-4EE8-A333-2FF39486925A}" name="Colonne5638"/>
    <tableColumn id="5639" xr3:uid="{72B7A8CB-F479-41C8-9B52-393DE904E841}" name="Colonne5639"/>
    <tableColumn id="5640" xr3:uid="{C30BF092-4050-4E68-9860-FD69DA63D156}" name="Colonne5640"/>
    <tableColumn id="5641" xr3:uid="{A518E04F-2134-4737-9014-3B3303FCAB11}" name="Colonne5641"/>
    <tableColumn id="5642" xr3:uid="{3E6B98F3-0C1E-4951-811E-03246CAAB1B0}" name="Colonne5642"/>
    <tableColumn id="5643" xr3:uid="{284DCC6A-CF3F-4DF7-B98D-B0555D9CDDAF}" name="Colonne5643"/>
    <tableColumn id="5644" xr3:uid="{FD586FC4-1AAC-4E01-8EFA-06E5CE999CD1}" name="Colonne5644"/>
    <tableColumn id="5645" xr3:uid="{2B930F56-98B3-48E4-A44B-373E31D3EF5A}" name="Colonne5645"/>
    <tableColumn id="5646" xr3:uid="{998913F0-5A29-46E3-9531-425014C1CECC}" name="Colonne5646"/>
    <tableColumn id="5647" xr3:uid="{137AB5F9-4578-4183-8C19-8E5BF54AD01E}" name="Colonne5647"/>
    <tableColumn id="5648" xr3:uid="{583323CD-D32E-4002-96AD-2C83E008DA75}" name="Colonne5648"/>
    <tableColumn id="5649" xr3:uid="{C7C9B9B9-BDB6-4E74-B31C-520D5A1F5772}" name="Colonne5649"/>
    <tableColumn id="5650" xr3:uid="{7132883B-6034-4ECF-8EDB-492EF2501EB6}" name="Colonne5650"/>
    <tableColumn id="5651" xr3:uid="{1478D491-E14B-45EF-B335-C192B7F06A2F}" name="Colonne5651"/>
    <tableColumn id="5652" xr3:uid="{B7076112-FB96-41D7-AA3E-41A9D0D3AD47}" name="Colonne5652"/>
    <tableColumn id="5653" xr3:uid="{F10EB329-F3A9-4C78-BF53-9A4AB8E53C0D}" name="Colonne5653"/>
    <tableColumn id="5654" xr3:uid="{5D4F122B-A38C-4F7F-8795-2C5FC0A49477}" name="Colonne5654"/>
    <tableColumn id="5655" xr3:uid="{27A4B542-D3AA-4038-A913-8B1F47912067}" name="Colonne5655"/>
    <tableColumn id="5656" xr3:uid="{CB0C9FD0-558D-4020-9328-3AA7E27BA1DC}" name="Colonne5656"/>
    <tableColumn id="5657" xr3:uid="{C14C9A36-FBBE-49DF-ACE8-A1FCED04CB5B}" name="Colonne5657"/>
    <tableColumn id="5658" xr3:uid="{280FC668-425E-48F2-99D5-707AD1D746FF}" name="Colonne5658"/>
    <tableColumn id="5659" xr3:uid="{09DC49A8-EEC6-4B75-95DE-44864FD4C7BC}" name="Colonne5659"/>
    <tableColumn id="5660" xr3:uid="{F334CE34-50CE-4109-8461-A1FE8028D536}" name="Colonne5660"/>
    <tableColumn id="5661" xr3:uid="{A1FF7681-3435-4901-A8A5-039BD240CE33}" name="Colonne5661"/>
    <tableColumn id="5662" xr3:uid="{A3CF7369-F589-4835-952B-700D1387DA11}" name="Colonne5662"/>
    <tableColumn id="5663" xr3:uid="{1DF560DB-DBCE-433B-9604-0E169271E197}" name="Colonne5663"/>
    <tableColumn id="5664" xr3:uid="{F4FF3371-0525-4D5E-A551-7735667E412C}" name="Colonne5664"/>
    <tableColumn id="5665" xr3:uid="{35AD6D98-FD28-4790-8114-AB773453B6C4}" name="Colonne5665"/>
    <tableColumn id="5666" xr3:uid="{80FB4A93-4617-4172-B2B2-6C6606DF0EC4}" name="Colonne5666"/>
    <tableColumn id="5667" xr3:uid="{AEC64779-CB09-4A23-90E6-00D16AC5A629}" name="Colonne5667"/>
    <tableColumn id="5668" xr3:uid="{3164C92B-ED70-465B-8DA5-70BC207ADE1E}" name="Colonne5668"/>
    <tableColumn id="5669" xr3:uid="{2425B444-080B-4207-8DF7-1CD461E4A9F9}" name="Colonne5669"/>
    <tableColumn id="5670" xr3:uid="{2D20F70D-B838-4641-B26E-59710E20DA54}" name="Colonne5670"/>
    <tableColumn id="5671" xr3:uid="{81D2D401-8811-4390-AB8F-6F788E58459B}" name="Colonne5671"/>
    <tableColumn id="5672" xr3:uid="{0DC69186-80B2-4BB4-A730-9EA7A66B8C4C}" name="Colonne5672"/>
    <tableColumn id="5673" xr3:uid="{3E84AA41-1BFF-4AC3-BAA2-6BF73B6A044D}" name="Colonne5673"/>
    <tableColumn id="5674" xr3:uid="{FDA7EDE8-3422-44CC-A827-A73D24C4D198}" name="Colonne5674"/>
    <tableColumn id="5675" xr3:uid="{B9808FD5-592B-4D7E-8E60-9A1DE46FC4D7}" name="Colonne5675"/>
    <tableColumn id="5676" xr3:uid="{2332A404-2C70-4A75-9439-DF4685AEE732}" name="Colonne5676"/>
    <tableColumn id="5677" xr3:uid="{DFDA3082-301F-467C-B17D-EBF51D2E2ECE}" name="Colonne5677"/>
    <tableColumn id="5678" xr3:uid="{9920DDE7-C766-41C7-AABC-B24BE825AA56}" name="Colonne5678"/>
    <tableColumn id="5679" xr3:uid="{C19BD012-6B57-42E1-A534-1789FE3592C3}" name="Colonne5679"/>
    <tableColumn id="5680" xr3:uid="{52B1385D-55FA-4AAE-AE01-F436F1E4569E}" name="Colonne5680"/>
    <tableColumn id="5681" xr3:uid="{17482383-991E-4620-93E9-E1FAAE285525}" name="Colonne5681"/>
    <tableColumn id="5682" xr3:uid="{0368BC4B-4B8B-4353-B2A0-E2041862BF0F}" name="Colonne5682"/>
    <tableColumn id="5683" xr3:uid="{0714A2E8-BB15-4E04-865A-B249183C94BF}" name="Colonne5683"/>
    <tableColumn id="5684" xr3:uid="{6F098F88-2830-48A8-A50E-02BDDB186523}" name="Colonne5684"/>
    <tableColumn id="5685" xr3:uid="{7CE26732-0F73-44F8-98F8-CC9D5397A738}" name="Colonne5685"/>
    <tableColumn id="5686" xr3:uid="{CA7B6501-CAC7-457A-BB45-85E0165DEE9D}" name="Colonne5686"/>
    <tableColumn id="5687" xr3:uid="{AFF11331-D18C-4314-8037-103D474F7800}" name="Colonne5687"/>
    <tableColumn id="5688" xr3:uid="{DAB729CF-3C70-46A2-B73B-21DBCD68FB27}" name="Colonne5688"/>
    <tableColumn id="5689" xr3:uid="{5DCEBA96-AFA0-4962-B0E4-E188700ABCD6}" name="Colonne5689"/>
    <tableColumn id="5690" xr3:uid="{9A62DC47-34EA-4C4E-B921-631753208E9F}" name="Colonne5690"/>
    <tableColumn id="5691" xr3:uid="{2B36C77C-D086-496E-8EF6-6BB0499CE710}" name="Colonne5691"/>
    <tableColumn id="5692" xr3:uid="{9C18038A-D5BD-4B26-842D-10CFA0ACF8AB}" name="Colonne5692"/>
    <tableColumn id="5693" xr3:uid="{216CC782-E1C5-4B31-B10D-1B044B55B4DE}" name="Colonne5693"/>
    <tableColumn id="5694" xr3:uid="{EFA718EF-69D6-4C7C-B7A4-FFF561028B7E}" name="Colonne5694"/>
    <tableColumn id="5695" xr3:uid="{8EBFA49C-3186-4399-9159-5EE369592CAF}" name="Colonne5695"/>
    <tableColumn id="5696" xr3:uid="{0E9C15FE-C4F8-4FE6-93B6-C88F39FA7A30}" name="Colonne5696"/>
    <tableColumn id="5697" xr3:uid="{D8637A1A-7AEF-4FE2-ABD5-DC8D44A541B7}" name="Colonne5697"/>
    <tableColumn id="5698" xr3:uid="{4DD6E589-D531-44F0-8CEF-9DFBE6F747EC}" name="Colonne5698"/>
    <tableColumn id="5699" xr3:uid="{7ABCCB74-0C9C-4353-8A8C-1BCA719D7EB5}" name="Colonne5699"/>
    <tableColumn id="5700" xr3:uid="{D3A20EB6-31A1-46E4-8C97-32FE1CFC084E}" name="Colonne5700"/>
    <tableColumn id="5701" xr3:uid="{27517EC4-60A0-40B4-842B-9CAD4824F142}" name="Colonne5701"/>
    <tableColumn id="5702" xr3:uid="{626D1539-CFD8-4817-8449-3FE3EFF3DE86}" name="Colonne5702"/>
    <tableColumn id="5703" xr3:uid="{4B6FF95E-9E8A-4249-8D0E-DAB4BA129858}" name="Colonne5703"/>
    <tableColumn id="5704" xr3:uid="{8DA0E655-0C46-44E0-8DA7-44F63190B618}" name="Colonne5704"/>
    <tableColumn id="5705" xr3:uid="{D691DC42-C79B-4AB8-852A-DABFD0DB4089}" name="Colonne5705"/>
    <tableColumn id="5706" xr3:uid="{F82FCCF3-F631-439B-9FEC-0C0789C22A7C}" name="Colonne5706"/>
    <tableColumn id="5707" xr3:uid="{930307B7-F386-4902-8030-6BC8A5021439}" name="Colonne5707"/>
    <tableColumn id="5708" xr3:uid="{7F6756E7-2EFC-4BEE-AF47-93AF4ABE22BC}" name="Colonne5708"/>
    <tableColumn id="5709" xr3:uid="{69247AE6-7F5F-4F92-A81B-FB297CF1A7E8}" name="Colonne5709"/>
    <tableColumn id="5710" xr3:uid="{09C5AAE5-6C55-4E6B-9860-BFA71A7996B1}" name="Colonne5710"/>
    <tableColumn id="5711" xr3:uid="{FA142272-3338-4E02-9C7B-C201DEB75122}" name="Colonne5711"/>
    <tableColumn id="5712" xr3:uid="{B56F56FC-641F-4002-92D7-97BE3E83EED7}" name="Colonne5712"/>
    <tableColumn id="5713" xr3:uid="{5D254AA0-AD1F-4E77-9F36-1BD0B6416EC6}" name="Colonne5713"/>
    <tableColumn id="5714" xr3:uid="{184D15F5-4454-469B-BECA-FC05F50E773D}" name="Colonne5714"/>
    <tableColumn id="5715" xr3:uid="{7CAF5714-19E9-4EE8-A5C4-EC1513334734}" name="Colonne5715"/>
    <tableColumn id="5716" xr3:uid="{410CF9B9-1BB6-4A32-8AA5-03CFB09D9073}" name="Colonne5716"/>
    <tableColumn id="5717" xr3:uid="{FA10287C-3781-4BF4-9559-48E65A394F7C}" name="Colonne5717"/>
    <tableColumn id="5718" xr3:uid="{EE3CEF87-CED7-439C-B49D-B78419727CED}" name="Colonne5718"/>
    <tableColumn id="5719" xr3:uid="{99D5E2FF-B822-41B1-979F-B686BE1550B9}" name="Colonne5719"/>
    <tableColumn id="5720" xr3:uid="{6BCED8CD-D473-4CD6-B792-9DFEE9AD7994}" name="Colonne5720"/>
    <tableColumn id="5721" xr3:uid="{B2099FA6-D3B2-4440-A35A-23F7630B9C23}" name="Colonne5721"/>
    <tableColumn id="5722" xr3:uid="{92AC0DB2-F0AB-443F-8822-6CE30A5A24E0}" name="Colonne5722"/>
    <tableColumn id="5723" xr3:uid="{302B89CE-DC34-420B-B86C-F0BC771C59E7}" name="Colonne5723"/>
    <tableColumn id="5724" xr3:uid="{4CAFE874-67C4-4A2E-AE0E-FE5F658CB379}" name="Colonne5724"/>
    <tableColumn id="5725" xr3:uid="{68F55CDD-B5CE-4347-8A33-DFD359302386}" name="Colonne5725"/>
    <tableColumn id="5726" xr3:uid="{00CBF872-15BE-428D-BB72-6702542CDDF1}" name="Colonne5726"/>
    <tableColumn id="5727" xr3:uid="{5C3CE726-2337-49C3-9FF8-E91AB3709BBD}" name="Colonne5727"/>
    <tableColumn id="5728" xr3:uid="{972487D0-4509-4292-BD66-71A66CF0FF80}" name="Colonne5728"/>
    <tableColumn id="5729" xr3:uid="{E8BB1A93-BF9A-4544-BF67-BE0098D4664A}" name="Colonne5729"/>
    <tableColumn id="5730" xr3:uid="{B964D320-30FD-42F4-9D4E-0996D9EB89A1}" name="Colonne5730"/>
    <tableColumn id="5731" xr3:uid="{1434374C-ACEB-4F4C-9027-9663ED2143A5}" name="Colonne5731"/>
    <tableColumn id="5732" xr3:uid="{40258186-D839-4AB4-B711-93F87D3F578A}" name="Colonne5732"/>
    <tableColumn id="5733" xr3:uid="{4ECC132C-0A34-4095-9652-4D58C38946BC}" name="Colonne5733"/>
    <tableColumn id="5734" xr3:uid="{BB506805-2A45-4419-A831-F0BEE32029B9}" name="Colonne5734"/>
    <tableColumn id="5735" xr3:uid="{281920B6-3E51-43B1-AD88-39F82D15A440}" name="Colonne5735"/>
    <tableColumn id="5736" xr3:uid="{8EE8CA99-91F8-49B0-9CC9-C2D541BB3C59}" name="Colonne5736"/>
    <tableColumn id="5737" xr3:uid="{1F040655-C74E-4E47-8C7B-64B61DD02434}" name="Colonne5737"/>
    <tableColumn id="5738" xr3:uid="{09E74A85-7F4B-4CCA-8899-D734268C575A}" name="Colonne5738"/>
    <tableColumn id="5739" xr3:uid="{3644CE5A-DA77-4E12-AD47-6496BA372259}" name="Colonne5739"/>
    <tableColumn id="5740" xr3:uid="{154B55FA-E5BE-4DA1-A659-CC3E43285B11}" name="Colonne5740"/>
    <tableColumn id="5741" xr3:uid="{15B9D37A-7EE3-40EB-86FB-63789DC37D00}" name="Colonne5741"/>
    <tableColumn id="5742" xr3:uid="{A88A662D-F491-4894-9DF4-B2FE547895F5}" name="Colonne5742"/>
    <tableColumn id="5743" xr3:uid="{A3D833DF-2601-4682-A50B-1463976D8247}" name="Colonne5743"/>
    <tableColumn id="5744" xr3:uid="{C959D1BC-396B-4541-9246-FCF175F8470C}" name="Colonne5744"/>
    <tableColumn id="5745" xr3:uid="{CEA6D6A2-17CD-4BB3-AD30-D8209D48F65C}" name="Colonne5745"/>
    <tableColumn id="5746" xr3:uid="{56EB0016-B4D1-4607-BD0B-5DC62BCAF7D1}" name="Colonne5746"/>
    <tableColumn id="5747" xr3:uid="{B1FC08BF-6D31-4453-80D0-18017C0CDC16}" name="Colonne5747"/>
    <tableColumn id="5748" xr3:uid="{DD8FB28E-FC7E-4D22-91FE-C176E40AAD81}" name="Colonne5748"/>
    <tableColumn id="5749" xr3:uid="{7D325588-29D5-41E6-B2A0-01F77721D3E4}" name="Colonne5749"/>
    <tableColumn id="5750" xr3:uid="{B65EABFE-162B-4AE8-9FA3-4F605CEA1956}" name="Colonne5750"/>
    <tableColumn id="5751" xr3:uid="{B6DFCFAE-B23A-461C-94DA-C3B781847788}" name="Colonne5751"/>
    <tableColumn id="5752" xr3:uid="{2ED9CE49-FC33-422D-8593-9A15664726C9}" name="Colonne5752"/>
    <tableColumn id="5753" xr3:uid="{8E84FDBD-DE24-4EFF-B353-151BC782B821}" name="Colonne5753"/>
    <tableColumn id="5754" xr3:uid="{E90AFBDE-D5B9-4BEB-91FA-C39DCC5798CD}" name="Colonne5754"/>
    <tableColumn id="5755" xr3:uid="{DAA94BFF-1EBD-48B6-9CD1-5DD1E73038B4}" name="Colonne5755"/>
    <tableColumn id="5756" xr3:uid="{8F1F0AAB-956D-481C-8019-9A7FAA24BFF8}" name="Colonne5756"/>
    <tableColumn id="5757" xr3:uid="{15E6D4E9-71E2-441D-897C-D668A4C38C65}" name="Colonne5757"/>
    <tableColumn id="5758" xr3:uid="{6DA0FB6B-37AA-455B-85C0-19D2FDA4010A}" name="Colonne5758"/>
    <tableColumn id="5759" xr3:uid="{9527F9EC-A2DC-435D-97B6-37757CCF7074}" name="Colonne5759"/>
    <tableColumn id="5760" xr3:uid="{A929C2BC-1F30-454E-B3E3-E8B70595C51D}" name="Colonne5760"/>
    <tableColumn id="5761" xr3:uid="{E45D4F9E-EF30-475D-816D-AE257FE455F0}" name="Colonne5761"/>
    <tableColumn id="5762" xr3:uid="{EBE9FAE1-594B-4F1F-A3B0-0D76868714F6}" name="Colonne5762"/>
    <tableColumn id="5763" xr3:uid="{DF47D7A5-5246-4007-98E2-739DA8563870}" name="Colonne5763"/>
    <tableColumn id="5764" xr3:uid="{9C819D58-C555-4656-9F8B-5B3C0F850129}" name="Colonne5764"/>
    <tableColumn id="5765" xr3:uid="{2F40C44D-2D5D-47EE-B4CE-676EDCA4F7E6}" name="Colonne5765"/>
    <tableColumn id="5766" xr3:uid="{CA7E5D18-E52E-4592-AE24-FB74DADE02A9}" name="Colonne5766"/>
    <tableColumn id="5767" xr3:uid="{58A49F33-1F35-4352-AE14-7189E26E861E}" name="Colonne5767"/>
    <tableColumn id="5768" xr3:uid="{3CEDB0D4-D5D8-44E8-844C-3810C93E330F}" name="Colonne5768"/>
    <tableColumn id="5769" xr3:uid="{B2BFF24F-6BA1-4912-B6D2-40AE41510235}" name="Colonne5769"/>
    <tableColumn id="5770" xr3:uid="{BEB49D49-BABA-4190-B449-DAA895D79EFF}" name="Colonne5770"/>
    <tableColumn id="5771" xr3:uid="{8E559346-57CE-44E6-A3CB-B4CF0FA11216}" name="Colonne5771"/>
    <tableColumn id="5772" xr3:uid="{E5DF7D51-C577-4FC4-9369-A3A858CF4ECF}" name="Colonne5772"/>
    <tableColumn id="5773" xr3:uid="{88C11FA6-4937-436E-9A59-DD19DF4D4E5B}" name="Colonne5773"/>
    <tableColumn id="5774" xr3:uid="{1AC2AFE2-8488-48D9-B712-B3840C93DCF7}" name="Colonne5774"/>
    <tableColumn id="5775" xr3:uid="{FE2C8D4E-D016-432B-8F30-6952EA8DC9B2}" name="Colonne5775"/>
    <tableColumn id="5776" xr3:uid="{4D845F32-AE40-4012-9348-6CC0AC6C8156}" name="Colonne5776"/>
    <tableColumn id="5777" xr3:uid="{E33C15B8-878B-480C-B1B9-9AC150BADC3F}" name="Colonne5777"/>
    <tableColumn id="5778" xr3:uid="{C51D4D5D-6A48-477F-901E-FDC1044D3644}" name="Colonne5778"/>
    <tableColumn id="5779" xr3:uid="{323112BF-83B2-473A-93EE-A753DA610A0C}" name="Colonne5779"/>
    <tableColumn id="5780" xr3:uid="{2789CA0E-5C38-4ECC-815C-EA8D023983AD}" name="Colonne5780"/>
    <tableColumn id="5781" xr3:uid="{CD9A4E07-579A-4F3E-8334-DBC2A15C6ADD}" name="Colonne5781"/>
    <tableColumn id="5782" xr3:uid="{601D2F00-1862-45A9-BD97-B55B7B0BF51A}" name="Colonne5782"/>
    <tableColumn id="5783" xr3:uid="{24A76C37-8446-4DB8-AC49-E4A5B768E28E}" name="Colonne5783"/>
    <tableColumn id="5784" xr3:uid="{7C34A93C-8584-4426-B453-3DBC0D742C86}" name="Colonne5784"/>
    <tableColumn id="5785" xr3:uid="{4BC2C1BA-D7FA-476C-9D7F-11A7DBC84AC7}" name="Colonne5785"/>
    <tableColumn id="5786" xr3:uid="{F676B8C7-E695-4085-957C-A57B461A04AC}" name="Colonne5786"/>
    <tableColumn id="5787" xr3:uid="{835B1F9A-039E-4F9E-B94C-C7482B850C3E}" name="Colonne5787"/>
    <tableColumn id="5788" xr3:uid="{610B8948-0EC6-4CEB-B447-E4E160461378}" name="Colonne5788"/>
    <tableColumn id="5789" xr3:uid="{DBBA4C5D-B48C-440F-B710-CD0763E2D080}" name="Colonne5789"/>
    <tableColumn id="5790" xr3:uid="{55DC2A11-570D-4712-BB13-8095F9A1FE10}" name="Colonne5790"/>
    <tableColumn id="5791" xr3:uid="{7D65400E-43E2-44CC-972E-F761186001CA}" name="Colonne5791"/>
    <tableColumn id="5792" xr3:uid="{B4AFCB9A-5E2D-4F30-8E1E-8DBF1C1F0BCC}" name="Colonne5792"/>
    <tableColumn id="5793" xr3:uid="{2CB35D84-9FF6-41B0-B1CB-B931792E234F}" name="Colonne5793"/>
    <tableColumn id="5794" xr3:uid="{F069D7F0-FAD3-46AA-8BEE-0D05282FB4C5}" name="Colonne5794"/>
    <tableColumn id="5795" xr3:uid="{F68B105B-C2A0-46F7-A81B-09D9D0A241F7}" name="Colonne5795"/>
    <tableColumn id="5796" xr3:uid="{EF2FBD7B-24CA-4BCC-9145-217D92434C41}" name="Colonne5796"/>
    <tableColumn id="5797" xr3:uid="{C8DD7621-B18C-439B-8CA7-7C7C52120B69}" name="Colonne5797"/>
    <tableColumn id="5798" xr3:uid="{A6477B45-2345-4EC4-8C0F-E8F119895523}" name="Colonne5798"/>
    <tableColumn id="5799" xr3:uid="{E0EC2952-C13F-4B59-930D-ED4AFF18A15E}" name="Colonne5799"/>
    <tableColumn id="5800" xr3:uid="{EF581007-D675-4E0D-9B17-A29762FDC520}" name="Colonne5800"/>
    <tableColumn id="5801" xr3:uid="{DA32C748-99BF-45A3-88DA-EBC3BB683D47}" name="Colonne5801"/>
    <tableColumn id="5802" xr3:uid="{298A564F-37D9-47E2-9987-5836CDFD1C3F}" name="Colonne5802"/>
    <tableColumn id="5803" xr3:uid="{EADC8591-E3FA-44E7-8D7E-FE21EBD7F3D1}" name="Colonne5803"/>
    <tableColumn id="5804" xr3:uid="{623D7055-A281-4132-AC2B-2879C5DC7EF1}" name="Colonne5804"/>
    <tableColumn id="5805" xr3:uid="{63DB22F3-431D-4DA9-9E5B-6548C78945F0}" name="Colonne5805"/>
    <tableColumn id="5806" xr3:uid="{094AD705-A809-466C-9C05-C13413A14BCA}" name="Colonne5806"/>
    <tableColumn id="5807" xr3:uid="{BA91248B-40E5-4674-BD8F-E98FCF8CD077}" name="Colonne5807"/>
    <tableColumn id="5808" xr3:uid="{ABCC2745-BB44-4545-BE70-A0A523EEAA33}" name="Colonne5808"/>
    <tableColumn id="5809" xr3:uid="{C037427D-EB85-454E-A24B-DC9FFBFFAD58}" name="Colonne5809"/>
    <tableColumn id="5810" xr3:uid="{15E9B2DD-DADC-4E9E-A960-30FC71A1C3A9}" name="Colonne5810"/>
    <tableColumn id="5811" xr3:uid="{E3D98A5D-46E5-427B-B32F-60E540D9EB30}" name="Colonne5811"/>
    <tableColumn id="5812" xr3:uid="{0FAFB19F-63A5-4481-9D61-57F73B962B54}" name="Colonne5812"/>
    <tableColumn id="5813" xr3:uid="{FF6819E5-20C9-4087-BEE4-B929F1226EC6}" name="Colonne5813"/>
    <tableColumn id="5814" xr3:uid="{7FC012B3-BC04-4371-A644-B384D58DAA07}" name="Colonne5814"/>
    <tableColumn id="5815" xr3:uid="{22C86EB4-0E7C-436B-8EDB-D0DE828F5789}" name="Colonne5815"/>
    <tableColumn id="5816" xr3:uid="{FD6B56CC-17A2-4355-81B4-4783589485F7}" name="Colonne5816"/>
    <tableColumn id="5817" xr3:uid="{EF826128-D420-4563-A0E9-2BE54C4CC287}" name="Colonne5817"/>
    <tableColumn id="5818" xr3:uid="{29193929-8FBF-42BC-AAD7-0FBE866E4D4C}" name="Colonne5818"/>
    <tableColumn id="5819" xr3:uid="{D628FABD-DBA3-4D0C-9243-836EEE923673}" name="Colonne5819"/>
    <tableColumn id="5820" xr3:uid="{AED8E749-EB7C-4ECA-8699-C4A4FD477B1B}" name="Colonne5820"/>
    <tableColumn id="5821" xr3:uid="{FB7012AF-A868-4A9C-8D26-93DCEB9DA270}" name="Colonne5821"/>
    <tableColumn id="5822" xr3:uid="{401B7CFA-4F9D-464F-A267-8430215B6214}" name="Colonne5822"/>
    <tableColumn id="5823" xr3:uid="{A9C9EF90-B029-46CA-AF96-BB09559F1531}" name="Colonne5823"/>
    <tableColumn id="5824" xr3:uid="{CE5B7F32-15E1-4AB8-8690-B2FC777DCC4A}" name="Colonne5824"/>
    <tableColumn id="5825" xr3:uid="{0244FA74-0254-450E-8997-2CF71313E72C}" name="Colonne5825"/>
    <tableColumn id="5826" xr3:uid="{C8704B64-CC53-428E-976B-6DEBF433AF71}" name="Colonne5826"/>
    <tableColumn id="5827" xr3:uid="{8979E84D-507C-40D0-9A20-07FB8BB3651C}" name="Colonne5827"/>
    <tableColumn id="5828" xr3:uid="{E2E13CB5-9A52-4845-A3B3-B26EE90A61CE}" name="Colonne5828"/>
    <tableColumn id="5829" xr3:uid="{DF971E31-F711-4528-9C66-31A22665F754}" name="Colonne5829"/>
    <tableColumn id="5830" xr3:uid="{2CF933FB-4DF3-4646-86D0-F206BCD30E33}" name="Colonne5830"/>
    <tableColumn id="5831" xr3:uid="{C5765713-0FB9-4DEC-A0FA-8933742C6662}" name="Colonne5831"/>
    <tableColumn id="5832" xr3:uid="{5CC2430F-9F97-4EA0-8E7B-65CEBC86CF2A}" name="Colonne5832"/>
    <tableColumn id="5833" xr3:uid="{DF80F2EC-05B7-4DB5-A593-80B83AE43AFF}" name="Colonne5833"/>
    <tableColumn id="5834" xr3:uid="{96C490B2-9622-4384-96C0-3A3BA8B1EB7B}" name="Colonne5834"/>
    <tableColumn id="5835" xr3:uid="{BF914223-19CA-4D65-9A1B-22C3CF80BFC1}" name="Colonne5835"/>
    <tableColumn id="5836" xr3:uid="{5E2A8C89-9C1A-4E00-89F8-E879061DE52A}" name="Colonne5836"/>
    <tableColumn id="5837" xr3:uid="{A2F9F035-A786-4243-B76C-990A2AB1074D}" name="Colonne5837"/>
    <tableColumn id="5838" xr3:uid="{74B50485-0B47-4D03-B13F-18325F6807D9}" name="Colonne5838"/>
    <tableColumn id="5839" xr3:uid="{C625C18C-BE87-4AEB-A8C8-1072A7B9B842}" name="Colonne5839"/>
    <tableColumn id="5840" xr3:uid="{294C8F60-0918-4278-BA84-51BE64199F97}" name="Colonne5840"/>
    <tableColumn id="5841" xr3:uid="{750DE704-B1FB-4CCC-986E-829DEB3518AD}" name="Colonne5841"/>
    <tableColumn id="5842" xr3:uid="{4C7F5A3D-95AE-4157-A51C-8C434791DF65}" name="Colonne5842"/>
    <tableColumn id="5843" xr3:uid="{A625460F-130D-45B3-86C9-49E7DB30FECB}" name="Colonne5843"/>
    <tableColumn id="5844" xr3:uid="{78481D2A-3699-4933-87B0-7A54D1DB0FF0}" name="Colonne5844"/>
    <tableColumn id="5845" xr3:uid="{1EE38F74-1AD2-422D-A47E-2B564BB87D8F}" name="Colonne5845"/>
    <tableColumn id="5846" xr3:uid="{89484985-D55C-44D6-8738-D150BC1E3B3E}" name="Colonne5846"/>
    <tableColumn id="5847" xr3:uid="{895C75FB-957D-40B9-869A-A67E175D0085}" name="Colonne5847"/>
    <tableColumn id="5848" xr3:uid="{CE399E1C-52D7-4A1B-930E-D5D1C0009529}" name="Colonne5848"/>
    <tableColumn id="5849" xr3:uid="{9D570672-97A8-44C0-A339-6377EDDCAE6F}" name="Colonne5849"/>
    <tableColumn id="5850" xr3:uid="{DEB28840-FAFB-4E05-AFE0-C14118B7C15A}" name="Colonne5850"/>
    <tableColumn id="5851" xr3:uid="{92C76249-09B6-442A-AA9B-7557BAC4A953}" name="Colonne5851"/>
    <tableColumn id="5852" xr3:uid="{8D1E9560-0251-4263-ABBF-9777734C7CA7}" name="Colonne5852"/>
    <tableColumn id="5853" xr3:uid="{CA574A2E-DE69-4183-BEAE-CDE4A002DE0A}" name="Colonne5853"/>
    <tableColumn id="5854" xr3:uid="{8448CF4D-73CD-4591-840F-6005E8EA370A}" name="Colonne5854"/>
    <tableColumn id="5855" xr3:uid="{79CD2780-1628-4A23-AA37-F2C6FE31BF3C}" name="Colonne5855"/>
    <tableColumn id="5856" xr3:uid="{3DC151E5-ED1F-451A-BC26-D1B2451A2DE5}" name="Colonne5856"/>
    <tableColumn id="5857" xr3:uid="{47D999E5-FE65-4CD7-81A2-5E53994524BD}" name="Colonne5857"/>
    <tableColumn id="5858" xr3:uid="{1D7367D0-7596-4274-898B-3FFD93381820}" name="Colonne5858"/>
    <tableColumn id="5859" xr3:uid="{58448E43-7D0A-4081-BC43-719E3E44EEF8}" name="Colonne5859"/>
    <tableColumn id="5860" xr3:uid="{E5AF0BD4-8369-44BD-8519-B8FEDC8C8D82}" name="Colonne5860"/>
    <tableColumn id="5861" xr3:uid="{90F8F4BA-2E6D-4823-9822-04965E328C6E}" name="Colonne5861"/>
    <tableColumn id="5862" xr3:uid="{863E85E6-BA2E-49F3-906E-C6BEA489D4B3}" name="Colonne5862"/>
    <tableColumn id="5863" xr3:uid="{FCC702A5-8240-4B06-B5A2-DA1B6612E54B}" name="Colonne5863"/>
    <tableColumn id="5864" xr3:uid="{7A72ADBD-8BB4-47B6-AB32-130F9EAEDAA5}" name="Colonne5864"/>
    <tableColumn id="5865" xr3:uid="{1CF586FD-4224-4B5A-86E1-AAB815C9114E}" name="Colonne5865"/>
    <tableColumn id="5866" xr3:uid="{8DB4426B-F0DC-41A7-B57E-EC42C4FB3E32}" name="Colonne5866"/>
    <tableColumn id="5867" xr3:uid="{6CFCF493-EE36-4443-A6DE-2505B05D4569}" name="Colonne5867"/>
    <tableColumn id="5868" xr3:uid="{C8A7AB2D-0EED-4850-B800-F440B4D47B33}" name="Colonne5868"/>
    <tableColumn id="5869" xr3:uid="{7E627298-F909-4ABB-A489-60B3548817D4}" name="Colonne5869"/>
    <tableColumn id="5870" xr3:uid="{3DCD6F8E-573D-4482-BBC0-E236CCE62D66}" name="Colonne5870"/>
    <tableColumn id="5871" xr3:uid="{E98BEC78-E045-430D-AADD-59E2ED6F7910}" name="Colonne5871"/>
    <tableColumn id="5872" xr3:uid="{7D1DB31D-74DB-41F3-83DE-24EDB2933A3F}" name="Colonne5872"/>
    <tableColumn id="5873" xr3:uid="{7308563E-BB6D-4680-8FCE-E8DA5DD3CB3D}" name="Colonne5873"/>
    <tableColumn id="5874" xr3:uid="{F9C818BD-D0DC-4644-9904-B558AC2AA596}" name="Colonne5874"/>
    <tableColumn id="5875" xr3:uid="{033EFBE7-4C41-468D-8B93-960BE70862EA}" name="Colonne5875"/>
    <tableColumn id="5876" xr3:uid="{591D75CF-AF1A-42AA-86EB-CB450F66C11E}" name="Colonne5876"/>
    <tableColumn id="5877" xr3:uid="{FE1E3350-7842-46D3-BDE0-0098004A0B5C}" name="Colonne5877"/>
    <tableColumn id="5878" xr3:uid="{BAE479F7-EE1D-438D-8285-0191DB000CB0}" name="Colonne5878"/>
    <tableColumn id="5879" xr3:uid="{8B49A9E2-F86C-4371-96BF-40BAFD2FFCF4}" name="Colonne5879"/>
    <tableColumn id="5880" xr3:uid="{35B30741-E6B4-4273-A8D8-AC88CC674F7C}" name="Colonne5880"/>
    <tableColumn id="5881" xr3:uid="{FF669841-56A6-4F50-A78F-DE1B27FE4C85}" name="Colonne5881"/>
    <tableColumn id="5882" xr3:uid="{7CCC4DE1-8C2D-4E9C-8ED1-7CE7FC065C84}" name="Colonne5882"/>
    <tableColumn id="5883" xr3:uid="{50418918-261D-4C09-B6A6-9B9A3C78DCD9}" name="Colonne5883"/>
    <tableColumn id="5884" xr3:uid="{8D222AA0-C4FA-4339-9091-318133A23BB7}" name="Colonne5884"/>
    <tableColumn id="5885" xr3:uid="{72080A2D-35DB-4DF2-91C3-B74F346A0A90}" name="Colonne5885"/>
    <tableColumn id="5886" xr3:uid="{0DBBDD49-44BC-485F-8E14-414607BF71FA}" name="Colonne5886"/>
    <tableColumn id="5887" xr3:uid="{70EB35DA-1101-440B-B0BC-E226E1188555}" name="Colonne5887"/>
    <tableColumn id="5888" xr3:uid="{E42C4303-DC94-43E1-A5F1-4BDB5A504A11}" name="Colonne5888"/>
    <tableColumn id="5889" xr3:uid="{E4994606-609E-4EB2-96C0-D47CE8FEDBC0}" name="Colonne5889"/>
    <tableColumn id="5890" xr3:uid="{E0AE39C3-DF84-4D3E-94B0-47052F2EF618}" name="Colonne5890"/>
    <tableColumn id="5891" xr3:uid="{AE7DF68D-E79B-4A63-BB83-D7D1CA46B40F}" name="Colonne5891"/>
    <tableColumn id="5892" xr3:uid="{2179FFF4-B19E-4538-B9C7-8E5BDE478C0E}" name="Colonne5892"/>
    <tableColumn id="5893" xr3:uid="{25B4CDCF-D6FA-4E1C-94F0-54B246E640B6}" name="Colonne5893"/>
    <tableColumn id="5894" xr3:uid="{BDF99E43-78AF-411B-894E-597AE458575E}" name="Colonne5894"/>
    <tableColumn id="5895" xr3:uid="{C3D03D7D-BDA4-4ADA-8048-9E7575A33FA0}" name="Colonne5895"/>
    <tableColumn id="5896" xr3:uid="{BA39F31B-CE23-411D-9BA9-BA1EB90CE207}" name="Colonne5896"/>
    <tableColumn id="5897" xr3:uid="{137F6F89-2E2E-466B-8104-F537822CDE8F}" name="Colonne5897"/>
    <tableColumn id="5898" xr3:uid="{454207E9-95F6-47EF-90A8-D97D32761088}" name="Colonne5898"/>
    <tableColumn id="5899" xr3:uid="{BA4230AF-FBE8-4F19-8381-44CF61271638}" name="Colonne5899"/>
    <tableColumn id="5900" xr3:uid="{EA99F7B7-2989-4ED3-9FF2-269F03BE7420}" name="Colonne5900"/>
    <tableColumn id="5901" xr3:uid="{F2DE67B6-7928-4C7C-888A-F5496FA1C87F}" name="Colonne5901"/>
    <tableColumn id="5902" xr3:uid="{7CF51606-2CED-4451-8968-999335954B2E}" name="Colonne5902"/>
    <tableColumn id="5903" xr3:uid="{5D71469B-C379-49B4-96C1-D35794818407}" name="Colonne5903"/>
    <tableColumn id="5904" xr3:uid="{5F9DBFE1-5D77-4E4B-9F31-DA8D4A5119FC}" name="Colonne5904"/>
    <tableColumn id="5905" xr3:uid="{5092F179-A896-4EA5-9372-CCF7A1E5F970}" name="Colonne5905"/>
    <tableColumn id="5906" xr3:uid="{921CD394-0D47-4EB2-ACB5-111BAFD397A0}" name="Colonne5906"/>
    <tableColumn id="5907" xr3:uid="{384177EA-3E6D-4268-ACEC-2F7722F19FB9}" name="Colonne5907"/>
    <tableColumn id="5908" xr3:uid="{5A3BB6DB-BFBF-4801-8E84-DE13081EA5FB}" name="Colonne5908"/>
    <tableColumn id="5909" xr3:uid="{689FFFAB-ABFD-4695-A1D7-1E991B6AD1A8}" name="Colonne5909"/>
    <tableColumn id="5910" xr3:uid="{1FDA1DF0-CAF1-4E66-99B2-640696AD3A8C}" name="Colonne5910"/>
    <tableColumn id="5911" xr3:uid="{D82B4D57-A169-479F-8A5C-C8BC8A9CD935}" name="Colonne5911"/>
    <tableColumn id="5912" xr3:uid="{8131BC36-816A-4BB2-A588-D7719F8550FE}" name="Colonne5912"/>
    <tableColumn id="5913" xr3:uid="{19172D15-6C1B-41C8-B988-5E6D823A6EA9}" name="Colonne5913"/>
    <tableColumn id="5914" xr3:uid="{3430ABB0-A182-4DDC-9C1E-00B094360D56}" name="Colonne5914"/>
    <tableColumn id="5915" xr3:uid="{F2C23A0B-31D8-47AD-B465-88FB10E29388}" name="Colonne5915"/>
    <tableColumn id="5916" xr3:uid="{F57E435D-5D05-4CB9-8BC8-0483BD23BFAB}" name="Colonne5916"/>
    <tableColumn id="5917" xr3:uid="{53398F62-A88D-42B8-AA82-2A0632BCFE91}" name="Colonne5917"/>
    <tableColumn id="5918" xr3:uid="{908C1DC4-9D1F-4153-9431-95EDED95D4DB}" name="Colonne5918"/>
    <tableColumn id="5919" xr3:uid="{86283011-7BEB-4960-BE64-F4A3CD10BE32}" name="Colonne5919"/>
    <tableColumn id="5920" xr3:uid="{516E56BA-748D-4401-8BD3-061ECE38DDCB}" name="Colonne5920"/>
    <tableColumn id="5921" xr3:uid="{203CF987-6ECD-4D68-93DD-08CD23D4F3E9}" name="Colonne5921"/>
    <tableColumn id="5922" xr3:uid="{B190F044-3E0D-4EED-BD4B-26922063B629}" name="Colonne5922"/>
    <tableColumn id="5923" xr3:uid="{B35DFF2A-D102-4137-8761-89B5F0FC3C07}" name="Colonne5923"/>
    <tableColumn id="5924" xr3:uid="{FEE5C529-E85F-4DB2-8570-BAEB813F9F2C}" name="Colonne5924"/>
    <tableColumn id="5925" xr3:uid="{9031F38E-EDB2-4AB5-A8EA-2A629B969EB1}" name="Colonne5925"/>
    <tableColumn id="5926" xr3:uid="{CF43E71D-E240-4975-807C-5233D0B6F1FC}" name="Colonne5926"/>
    <tableColumn id="5927" xr3:uid="{C55CA8B6-FC4C-4A69-9CAB-C89BE0CB6EC4}" name="Colonne5927"/>
    <tableColumn id="5928" xr3:uid="{0510EC5E-1077-4401-BB9F-84AFAB7C3437}" name="Colonne5928"/>
    <tableColumn id="5929" xr3:uid="{CBB656BF-CBEB-41FB-9E74-214B5B7E3A81}" name="Colonne5929"/>
    <tableColumn id="5930" xr3:uid="{7933078F-54B4-4ED7-BB5F-0F552DF88960}" name="Colonne5930"/>
    <tableColumn id="5931" xr3:uid="{091035DE-27DA-4703-9001-6FF95686549B}" name="Colonne5931"/>
    <tableColumn id="5932" xr3:uid="{AFA58545-2246-4FA3-B9D7-1FA65B3BA149}" name="Colonne5932"/>
    <tableColumn id="5933" xr3:uid="{C978490D-4D4A-43A4-B82D-E774DBEBF38E}" name="Colonne5933"/>
    <tableColumn id="5934" xr3:uid="{3914390C-B5F7-4FD2-9E81-15B9076BD0A9}" name="Colonne5934"/>
    <tableColumn id="5935" xr3:uid="{6489D94D-4F20-43EC-8D7D-060425825C4F}" name="Colonne5935"/>
    <tableColumn id="5936" xr3:uid="{6CF8FE79-53B8-48FC-B3BD-92E6880C14ED}" name="Colonne5936"/>
    <tableColumn id="5937" xr3:uid="{D38887E8-6D82-4F18-9897-E42974526ABD}" name="Colonne5937"/>
    <tableColumn id="5938" xr3:uid="{63F64B7F-4F11-46F6-961F-F53B03266514}" name="Colonne5938"/>
    <tableColumn id="5939" xr3:uid="{7063E279-161D-42D4-8E66-F9FCD9973392}" name="Colonne5939"/>
    <tableColumn id="5940" xr3:uid="{27A81A99-4BF1-446A-B2E0-8CBBC8F7F77F}" name="Colonne5940"/>
    <tableColumn id="5941" xr3:uid="{9CA57594-2A90-43FF-AD7B-FCB9044816F0}" name="Colonne5941"/>
    <tableColumn id="5942" xr3:uid="{19C0F181-9D88-4A95-B059-694FEAF1A5EA}" name="Colonne5942"/>
    <tableColumn id="5943" xr3:uid="{AC561064-32AE-4BDC-8AF7-F23F0E6E477E}" name="Colonne5943"/>
    <tableColumn id="5944" xr3:uid="{5C391E39-BD95-441D-B2BD-415D6931772A}" name="Colonne5944"/>
    <tableColumn id="5945" xr3:uid="{2BF9B04C-99E4-49A8-9769-BE641E748686}" name="Colonne5945"/>
    <tableColumn id="5946" xr3:uid="{ACD993E5-CFBD-4B03-BAB6-99D7826661F0}" name="Colonne5946"/>
    <tableColumn id="5947" xr3:uid="{A8A9CC8C-A63C-4C20-A580-F2D2D850625D}" name="Colonne5947"/>
    <tableColumn id="5948" xr3:uid="{98DA07F1-EBC7-4E66-8326-F5FD6D574294}" name="Colonne5948"/>
    <tableColumn id="5949" xr3:uid="{9A55BD9D-D78A-4F78-8A22-953E93EE18A2}" name="Colonne5949"/>
    <tableColumn id="5950" xr3:uid="{03A9A2EC-E876-41A1-9DF1-C4D231D84C65}" name="Colonne5950"/>
    <tableColumn id="5951" xr3:uid="{EDD78AC1-E812-4A39-A356-63BC292FA3A0}" name="Colonne5951"/>
    <tableColumn id="5952" xr3:uid="{E3BAAB3E-AF8F-4FFA-8E85-DC2554FC9868}" name="Colonne5952"/>
    <tableColumn id="5953" xr3:uid="{E9D2268C-E9DD-49ED-B394-530968CFA433}" name="Colonne5953"/>
    <tableColumn id="5954" xr3:uid="{CE7AD71D-2E67-4D9B-A783-5BBA1C087810}" name="Colonne5954"/>
    <tableColumn id="5955" xr3:uid="{092FFFCA-56BA-465F-BCD0-C98A4119CAA5}" name="Colonne5955"/>
    <tableColumn id="5956" xr3:uid="{D0CBB4C6-EEC6-4E31-B5E0-2344649502C7}" name="Colonne5956"/>
    <tableColumn id="5957" xr3:uid="{F83564E5-9987-430A-9898-AABD7F080EB2}" name="Colonne5957"/>
    <tableColumn id="5958" xr3:uid="{A5340C39-7A70-4721-9BE2-484C553AEEFE}" name="Colonne5958"/>
    <tableColumn id="5959" xr3:uid="{2468A13B-22D0-4911-926A-F279FAFBB6D1}" name="Colonne5959"/>
    <tableColumn id="5960" xr3:uid="{2908DD94-7BF5-4FE6-8C56-D40226C002DB}" name="Colonne5960"/>
    <tableColumn id="5961" xr3:uid="{416FA0D3-5971-41E7-BA0D-0F31C8CEF654}" name="Colonne5961"/>
    <tableColumn id="5962" xr3:uid="{F0EC4766-8893-41FD-9B35-DD1E926FE423}" name="Colonne5962"/>
    <tableColumn id="5963" xr3:uid="{2B5A6374-AC9D-484F-84B2-C057F4D75977}" name="Colonne5963"/>
    <tableColumn id="5964" xr3:uid="{CFB50404-80F9-4027-A235-49C151A8DB80}" name="Colonne5964"/>
    <tableColumn id="5965" xr3:uid="{4592D12B-3945-486D-89CF-57F35113E798}" name="Colonne5965"/>
    <tableColumn id="5966" xr3:uid="{B5B3F7C1-61BF-4301-9830-AA0D61CEA3EB}" name="Colonne5966"/>
    <tableColumn id="5967" xr3:uid="{1183FF66-4872-4C6E-B44F-8ABFFB9B1C9C}" name="Colonne5967"/>
    <tableColumn id="5968" xr3:uid="{7F3285B7-3CDA-4F37-8B18-1AC905ED1741}" name="Colonne5968"/>
    <tableColumn id="5969" xr3:uid="{3FACFD6B-9124-4A8D-979E-CC4DA3BF0817}" name="Colonne5969"/>
    <tableColumn id="5970" xr3:uid="{40CFEC9F-E325-4C71-BEE6-1D33E7AC8168}" name="Colonne5970"/>
    <tableColumn id="5971" xr3:uid="{D4A7D5B4-A0F7-4741-9626-E8C2408DA1E7}" name="Colonne5971"/>
    <tableColumn id="5972" xr3:uid="{D25A2F8B-BE83-4289-BF4D-16DB6AEE8B09}" name="Colonne5972"/>
    <tableColumn id="5973" xr3:uid="{D857CEF4-1C9E-4AEC-9F5B-E8E37CAF2601}" name="Colonne5973"/>
    <tableColumn id="5974" xr3:uid="{08F260F7-EA0A-4F72-BF60-01A8758BD27B}" name="Colonne5974"/>
    <tableColumn id="5975" xr3:uid="{32A84846-1956-48DE-B907-23B3CEB7EE2C}" name="Colonne5975"/>
    <tableColumn id="5976" xr3:uid="{010083D2-BB1E-40E0-9418-DBFA198268D8}" name="Colonne5976"/>
    <tableColumn id="5977" xr3:uid="{800C4204-E288-45FE-B6BD-227DB92A9A6D}" name="Colonne5977"/>
    <tableColumn id="5978" xr3:uid="{465CEFDC-E639-473B-BD3F-C663F16AED10}" name="Colonne5978"/>
    <tableColumn id="5979" xr3:uid="{DB002EF5-07B5-412A-A426-F46CB3451E5D}" name="Colonne5979"/>
    <tableColumn id="5980" xr3:uid="{1111AA84-BFB1-45D3-8FAB-A203823B960F}" name="Colonne5980"/>
    <tableColumn id="5981" xr3:uid="{8C3BFBC7-7739-424D-8EA1-5E816E1B0F93}" name="Colonne5981"/>
    <tableColumn id="5982" xr3:uid="{9D33627D-6A49-42C4-A9FA-12CC2FE1000D}" name="Colonne5982"/>
    <tableColumn id="5983" xr3:uid="{F9095836-0EB9-4BB5-826A-ABDF1C85CB21}" name="Colonne5983"/>
    <tableColumn id="5984" xr3:uid="{5D7BBA10-8D8F-4988-AE13-4F68B2D12C17}" name="Colonne5984"/>
    <tableColumn id="5985" xr3:uid="{FF200FE4-4B49-4454-A86F-D6CEE69D0BFE}" name="Colonne5985"/>
    <tableColumn id="5986" xr3:uid="{0952BD92-1896-4DE9-826C-FB688DB4B1BF}" name="Colonne5986"/>
    <tableColumn id="5987" xr3:uid="{97329D8D-E52D-441B-AD69-FBF73B8DF9F3}" name="Colonne5987"/>
    <tableColumn id="5988" xr3:uid="{9B243E8D-5645-4863-BCA3-1608F554BC21}" name="Colonne5988"/>
    <tableColumn id="5989" xr3:uid="{84CE7C1C-B14B-433B-A7A2-26251D85C3F9}" name="Colonne5989"/>
    <tableColumn id="5990" xr3:uid="{9C415590-B78A-4286-B142-845AD10E21C0}" name="Colonne5990"/>
    <tableColumn id="5991" xr3:uid="{9637296D-F280-4D5C-A6C0-6728213F186B}" name="Colonne5991"/>
    <tableColumn id="5992" xr3:uid="{7520D00F-B986-4339-8757-A1EBB7FBBDFB}" name="Colonne5992"/>
    <tableColumn id="5993" xr3:uid="{362F1B51-EC69-4045-8788-D7D8E50C51C6}" name="Colonne5993"/>
    <tableColumn id="5994" xr3:uid="{22935411-4A61-4FAA-ADAB-32C2BE8B16BE}" name="Colonne5994"/>
    <tableColumn id="5995" xr3:uid="{6D1FED01-F548-4153-B768-F18E2EEBACAE}" name="Colonne5995"/>
    <tableColumn id="5996" xr3:uid="{252BD59F-8FF2-436B-82A6-D6017A32574F}" name="Colonne5996"/>
    <tableColumn id="5997" xr3:uid="{F085FD3F-4E87-4BBF-BCAC-3720CBBDB198}" name="Colonne5997"/>
    <tableColumn id="5998" xr3:uid="{F41CDE51-BE8C-4066-AD65-805DD3D2E736}" name="Colonne5998"/>
    <tableColumn id="5999" xr3:uid="{C8CCC787-6756-4914-9AA8-48CB33CCDE28}" name="Colonne5999"/>
    <tableColumn id="6000" xr3:uid="{DEDF16DB-AE91-4A1A-B58B-F5961FE2DD0B}" name="Colonne6000"/>
    <tableColumn id="6001" xr3:uid="{812BA472-44B3-405C-A24B-C6B2DDA0E44A}" name="Colonne6001"/>
    <tableColumn id="6002" xr3:uid="{95537D76-F51F-4647-80A0-9A02499BD10D}" name="Colonne6002"/>
    <tableColumn id="6003" xr3:uid="{551116BB-95C0-4B28-BA61-86501F4C58AE}" name="Colonne6003"/>
    <tableColumn id="6004" xr3:uid="{DAA6F44A-4E26-4C12-8A8B-E03D9F80E4A6}" name="Colonne6004"/>
    <tableColumn id="6005" xr3:uid="{D55C5549-ECD2-403A-A4CB-FE33CE5BFE94}" name="Colonne6005"/>
    <tableColumn id="6006" xr3:uid="{636815D1-C2FB-4517-8E9B-49D528065F57}" name="Colonne6006"/>
    <tableColumn id="6007" xr3:uid="{15AF9942-D7C0-436E-A269-F2B306C16167}" name="Colonne6007"/>
    <tableColumn id="6008" xr3:uid="{DB9B4980-80A1-448B-8C0B-AC1E5029C7AB}" name="Colonne6008"/>
    <tableColumn id="6009" xr3:uid="{92DC6336-8388-4B52-A2A9-00EB24AFF672}" name="Colonne6009"/>
    <tableColumn id="6010" xr3:uid="{A20B43C3-57AF-4AC2-8860-0A5C667A26C0}" name="Colonne6010"/>
    <tableColumn id="6011" xr3:uid="{98A31AAD-3EF1-4859-9B1D-1AA3822A23A8}" name="Colonne6011"/>
    <tableColumn id="6012" xr3:uid="{016D0025-2609-425A-A223-DD2A32512953}" name="Colonne6012"/>
    <tableColumn id="6013" xr3:uid="{0EF716EA-6E9D-475B-A967-B1B205BB034D}" name="Colonne6013"/>
    <tableColumn id="6014" xr3:uid="{102A0ACD-AC4C-4D52-BB51-FD39C9F429A6}" name="Colonne6014"/>
    <tableColumn id="6015" xr3:uid="{80A9B20B-4C39-43EE-971E-921A9561A87C}" name="Colonne6015"/>
    <tableColumn id="6016" xr3:uid="{F0BBB75C-5C29-484A-9349-3B4D0107282E}" name="Colonne6016"/>
    <tableColumn id="6017" xr3:uid="{B0147E0F-9B0C-4CD4-8FFB-64D6873F96AD}" name="Colonne6017"/>
    <tableColumn id="6018" xr3:uid="{6D9621B9-CC0C-4657-8328-5223EC4D4234}" name="Colonne6018"/>
    <tableColumn id="6019" xr3:uid="{299FB862-E8B2-4139-9843-447543723A36}" name="Colonne6019"/>
    <tableColumn id="6020" xr3:uid="{CD594382-95BF-4CBF-9069-42DF374C2FF3}" name="Colonne6020"/>
    <tableColumn id="6021" xr3:uid="{7E013210-48D6-411F-8AF9-F2374DB945B6}" name="Colonne6021"/>
    <tableColumn id="6022" xr3:uid="{00828AE3-C179-4E52-AF10-E3DA160AF086}" name="Colonne6022"/>
    <tableColumn id="6023" xr3:uid="{8AF6B31E-85AF-432F-97AD-6F568EE5FD0B}" name="Colonne6023"/>
    <tableColumn id="6024" xr3:uid="{00F69C89-3A6B-4652-BDF8-6BAA45B1DE07}" name="Colonne6024"/>
    <tableColumn id="6025" xr3:uid="{A3D816BA-3D17-40F0-A42F-BA0E94B3C6E2}" name="Colonne6025"/>
    <tableColumn id="6026" xr3:uid="{2F92CBA6-3FCA-4845-BAD9-6A121D5DA510}" name="Colonne6026"/>
    <tableColumn id="6027" xr3:uid="{C3E80730-09E5-449C-A1E2-C61A72C5B436}" name="Colonne6027"/>
    <tableColumn id="6028" xr3:uid="{0150B035-E677-4335-9B7F-8C9CD23A775F}" name="Colonne6028"/>
    <tableColumn id="6029" xr3:uid="{636586E3-6E08-4B57-9EFE-D901D46A11B6}" name="Colonne6029"/>
    <tableColumn id="6030" xr3:uid="{B23F9FA9-5B89-47FC-BC2F-BFA3E1ECCEBF}" name="Colonne6030"/>
    <tableColumn id="6031" xr3:uid="{82E2C1A1-FBFC-481E-9926-F6C29F4B4B82}" name="Colonne6031"/>
    <tableColumn id="6032" xr3:uid="{473E4679-F1EA-4FE1-9B32-5BCB127BF52F}" name="Colonne6032"/>
    <tableColumn id="6033" xr3:uid="{5610F13E-FCE3-4481-8CFA-B7CB227868AD}" name="Colonne6033"/>
    <tableColumn id="6034" xr3:uid="{E83424A3-BE07-42BE-B365-4DAD8A06B235}" name="Colonne6034"/>
    <tableColumn id="6035" xr3:uid="{625F5CBD-91DD-4D6A-9C07-C40E4E1808C5}" name="Colonne6035"/>
    <tableColumn id="6036" xr3:uid="{B9F602A8-E3DE-4DF6-9863-CFEC9A671804}" name="Colonne6036"/>
    <tableColumn id="6037" xr3:uid="{EDE14AB1-D7AD-4564-94F4-673A57C904E8}" name="Colonne6037"/>
    <tableColumn id="6038" xr3:uid="{6A89EC51-5E81-4A8F-AAC8-43C82C0AB47F}" name="Colonne6038"/>
    <tableColumn id="6039" xr3:uid="{62221081-3B90-4C13-B0A5-56E3F91BAB0F}" name="Colonne6039"/>
    <tableColumn id="6040" xr3:uid="{6E154A23-26BE-4D9E-B347-BB35CD0A368A}" name="Colonne6040"/>
    <tableColumn id="6041" xr3:uid="{A59590E8-86DE-44D4-87BC-D30D9AC5B03C}" name="Colonne6041"/>
    <tableColumn id="6042" xr3:uid="{C77FE343-50C6-4A48-A3B3-71E0B5E3DDFC}" name="Colonne6042"/>
    <tableColumn id="6043" xr3:uid="{806BCFB3-FF60-4B82-89F3-4397A15C07F8}" name="Colonne6043"/>
    <tableColumn id="6044" xr3:uid="{F24606C2-2489-4AE1-8F61-FFB937399AC3}" name="Colonne6044"/>
    <tableColumn id="6045" xr3:uid="{6747528A-4486-4EDE-A184-E647D20A7B27}" name="Colonne6045"/>
    <tableColumn id="6046" xr3:uid="{18C35D8F-D6A0-4AAC-9C14-C0B94B27D180}" name="Colonne6046"/>
    <tableColumn id="6047" xr3:uid="{44040DE6-DDBA-427B-A729-AC4591445874}" name="Colonne6047"/>
    <tableColumn id="6048" xr3:uid="{2E1F97F1-7AD9-4C39-ACD9-7E0BC2176AED}" name="Colonne6048"/>
    <tableColumn id="6049" xr3:uid="{4AAE01FB-3796-4D9E-82A2-4E4DBD510EC7}" name="Colonne6049"/>
    <tableColumn id="6050" xr3:uid="{35E04F47-F467-4C57-943A-8298DF7EDBA2}" name="Colonne6050"/>
    <tableColumn id="6051" xr3:uid="{E46D78F1-5E3E-423D-97BC-6E7ABF1F7170}" name="Colonne6051"/>
    <tableColumn id="6052" xr3:uid="{3435A8AC-6CD1-4635-A86B-71B5FB51D3B3}" name="Colonne6052"/>
    <tableColumn id="6053" xr3:uid="{17D926E6-1ACC-47B4-B9AB-EB6F4DD02C4E}" name="Colonne6053"/>
    <tableColumn id="6054" xr3:uid="{D6D92809-1496-42F4-BD9D-F18C197470F1}" name="Colonne6054"/>
    <tableColumn id="6055" xr3:uid="{944199D3-735F-4EAD-A890-5BA4399A6127}" name="Colonne6055"/>
    <tableColumn id="6056" xr3:uid="{684AC657-8798-4A08-9FE6-27C9D15EC22D}" name="Colonne6056"/>
    <tableColumn id="6057" xr3:uid="{5F1121E7-9275-4553-B2FB-24856ECF38A8}" name="Colonne6057"/>
    <tableColumn id="6058" xr3:uid="{3C36F237-28D6-40D0-A51B-60FA7DD5E776}" name="Colonne6058"/>
    <tableColumn id="6059" xr3:uid="{F669E24D-E03C-4DAC-AF5E-CD0C89385613}" name="Colonne6059"/>
    <tableColumn id="6060" xr3:uid="{9500DB85-B2E0-4562-8FD1-2FCE0560DCC3}" name="Colonne6060"/>
    <tableColumn id="6061" xr3:uid="{7FC38E92-76A5-4B27-AE38-C0F33A4E4001}" name="Colonne6061"/>
    <tableColumn id="6062" xr3:uid="{EC0CE285-FD44-48D7-903F-9293A308DD4C}" name="Colonne6062"/>
    <tableColumn id="6063" xr3:uid="{295BFC70-0854-415A-A666-E229B7F3D721}" name="Colonne6063"/>
    <tableColumn id="6064" xr3:uid="{F4F6F848-1813-4896-BDEB-598E3E001B66}" name="Colonne6064"/>
    <tableColumn id="6065" xr3:uid="{525C1EB3-F958-4784-8A21-2CB0710B7A32}" name="Colonne6065"/>
    <tableColumn id="6066" xr3:uid="{8006556C-B536-4141-A7B9-47BD9EC8A959}" name="Colonne6066"/>
    <tableColumn id="6067" xr3:uid="{648D8A2F-88B2-4769-9B2F-329942D80B62}" name="Colonne6067"/>
    <tableColumn id="6068" xr3:uid="{A3366B65-8ED3-4396-9549-2CAB904AC46A}" name="Colonne6068"/>
    <tableColumn id="6069" xr3:uid="{87DA01AD-FA34-4CC3-83C8-7B997EE343B2}" name="Colonne6069"/>
    <tableColumn id="6070" xr3:uid="{FE87E2B9-A7CE-4EC3-99AA-E29CCB403F1D}" name="Colonne6070"/>
    <tableColumn id="6071" xr3:uid="{2E698EF5-110C-49FE-B19B-810373A82C28}" name="Colonne6071"/>
    <tableColumn id="6072" xr3:uid="{8530A6EA-6742-4B3B-B010-23D8763587F9}" name="Colonne6072"/>
    <tableColumn id="6073" xr3:uid="{8703DE72-836D-478E-856C-ACFA8D4402DE}" name="Colonne6073"/>
    <tableColumn id="6074" xr3:uid="{EF881024-DDC3-4FF4-9E65-E4F57793DBD1}" name="Colonne6074"/>
    <tableColumn id="6075" xr3:uid="{7B4C868C-468A-4A67-BF9B-E9817BD0E520}" name="Colonne6075"/>
    <tableColumn id="6076" xr3:uid="{01292A3C-4783-4E58-8100-EDBDFAAED541}" name="Colonne6076"/>
    <tableColumn id="6077" xr3:uid="{EEF9A5AE-83E2-4C89-AC38-AE56299D3AB4}" name="Colonne6077"/>
    <tableColumn id="6078" xr3:uid="{C01D48BE-4D1C-4600-8270-B61D996D903B}" name="Colonne6078"/>
    <tableColumn id="6079" xr3:uid="{7B637857-0A09-4EC0-A860-F6CD0C260681}" name="Colonne6079"/>
    <tableColumn id="6080" xr3:uid="{2533C264-2797-4088-886F-A8B2CF3194B7}" name="Colonne6080"/>
    <tableColumn id="6081" xr3:uid="{015E6E64-E168-4CA5-947D-24FB4F5021ED}" name="Colonne6081"/>
    <tableColumn id="6082" xr3:uid="{35868907-73E2-4CBF-A8FC-55FAF2865F65}" name="Colonne6082"/>
    <tableColumn id="6083" xr3:uid="{9D73FE63-7BA3-43DC-94F4-7B1135EC6E7F}" name="Colonne6083"/>
    <tableColumn id="6084" xr3:uid="{29CF9140-30DA-49B9-B8B9-DBF7B38CCD27}" name="Colonne6084"/>
    <tableColumn id="6085" xr3:uid="{890C6491-F7D5-4FF8-A160-7AE81F98F852}" name="Colonne6085"/>
    <tableColumn id="6086" xr3:uid="{DCDBB9FD-5BE6-418B-B1E4-8BDD5216EAA7}" name="Colonne6086"/>
    <tableColumn id="6087" xr3:uid="{B8CF5CE0-871B-4065-80C5-4F6A7F3FE86A}" name="Colonne6087"/>
    <tableColumn id="6088" xr3:uid="{89FAAC1F-6CF8-452D-90EE-D8447DB50BE9}" name="Colonne6088"/>
    <tableColumn id="6089" xr3:uid="{9622DF7B-1A3D-42B6-BA50-6A58306479DC}" name="Colonne6089"/>
    <tableColumn id="6090" xr3:uid="{155D56DA-3AD2-4DB6-8A7B-EEFA7BF0B4D3}" name="Colonne6090"/>
    <tableColumn id="6091" xr3:uid="{AC863F5D-CE24-42F5-9CD4-A5B715DC0FA3}" name="Colonne6091"/>
    <tableColumn id="6092" xr3:uid="{729940BA-B158-4E61-981B-D0285DD4AC2E}" name="Colonne6092"/>
    <tableColumn id="6093" xr3:uid="{375FAE7E-3251-4BE8-9D8F-0187EA2A36A9}" name="Colonne6093"/>
    <tableColumn id="6094" xr3:uid="{B939F399-3123-48B5-BF42-02C14C56C655}" name="Colonne6094"/>
    <tableColumn id="6095" xr3:uid="{438A7FB5-98F2-41C0-BA48-CD8CD9D51F29}" name="Colonne6095"/>
    <tableColumn id="6096" xr3:uid="{4F3340AB-7276-4440-9938-C8C2EB98D550}" name="Colonne6096"/>
    <tableColumn id="6097" xr3:uid="{EACB390D-6728-460C-933E-A85702E0A1DF}" name="Colonne6097"/>
    <tableColumn id="6098" xr3:uid="{A5967BD7-FBFA-419F-A7F6-1610301A5E20}" name="Colonne6098"/>
    <tableColumn id="6099" xr3:uid="{8B1B2BAB-9645-45F9-877E-FA8815C01D62}" name="Colonne6099"/>
    <tableColumn id="6100" xr3:uid="{C654E21C-EBB7-4FEB-8284-8BC7B320C905}" name="Colonne6100"/>
    <tableColumn id="6101" xr3:uid="{B31C9636-E9A2-4265-9EE2-DD019938E5E9}" name="Colonne6101"/>
    <tableColumn id="6102" xr3:uid="{4D95578B-AA15-4BB0-93F9-13D479669923}" name="Colonne6102"/>
    <tableColumn id="6103" xr3:uid="{CB6A4AE2-D3B3-4E04-9CF6-DCFF045C30D0}" name="Colonne6103"/>
    <tableColumn id="6104" xr3:uid="{5F3701AF-FF46-4BB5-AE4C-54301C41830B}" name="Colonne6104"/>
    <tableColumn id="6105" xr3:uid="{EFC05E98-11A4-4DA8-B534-D1BC5FB2C689}" name="Colonne6105"/>
    <tableColumn id="6106" xr3:uid="{47CC35F7-B03D-45C5-AEA1-A3D86485D019}" name="Colonne6106"/>
    <tableColumn id="6107" xr3:uid="{61AFCC56-967C-4107-B3DE-87983A1359C8}" name="Colonne6107"/>
    <tableColumn id="6108" xr3:uid="{FA92FEA3-EC99-4FD3-B376-ADF8B29C599C}" name="Colonne6108"/>
    <tableColumn id="6109" xr3:uid="{225972A0-4DB5-448D-9D8F-2E1E52950224}" name="Colonne6109"/>
    <tableColumn id="6110" xr3:uid="{935D6FD9-A358-4E9B-9EE3-365EFD73C564}" name="Colonne6110"/>
    <tableColumn id="6111" xr3:uid="{AEC1AC05-C486-471B-94D2-CDCCF56C9D06}" name="Colonne6111"/>
    <tableColumn id="6112" xr3:uid="{DD1EB7EB-3FD5-4923-A551-C44DFD58DE18}" name="Colonne6112"/>
    <tableColumn id="6113" xr3:uid="{CBDD00C4-9BF2-482A-8D2D-6094C41496F0}" name="Colonne6113"/>
    <tableColumn id="6114" xr3:uid="{3E934C82-D1CA-420F-A4C7-F3219506CCD1}" name="Colonne6114"/>
    <tableColumn id="6115" xr3:uid="{383C9F37-0D7A-4178-87E0-C57ECB3547E1}" name="Colonne6115"/>
    <tableColumn id="6116" xr3:uid="{34ADE41F-B690-409E-9A4C-A71E1E6E1301}" name="Colonne6116"/>
    <tableColumn id="6117" xr3:uid="{E62AE170-CDE8-4EE7-A2C9-7399EF58D402}" name="Colonne6117"/>
    <tableColumn id="6118" xr3:uid="{95970A76-A6EA-459C-99F2-B55038CE613D}" name="Colonne6118"/>
    <tableColumn id="6119" xr3:uid="{B33EBC40-DA6A-42B0-8AFD-635C2A483952}" name="Colonne6119"/>
    <tableColumn id="6120" xr3:uid="{92D6812E-EA65-409F-B0B8-8513F4994DAC}" name="Colonne6120"/>
    <tableColumn id="6121" xr3:uid="{F1275190-5A22-4ABD-9F3D-ECAA93D86A83}" name="Colonne6121"/>
    <tableColumn id="6122" xr3:uid="{939B8373-50E6-4033-B5D0-70C1D4431376}" name="Colonne6122"/>
    <tableColumn id="6123" xr3:uid="{F595F23E-2BFB-4531-AA68-AE9174BCE189}" name="Colonne6123"/>
    <tableColumn id="6124" xr3:uid="{A3363E3D-100D-473A-A769-9F6D83EAF85C}" name="Colonne6124"/>
    <tableColumn id="6125" xr3:uid="{F6E19E29-55F0-464E-92A0-840F7AE854BF}" name="Colonne6125"/>
    <tableColumn id="6126" xr3:uid="{0BC6CDF8-E993-4A88-83BA-04D76B5973CC}" name="Colonne6126"/>
    <tableColumn id="6127" xr3:uid="{097DC5FB-8EA7-42C1-8A0A-BB226162F7B8}" name="Colonne6127"/>
    <tableColumn id="6128" xr3:uid="{5C8520AB-834F-4E99-B3A6-A3D742F972FD}" name="Colonne6128"/>
    <tableColumn id="6129" xr3:uid="{557F5DFB-393E-485C-8CFF-1E34D920D48C}" name="Colonne6129"/>
    <tableColumn id="6130" xr3:uid="{1EDDA8C9-0229-4715-A30D-E0DF74B7439C}" name="Colonne6130"/>
    <tableColumn id="6131" xr3:uid="{0047A277-35FE-498E-9C93-545DD3D370C9}" name="Colonne6131"/>
    <tableColumn id="6132" xr3:uid="{0FB58AD2-19D3-4F06-8D24-0B0E66D94284}" name="Colonne6132"/>
    <tableColumn id="6133" xr3:uid="{E7060F3E-1E5B-49A2-9E54-32CA6CABC107}" name="Colonne6133"/>
    <tableColumn id="6134" xr3:uid="{7C234B94-5744-43E3-B1BA-D69AEED26924}" name="Colonne6134"/>
    <tableColumn id="6135" xr3:uid="{4C039688-00BA-4AB8-B210-2C7F43857BCE}" name="Colonne6135"/>
    <tableColumn id="6136" xr3:uid="{26EABBBA-5D7F-494F-AA04-0C354DD10918}" name="Colonne6136"/>
    <tableColumn id="6137" xr3:uid="{3A61448E-E1D3-4857-AD79-81F63FE1DAE4}" name="Colonne6137"/>
    <tableColumn id="6138" xr3:uid="{70E92689-1B5E-43C4-B0DD-274D936DE3E5}" name="Colonne6138"/>
    <tableColumn id="6139" xr3:uid="{B3938880-7625-402A-951B-0B3F1E509061}" name="Colonne6139"/>
    <tableColumn id="6140" xr3:uid="{91087975-89A4-4070-844C-226D43E2ACFA}" name="Colonne6140"/>
    <tableColumn id="6141" xr3:uid="{0FB24072-9893-43CB-8491-B75F565EEDBA}" name="Colonne6141"/>
    <tableColumn id="6142" xr3:uid="{047AA223-8CC2-4B55-BEE4-8956045D09A2}" name="Colonne6142"/>
    <tableColumn id="6143" xr3:uid="{02BE9877-CBC6-4A7E-8254-DD8FCF395EFF}" name="Colonne6143"/>
    <tableColumn id="6144" xr3:uid="{6E2E24AD-7043-42C8-BF6F-7B1CE799A0A7}" name="Colonne6144"/>
    <tableColumn id="6145" xr3:uid="{6036D494-12CC-4A82-9DA7-EE4E0147BEFE}" name="Colonne6145"/>
    <tableColumn id="6146" xr3:uid="{88B5A357-1822-4CBD-9540-F7388BDC3882}" name="Colonne6146"/>
    <tableColumn id="6147" xr3:uid="{299AD641-409D-4D18-9F23-FEA4A86D3C1C}" name="Colonne6147"/>
    <tableColumn id="6148" xr3:uid="{C5A37CD1-C8D6-402A-8878-9D0FD26EABC3}" name="Colonne6148"/>
    <tableColumn id="6149" xr3:uid="{14161FF1-F675-4F0B-BA55-F3BB3766F44A}" name="Colonne6149"/>
    <tableColumn id="6150" xr3:uid="{89A5942F-A8A1-4A83-A82F-76960842517D}" name="Colonne6150"/>
    <tableColumn id="6151" xr3:uid="{B03DB690-DBBE-4CC4-BBE3-262270E30E32}" name="Colonne6151"/>
    <tableColumn id="6152" xr3:uid="{81328F57-BD74-4910-AB1C-A7589CFD4659}" name="Colonne6152"/>
    <tableColumn id="6153" xr3:uid="{2F7BDC69-3B52-4AAA-8198-CD2754497072}" name="Colonne6153"/>
    <tableColumn id="6154" xr3:uid="{B624F632-1298-4F59-8853-C33B11B73B93}" name="Colonne6154"/>
    <tableColumn id="6155" xr3:uid="{DA185076-45CC-4798-AF44-A314AF53CC1E}" name="Colonne6155"/>
    <tableColumn id="6156" xr3:uid="{F3341B2F-1752-4B05-AC79-F95DD1885A3E}" name="Colonne6156"/>
    <tableColumn id="6157" xr3:uid="{DC400BB4-A12B-4E6C-8DC6-E45F134CD814}" name="Colonne6157"/>
    <tableColumn id="6158" xr3:uid="{0DE40829-1609-43DB-8B51-C9953E8E20D0}" name="Colonne6158"/>
    <tableColumn id="6159" xr3:uid="{66BBC64A-1375-4422-B412-73E89B6350FE}" name="Colonne6159"/>
    <tableColumn id="6160" xr3:uid="{48FDCF16-090E-411C-B643-A2317BF9C507}" name="Colonne6160"/>
    <tableColumn id="6161" xr3:uid="{532AE5AC-8F7E-4621-9B80-A81ADA15DA4F}" name="Colonne6161"/>
    <tableColumn id="6162" xr3:uid="{9FAA2E4A-65C0-49E9-BDFF-83E71E860002}" name="Colonne6162"/>
    <tableColumn id="6163" xr3:uid="{8C7DBC50-8D83-4366-8AFC-4D29714F9CE9}" name="Colonne6163"/>
    <tableColumn id="6164" xr3:uid="{521BD42C-8C96-4D29-ACAA-178F1C79531F}" name="Colonne6164"/>
    <tableColumn id="6165" xr3:uid="{833503DE-EE5B-49EB-862D-0CD5EECF69FD}" name="Colonne6165"/>
    <tableColumn id="6166" xr3:uid="{087E7E2C-174F-4CB8-83E5-16AA612DB114}" name="Colonne6166"/>
    <tableColumn id="6167" xr3:uid="{60135E40-F9A7-4207-99DB-8F29457129DF}" name="Colonne6167"/>
    <tableColumn id="6168" xr3:uid="{FBA20434-9D06-4C97-90EE-3D528177FFC9}" name="Colonne6168"/>
    <tableColumn id="6169" xr3:uid="{D2FB26C3-5D0E-4106-900E-4C713FE38073}" name="Colonne6169"/>
    <tableColumn id="6170" xr3:uid="{B3B8A331-D3C1-432D-B8D2-C0A0A5654F15}" name="Colonne6170"/>
    <tableColumn id="6171" xr3:uid="{E13BE442-DA38-42FF-A735-E62C28B65340}" name="Colonne6171"/>
    <tableColumn id="6172" xr3:uid="{A97A5884-EAD1-4669-89E7-4EAC7F84E207}" name="Colonne6172"/>
    <tableColumn id="6173" xr3:uid="{A55A0CDB-3553-41D9-847B-C773E2946825}" name="Colonne6173"/>
    <tableColumn id="6174" xr3:uid="{68B43B9C-2C30-43FD-909A-AF88D018E33B}" name="Colonne6174"/>
    <tableColumn id="6175" xr3:uid="{17242F18-54AC-4A20-AB23-E82655EB11FE}" name="Colonne6175"/>
    <tableColumn id="6176" xr3:uid="{4028E41E-8251-4790-9BE3-6143D5F91BB4}" name="Colonne6176"/>
    <tableColumn id="6177" xr3:uid="{F0765A59-17F7-47D9-8863-CA4DB5D1021C}" name="Colonne6177"/>
    <tableColumn id="6178" xr3:uid="{CD8926CF-84B7-4378-8EDB-288902D153D5}" name="Colonne6178"/>
    <tableColumn id="6179" xr3:uid="{A8A93300-EDAF-4F72-81B9-F39406ACD777}" name="Colonne6179"/>
    <tableColumn id="6180" xr3:uid="{8C622E8C-7A0A-405F-8CBD-B5EF3A7F1F1B}" name="Colonne6180"/>
    <tableColumn id="6181" xr3:uid="{4B0E0CC9-3A9F-48C5-817E-FA51B28B71C4}" name="Colonne6181"/>
    <tableColumn id="6182" xr3:uid="{5C09C62E-F01B-461B-8ABE-C5D8F5EA19FD}" name="Colonne6182"/>
    <tableColumn id="6183" xr3:uid="{EF9C3804-5A2B-4A3E-9554-4E68D24F56B8}" name="Colonne6183"/>
    <tableColumn id="6184" xr3:uid="{88307E7F-5CC7-435E-AEEE-119209505EF3}" name="Colonne6184"/>
    <tableColumn id="6185" xr3:uid="{8155AFAB-A3B5-4F12-B557-570D10DF0B3A}" name="Colonne6185"/>
    <tableColumn id="6186" xr3:uid="{670753D9-2EF6-4E26-9FC3-5712AC2285A9}" name="Colonne6186"/>
    <tableColumn id="6187" xr3:uid="{0FEF1FA5-2661-4221-934D-5061E22C372A}" name="Colonne6187"/>
    <tableColumn id="6188" xr3:uid="{99D2BE0F-86B8-4AC4-8E55-B5D0BB57CF27}" name="Colonne6188"/>
    <tableColumn id="6189" xr3:uid="{363A0009-3429-4FF9-894B-5B1AC83E04BD}" name="Colonne6189"/>
    <tableColumn id="6190" xr3:uid="{A57F119E-C41A-40CB-A1BA-D2DE117B5CAE}" name="Colonne6190"/>
    <tableColumn id="6191" xr3:uid="{29040AC0-A8BA-4F79-87A7-87E0A7DBC429}" name="Colonne6191"/>
    <tableColumn id="6192" xr3:uid="{252C76C9-4308-4C7B-B0A2-2BA5D5494E41}" name="Colonne6192"/>
    <tableColumn id="6193" xr3:uid="{ADD36D5C-57A0-4120-A61D-496532D6C9B7}" name="Colonne6193"/>
    <tableColumn id="6194" xr3:uid="{3AD1FEF3-030B-40B2-ACDB-30B07C951BCB}" name="Colonne6194"/>
    <tableColumn id="6195" xr3:uid="{62D4D5F4-8351-4001-ABFB-B00B2E7642D7}" name="Colonne6195"/>
    <tableColumn id="6196" xr3:uid="{D5F1FC8F-9C54-42DF-8732-9B20DBE79208}" name="Colonne6196"/>
    <tableColumn id="6197" xr3:uid="{0B79C10C-0329-4D70-B686-F9557F82B391}" name="Colonne6197"/>
    <tableColumn id="6198" xr3:uid="{B6FD916E-B43A-4EF6-969E-75513C6A6043}" name="Colonne6198"/>
    <tableColumn id="6199" xr3:uid="{9C3FC4D2-B298-4E05-9752-6F6F1F426EBE}" name="Colonne6199"/>
    <tableColumn id="6200" xr3:uid="{BE54B55E-CD00-4821-AC6A-6F3EDAD163AE}" name="Colonne6200"/>
    <tableColumn id="6201" xr3:uid="{6852F489-8342-4849-A379-6049F127F1D3}" name="Colonne6201"/>
    <tableColumn id="6202" xr3:uid="{E91B6963-0395-4999-9884-ED6A5A8FC56F}" name="Colonne6202"/>
    <tableColumn id="6203" xr3:uid="{2E51EE3C-AF18-4204-B9DE-C8F22D30B22A}" name="Colonne6203"/>
    <tableColumn id="6204" xr3:uid="{F569CED8-0F0F-4228-B484-F522457F3532}" name="Colonne6204"/>
    <tableColumn id="6205" xr3:uid="{33EC3BF7-F802-4321-BAC7-1AD9DA3D62A6}" name="Colonne6205"/>
    <tableColumn id="6206" xr3:uid="{4452B08A-C9B6-4992-BB61-E65BBFB2DC20}" name="Colonne6206"/>
    <tableColumn id="6207" xr3:uid="{B99CB9D9-25D5-4CBC-8292-4CC4A315A4B7}" name="Colonne6207"/>
    <tableColumn id="6208" xr3:uid="{41030494-6642-40D5-A260-6BC8AB9E2228}" name="Colonne6208"/>
    <tableColumn id="6209" xr3:uid="{E5D482C5-3DEE-4785-810C-0A799BC86B2F}" name="Colonne6209"/>
    <tableColumn id="6210" xr3:uid="{C77FC356-C888-4DC4-8D2A-622D2B7C61D0}" name="Colonne6210"/>
    <tableColumn id="6211" xr3:uid="{D73502AD-88B2-41AC-A909-55A725F85BF5}" name="Colonne6211"/>
    <tableColumn id="6212" xr3:uid="{A42545C9-20F7-4C81-A3A6-08C82B541379}" name="Colonne6212"/>
    <tableColumn id="6213" xr3:uid="{4588BC63-FC22-465C-A3AE-B9A07E5078E7}" name="Colonne6213"/>
    <tableColumn id="6214" xr3:uid="{6632FA9F-CB6E-44F8-8D5A-BCC09DCDF81B}" name="Colonne6214"/>
    <tableColumn id="6215" xr3:uid="{FB4A3E75-622F-4D0B-BF89-C48B711D3CC7}" name="Colonne6215"/>
    <tableColumn id="6216" xr3:uid="{3C080A48-BE80-4C10-839D-C0A89B564825}" name="Colonne6216"/>
    <tableColumn id="6217" xr3:uid="{185E1048-6E66-4711-BFE1-02708A6F0C0D}" name="Colonne6217"/>
    <tableColumn id="6218" xr3:uid="{4B56E651-06B6-44BF-9676-956295109269}" name="Colonne6218"/>
    <tableColumn id="6219" xr3:uid="{FEBC5148-9725-4D8B-9AD9-FFCBEC0B1E31}" name="Colonne6219"/>
    <tableColumn id="6220" xr3:uid="{0F096FF3-CF3A-42DE-B437-C0BCCE50F8B1}" name="Colonne6220"/>
    <tableColumn id="6221" xr3:uid="{6CBE77F7-2070-4683-AD2E-95C7BE9973FE}" name="Colonne6221"/>
    <tableColumn id="6222" xr3:uid="{7860F589-1EA2-471B-A3B1-F960DF3D5058}" name="Colonne6222"/>
    <tableColumn id="6223" xr3:uid="{77AB87A5-4CE9-46C6-80FD-86E6701C45C6}" name="Colonne6223"/>
    <tableColumn id="6224" xr3:uid="{2503DA5F-374D-4217-A8EF-4212DFBFD7B0}" name="Colonne6224"/>
    <tableColumn id="6225" xr3:uid="{4D5AF221-8C43-4771-BE3D-C39A9EE9176A}" name="Colonne6225"/>
    <tableColumn id="6226" xr3:uid="{9527A70C-2390-4647-91FA-97E131361F37}" name="Colonne6226"/>
    <tableColumn id="6227" xr3:uid="{CE4968EF-CB9E-4E0A-992C-708E1477386E}" name="Colonne6227"/>
    <tableColumn id="6228" xr3:uid="{1673EA73-1816-41A2-9739-41D3D3CC04C6}" name="Colonne6228"/>
    <tableColumn id="6229" xr3:uid="{35FB5203-A665-4048-8A41-FD14467ED22A}" name="Colonne6229"/>
    <tableColumn id="6230" xr3:uid="{CB09A6C2-8E25-492D-AA73-4CDA86182317}" name="Colonne6230"/>
    <tableColumn id="6231" xr3:uid="{E7E91EE4-B7CF-4F39-A169-12E1ADCACB6C}" name="Colonne6231"/>
    <tableColumn id="6232" xr3:uid="{C08C57A8-AD84-4850-B43B-CF761568C6AC}" name="Colonne6232"/>
    <tableColumn id="6233" xr3:uid="{06D21A9D-EE0A-4D4C-8734-A7BE1B82D86B}" name="Colonne6233"/>
    <tableColumn id="6234" xr3:uid="{166D8DB1-7FAD-4909-A8A7-E608837BE3B5}" name="Colonne6234"/>
    <tableColumn id="6235" xr3:uid="{1E9BE7B3-87D6-4465-8DC3-90850280FDE1}" name="Colonne6235"/>
    <tableColumn id="6236" xr3:uid="{D73B2414-6213-45B5-B072-DEE8858E9396}" name="Colonne6236"/>
    <tableColumn id="6237" xr3:uid="{326660E8-A484-4482-B33A-E74AB4531F76}" name="Colonne6237"/>
    <tableColumn id="6238" xr3:uid="{A9D8AC73-1F7C-4C49-BC65-D7AA8F67A5E6}" name="Colonne6238"/>
    <tableColumn id="6239" xr3:uid="{EE54BB2D-C136-4498-9A15-89A33B02747A}" name="Colonne6239"/>
    <tableColumn id="6240" xr3:uid="{C81DCC2E-DA52-43EB-902E-E92E9845D662}" name="Colonne6240"/>
    <tableColumn id="6241" xr3:uid="{682B59E9-DC2E-49DB-8CE6-3458DBDB9A4F}" name="Colonne6241"/>
    <tableColumn id="6242" xr3:uid="{40BEB456-6A11-44C1-AC1D-6B8EEECC1DDC}" name="Colonne6242"/>
    <tableColumn id="6243" xr3:uid="{677AE4F8-7A51-4B4E-9A20-482FF0368294}" name="Colonne6243"/>
    <tableColumn id="6244" xr3:uid="{0F47AD36-BFDF-4499-90A5-A59DA3FF6FD0}" name="Colonne6244"/>
    <tableColumn id="6245" xr3:uid="{67F60EDA-1130-40A3-9123-BCFD04339754}" name="Colonne6245"/>
    <tableColumn id="6246" xr3:uid="{01A62021-2185-4BE7-B4BB-2A8CFF0C4B4B}" name="Colonne6246"/>
    <tableColumn id="6247" xr3:uid="{6FDCE77D-A76E-4F8B-AECF-4FF70C450D74}" name="Colonne6247"/>
    <tableColumn id="6248" xr3:uid="{8ABC9FF3-EC21-49F8-AA44-3254E658DB6D}" name="Colonne6248"/>
    <tableColumn id="6249" xr3:uid="{AD1BB5DF-E5C0-4411-A2D5-5A7B29CA87B3}" name="Colonne6249"/>
    <tableColumn id="6250" xr3:uid="{91782563-221B-45CB-B8B6-C8DB8C97F7A6}" name="Colonne6250"/>
    <tableColumn id="6251" xr3:uid="{E286A874-9CF3-4503-A291-38F2DA7134C6}" name="Colonne6251"/>
    <tableColumn id="6252" xr3:uid="{1D14D99F-48C8-49B3-BB4C-C4466DD3746A}" name="Colonne6252"/>
    <tableColumn id="6253" xr3:uid="{7C518DF0-508E-4F4D-8338-643BD9136E19}" name="Colonne6253"/>
    <tableColumn id="6254" xr3:uid="{9A4A27A1-79AA-4562-B1E0-75859B91A542}" name="Colonne6254"/>
    <tableColumn id="6255" xr3:uid="{DB519FB1-5194-450E-B1F7-E2A67203B8CD}" name="Colonne6255"/>
    <tableColumn id="6256" xr3:uid="{1164AA2F-37B5-4153-9C2D-79CA4D457995}" name="Colonne6256"/>
    <tableColumn id="6257" xr3:uid="{49EF2D5B-67AD-432E-93AB-CF8E08649C11}" name="Colonne6257"/>
    <tableColumn id="6258" xr3:uid="{11EF22C9-4694-4201-8059-D41D08D129E3}" name="Colonne6258"/>
    <tableColumn id="6259" xr3:uid="{F3DEEC0E-DF8D-401B-9AEA-D29DA2DEA0F2}" name="Colonne6259"/>
    <tableColumn id="6260" xr3:uid="{2DDDB635-B0A2-4274-AEC4-603BE8B69F1E}" name="Colonne6260"/>
    <tableColumn id="6261" xr3:uid="{CDEE21FC-088E-4018-AA54-BBD7F21505E2}" name="Colonne6261"/>
    <tableColumn id="6262" xr3:uid="{679A7D69-4F41-42DE-9919-D3C9EB78F3D6}" name="Colonne6262"/>
    <tableColumn id="6263" xr3:uid="{A29AFA8B-8E95-4737-8CDA-D87A337CB042}" name="Colonne6263"/>
    <tableColumn id="6264" xr3:uid="{7F32A91E-214B-46AC-9070-09C5B33764E6}" name="Colonne6264"/>
    <tableColumn id="6265" xr3:uid="{6827F4C3-4D5F-4929-AA9D-CE952C725B66}" name="Colonne6265"/>
    <tableColumn id="6266" xr3:uid="{C09E8BBE-A73B-4741-8221-5DBCC6022101}" name="Colonne6266"/>
    <tableColumn id="6267" xr3:uid="{33D500B8-C780-4A18-9D6A-9B9B3A900DF9}" name="Colonne6267"/>
    <tableColumn id="6268" xr3:uid="{5491C45F-136C-44FB-947A-D47EECFA51E7}" name="Colonne6268"/>
    <tableColumn id="6269" xr3:uid="{3A681817-5F41-45D5-91A1-DABA8A27E57E}" name="Colonne6269"/>
    <tableColumn id="6270" xr3:uid="{0E8D7895-9347-4248-A10D-B819AE6E0653}" name="Colonne6270"/>
    <tableColumn id="6271" xr3:uid="{B4A48B59-272D-4924-BBC0-8C0AB646CDBB}" name="Colonne6271"/>
    <tableColumn id="6272" xr3:uid="{73F420C7-D2D4-4B77-BEE2-A0EA6015E569}" name="Colonne6272"/>
    <tableColumn id="6273" xr3:uid="{9432CEB4-1439-49BB-A20A-42AC174DA16A}" name="Colonne6273"/>
    <tableColumn id="6274" xr3:uid="{53793CB2-CE81-42B1-B2B7-62096CCCC897}" name="Colonne6274"/>
    <tableColumn id="6275" xr3:uid="{2DE3F44E-5B51-4547-AC5B-FFEF8E57D62F}" name="Colonne6275"/>
    <tableColumn id="6276" xr3:uid="{92C2CC3C-E0ED-48A5-9ED4-CDB1C6E776D6}" name="Colonne6276"/>
    <tableColumn id="6277" xr3:uid="{800804E7-1213-4328-90C3-ECADB347839E}" name="Colonne6277"/>
    <tableColumn id="6278" xr3:uid="{66D1B4B5-8F96-4EBD-B4FB-FD96680B758D}" name="Colonne6278"/>
    <tableColumn id="6279" xr3:uid="{138C1A73-DB57-4E4B-BA78-245A263A12A2}" name="Colonne6279"/>
    <tableColumn id="6280" xr3:uid="{E62774A8-831D-4A9C-B83B-6FA6AD2AD5C4}" name="Colonne6280"/>
    <tableColumn id="6281" xr3:uid="{3677C2B9-9D17-4B4F-8E63-25D1D15BA3B3}" name="Colonne6281"/>
    <tableColumn id="6282" xr3:uid="{119B831B-498E-4229-ABAA-08159E40EAA0}" name="Colonne6282"/>
    <tableColumn id="6283" xr3:uid="{B17B89AE-3095-42CB-8B9B-00033BF26EC0}" name="Colonne6283"/>
    <tableColumn id="6284" xr3:uid="{25C90CA6-9E3F-4E6B-9B41-8CCFBB545FC2}" name="Colonne6284"/>
    <tableColumn id="6285" xr3:uid="{C7A654D8-8429-4ECE-9C26-810513A952DA}" name="Colonne6285"/>
    <tableColumn id="6286" xr3:uid="{CDC48681-EB23-44E9-ACF0-066F542DC610}" name="Colonne6286"/>
    <tableColumn id="6287" xr3:uid="{7773D4DE-8BA1-46CD-BC29-D4F8B0FECA4D}" name="Colonne6287"/>
    <tableColumn id="6288" xr3:uid="{324FAD76-F39C-4D5A-8A04-6BF8B98B7F4A}" name="Colonne6288"/>
    <tableColumn id="6289" xr3:uid="{B468301F-BAA9-4E54-AA02-37250A8410E6}" name="Colonne6289"/>
    <tableColumn id="6290" xr3:uid="{9798DDE1-5D7D-42EA-8E35-179B3CB05D65}" name="Colonne6290"/>
    <tableColumn id="6291" xr3:uid="{A8068277-A101-464E-A18B-5121B83B3E48}" name="Colonne6291"/>
    <tableColumn id="6292" xr3:uid="{EDBF1289-545A-42AC-ACF0-DFA4AF1218C1}" name="Colonne6292"/>
    <tableColumn id="6293" xr3:uid="{53914DEC-AD3A-417C-BB76-C74341F180F1}" name="Colonne6293"/>
    <tableColumn id="6294" xr3:uid="{BF9528ED-B60C-4FFE-B3F6-A3C22A40CA87}" name="Colonne6294"/>
    <tableColumn id="6295" xr3:uid="{05032D46-318C-4C88-8DEB-7C869D3D22C5}" name="Colonne6295"/>
    <tableColumn id="6296" xr3:uid="{7F5B1BCB-1EF9-48FF-B7EE-780903BC9F4B}" name="Colonne6296"/>
    <tableColumn id="6297" xr3:uid="{7D685F51-7BE3-4652-98EE-1266627FDED6}" name="Colonne6297"/>
    <tableColumn id="6298" xr3:uid="{0B2C0DCC-FCDD-42D2-B280-285738E3589F}" name="Colonne6298"/>
    <tableColumn id="6299" xr3:uid="{3D850DF0-06F2-4C25-A28E-580B622DF8B0}" name="Colonne6299"/>
    <tableColumn id="6300" xr3:uid="{588236F0-DF45-4466-B0F3-F6C445568563}" name="Colonne6300"/>
    <tableColumn id="6301" xr3:uid="{BC26C4EF-7703-4ECF-A082-9D4F81FDA100}" name="Colonne6301"/>
    <tableColumn id="6302" xr3:uid="{27748043-2355-4A28-866C-9A8C7DC1383F}" name="Colonne6302"/>
    <tableColumn id="6303" xr3:uid="{C02C1831-D116-4275-8738-1994A05F15D3}" name="Colonne6303"/>
    <tableColumn id="6304" xr3:uid="{0E492078-E4D4-4CFA-94DC-CF44FAED9C79}" name="Colonne6304"/>
    <tableColumn id="6305" xr3:uid="{010EB8FF-EB15-44FA-A62E-CE43A9EAF968}" name="Colonne6305"/>
    <tableColumn id="6306" xr3:uid="{F1B87CE0-93CA-4E0D-81A6-F690793C8F26}" name="Colonne6306"/>
    <tableColumn id="6307" xr3:uid="{E1E22481-52D5-46A6-B3FE-F10E2561195D}" name="Colonne6307"/>
    <tableColumn id="6308" xr3:uid="{DF5D0085-8672-47B4-8AFA-805BFEEF8E02}" name="Colonne6308"/>
    <tableColumn id="6309" xr3:uid="{9A39B563-224C-4E07-8B41-02BF3F4DF3A4}" name="Colonne6309"/>
    <tableColumn id="6310" xr3:uid="{D5A20F12-F14E-40E3-BB89-29026B8DA87C}" name="Colonne6310"/>
    <tableColumn id="6311" xr3:uid="{0AAF9EB9-F925-4067-9010-215F454BBBFF}" name="Colonne6311"/>
    <tableColumn id="6312" xr3:uid="{08AA5DBB-0DA6-41C9-93D6-AB3BF8E567C2}" name="Colonne6312"/>
    <tableColumn id="6313" xr3:uid="{A8352917-FEF4-47FA-84F1-1048B3ABD996}" name="Colonne6313"/>
    <tableColumn id="6314" xr3:uid="{5A872153-56D2-422C-BE78-0BCE542677A2}" name="Colonne6314"/>
    <tableColumn id="6315" xr3:uid="{49692E4B-4B92-4D1F-9A58-DF37FB78440B}" name="Colonne6315"/>
    <tableColumn id="6316" xr3:uid="{BB03F887-EB08-4C41-B728-4B1C1A41321E}" name="Colonne6316"/>
    <tableColumn id="6317" xr3:uid="{B80E15E8-386D-492D-B62A-7AAAD8429CC5}" name="Colonne6317"/>
    <tableColumn id="6318" xr3:uid="{5A51C583-71E9-42FE-95E7-3D5DEE90AC90}" name="Colonne6318"/>
    <tableColumn id="6319" xr3:uid="{8A449B23-2B39-4072-9477-92631588E6CF}" name="Colonne6319"/>
    <tableColumn id="6320" xr3:uid="{0C7E9E49-408F-4720-B5B4-4EAE7E99C102}" name="Colonne6320"/>
    <tableColumn id="6321" xr3:uid="{3816EC27-210E-4D82-9CF3-480AB400C22B}" name="Colonne6321"/>
    <tableColumn id="6322" xr3:uid="{655E3786-6A6A-4048-A218-567E284A0FA2}" name="Colonne6322"/>
    <tableColumn id="6323" xr3:uid="{340AD70A-3E05-4F05-8642-417FDFA1C203}" name="Colonne6323"/>
    <tableColumn id="6324" xr3:uid="{921E4A58-8AD1-40D7-BA38-BB260942B950}" name="Colonne6324"/>
    <tableColumn id="6325" xr3:uid="{5808C7C7-79F6-44B3-81BA-062CA467EAA6}" name="Colonne6325"/>
    <tableColumn id="6326" xr3:uid="{D83802DE-BF56-4F77-B57F-EA9DE99C316A}" name="Colonne6326"/>
    <tableColumn id="6327" xr3:uid="{234AE891-869D-4933-A538-667C21B3B745}" name="Colonne6327"/>
    <tableColumn id="6328" xr3:uid="{59149797-CE66-47E8-A0EE-C72728AC68E2}" name="Colonne6328"/>
    <tableColumn id="6329" xr3:uid="{95BFEA02-28FC-49B7-AB94-6A09FB62F606}" name="Colonne6329"/>
    <tableColumn id="6330" xr3:uid="{F0A8A5A4-C981-4A96-9640-61336FA6CE5A}" name="Colonne6330"/>
    <tableColumn id="6331" xr3:uid="{6994282F-9365-46B4-8E50-02B779303EE6}" name="Colonne6331"/>
    <tableColumn id="6332" xr3:uid="{C6E44F7C-0107-4047-8A62-6633ADD7F60D}" name="Colonne6332"/>
    <tableColumn id="6333" xr3:uid="{D51FE506-1251-44BA-8E0B-0FB4E29F94C0}" name="Colonne6333"/>
    <tableColumn id="6334" xr3:uid="{29A8E742-22B0-406C-BE28-CB8177040823}" name="Colonne6334"/>
    <tableColumn id="6335" xr3:uid="{EE7D7B76-261C-4476-B656-2129A098FD53}" name="Colonne6335"/>
    <tableColumn id="6336" xr3:uid="{13618784-7243-4BCC-A237-9CC1D7CC2773}" name="Colonne6336"/>
    <tableColumn id="6337" xr3:uid="{962BD50B-C166-45D5-A367-82976A6B913F}" name="Colonne6337"/>
    <tableColumn id="6338" xr3:uid="{4F2FAD09-70A5-4715-9AE1-B03215CB2A29}" name="Colonne6338"/>
    <tableColumn id="6339" xr3:uid="{9EE86B15-4813-49CD-B8D6-8DBA1852162B}" name="Colonne6339"/>
    <tableColumn id="6340" xr3:uid="{7C7CF6D0-834F-42F8-A813-F59E835BDBBE}" name="Colonne6340"/>
    <tableColumn id="6341" xr3:uid="{9FEDD837-343E-4167-B996-4C6C0B7151B9}" name="Colonne6341"/>
    <tableColumn id="6342" xr3:uid="{70FC15FA-D465-4F81-B2D1-35C4F84B4BD9}" name="Colonne6342"/>
    <tableColumn id="6343" xr3:uid="{A94D140F-9186-4FF8-907C-0875D9B4F196}" name="Colonne6343"/>
    <tableColumn id="6344" xr3:uid="{5298F430-C9DF-4945-A649-048960B3356A}" name="Colonne6344"/>
    <tableColumn id="6345" xr3:uid="{0EAED7CF-0EF5-4166-AAD0-0C71D54299D5}" name="Colonne6345"/>
    <tableColumn id="6346" xr3:uid="{46537CA0-C2CC-4352-A64A-E13DDF337CB0}" name="Colonne6346"/>
    <tableColumn id="6347" xr3:uid="{2D63A408-D6BA-4F71-A8B8-DAF46A8465A3}" name="Colonne6347"/>
    <tableColumn id="6348" xr3:uid="{975CDE9D-708B-4BEA-B252-7E6D97E33DC0}" name="Colonne6348"/>
    <tableColumn id="6349" xr3:uid="{D4DCFB35-61F9-4794-BF34-378CEACD9989}" name="Colonne6349"/>
    <tableColumn id="6350" xr3:uid="{54D1C405-43FF-40A3-9568-99ED87D0BDBE}" name="Colonne6350"/>
    <tableColumn id="6351" xr3:uid="{EE8AD320-B3F6-49C2-A290-2961B1D507B7}" name="Colonne6351"/>
    <tableColumn id="6352" xr3:uid="{901DFB17-BDBB-4084-9F85-ECF88B8A3915}" name="Colonne6352"/>
    <tableColumn id="6353" xr3:uid="{36F8A5E0-F049-4E49-9DAA-1B7C19EDF23E}" name="Colonne6353"/>
    <tableColumn id="6354" xr3:uid="{2EE929CC-4D4D-4AE9-803E-B28860F24B76}" name="Colonne6354"/>
    <tableColumn id="6355" xr3:uid="{EC4B5C6F-88AF-4D09-8997-F89A6F2842FE}" name="Colonne6355"/>
    <tableColumn id="6356" xr3:uid="{28EED73B-09A6-44A6-B7EA-95FEDD38D451}" name="Colonne6356"/>
    <tableColumn id="6357" xr3:uid="{41A26FB9-42AA-4BCA-B23E-2E389B6A0CE1}" name="Colonne6357"/>
    <tableColumn id="6358" xr3:uid="{F55D3979-6601-4A64-91B1-C1931E62D7CB}" name="Colonne6358"/>
    <tableColumn id="6359" xr3:uid="{36C0F821-2874-47AC-8DC8-56E2A362BB64}" name="Colonne6359"/>
    <tableColumn id="6360" xr3:uid="{761BDE91-10B6-4CA1-8F6B-240730690E78}" name="Colonne6360"/>
    <tableColumn id="6361" xr3:uid="{1555D0D6-067E-441C-929B-9BA655591621}" name="Colonne6361"/>
    <tableColumn id="6362" xr3:uid="{C26B7F7F-EDCF-4108-B847-C2B650933859}" name="Colonne6362"/>
    <tableColumn id="6363" xr3:uid="{8423BD6D-6B09-42B4-A641-2FAE0444009F}" name="Colonne6363"/>
    <tableColumn id="6364" xr3:uid="{AE75EB84-EC31-4A0A-BCDC-E67CE4FC4A4C}" name="Colonne6364"/>
    <tableColumn id="6365" xr3:uid="{37A19AA6-D50E-408E-B13C-DF1D95A57F49}" name="Colonne6365"/>
    <tableColumn id="6366" xr3:uid="{D2DCEAE8-941E-4B3D-A184-82F59FA977C6}" name="Colonne6366"/>
    <tableColumn id="6367" xr3:uid="{6D85D9D9-F615-428F-B2BE-87D92145207C}" name="Colonne6367"/>
    <tableColumn id="6368" xr3:uid="{633945D0-27AF-47EE-BE41-2D0713FDB1CE}" name="Colonne6368"/>
    <tableColumn id="6369" xr3:uid="{BC99BD4A-2C01-4C74-B1EF-F0F6B4A49105}" name="Colonne6369"/>
    <tableColumn id="6370" xr3:uid="{CB18B9C7-95E1-4BE9-97D4-1DF1D01FBAD1}" name="Colonne6370"/>
    <tableColumn id="6371" xr3:uid="{382DC820-0279-40AA-B9A4-E02422EB8275}" name="Colonne6371"/>
    <tableColumn id="6372" xr3:uid="{896C126A-D247-4145-9132-F80351245F9F}" name="Colonne6372"/>
    <tableColumn id="6373" xr3:uid="{E4E4DDBC-8413-421D-88A9-5905A1225999}" name="Colonne6373"/>
    <tableColumn id="6374" xr3:uid="{AFFA6B09-37B6-442A-BC66-613C1C334BFD}" name="Colonne6374"/>
    <tableColumn id="6375" xr3:uid="{34F4F6F7-368C-4C27-B831-D562E126F042}" name="Colonne6375"/>
    <tableColumn id="6376" xr3:uid="{CDA02D3B-5D8B-4469-B148-3B60079207E6}" name="Colonne6376"/>
    <tableColumn id="6377" xr3:uid="{C2C3D4C3-098F-48C5-952A-119A94596109}" name="Colonne6377"/>
    <tableColumn id="6378" xr3:uid="{C9B68E7F-1526-4977-8339-707ED96AB924}" name="Colonne6378"/>
    <tableColumn id="6379" xr3:uid="{F5BF8F76-5333-408E-BA4D-94E8DEC7DABE}" name="Colonne6379"/>
    <tableColumn id="6380" xr3:uid="{25C7D0CE-C9E6-4A95-816D-87AD921D7BE4}" name="Colonne6380"/>
    <tableColumn id="6381" xr3:uid="{913DDD87-53D8-49E0-AD3C-507DC1BA97CE}" name="Colonne6381"/>
    <tableColumn id="6382" xr3:uid="{15AAC9D3-75BC-47CB-80E5-89ADBE75D0B1}" name="Colonne6382"/>
    <tableColumn id="6383" xr3:uid="{E44EE649-8C17-4FBB-A405-6BD35D2F6459}" name="Colonne6383"/>
    <tableColumn id="6384" xr3:uid="{39406082-4AE9-4F14-94DB-FD9E6072E61C}" name="Colonne6384"/>
    <tableColumn id="6385" xr3:uid="{03B9A07F-DE7F-4D7C-A970-A256C3661CF8}" name="Colonne6385"/>
    <tableColumn id="6386" xr3:uid="{03625068-57D3-40EC-87F2-7D7006CE95CC}" name="Colonne6386"/>
    <tableColumn id="6387" xr3:uid="{938327BC-C992-46A8-A214-0427D58A3EEB}" name="Colonne6387"/>
    <tableColumn id="6388" xr3:uid="{8140644F-32AA-47EF-9A07-7A811FD41AAC}" name="Colonne6388"/>
    <tableColumn id="6389" xr3:uid="{2FBF9C07-B6B3-4F8D-9C1B-8E3CD6F48F54}" name="Colonne6389"/>
    <tableColumn id="6390" xr3:uid="{BB4FC0D0-1640-4888-A5F9-CC505F6241C9}" name="Colonne6390"/>
    <tableColumn id="6391" xr3:uid="{1A4DA175-523C-4421-B6C7-2BE4AD3C79C9}" name="Colonne6391"/>
    <tableColumn id="6392" xr3:uid="{FE6B5D0A-5CAE-45FD-A367-F37183CB46F4}" name="Colonne6392"/>
    <tableColumn id="6393" xr3:uid="{D7F68D7C-D85B-45BD-9018-C1BED15CED35}" name="Colonne6393"/>
    <tableColumn id="6394" xr3:uid="{A0C335A7-6586-4121-8498-E0BB764481B0}" name="Colonne6394"/>
    <tableColumn id="6395" xr3:uid="{C3D44008-3F04-462F-AA43-657D87BD3404}" name="Colonne6395"/>
    <tableColumn id="6396" xr3:uid="{181F3BDF-878A-4A30-BFD7-B7FCA439BB48}" name="Colonne6396"/>
    <tableColumn id="6397" xr3:uid="{110DE208-1D31-4066-965A-88F1061F3763}" name="Colonne6397"/>
    <tableColumn id="6398" xr3:uid="{94D5C0E2-9B76-4C53-A416-4BBF18140F00}" name="Colonne6398"/>
    <tableColumn id="6399" xr3:uid="{FE5472A2-451F-4DFC-9D24-1811C5902784}" name="Colonne6399"/>
    <tableColumn id="6400" xr3:uid="{C3434192-AD9B-4595-83DD-D647716F5D02}" name="Colonne6400"/>
    <tableColumn id="6401" xr3:uid="{BEEA7E1B-027A-4996-942D-657662C5F065}" name="Colonne6401"/>
    <tableColumn id="6402" xr3:uid="{BD1F9126-7A31-4EB4-ADE2-F41DF9C10022}" name="Colonne6402"/>
    <tableColumn id="6403" xr3:uid="{C420B866-2DAC-4E2A-916F-0FB197C69FBC}" name="Colonne6403"/>
    <tableColumn id="6404" xr3:uid="{A3462E77-0D96-45A6-9A03-8E15CF35EA26}" name="Colonne6404"/>
    <tableColumn id="6405" xr3:uid="{F587B7FF-ADB1-48B1-8B9F-B1F33F7BE398}" name="Colonne6405"/>
    <tableColumn id="6406" xr3:uid="{F0D4607E-80DE-453B-B58C-3D089E0A3F20}" name="Colonne6406"/>
    <tableColumn id="6407" xr3:uid="{56972F4D-0AB7-4BA0-BC7E-AA090DE1B4D1}" name="Colonne6407"/>
    <tableColumn id="6408" xr3:uid="{ECAA0DFD-01B4-4D67-8D51-41044A25552D}" name="Colonne6408"/>
    <tableColumn id="6409" xr3:uid="{1CE7D43A-FCAD-43D4-BEC5-1581E534D98C}" name="Colonne6409"/>
    <tableColumn id="6410" xr3:uid="{82600F0D-9DCD-460E-BD52-D2A8A5A67A5A}" name="Colonne6410"/>
    <tableColumn id="6411" xr3:uid="{CF2DF314-0C44-41EA-A08E-712D8D6C532C}" name="Colonne6411"/>
    <tableColumn id="6412" xr3:uid="{85C6A698-7E83-423F-AF6F-64CD4068C6FA}" name="Colonne6412"/>
    <tableColumn id="6413" xr3:uid="{9199507E-2140-4058-9CF3-C0AED3BAE33A}" name="Colonne6413"/>
    <tableColumn id="6414" xr3:uid="{AD6B0633-0571-4B89-9563-0DA4335D6A32}" name="Colonne6414"/>
    <tableColumn id="6415" xr3:uid="{AD18B958-1D44-4D1E-9B95-33A7000745BB}" name="Colonne6415"/>
    <tableColumn id="6416" xr3:uid="{65BFF82E-0275-4396-953C-264F738E9723}" name="Colonne6416"/>
    <tableColumn id="6417" xr3:uid="{CE591FF3-0C48-4606-8488-943D08958145}" name="Colonne6417"/>
    <tableColumn id="6418" xr3:uid="{DCB8E35A-A295-4239-96AD-ABD70B9A57D0}" name="Colonne6418"/>
    <tableColumn id="6419" xr3:uid="{D4CFB3A2-94B1-457E-B832-627A95553C0D}" name="Colonne6419"/>
    <tableColumn id="6420" xr3:uid="{B677EFA8-2D3C-49C2-B84F-594311F0F312}" name="Colonne6420"/>
    <tableColumn id="6421" xr3:uid="{B1580394-EA88-4B44-9FB6-E3B7F1439E86}" name="Colonne6421"/>
    <tableColumn id="6422" xr3:uid="{2206ADEF-C260-4996-AECC-CE6B1C074C70}" name="Colonne6422"/>
    <tableColumn id="6423" xr3:uid="{530A0E2E-DFF9-4694-A5FF-891DF968486A}" name="Colonne6423"/>
    <tableColumn id="6424" xr3:uid="{A2DD1ED0-D5EB-4407-A29D-DD9E629EA584}" name="Colonne6424"/>
    <tableColumn id="6425" xr3:uid="{4DDF4510-701B-4FCD-BAE1-194B825508E5}" name="Colonne6425"/>
    <tableColumn id="6426" xr3:uid="{E57BAA68-CBBA-4203-AFCD-C820F71C7E98}" name="Colonne6426"/>
    <tableColumn id="6427" xr3:uid="{06632AF8-6CB6-4F6E-A55A-BE2F4FFE04DD}" name="Colonne6427"/>
    <tableColumn id="6428" xr3:uid="{1DB11D4B-A3F3-4307-BBA2-9CF20D557712}" name="Colonne6428"/>
    <tableColumn id="6429" xr3:uid="{29ABB574-BD27-4D05-91A4-AC291C44C626}" name="Colonne6429"/>
    <tableColumn id="6430" xr3:uid="{E939D545-5D21-4105-8F6B-A4DB40CFC456}" name="Colonne6430"/>
    <tableColumn id="6431" xr3:uid="{D4360A61-FA17-445F-A5F1-B00520626ED4}" name="Colonne6431"/>
    <tableColumn id="6432" xr3:uid="{AE6959A1-F876-4CE2-93A7-0FEE0D5982F8}" name="Colonne6432"/>
    <tableColumn id="6433" xr3:uid="{BE0BA38F-04FD-4D2F-833D-AE35929644DF}" name="Colonne6433"/>
    <tableColumn id="6434" xr3:uid="{6F3D5CFA-8AB5-453F-9237-531DAEA659F9}" name="Colonne6434"/>
    <tableColumn id="6435" xr3:uid="{92B3CC27-8530-4825-A841-9FB6B5025B62}" name="Colonne6435"/>
    <tableColumn id="6436" xr3:uid="{1F00AD69-753D-431D-8870-1C3BD014DAD2}" name="Colonne6436"/>
    <tableColumn id="6437" xr3:uid="{C2C0778F-3BFC-450A-A2E1-EEDE48A82C23}" name="Colonne6437"/>
    <tableColumn id="6438" xr3:uid="{57EFA5F3-9D6D-4B82-B693-7E5E81841479}" name="Colonne6438"/>
    <tableColumn id="6439" xr3:uid="{BC50B0E6-7009-476D-A459-8DDA32610CB4}" name="Colonne6439"/>
    <tableColumn id="6440" xr3:uid="{79831078-62E3-4196-9EA5-18D010A38055}" name="Colonne6440"/>
    <tableColumn id="6441" xr3:uid="{CDA8481E-237B-4462-9E45-CE1DB5CAB468}" name="Colonne6441"/>
    <tableColumn id="6442" xr3:uid="{AB098422-05EE-4A5F-8E9A-3E1D1AA2553A}" name="Colonne6442"/>
    <tableColumn id="6443" xr3:uid="{5492105D-C422-4625-9975-78313B08056E}" name="Colonne6443"/>
    <tableColumn id="6444" xr3:uid="{A8965A8F-06DB-4914-BC72-F8E4625E645E}" name="Colonne6444"/>
    <tableColumn id="6445" xr3:uid="{635E8C43-3B1A-418F-9AAC-C3666BE6FAC7}" name="Colonne6445"/>
    <tableColumn id="6446" xr3:uid="{CA365D2C-4C7F-45BA-A921-DB9A48039884}" name="Colonne6446"/>
    <tableColumn id="6447" xr3:uid="{C9B62E0C-BFD4-4419-B0F5-D4F5042AA7E7}" name="Colonne6447"/>
    <tableColumn id="6448" xr3:uid="{725038F2-379A-47D3-8DB2-E177772391D5}" name="Colonne6448"/>
    <tableColumn id="6449" xr3:uid="{92D33C56-CF0F-4D0D-8A39-308D6C9E900A}" name="Colonne6449"/>
    <tableColumn id="6450" xr3:uid="{9ADD20B4-54A7-47D0-BCF2-EE47846A5E16}" name="Colonne6450"/>
    <tableColumn id="6451" xr3:uid="{D59548E6-E482-47A4-86AA-6950F1E5C2ED}" name="Colonne6451"/>
    <tableColumn id="6452" xr3:uid="{087E7839-EB75-4D21-B76A-1E9CC1DB9B7B}" name="Colonne6452"/>
    <tableColumn id="6453" xr3:uid="{B2A9228B-23FA-4007-9048-FE40FF7D9ACB}" name="Colonne6453"/>
    <tableColumn id="6454" xr3:uid="{733F3DDF-220F-454A-8907-FDA94A76270E}" name="Colonne6454"/>
    <tableColumn id="6455" xr3:uid="{34B0B730-692F-400E-8805-E9542A8D6A79}" name="Colonne6455"/>
    <tableColumn id="6456" xr3:uid="{83B2888E-9CED-440A-BA77-0E502D8BAAE9}" name="Colonne6456"/>
    <tableColumn id="6457" xr3:uid="{E0966BB7-766D-45C4-BC0D-309E09F5F59E}" name="Colonne6457"/>
    <tableColumn id="6458" xr3:uid="{6DDB1164-7C34-4915-A79A-AF89B32CF428}" name="Colonne6458"/>
    <tableColumn id="6459" xr3:uid="{183953B7-0D46-4421-8149-7F2473834EAE}" name="Colonne6459"/>
    <tableColumn id="6460" xr3:uid="{2C087D0C-8D81-4CD8-8446-DD31C3CC6967}" name="Colonne6460"/>
    <tableColumn id="6461" xr3:uid="{E19FAC6F-07DB-413F-AC7A-B5A6312E7AF9}" name="Colonne6461"/>
    <tableColumn id="6462" xr3:uid="{981FE2E3-50EF-4737-A851-77995A02294C}" name="Colonne6462"/>
    <tableColumn id="6463" xr3:uid="{C8ACE729-2546-4382-AD28-0FF76AF4FF88}" name="Colonne6463"/>
    <tableColumn id="6464" xr3:uid="{B3D11ECF-3333-4F82-84E7-BA06FE2A95FB}" name="Colonne6464"/>
    <tableColumn id="6465" xr3:uid="{EB4B8D06-0F9A-4165-9E63-B36755177458}" name="Colonne6465"/>
    <tableColumn id="6466" xr3:uid="{BCF3E382-69C7-4E68-A5AE-7CA988C6C18C}" name="Colonne6466"/>
    <tableColumn id="6467" xr3:uid="{7084183C-7980-4DBC-9BF6-244218746533}" name="Colonne6467"/>
    <tableColumn id="6468" xr3:uid="{5248ED4A-EF96-4170-9169-7AF531775574}" name="Colonne6468"/>
    <tableColumn id="6469" xr3:uid="{EAE11257-D077-4486-8DA6-EF3AA23D9E01}" name="Colonne6469"/>
    <tableColumn id="6470" xr3:uid="{FED66B1E-9D99-47A5-8473-AA0DE57A0DE9}" name="Colonne6470"/>
    <tableColumn id="6471" xr3:uid="{637CD779-0F0F-4B02-B41A-F551AB123C22}" name="Colonne6471"/>
    <tableColumn id="6472" xr3:uid="{3973F6B4-1696-4B0B-AED8-A0107D07A17B}" name="Colonne6472"/>
    <tableColumn id="6473" xr3:uid="{32B57F64-CF4F-48CD-B10F-FA8AEC93C0EE}" name="Colonne6473"/>
    <tableColumn id="6474" xr3:uid="{7AEB3763-3FC0-4553-8488-88D5D20EE07B}" name="Colonne6474"/>
    <tableColumn id="6475" xr3:uid="{6C7A2AA8-FD45-4415-9196-03173B7C6A57}" name="Colonne6475"/>
    <tableColumn id="6476" xr3:uid="{D29DAAF7-A238-425D-9836-A8B648B06B25}" name="Colonne6476"/>
    <tableColumn id="6477" xr3:uid="{BEF03C79-BEDA-42A2-B05E-F1AF5BBA2AC5}" name="Colonne6477"/>
    <tableColumn id="6478" xr3:uid="{8D56620D-A7A9-417B-A209-9B8B97EA58E1}" name="Colonne6478"/>
    <tableColumn id="6479" xr3:uid="{40F226C0-B56D-4E9C-A903-155F0863A9FF}" name="Colonne6479"/>
    <tableColumn id="6480" xr3:uid="{C9242943-EB17-4FBE-BD48-972725FD0DDA}" name="Colonne6480"/>
    <tableColumn id="6481" xr3:uid="{FC193D7B-36C0-4E5C-9B90-77288736C8A3}" name="Colonne6481"/>
    <tableColumn id="6482" xr3:uid="{941DA1C4-FEE5-492E-B2CF-2373F3B80294}" name="Colonne6482"/>
    <tableColumn id="6483" xr3:uid="{1C543939-1FB1-4966-A7AF-6D377AD1AE85}" name="Colonne6483"/>
    <tableColumn id="6484" xr3:uid="{EABB4DD7-C1AD-4D87-ABA7-3583E0920FC7}" name="Colonne6484"/>
    <tableColumn id="6485" xr3:uid="{BBA36FA9-D2E4-44B8-9402-2B895C861D28}" name="Colonne6485"/>
    <tableColumn id="6486" xr3:uid="{DEF1B066-D16C-4D2A-AAAA-228CDB7F7467}" name="Colonne6486"/>
    <tableColumn id="6487" xr3:uid="{6762301D-0D83-4A9D-9562-C922E83AA03B}" name="Colonne6487"/>
    <tableColumn id="6488" xr3:uid="{39E02636-786B-45A9-B238-0D28D64D5424}" name="Colonne6488"/>
    <tableColumn id="6489" xr3:uid="{105FE4D9-70E2-436A-819F-EEB0A7F29581}" name="Colonne6489"/>
    <tableColumn id="6490" xr3:uid="{AC4036A1-9925-47B1-9F2C-2EF252F0979B}" name="Colonne6490"/>
    <tableColumn id="6491" xr3:uid="{5A252059-0D82-44FD-9E45-81F1E96F47A4}" name="Colonne6491"/>
    <tableColumn id="6492" xr3:uid="{52980DEF-DFBC-494B-A519-863D416D41BB}" name="Colonne6492"/>
    <tableColumn id="6493" xr3:uid="{52F9C0E1-EAB4-491A-AA92-0A059D2A2BCE}" name="Colonne6493"/>
    <tableColumn id="6494" xr3:uid="{452465AE-D219-4788-97A4-36548BA6EDDE}" name="Colonne6494"/>
    <tableColumn id="6495" xr3:uid="{4BA740C8-ECE4-4175-8525-1C2BB5A3408E}" name="Colonne6495"/>
    <tableColumn id="6496" xr3:uid="{DE73FCCB-AF30-4C0E-A636-F5ABA9A4882B}" name="Colonne6496"/>
    <tableColumn id="6497" xr3:uid="{553B1E62-EFF2-4AF9-A71F-3F2165787523}" name="Colonne6497"/>
    <tableColumn id="6498" xr3:uid="{B16BE470-802F-40FC-931E-598C52C88A17}" name="Colonne6498"/>
    <tableColumn id="6499" xr3:uid="{039DF6E8-4270-4112-844D-E16482338441}" name="Colonne6499"/>
    <tableColumn id="6500" xr3:uid="{D119ED44-6E92-4A65-92B1-072744011ABE}" name="Colonne6500"/>
    <tableColumn id="6501" xr3:uid="{47201029-77AE-4A9D-A7FD-2C638D97FE6B}" name="Colonne6501"/>
    <tableColumn id="6502" xr3:uid="{65A3DCFD-8451-4F5B-9373-7E6BC495F60C}" name="Colonne6502"/>
    <tableColumn id="6503" xr3:uid="{4A6195F2-CD74-4EE7-B08B-CE88D0C478A1}" name="Colonne6503"/>
    <tableColumn id="6504" xr3:uid="{5E4D053E-95BC-490F-88CF-9CACCCC8C58F}" name="Colonne6504"/>
    <tableColumn id="6505" xr3:uid="{7D5FF869-CCD1-4329-AFF4-EB0FE02193B6}" name="Colonne6505"/>
    <tableColumn id="6506" xr3:uid="{10DBC460-3A2F-48A5-9EF8-3691DFD41F82}" name="Colonne6506"/>
    <tableColumn id="6507" xr3:uid="{55D2E7BB-9E91-4E00-BFE4-369CCC5D2C21}" name="Colonne6507"/>
    <tableColumn id="6508" xr3:uid="{FB9E4C20-545D-4A0B-BF21-B8ACA03114DE}" name="Colonne6508"/>
    <tableColumn id="6509" xr3:uid="{E10944E0-9F42-4670-BA3F-27A361B4DA43}" name="Colonne6509"/>
    <tableColumn id="6510" xr3:uid="{659DD647-FB38-48A0-A359-19AE7FB90187}" name="Colonne6510"/>
    <tableColumn id="6511" xr3:uid="{1080BE86-9261-47AA-BBC2-F2027C2B3762}" name="Colonne6511"/>
    <tableColumn id="6512" xr3:uid="{B6DFB328-EF66-4E7D-9A8B-1D7DA70B0338}" name="Colonne6512"/>
    <tableColumn id="6513" xr3:uid="{1537916C-CAED-4874-A52C-5E5E614F458C}" name="Colonne6513"/>
    <tableColumn id="6514" xr3:uid="{DB73B0BA-5B07-4751-9F3E-AF7BF811D181}" name="Colonne6514"/>
    <tableColumn id="6515" xr3:uid="{EA68220F-1EDD-49E8-9FA4-A4E2990F85A3}" name="Colonne6515"/>
    <tableColumn id="6516" xr3:uid="{FEDDAB64-F5A9-4960-AC45-FB70DB179F86}" name="Colonne6516"/>
    <tableColumn id="6517" xr3:uid="{D9091C8A-7038-43E7-8564-7FBB146A0AEC}" name="Colonne6517"/>
    <tableColumn id="6518" xr3:uid="{7D5E532E-5DCB-4A8F-88EC-0C0F0B8F0ED3}" name="Colonne6518"/>
    <tableColumn id="6519" xr3:uid="{1FE47B17-4979-42E9-896A-18A6DF5895DB}" name="Colonne6519"/>
    <tableColumn id="6520" xr3:uid="{645D2E81-09CC-4D91-A587-B2E034C7B235}" name="Colonne6520"/>
    <tableColumn id="6521" xr3:uid="{5D9513A0-941B-48D5-884E-EDA0E165928E}" name="Colonne6521"/>
    <tableColumn id="6522" xr3:uid="{EA3F4ADD-6244-43BD-8F58-DEE28729A7F7}" name="Colonne6522"/>
    <tableColumn id="6523" xr3:uid="{3120F4CE-9414-42CB-A180-D4A41ED0F9EE}" name="Colonne6523"/>
    <tableColumn id="6524" xr3:uid="{C1025E0C-EBA0-467A-B263-16F8A0788602}" name="Colonne6524"/>
    <tableColumn id="6525" xr3:uid="{6E6E9EC2-8628-4CAB-8BBD-0A6633954141}" name="Colonne6525"/>
    <tableColumn id="6526" xr3:uid="{17812D84-E9DB-41C3-AD3E-B14EC9B77E3A}" name="Colonne6526"/>
    <tableColumn id="6527" xr3:uid="{F9F6FA33-C716-477C-B6DB-C942BF8C2049}" name="Colonne6527"/>
    <tableColumn id="6528" xr3:uid="{82772F44-A546-46D5-97E1-52AB001FD416}" name="Colonne6528"/>
    <tableColumn id="6529" xr3:uid="{0C206C47-D4D0-4053-A2E3-277DE032210E}" name="Colonne6529"/>
    <tableColumn id="6530" xr3:uid="{E767A694-0511-478D-82A5-5AC5F2148473}" name="Colonne6530"/>
    <tableColumn id="6531" xr3:uid="{200378E8-270E-4478-8B3E-9DAF9CA25C38}" name="Colonne6531"/>
    <tableColumn id="6532" xr3:uid="{53578343-7660-49BF-B9DD-C2CB9A842C7D}" name="Colonne6532"/>
    <tableColumn id="6533" xr3:uid="{4022DBE4-BAD2-4E1B-B433-DAC318288242}" name="Colonne6533"/>
    <tableColumn id="6534" xr3:uid="{6F1CF11F-FAC5-41DB-8BB6-81F154689CF4}" name="Colonne6534"/>
    <tableColumn id="6535" xr3:uid="{887F6DC1-4455-4322-8E67-8E66C09C9418}" name="Colonne6535"/>
    <tableColumn id="6536" xr3:uid="{37D72BDA-72A7-4A6F-9C3E-767474F84190}" name="Colonne6536"/>
    <tableColumn id="6537" xr3:uid="{DFA72B85-3922-4D0B-BACD-1C3413F1501F}" name="Colonne6537"/>
    <tableColumn id="6538" xr3:uid="{01C937C2-7D24-4A08-8418-D37AE96FF77B}" name="Colonne6538"/>
    <tableColumn id="6539" xr3:uid="{A91C18F5-95D9-43B2-A545-9CCF80FA5902}" name="Colonne6539"/>
    <tableColumn id="6540" xr3:uid="{CE9C7726-6F7A-4B75-8C78-128D30DAB37E}" name="Colonne6540"/>
    <tableColumn id="6541" xr3:uid="{ECB830ED-D6E4-4619-91A1-9C20367F147E}" name="Colonne6541"/>
    <tableColumn id="6542" xr3:uid="{C0167A68-5849-476B-9330-776D31641FC7}" name="Colonne6542"/>
    <tableColumn id="6543" xr3:uid="{7664365C-920F-459C-9BAA-35361378CDC3}" name="Colonne6543"/>
    <tableColumn id="6544" xr3:uid="{95B82A11-C770-4B8B-93F7-6F5DFB98DAC8}" name="Colonne6544"/>
    <tableColumn id="6545" xr3:uid="{AFA4BDC1-8534-47B0-AC79-A98F2337D198}" name="Colonne6545"/>
    <tableColumn id="6546" xr3:uid="{467A330A-419B-4E2A-B715-D3B64F8ECA52}" name="Colonne6546"/>
    <tableColumn id="6547" xr3:uid="{473156C5-C8D1-4C25-A054-C5A82AB58502}" name="Colonne6547"/>
    <tableColumn id="6548" xr3:uid="{E2BA0A85-C0E0-4F46-A781-0A5B7C9ABF72}" name="Colonne6548"/>
    <tableColumn id="6549" xr3:uid="{CF168D12-56BB-488B-8658-D04E9FDE9347}" name="Colonne6549"/>
    <tableColumn id="6550" xr3:uid="{045883A0-EACD-4BEA-9A0D-D3246CC79669}" name="Colonne6550"/>
    <tableColumn id="6551" xr3:uid="{A8AC7A13-C8F6-4BF5-884B-962A346BEDAD}" name="Colonne6551"/>
    <tableColumn id="6552" xr3:uid="{B6C7BDB7-2249-44E6-8C5A-D1987A618993}" name="Colonne6552"/>
    <tableColumn id="6553" xr3:uid="{AD4CE16D-C5EC-448B-8AB6-9F8696653B46}" name="Colonne6553"/>
    <tableColumn id="6554" xr3:uid="{BA86C97A-737C-4C25-870A-DCBD987B6D51}" name="Colonne6554"/>
    <tableColumn id="6555" xr3:uid="{63EEFA09-73C2-422E-BB25-426A614412F2}" name="Colonne6555"/>
    <tableColumn id="6556" xr3:uid="{8BE8ACD9-6034-455E-A55E-BA952A935528}" name="Colonne6556"/>
    <tableColumn id="6557" xr3:uid="{9A4689D9-5153-4C30-816B-241018BFB64D}" name="Colonne6557"/>
    <tableColumn id="6558" xr3:uid="{B88B115F-D130-41C3-BF87-589E15EC174B}" name="Colonne6558"/>
    <tableColumn id="6559" xr3:uid="{BCFCC52D-8526-4491-AE9C-246FDB96D2D6}" name="Colonne6559"/>
    <tableColumn id="6560" xr3:uid="{F86FDEEF-A2E0-4265-A297-504B73C07427}" name="Colonne6560"/>
    <tableColumn id="6561" xr3:uid="{355B12E3-3DAB-4942-8004-5FACF919600D}" name="Colonne6561"/>
    <tableColumn id="6562" xr3:uid="{365E8D5C-3862-42A0-B9BE-51C5E3850B16}" name="Colonne6562"/>
    <tableColumn id="6563" xr3:uid="{C18E1E90-6654-498F-820C-1E7DB2F6A18C}" name="Colonne6563"/>
    <tableColumn id="6564" xr3:uid="{86C19E8F-AC7D-4ACC-A0AF-FD30621F439A}" name="Colonne6564"/>
    <tableColumn id="6565" xr3:uid="{DA3B9022-3CDC-4FA9-8790-3106C9A052CF}" name="Colonne6565"/>
    <tableColumn id="6566" xr3:uid="{D05491B4-DAB2-4DDC-AA23-B34B23E4B749}" name="Colonne6566"/>
    <tableColumn id="6567" xr3:uid="{84101C42-8D72-4207-9EBA-15EE14E61B42}" name="Colonne6567"/>
    <tableColumn id="6568" xr3:uid="{395E198F-9BF1-44CC-AAF3-B03B91595347}" name="Colonne6568"/>
    <tableColumn id="6569" xr3:uid="{CE3A6B5A-96C0-4FC0-A14F-266AC4289E4D}" name="Colonne6569"/>
    <tableColumn id="6570" xr3:uid="{0C5CF236-21E4-48FC-96B3-AA81B1B57673}" name="Colonne6570"/>
    <tableColumn id="6571" xr3:uid="{844BC574-1BEC-4ED9-8ED1-4EB25D3AF1B7}" name="Colonne6571"/>
    <tableColumn id="6572" xr3:uid="{13643D32-D6FD-4BFC-9871-5CE0570FD5AE}" name="Colonne6572"/>
    <tableColumn id="6573" xr3:uid="{8A816131-E005-44AE-A14D-057219381A17}" name="Colonne6573"/>
    <tableColumn id="6574" xr3:uid="{0BD0F833-C692-4DAF-8A6C-0A163F9CF9CA}" name="Colonne6574"/>
    <tableColumn id="6575" xr3:uid="{1CF719AF-82D9-499C-B020-2346DE09EFD8}" name="Colonne6575"/>
    <tableColumn id="6576" xr3:uid="{6177ABC9-C171-4C4B-A4E1-F389D730CAD8}" name="Colonne6576"/>
    <tableColumn id="6577" xr3:uid="{CAC436E8-39AE-4DED-B2AC-29E33295B502}" name="Colonne6577"/>
    <tableColumn id="6578" xr3:uid="{89F3EAE1-7C88-4906-A278-DD478FBF017E}" name="Colonne6578"/>
    <tableColumn id="6579" xr3:uid="{937B9A29-1BF6-47DC-B713-75102FCAE2FB}" name="Colonne6579"/>
    <tableColumn id="6580" xr3:uid="{10B91AFD-6693-4A17-AD4B-47C0870CA248}" name="Colonne6580"/>
    <tableColumn id="6581" xr3:uid="{C78B2837-3D2A-486F-9E8B-299EB4D7D2AB}" name="Colonne6581"/>
    <tableColumn id="6582" xr3:uid="{31CC11C3-44BE-4740-88BD-7B78E064B2F7}" name="Colonne6582"/>
    <tableColumn id="6583" xr3:uid="{5E35B4C0-A6A2-4596-A0AE-5BA1152192C2}" name="Colonne6583"/>
    <tableColumn id="6584" xr3:uid="{C33CDC0E-0A89-490C-AD65-71FD9B3A59E7}" name="Colonne6584"/>
    <tableColumn id="6585" xr3:uid="{DDDBF41D-EAF8-4DF2-9809-942A2A2DEA82}" name="Colonne6585"/>
    <tableColumn id="6586" xr3:uid="{11AD4326-8AFC-4980-88D9-57375633A2D6}" name="Colonne6586"/>
    <tableColumn id="6587" xr3:uid="{7C2AEDC3-D682-4D38-9336-7238827206E3}" name="Colonne6587"/>
    <tableColumn id="6588" xr3:uid="{1880E71E-D43E-4C39-85A5-A49F222056C3}" name="Colonne6588"/>
    <tableColumn id="6589" xr3:uid="{E56113E0-E764-4688-B1A2-6174A4730DE2}" name="Colonne6589"/>
    <tableColumn id="6590" xr3:uid="{BA9D28EE-EF0D-41E3-A699-38E01A889AD6}" name="Colonne6590"/>
    <tableColumn id="6591" xr3:uid="{19A7224F-8B49-4B4E-A492-DCD53D751C29}" name="Colonne6591"/>
    <tableColumn id="6592" xr3:uid="{BE34AC17-6B6B-4AAC-8CC5-32B7F3286475}" name="Colonne6592"/>
    <tableColumn id="6593" xr3:uid="{D9379DC4-8AF6-4DD9-9CAB-091371F68553}" name="Colonne6593"/>
    <tableColumn id="6594" xr3:uid="{0C261479-8708-409C-8622-CDB2F4E3A362}" name="Colonne6594"/>
    <tableColumn id="6595" xr3:uid="{5AFAA256-72E4-4A2E-BEA4-6F1C4D1C12D8}" name="Colonne6595"/>
    <tableColumn id="6596" xr3:uid="{8FBB6F8E-0EDB-4327-A297-917EBC4332A9}" name="Colonne6596"/>
    <tableColumn id="6597" xr3:uid="{4A28F4B3-D21C-45F8-8A61-53DF3BD6BED1}" name="Colonne6597"/>
    <tableColumn id="6598" xr3:uid="{DB675152-6DE0-4B41-9996-8FAAEB03D9E1}" name="Colonne6598"/>
    <tableColumn id="6599" xr3:uid="{532D3039-1A6A-4D83-B125-C4A33F44050B}" name="Colonne6599"/>
    <tableColumn id="6600" xr3:uid="{1AEA4FB5-DFCA-4443-8F5C-43DB8360B11E}" name="Colonne6600"/>
    <tableColumn id="6601" xr3:uid="{87CFA534-6F52-455A-82C4-D3F9C8B209D9}" name="Colonne6601"/>
    <tableColumn id="6602" xr3:uid="{88EC092B-8FF0-46C7-B16E-CE6B7E9EF2C4}" name="Colonne6602"/>
    <tableColumn id="6603" xr3:uid="{A7B66AFE-908C-4792-8FE8-7528806FF59B}" name="Colonne6603"/>
    <tableColumn id="6604" xr3:uid="{F1385BA5-FC60-4441-9C57-7D37F4E211ED}" name="Colonne6604"/>
    <tableColumn id="6605" xr3:uid="{5C171FEE-7FE9-4ED7-9C17-C4AB8D3A3A54}" name="Colonne6605"/>
    <tableColumn id="6606" xr3:uid="{C3D154A3-AEEE-4FB4-B0D5-28560D2B85BD}" name="Colonne6606"/>
    <tableColumn id="6607" xr3:uid="{FB663CD0-4BC7-455D-88BE-0A581C3314C6}" name="Colonne6607"/>
    <tableColumn id="6608" xr3:uid="{8EE65123-1EE3-4932-B14C-14280B659CCF}" name="Colonne6608"/>
    <tableColumn id="6609" xr3:uid="{7144D8DE-ADCF-4A7D-9AA7-85951815F85C}" name="Colonne6609"/>
    <tableColumn id="6610" xr3:uid="{74D63A54-047E-419E-8881-5799D745B00E}" name="Colonne6610"/>
    <tableColumn id="6611" xr3:uid="{49B5470F-833A-4DB8-A4B1-FE62E513120E}" name="Colonne6611"/>
    <tableColumn id="6612" xr3:uid="{56859241-8160-4EC7-94FE-71CCB7BD7405}" name="Colonne6612"/>
    <tableColumn id="6613" xr3:uid="{98561777-5C16-4FF4-BE84-07A11E78ACAC}" name="Colonne6613"/>
    <tableColumn id="6614" xr3:uid="{C106C1F4-3AFC-42A8-9386-14DB154D1C2B}" name="Colonne6614"/>
    <tableColumn id="6615" xr3:uid="{64AA35CD-CE07-4BDF-A3A2-25A34D9C738D}" name="Colonne6615"/>
    <tableColumn id="6616" xr3:uid="{1BE4C97B-8ECF-4DC4-98B3-EBB84CE1D291}" name="Colonne6616"/>
    <tableColumn id="6617" xr3:uid="{2CD25FF9-7E59-4C06-B1E0-E6395623DD55}" name="Colonne6617"/>
    <tableColumn id="6618" xr3:uid="{2FEAAA5E-4545-4E83-90D3-9816E914AFAB}" name="Colonne6618"/>
    <tableColumn id="6619" xr3:uid="{312DDC5D-51E1-499F-8338-3787F23BF3AE}" name="Colonne6619"/>
    <tableColumn id="6620" xr3:uid="{FC8817DF-BF6C-49C9-A141-A60B532BD72B}" name="Colonne6620"/>
    <tableColumn id="6621" xr3:uid="{152304E6-7BE9-43A9-B662-B3247CFF31EB}" name="Colonne6621"/>
    <tableColumn id="6622" xr3:uid="{4F1E40CB-9BC3-41EF-BB5B-B50F4A806D46}" name="Colonne6622"/>
    <tableColumn id="6623" xr3:uid="{C17632C2-2316-43B9-BFB3-749877B8654F}" name="Colonne6623"/>
    <tableColumn id="6624" xr3:uid="{E3C9436E-0322-451B-AEAF-F9FE11FD8359}" name="Colonne6624"/>
    <tableColumn id="6625" xr3:uid="{46E0B2B5-B8B2-4C55-A660-6EE9AE92A3E3}" name="Colonne6625"/>
    <tableColumn id="6626" xr3:uid="{C8A5413B-F8DE-43E8-9270-24BEE8F90391}" name="Colonne6626"/>
    <tableColumn id="6627" xr3:uid="{1DBB2A73-1EA0-40C1-B274-9D57682FA40E}" name="Colonne6627"/>
    <tableColumn id="6628" xr3:uid="{36526675-CC0E-4810-A235-C45A7FBDB990}" name="Colonne6628"/>
    <tableColumn id="6629" xr3:uid="{DD0B83A2-16B4-4C4C-B593-3E22D242DEE5}" name="Colonne6629"/>
    <tableColumn id="6630" xr3:uid="{3DF8B31C-5939-4FED-BC12-6D0278A72331}" name="Colonne6630"/>
    <tableColumn id="6631" xr3:uid="{B40ACD45-D12C-4FA1-B4D7-BC42C63B2DD7}" name="Colonne6631"/>
    <tableColumn id="6632" xr3:uid="{E25E58C1-210F-45BF-951A-3EC95A9AF2AA}" name="Colonne6632"/>
    <tableColumn id="6633" xr3:uid="{6624790F-0F70-406D-9B26-4073896AA1FC}" name="Colonne6633"/>
    <tableColumn id="6634" xr3:uid="{70B9FCC8-A2C7-4C72-B6F6-B3F6BE2DABAF}" name="Colonne6634"/>
    <tableColumn id="6635" xr3:uid="{CA493799-FE4C-4790-8850-91EA89D81EE3}" name="Colonne6635"/>
    <tableColumn id="6636" xr3:uid="{6E933986-53D3-4536-9B85-7134AE2D3AF1}" name="Colonne6636"/>
    <tableColumn id="6637" xr3:uid="{2BB1A36B-08D6-46EE-B7A2-C8E0B2F004BF}" name="Colonne6637"/>
    <tableColumn id="6638" xr3:uid="{119CF827-5F28-49BE-9BB0-8E77454B93A6}" name="Colonne6638"/>
    <tableColumn id="6639" xr3:uid="{0B920D27-E60A-45AE-B2E9-9D6ABF7235D0}" name="Colonne6639"/>
    <tableColumn id="6640" xr3:uid="{DF973762-24EB-499A-8359-1A3459781CCC}" name="Colonne6640"/>
    <tableColumn id="6641" xr3:uid="{683AF590-5D7F-4EDB-9D16-13BFE073E16A}" name="Colonne6641"/>
    <tableColumn id="6642" xr3:uid="{760121FA-D9EF-4203-ABA1-4F5503D1BF85}" name="Colonne6642"/>
    <tableColumn id="6643" xr3:uid="{229AE199-AE2D-4FCF-B6ED-4DC41211579A}" name="Colonne6643"/>
    <tableColumn id="6644" xr3:uid="{93AB3D78-1D28-4626-9F22-5E65C78B436C}" name="Colonne6644"/>
    <tableColumn id="6645" xr3:uid="{A5110BC6-F16C-4F7B-A374-37F1F8FB4B0F}" name="Colonne6645"/>
    <tableColumn id="6646" xr3:uid="{9D0120F7-2542-44A5-939F-90C88A0AF50E}" name="Colonne6646"/>
    <tableColumn id="6647" xr3:uid="{422A7C1A-B06F-4756-9D51-3D22CE58DD5E}" name="Colonne6647"/>
    <tableColumn id="6648" xr3:uid="{80D1AAD2-E370-4940-ACBA-9B03765BF770}" name="Colonne6648"/>
    <tableColumn id="6649" xr3:uid="{E99963AD-F0CB-47CC-A5C2-BB4F2E1675F4}" name="Colonne6649"/>
    <tableColumn id="6650" xr3:uid="{5A73CF2B-7D14-45D1-AD1B-1050AB72DA4C}" name="Colonne6650"/>
    <tableColumn id="6651" xr3:uid="{E957F694-1A3A-4901-8E93-3C29AD043BF3}" name="Colonne6651"/>
    <tableColumn id="6652" xr3:uid="{080AB140-9C03-4459-A976-6E1358AB3C19}" name="Colonne6652"/>
    <tableColumn id="6653" xr3:uid="{E3644D93-7C75-4788-AE79-46A421FF60BA}" name="Colonne6653"/>
    <tableColumn id="6654" xr3:uid="{D324AACE-29DF-4CC8-B425-05645B242D24}" name="Colonne6654"/>
    <tableColumn id="6655" xr3:uid="{991E1685-D702-4877-8A90-0C00A595399F}" name="Colonne6655"/>
    <tableColumn id="6656" xr3:uid="{1FA585C0-4113-4A92-BC99-B30FDD4C74CC}" name="Colonne6656"/>
    <tableColumn id="6657" xr3:uid="{1F4B6B7C-460C-414D-B680-DF56490776CE}" name="Colonne6657"/>
    <tableColumn id="6658" xr3:uid="{2F3F0720-5EBB-41A9-8964-440BC95CAB4D}" name="Colonne6658"/>
    <tableColumn id="6659" xr3:uid="{3EE630F7-2F99-45A8-B236-D42ACE80EC1E}" name="Colonne6659"/>
    <tableColumn id="6660" xr3:uid="{E08BD976-DF88-4BB7-B178-8E3CDDC002D1}" name="Colonne6660"/>
    <tableColumn id="6661" xr3:uid="{FE310131-04A9-4560-BD4E-E646D9BB9A10}" name="Colonne6661"/>
    <tableColumn id="6662" xr3:uid="{D28780D2-A826-45B1-945F-5F7BF1A4EED5}" name="Colonne6662"/>
    <tableColumn id="6663" xr3:uid="{54E277E6-2FEB-4351-97F2-16075C5B7210}" name="Colonne6663"/>
    <tableColumn id="6664" xr3:uid="{56C395EE-A59F-41F6-8C84-B5C18A4A2AFE}" name="Colonne6664"/>
    <tableColumn id="6665" xr3:uid="{21D27B4E-6120-498E-8090-85C00BD44568}" name="Colonne6665"/>
    <tableColumn id="6666" xr3:uid="{C8203AE4-B5D1-469A-BF7A-5E59AE5EED13}" name="Colonne6666"/>
    <tableColumn id="6667" xr3:uid="{A9906BC7-41D0-4782-A345-5785D13FB66E}" name="Colonne6667"/>
    <tableColumn id="6668" xr3:uid="{CB4C3D71-AD1D-48BF-94B6-BF5D0DF46755}" name="Colonne6668"/>
    <tableColumn id="6669" xr3:uid="{1F244054-5412-4D46-BC83-51B2B6CBA516}" name="Colonne6669"/>
    <tableColumn id="6670" xr3:uid="{EDDE615F-76C5-4D08-B104-C1144995131A}" name="Colonne6670"/>
    <tableColumn id="6671" xr3:uid="{1FF31822-7B79-4942-A4F8-D700F95D8C85}" name="Colonne6671"/>
    <tableColumn id="6672" xr3:uid="{173EF9D9-F26C-4EE7-BBE4-AC362734380D}" name="Colonne6672"/>
    <tableColumn id="6673" xr3:uid="{A6B69D86-B849-45B6-A209-A26921B762AB}" name="Colonne6673"/>
    <tableColumn id="6674" xr3:uid="{E7FDE6F5-1B22-443D-840A-2C3BDB77F2F7}" name="Colonne6674"/>
    <tableColumn id="6675" xr3:uid="{DE915C5D-28D2-4BBE-A881-049EED27173E}" name="Colonne6675"/>
    <tableColumn id="6676" xr3:uid="{6DE16798-9902-4A46-ADD2-91DD23D2FBB4}" name="Colonne6676"/>
    <tableColumn id="6677" xr3:uid="{FF634F66-6127-4E3E-8F48-E42910D7A5BC}" name="Colonne6677"/>
    <tableColumn id="6678" xr3:uid="{8020C1CE-2015-444F-ADF8-C9B90EE51B99}" name="Colonne6678"/>
    <tableColumn id="6679" xr3:uid="{D677A01E-C2E7-40E8-B9A8-7A8ABABFF901}" name="Colonne6679"/>
    <tableColumn id="6680" xr3:uid="{1F23B7B9-2602-448F-A41C-F82F8C4BC080}" name="Colonne6680"/>
    <tableColumn id="6681" xr3:uid="{88D48993-F891-401A-BE69-C642C5E0EFEC}" name="Colonne6681"/>
    <tableColumn id="6682" xr3:uid="{DFC9F9B5-B870-41AC-A6DC-55B3A6D74CFE}" name="Colonne6682"/>
    <tableColumn id="6683" xr3:uid="{5D5F94F2-ED38-4146-94AD-07C64B76A6F0}" name="Colonne6683"/>
    <tableColumn id="6684" xr3:uid="{1EB54561-DE8E-4BB8-A3F7-C2E92EE031D0}" name="Colonne6684"/>
    <tableColumn id="6685" xr3:uid="{B2FA2ED7-66F1-4FE2-A8DA-35CF0B297ED5}" name="Colonne6685"/>
    <tableColumn id="6686" xr3:uid="{6DCAB85E-5CC7-456E-A4DA-097BB9293C3E}" name="Colonne6686"/>
    <tableColumn id="6687" xr3:uid="{B5C1750F-91F1-4840-B977-0B8FBE0E36F4}" name="Colonne6687"/>
    <tableColumn id="6688" xr3:uid="{2CCD235C-AA3D-4130-B94B-AAC814288375}" name="Colonne6688"/>
    <tableColumn id="6689" xr3:uid="{074E7FCF-F5B0-46C0-B07E-9E2B609F4B16}" name="Colonne6689"/>
    <tableColumn id="6690" xr3:uid="{86E24B87-3203-4A92-A16B-6715D3198687}" name="Colonne6690"/>
    <tableColumn id="6691" xr3:uid="{ABB0E96A-1E5A-4F1A-8B72-F16DC4C6F889}" name="Colonne6691"/>
    <tableColumn id="6692" xr3:uid="{93EF8B76-8650-4797-80B7-576CAD27EAA1}" name="Colonne6692"/>
    <tableColumn id="6693" xr3:uid="{6CB56434-B9A5-4C38-94C3-0CF408866310}" name="Colonne6693"/>
    <tableColumn id="6694" xr3:uid="{038A5186-6A64-4167-A2CA-F04BDC5378FE}" name="Colonne6694"/>
    <tableColumn id="6695" xr3:uid="{9BFBE608-123B-4DC6-B81C-CF5E450964A6}" name="Colonne6695"/>
    <tableColumn id="6696" xr3:uid="{49338927-7399-47C3-8D59-C77796F8EEB3}" name="Colonne6696"/>
    <tableColumn id="6697" xr3:uid="{9AC884E3-4749-4540-9A1A-AE2EC32AEAF7}" name="Colonne6697"/>
    <tableColumn id="6698" xr3:uid="{69FF8BBB-0E6C-4B71-9077-2A8B2D2A1223}" name="Colonne6698"/>
    <tableColumn id="6699" xr3:uid="{982096F1-9EBA-43C3-8F6E-6EC0914B875D}" name="Colonne6699"/>
    <tableColumn id="6700" xr3:uid="{F57F4199-C089-42D5-86F0-6B99AC07FADB}" name="Colonne6700"/>
    <tableColumn id="6701" xr3:uid="{E8230B6D-FE78-4CFD-9DF2-209BB0F50C7E}" name="Colonne6701"/>
    <tableColumn id="6702" xr3:uid="{39124C34-5301-4879-AF34-3701B4CDF573}" name="Colonne6702"/>
    <tableColumn id="6703" xr3:uid="{D4DA7FE6-73FF-4C34-8371-0BB6B6FC2811}" name="Colonne6703"/>
    <tableColumn id="6704" xr3:uid="{667D34F7-F9A2-44CD-8622-4D2E51DA8759}" name="Colonne6704"/>
    <tableColumn id="6705" xr3:uid="{E0320B19-2B6C-4B0F-A80A-9FF392DE1F1F}" name="Colonne6705"/>
    <tableColumn id="6706" xr3:uid="{8A46BCD6-B733-4F35-978A-E927A9E93536}" name="Colonne6706"/>
    <tableColumn id="6707" xr3:uid="{385E6DCA-32A9-4397-8D0D-C16DB30EA587}" name="Colonne6707"/>
    <tableColumn id="6708" xr3:uid="{2EA0F1CC-04A1-4E38-8F31-2D512165386E}" name="Colonne6708"/>
    <tableColumn id="6709" xr3:uid="{4820AD78-5BC1-477E-A253-297B889DC2F0}" name="Colonne6709"/>
    <tableColumn id="6710" xr3:uid="{C1C6C88D-2A93-4913-B5AB-AD2E4BEA563C}" name="Colonne6710"/>
    <tableColumn id="6711" xr3:uid="{0D6A8ACF-1090-48F7-80EE-F097AB312D80}" name="Colonne6711"/>
    <tableColumn id="6712" xr3:uid="{32625E0F-5F35-42F4-AA21-1FD144227929}" name="Colonne6712"/>
    <tableColumn id="6713" xr3:uid="{9F8A6A72-C64B-4929-BD1A-4B41B6D3E3D8}" name="Colonne6713"/>
    <tableColumn id="6714" xr3:uid="{AA921B3B-6A39-487B-9DD6-78FD8DF17477}" name="Colonne6714"/>
    <tableColumn id="6715" xr3:uid="{A12E38AC-CD01-46EA-A8AC-82042EF16226}" name="Colonne6715"/>
    <tableColumn id="6716" xr3:uid="{C5A3A89A-4E2F-48AA-BB85-5DC466D510DA}" name="Colonne6716"/>
    <tableColumn id="6717" xr3:uid="{CEC141CC-DF4C-438F-96B7-5D64DF0B6CCC}" name="Colonne6717"/>
    <tableColumn id="6718" xr3:uid="{6D70EE6B-2687-408D-81E8-12547CBF1EF8}" name="Colonne6718"/>
    <tableColumn id="6719" xr3:uid="{45EA5FF4-C2F6-410E-A783-D2D0DD6DF949}" name="Colonne6719"/>
    <tableColumn id="6720" xr3:uid="{60ED0E1C-0E91-449D-A5A6-F4AB96F70369}" name="Colonne6720"/>
    <tableColumn id="6721" xr3:uid="{9CEFC743-7930-4DA3-BDDF-CDE14124B55F}" name="Colonne6721"/>
    <tableColumn id="6722" xr3:uid="{BCA11F06-EFC3-4654-BE42-0CBBC6ECDA9C}" name="Colonne6722"/>
    <tableColumn id="6723" xr3:uid="{CA8B14F4-89E6-43CF-BABB-DDF0853643C1}" name="Colonne6723"/>
    <tableColumn id="6724" xr3:uid="{17E39486-30C4-4A3C-8A52-8BF36B26A845}" name="Colonne6724"/>
    <tableColumn id="6725" xr3:uid="{E86E1D2C-BD5C-4432-95A7-29A9E0AE7FA2}" name="Colonne6725"/>
    <tableColumn id="6726" xr3:uid="{65090991-F663-4A31-B8C2-C09A8851BDBC}" name="Colonne6726"/>
    <tableColumn id="6727" xr3:uid="{ADD9728B-5CE5-4B8B-9BB2-2EBD2D924013}" name="Colonne6727"/>
    <tableColumn id="6728" xr3:uid="{DECC3996-6581-42AA-967F-86DBEA612DF0}" name="Colonne6728"/>
    <tableColumn id="6729" xr3:uid="{457072DE-A892-4BF6-B49F-100B66FDC6FC}" name="Colonne6729"/>
    <tableColumn id="6730" xr3:uid="{94D0F8D1-AFA4-449D-8C63-CBE901B9DEFC}" name="Colonne6730"/>
    <tableColumn id="6731" xr3:uid="{43FA5319-D1EE-414B-8E95-7E2C0955535E}" name="Colonne6731"/>
    <tableColumn id="6732" xr3:uid="{CD3245A9-0382-4DF5-9C92-B424F1BF7366}" name="Colonne6732"/>
    <tableColumn id="6733" xr3:uid="{5C753DC3-70BD-4F76-ABDE-5C1B76960164}" name="Colonne6733"/>
    <tableColumn id="6734" xr3:uid="{BFB46EE0-55FD-4587-92F3-86DF613396D3}" name="Colonne6734"/>
    <tableColumn id="6735" xr3:uid="{2AE60EB6-3FD7-4B34-B824-31DD1B66AC00}" name="Colonne6735"/>
    <tableColumn id="6736" xr3:uid="{4F31D602-3C56-484D-AEA9-9102331568C7}" name="Colonne6736"/>
    <tableColumn id="6737" xr3:uid="{E7CECBCD-3E2A-4D85-8683-F75A8332454C}" name="Colonne6737"/>
    <tableColumn id="6738" xr3:uid="{7208F035-A8CA-4041-82E7-4B5780A388FE}" name="Colonne6738"/>
    <tableColumn id="6739" xr3:uid="{8D8A5B41-E4B6-4939-8FFA-AD9BD4E7CE5D}" name="Colonne6739"/>
    <tableColumn id="6740" xr3:uid="{D00C0165-2B77-4625-AB43-D106C1DFEE5F}" name="Colonne6740"/>
    <tableColumn id="6741" xr3:uid="{A530CA5B-0C4A-4257-BFF0-8FCDA4860FD5}" name="Colonne6741"/>
    <tableColumn id="6742" xr3:uid="{CA6B7469-ACE5-4A37-BBD4-6DAC830DEACD}" name="Colonne6742"/>
    <tableColumn id="6743" xr3:uid="{51B6606A-C0A2-49CD-8E1E-7343FD9EAA8D}" name="Colonne6743"/>
    <tableColumn id="6744" xr3:uid="{15B23C98-B378-49A2-BB9F-2B58B6BB52A6}" name="Colonne6744"/>
    <tableColumn id="6745" xr3:uid="{C17E3CCE-9517-4D3E-BC35-773A38FC584C}" name="Colonne6745"/>
    <tableColumn id="6746" xr3:uid="{5789EDDE-5322-4235-912E-E4AEF22EA9E3}" name="Colonne6746"/>
    <tableColumn id="6747" xr3:uid="{355632ED-21AC-4CCA-9C31-BB93822E0580}" name="Colonne6747"/>
    <tableColumn id="6748" xr3:uid="{1F99DAF6-B0DF-40EE-9116-74F1B1DCAE1F}" name="Colonne6748"/>
    <tableColumn id="6749" xr3:uid="{DC686CAE-9C3E-44F1-8696-39E4C463D74A}" name="Colonne6749"/>
    <tableColumn id="6750" xr3:uid="{DC8D2EFE-4348-4533-A41D-9CAB23D0227D}" name="Colonne6750"/>
    <tableColumn id="6751" xr3:uid="{E175CFA9-39FC-44DB-8605-C4B43FFBFFA4}" name="Colonne6751"/>
    <tableColumn id="6752" xr3:uid="{A5673893-23C1-4768-A3E9-0D2AC0D6BF6A}" name="Colonne6752"/>
    <tableColumn id="6753" xr3:uid="{5A7E69D4-417F-4A8C-B52A-8F7A6954017D}" name="Colonne6753"/>
    <tableColumn id="6754" xr3:uid="{B6F32377-F8D0-4462-ACCA-C048C0ADF640}" name="Colonne6754"/>
    <tableColumn id="6755" xr3:uid="{BDB108EA-70F0-4B43-B611-668792870A19}" name="Colonne6755"/>
    <tableColumn id="6756" xr3:uid="{AAA48EAF-999B-4363-A876-E9BAFDD47A4D}" name="Colonne6756"/>
    <tableColumn id="6757" xr3:uid="{9CB15CB0-D89B-4C77-AC7F-08DDE2C5A8DA}" name="Colonne6757"/>
    <tableColumn id="6758" xr3:uid="{BFA3DDBF-73F9-49DA-95F2-C6595806CCA0}" name="Colonne6758"/>
    <tableColumn id="6759" xr3:uid="{E920B106-DE86-410E-9F2A-A4C5DB4D21A7}" name="Colonne6759"/>
    <tableColumn id="6760" xr3:uid="{0557CB2E-B626-406C-B02C-5E4B1DC9ED78}" name="Colonne6760"/>
    <tableColumn id="6761" xr3:uid="{8718BC43-9F61-4C14-BA46-619FB2FCF631}" name="Colonne6761"/>
    <tableColumn id="6762" xr3:uid="{CCD5CAD2-0078-4776-9BBE-006187B5F384}" name="Colonne6762"/>
    <tableColumn id="6763" xr3:uid="{954CB27E-3520-4C71-9E77-3CA34B0F94D6}" name="Colonne6763"/>
    <tableColumn id="6764" xr3:uid="{C5AB47B7-ADFE-4FDF-B64E-701DE7FBC055}" name="Colonne6764"/>
    <tableColumn id="6765" xr3:uid="{AD362833-7C5F-4D45-AC12-8C5E3C68D1B8}" name="Colonne6765"/>
    <tableColumn id="6766" xr3:uid="{FB0FDABB-A943-401A-9C8A-543A138352C5}" name="Colonne6766"/>
    <tableColumn id="6767" xr3:uid="{51E50980-CC7A-452C-A628-2F4D2CC40C4C}" name="Colonne6767"/>
    <tableColumn id="6768" xr3:uid="{5CA00C75-4BC3-49A3-8135-4584D4426664}" name="Colonne6768"/>
    <tableColumn id="6769" xr3:uid="{A4F72717-6873-4BB4-ADD8-FE295B6AC400}" name="Colonne6769"/>
    <tableColumn id="6770" xr3:uid="{3F998420-5DE5-4953-8E50-BC05A9E9A6BD}" name="Colonne6770"/>
    <tableColumn id="6771" xr3:uid="{447F18E6-D2E0-434B-8D94-59162BD5C3EE}" name="Colonne6771"/>
    <tableColumn id="6772" xr3:uid="{06D84898-17AD-4921-B54B-D15C5B315473}" name="Colonne6772"/>
    <tableColumn id="6773" xr3:uid="{AABCD6A9-D94E-4537-BB03-C543979B10CC}" name="Colonne6773"/>
    <tableColumn id="6774" xr3:uid="{16B1E5F8-F1C1-44A8-A9E0-CB6C77002F29}" name="Colonne6774"/>
    <tableColumn id="6775" xr3:uid="{2328CDD2-491E-413D-AF4B-F0AB36C48A1E}" name="Colonne6775"/>
    <tableColumn id="6776" xr3:uid="{F687AD5D-BA42-4665-A2D4-D652B995CD86}" name="Colonne6776"/>
    <tableColumn id="6777" xr3:uid="{6A2AC2EC-34E7-4CE7-A871-6DA08A592B4F}" name="Colonne6777"/>
    <tableColumn id="6778" xr3:uid="{7EACE4D5-A5B6-4EEE-8023-FCEA65C44179}" name="Colonne6778"/>
    <tableColumn id="6779" xr3:uid="{781941A2-663B-4C89-8752-7A7A0E44EC63}" name="Colonne6779"/>
    <tableColumn id="6780" xr3:uid="{A122B6A8-CC30-4639-800E-752C0A4D74ED}" name="Colonne6780"/>
    <tableColumn id="6781" xr3:uid="{47F3506A-D543-4F56-B8D8-D4E0C6702956}" name="Colonne6781"/>
    <tableColumn id="6782" xr3:uid="{08ED47C2-EF8B-4C1D-AEB5-AB07A3A8650A}" name="Colonne6782"/>
    <tableColumn id="6783" xr3:uid="{52FF2D0D-95C9-494C-BAA3-1F7CEBE6C0C1}" name="Colonne6783"/>
    <tableColumn id="6784" xr3:uid="{72CD77D2-0AC1-4042-AE08-78A0E6A6AE26}" name="Colonne6784"/>
    <tableColumn id="6785" xr3:uid="{4EEAACA2-0057-47A8-8CD9-69E944EC53A5}" name="Colonne6785"/>
    <tableColumn id="6786" xr3:uid="{6F170E59-9866-4BCB-93E0-28C9CF650030}" name="Colonne6786"/>
    <tableColumn id="6787" xr3:uid="{C6895935-C7A5-43CF-BB0B-3B2B954132ED}" name="Colonne6787"/>
    <tableColumn id="6788" xr3:uid="{B09699A9-5418-4D12-9417-3465B6001197}" name="Colonne6788"/>
    <tableColumn id="6789" xr3:uid="{567883AC-81F4-4D47-9BF7-25DC799E6001}" name="Colonne6789"/>
    <tableColumn id="6790" xr3:uid="{82D6B446-B797-4567-A854-9679896C2DA1}" name="Colonne6790"/>
    <tableColumn id="6791" xr3:uid="{B60E0428-7814-4ECE-98B6-6887E9BA33A2}" name="Colonne6791"/>
    <tableColumn id="6792" xr3:uid="{0765449A-D671-4BE8-91D5-10036AB05139}" name="Colonne6792"/>
    <tableColumn id="6793" xr3:uid="{54FB91BA-1921-499E-ABDA-F7A96036B73B}" name="Colonne6793"/>
    <tableColumn id="6794" xr3:uid="{94147413-C44A-4A36-8740-A0005D092FEF}" name="Colonne6794"/>
    <tableColumn id="6795" xr3:uid="{EF82555E-FE95-496F-B0DB-483F649A85F5}" name="Colonne6795"/>
    <tableColumn id="6796" xr3:uid="{BD6057E4-A91F-412D-8105-C2E96924199F}" name="Colonne6796"/>
    <tableColumn id="6797" xr3:uid="{082CC82A-9E47-4519-AA2C-55A78E27C513}" name="Colonne6797"/>
    <tableColumn id="6798" xr3:uid="{33601D37-918C-42C6-AF75-1858F8788982}" name="Colonne6798"/>
    <tableColumn id="6799" xr3:uid="{B301E966-E7E5-4DBE-BB55-70537A5ABF93}" name="Colonne6799"/>
    <tableColumn id="6800" xr3:uid="{8FBF4B20-17FD-4819-85BB-9B53B0F1D36D}" name="Colonne6800"/>
    <tableColumn id="6801" xr3:uid="{7486DB62-403E-4BEE-9FD9-CE504FB788F1}" name="Colonne6801"/>
    <tableColumn id="6802" xr3:uid="{2B36D19C-8A15-449C-8338-1FFB0AF3A4D6}" name="Colonne6802"/>
    <tableColumn id="6803" xr3:uid="{F94EB2D7-B5EF-44EA-A344-C6EA34AAC6DB}" name="Colonne6803"/>
    <tableColumn id="6804" xr3:uid="{C424A92D-75BF-4DDD-BB48-8100C09EC0F4}" name="Colonne6804"/>
    <tableColumn id="6805" xr3:uid="{484099E6-4E4B-43BA-8885-2A86FC63A054}" name="Colonne6805"/>
    <tableColumn id="6806" xr3:uid="{7C6C35A1-16B3-4C95-90CE-75C9B25BE255}" name="Colonne6806"/>
    <tableColumn id="6807" xr3:uid="{4C41F87B-D744-4D3C-A756-073CD4914945}" name="Colonne6807"/>
    <tableColumn id="6808" xr3:uid="{49AFB707-E98F-4581-921A-A989E1EBEAE7}" name="Colonne6808"/>
    <tableColumn id="6809" xr3:uid="{D09A1646-4B3C-4418-B93F-4847925C8287}" name="Colonne6809"/>
    <tableColumn id="6810" xr3:uid="{63ABFC95-58FC-42CF-9715-C341CB456672}" name="Colonne6810"/>
    <tableColumn id="6811" xr3:uid="{29F1189D-F7C3-42D1-AC72-7643D4A50697}" name="Colonne6811"/>
    <tableColumn id="6812" xr3:uid="{259F63F9-3022-4B15-B049-E9DAAFA5A014}" name="Colonne6812"/>
    <tableColumn id="6813" xr3:uid="{7E811938-13FE-4817-BE8F-32B2AFD2F9BC}" name="Colonne6813"/>
    <tableColumn id="6814" xr3:uid="{583B8352-8773-41D7-A40D-8D55489B5A68}" name="Colonne6814"/>
    <tableColumn id="6815" xr3:uid="{C612D9F4-AE30-48DB-9AE1-D0E69CCA4BAF}" name="Colonne6815"/>
    <tableColumn id="6816" xr3:uid="{8828DAB4-154A-49C3-A953-F9986E79E439}" name="Colonne6816"/>
    <tableColumn id="6817" xr3:uid="{FBDD324D-CA28-48F5-AFBE-35C406EF41BA}" name="Colonne6817"/>
    <tableColumn id="6818" xr3:uid="{A19EB7F5-5776-4CE3-A481-55ACFC06F06A}" name="Colonne6818"/>
    <tableColumn id="6819" xr3:uid="{FB123669-0C6C-4BBF-ACBA-FD9879070105}" name="Colonne6819"/>
    <tableColumn id="6820" xr3:uid="{8B82F00E-8B10-4321-84E7-851386CB6C7B}" name="Colonne6820"/>
    <tableColumn id="6821" xr3:uid="{EBCA169E-2642-42E8-A317-29F22E22CEE8}" name="Colonne6821"/>
    <tableColumn id="6822" xr3:uid="{F716E3EA-7AE0-497D-A89F-4CB60AC7F17B}" name="Colonne6822"/>
    <tableColumn id="6823" xr3:uid="{C191D321-1606-4718-A738-41DD468E7D20}" name="Colonne6823"/>
    <tableColumn id="6824" xr3:uid="{90FF54F8-B38A-4578-9205-271E9B01DBA0}" name="Colonne6824"/>
    <tableColumn id="6825" xr3:uid="{ACB21CC6-7E21-4E7B-927F-A7FFBF9B5AA2}" name="Colonne6825"/>
    <tableColumn id="6826" xr3:uid="{2A400343-E10C-4766-B1B2-BF3BC38D6A8D}" name="Colonne6826"/>
    <tableColumn id="6827" xr3:uid="{8182D1EC-7B0A-4559-8BB6-5BD2A2F76A41}" name="Colonne6827"/>
    <tableColumn id="6828" xr3:uid="{186404AE-F60D-4CC5-A9AB-6D2183655BAF}" name="Colonne6828"/>
    <tableColumn id="6829" xr3:uid="{06835C96-FAFC-4FA7-A811-9486968A2623}" name="Colonne6829"/>
    <tableColumn id="6830" xr3:uid="{B8ACB28C-740C-4EE8-821D-CBF60F524B3B}" name="Colonne6830"/>
    <tableColumn id="6831" xr3:uid="{FB40955E-5168-46F2-B7C7-24DC35C32382}" name="Colonne6831"/>
    <tableColumn id="6832" xr3:uid="{15A129CD-34BF-4B44-AB27-C66C8A114F58}" name="Colonne6832"/>
    <tableColumn id="6833" xr3:uid="{6DAFB77D-97AC-4156-82F8-F073D2F1A95D}" name="Colonne6833"/>
    <tableColumn id="6834" xr3:uid="{64C2C426-6081-4A4A-9971-9329454FC8E7}" name="Colonne6834"/>
    <tableColumn id="6835" xr3:uid="{9556CF8B-27AD-4D1A-8035-24B8555DDEB6}" name="Colonne6835"/>
    <tableColumn id="6836" xr3:uid="{AF10855A-8272-4CEF-8005-3CF2DAC13488}" name="Colonne6836"/>
    <tableColumn id="6837" xr3:uid="{B79784E1-B6CB-4E07-B7A6-A0FDF65AF1DE}" name="Colonne6837"/>
    <tableColumn id="6838" xr3:uid="{CEA725E6-C355-4FC4-87AE-4DF88B96779E}" name="Colonne6838"/>
    <tableColumn id="6839" xr3:uid="{C08229FA-56B8-4FD3-A587-1FDDFD502A05}" name="Colonne6839"/>
    <tableColumn id="6840" xr3:uid="{FC3AAA90-EBA3-4FB3-9527-4AF6D9DF34CC}" name="Colonne6840"/>
    <tableColumn id="6841" xr3:uid="{913566C6-059C-4F1D-8B93-73389D9C63B4}" name="Colonne6841"/>
    <tableColumn id="6842" xr3:uid="{DCF0B862-CC1F-43AD-BD84-22BCB7022F6A}" name="Colonne6842"/>
    <tableColumn id="6843" xr3:uid="{1CD68E2D-760A-4959-B8EA-6447DFB27B54}" name="Colonne6843"/>
    <tableColumn id="6844" xr3:uid="{19D2214D-887B-4470-91A9-FFE011132F1C}" name="Colonne6844"/>
    <tableColumn id="6845" xr3:uid="{FA5D6C1F-D8E5-4018-B796-88C91484A835}" name="Colonne6845"/>
    <tableColumn id="6846" xr3:uid="{3533D94B-439F-489F-A23F-54D597DEA6E5}" name="Colonne6846"/>
    <tableColumn id="6847" xr3:uid="{14DA4DF9-0660-4DE0-81DB-A25D2738FF8C}" name="Colonne6847"/>
    <tableColumn id="6848" xr3:uid="{202CACFE-84C9-4316-B6F5-A159D9248729}" name="Colonne6848"/>
    <tableColumn id="6849" xr3:uid="{61E1E9D5-DA11-4FDB-9E7E-C70E20A99087}" name="Colonne6849"/>
    <tableColumn id="6850" xr3:uid="{7701D29A-EA39-4C06-B0B1-898A31009846}" name="Colonne6850"/>
    <tableColumn id="6851" xr3:uid="{B1138FDF-3930-41D0-A724-4965C95B6774}" name="Colonne6851"/>
    <tableColumn id="6852" xr3:uid="{003EC979-E521-4020-9B73-B2A7FC44CD18}" name="Colonne6852"/>
    <tableColumn id="6853" xr3:uid="{C49A8B86-3DFB-4FF3-8E6B-44D2109D9D5D}" name="Colonne6853"/>
    <tableColumn id="6854" xr3:uid="{76D4D420-7FC8-45D6-8886-1DE903B585C2}" name="Colonne6854"/>
    <tableColumn id="6855" xr3:uid="{3B3ACD6B-6349-45A4-8D3B-3DD6AD3A7369}" name="Colonne6855"/>
    <tableColumn id="6856" xr3:uid="{36F4143C-A77E-47BF-B281-EAF4F77245C0}" name="Colonne6856"/>
    <tableColumn id="6857" xr3:uid="{4BE80A81-A636-47FB-A988-67033ACFAB92}" name="Colonne6857"/>
    <tableColumn id="6858" xr3:uid="{4944D7D8-3F3E-4A3B-AB80-F806EA0DDD0F}" name="Colonne6858"/>
    <tableColumn id="6859" xr3:uid="{BABD49A6-E854-48F1-A214-35085F9928E1}" name="Colonne6859"/>
    <tableColumn id="6860" xr3:uid="{090E679E-F96C-4345-86B6-3A43D95BACB5}" name="Colonne6860"/>
    <tableColumn id="6861" xr3:uid="{711AD477-7369-4653-A8B2-3C54A4E2F457}" name="Colonne6861"/>
    <tableColumn id="6862" xr3:uid="{6C88F429-7A44-46D2-88F5-47C9DEAA5B9C}" name="Colonne6862"/>
    <tableColumn id="6863" xr3:uid="{895F4FB4-E5D5-4E1A-A18B-0CA116218ECF}" name="Colonne6863"/>
    <tableColumn id="6864" xr3:uid="{030808C6-AB54-427E-BDE3-EC00D37C98DE}" name="Colonne6864"/>
    <tableColumn id="6865" xr3:uid="{49B2641B-5689-4CDC-A61B-F8D34D01DB35}" name="Colonne6865"/>
    <tableColumn id="6866" xr3:uid="{B6E88557-DE8C-4567-A7ED-F090CF1F814D}" name="Colonne6866"/>
    <tableColumn id="6867" xr3:uid="{DE0E7F4D-5E1D-41C1-B238-C3476A8CA4DD}" name="Colonne6867"/>
    <tableColumn id="6868" xr3:uid="{78E484D8-F291-49DE-86E3-2B6CD28C7024}" name="Colonne6868"/>
    <tableColumn id="6869" xr3:uid="{3094406E-87B6-4C70-ABBC-25DC4110D928}" name="Colonne6869"/>
    <tableColumn id="6870" xr3:uid="{005CCC06-AEAA-423B-8907-2308BDB629F4}" name="Colonne6870"/>
    <tableColumn id="6871" xr3:uid="{1F131600-5979-4062-9DAA-2349C0D85495}" name="Colonne6871"/>
    <tableColumn id="6872" xr3:uid="{BFEA60B8-6C5E-41D8-B269-C0B29AB262CE}" name="Colonne6872"/>
    <tableColumn id="6873" xr3:uid="{62217920-F577-471D-B479-EB83A130724D}" name="Colonne6873"/>
    <tableColumn id="6874" xr3:uid="{A0E0814A-EF04-4B3B-BE80-FA91B40F396E}" name="Colonne6874"/>
    <tableColumn id="6875" xr3:uid="{293E8AE3-947C-460F-8224-5061050BF554}" name="Colonne6875"/>
    <tableColumn id="6876" xr3:uid="{13AE32F2-9067-46D5-9DBF-E32FFFDB542C}" name="Colonne6876"/>
    <tableColumn id="6877" xr3:uid="{F51C6CF2-8806-44B3-8C6E-CFA71E225FB6}" name="Colonne6877"/>
    <tableColumn id="6878" xr3:uid="{867DAEEB-AC4C-4D20-B079-7757A9E7B0CD}" name="Colonne6878"/>
    <tableColumn id="6879" xr3:uid="{71A96FCF-CD01-459E-A707-3FBD360AE9D0}" name="Colonne6879"/>
    <tableColumn id="6880" xr3:uid="{814EAC08-A163-4824-8A06-5B741B459591}" name="Colonne6880"/>
    <tableColumn id="6881" xr3:uid="{9118B52C-4AA9-4EB6-AA54-5DFE8DA81E80}" name="Colonne6881"/>
    <tableColumn id="6882" xr3:uid="{2A949851-23B7-4895-A935-6B452A31DDB5}" name="Colonne6882"/>
    <tableColumn id="6883" xr3:uid="{6236C9B3-9C3F-45C5-9819-830CD4174C64}" name="Colonne6883"/>
    <tableColumn id="6884" xr3:uid="{52D1966F-F113-48A9-B58F-8D5419495378}" name="Colonne6884"/>
    <tableColumn id="6885" xr3:uid="{9300DB79-01EE-4055-BF83-341402C9C294}" name="Colonne6885"/>
    <tableColumn id="6886" xr3:uid="{1F4B69FC-46F1-41B6-B33F-9ADA425A8417}" name="Colonne6886"/>
    <tableColumn id="6887" xr3:uid="{A7C89985-A240-45FA-8F9D-E2FD372CF29E}" name="Colonne6887"/>
    <tableColumn id="6888" xr3:uid="{002D8B26-7E03-44C1-B02B-54CDC29A5841}" name="Colonne6888"/>
    <tableColumn id="6889" xr3:uid="{67ED5385-0F54-4F1D-B90E-C76CE592C34E}" name="Colonne6889"/>
    <tableColumn id="6890" xr3:uid="{36FC6847-668A-488B-99A9-364A6FBAFA84}" name="Colonne6890"/>
    <tableColumn id="6891" xr3:uid="{EFD302DB-AE04-4609-A3C8-F20FD1874364}" name="Colonne6891"/>
    <tableColumn id="6892" xr3:uid="{B0EB00E4-6919-480D-9A15-87B38CE3957B}" name="Colonne6892"/>
    <tableColumn id="6893" xr3:uid="{143A7896-6C8E-419F-9C2F-B9B635DE96A1}" name="Colonne6893"/>
    <tableColumn id="6894" xr3:uid="{3BE61088-9314-41C7-9A09-0E4AB2BF9F1E}" name="Colonne6894"/>
    <tableColumn id="6895" xr3:uid="{81D0E9FB-6A09-416D-AAAC-71ED2AF979D2}" name="Colonne6895"/>
    <tableColumn id="6896" xr3:uid="{24075EEB-E67C-4B4B-9E84-9EB9624F2628}" name="Colonne6896"/>
    <tableColumn id="6897" xr3:uid="{A9E7DB8B-7E24-42BB-B538-8DA744417713}" name="Colonne6897"/>
    <tableColumn id="6898" xr3:uid="{0019F7FA-E721-43D4-8287-88A84141C200}" name="Colonne6898"/>
    <tableColumn id="6899" xr3:uid="{8CF783D0-EC85-4CC0-851F-17164BD50C98}" name="Colonne6899"/>
    <tableColumn id="6900" xr3:uid="{B53A8643-2DBD-4AA5-B1EC-7FC1A321598D}" name="Colonne6900"/>
    <tableColumn id="6901" xr3:uid="{6B89B75E-3055-47B2-B45E-F4F27A771188}" name="Colonne6901"/>
    <tableColumn id="6902" xr3:uid="{9DD5A248-675C-421D-ACAE-4D26B3751754}" name="Colonne6902"/>
    <tableColumn id="6903" xr3:uid="{11B864AA-EA24-454E-A57C-947438C8A9A1}" name="Colonne6903"/>
    <tableColumn id="6904" xr3:uid="{A459E4B5-BD91-406E-BE67-A44AB8304266}" name="Colonne6904"/>
    <tableColumn id="6905" xr3:uid="{5B5BD867-F387-4DE8-A96E-B9224A645B9E}" name="Colonne6905"/>
    <tableColumn id="6906" xr3:uid="{0AC960B9-134D-4B10-BEEC-BD1CDD28C84A}" name="Colonne6906"/>
    <tableColumn id="6907" xr3:uid="{7782355B-26F3-4081-96E1-A1D95DD0CEB6}" name="Colonne6907"/>
    <tableColumn id="6908" xr3:uid="{7BE580B5-49B7-4D90-BA89-2E5158D14716}" name="Colonne6908"/>
    <tableColumn id="6909" xr3:uid="{54FEA99C-6840-4488-81EF-3E216BCA8E3D}" name="Colonne6909"/>
    <tableColumn id="6910" xr3:uid="{4FBCBDEB-E4FF-4870-B412-881E07973F8C}" name="Colonne6910"/>
    <tableColumn id="6911" xr3:uid="{6CC290E2-71C0-45A3-8E7A-78A3F12BD387}" name="Colonne6911"/>
    <tableColumn id="6912" xr3:uid="{D3CA77EB-9A86-4BB9-910E-CA4A64782E75}" name="Colonne6912"/>
    <tableColumn id="6913" xr3:uid="{DD14B49B-3327-4DEE-93B1-7C97869F1E13}" name="Colonne6913"/>
    <tableColumn id="6914" xr3:uid="{7A273781-BD6C-4522-9623-591241471C84}" name="Colonne6914"/>
    <tableColumn id="6915" xr3:uid="{7565F491-8BCB-4ACF-B9D4-CC25A52E23C8}" name="Colonne6915"/>
    <tableColumn id="6916" xr3:uid="{409461F0-B756-4184-9D72-4BC99CF8F316}" name="Colonne6916"/>
    <tableColumn id="6917" xr3:uid="{EFDCC34F-FDCD-4724-902D-FE704F6D651F}" name="Colonne6917"/>
    <tableColumn id="6918" xr3:uid="{E4A1FA06-4E0B-4768-9726-FAE645245970}" name="Colonne6918"/>
    <tableColumn id="6919" xr3:uid="{E5A979E4-7A36-43A9-9188-909A207AC65E}" name="Colonne6919"/>
    <tableColumn id="6920" xr3:uid="{ADDB4947-878F-427F-877B-62516DF66A8C}" name="Colonne6920"/>
    <tableColumn id="6921" xr3:uid="{A06B60C2-7E5E-4AA3-B090-74733F38AA5D}" name="Colonne6921"/>
    <tableColumn id="6922" xr3:uid="{03695FEF-5DD4-4FC6-B975-BAAA00B8F3C8}" name="Colonne6922"/>
    <tableColumn id="6923" xr3:uid="{DC1C67C2-7068-4D3F-B039-3019DC836EC3}" name="Colonne6923"/>
    <tableColumn id="6924" xr3:uid="{F837F718-93BA-4D02-A621-047DBBE9AD9A}" name="Colonne6924"/>
    <tableColumn id="6925" xr3:uid="{0C9FB45B-E4D3-4681-AC9B-905FDC24E957}" name="Colonne6925"/>
    <tableColumn id="6926" xr3:uid="{D560B345-3650-4248-9BE0-7701181427FE}" name="Colonne6926"/>
    <tableColumn id="6927" xr3:uid="{385416F1-F336-43EA-B478-6327C5F6236C}" name="Colonne6927"/>
    <tableColumn id="6928" xr3:uid="{A8733DF8-E67C-4763-B0F0-6CCFABD6ADD7}" name="Colonne6928"/>
    <tableColumn id="6929" xr3:uid="{BC47CAD4-E573-4567-8A99-16CD262AB230}" name="Colonne6929"/>
    <tableColumn id="6930" xr3:uid="{0B3BEF31-2A44-4290-A5B2-CAB540995C6C}" name="Colonne6930"/>
    <tableColumn id="6931" xr3:uid="{035FDD38-8493-42E6-A8BF-B32F18DAE0BE}" name="Colonne6931"/>
    <tableColumn id="6932" xr3:uid="{642705D3-3352-443B-B00D-E4FD311C99A9}" name="Colonne6932"/>
    <tableColumn id="6933" xr3:uid="{76C54EF0-A1F8-4EC2-8EB9-23A985450E92}" name="Colonne6933"/>
    <tableColumn id="6934" xr3:uid="{979258E5-8047-47DA-BD7A-FF8F8255F706}" name="Colonne6934"/>
    <tableColumn id="6935" xr3:uid="{2939C67E-6DE2-4540-B1A7-083F14833B55}" name="Colonne6935"/>
    <tableColumn id="6936" xr3:uid="{559ECF1C-7B2A-4440-86D8-007AE919D0AD}" name="Colonne6936"/>
    <tableColumn id="6937" xr3:uid="{4D6616B4-496D-4C3C-A1C3-78995C1796E9}" name="Colonne6937"/>
    <tableColumn id="6938" xr3:uid="{F1FEB8CB-FF63-4DF0-80D4-24FD67A7AC88}" name="Colonne6938"/>
    <tableColumn id="6939" xr3:uid="{42D94CF8-7D9A-4F32-9706-AC7A8B4CE7F5}" name="Colonne6939"/>
    <tableColumn id="6940" xr3:uid="{FC301DF7-2F35-4922-8A8C-9FF2A768B0D9}" name="Colonne6940"/>
    <tableColumn id="6941" xr3:uid="{31628862-4A8C-43C3-A5B7-AFE095CF2211}" name="Colonne6941"/>
    <tableColumn id="6942" xr3:uid="{463FE6D2-EF07-446F-9690-3D567D592C45}" name="Colonne6942"/>
    <tableColumn id="6943" xr3:uid="{A6BA937D-4CE3-48B8-9EF7-BB082DD635F7}" name="Colonne6943"/>
    <tableColumn id="6944" xr3:uid="{FBD518B1-2221-4B40-B512-EFA801499142}" name="Colonne6944"/>
    <tableColumn id="6945" xr3:uid="{9BF75764-9977-4066-B973-84B554D21954}" name="Colonne6945"/>
    <tableColumn id="6946" xr3:uid="{16443B27-80EE-4C38-96E4-79CF71931552}" name="Colonne6946"/>
    <tableColumn id="6947" xr3:uid="{8737563A-FC98-4CCF-8A75-3D2A6692160D}" name="Colonne6947"/>
    <tableColumn id="6948" xr3:uid="{9B9C22EA-DB1E-4ECA-A8E5-D561CCDFA267}" name="Colonne6948"/>
    <tableColumn id="6949" xr3:uid="{2BF890F5-FD09-4863-BB05-F99CC51EC55D}" name="Colonne6949"/>
    <tableColumn id="6950" xr3:uid="{BEACC805-60EA-4A2C-92C1-09E17538D32C}" name="Colonne6950"/>
    <tableColumn id="6951" xr3:uid="{6F1B9987-02A6-4183-BDF5-78D4B6EBAFB4}" name="Colonne6951"/>
    <tableColumn id="6952" xr3:uid="{8D073066-F85E-42F3-A415-6BBFDBA760AD}" name="Colonne6952"/>
    <tableColumn id="6953" xr3:uid="{3B128E5A-5E14-4A57-A2F3-155B10F29C16}" name="Colonne6953"/>
    <tableColumn id="6954" xr3:uid="{47CEEBB6-F1D2-4B97-BE0F-BE318B8BF2B3}" name="Colonne6954"/>
    <tableColumn id="6955" xr3:uid="{9EBC2AB6-3254-49A5-BC6D-399A9E335C1E}" name="Colonne6955"/>
    <tableColumn id="6956" xr3:uid="{3C4E6772-311B-4E05-9085-E286C8F06295}" name="Colonne6956"/>
    <tableColumn id="6957" xr3:uid="{9BCEAFC0-2929-446F-91F5-4466D57A0911}" name="Colonne6957"/>
    <tableColumn id="6958" xr3:uid="{9BA5AABB-7606-4C61-A2DC-C7D3A39A0B8B}" name="Colonne6958"/>
    <tableColumn id="6959" xr3:uid="{FD19D96A-F982-4A83-AB3D-A76286800AA7}" name="Colonne6959"/>
    <tableColumn id="6960" xr3:uid="{0B71F7CC-6CE8-4021-B5A5-EBC5BD4AAE19}" name="Colonne6960"/>
    <tableColumn id="6961" xr3:uid="{ECFB6434-E9ED-48CF-8116-A44D40D85E4B}" name="Colonne6961"/>
    <tableColumn id="6962" xr3:uid="{0E02CD6E-E4E4-48EB-8C33-98751600DBEF}" name="Colonne6962"/>
    <tableColumn id="6963" xr3:uid="{CCF9DFCF-F7B4-4A88-B7C0-06BE948B195D}" name="Colonne6963"/>
    <tableColumn id="6964" xr3:uid="{DCCE9F9D-687E-4B3F-A52B-C861FF3384E4}" name="Colonne6964"/>
    <tableColumn id="6965" xr3:uid="{EAA51B99-D214-4311-A109-11CF14AC991B}" name="Colonne6965"/>
    <tableColumn id="6966" xr3:uid="{BB108B90-2A90-40D2-8822-8A97DDD6AD48}" name="Colonne6966"/>
    <tableColumn id="6967" xr3:uid="{980FBE8C-5297-4600-9D56-C4F655AE3DC2}" name="Colonne6967"/>
    <tableColumn id="6968" xr3:uid="{D0CF9556-0079-4567-8E51-5DCBBF76B089}" name="Colonne6968"/>
    <tableColumn id="6969" xr3:uid="{DB0D5A24-2AC3-4F7C-8D26-2F5054EACB7E}" name="Colonne6969"/>
    <tableColumn id="6970" xr3:uid="{B3D979C4-DC0B-47D9-837D-9E32973B201E}" name="Colonne6970"/>
    <tableColumn id="6971" xr3:uid="{37EAE5A2-76D5-4C63-9764-12D726833DD4}" name="Colonne6971"/>
    <tableColumn id="6972" xr3:uid="{39114BF3-747A-499E-96FF-501E578A88C1}" name="Colonne6972"/>
    <tableColumn id="6973" xr3:uid="{A1491FAB-F28E-435C-8419-4088091ED6E9}" name="Colonne6973"/>
    <tableColumn id="6974" xr3:uid="{D0DBBE46-FCC3-4009-AB22-4E3C8EFEFB39}" name="Colonne6974"/>
    <tableColumn id="6975" xr3:uid="{E7A6C056-2EE3-4D2B-8BF1-893A24B38A22}" name="Colonne6975"/>
    <tableColumn id="6976" xr3:uid="{71D4E1F6-E163-4517-98D0-712D42698B7D}" name="Colonne6976"/>
    <tableColumn id="6977" xr3:uid="{1B2D89F3-497F-4EAA-9139-B6CC203CC473}" name="Colonne6977"/>
    <tableColumn id="6978" xr3:uid="{981FEBEC-8562-42A4-BD74-850A5EE506D3}" name="Colonne6978"/>
    <tableColumn id="6979" xr3:uid="{A740FD4C-FD89-43E2-8E97-4D4042746389}" name="Colonne6979"/>
    <tableColumn id="6980" xr3:uid="{D1E8F7C1-DCF2-45D3-995C-23A68F47516A}" name="Colonne6980"/>
    <tableColumn id="6981" xr3:uid="{2A620347-A199-438E-B7F3-54CE0EF3920A}" name="Colonne6981"/>
    <tableColumn id="6982" xr3:uid="{1B6CA659-8412-4CAA-B1B4-8264A4E9B5F1}" name="Colonne6982"/>
    <tableColumn id="6983" xr3:uid="{2E0F2D26-B9A4-4DE3-B8B2-C9DD2B120613}" name="Colonne6983"/>
    <tableColumn id="6984" xr3:uid="{8B3287EA-360A-47CF-A21A-2BA770882D75}" name="Colonne6984"/>
    <tableColumn id="6985" xr3:uid="{C6AC9B96-D2FE-4F2C-87C4-9B1019CA1E34}" name="Colonne6985"/>
    <tableColumn id="6986" xr3:uid="{455075A2-9FDA-489E-943D-D23B4AFAC9B1}" name="Colonne6986"/>
    <tableColumn id="6987" xr3:uid="{8377979C-5A52-4052-B09D-D99E86591877}" name="Colonne6987"/>
    <tableColumn id="6988" xr3:uid="{28BB6F4B-27A5-4B91-9667-93E5989347AF}" name="Colonne6988"/>
    <tableColumn id="6989" xr3:uid="{CE469085-AD34-4399-9A39-F4B3DFF3A060}" name="Colonne6989"/>
    <tableColumn id="6990" xr3:uid="{677E4D13-9714-48B6-A23F-9972BCA8B166}" name="Colonne6990"/>
    <tableColumn id="6991" xr3:uid="{55A1C443-B54D-4D21-89F2-BE30567A7A59}" name="Colonne6991"/>
    <tableColumn id="6992" xr3:uid="{5C9FB2AE-5C7E-4A49-9477-B7D6BFD9D3ED}" name="Colonne6992"/>
    <tableColumn id="6993" xr3:uid="{1DA4F9AB-4870-4322-8CD5-546E017AAA01}" name="Colonne6993"/>
    <tableColumn id="6994" xr3:uid="{F7ADB4FF-A356-462F-96B5-6BE45718083D}" name="Colonne6994"/>
    <tableColumn id="6995" xr3:uid="{DDDC92C5-C526-486D-9B68-019B355EC7F5}" name="Colonne6995"/>
    <tableColumn id="6996" xr3:uid="{0887B985-7A48-4B8A-9EE5-D1F7849B61FD}" name="Colonne6996"/>
    <tableColumn id="6997" xr3:uid="{6467E498-0391-4D09-B216-65476E937CD5}" name="Colonne6997"/>
    <tableColumn id="6998" xr3:uid="{4F813D83-44DA-4D0E-87C3-D2EDC1E3536C}" name="Colonne6998"/>
    <tableColumn id="6999" xr3:uid="{7091B2D2-985A-4B7B-B7CB-CDA8EE0B0D8D}" name="Colonne6999"/>
    <tableColumn id="7000" xr3:uid="{F8ED006B-729A-4095-A745-828E7E8E6AC4}" name="Colonne7000"/>
    <tableColumn id="7001" xr3:uid="{ED0990AD-FE1D-4F71-A7AD-D1433E43A930}" name="Colonne7001"/>
    <tableColumn id="7002" xr3:uid="{05A7A835-B979-407D-95CE-02EAF1CE4486}" name="Colonne7002"/>
    <tableColumn id="7003" xr3:uid="{0C9EA3AF-CD3A-4968-91FD-281A29F7DC7D}" name="Colonne7003"/>
    <tableColumn id="7004" xr3:uid="{8D0C6924-09DC-4061-A1B3-9C8E971BFBD1}" name="Colonne7004"/>
    <tableColumn id="7005" xr3:uid="{4335C888-ACD9-410B-8289-4BCDAF738565}" name="Colonne7005"/>
    <tableColumn id="7006" xr3:uid="{CEC83169-60AA-4EAE-8461-9C66DAB2AA1F}" name="Colonne7006"/>
    <tableColumn id="7007" xr3:uid="{722557E5-09A6-4113-AA5E-4C941A370AF4}" name="Colonne7007"/>
    <tableColumn id="7008" xr3:uid="{18F08123-398E-40A8-A404-D00C32DEA976}" name="Colonne7008"/>
    <tableColumn id="7009" xr3:uid="{868718A6-D983-4280-865E-10418B44A55B}" name="Colonne7009"/>
    <tableColumn id="7010" xr3:uid="{CD5B8EB0-9955-4C55-BEAE-0416F85AE3EE}" name="Colonne7010"/>
    <tableColumn id="7011" xr3:uid="{84724E3C-13FA-4651-B641-B9E58593F7DA}" name="Colonne7011"/>
    <tableColumn id="7012" xr3:uid="{56B819FB-0DCB-4729-9310-BFC1C8E8E006}" name="Colonne7012"/>
    <tableColumn id="7013" xr3:uid="{2D76B2C6-6F0B-4B8A-8E2E-B45CEA5419A0}" name="Colonne7013"/>
    <tableColumn id="7014" xr3:uid="{F2C17C7B-183E-4B07-9ECC-E15D314581A8}" name="Colonne7014"/>
    <tableColumn id="7015" xr3:uid="{0A63F3A6-9209-4CF5-B384-6B4F9EE35127}" name="Colonne7015"/>
    <tableColumn id="7016" xr3:uid="{17598D79-04C8-4F0A-A7C6-1026D3D6E877}" name="Colonne7016"/>
    <tableColumn id="7017" xr3:uid="{620E55A6-7FF0-4620-B901-205E8DA33FA6}" name="Colonne7017"/>
    <tableColumn id="7018" xr3:uid="{01029701-5505-4EE7-82F8-EAE5BB756867}" name="Colonne7018"/>
    <tableColumn id="7019" xr3:uid="{533F9A14-9CA7-4F03-887A-3672B229CCC2}" name="Colonne7019"/>
    <tableColumn id="7020" xr3:uid="{2ECE6BE7-A2DF-4F53-91A8-0D9AB8246770}" name="Colonne7020"/>
    <tableColumn id="7021" xr3:uid="{E9C7A728-43E3-4F9F-8A49-234F42327562}" name="Colonne7021"/>
    <tableColumn id="7022" xr3:uid="{71861BBF-D7B9-49E4-A545-64BACF902619}" name="Colonne7022"/>
    <tableColumn id="7023" xr3:uid="{3F2FED15-96B8-4701-862E-4628A1816C80}" name="Colonne7023"/>
    <tableColumn id="7024" xr3:uid="{292024C9-85A7-4A47-863A-F305031C556C}" name="Colonne7024"/>
    <tableColumn id="7025" xr3:uid="{2EC8B1ED-3CA5-48C2-8BBE-57FDB321F5A1}" name="Colonne7025"/>
    <tableColumn id="7026" xr3:uid="{F47691FE-6629-4A82-A2FC-5FEAD64EFC33}" name="Colonne7026"/>
    <tableColumn id="7027" xr3:uid="{6037176F-0B2F-4441-BC9C-5C8ED90307A8}" name="Colonne7027"/>
    <tableColumn id="7028" xr3:uid="{09AE91BA-D60F-40B2-9FBE-B21E7DE6DB59}" name="Colonne7028"/>
    <tableColumn id="7029" xr3:uid="{D963B615-3664-4383-AEE6-D668A29DA8FA}" name="Colonne7029"/>
    <tableColumn id="7030" xr3:uid="{49A97C8B-6BF4-45AF-B364-3E4BE1B6568D}" name="Colonne7030"/>
    <tableColumn id="7031" xr3:uid="{41398483-D168-4641-80C9-C62C2789FBC9}" name="Colonne7031"/>
    <tableColumn id="7032" xr3:uid="{0A4488F9-C380-46BF-88D8-DF43324BC80C}" name="Colonne7032"/>
    <tableColumn id="7033" xr3:uid="{D5C79442-AB4E-4BAF-8975-DB0D89441384}" name="Colonne7033"/>
    <tableColumn id="7034" xr3:uid="{4183007F-34AA-4623-AE49-0B189EBB97B9}" name="Colonne7034"/>
    <tableColumn id="7035" xr3:uid="{4236A9EF-B253-42F4-B188-775C77842A96}" name="Colonne7035"/>
    <tableColumn id="7036" xr3:uid="{4DCE02B2-935F-44DC-B1EE-C30344EBCDDE}" name="Colonne7036"/>
    <tableColumn id="7037" xr3:uid="{565F8B26-C8C0-4D0C-A8E1-69C052E1C697}" name="Colonne7037"/>
    <tableColumn id="7038" xr3:uid="{263E8EA2-D969-4247-A630-34F687565340}" name="Colonne7038"/>
    <tableColumn id="7039" xr3:uid="{019AD7B3-C799-412E-A066-9E638B2AAE7B}" name="Colonne7039"/>
    <tableColumn id="7040" xr3:uid="{E87B23A9-1601-46AD-9425-6B10DDDFF98D}" name="Colonne7040"/>
    <tableColumn id="7041" xr3:uid="{5A968FEF-A5A0-4AB1-9631-3FAF721E47BA}" name="Colonne7041"/>
    <tableColumn id="7042" xr3:uid="{D49D38FB-D4BB-4404-86B5-5E3E3F7EB3C0}" name="Colonne7042"/>
    <tableColumn id="7043" xr3:uid="{D2E04D1A-1884-49BB-8E54-6520605F78DB}" name="Colonne7043"/>
    <tableColumn id="7044" xr3:uid="{F2D66DD3-0B77-402F-B179-60CB018C63A9}" name="Colonne7044"/>
    <tableColumn id="7045" xr3:uid="{1F31F1F4-A432-49D2-90F3-C9968571B2EC}" name="Colonne7045"/>
    <tableColumn id="7046" xr3:uid="{48C68103-35DE-4125-A973-37C977F7F5A0}" name="Colonne7046"/>
    <tableColumn id="7047" xr3:uid="{16706E7D-F9A1-42AB-BB61-3315F704CF62}" name="Colonne7047"/>
    <tableColumn id="7048" xr3:uid="{89EEE0B8-08CC-48F9-8D63-8273C6E9371F}" name="Colonne7048"/>
    <tableColumn id="7049" xr3:uid="{C8C8D464-9520-4C9A-A4BE-B2368AFCC8F1}" name="Colonne7049"/>
    <tableColumn id="7050" xr3:uid="{B4863F99-5A6C-40FB-83DF-8116EC3BE313}" name="Colonne7050"/>
    <tableColumn id="7051" xr3:uid="{ED0580C2-2F1A-4CCE-AA7C-67569620F9E5}" name="Colonne7051"/>
    <tableColumn id="7052" xr3:uid="{E75B80C1-624F-49AC-A89B-048C9BF82BE5}" name="Colonne7052"/>
    <tableColumn id="7053" xr3:uid="{A8EBB07B-5AC5-47D4-99A2-A4D68159C2C4}" name="Colonne7053"/>
    <tableColumn id="7054" xr3:uid="{8F8CD68D-A8B0-46E9-BAA4-725AD2251DE7}" name="Colonne7054"/>
    <tableColumn id="7055" xr3:uid="{E19B5D68-09AD-4810-B6DF-8FE389D0B50C}" name="Colonne7055"/>
    <tableColumn id="7056" xr3:uid="{D508FA2D-5FFC-4C18-AFF8-7C74C26A7AD9}" name="Colonne7056"/>
    <tableColumn id="7057" xr3:uid="{7988F6B8-26FB-4E8F-AE27-E4D701604F95}" name="Colonne7057"/>
    <tableColumn id="7058" xr3:uid="{3CED1F48-6650-4EAE-B7A7-2EF721F2E0D2}" name="Colonne7058"/>
    <tableColumn id="7059" xr3:uid="{682C74F9-4BA8-4C5B-8DD1-47EED966FEB6}" name="Colonne7059"/>
    <tableColumn id="7060" xr3:uid="{2BB549B0-A65B-4E75-9B6B-C439EF0287A6}" name="Colonne7060"/>
    <tableColumn id="7061" xr3:uid="{643AE50E-F907-4B14-BD63-2EC81459A005}" name="Colonne7061"/>
    <tableColumn id="7062" xr3:uid="{EC119E64-D3DA-498F-A72E-1E9100666A5A}" name="Colonne7062"/>
    <tableColumn id="7063" xr3:uid="{81490296-DAE5-4A49-B42A-7FE914ADE301}" name="Colonne7063"/>
    <tableColumn id="7064" xr3:uid="{9056A8D8-D4F9-4950-A329-A91DF19AD9DA}" name="Colonne7064"/>
    <tableColumn id="7065" xr3:uid="{1C1C925F-81EC-4D0F-B524-A5C46B50407D}" name="Colonne7065"/>
    <tableColumn id="7066" xr3:uid="{04893892-6B78-43C7-B05D-854CEB41A90F}" name="Colonne7066"/>
    <tableColumn id="7067" xr3:uid="{E82C0E53-7260-4BD3-9E96-5B3CEC27AFC7}" name="Colonne7067"/>
    <tableColumn id="7068" xr3:uid="{FD655A86-C066-4213-A26D-64394DCC7896}" name="Colonne7068"/>
    <tableColumn id="7069" xr3:uid="{83C17E9D-562C-4976-8F73-86E3CF3B2A8B}" name="Colonne7069"/>
    <tableColumn id="7070" xr3:uid="{5C09E509-61BF-4152-8DD2-1978DAAF2456}" name="Colonne7070"/>
    <tableColumn id="7071" xr3:uid="{6C096C19-4E91-44B0-9033-C5963AF4821B}" name="Colonne7071"/>
    <tableColumn id="7072" xr3:uid="{EDE25D7A-4AE4-4A78-90C6-E9301A9412B7}" name="Colonne7072"/>
    <tableColumn id="7073" xr3:uid="{500D7B89-302E-41D3-B90A-C4FB02EA7E1A}" name="Colonne7073"/>
    <tableColumn id="7074" xr3:uid="{7E8F37D7-CD1A-4D15-BC15-F4685CB1588C}" name="Colonne7074"/>
    <tableColumn id="7075" xr3:uid="{F3ED542A-7469-4C1F-BFE6-13AAF844E458}" name="Colonne7075"/>
    <tableColumn id="7076" xr3:uid="{DC76C886-EEBC-46C2-A31E-DB9061CA81CB}" name="Colonne7076"/>
    <tableColumn id="7077" xr3:uid="{18C3B79A-5461-4D08-9ABF-AAECF78B3060}" name="Colonne7077"/>
    <tableColumn id="7078" xr3:uid="{FA18B8A3-02F5-4B28-96EF-67C2BC18BD87}" name="Colonne7078"/>
    <tableColumn id="7079" xr3:uid="{A3442C2F-9E95-4319-9051-DA1E4E0092FE}" name="Colonne7079"/>
    <tableColumn id="7080" xr3:uid="{80879E87-BB38-45BC-A958-AE2EA07256DA}" name="Colonne7080"/>
    <tableColumn id="7081" xr3:uid="{139DBB80-88AD-483A-A410-934C07A95738}" name="Colonne7081"/>
    <tableColumn id="7082" xr3:uid="{01218B10-8D78-4984-A1A6-73E5B8EEDF12}" name="Colonne7082"/>
    <tableColumn id="7083" xr3:uid="{C836C091-39C9-4E51-BC07-A339D7E59182}" name="Colonne7083"/>
    <tableColumn id="7084" xr3:uid="{F3520A04-4A2C-45B3-B36A-229E23707444}" name="Colonne7084"/>
    <tableColumn id="7085" xr3:uid="{E7C3CBD2-C2C2-483D-AF87-63AC61E13A47}" name="Colonne7085"/>
    <tableColumn id="7086" xr3:uid="{6044C3A8-CAF7-4546-9B65-8C02B7696BA3}" name="Colonne7086"/>
    <tableColumn id="7087" xr3:uid="{FD670AD7-D5B0-42EE-96C2-4A27E5FE53DF}" name="Colonne7087"/>
    <tableColumn id="7088" xr3:uid="{2FD3C47A-49D3-4FAF-A8F7-5C4B7293880B}" name="Colonne7088"/>
    <tableColumn id="7089" xr3:uid="{BCD8861F-D1D5-4B7A-9247-8F17D3CBA3CC}" name="Colonne7089"/>
    <tableColumn id="7090" xr3:uid="{92475329-4145-406E-8530-C0C9EBD80524}" name="Colonne7090"/>
    <tableColumn id="7091" xr3:uid="{1C8E6BB0-65D5-4955-88C9-514ABFEF7D41}" name="Colonne7091"/>
    <tableColumn id="7092" xr3:uid="{8DDC7D34-DA31-4C8F-8ED9-F117629551D3}" name="Colonne7092"/>
    <tableColumn id="7093" xr3:uid="{05798532-3D68-48C7-B64F-139569BA8CA6}" name="Colonne7093"/>
    <tableColumn id="7094" xr3:uid="{E078E150-6D00-4A98-BB0C-3D9879494F07}" name="Colonne7094"/>
    <tableColumn id="7095" xr3:uid="{CA1891B4-1F49-432C-A423-524DFCB74BD2}" name="Colonne7095"/>
    <tableColumn id="7096" xr3:uid="{7B036465-34E7-4F6F-8C89-0A32CC442838}" name="Colonne7096"/>
    <tableColumn id="7097" xr3:uid="{9EA95EE5-9C7B-4AEA-8C75-CF144FB807A6}" name="Colonne7097"/>
    <tableColumn id="7098" xr3:uid="{DC58D958-2D18-4648-9271-C1F81E78731C}" name="Colonne7098"/>
    <tableColumn id="7099" xr3:uid="{B8344FED-6555-4249-9B6B-B49450F1285E}" name="Colonne7099"/>
    <tableColumn id="7100" xr3:uid="{EDB6755E-0212-4B30-AD02-5767C1CDB1FB}" name="Colonne7100"/>
    <tableColumn id="7101" xr3:uid="{CCD46ECC-82DB-45EA-AD1B-C0691D895F74}" name="Colonne7101"/>
    <tableColumn id="7102" xr3:uid="{DFCDAA11-48E6-4CE9-819C-5946A285C9EB}" name="Colonne7102"/>
    <tableColumn id="7103" xr3:uid="{988DECA8-7D5B-41BA-BDD1-155162CC023C}" name="Colonne7103"/>
    <tableColumn id="7104" xr3:uid="{2D0DC822-DC45-48EE-A9AB-5D4BC677887A}" name="Colonne7104"/>
    <tableColumn id="7105" xr3:uid="{C3E0CDD4-8DDB-436D-8983-E992BF1C9415}" name="Colonne7105"/>
    <tableColumn id="7106" xr3:uid="{B1A17CD4-AF98-4082-8CB8-8EB3670C3FBB}" name="Colonne7106"/>
    <tableColumn id="7107" xr3:uid="{54E187CA-85AC-4BFF-932D-18AF4162A18A}" name="Colonne7107"/>
    <tableColumn id="7108" xr3:uid="{71163570-77B9-4B95-8781-A2EC81879D90}" name="Colonne7108"/>
    <tableColumn id="7109" xr3:uid="{4FF84013-A2F1-448E-B71A-CBA554BFA191}" name="Colonne7109"/>
    <tableColumn id="7110" xr3:uid="{0361DB23-8768-44A7-9F30-D68FA9B56798}" name="Colonne7110"/>
    <tableColumn id="7111" xr3:uid="{F6A8EA0C-DB92-4DED-8108-BC0A41CEEF33}" name="Colonne7111"/>
    <tableColumn id="7112" xr3:uid="{92C2AB54-3134-440C-AC56-AD7AD101C2EE}" name="Colonne7112"/>
    <tableColumn id="7113" xr3:uid="{C51FCE96-529E-4F11-B2DA-B05FB8105B2A}" name="Colonne7113"/>
    <tableColumn id="7114" xr3:uid="{2A2403E5-8BB2-44C4-B310-11CE3259B588}" name="Colonne7114"/>
    <tableColumn id="7115" xr3:uid="{A09AC10F-9CDA-4494-B01C-8CFD73089D84}" name="Colonne7115"/>
    <tableColumn id="7116" xr3:uid="{FE1EFA9B-702C-47C1-ADF0-2430B19E4596}" name="Colonne7116"/>
    <tableColumn id="7117" xr3:uid="{62FB431A-7996-45E1-ACA2-F470609CD329}" name="Colonne7117"/>
    <tableColumn id="7118" xr3:uid="{7CED134C-0CA1-4C2E-A6C2-0CD40D844E90}" name="Colonne7118"/>
    <tableColumn id="7119" xr3:uid="{EE4EFD95-4DA9-4060-B68A-846ADD53993E}" name="Colonne7119"/>
    <tableColumn id="7120" xr3:uid="{439BEE93-02EF-4A7A-8058-DC604E4F533F}" name="Colonne7120"/>
    <tableColumn id="7121" xr3:uid="{692563D6-3C3C-4919-A374-0FDEF2397B46}" name="Colonne7121"/>
    <tableColumn id="7122" xr3:uid="{048F003F-8A97-4DE7-B997-A2A7B0218C57}" name="Colonne7122"/>
    <tableColumn id="7123" xr3:uid="{AF07CDD6-50E4-45EF-A3E9-537CF6D666AB}" name="Colonne7123"/>
    <tableColumn id="7124" xr3:uid="{5963E9EE-AA2F-449F-8F7D-4A85906E2E41}" name="Colonne7124"/>
    <tableColumn id="7125" xr3:uid="{E0FE81FC-19E7-49F7-A9FC-1AC7A6123BF2}" name="Colonne7125"/>
    <tableColumn id="7126" xr3:uid="{B66448C9-F827-498C-AC98-8484601783EB}" name="Colonne7126"/>
    <tableColumn id="7127" xr3:uid="{893D72C0-91FF-4901-B94E-61C9F09ED1A3}" name="Colonne7127"/>
    <tableColumn id="7128" xr3:uid="{EE4C998F-9E2E-4342-B804-34816BE6A0E3}" name="Colonne7128"/>
    <tableColumn id="7129" xr3:uid="{293C6439-E772-4052-8FFF-2439D1F9A04F}" name="Colonne7129"/>
    <tableColumn id="7130" xr3:uid="{1CAA22B4-3F39-43B1-8EBD-37AC3BF75E10}" name="Colonne7130"/>
    <tableColumn id="7131" xr3:uid="{865EC02B-1E8B-4D68-AE9E-AF37A57B17CA}" name="Colonne7131"/>
    <tableColumn id="7132" xr3:uid="{CF975778-D279-4128-8E17-C2658FE5D885}" name="Colonne7132"/>
    <tableColumn id="7133" xr3:uid="{9054127E-673C-4A58-AE80-5F8AE09F8C89}" name="Colonne7133"/>
    <tableColumn id="7134" xr3:uid="{5EED244A-B8F2-42A2-AC7F-A7445EE0B466}" name="Colonne7134"/>
    <tableColumn id="7135" xr3:uid="{A7B75262-3016-452D-83F4-4D1D1BBF10D6}" name="Colonne7135"/>
    <tableColumn id="7136" xr3:uid="{58EA7B9C-6B4D-4950-9152-337EC271B7B6}" name="Colonne7136"/>
    <tableColumn id="7137" xr3:uid="{B8AC9315-19F6-4CB3-AC5B-BB93FF67C4EC}" name="Colonne7137"/>
    <tableColumn id="7138" xr3:uid="{E66E64D0-1342-47B4-94AA-81D944A30135}" name="Colonne7138"/>
    <tableColumn id="7139" xr3:uid="{CD81A0F2-9B7C-47FB-AA8B-E0C256A4F877}" name="Colonne7139"/>
    <tableColumn id="7140" xr3:uid="{693BBE0A-2160-49F9-8289-79FC4D617BDB}" name="Colonne7140"/>
    <tableColumn id="7141" xr3:uid="{D05BBFA5-96F4-4183-AC1B-468D0BDBA411}" name="Colonne7141"/>
    <tableColumn id="7142" xr3:uid="{595A47F6-4638-46FC-9866-9DB1DCE6BE24}" name="Colonne7142"/>
    <tableColumn id="7143" xr3:uid="{37B9A2BA-A249-4B5B-A2CD-11B33A41E2D3}" name="Colonne7143"/>
    <tableColumn id="7144" xr3:uid="{BC19D4E2-3BE8-4F8E-828C-63FF7C600266}" name="Colonne7144"/>
    <tableColumn id="7145" xr3:uid="{87D1E234-40F0-4366-AB53-FC048C27B9BB}" name="Colonne7145"/>
    <tableColumn id="7146" xr3:uid="{B11EFCA9-7F17-48C1-B4DF-9831DDB080BF}" name="Colonne7146"/>
    <tableColumn id="7147" xr3:uid="{07B44A48-93D0-4C50-9271-DC32916D7F0A}" name="Colonne7147"/>
    <tableColumn id="7148" xr3:uid="{FD803C31-0AD4-423C-AA93-9473D0144F62}" name="Colonne7148"/>
    <tableColumn id="7149" xr3:uid="{CAD27111-B7A0-4B8D-A71A-7A8BA4A523CD}" name="Colonne7149"/>
    <tableColumn id="7150" xr3:uid="{A2F25B5C-83FB-49C6-BA5C-F1FDBC484752}" name="Colonne7150"/>
    <tableColumn id="7151" xr3:uid="{EF257962-29FD-4D6D-85E2-24ADAE2C45B0}" name="Colonne7151"/>
    <tableColumn id="7152" xr3:uid="{1F7363C9-E54F-40A9-9070-EE0AEAA67B3F}" name="Colonne7152"/>
    <tableColumn id="7153" xr3:uid="{EE9803C8-A135-4325-B207-A3B403A75220}" name="Colonne7153"/>
    <tableColumn id="7154" xr3:uid="{9D31E68B-7681-494F-840A-323C8770CCEE}" name="Colonne7154"/>
    <tableColumn id="7155" xr3:uid="{CA827A18-BEF1-40FA-9173-EC54A7C5CF9C}" name="Colonne7155"/>
    <tableColumn id="7156" xr3:uid="{9C5216D9-160A-4501-A2FE-E9D8B169AA00}" name="Colonne7156"/>
    <tableColumn id="7157" xr3:uid="{F96BB9FF-86FF-41E8-8B67-E5C69B12B1DE}" name="Colonne7157"/>
    <tableColumn id="7158" xr3:uid="{D3C6F65A-0D78-4D17-B8B9-6B44EEDAEDF1}" name="Colonne7158"/>
    <tableColumn id="7159" xr3:uid="{D5EF8157-6130-4103-AF1B-3A71A54B02DA}" name="Colonne7159"/>
    <tableColumn id="7160" xr3:uid="{B4193735-CBC1-4C05-B53D-BA7C7F1B6105}" name="Colonne7160"/>
    <tableColumn id="7161" xr3:uid="{1497920E-63B2-4511-94C1-41D74B0340C6}" name="Colonne7161"/>
    <tableColumn id="7162" xr3:uid="{7F3201F6-E771-44F4-AC09-3765278C26EB}" name="Colonne7162"/>
    <tableColumn id="7163" xr3:uid="{A3098EDB-5063-4FD6-A5E8-B08513088EBE}" name="Colonne7163"/>
    <tableColumn id="7164" xr3:uid="{072D4647-8AC2-40B3-8A4C-5CB03DC603E2}" name="Colonne7164"/>
    <tableColumn id="7165" xr3:uid="{EB9CD31F-D897-4B9A-BCC9-C035A71713DB}" name="Colonne7165"/>
    <tableColumn id="7166" xr3:uid="{779B52EA-F3DA-46FD-A67F-61E38B1A4D51}" name="Colonne7166"/>
    <tableColumn id="7167" xr3:uid="{113C520F-7B7D-497A-8425-C171EAEB4110}" name="Colonne7167"/>
    <tableColumn id="7168" xr3:uid="{77C1E502-5B76-46F4-8F0D-570068FAECF5}" name="Colonne7168"/>
    <tableColumn id="7169" xr3:uid="{71BD922C-4389-41CB-9210-0F74A4F584D8}" name="Colonne7169"/>
    <tableColumn id="7170" xr3:uid="{A15B7765-74E3-48DF-B800-8500AD0B1669}" name="Colonne7170"/>
    <tableColumn id="7171" xr3:uid="{DDA1563A-E4B1-4A66-8D99-FE97A70ED932}" name="Colonne7171"/>
    <tableColumn id="7172" xr3:uid="{A996B72E-603E-4B38-9E95-8D6A05FE9DBE}" name="Colonne7172"/>
    <tableColumn id="7173" xr3:uid="{2A86A989-6840-4683-95B4-F7FE99063178}" name="Colonne7173"/>
    <tableColumn id="7174" xr3:uid="{EB368F04-3331-4848-8837-18E885B1DD43}" name="Colonne7174"/>
    <tableColumn id="7175" xr3:uid="{5BB583E1-7B1C-4D09-9E78-487FC1A20732}" name="Colonne7175"/>
    <tableColumn id="7176" xr3:uid="{022B554B-E238-49B6-9E3E-4FEFC8BBF845}" name="Colonne7176"/>
    <tableColumn id="7177" xr3:uid="{49F16B2A-3922-49BD-A397-DCDC373782E1}" name="Colonne7177"/>
    <tableColumn id="7178" xr3:uid="{5E6DE044-CD8A-4242-975D-626806901F48}" name="Colonne7178"/>
    <tableColumn id="7179" xr3:uid="{81DE5D5D-FC29-49BC-B77B-AFEDAA292992}" name="Colonne7179"/>
    <tableColumn id="7180" xr3:uid="{B8656FF8-E527-4C7B-81E6-8DE026FDFB8A}" name="Colonne7180"/>
    <tableColumn id="7181" xr3:uid="{156EE206-6424-431A-B51B-6D09134478E8}" name="Colonne7181"/>
    <tableColumn id="7182" xr3:uid="{3A956072-64A1-4F06-8B62-D26C421535A4}" name="Colonne7182"/>
    <tableColumn id="7183" xr3:uid="{5D432755-6641-4C32-9695-F8840BD1259C}" name="Colonne7183"/>
    <tableColumn id="7184" xr3:uid="{851784A5-A0DC-4D91-A9EA-583B76F00C21}" name="Colonne7184"/>
    <tableColumn id="7185" xr3:uid="{576DC180-A594-44B6-B484-9F3DCFDC8CDC}" name="Colonne7185"/>
    <tableColumn id="7186" xr3:uid="{8967A0B7-C762-4B0E-B011-D90029B32B2A}" name="Colonne7186"/>
    <tableColumn id="7187" xr3:uid="{71739F59-5894-4625-84D7-760B1A1EBFBF}" name="Colonne7187"/>
    <tableColumn id="7188" xr3:uid="{B65911A8-8510-43C8-88AA-AF0A68B7569D}" name="Colonne7188"/>
    <tableColumn id="7189" xr3:uid="{2036BC1E-2D7F-4DFE-AFB4-7AFB5B830754}" name="Colonne7189"/>
    <tableColumn id="7190" xr3:uid="{6F30F3B6-D447-495C-8C98-D3F60199CB8B}" name="Colonne7190"/>
    <tableColumn id="7191" xr3:uid="{EBEBE4FE-3A32-4C2B-92D4-9243E7D952EB}" name="Colonne7191"/>
    <tableColumn id="7192" xr3:uid="{C563410A-8E94-415A-8CB3-9D958523B682}" name="Colonne7192"/>
    <tableColumn id="7193" xr3:uid="{8BCD432B-F5E9-47F7-B855-6F1B92176235}" name="Colonne7193"/>
    <tableColumn id="7194" xr3:uid="{D24F82D7-7B43-4920-AEEA-DFE112D5B894}" name="Colonne7194"/>
    <tableColumn id="7195" xr3:uid="{88687AAB-6F16-420E-8D35-15A20CA1AEF3}" name="Colonne7195"/>
    <tableColumn id="7196" xr3:uid="{5EBD4C2A-5C08-4915-9638-D24EE469E5AD}" name="Colonne7196"/>
    <tableColumn id="7197" xr3:uid="{368DB3D8-31E9-48E8-856A-22987945D8EE}" name="Colonne7197"/>
    <tableColumn id="7198" xr3:uid="{E4198659-4E39-4CA6-A7CC-A0311169A54C}" name="Colonne7198"/>
    <tableColumn id="7199" xr3:uid="{DD228308-0308-4EC5-B76D-AE204449EADD}" name="Colonne7199"/>
    <tableColumn id="7200" xr3:uid="{3161381A-ABB3-4DE5-964D-687331976150}" name="Colonne7200"/>
    <tableColumn id="7201" xr3:uid="{93E62AE6-21BD-4D04-B98C-74E7B80BF8D5}" name="Colonne7201"/>
    <tableColumn id="7202" xr3:uid="{1ACCE8E5-BE53-49E2-85E0-9374BCFE1C67}" name="Colonne7202"/>
    <tableColumn id="7203" xr3:uid="{442E668A-C739-481C-AFBF-4722F57F14FE}" name="Colonne7203"/>
    <tableColumn id="7204" xr3:uid="{2B1ECB21-DDDD-4AF5-96B7-049BCF8F16B5}" name="Colonne7204"/>
    <tableColumn id="7205" xr3:uid="{DF53D94E-76B5-48C2-B4C4-031C58F6C89D}" name="Colonne7205"/>
    <tableColumn id="7206" xr3:uid="{3BCB1775-858A-49AA-81F3-FCECC87DFC29}" name="Colonne7206"/>
    <tableColumn id="7207" xr3:uid="{F0E82A7D-EE82-4032-A471-5A20A8ECA501}" name="Colonne7207"/>
    <tableColumn id="7208" xr3:uid="{39C9DF7F-A065-404F-BA8C-15FCEDF7E8DA}" name="Colonne7208"/>
    <tableColumn id="7209" xr3:uid="{D7B75F21-5F5F-44C9-96E2-A104A413FE60}" name="Colonne7209"/>
    <tableColumn id="7210" xr3:uid="{10DCEF0B-E10F-4236-86B1-96A7296C9CD1}" name="Colonne7210"/>
    <tableColumn id="7211" xr3:uid="{68E24881-42C0-474E-B339-5FB4836C9274}" name="Colonne7211"/>
    <tableColumn id="7212" xr3:uid="{77ED6EFA-19AB-48E4-AF65-16A56AFCF269}" name="Colonne7212"/>
    <tableColumn id="7213" xr3:uid="{83A69396-2344-4C3F-B16E-E761714831C1}" name="Colonne7213"/>
    <tableColumn id="7214" xr3:uid="{81453F84-602F-4A49-A6A0-48A4FED63113}" name="Colonne7214"/>
    <tableColumn id="7215" xr3:uid="{96DDD259-2F21-46D6-AD65-037773F84CBF}" name="Colonne7215"/>
    <tableColumn id="7216" xr3:uid="{A8F4B4AB-78D5-42F7-AA92-656381156703}" name="Colonne7216"/>
    <tableColumn id="7217" xr3:uid="{D8775E0A-FDDD-4779-A129-20215B6829BA}" name="Colonne7217"/>
    <tableColumn id="7218" xr3:uid="{9D0698EB-A848-459D-B0A4-67C914029406}" name="Colonne7218"/>
    <tableColumn id="7219" xr3:uid="{4C92BF99-3C2A-446B-AED0-F4EFCC1ABF9B}" name="Colonne7219"/>
    <tableColumn id="7220" xr3:uid="{A8D5A2A4-7D0A-4741-AE54-7B8AC4FB0D75}" name="Colonne7220"/>
    <tableColumn id="7221" xr3:uid="{A27F83C7-150D-4958-8626-850FF547B7A1}" name="Colonne7221"/>
    <tableColumn id="7222" xr3:uid="{70C8CFD8-5A35-47AD-A270-1FB74ACA8CFD}" name="Colonne7222"/>
    <tableColumn id="7223" xr3:uid="{70304B5A-B3A1-4060-BE11-C95BBE757D59}" name="Colonne7223"/>
    <tableColumn id="7224" xr3:uid="{8226B4A6-0272-4C45-B9B2-2E71E5BFD259}" name="Colonne7224"/>
    <tableColumn id="7225" xr3:uid="{4EE2A989-7BBF-4EAF-94A9-A6F492ACE272}" name="Colonne7225"/>
    <tableColumn id="7226" xr3:uid="{497C153D-66AB-4C76-9B9B-B43495AE4AEB}" name="Colonne7226"/>
    <tableColumn id="7227" xr3:uid="{22527E3F-EE26-40A0-ABB2-B0FB7A07BA07}" name="Colonne7227"/>
    <tableColumn id="7228" xr3:uid="{44283BBB-A9B1-46ED-8599-F58253E6ECEE}" name="Colonne7228"/>
    <tableColumn id="7229" xr3:uid="{E5C3CAC8-3785-4577-AB2B-899C43E9F46C}" name="Colonne7229"/>
    <tableColumn id="7230" xr3:uid="{A6B1ED0A-AA58-4A8A-8A93-2803F3A36E03}" name="Colonne7230"/>
    <tableColumn id="7231" xr3:uid="{B4093441-578A-4E96-83C4-F8199C784ADC}" name="Colonne7231"/>
    <tableColumn id="7232" xr3:uid="{4109CC22-E14D-43CE-8E1D-6F87D36D728E}" name="Colonne7232"/>
    <tableColumn id="7233" xr3:uid="{D86A7FA5-4A82-4083-962D-31705FA4B912}" name="Colonne7233"/>
    <tableColumn id="7234" xr3:uid="{387E5001-5531-4880-B277-07240EFE2C5A}" name="Colonne7234"/>
    <tableColumn id="7235" xr3:uid="{9DB89DBB-1B22-41A0-B584-73C85F1AB901}" name="Colonne7235"/>
    <tableColumn id="7236" xr3:uid="{3F0D8077-59D1-48A1-A48E-3622250CE389}" name="Colonne7236"/>
    <tableColumn id="7237" xr3:uid="{34E1025B-2FCA-4D19-8C3D-C3265457E451}" name="Colonne7237"/>
    <tableColumn id="7238" xr3:uid="{4C3EAAD0-EE87-44C3-BF2F-2562DF650711}" name="Colonne7238"/>
    <tableColumn id="7239" xr3:uid="{0D9A5706-F59A-4993-81A8-9AC83E280576}" name="Colonne7239"/>
    <tableColumn id="7240" xr3:uid="{CFB6E5D5-EB98-45B3-A3D4-149623BB8A1E}" name="Colonne7240"/>
    <tableColumn id="7241" xr3:uid="{D8019833-E80D-4218-8799-886FF8D37980}" name="Colonne7241"/>
    <tableColumn id="7242" xr3:uid="{05CD8152-1301-4946-99C0-1866D883808D}" name="Colonne7242"/>
    <tableColumn id="7243" xr3:uid="{B38B3BF5-4703-49A3-A3DB-11D2FEB9CC0A}" name="Colonne7243"/>
    <tableColumn id="7244" xr3:uid="{E135EADE-B5A8-4569-ABE9-F9602C482055}" name="Colonne7244"/>
    <tableColumn id="7245" xr3:uid="{4E09D934-48DB-4D77-BF7A-9604D1E31653}" name="Colonne7245"/>
    <tableColumn id="7246" xr3:uid="{85368433-C950-47B9-96D4-988E7D7817A7}" name="Colonne7246"/>
    <tableColumn id="7247" xr3:uid="{A99222BC-8000-434E-808B-8D6B82210202}" name="Colonne7247"/>
    <tableColumn id="7248" xr3:uid="{A0C03648-F8E9-46D7-8CF2-8751E3766874}" name="Colonne7248"/>
    <tableColumn id="7249" xr3:uid="{2D0E1A4A-66DC-4BFF-8C41-05D804E9B9A2}" name="Colonne7249"/>
    <tableColumn id="7250" xr3:uid="{8C7199D8-1865-4C26-BF87-1DC54F6D49F5}" name="Colonne7250"/>
    <tableColumn id="7251" xr3:uid="{E3A0251F-DE5C-495F-AD1E-5F48255BDB0D}" name="Colonne7251"/>
    <tableColumn id="7252" xr3:uid="{75AB5C1B-CBE5-4D5A-928C-C9B586377FBC}" name="Colonne7252"/>
    <tableColumn id="7253" xr3:uid="{98AF5DB2-20BE-45DB-913A-14D3AE77CE75}" name="Colonne7253"/>
    <tableColumn id="7254" xr3:uid="{1118EB75-B659-42BC-8126-83E7D3DE9EF2}" name="Colonne7254"/>
    <tableColumn id="7255" xr3:uid="{123CB3AC-032B-4AC0-B385-F1286EC47B05}" name="Colonne7255"/>
    <tableColumn id="7256" xr3:uid="{3151D151-64E7-422D-ABD2-88DAFD2A6C1F}" name="Colonne7256"/>
    <tableColumn id="7257" xr3:uid="{C921F0D1-5296-473D-8107-FA2AA9EB08F8}" name="Colonne7257"/>
    <tableColumn id="7258" xr3:uid="{29DE6BC0-05E9-422F-B18A-9B2585AFF6F8}" name="Colonne7258"/>
    <tableColumn id="7259" xr3:uid="{01ECC662-B138-43A2-9469-06D90A99730E}" name="Colonne7259"/>
    <tableColumn id="7260" xr3:uid="{1782BE63-273F-4DEE-B760-C44A1FB6B863}" name="Colonne7260"/>
    <tableColumn id="7261" xr3:uid="{B8B5AD67-6EF9-4B87-9E82-AD9B5E867F85}" name="Colonne7261"/>
    <tableColumn id="7262" xr3:uid="{8A066482-44DC-4508-9BD0-38D6BA0AF75E}" name="Colonne7262"/>
    <tableColumn id="7263" xr3:uid="{3F92A0D4-D35D-4B9B-BC4C-0F1B57AF287F}" name="Colonne7263"/>
    <tableColumn id="7264" xr3:uid="{CA087905-004D-42E4-A15B-B784266C9B0B}" name="Colonne7264"/>
    <tableColumn id="7265" xr3:uid="{73B0D4B0-3F66-4070-8791-B12C34BEE6CA}" name="Colonne7265"/>
    <tableColumn id="7266" xr3:uid="{3A938CAE-2B97-43D4-84B7-22DE7C71AE06}" name="Colonne7266"/>
    <tableColumn id="7267" xr3:uid="{67A3C3E8-2847-42DD-97AC-55F6D667D61F}" name="Colonne7267"/>
    <tableColumn id="7268" xr3:uid="{E72F8790-CBD9-455B-8E91-1825F7AF77C0}" name="Colonne7268"/>
    <tableColumn id="7269" xr3:uid="{6718FFB9-1BE8-426C-9DCF-F271CFF764CC}" name="Colonne7269"/>
    <tableColumn id="7270" xr3:uid="{3BE59AC2-FFC3-46D1-90E7-E7C4E53D92ED}" name="Colonne7270"/>
    <tableColumn id="7271" xr3:uid="{5A6E3CED-47FB-4168-ACCF-B5FD30B4B728}" name="Colonne7271"/>
    <tableColumn id="7272" xr3:uid="{88885E59-01C4-42DE-9AF1-5E7284A4B8C7}" name="Colonne7272"/>
    <tableColumn id="7273" xr3:uid="{A25A3829-C778-4CFB-82D7-D745ECC7653B}" name="Colonne7273"/>
    <tableColumn id="7274" xr3:uid="{E79427DF-6C9C-4BDF-8CBE-4D2E60D936E9}" name="Colonne7274"/>
    <tableColumn id="7275" xr3:uid="{0FF1ED70-AF00-40CD-A883-C68023ED9F96}" name="Colonne7275"/>
    <tableColumn id="7276" xr3:uid="{0EAC1E3C-6C9C-47C0-A3BB-5F043430F60B}" name="Colonne7276"/>
    <tableColumn id="7277" xr3:uid="{BC728F67-6CB9-4F7F-A283-18E05C79A34B}" name="Colonne7277"/>
    <tableColumn id="7278" xr3:uid="{090FC846-6227-482C-B8C1-7613373E7116}" name="Colonne7278"/>
    <tableColumn id="7279" xr3:uid="{8705FFEF-DB5F-4693-BFE3-20D2A3C9F124}" name="Colonne7279"/>
    <tableColumn id="7280" xr3:uid="{B4FD2840-6046-40E8-8133-5F81BD92977B}" name="Colonne7280"/>
    <tableColumn id="7281" xr3:uid="{DA8914E7-098B-4022-9D56-682763E82772}" name="Colonne7281"/>
    <tableColumn id="7282" xr3:uid="{A62EE1D2-31CC-463C-811A-E019D0B8F367}" name="Colonne7282"/>
    <tableColumn id="7283" xr3:uid="{156F557C-E7B6-4B7C-8CAE-40EADC9F108F}" name="Colonne7283"/>
    <tableColumn id="7284" xr3:uid="{DBEACCCE-F966-4AFC-9233-0513171072E0}" name="Colonne7284"/>
    <tableColumn id="7285" xr3:uid="{2274928F-8F3A-42C5-8433-76ABF6AEE08F}" name="Colonne7285"/>
    <tableColumn id="7286" xr3:uid="{BE5C0A7C-327B-4E7C-A7C0-8D91668585F2}" name="Colonne7286"/>
    <tableColumn id="7287" xr3:uid="{A3E18C82-22FB-4D1B-9679-EE5C2250826D}" name="Colonne7287"/>
    <tableColumn id="7288" xr3:uid="{C4767481-6565-49AE-905A-A627A212E07C}" name="Colonne7288"/>
    <tableColumn id="7289" xr3:uid="{B323DE7A-6EC3-4F86-A61F-1CF39296DD27}" name="Colonne7289"/>
    <tableColumn id="7290" xr3:uid="{97AF3E65-F840-4945-8E3B-CEDC426319E6}" name="Colonne7290"/>
    <tableColumn id="7291" xr3:uid="{D843997A-6A5C-4DEB-9D86-9ECA99C39490}" name="Colonne7291"/>
    <tableColumn id="7292" xr3:uid="{1EC5228C-3E07-4A2E-AB17-842E763BD3F6}" name="Colonne7292"/>
    <tableColumn id="7293" xr3:uid="{B9423557-B9E6-4D9B-ABA8-CDB8776338E6}" name="Colonne7293"/>
    <tableColumn id="7294" xr3:uid="{9D3F031B-5076-4184-A2C9-81C354A40231}" name="Colonne7294"/>
    <tableColumn id="7295" xr3:uid="{3EB6CC30-E1D1-4E03-93E1-D44A195B8928}" name="Colonne7295"/>
    <tableColumn id="7296" xr3:uid="{53116923-894A-4B2F-A980-76B32CF0701E}" name="Colonne7296"/>
    <tableColumn id="7297" xr3:uid="{74DC5C61-9582-46E8-9728-49F5026C68DE}" name="Colonne7297"/>
    <tableColumn id="7298" xr3:uid="{4892BF32-D97B-4140-962D-1B727999A135}" name="Colonne7298"/>
    <tableColumn id="7299" xr3:uid="{FE0C6745-8087-4CAF-BD47-84E266D268A2}" name="Colonne7299"/>
    <tableColumn id="7300" xr3:uid="{A81EC19B-6157-4D7B-AF5A-F0DFDBE9F55A}" name="Colonne7300"/>
    <tableColumn id="7301" xr3:uid="{CBF2A366-CC9F-4E10-9FC2-990BD798626F}" name="Colonne7301"/>
    <tableColumn id="7302" xr3:uid="{5F817E27-52DF-4620-BDB0-73DE7C29F2D8}" name="Colonne7302"/>
    <tableColumn id="7303" xr3:uid="{2040FBEE-1828-47BD-802A-55D8EAB2662C}" name="Colonne7303"/>
    <tableColumn id="7304" xr3:uid="{6A5F301B-07EC-4F77-943C-0F9064C9CC7E}" name="Colonne7304"/>
    <tableColumn id="7305" xr3:uid="{5E810BF1-69C7-4194-AB01-432CC09C2CE3}" name="Colonne7305"/>
    <tableColumn id="7306" xr3:uid="{345B32FD-4577-43C8-9BBD-DD7914FCF46F}" name="Colonne7306"/>
    <tableColumn id="7307" xr3:uid="{421542D4-B88E-43C2-AB8B-3A72E1A0AD3F}" name="Colonne7307"/>
    <tableColumn id="7308" xr3:uid="{699BA086-EF10-413D-98FC-776E557F1F9E}" name="Colonne7308"/>
    <tableColumn id="7309" xr3:uid="{07D2AF15-1528-405C-ADCE-9D630FD99213}" name="Colonne7309"/>
    <tableColumn id="7310" xr3:uid="{3B318B32-77C3-4FD2-87B1-28926E78B4B8}" name="Colonne7310"/>
    <tableColumn id="7311" xr3:uid="{424B6856-61F3-48A6-A83F-FB2A5A1656A9}" name="Colonne7311"/>
    <tableColumn id="7312" xr3:uid="{DC4524C0-AF1C-4DC4-91C4-59D18BA3F545}" name="Colonne7312"/>
    <tableColumn id="7313" xr3:uid="{3A3D377F-073A-49E0-8FE6-00FBB3E328C8}" name="Colonne7313"/>
    <tableColumn id="7314" xr3:uid="{AFA1A062-153A-4E51-A95D-2204853A0770}" name="Colonne7314"/>
    <tableColumn id="7315" xr3:uid="{2D3830C5-B1A7-4D1E-9175-1CE6B77CC98C}" name="Colonne7315"/>
    <tableColumn id="7316" xr3:uid="{FB2A5736-6C9C-48CC-80D7-646AB3A594AE}" name="Colonne7316"/>
    <tableColumn id="7317" xr3:uid="{15B94EF7-6EF5-489B-93A6-15DF66E3856A}" name="Colonne7317"/>
    <tableColumn id="7318" xr3:uid="{7297F90E-CEA0-46F2-83E6-48F90F966749}" name="Colonne7318"/>
    <tableColumn id="7319" xr3:uid="{B98F517A-853E-4B8B-A916-4A429907D334}" name="Colonne7319"/>
    <tableColumn id="7320" xr3:uid="{ED5658C3-68E1-4874-98F0-DE225B9E7CA7}" name="Colonne7320"/>
    <tableColumn id="7321" xr3:uid="{E6F10BA8-3129-4130-A7F9-F3A8C0AD71A0}" name="Colonne7321"/>
    <tableColumn id="7322" xr3:uid="{7FFDD189-F5D1-4E9D-A3B4-3BE30B560E5A}" name="Colonne7322"/>
    <tableColumn id="7323" xr3:uid="{467AC629-5EE3-4D8B-A539-1D1EFBBF3113}" name="Colonne7323"/>
    <tableColumn id="7324" xr3:uid="{0B35EFC8-CF85-4C4B-9A40-FBF747C34962}" name="Colonne7324"/>
    <tableColumn id="7325" xr3:uid="{1CC06621-695A-4449-BA76-C7A7148547FE}" name="Colonne7325"/>
    <tableColumn id="7326" xr3:uid="{D76640E7-4A0A-4DFC-B616-6042FEBBBF07}" name="Colonne7326"/>
    <tableColumn id="7327" xr3:uid="{74E3C9DE-EE70-4059-BF11-2144C7763962}" name="Colonne7327"/>
    <tableColumn id="7328" xr3:uid="{80232468-9568-4C25-90FE-418AB85BB060}" name="Colonne7328"/>
    <tableColumn id="7329" xr3:uid="{A58D6085-FDE2-49A4-889F-F173B7F203AB}" name="Colonne7329"/>
    <tableColumn id="7330" xr3:uid="{27F1723A-495D-48D5-AE14-3FBA4976BEBC}" name="Colonne7330"/>
    <tableColumn id="7331" xr3:uid="{01A21320-2A7E-4B08-9FD0-AA88B0CC287B}" name="Colonne7331"/>
    <tableColumn id="7332" xr3:uid="{44E8C184-5A66-4389-B74B-98D81997FE23}" name="Colonne7332"/>
    <tableColumn id="7333" xr3:uid="{7DA8184C-D43C-40CD-AF84-12374D3DDDCA}" name="Colonne7333"/>
    <tableColumn id="7334" xr3:uid="{58574BA5-814F-433E-AD60-52A2EE508EB5}" name="Colonne7334"/>
    <tableColumn id="7335" xr3:uid="{89B79B90-AA26-4BCA-B25B-77847F55E1AD}" name="Colonne7335"/>
    <tableColumn id="7336" xr3:uid="{7C813A30-AA80-4C80-B9D5-5D1F4F242E51}" name="Colonne7336"/>
    <tableColumn id="7337" xr3:uid="{8799C2F0-2C22-424B-A71F-D29711FF57C6}" name="Colonne7337"/>
    <tableColumn id="7338" xr3:uid="{40E1DCB2-9020-44EF-87D0-D1AADE7A077D}" name="Colonne7338"/>
    <tableColumn id="7339" xr3:uid="{9326AFDC-4130-41E2-922C-22433E8F5D47}" name="Colonne7339"/>
    <tableColumn id="7340" xr3:uid="{D0CE6F53-C085-4551-ABC2-2412C8B850A2}" name="Colonne7340"/>
    <tableColumn id="7341" xr3:uid="{3DBC6DFE-8BD7-4EAC-AE97-EA1792BEBCD7}" name="Colonne7341"/>
    <tableColumn id="7342" xr3:uid="{7E368F27-B5C1-480F-B744-2E21CEA02E23}" name="Colonne7342"/>
    <tableColumn id="7343" xr3:uid="{0D85C170-427C-457B-9F6F-8FF5B9CF8CB7}" name="Colonne7343"/>
    <tableColumn id="7344" xr3:uid="{929B6D39-1722-4C1D-BBA6-B7DD4AC572A6}" name="Colonne7344"/>
    <tableColumn id="7345" xr3:uid="{42A5620B-EE7D-47E7-8DFE-B095341E979A}" name="Colonne7345"/>
    <tableColumn id="7346" xr3:uid="{EA7A0D74-2AA4-4DE9-8886-C24ED16F445A}" name="Colonne7346"/>
    <tableColumn id="7347" xr3:uid="{81FA85A1-E15F-4ED4-AFAF-4862E11D177E}" name="Colonne7347"/>
    <tableColumn id="7348" xr3:uid="{407F2CE6-7CBB-46A5-9EE2-A1A9999F8452}" name="Colonne7348"/>
    <tableColumn id="7349" xr3:uid="{9A8CDC28-7CEB-41A0-8979-E45081448F87}" name="Colonne7349"/>
    <tableColumn id="7350" xr3:uid="{14A094CE-38FA-444D-9315-59E7F6BAD47E}" name="Colonne7350"/>
    <tableColumn id="7351" xr3:uid="{4C12113E-5FB9-4CA3-9A20-A74989B0779E}" name="Colonne7351"/>
    <tableColumn id="7352" xr3:uid="{88798F0E-6FA0-4669-8374-2AA9D06CB347}" name="Colonne7352"/>
    <tableColumn id="7353" xr3:uid="{20697C45-6EC7-40E3-AF6D-A6E836450995}" name="Colonne7353"/>
    <tableColumn id="7354" xr3:uid="{C0AA8081-42B9-4386-B8D3-A3FE5D708539}" name="Colonne7354"/>
    <tableColumn id="7355" xr3:uid="{395A95AD-BBFA-4E3A-8437-24970ACB1229}" name="Colonne7355"/>
    <tableColumn id="7356" xr3:uid="{FE60A1ED-CE36-454E-B8F9-5172E32B7769}" name="Colonne7356"/>
    <tableColumn id="7357" xr3:uid="{17441D41-E7FC-410A-B462-0F78E6124FA9}" name="Colonne7357"/>
    <tableColumn id="7358" xr3:uid="{8FE076A3-A91E-443E-A8DE-F572B215C91F}" name="Colonne7358"/>
    <tableColumn id="7359" xr3:uid="{549935CB-D015-4EE0-BE61-8BA0F767231C}" name="Colonne7359"/>
    <tableColumn id="7360" xr3:uid="{CDD6F1E5-363B-46E8-9B58-5C0AEE19AAB8}" name="Colonne7360"/>
    <tableColumn id="7361" xr3:uid="{2DEB99F7-851C-48FC-A5B4-3536CC5E8C53}" name="Colonne7361"/>
    <tableColumn id="7362" xr3:uid="{F8B37D90-0A60-4BB9-8CA2-E1CEC571E58E}" name="Colonne7362"/>
    <tableColumn id="7363" xr3:uid="{27D008C0-B94B-4732-B6FA-791ECC1854F6}" name="Colonne7363"/>
    <tableColumn id="7364" xr3:uid="{CCEE7EE0-5301-4C57-B809-791F02ADA6F0}" name="Colonne7364"/>
    <tableColumn id="7365" xr3:uid="{D0618E7B-22D3-40E8-AC72-85128531C53A}" name="Colonne7365"/>
    <tableColumn id="7366" xr3:uid="{7E525EAC-BA3A-46EC-9F32-5EF24F702623}" name="Colonne7366"/>
    <tableColumn id="7367" xr3:uid="{D07BCE32-32E2-468D-9A8C-9156950E8DD3}" name="Colonne7367"/>
    <tableColumn id="7368" xr3:uid="{D0251A81-4C14-44BB-BB50-16F088B7E561}" name="Colonne7368"/>
    <tableColumn id="7369" xr3:uid="{EFD41B16-2F99-4877-A449-1DBC0549F09C}" name="Colonne7369"/>
    <tableColumn id="7370" xr3:uid="{156CB502-D690-4B0C-92B2-B9B78388E80C}" name="Colonne7370"/>
    <tableColumn id="7371" xr3:uid="{723A9A78-7BC7-4923-B700-679D9472663E}" name="Colonne7371"/>
    <tableColumn id="7372" xr3:uid="{D5ED7906-46C3-4FF3-AAB2-A86F7B09650C}" name="Colonne7372"/>
    <tableColumn id="7373" xr3:uid="{8C42525A-E6DA-4CFD-95C3-1D943E729F1A}" name="Colonne7373"/>
    <tableColumn id="7374" xr3:uid="{8B74FDC9-C4D1-428E-ABE4-7B1FF1D70729}" name="Colonne7374"/>
    <tableColumn id="7375" xr3:uid="{C838DFD3-6455-46B9-A4C6-90F8BEF9D0F4}" name="Colonne7375"/>
    <tableColumn id="7376" xr3:uid="{BAFE36DA-7E53-4F49-945A-C174AF8D136B}" name="Colonne7376"/>
    <tableColumn id="7377" xr3:uid="{EE408AEF-D56C-4BBE-A0C1-4DC1C84BD457}" name="Colonne7377"/>
    <tableColumn id="7378" xr3:uid="{5AC19B81-F11A-48BC-BCBF-E27CAA9F1129}" name="Colonne7378"/>
    <tableColumn id="7379" xr3:uid="{24DA6781-AA0B-4341-9789-4D62714F0342}" name="Colonne7379"/>
    <tableColumn id="7380" xr3:uid="{D049A19A-B145-458F-8AEC-4297F4E66D4F}" name="Colonne7380"/>
    <tableColumn id="7381" xr3:uid="{8BF3254F-8AA0-4C4A-BCC7-57BEE0801A98}" name="Colonne7381"/>
    <tableColumn id="7382" xr3:uid="{0A58819D-E533-4174-AD02-62334E54C026}" name="Colonne7382"/>
    <tableColumn id="7383" xr3:uid="{3E47A5FD-5439-4977-B9E7-0A9534A682D4}" name="Colonne7383"/>
    <tableColumn id="7384" xr3:uid="{D5196D9E-443B-4265-8553-3B452466A9BF}" name="Colonne7384"/>
    <tableColumn id="7385" xr3:uid="{F4002651-7125-428B-8449-B065B139AA22}" name="Colonne7385"/>
    <tableColumn id="7386" xr3:uid="{1A081190-862E-4A5B-909F-70F6DBFD789C}" name="Colonne7386"/>
    <tableColumn id="7387" xr3:uid="{5FBA64C9-2D68-4149-A47B-3C89609F6A7F}" name="Colonne7387"/>
    <tableColumn id="7388" xr3:uid="{D2D6824B-9FB5-42BE-8A93-5AC2376D983B}" name="Colonne7388"/>
    <tableColumn id="7389" xr3:uid="{D3251B6E-0476-4F4B-87BE-0CA942562094}" name="Colonne7389"/>
    <tableColumn id="7390" xr3:uid="{4F93EB7D-0176-41AA-A9C1-692883553523}" name="Colonne7390"/>
    <tableColumn id="7391" xr3:uid="{5D23224F-A535-42A9-A3DB-CE5602399CAA}" name="Colonne7391"/>
    <tableColumn id="7392" xr3:uid="{43AC655A-3D72-47D2-99CA-32D9983E41F8}" name="Colonne7392"/>
    <tableColumn id="7393" xr3:uid="{FA19E905-CBA5-47E1-AD9A-E6ADF4C3A3CE}" name="Colonne7393"/>
    <tableColumn id="7394" xr3:uid="{749EDA65-D671-4426-AD05-36351527340B}" name="Colonne7394"/>
    <tableColumn id="7395" xr3:uid="{B4B004A2-8732-4925-927A-9C92AD0AA33E}" name="Colonne7395"/>
    <tableColumn id="7396" xr3:uid="{30BAEF3E-D5E0-4FE2-9C74-96CFA4031A21}" name="Colonne7396"/>
    <tableColumn id="7397" xr3:uid="{1FA90778-3137-4E48-B989-24FF01EB21A4}" name="Colonne7397"/>
    <tableColumn id="7398" xr3:uid="{BB65C181-90AB-4116-9528-54435F8DD43A}" name="Colonne7398"/>
    <tableColumn id="7399" xr3:uid="{6688B1F8-7D39-4055-BDAA-4F0CB9C946C1}" name="Colonne7399"/>
    <tableColumn id="7400" xr3:uid="{E0265778-E869-4ECD-843B-690AF9DFC849}" name="Colonne7400"/>
    <tableColumn id="7401" xr3:uid="{79808207-31EE-43D3-878F-76356DBBA0A8}" name="Colonne7401"/>
    <tableColumn id="7402" xr3:uid="{7AE5A8D2-9678-4C4C-93F9-4136DF5A0743}" name="Colonne7402"/>
    <tableColumn id="7403" xr3:uid="{F0733336-74D4-47B0-9480-090212FE6A9B}" name="Colonne7403"/>
    <tableColumn id="7404" xr3:uid="{F6D5F003-05E9-4DE7-B06B-6413986E5D88}" name="Colonne7404"/>
    <tableColumn id="7405" xr3:uid="{B5CB007E-CA16-48A3-ACCA-27F7364A0BBE}" name="Colonne7405"/>
    <tableColumn id="7406" xr3:uid="{1F0DD9C1-CF62-42A9-B4DE-AEFEDD902CE5}" name="Colonne7406"/>
    <tableColumn id="7407" xr3:uid="{3A5D1754-ACE7-47BD-B84A-801CA73B7EDC}" name="Colonne7407"/>
    <tableColumn id="7408" xr3:uid="{EEF38130-2C3F-4364-BFE6-973882D9E5B0}" name="Colonne7408"/>
    <tableColumn id="7409" xr3:uid="{ACEBFA3A-A8B1-435B-8F83-46C10B38DAD7}" name="Colonne7409"/>
    <tableColumn id="7410" xr3:uid="{3B5B9EBF-A2DE-4266-AC73-57F37F57D11A}" name="Colonne7410"/>
    <tableColumn id="7411" xr3:uid="{99DED9B4-0E6C-4BFD-A463-9151B3F33984}" name="Colonne7411"/>
    <tableColumn id="7412" xr3:uid="{F667BF5D-4CBD-4DB5-ACBF-52A5B8ED4F64}" name="Colonne7412"/>
    <tableColumn id="7413" xr3:uid="{2D1FFCB7-DDCD-429F-BD92-84C4F2C4B633}" name="Colonne7413"/>
    <tableColumn id="7414" xr3:uid="{6930FBEF-8A73-498E-98E8-FDB20C8F45F8}" name="Colonne7414"/>
    <tableColumn id="7415" xr3:uid="{9BAE0B54-05EF-4ECC-96A2-E7267E1769EA}" name="Colonne7415"/>
    <tableColumn id="7416" xr3:uid="{84E3D6E4-5E36-4CB6-9B5C-E7261103FFEB}" name="Colonne7416"/>
    <tableColumn id="7417" xr3:uid="{DE5318E0-C002-4017-9E1D-2AB761B806B5}" name="Colonne7417"/>
    <tableColumn id="7418" xr3:uid="{A234A32F-1DB2-4576-A6DA-D2567C8313A6}" name="Colonne7418"/>
    <tableColumn id="7419" xr3:uid="{EBB7C339-D0C5-4002-84B1-9F07B954EEFC}" name="Colonne7419"/>
    <tableColumn id="7420" xr3:uid="{BB260505-4E60-482F-90DE-5789C2A8F7BC}" name="Colonne7420"/>
    <tableColumn id="7421" xr3:uid="{B1296A2F-4931-4DCB-BF9C-7B565B8A6F44}" name="Colonne7421"/>
    <tableColumn id="7422" xr3:uid="{F1D332D7-025B-468F-B0E2-D438F625C8CA}" name="Colonne7422"/>
    <tableColumn id="7423" xr3:uid="{70F14F02-0FE0-44AA-8426-01943E03B6FC}" name="Colonne7423"/>
    <tableColumn id="7424" xr3:uid="{01360D99-D440-4A77-827C-52EA5CEA16E1}" name="Colonne7424"/>
    <tableColumn id="7425" xr3:uid="{D2C25CB1-3F59-4F10-88F8-10113C1E0EB5}" name="Colonne7425"/>
    <tableColumn id="7426" xr3:uid="{F8A9C78C-EDE5-4949-A29E-A2EF61CD8323}" name="Colonne7426"/>
    <tableColumn id="7427" xr3:uid="{F48D42AE-E835-4746-A1AA-1755D1E682F0}" name="Colonne7427"/>
    <tableColumn id="7428" xr3:uid="{DFEE720A-3F81-44E3-BA9B-CF1BAF165580}" name="Colonne7428"/>
    <tableColumn id="7429" xr3:uid="{282F3F19-559C-47EB-9F3E-C87D19DE85EB}" name="Colonne7429"/>
    <tableColumn id="7430" xr3:uid="{FD3CB44D-EAF4-4E5E-B88D-FC9A9D715EF1}" name="Colonne7430"/>
    <tableColumn id="7431" xr3:uid="{74A86F15-80C7-419C-AB14-40C55E4EE874}" name="Colonne7431"/>
    <tableColumn id="7432" xr3:uid="{33BA61F1-6B12-457B-89C6-42B8A2F7A801}" name="Colonne7432"/>
    <tableColumn id="7433" xr3:uid="{82F1C775-F296-4BD1-B367-32B6BA5031DD}" name="Colonne7433"/>
    <tableColumn id="7434" xr3:uid="{D56621C0-437C-41B0-81BF-B2D0B5CB1E4A}" name="Colonne7434"/>
    <tableColumn id="7435" xr3:uid="{D2B0662D-B8A3-414F-99DC-25C1D1F5710F}" name="Colonne7435"/>
    <tableColumn id="7436" xr3:uid="{41614948-9610-4300-A8BC-D11883EB5D4E}" name="Colonne7436"/>
    <tableColumn id="7437" xr3:uid="{5B837231-0C8A-43AF-AE1B-A14FDDDDEA6A}" name="Colonne7437"/>
    <tableColumn id="7438" xr3:uid="{D5284E9A-554A-496B-8E8C-C7CCDFD0ADC5}" name="Colonne7438"/>
    <tableColumn id="7439" xr3:uid="{BF4950FE-7300-40E1-83FE-CDE779B7E4EE}" name="Colonne7439"/>
    <tableColumn id="7440" xr3:uid="{152ABE26-EA90-4D3E-B29E-F5BDC3AC289B}" name="Colonne7440"/>
    <tableColumn id="7441" xr3:uid="{D9219E27-576F-499A-AF78-E8EFD3B94A93}" name="Colonne7441"/>
    <tableColumn id="7442" xr3:uid="{C1A9E17E-7851-4210-A5FA-9C85A7FCC003}" name="Colonne7442"/>
    <tableColumn id="7443" xr3:uid="{EEA58E4A-7F26-4D5E-A473-2A6A3303EE6C}" name="Colonne7443"/>
    <tableColumn id="7444" xr3:uid="{5EA5952F-130D-4648-8C67-8F5D064D4FDD}" name="Colonne7444"/>
    <tableColumn id="7445" xr3:uid="{2CBBACAD-2B54-41B5-BF49-820E3E06304A}" name="Colonne7445"/>
    <tableColumn id="7446" xr3:uid="{3870460A-FCE4-4663-87E6-A832A5A677F0}" name="Colonne7446"/>
    <tableColumn id="7447" xr3:uid="{82CC08EA-BE19-44DA-BD4B-D03300076477}" name="Colonne7447"/>
    <tableColumn id="7448" xr3:uid="{BE731C10-18C2-4E9F-8FA6-8AB7C35064B8}" name="Colonne7448"/>
    <tableColumn id="7449" xr3:uid="{B88BB1FF-13FA-423C-8AA1-5684BA902688}" name="Colonne7449"/>
    <tableColumn id="7450" xr3:uid="{1E266813-CCD2-47B6-BCBF-2E684415BA83}" name="Colonne7450"/>
    <tableColumn id="7451" xr3:uid="{C229553D-DDC0-41AC-8898-120983787AB4}" name="Colonne7451"/>
    <tableColumn id="7452" xr3:uid="{B02ABFFE-82B6-42F4-A2EC-DD8C57736226}" name="Colonne7452"/>
    <tableColumn id="7453" xr3:uid="{8CDD192E-24C5-479F-94AE-1DA8E62068D7}" name="Colonne7453"/>
    <tableColumn id="7454" xr3:uid="{4D7C8390-184C-42AF-B097-79C1407A6B4D}" name="Colonne7454"/>
    <tableColumn id="7455" xr3:uid="{ABDCF4DF-E89E-4282-94EF-3EFA9ABDB2B6}" name="Colonne7455"/>
    <tableColumn id="7456" xr3:uid="{FAB8765F-90B9-40EF-B4B8-D6D4BD6E06EC}" name="Colonne7456"/>
    <tableColumn id="7457" xr3:uid="{6FCB43B8-D4DF-45C5-B121-0441616F0760}" name="Colonne7457"/>
    <tableColumn id="7458" xr3:uid="{BF793422-20B3-46D4-9F32-D9D3E00D7D2E}" name="Colonne7458"/>
    <tableColumn id="7459" xr3:uid="{67B809AC-B9C8-4A8C-B9E8-2C5251712E12}" name="Colonne7459"/>
    <tableColumn id="7460" xr3:uid="{666BE3CA-2EE5-4020-982F-3D5F6BE8EE6C}" name="Colonne7460"/>
    <tableColumn id="7461" xr3:uid="{621E4D7D-95CF-4BFD-9E97-1D7DBEE1ED0C}" name="Colonne7461"/>
    <tableColumn id="7462" xr3:uid="{01E678B9-311B-43AF-A079-BC39781ED4B7}" name="Colonne7462"/>
    <tableColumn id="7463" xr3:uid="{8A303468-44CF-415B-B79B-07F681625EE2}" name="Colonne7463"/>
    <tableColumn id="7464" xr3:uid="{41F8F923-4FAE-4955-87B6-12D0B642D983}" name="Colonne7464"/>
    <tableColumn id="7465" xr3:uid="{58FEF67F-8D1D-49C2-AFCB-B42C5AA223CD}" name="Colonne7465"/>
    <tableColumn id="7466" xr3:uid="{F2F45A18-DDC4-44ED-8F1E-E69E5DFB68B5}" name="Colonne7466"/>
    <tableColumn id="7467" xr3:uid="{7F920D55-6CD6-4538-BFC5-BA9CF8CF0E71}" name="Colonne7467"/>
    <tableColumn id="7468" xr3:uid="{DE5BBD59-744B-4945-A758-209AE7E8BAAE}" name="Colonne7468"/>
    <tableColumn id="7469" xr3:uid="{71D35090-39B6-41DD-A947-4A1B1033736E}" name="Colonne7469"/>
    <tableColumn id="7470" xr3:uid="{E42E988A-1B5E-497A-BE9C-AFB8E8120ADF}" name="Colonne7470"/>
    <tableColumn id="7471" xr3:uid="{C1D7A485-3DBE-4444-9C79-79EA19F95BBF}" name="Colonne7471"/>
    <tableColumn id="7472" xr3:uid="{701F5710-1B7F-4872-8427-E4D3EB9634CB}" name="Colonne7472"/>
    <tableColumn id="7473" xr3:uid="{B77B49E4-E637-4744-87EA-9DD2D19643BE}" name="Colonne7473"/>
    <tableColumn id="7474" xr3:uid="{0427E913-E058-4024-B5E9-46EE926F3D71}" name="Colonne7474"/>
    <tableColumn id="7475" xr3:uid="{334F03CF-DE73-46D3-B546-0AE171E390D3}" name="Colonne7475"/>
    <tableColumn id="7476" xr3:uid="{B698534F-8357-4125-B10B-15FFE9BAB72B}" name="Colonne7476"/>
    <tableColumn id="7477" xr3:uid="{DA7E132A-0343-4888-82E4-881CA217AA62}" name="Colonne7477"/>
    <tableColumn id="7478" xr3:uid="{EA35CE33-D061-436F-8EF1-724788C9F8D0}" name="Colonne7478"/>
    <tableColumn id="7479" xr3:uid="{8EC6EDB5-34D2-48CF-BFF7-49E1F3B7B71E}" name="Colonne7479"/>
    <tableColumn id="7480" xr3:uid="{0C2B00FB-6764-4072-9BF6-9E459341CCED}" name="Colonne7480"/>
    <tableColumn id="7481" xr3:uid="{0D3FC48C-0AD7-493F-BE92-048095B34EDB}" name="Colonne7481"/>
    <tableColumn id="7482" xr3:uid="{5AAFC13C-2C57-41C0-8D60-F144B709EE4D}" name="Colonne7482"/>
    <tableColumn id="7483" xr3:uid="{8EB07232-3E3B-4FDC-B249-AEF57A2E6205}" name="Colonne7483"/>
    <tableColumn id="7484" xr3:uid="{0E98C981-7944-43C2-9F10-82AD38270161}" name="Colonne7484"/>
    <tableColumn id="7485" xr3:uid="{59F99B59-2CF0-430D-AE05-987BDC8E5C50}" name="Colonne7485"/>
    <tableColumn id="7486" xr3:uid="{C817A739-F051-414E-A5D4-D3BE594F0160}" name="Colonne7486"/>
    <tableColumn id="7487" xr3:uid="{C8BC4BB1-2E1E-4F1D-A718-A331D75BDDBF}" name="Colonne7487"/>
    <tableColumn id="7488" xr3:uid="{2B3709D0-F1D8-45F7-85EC-1069C01F79DF}" name="Colonne7488"/>
    <tableColumn id="7489" xr3:uid="{3A269D2D-77F5-4DEA-A2E6-C80705B1B97E}" name="Colonne7489"/>
    <tableColumn id="7490" xr3:uid="{ECD50DEC-A84E-4DAE-95DA-2CD0A12A0F47}" name="Colonne7490"/>
    <tableColumn id="7491" xr3:uid="{DB760799-5888-47E0-8660-211941E1139D}" name="Colonne7491"/>
    <tableColumn id="7492" xr3:uid="{6753087D-478F-463F-A8E0-221ED754279D}" name="Colonne7492"/>
    <tableColumn id="7493" xr3:uid="{6A525982-C6AB-43DA-896C-3A10D48CA442}" name="Colonne7493"/>
    <tableColumn id="7494" xr3:uid="{751B5829-E2C0-461A-B368-0C5566B4C5DF}" name="Colonne7494"/>
    <tableColumn id="7495" xr3:uid="{D10B23AC-28BF-408E-B84E-2E06D2A6E8D0}" name="Colonne7495"/>
    <tableColumn id="7496" xr3:uid="{4D3DCBCA-AD4D-4048-A3C8-F3C0756F2C99}" name="Colonne7496"/>
    <tableColumn id="7497" xr3:uid="{39E9EBD8-1CF0-4290-AA5D-542619B045DB}" name="Colonne7497"/>
    <tableColumn id="7498" xr3:uid="{FD532C9E-3713-4C44-8527-EB17687B1DDC}" name="Colonne7498"/>
    <tableColumn id="7499" xr3:uid="{F983B95F-16F8-4624-9E82-9B889AC9B5F1}" name="Colonne7499"/>
    <tableColumn id="7500" xr3:uid="{6863943D-5F89-40BC-9932-27161FE26ADF}" name="Colonne7500"/>
    <tableColumn id="7501" xr3:uid="{7EE797A0-69A4-4C04-A497-08EBEAE31BCA}" name="Colonne7501"/>
    <tableColumn id="7502" xr3:uid="{3CA2185A-4FF7-4485-A69C-9337103B1B7D}" name="Colonne7502"/>
    <tableColumn id="7503" xr3:uid="{36666D94-51C5-4992-808B-F00A2A152B38}" name="Colonne7503"/>
    <tableColumn id="7504" xr3:uid="{E27C2E77-0680-4585-9737-A2FA500BBD5A}" name="Colonne7504"/>
    <tableColumn id="7505" xr3:uid="{329F2A81-0733-4318-A0D2-A4525820746E}" name="Colonne7505"/>
    <tableColumn id="7506" xr3:uid="{0E1D5B5D-7BF5-4371-B3D5-E0F035C06F44}" name="Colonne7506"/>
    <tableColumn id="7507" xr3:uid="{A1C989E7-CBEF-427C-BAB2-026AC7A2049F}" name="Colonne7507"/>
    <tableColumn id="7508" xr3:uid="{916046DC-7295-4022-BF17-384BA854F331}" name="Colonne7508"/>
    <tableColumn id="7509" xr3:uid="{04A3B4D5-4C78-4CB8-ACDF-2B5003E7CA14}" name="Colonne7509"/>
    <tableColumn id="7510" xr3:uid="{0AC87E40-D618-4602-AADF-A7AD7FCBC74C}" name="Colonne7510"/>
    <tableColumn id="7511" xr3:uid="{E321D0E4-F5AF-4EA2-9C78-9ED7062B5265}" name="Colonne7511"/>
    <tableColumn id="7512" xr3:uid="{7196A05D-1EC3-411A-92F4-6D762A718296}" name="Colonne7512"/>
    <tableColumn id="7513" xr3:uid="{72099ABC-1968-4C17-AD0A-9437E5A5F0DD}" name="Colonne7513"/>
    <tableColumn id="7514" xr3:uid="{F4D65532-2598-4387-AAA3-FC0F4AE28AE8}" name="Colonne7514"/>
    <tableColumn id="7515" xr3:uid="{791AD605-3723-4D64-BEED-BDAA8FD6B733}" name="Colonne7515"/>
    <tableColumn id="7516" xr3:uid="{895432A7-3D29-4F59-AD58-7CFA81C518F5}" name="Colonne7516"/>
    <tableColumn id="7517" xr3:uid="{4755ACD0-E536-48CB-86CA-BF93199F1A2A}" name="Colonne7517"/>
    <tableColumn id="7518" xr3:uid="{6B4BBA10-781C-4D46-967A-037EE773527D}" name="Colonne7518"/>
    <tableColumn id="7519" xr3:uid="{7EAD79B8-D15E-45B9-9001-6B6BB9CCDF43}" name="Colonne7519"/>
    <tableColumn id="7520" xr3:uid="{1CFEFDAC-FB03-4611-BF7E-47659BE862CF}" name="Colonne7520"/>
    <tableColumn id="7521" xr3:uid="{17E118EF-4A12-43AA-8667-756E87242192}" name="Colonne7521"/>
    <tableColumn id="7522" xr3:uid="{6AF234DA-DBD4-4D7D-9EFF-AB5847E6438E}" name="Colonne7522"/>
    <tableColumn id="7523" xr3:uid="{CAB23ACA-E62C-4214-8C52-CCBCD664DA2E}" name="Colonne7523"/>
    <tableColumn id="7524" xr3:uid="{E6DFD138-36E0-47F1-98F5-E7D40CB38C5E}" name="Colonne7524"/>
    <tableColumn id="7525" xr3:uid="{CB0B566C-5B46-468C-AD93-964D51234FEA}" name="Colonne7525"/>
    <tableColumn id="7526" xr3:uid="{4760D88F-1658-4CF3-9303-0582B2DC1003}" name="Colonne7526"/>
    <tableColumn id="7527" xr3:uid="{9B4088DF-239D-4F37-82D5-AE879B9020A5}" name="Colonne7527"/>
    <tableColumn id="7528" xr3:uid="{B6E4899B-E94A-4643-A9F1-B5F03D8B203A}" name="Colonne7528"/>
    <tableColumn id="7529" xr3:uid="{35AE0C37-B91D-4DA4-B0B4-AA5A788B6020}" name="Colonne7529"/>
    <tableColumn id="7530" xr3:uid="{879F2BBB-99A5-4F26-AB5F-5B78E75FF3C1}" name="Colonne7530"/>
    <tableColumn id="7531" xr3:uid="{BA4F06AB-22CB-42F7-BD8C-8B64D1FF8C03}" name="Colonne7531"/>
    <tableColumn id="7532" xr3:uid="{472EE9D1-82B9-42BF-B488-F258EACDAC68}" name="Colonne7532"/>
    <tableColumn id="7533" xr3:uid="{280FBA3A-E1E7-4C84-9EA1-788BB27D4966}" name="Colonne7533"/>
    <tableColumn id="7534" xr3:uid="{0C3533E2-45EE-496D-A59D-6B3A5B380872}" name="Colonne7534"/>
    <tableColumn id="7535" xr3:uid="{2739DD34-1F9D-427C-822C-1CCD71031526}" name="Colonne7535"/>
    <tableColumn id="7536" xr3:uid="{05ACC829-FE4A-4D93-8178-036A6D11DA00}" name="Colonne7536"/>
    <tableColumn id="7537" xr3:uid="{3DD8C0CA-8DFF-4491-AA47-5476F72E0CE2}" name="Colonne7537"/>
    <tableColumn id="7538" xr3:uid="{932757BB-5818-49D1-A54D-C5207AA6CE8E}" name="Colonne7538"/>
    <tableColumn id="7539" xr3:uid="{F62F8CC2-5522-4C5B-BB33-F8BE2A1A0F41}" name="Colonne7539"/>
    <tableColumn id="7540" xr3:uid="{06FC19AE-0A03-4DD2-92FE-53A5BC1D4985}" name="Colonne7540"/>
    <tableColumn id="7541" xr3:uid="{866788F0-3E41-4F04-BCF4-B37683775A9C}" name="Colonne7541"/>
    <tableColumn id="7542" xr3:uid="{C948840F-BD2B-4CB7-AAE2-8C5E37B9C507}" name="Colonne7542"/>
    <tableColumn id="7543" xr3:uid="{AAD26FEC-2BE1-48BD-93FF-02726C355E42}" name="Colonne7543"/>
    <tableColumn id="7544" xr3:uid="{14DEC7EE-C5ED-4D31-BA7A-F729F0CEB614}" name="Colonne7544"/>
    <tableColumn id="7545" xr3:uid="{856A6695-84A7-4B1D-BEAC-439852690354}" name="Colonne7545"/>
    <tableColumn id="7546" xr3:uid="{70E5BEBE-CC08-4F61-BAC5-9ED413CEC64B}" name="Colonne7546"/>
    <tableColumn id="7547" xr3:uid="{80F0E127-9D46-421A-A5D0-9FF9E4BE8095}" name="Colonne7547"/>
    <tableColumn id="7548" xr3:uid="{C5298839-7559-42B2-A9C4-EF2EB9D9E802}" name="Colonne7548"/>
    <tableColumn id="7549" xr3:uid="{8C100875-50C0-48BE-80B1-B9220A39B875}" name="Colonne7549"/>
    <tableColumn id="7550" xr3:uid="{EA891BE0-3FF9-47CE-B8CE-A6FB5A86E59C}" name="Colonne7550"/>
    <tableColumn id="7551" xr3:uid="{8682D3CE-FCA1-4FF1-BBD7-B92C9A5529CE}" name="Colonne7551"/>
    <tableColumn id="7552" xr3:uid="{78CBD146-E3FA-42C8-9F27-AB4EC3042549}" name="Colonne7552"/>
    <tableColumn id="7553" xr3:uid="{24608F4B-4B15-4D4F-A7A0-DF2DE9C0D6A9}" name="Colonne7553"/>
    <tableColumn id="7554" xr3:uid="{C91AA083-CE9E-4706-BD2A-54B609116DD3}" name="Colonne7554"/>
    <tableColumn id="7555" xr3:uid="{953379F2-A179-4932-94CF-BB10541F8943}" name="Colonne7555"/>
    <tableColumn id="7556" xr3:uid="{9AE7AC5D-163F-4E05-9FB2-73F86B77C654}" name="Colonne7556"/>
    <tableColumn id="7557" xr3:uid="{571848D9-8E26-4192-B622-223FED68195D}" name="Colonne7557"/>
    <tableColumn id="7558" xr3:uid="{D8D48675-4118-4FED-88C2-D15CC04DE6A6}" name="Colonne7558"/>
    <tableColumn id="7559" xr3:uid="{C82B4A75-5137-4B02-A820-5C4D94A5CE89}" name="Colonne7559"/>
    <tableColumn id="7560" xr3:uid="{F8C1DDE7-9483-416B-A1DD-F68E39614E64}" name="Colonne7560"/>
    <tableColumn id="7561" xr3:uid="{4260B7FB-5F70-4328-B6F3-32B9D576852D}" name="Colonne7561"/>
    <tableColumn id="7562" xr3:uid="{BC863D99-3EE0-4476-B213-C119EDD45EA6}" name="Colonne7562"/>
    <tableColumn id="7563" xr3:uid="{32A77EDB-DA43-48E5-BBC4-1A0427DBAAE2}" name="Colonne7563"/>
    <tableColumn id="7564" xr3:uid="{6D553D8C-D0E0-4584-B352-3660199AE5E4}" name="Colonne7564"/>
    <tableColumn id="7565" xr3:uid="{98A4365E-FA70-484C-B2CE-92DAFCF1D924}" name="Colonne7565"/>
    <tableColumn id="7566" xr3:uid="{6CEC29B5-87CF-46DC-B978-4A8F2A7EA297}" name="Colonne7566"/>
    <tableColumn id="7567" xr3:uid="{2C1449DD-D893-4119-BF5A-C9F166F640D5}" name="Colonne7567"/>
    <tableColumn id="7568" xr3:uid="{53B540D5-719E-4992-8ED9-179E81086850}" name="Colonne7568"/>
    <tableColumn id="7569" xr3:uid="{BEDB5331-E6C1-4EFE-8670-E3CA957CDEE6}" name="Colonne7569"/>
    <tableColumn id="7570" xr3:uid="{51CA5911-33A7-4923-B733-B4D9CF47D50C}" name="Colonne7570"/>
    <tableColumn id="7571" xr3:uid="{AB13D988-CA02-4CBC-9191-BF694C1FD016}" name="Colonne7571"/>
    <tableColumn id="7572" xr3:uid="{2948D520-6A5A-4704-B90D-D1A1BEBB1A5F}" name="Colonne7572"/>
    <tableColumn id="7573" xr3:uid="{4CB13178-790F-427C-8961-7BA949A0510A}" name="Colonne7573"/>
    <tableColumn id="7574" xr3:uid="{697464D1-3AF1-4C95-93F3-1E7282678074}" name="Colonne7574"/>
    <tableColumn id="7575" xr3:uid="{B21D3F91-063A-4E79-A678-F664E9BE20D1}" name="Colonne7575"/>
    <tableColumn id="7576" xr3:uid="{2AE4D905-CFD8-468B-A02F-5415ECFD3B0F}" name="Colonne7576"/>
    <tableColumn id="7577" xr3:uid="{7B1A80FE-9151-45E2-B3DC-01E7B17C4CCD}" name="Colonne7577"/>
    <tableColumn id="7578" xr3:uid="{6D2C48C3-8E21-43E7-9205-8CE2A5B0D605}" name="Colonne7578"/>
    <tableColumn id="7579" xr3:uid="{4F50C76E-D904-4BE3-AD70-5B49D4831992}" name="Colonne7579"/>
    <tableColumn id="7580" xr3:uid="{57B6E764-C374-42F9-AC21-C54F73225307}" name="Colonne7580"/>
    <tableColumn id="7581" xr3:uid="{07F84EBC-41F8-440E-A823-3C8D3A6E98CD}" name="Colonne7581"/>
    <tableColumn id="7582" xr3:uid="{5AB0B753-A6ED-40CF-82C2-3F6E8BD6D9AC}" name="Colonne7582"/>
    <tableColumn id="7583" xr3:uid="{E09DA06B-5753-4294-B084-422C747B9788}" name="Colonne7583"/>
    <tableColumn id="7584" xr3:uid="{EA7F9C57-C3C6-43DF-8C91-2FB3B07AF14C}" name="Colonne7584"/>
    <tableColumn id="7585" xr3:uid="{DA12BE07-7159-4500-B4F0-DEFC0C4963AE}" name="Colonne7585"/>
    <tableColumn id="7586" xr3:uid="{E8D5F2CE-635B-4F38-B177-2D613C40E66B}" name="Colonne7586"/>
    <tableColumn id="7587" xr3:uid="{58B79186-0A91-4556-9082-D07BEA927685}" name="Colonne7587"/>
    <tableColumn id="7588" xr3:uid="{C110F50C-4755-4AF4-BED4-72B988CA6150}" name="Colonne7588"/>
    <tableColumn id="7589" xr3:uid="{193ADCA1-7210-412A-B5ED-2B2EF119B7A9}" name="Colonne7589"/>
    <tableColumn id="7590" xr3:uid="{3EE63992-3126-4F6A-B2E4-8908E54B6BA3}" name="Colonne7590"/>
    <tableColumn id="7591" xr3:uid="{AABF608D-04C7-40A0-B7AA-7F48156DC278}" name="Colonne7591"/>
    <tableColumn id="7592" xr3:uid="{662230CE-1B3F-43CF-8359-5AE7B69DAA8C}" name="Colonne7592"/>
    <tableColumn id="7593" xr3:uid="{1D298214-821B-4C42-9A07-1E76D11A405B}" name="Colonne7593"/>
    <tableColumn id="7594" xr3:uid="{6B66170D-4021-4EC7-A751-D8B14BE49D50}" name="Colonne7594"/>
    <tableColumn id="7595" xr3:uid="{07A282BF-E69E-4591-BE03-57C954C1D630}" name="Colonne7595"/>
    <tableColumn id="7596" xr3:uid="{C2FC4A21-B92D-492E-A5E2-41014C97A4EC}" name="Colonne7596"/>
    <tableColumn id="7597" xr3:uid="{41131BF2-6261-4FEA-8B1F-143F5246498F}" name="Colonne7597"/>
    <tableColumn id="7598" xr3:uid="{D65F6CB4-2958-48F2-AC75-FFF7A99F464C}" name="Colonne7598"/>
    <tableColumn id="7599" xr3:uid="{2F0E72C2-43DC-4C4E-A111-826A646CB66A}" name="Colonne7599"/>
    <tableColumn id="7600" xr3:uid="{7C76AF37-5C30-4AED-B3B0-2A3B37983D89}" name="Colonne7600"/>
    <tableColumn id="7601" xr3:uid="{17A253BA-976B-44F5-A280-7ACFBFA06222}" name="Colonne7601"/>
    <tableColumn id="7602" xr3:uid="{0BD823AF-A133-4400-9018-9AF343633DC0}" name="Colonne7602"/>
    <tableColumn id="7603" xr3:uid="{C98A0621-90F2-440B-81E2-5D4CADD67A45}" name="Colonne7603"/>
    <tableColumn id="7604" xr3:uid="{2FF29036-0C53-45A7-BC17-B00BFE957654}" name="Colonne7604"/>
    <tableColumn id="7605" xr3:uid="{AF9CB474-70A2-4C97-8CA2-01E64BA4B722}" name="Colonne7605"/>
    <tableColumn id="7606" xr3:uid="{833D657E-7B85-4EF9-8390-FA97E014A966}" name="Colonne7606"/>
    <tableColumn id="7607" xr3:uid="{1994ED9D-6F16-4A81-BC44-51CEB39AA995}" name="Colonne7607"/>
    <tableColumn id="7608" xr3:uid="{153E0295-568F-48D8-A449-F40CE4BED085}" name="Colonne7608"/>
    <tableColumn id="7609" xr3:uid="{73A2B15C-50B4-4B11-9CCD-586739ADB3AC}" name="Colonne7609"/>
    <tableColumn id="7610" xr3:uid="{EB728A1B-A6FE-494A-B228-38DF292021C6}" name="Colonne7610"/>
    <tableColumn id="7611" xr3:uid="{53559483-970E-49BD-8310-D3EB6E3D9135}" name="Colonne7611"/>
    <tableColumn id="7612" xr3:uid="{9C44B7F3-7DE3-47C1-8249-4917EC4014D1}" name="Colonne7612"/>
    <tableColumn id="7613" xr3:uid="{C43A2F8A-18C6-4298-97A6-DD6EC201BD6D}" name="Colonne7613"/>
    <tableColumn id="7614" xr3:uid="{E4A03E7D-EEA7-416C-B333-64153135CD47}" name="Colonne7614"/>
    <tableColumn id="7615" xr3:uid="{0172B3FF-66E2-40FE-A1EC-61E499799991}" name="Colonne7615"/>
    <tableColumn id="7616" xr3:uid="{30C1DA95-4727-4A53-8A81-3458360FBB6C}" name="Colonne7616"/>
    <tableColumn id="7617" xr3:uid="{5463504E-F57C-4CC2-A3C7-DC0D99D24A3D}" name="Colonne7617"/>
    <tableColumn id="7618" xr3:uid="{ADF37E97-DF65-414B-9140-C96CA5590ED1}" name="Colonne7618"/>
    <tableColumn id="7619" xr3:uid="{AB0CCB36-CEBC-4A45-B549-D25CFDC2EB4E}" name="Colonne7619"/>
    <tableColumn id="7620" xr3:uid="{DA9B2025-1C96-455D-B44A-423079D3AF08}" name="Colonne7620"/>
    <tableColumn id="7621" xr3:uid="{D68382C7-8C2F-4D28-932E-736FB1051816}" name="Colonne7621"/>
    <tableColumn id="7622" xr3:uid="{398B9272-4326-4DD1-8FFE-E7CC9906E7CA}" name="Colonne7622"/>
    <tableColumn id="7623" xr3:uid="{ED9203AA-D5BC-446D-A032-BDC6AE7DD912}" name="Colonne7623"/>
    <tableColumn id="7624" xr3:uid="{C8E2F79B-423E-44D2-BA39-B37260C80BD6}" name="Colonne7624"/>
    <tableColumn id="7625" xr3:uid="{2FA028A0-E81A-4299-BD2C-BC4A89F8A559}" name="Colonne7625"/>
    <tableColumn id="7626" xr3:uid="{5FF072DD-B4DE-43E7-95B2-8C51903A88E6}" name="Colonne7626"/>
    <tableColumn id="7627" xr3:uid="{C3DF8714-E241-4B2E-9C51-9EC25C5B2156}" name="Colonne7627"/>
    <tableColumn id="7628" xr3:uid="{F7BC6074-6723-4202-B644-8A2AF23D23F6}" name="Colonne7628"/>
    <tableColumn id="7629" xr3:uid="{0D89DE51-4A5B-465E-BDFC-B0C8A27FC780}" name="Colonne7629"/>
    <tableColumn id="7630" xr3:uid="{D4960CDF-C84C-4B0A-A6E4-B7D14BF97442}" name="Colonne7630"/>
    <tableColumn id="7631" xr3:uid="{6CF70936-6C60-4307-B91B-E2285CC2AA33}" name="Colonne7631"/>
    <tableColumn id="7632" xr3:uid="{1663B311-5BD4-402F-9CA2-4776DAA85C9F}" name="Colonne7632"/>
    <tableColumn id="7633" xr3:uid="{A0DD51E7-9DA7-4C13-A047-CD5C6F396F20}" name="Colonne7633"/>
    <tableColumn id="7634" xr3:uid="{1DB86062-D8E5-4745-B1E3-5B5123F0E04D}" name="Colonne7634"/>
    <tableColumn id="7635" xr3:uid="{11F09DB7-4A3E-402A-8D06-2F05C8D2490E}" name="Colonne7635"/>
    <tableColumn id="7636" xr3:uid="{C215C56B-EDDE-4AE2-BC24-C040074ECD12}" name="Colonne7636"/>
    <tableColumn id="7637" xr3:uid="{669E4D0F-5587-484B-A520-5D9B467A6DF0}" name="Colonne7637"/>
    <tableColumn id="7638" xr3:uid="{1E7A5D77-A681-4817-B75A-5D353154737E}" name="Colonne7638"/>
    <tableColumn id="7639" xr3:uid="{A85A7F30-4AD7-47BC-A988-95A47DAFF3F7}" name="Colonne7639"/>
    <tableColumn id="7640" xr3:uid="{D6285B4F-D70D-44E7-B460-F1D802108490}" name="Colonne7640"/>
    <tableColumn id="7641" xr3:uid="{28BDF21B-9184-4990-8CCE-8F57E2B2543A}" name="Colonne7641"/>
    <tableColumn id="7642" xr3:uid="{DE55C82F-4652-4B51-8E8E-324F5A116E51}" name="Colonne7642"/>
    <tableColumn id="7643" xr3:uid="{187D06A6-9721-4C1A-A164-FAE33D58F3D8}" name="Colonne7643"/>
    <tableColumn id="7644" xr3:uid="{93B097F0-2850-4871-AB4A-307F31512429}" name="Colonne7644"/>
    <tableColumn id="7645" xr3:uid="{D2E361B5-B38B-4F30-9245-39C889C88BA3}" name="Colonne7645"/>
    <tableColumn id="7646" xr3:uid="{162116FF-FAB2-499A-8BBF-D71913D6BDEA}" name="Colonne7646"/>
    <tableColumn id="7647" xr3:uid="{CCA372D8-5EF5-432C-9781-5753F9F4AB21}" name="Colonne7647"/>
    <tableColumn id="7648" xr3:uid="{90E05C2F-8920-4AAD-9EC0-E880DD66B129}" name="Colonne7648"/>
    <tableColumn id="7649" xr3:uid="{D5193E11-04EF-41BF-8BCF-3B5F1470B47A}" name="Colonne7649"/>
    <tableColumn id="7650" xr3:uid="{01612139-4080-4BB9-9540-E81B9582184C}" name="Colonne7650"/>
    <tableColumn id="7651" xr3:uid="{AE51FD7E-EB57-4332-8EC3-73E0CDF97ECA}" name="Colonne7651"/>
    <tableColumn id="7652" xr3:uid="{0BDB9CDB-6E24-4FEE-B34E-778A39CD5BE7}" name="Colonne7652"/>
    <tableColumn id="7653" xr3:uid="{F107D690-1A99-44AD-9DA1-E7A753A9DDB4}" name="Colonne7653"/>
    <tableColumn id="7654" xr3:uid="{5EC9BBFB-9139-4B45-BEFD-AB697637F55C}" name="Colonne7654"/>
    <tableColumn id="7655" xr3:uid="{017327B1-EB1A-47C7-9F53-7C770D568AE6}" name="Colonne7655"/>
    <tableColumn id="7656" xr3:uid="{1E41FA50-B572-4C16-BE89-B464BAACC5AF}" name="Colonne7656"/>
    <tableColumn id="7657" xr3:uid="{21595130-7BE7-4226-B5A5-6436FD2DCF41}" name="Colonne7657"/>
    <tableColumn id="7658" xr3:uid="{2776C254-D8EA-4FB7-86A5-B523CFC43789}" name="Colonne7658"/>
    <tableColumn id="7659" xr3:uid="{0E39FD59-242C-4B20-8D2F-52A7FAED2405}" name="Colonne7659"/>
    <tableColumn id="7660" xr3:uid="{6F93E645-5FA4-49BF-BDE2-8FD14281ADD2}" name="Colonne7660"/>
    <tableColumn id="7661" xr3:uid="{C34686A3-64AE-4B53-83F3-5C98ABA8C7FD}" name="Colonne7661"/>
    <tableColumn id="7662" xr3:uid="{989073C0-BC3D-409B-8B56-DE88FBF035D5}" name="Colonne7662"/>
    <tableColumn id="7663" xr3:uid="{C58DC637-17A0-456B-8545-84DE77F671F2}" name="Colonne7663"/>
    <tableColumn id="7664" xr3:uid="{40A184E6-7B39-4D31-BDF6-5134894B39C1}" name="Colonne7664"/>
    <tableColumn id="7665" xr3:uid="{1505DE5D-BC3C-462E-8305-F7C1A56BA65F}" name="Colonne7665"/>
    <tableColumn id="7666" xr3:uid="{A281CEF5-F9B6-4A24-B1B5-73ED18165CD8}" name="Colonne7666"/>
    <tableColumn id="7667" xr3:uid="{54465D4A-F68D-4255-A272-DB4840789491}" name="Colonne7667"/>
    <tableColumn id="7668" xr3:uid="{861FCCB9-3849-4D2D-8C45-4654C7C1A88D}" name="Colonne7668"/>
    <tableColumn id="7669" xr3:uid="{8B8B41A9-07EE-4835-93DC-2B81CBDF4EB0}" name="Colonne7669"/>
    <tableColumn id="7670" xr3:uid="{02079A08-C00F-4564-9BB0-CC09A8A484B8}" name="Colonne7670"/>
    <tableColumn id="7671" xr3:uid="{D9845721-19C8-4F90-AB1A-9199880E3CEC}" name="Colonne7671"/>
    <tableColumn id="7672" xr3:uid="{A3EB5A64-047E-4D40-96E2-74313AB37BA5}" name="Colonne7672"/>
    <tableColumn id="7673" xr3:uid="{07C92A1D-4B0E-414D-9985-BB765801FD29}" name="Colonne7673"/>
    <tableColumn id="7674" xr3:uid="{A84168F2-A248-4255-AB53-6686D0D3C51B}" name="Colonne7674"/>
    <tableColumn id="7675" xr3:uid="{28C5B426-A49B-45DF-9BBC-B286735E8CC6}" name="Colonne7675"/>
    <tableColumn id="7676" xr3:uid="{8CDC1312-4FD3-4B95-B6EF-C40396505F81}" name="Colonne7676"/>
    <tableColumn id="7677" xr3:uid="{E4E6BF1B-AE04-4924-AA35-592B9B265110}" name="Colonne7677"/>
    <tableColumn id="7678" xr3:uid="{EF231228-A912-4E21-8E01-CEB399D5FB67}" name="Colonne7678"/>
    <tableColumn id="7679" xr3:uid="{B0F1E169-2AC0-4F07-A03B-B5669036ED2A}" name="Colonne7679"/>
    <tableColumn id="7680" xr3:uid="{B23765B9-80B2-4164-9862-B0F36AA3E5A4}" name="Colonne7680"/>
    <tableColumn id="7681" xr3:uid="{3CFAD06E-1736-4BC9-BD0D-44727B54B38E}" name="Colonne7681"/>
    <tableColumn id="7682" xr3:uid="{096ED08D-B625-4D98-90F5-7F9FAC250B1F}" name="Colonne7682"/>
    <tableColumn id="7683" xr3:uid="{49589D82-EE65-46D1-91B7-11CB94468773}" name="Colonne7683"/>
    <tableColumn id="7684" xr3:uid="{6C2D8EC0-9B7C-4E62-9DA5-7A9E40400A8D}" name="Colonne7684"/>
    <tableColumn id="7685" xr3:uid="{847C65CE-4452-4216-9AA4-FDA1EC2261ED}" name="Colonne7685"/>
    <tableColumn id="7686" xr3:uid="{2CD611C1-1975-499B-9AC3-06EDC481D745}" name="Colonne7686"/>
    <tableColumn id="7687" xr3:uid="{8D65313F-DABB-4296-8B9B-04F2008B7B98}" name="Colonne7687"/>
    <tableColumn id="7688" xr3:uid="{6AB8D8AD-001B-4A90-A04E-69315EFA70D3}" name="Colonne7688"/>
    <tableColumn id="7689" xr3:uid="{80466A53-3A26-44CE-A26D-F977E0263693}" name="Colonne7689"/>
    <tableColumn id="7690" xr3:uid="{2B7F9FDE-9CBA-4DD7-977C-EE7C0696C4A5}" name="Colonne7690"/>
    <tableColumn id="7691" xr3:uid="{8756C34D-A849-4838-B50D-C589CAB531A2}" name="Colonne7691"/>
    <tableColumn id="7692" xr3:uid="{DA5A942F-7029-4A37-97AF-D56BA7685DAD}" name="Colonne7692"/>
    <tableColumn id="7693" xr3:uid="{90010ED3-BD5D-48F4-A06B-B9F3F9B8F57A}" name="Colonne7693"/>
    <tableColumn id="7694" xr3:uid="{F65E8EC5-8666-475B-B1D4-FDC874910B6A}" name="Colonne7694"/>
    <tableColumn id="7695" xr3:uid="{E37F912A-1FE3-4D12-ACAB-5C687DA6E411}" name="Colonne7695"/>
    <tableColumn id="7696" xr3:uid="{5036136A-4CDB-45CF-81AD-619CADF16A5F}" name="Colonne7696"/>
    <tableColumn id="7697" xr3:uid="{F1343C38-0160-4D1E-8559-9BBEFA36501D}" name="Colonne7697"/>
    <tableColumn id="7698" xr3:uid="{C4E3BC11-D72A-433B-834D-9C80D41AAC18}" name="Colonne7698"/>
    <tableColumn id="7699" xr3:uid="{DC7FC2A4-5C77-4A2D-8A83-05D6B2B01E57}" name="Colonne7699"/>
    <tableColumn id="7700" xr3:uid="{0DF6B426-ACC7-4660-9C8B-6CF606FEF5FE}" name="Colonne7700"/>
    <tableColumn id="7701" xr3:uid="{E65BB4E1-7F0F-4646-B2D5-2C296F176AAE}" name="Colonne7701"/>
    <tableColumn id="7702" xr3:uid="{03054BE5-1C30-4EB0-9F5C-02E26362F9CC}" name="Colonne7702"/>
    <tableColumn id="7703" xr3:uid="{2BEDCC5C-91BF-407E-BF95-DDC5A6A0A0EC}" name="Colonne7703"/>
    <tableColumn id="7704" xr3:uid="{1D909127-742E-4E50-9BB0-79708A16400F}" name="Colonne7704"/>
    <tableColumn id="7705" xr3:uid="{F5250497-8011-4ECF-8366-D334F0499B19}" name="Colonne7705"/>
    <tableColumn id="7706" xr3:uid="{797E80B6-C5A0-45AD-88E5-9F2754F3494E}" name="Colonne7706"/>
    <tableColumn id="7707" xr3:uid="{B95F8237-E4C0-4443-9BF3-CCB755518E88}" name="Colonne7707"/>
    <tableColumn id="7708" xr3:uid="{E4D49BCC-BC76-48B6-9201-10013EA69153}" name="Colonne7708"/>
    <tableColumn id="7709" xr3:uid="{F85C3E1F-BD0D-4ECA-BB67-1B8A3FF6E01D}" name="Colonne7709"/>
    <tableColumn id="7710" xr3:uid="{1B22E32B-B7D9-4DD4-8ABE-067A0EC8D4B4}" name="Colonne7710"/>
    <tableColumn id="7711" xr3:uid="{23601111-5F59-4232-B467-273CC990F602}" name="Colonne7711"/>
    <tableColumn id="7712" xr3:uid="{D676121A-6C58-473C-BB84-504C5FDBFBAA}" name="Colonne7712"/>
    <tableColumn id="7713" xr3:uid="{C9E6AC21-93FF-45CE-8C8B-35A57C9A9E70}" name="Colonne7713"/>
    <tableColumn id="7714" xr3:uid="{6E209613-FEB4-4EE8-9237-51049778DA6B}" name="Colonne7714"/>
    <tableColumn id="7715" xr3:uid="{1C15833C-A12C-480F-815F-6D0359D5E076}" name="Colonne7715"/>
    <tableColumn id="7716" xr3:uid="{A7DC61A6-C975-47B2-B101-DAFDC5E2D5EE}" name="Colonne7716"/>
    <tableColumn id="7717" xr3:uid="{3570F098-C46A-4E6C-B0C5-26C36D72918C}" name="Colonne7717"/>
    <tableColumn id="7718" xr3:uid="{B3144243-E818-4897-BFB2-28C88522D2E6}" name="Colonne7718"/>
    <tableColumn id="7719" xr3:uid="{5A8ABB63-1568-4088-8AAB-FAC502674AC9}" name="Colonne7719"/>
    <tableColumn id="7720" xr3:uid="{1DAE5DF0-6D00-4000-AF19-50B51B1188A0}" name="Colonne7720"/>
    <tableColumn id="7721" xr3:uid="{FCDE0781-147E-42DC-98BF-BFA162E75DDB}" name="Colonne7721"/>
    <tableColumn id="7722" xr3:uid="{D955AA1A-0FF3-494F-A1D0-780E33EC799F}" name="Colonne7722"/>
    <tableColumn id="7723" xr3:uid="{C644B0AF-F71C-4553-8A04-3D9CFF74073E}" name="Colonne7723"/>
    <tableColumn id="7724" xr3:uid="{7AC97954-7CB3-4916-9F66-C7604912F0CB}" name="Colonne7724"/>
    <tableColumn id="7725" xr3:uid="{D994E458-EADB-4F9E-9CB5-7D96CFCA67D4}" name="Colonne7725"/>
    <tableColumn id="7726" xr3:uid="{E09EFEDC-2452-4B21-A42C-AE058CBCC807}" name="Colonne7726"/>
    <tableColumn id="7727" xr3:uid="{ECB5C319-85E9-478C-BA18-DD5C3CCA62FF}" name="Colonne7727"/>
    <tableColumn id="7728" xr3:uid="{06967129-96A1-4772-9748-5E02B8A83888}" name="Colonne7728"/>
    <tableColumn id="7729" xr3:uid="{835DF6D0-F880-483C-BFF2-11F7BE57BDA1}" name="Colonne7729"/>
    <tableColumn id="7730" xr3:uid="{DC2099EE-1646-47EE-BECD-D9E770728651}" name="Colonne7730"/>
    <tableColumn id="7731" xr3:uid="{5D83F46A-C443-4AA6-8BCB-ACDC5BA281A7}" name="Colonne7731"/>
    <tableColumn id="7732" xr3:uid="{5F35A456-5CDF-4F01-82EF-9872CE910DC8}" name="Colonne7732"/>
    <tableColumn id="7733" xr3:uid="{AD93BFB4-3284-40EF-934D-75928E7119E4}" name="Colonne7733"/>
    <tableColumn id="7734" xr3:uid="{A1CC36FE-FEB5-41E2-A49F-106131D1221A}" name="Colonne7734"/>
    <tableColumn id="7735" xr3:uid="{058CFFE0-C683-46F3-9757-B6754A8CF70B}" name="Colonne7735"/>
    <tableColumn id="7736" xr3:uid="{8AB8B2C0-0B8B-44EA-A730-43F26CFFB318}" name="Colonne7736"/>
    <tableColumn id="7737" xr3:uid="{42F649D0-3A3B-41F0-A1FF-419EF9BCCDCF}" name="Colonne7737"/>
    <tableColumn id="7738" xr3:uid="{EA4B4D96-3B28-4186-AF9C-157F2FC7B2AD}" name="Colonne7738"/>
    <tableColumn id="7739" xr3:uid="{E18F7FC0-679A-4AD1-8755-5C56A0F5B2AB}" name="Colonne7739"/>
    <tableColumn id="7740" xr3:uid="{134A8A5C-E897-415C-9E42-F331C504DFFA}" name="Colonne7740"/>
    <tableColumn id="7741" xr3:uid="{6C00A724-BE57-42B7-9280-FB8ACD020AA3}" name="Colonne7741"/>
    <tableColumn id="7742" xr3:uid="{8C00B356-BF3E-49AB-822D-C1374F2BD5AC}" name="Colonne7742"/>
    <tableColumn id="7743" xr3:uid="{126F7DB0-213E-454E-943E-F10F7DD39317}" name="Colonne7743"/>
    <tableColumn id="7744" xr3:uid="{9DA5F389-6A55-4D85-ACCD-C439A921DFE1}" name="Colonne7744"/>
    <tableColumn id="7745" xr3:uid="{9DD7F742-E54F-4FA3-8DC3-535EAB630B8E}" name="Colonne7745"/>
    <tableColumn id="7746" xr3:uid="{0AC38D5A-5346-4DBC-B1BB-1A64B250470B}" name="Colonne7746"/>
    <tableColumn id="7747" xr3:uid="{D498A9F7-479A-4B3D-82DE-AA1F2257ECBF}" name="Colonne7747"/>
    <tableColumn id="7748" xr3:uid="{9C79C0FC-FE62-47C5-9FF8-7E61A92C3D61}" name="Colonne7748"/>
    <tableColumn id="7749" xr3:uid="{70078BBE-85D4-4E4F-83DC-1F9C4679C166}" name="Colonne7749"/>
    <tableColumn id="7750" xr3:uid="{400E46B8-4155-41DD-A13D-093D72D27CBA}" name="Colonne7750"/>
    <tableColumn id="7751" xr3:uid="{CCA60C6A-7377-4A80-B566-287A9A0B4884}" name="Colonne7751"/>
    <tableColumn id="7752" xr3:uid="{41A4BD3F-3C11-485A-8D49-E34D28C2805F}" name="Colonne7752"/>
    <tableColumn id="7753" xr3:uid="{FE7ABCBF-3F60-45C8-AB17-F86F8EEB7996}" name="Colonne7753"/>
    <tableColumn id="7754" xr3:uid="{5A0F31BB-B90F-40F2-805D-488AA8E54C67}" name="Colonne7754"/>
    <tableColumn id="7755" xr3:uid="{8C1042AD-0B0F-4CCC-85F0-2E517AE8245F}" name="Colonne7755"/>
    <tableColumn id="7756" xr3:uid="{620BF1A6-6031-41AD-8280-F08D5486436F}" name="Colonne7756"/>
    <tableColumn id="7757" xr3:uid="{0A2A0EFF-1196-45D0-9497-6AFF54319EFE}" name="Colonne7757"/>
    <tableColumn id="7758" xr3:uid="{4ED3349D-707C-4EC7-B5E7-EEF1333AA30B}" name="Colonne7758"/>
    <tableColumn id="7759" xr3:uid="{D4856B99-5FAA-4E20-A0B5-F6E7A049AA00}" name="Colonne7759"/>
    <tableColumn id="7760" xr3:uid="{E69344F2-ADF1-4D6C-BB07-1F8D688FED67}" name="Colonne7760"/>
    <tableColumn id="7761" xr3:uid="{4C6710CA-F81C-44EA-A087-CC9F80E56028}" name="Colonne7761"/>
    <tableColumn id="7762" xr3:uid="{DFFC5466-52AD-458C-9B12-54FF95279D25}" name="Colonne7762"/>
    <tableColumn id="7763" xr3:uid="{BF1D3CD7-2B40-4029-95FC-CE035A392EA1}" name="Colonne7763"/>
    <tableColumn id="7764" xr3:uid="{E7360D19-102A-4BE4-ADA9-86C5C76EC93B}" name="Colonne7764"/>
    <tableColumn id="7765" xr3:uid="{B05B438F-DD7A-412E-A8C2-9B7BF395A40A}" name="Colonne7765"/>
    <tableColumn id="7766" xr3:uid="{CCBB7FC6-F451-42ED-B132-570AE6678DD1}" name="Colonne7766"/>
    <tableColumn id="7767" xr3:uid="{1569FD99-1276-45FD-9A84-B91A30081AFB}" name="Colonne7767"/>
    <tableColumn id="7768" xr3:uid="{219BA257-4537-464C-8364-56162A07C0AD}" name="Colonne7768"/>
    <tableColumn id="7769" xr3:uid="{70ED9D9A-49FF-4283-A0DE-9D5DED04C307}" name="Colonne7769"/>
    <tableColumn id="7770" xr3:uid="{93D9B10B-2DD0-4760-ABDD-60C65C4A6D00}" name="Colonne7770"/>
    <tableColumn id="7771" xr3:uid="{1F268339-37B2-444B-B403-0DFAC401F147}" name="Colonne7771"/>
    <tableColumn id="7772" xr3:uid="{1389EA55-71DE-4B39-A9F8-E058D616CB47}" name="Colonne7772"/>
    <tableColumn id="7773" xr3:uid="{CCAA07FC-CD6B-44E8-A858-4BBB00C571A2}" name="Colonne7773"/>
    <tableColumn id="7774" xr3:uid="{E02D55F9-6EB6-4F4F-8647-F5BBB899C283}" name="Colonne7774"/>
    <tableColumn id="7775" xr3:uid="{FB96270B-52A4-4296-AB78-6B42FC874184}" name="Colonne7775"/>
    <tableColumn id="7776" xr3:uid="{5088B670-719F-4C58-8CD8-EAC36D498DFE}" name="Colonne7776"/>
    <tableColumn id="7777" xr3:uid="{5F26C604-F686-45B4-ADE0-90E87C3DA980}" name="Colonne7777"/>
    <tableColumn id="7778" xr3:uid="{FE1F4C58-7B51-46DC-AA00-768FD41A502D}" name="Colonne7778"/>
    <tableColumn id="7779" xr3:uid="{DF6B91F4-F67A-4DE5-8FA8-AA6C40C5BBAE}" name="Colonne7779"/>
    <tableColumn id="7780" xr3:uid="{69822105-F269-4BAE-9744-E3984104A69D}" name="Colonne7780"/>
    <tableColumn id="7781" xr3:uid="{B0DA6C10-5D68-446A-8314-3AB2F180BC76}" name="Colonne7781"/>
    <tableColumn id="7782" xr3:uid="{48E8DF66-7513-432D-B013-205BC77F2813}" name="Colonne7782"/>
    <tableColumn id="7783" xr3:uid="{A485E471-054D-43EF-91D6-D181F9C50DFD}" name="Colonne7783"/>
    <tableColumn id="7784" xr3:uid="{2C56CCA4-6D0D-4A1C-BA2E-88D988EDD7B6}" name="Colonne7784"/>
    <tableColumn id="7785" xr3:uid="{8981AC84-097E-4883-BC9B-40872CD43C9F}" name="Colonne7785"/>
    <tableColumn id="7786" xr3:uid="{994C32F1-0AB3-4F87-802C-7DC7FEEE6DBD}" name="Colonne7786"/>
    <tableColumn id="7787" xr3:uid="{A386E36D-81FD-4317-B348-2342DF01EED2}" name="Colonne7787"/>
    <tableColumn id="7788" xr3:uid="{AA2F1469-AC81-465F-9D5D-2FF440F9B25E}" name="Colonne7788"/>
    <tableColumn id="7789" xr3:uid="{83ADFE8E-A78B-4AF0-BD4E-03A05AF28E38}" name="Colonne7789"/>
    <tableColumn id="7790" xr3:uid="{C3676021-3DA5-43B2-8687-F750B83C0996}" name="Colonne7790"/>
    <tableColumn id="7791" xr3:uid="{1E70E28B-274A-4069-AAEF-D693FA56E448}" name="Colonne7791"/>
    <tableColumn id="7792" xr3:uid="{C2CB0ABA-CCA0-4A24-96D1-654634B6FB43}" name="Colonne7792"/>
    <tableColumn id="7793" xr3:uid="{2C839F16-D068-4CBD-B131-EDDD75E8F6F7}" name="Colonne7793"/>
    <tableColumn id="7794" xr3:uid="{8144E3B3-EF74-422B-AE9D-71E4AA2E7C5F}" name="Colonne7794"/>
    <tableColumn id="7795" xr3:uid="{B5F26612-8189-4948-8A20-ECBF10A70135}" name="Colonne7795"/>
    <tableColumn id="7796" xr3:uid="{B609E27D-355E-4F22-AD05-C41BBD766D5A}" name="Colonne7796"/>
    <tableColumn id="7797" xr3:uid="{11FBDCF6-34FD-4503-8FF7-4058B754D607}" name="Colonne7797"/>
    <tableColumn id="7798" xr3:uid="{7BF10FD1-0E42-4C3E-8B9B-147DB87CDB0C}" name="Colonne7798"/>
    <tableColumn id="7799" xr3:uid="{B5D68147-4C6B-4E8C-A89D-C6CCA6DA157E}" name="Colonne7799"/>
    <tableColumn id="7800" xr3:uid="{400AB6B9-3788-4C7A-B001-063101F34853}" name="Colonne7800"/>
    <tableColumn id="7801" xr3:uid="{22871080-58BF-4D64-BA46-AF4E191D7C67}" name="Colonne7801"/>
    <tableColumn id="7802" xr3:uid="{1CA4C1F7-A8BD-4AA1-964B-97BE4F43E4D4}" name="Colonne7802"/>
    <tableColumn id="7803" xr3:uid="{1E3CAB2C-E115-4916-AC8C-317B57E4013E}" name="Colonne7803"/>
    <tableColumn id="7804" xr3:uid="{FA869AD9-7D5E-413E-BE9C-091E9D18A925}" name="Colonne7804"/>
    <tableColumn id="7805" xr3:uid="{4CF37881-B485-4585-875B-A20181F68076}" name="Colonne7805"/>
    <tableColumn id="7806" xr3:uid="{E0969E8F-06C3-481C-8139-F7797A89A667}" name="Colonne7806"/>
    <tableColumn id="7807" xr3:uid="{B874145A-74E1-40A5-BA13-D4AE38DB2FAD}" name="Colonne7807"/>
    <tableColumn id="7808" xr3:uid="{C08FAEE2-3E8D-48E8-AB15-38777E575954}" name="Colonne7808"/>
    <tableColumn id="7809" xr3:uid="{05B7612C-191B-4A09-9F75-79DE9F97D520}" name="Colonne7809"/>
    <tableColumn id="7810" xr3:uid="{95891B3E-F438-4FCD-A251-6E60C443AB00}" name="Colonne7810"/>
    <tableColumn id="7811" xr3:uid="{E1598FD0-FF15-4DE1-9743-DADEC4F37297}" name="Colonne7811"/>
    <tableColumn id="7812" xr3:uid="{D5778CB4-BBD4-4129-8D4B-1EAF3D25B963}" name="Colonne7812"/>
    <tableColumn id="7813" xr3:uid="{87AB3660-AACA-4197-B00E-368906A30238}" name="Colonne7813"/>
    <tableColumn id="7814" xr3:uid="{54E89FC4-48DD-4DC7-929E-C847EBEA6ADB}" name="Colonne7814"/>
    <tableColumn id="7815" xr3:uid="{28156536-785E-4031-BE25-4CAA0EB5BBE6}" name="Colonne7815"/>
    <tableColumn id="7816" xr3:uid="{E585960C-4B21-43FE-9946-F0222EBAF491}" name="Colonne7816"/>
    <tableColumn id="7817" xr3:uid="{A3366E65-AC64-4F60-99D1-AB612938D48C}" name="Colonne7817"/>
    <tableColumn id="7818" xr3:uid="{4C618067-6DB8-4856-AE0A-E51332058693}" name="Colonne7818"/>
    <tableColumn id="7819" xr3:uid="{55CE6F94-CC60-4319-8B34-1089962FA750}" name="Colonne7819"/>
    <tableColumn id="7820" xr3:uid="{170470A8-5AFD-456D-8388-DB46140CEAF7}" name="Colonne7820"/>
    <tableColumn id="7821" xr3:uid="{973D0DAC-E576-466E-BFCC-CB954CD8B3A1}" name="Colonne7821"/>
    <tableColumn id="7822" xr3:uid="{10D4665D-12A3-4FE9-A312-617352C276CB}" name="Colonne7822"/>
    <tableColumn id="7823" xr3:uid="{A335396F-5DC1-4FA1-BC03-88A40A071F86}" name="Colonne7823"/>
    <tableColumn id="7824" xr3:uid="{FE43924D-633E-452B-9CDF-7A8C8FF51CCD}" name="Colonne7824"/>
    <tableColumn id="7825" xr3:uid="{92F81E8D-73BD-49DA-8F90-9AE7D71AB650}" name="Colonne7825"/>
    <tableColumn id="7826" xr3:uid="{B863D379-2955-44DA-BDE7-5630BE2D7E1C}" name="Colonne7826"/>
    <tableColumn id="7827" xr3:uid="{5FAA4235-313E-4583-90F2-E705E0758493}" name="Colonne7827"/>
    <tableColumn id="7828" xr3:uid="{9C6021E9-4DB3-4DA0-AF99-785AF26E1A1E}" name="Colonne7828"/>
    <tableColumn id="7829" xr3:uid="{F9353E59-B7CD-4BA8-B44C-8B9C4D2CBB79}" name="Colonne7829"/>
    <tableColumn id="7830" xr3:uid="{5AD59904-A340-4762-8AA3-0BD31E3A320B}" name="Colonne7830"/>
    <tableColumn id="7831" xr3:uid="{A3506207-747E-4277-8DB6-E4E15F808D1D}" name="Colonne7831"/>
    <tableColumn id="7832" xr3:uid="{4BBFB29D-E5D0-4CB0-805D-5ACF3E8E5C66}" name="Colonne7832"/>
    <tableColumn id="7833" xr3:uid="{50AA83BA-7FFF-477B-ACCC-7041ED4A2B42}" name="Colonne7833"/>
    <tableColumn id="7834" xr3:uid="{7CAA79C5-A5B0-4ABE-866F-255F2E5F20BC}" name="Colonne7834"/>
    <tableColumn id="7835" xr3:uid="{B231F0F4-8602-4A68-9E63-C22C3C4799FE}" name="Colonne7835"/>
    <tableColumn id="7836" xr3:uid="{1167D27D-3704-4DD1-847B-B5021B64AF74}" name="Colonne7836"/>
    <tableColumn id="7837" xr3:uid="{25EC08DE-09B1-4CC8-B659-5789182B04AB}" name="Colonne7837"/>
    <tableColumn id="7838" xr3:uid="{1E709290-8BD3-471E-ADBF-9C374AA65668}" name="Colonne7838"/>
    <tableColumn id="7839" xr3:uid="{7644871D-5F83-4C7B-9421-DD3A8ADCA621}" name="Colonne7839"/>
    <tableColumn id="7840" xr3:uid="{5C901105-3D61-4292-BC53-D8CBE02B2EBE}" name="Colonne7840"/>
    <tableColumn id="7841" xr3:uid="{B8611197-622F-46E0-80B5-FF81CA6AC7EA}" name="Colonne7841"/>
    <tableColumn id="7842" xr3:uid="{A30C3CFB-3E34-4307-A64C-528327BE2DC5}" name="Colonne7842"/>
    <tableColumn id="7843" xr3:uid="{63F6BE25-894C-4E08-9829-D23211A543F0}" name="Colonne7843"/>
    <tableColumn id="7844" xr3:uid="{704C9F2F-AFC3-40A8-9CE1-9E8CF6103496}" name="Colonne7844"/>
    <tableColumn id="7845" xr3:uid="{EB156321-97F9-4764-94C4-784CD4559F5A}" name="Colonne7845"/>
    <tableColumn id="7846" xr3:uid="{150E9822-FD74-4CD0-BB53-E6DBAFBA5C4D}" name="Colonne7846"/>
    <tableColumn id="7847" xr3:uid="{97896DFC-C6E6-4557-8F6E-E3F705F8FDA3}" name="Colonne7847"/>
    <tableColumn id="7848" xr3:uid="{6897264E-8885-4815-95E5-B5F6D1710975}" name="Colonne7848"/>
    <tableColumn id="7849" xr3:uid="{DEC7B094-7FB8-4BD9-82C3-75B02E01B5FF}" name="Colonne7849"/>
    <tableColumn id="7850" xr3:uid="{DEEC4FD0-7DF1-4B09-A21E-892F36590EEA}" name="Colonne7850"/>
    <tableColumn id="7851" xr3:uid="{974636EF-61CD-4F30-B902-05566E412854}" name="Colonne7851"/>
    <tableColumn id="7852" xr3:uid="{8E0509A4-EE1A-4041-885A-4D6EAAC20117}" name="Colonne7852"/>
    <tableColumn id="7853" xr3:uid="{0F176016-1EB2-4D31-95B1-4C1339E983B9}" name="Colonne7853"/>
    <tableColumn id="7854" xr3:uid="{253E4DE7-6B6C-4FEC-9916-DD61D6661417}" name="Colonne7854"/>
    <tableColumn id="7855" xr3:uid="{A2387165-1C22-4AEF-AC9F-37C55D9B2AB8}" name="Colonne7855"/>
    <tableColumn id="7856" xr3:uid="{DEB31875-4F0D-4168-98C2-21F3E801C04E}" name="Colonne7856"/>
    <tableColumn id="7857" xr3:uid="{66693E81-85EA-4B55-8B97-52B8AE1ACB88}" name="Colonne7857"/>
    <tableColumn id="7858" xr3:uid="{CA30E579-6B45-463A-AAED-163D7FA7146D}" name="Colonne7858"/>
    <tableColumn id="7859" xr3:uid="{19687BD5-279F-4E7F-977F-ED958BA63C2C}" name="Colonne7859"/>
    <tableColumn id="7860" xr3:uid="{C905DFA3-7911-46A7-856E-AE3982D92D66}" name="Colonne7860"/>
    <tableColumn id="7861" xr3:uid="{72CC8B34-5DB8-4925-BCFB-09C3EB3B7C76}" name="Colonne7861"/>
    <tableColumn id="7862" xr3:uid="{563FE919-4D2B-45BC-AD4F-A42C898DE4E5}" name="Colonne7862"/>
    <tableColumn id="7863" xr3:uid="{91CED9B3-6FC1-4EDA-90AF-5A19D4735922}" name="Colonne7863"/>
    <tableColumn id="7864" xr3:uid="{1125B995-3EAF-46A6-BF47-0B739AC52C5B}" name="Colonne7864"/>
    <tableColumn id="7865" xr3:uid="{E4B734BC-8757-4950-A0DF-D6072A841850}" name="Colonne7865"/>
    <tableColumn id="7866" xr3:uid="{14E53CBF-7D78-40C9-B776-EF6C66D5538F}" name="Colonne7866"/>
    <tableColumn id="7867" xr3:uid="{ACE5A756-4628-48F1-8C4A-E81158ACB2BC}" name="Colonne7867"/>
    <tableColumn id="7868" xr3:uid="{A4F2C89C-1346-419E-BB8D-3770BFD795DD}" name="Colonne7868"/>
    <tableColumn id="7869" xr3:uid="{D8134FEB-E7C9-4718-8D99-AB839FA6D8AD}" name="Colonne7869"/>
    <tableColumn id="7870" xr3:uid="{471CBBDC-9A19-408E-B8F6-CC4E25F9FBE0}" name="Colonne7870"/>
    <tableColumn id="7871" xr3:uid="{933E6CE6-D4F1-46E8-AC7E-F3AD4D45AA45}" name="Colonne7871"/>
    <tableColumn id="7872" xr3:uid="{D6E8F79A-6AF5-46C7-B224-EB4D4A5FF69E}" name="Colonne7872"/>
    <tableColumn id="7873" xr3:uid="{B3A503F1-5445-496F-AB4B-8C064403FE25}" name="Colonne7873"/>
    <tableColumn id="7874" xr3:uid="{F563CC8D-328F-4022-BE8E-E8F03E10BB22}" name="Colonne7874"/>
    <tableColumn id="7875" xr3:uid="{FB383CBD-92A2-40F9-8467-5C51BEEFC623}" name="Colonne7875"/>
    <tableColumn id="7876" xr3:uid="{89045BEB-F1C0-468A-9417-0EBC63486E61}" name="Colonne7876"/>
    <tableColumn id="7877" xr3:uid="{C586CDD9-191A-4E1F-A0B2-5D236F9CA5EA}" name="Colonne7877"/>
    <tableColumn id="7878" xr3:uid="{4FF0F5F4-FF07-4CE1-BF92-61B4F1F01440}" name="Colonne7878"/>
    <tableColumn id="7879" xr3:uid="{3C6F5BAD-7589-4B6A-8621-44ABB6AFCCC2}" name="Colonne7879"/>
    <tableColumn id="7880" xr3:uid="{7A22A63E-1F51-4133-BB6B-A3CF7CD9D365}" name="Colonne7880"/>
    <tableColumn id="7881" xr3:uid="{985A9F56-7596-4240-8FB9-AACCAD2E8BB9}" name="Colonne7881"/>
    <tableColumn id="7882" xr3:uid="{ABD90E66-704A-4B71-BDA1-4081C6A4E2C3}" name="Colonne7882"/>
    <tableColumn id="7883" xr3:uid="{C1F12723-D584-4314-B6C3-521AC59CBF27}" name="Colonne7883"/>
    <tableColumn id="7884" xr3:uid="{CE869E10-9F32-4396-B14B-8C30CF8CD9ED}" name="Colonne7884"/>
    <tableColumn id="7885" xr3:uid="{48A123FD-0764-406E-BF0A-F4AC9C618783}" name="Colonne7885"/>
    <tableColumn id="7886" xr3:uid="{C20D0E5A-75D3-4478-A784-21F795E713D0}" name="Colonne7886"/>
    <tableColumn id="7887" xr3:uid="{C416DCEB-B65D-42F3-8A1B-2A976B568CAB}" name="Colonne7887"/>
    <tableColumn id="7888" xr3:uid="{A2BBFA62-7CFA-4BC9-A4A7-CE4DF35EF970}" name="Colonne7888"/>
    <tableColumn id="7889" xr3:uid="{B503F7F1-031D-4D30-BACE-27B168E6B2ED}" name="Colonne7889"/>
    <tableColumn id="7890" xr3:uid="{FEDE8C92-3408-43A4-A41E-48F7F24DAE12}" name="Colonne7890"/>
    <tableColumn id="7891" xr3:uid="{21134EF2-C90F-4E59-BBCF-28600534701A}" name="Colonne7891"/>
    <tableColumn id="7892" xr3:uid="{CE353DE9-E9A4-4184-81C5-D8817CFC9F69}" name="Colonne7892"/>
    <tableColumn id="7893" xr3:uid="{6539E8CD-C1F2-44D4-8551-FE626963690C}" name="Colonne7893"/>
    <tableColumn id="7894" xr3:uid="{CC741DEA-1212-4205-B212-440B19DDFF55}" name="Colonne7894"/>
    <tableColumn id="7895" xr3:uid="{DC2D1538-2814-4E27-817F-83AB8374D7AC}" name="Colonne7895"/>
    <tableColumn id="7896" xr3:uid="{5DE1608F-32EA-4ABD-9796-F8E2A26847DE}" name="Colonne7896"/>
    <tableColumn id="7897" xr3:uid="{27922D21-BBAB-4517-BD99-2773C0CC7000}" name="Colonne7897"/>
    <tableColumn id="7898" xr3:uid="{A1956097-7B54-48AC-85FD-D1BA671F1F31}" name="Colonne7898"/>
    <tableColumn id="7899" xr3:uid="{5B9B1C36-F171-47EF-8F63-644C5E183F06}" name="Colonne7899"/>
    <tableColumn id="7900" xr3:uid="{3C941FCF-C592-426D-A135-3BC45CE29185}" name="Colonne7900"/>
    <tableColumn id="7901" xr3:uid="{B14F2558-AC43-449B-BE82-C483312BF73E}" name="Colonne7901"/>
    <tableColumn id="7902" xr3:uid="{30EDD28A-EAED-48B2-8EC4-72C2B37C51EE}" name="Colonne7902"/>
    <tableColumn id="7903" xr3:uid="{43D0C680-2354-4F39-91B9-4C1C7B08917C}" name="Colonne7903"/>
    <tableColumn id="7904" xr3:uid="{C5137069-7079-4B3F-975E-97E7EDC640A9}" name="Colonne7904"/>
    <tableColumn id="7905" xr3:uid="{1C9BE0C1-5E4A-4A8A-8204-3655F27E776A}" name="Colonne7905"/>
    <tableColumn id="7906" xr3:uid="{04245F9E-2CE2-4AAC-A838-660817D5E0B5}" name="Colonne7906"/>
    <tableColumn id="7907" xr3:uid="{66364623-0C35-4033-A4F7-8BEE774E6774}" name="Colonne7907"/>
    <tableColumn id="7908" xr3:uid="{D0A4C10F-2F16-4011-9A1A-07AC34BD35B2}" name="Colonne7908"/>
    <tableColumn id="7909" xr3:uid="{6B030766-659C-4809-BFA8-525A97A3BEBD}" name="Colonne7909"/>
    <tableColumn id="7910" xr3:uid="{ACC13146-B243-4CD6-B9CD-4F51CC95277A}" name="Colonne7910"/>
    <tableColumn id="7911" xr3:uid="{879C565F-4841-455D-A322-240C4C59AF77}" name="Colonne7911"/>
    <tableColumn id="7912" xr3:uid="{A9D2B570-4699-42FD-8421-ECE601B3F823}" name="Colonne7912"/>
    <tableColumn id="7913" xr3:uid="{D77CAE7D-7F54-4E84-AAF1-E3258328ED4F}" name="Colonne7913"/>
    <tableColumn id="7914" xr3:uid="{51A5DBD4-DE28-4944-89BD-75C019564B62}" name="Colonne7914"/>
    <tableColumn id="7915" xr3:uid="{498CD2CC-27ED-4851-81CD-71F77A3B7566}" name="Colonne7915"/>
    <tableColumn id="7916" xr3:uid="{0B15098B-1708-4998-B433-92298BD57614}" name="Colonne7916"/>
    <tableColumn id="7917" xr3:uid="{6B571108-F77F-4A63-933F-CACD426C819B}" name="Colonne7917"/>
    <tableColumn id="7918" xr3:uid="{0E20E59A-A157-44BD-8F55-C4F7559FE9E2}" name="Colonne7918"/>
    <tableColumn id="7919" xr3:uid="{02B4451D-5983-46E1-BE51-7B5F9BB479A5}" name="Colonne7919"/>
    <tableColumn id="7920" xr3:uid="{40634717-5396-4A63-95E0-D9529ACC5D62}" name="Colonne7920"/>
    <tableColumn id="7921" xr3:uid="{C856B94A-EBB6-4C57-B598-8D57E9BE2CD3}" name="Colonne7921"/>
    <tableColumn id="7922" xr3:uid="{34DF600E-E945-4315-AEA8-33A3CF09AE84}" name="Colonne7922"/>
    <tableColumn id="7923" xr3:uid="{5B44022E-6886-43D6-BCAA-5F536D7235B2}" name="Colonne7923"/>
    <tableColumn id="7924" xr3:uid="{D1CF399A-9FCB-4996-9D8C-5A794E4D8636}" name="Colonne7924"/>
    <tableColumn id="7925" xr3:uid="{B0BC188C-18C6-492C-A44F-D475AF13F20C}" name="Colonne7925"/>
    <tableColumn id="7926" xr3:uid="{9B70E6BF-BBF9-47BF-9EDB-AC21C58030F4}" name="Colonne7926"/>
    <tableColumn id="7927" xr3:uid="{3DA120F5-8CFC-4F03-B6F6-F3587C56E7CC}" name="Colonne7927"/>
    <tableColumn id="7928" xr3:uid="{C107084E-D08C-4AD0-9745-F5CE0FDE0C01}" name="Colonne7928"/>
    <tableColumn id="7929" xr3:uid="{7411C734-0D15-436B-9A1C-F9A1A78F48A0}" name="Colonne7929"/>
    <tableColumn id="7930" xr3:uid="{B745454F-B336-4B5D-94D3-766D6F2193BA}" name="Colonne7930"/>
    <tableColumn id="7931" xr3:uid="{07E204A6-182D-43E8-B7F3-967D34DCA79E}" name="Colonne7931"/>
    <tableColumn id="7932" xr3:uid="{9952C9E7-D274-406B-ACCE-9E090DAAAEBF}" name="Colonne7932"/>
    <tableColumn id="7933" xr3:uid="{3B76B3D8-8EB3-4994-B798-9CA4FBEA73DC}" name="Colonne7933"/>
    <tableColumn id="7934" xr3:uid="{37336321-B315-45A7-AFA8-1BF60FDC1E62}" name="Colonne7934"/>
    <tableColumn id="7935" xr3:uid="{AB80CCCE-EA47-4185-B11D-B20BA682D180}" name="Colonne7935"/>
    <tableColumn id="7936" xr3:uid="{F598CF8F-7D21-4ACB-B9D0-0E35387562D3}" name="Colonne7936"/>
    <tableColumn id="7937" xr3:uid="{2A0008B7-BF28-4AC3-90E6-F38DBF594CA3}" name="Colonne7937"/>
    <tableColumn id="7938" xr3:uid="{7EF17E99-49AF-46C6-8C04-066CD31849B7}" name="Colonne7938"/>
    <tableColumn id="7939" xr3:uid="{E5E69C0A-834F-4282-ACA4-0BC9EEFF8111}" name="Colonne7939"/>
    <tableColumn id="7940" xr3:uid="{57D32205-95A0-40EC-B2C6-8E48AB53FB82}" name="Colonne7940"/>
    <tableColumn id="7941" xr3:uid="{0A64575C-B1D5-4A40-A100-AFD3F39094EA}" name="Colonne7941"/>
    <tableColumn id="7942" xr3:uid="{27112246-5B00-4AE5-B608-9E9398463263}" name="Colonne7942"/>
    <tableColumn id="7943" xr3:uid="{55ED9066-E5A8-42A9-B868-3A8DE9E5CC30}" name="Colonne7943"/>
    <tableColumn id="7944" xr3:uid="{9163155E-3F9B-498D-AE8F-BA401A222B37}" name="Colonne7944"/>
    <tableColumn id="7945" xr3:uid="{BEE82614-8FF3-415A-933C-40BE4AF48B41}" name="Colonne7945"/>
    <tableColumn id="7946" xr3:uid="{81F0D6E6-2D98-43DC-BB31-B880D79A67E2}" name="Colonne7946"/>
    <tableColumn id="7947" xr3:uid="{1AFD126F-7FB9-40CE-9967-ED6B69C74FBA}" name="Colonne7947"/>
    <tableColumn id="7948" xr3:uid="{A82BAAB8-7DFB-4994-81FE-D0A3DBFC49AB}" name="Colonne7948"/>
    <tableColumn id="7949" xr3:uid="{8CA54B59-6665-4B3F-A37E-361937BC86F1}" name="Colonne7949"/>
    <tableColumn id="7950" xr3:uid="{B9891B2A-4952-4509-9F3C-DC7411A4A7DE}" name="Colonne7950"/>
    <tableColumn id="7951" xr3:uid="{53FD225C-3EE2-49AC-A544-BAB2F2066881}" name="Colonne7951"/>
    <tableColumn id="7952" xr3:uid="{4546911C-55B6-48E9-B72D-4F525B6E27EE}" name="Colonne7952"/>
    <tableColumn id="7953" xr3:uid="{D0811CCD-89A3-436F-827C-286DB09F38EC}" name="Colonne7953"/>
    <tableColumn id="7954" xr3:uid="{21FB8D4A-4474-426C-997C-77753856630A}" name="Colonne7954"/>
    <tableColumn id="7955" xr3:uid="{C5DA3F20-5F5B-4A1F-AC98-BFDF2FD6A250}" name="Colonne7955"/>
    <tableColumn id="7956" xr3:uid="{56A046E3-2707-43AD-926F-6DD4F3EAB82C}" name="Colonne7956"/>
    <tableColumn id="7957" xr3:uid="{1D3E3331-A980-4DCC-895A-EA0EEC2518CA}" name="Colonne7957"/>
    <tableColumn id="7958" xr3:uid="{E535ADB8-FCDE-48C3-A317-9550F0AE1A44}" name="Colonne7958"/>
    <tableColumn id="7959" xr3:uid="{1563025D-2B74-41CE-981F-371C6BA5DAA7}" name="Colonne7959"/>
    <tableColumn id="7960" xr3:uid="{45892E05-8565-40B2-A3DF-D37BFF10A232}" name="Colonne7960"/>
    <tableColumn id="7961" xr3:uid="{37B87558-57F6-4B54-92CA-F36A22F14BFB}" name="Colonne7961"/>
    <tableColumn id="7962" xr3:uid="{532F62E6-FAC0-4620-BDBA-85E2CF72C56E}" name="Colonne7962"/>
    <tableColumn id="7963" xr3:uid="{4E1D29F6-C08F-4AD8-AC6D-053BDF1830E8}" name="Colonne7963"/>
    <tableColumn id="7964" xr3:uid="{FF8219F9-9105-42D7-AAA2-D21AFA38F6ED}" name="Colonne7964"/>
    <tableColumn id="7965" xr3:uid="{73452DDA-5175-4716-9A4C-C9E1991E0ED9}" name="Colonne7965"/>
    <tableColumn id="7966" xr3:uid="{7DCFDC2F-7819-4162-885E-D10421D1C3B0}" name="Colonne7966"/>
    <tableColumn id="7967" xr3:uid="{AE19365B-1010-4944-A46F-D8E955E25D19}" name="Colonne7967"/>
    <tableColumn id="7968" xr3:uid="{542A20CB-E745-4D48-A27A-04F2D8CACFA4}" name="Colonne7968"/>
    <tableColumn id="7969" xr3:uid="{B3EC9395-3091-4643-BBC5-E36BA604E484}" name="Colonne7969"/>
    <tableColumn id="7970" xr3:uid="{3601E618-CE36-4694-8761-45CF36B9BA83}" name="Colonne7970"/>
    <tableColumn id="7971" xr3:uid="{BFC742BE-AC32-4140-BCDA-AD310D37D436}" name="Colonne7971"/>
    <tableColumn id="7972" xr3:uid="{D320A1F6-9097-4B7B-8C00-327DE91F26AC}" name="Colonne7972"/>
    <tableColumn id="7973" xr3:uid="{8CE83FD2-0B96-4765-9AAD-72C643426A69}" name="Colonne7973"/>
    <tableColumn id="7974" xr3:uid="{0F847D00-AB90-475E-9A3B-4CD2917C9C1F}" name="Colonne7974"/>
    <tableColumn id="7975" xr3:uid="{AD31100B-812F-4F32-8C49-05FB23847BB9}" name="Colonne7975"/>
    <tableColumn id="7976" xr3:uid="{D14EBCBA-5938-4ADB-95B2-14D4A333B113}" name="Colonne7976"/>
    <tableColumn id="7977" xr3:uid="{84E27D26-CB53-44A6-AC9B-B8BC367327BB}" name="Colonne7977"/>
    <tableColumn id="7978" xr3:uid="{9F82B8CD-0769-4A1F-A413-E0346A1D3EB6}" name="Colonne7978"/>
    <tableColumn id="7979" xr3:uid="{199ED15C-1D8D-4892-9BCB-14E51D4F0555}" name="Colonne7979"/>
    <tableColumn id="7980" xr3:uid="{6B81BE02-5974-49C2-A86C-F3C7B5664117}" name="Colonne7980"/>
    <tableColumn id="7981" xr3:uid="{63326E68-36DA-4A83-925D-2C588CD93CB3}" name="Colonne7981"/>
    <tableColumn id="7982" xr3:uid="{75DD8750-D0BF-4334-BBE1-D98DFC68F395}" name="Colonne7982"/>
    <tableColumn id="7983" xr3:uid="{56257236-7029-4D26-8674-134B07369972}" name="Colonne7983"/>
    <tableColumn id="7984" xr3:uid="{4070954C-6DB4-4AFA-911A-EEAA5CC05182}" name="Colonne7984"/>
    <tableColumn id="7985" xr3:uid="{EAE6E090-CB43-4F49-86A8-B173C6B0B645}" name="Colonne7985"/>
    <tableColumn id="7986" xr3:uid="{A062A33E-0C48-4928-A375-0EB905983D6F}" name="Colonne7986"/>
    <tableColumn id="7987" xr3:uid="{FF1E2698-D260-4460-96FD-76A2EC89A754}" name="Colonne7987"/>
    <tableColumn id="7988" xr3:uid="{E394BF74-8ADE-4AEC-AC4B-E2878858DF49}" name="Colonne7988"/>
    <tableColumn id="7989" xr3:uid="{9F270FDA-75A3-496F-B3AC-FB3A678AE3C6}" name="Colonne7989"/>
    <tableColumn id="7990" xr3:uid="{2A8A60D7-76BE-4F55-8BE8-5F4915262727}" name="Colonne7990"/>
    <tableColumn id="7991" xr3:uid="{4C62F521-AB8F-41FA-8A09-369404AB1781}" name="Colonne7991"/>
    <tableColumn id="7992" xr3:uid="{F9AA1D59-812F-4581-B659-DB3540ADA71D}" name="Colonne7992"/>
    <tableColumn id="7993" xr3:uid="{B5B1C044-C3DB-434E-8E2C-2B30072B94C9}" name="Colonne7993"/>
    <tableColumn id="7994" xr3:uid="{331EBF78-FA70-44E1-BF84-BEAAF81085DF}" name="Colonne7994"/>
    <tableColumn id="7995" xr3:uid="{CBD98D9A-B4B8-424E-9028-65E541D55FF3}" name="Colonne7995"/>
    <tableColumn id="7996" xr3:uid="{34211524-CE9B-4D7C-94D7-185A4DBF5B61}" name="Colonne7996"/>
    <tableColumn id="7997" xr3:uid="{6AAD4BDF-A606-4162-9BF3-5C597ACD9F4C}" name="Colonne7997"/>
    <tableColumn id="7998" xr3:uid="{A1095C02-D587-45C6-A600-76277F06CB7C}" name="Colonne7998"/>
    <tableColumn id="7999" xr3:uid="{E7DEF3C9-2E91-4119-AE12-DDDE5F69EB14}" name="Colonne7999"/>
    <tableColumn id="8000" xr3:uid="{3F483CA3-C160-4227-B911-743DA3398DBF}" name="Colonne8000"/>
    <tableColumn id="8001" xr3:uid="{144D28F1-D17B-4C25-8A94-6422E886B0E3}" name="Colonne8001"/>
    <tableColumn id="8002" xr3:uid="{2B6C27F7-55FB-4017-A658-E43DE998F8C7}" name="Colonne8002"/>
    <tableColumn id="8003" xr3:uid="{D3303129-51F9-4530-A232-32D2A560A5F7}" name="Colonne8003"/>
    <tableColumn id="8004" xr3:uid="{19F482B3-674B-48C6-9B24-02B6FF87B090}" name="Colonne8004"/>
    <tableColumn id="8005" xr3:uid="{B673B6C5-4F14-497A-9ED7-18B4E968DC68}" name="Colonne8005"/>
    <tableColumn id="8006" xr3:uid="{C22E3198-54A7-4E9F-9BE8-E0F59E9C65F4}" name="Colonne8006"/>
    <tableColumn id="8007" xr3:uid="{9C27F9BA-E35E-4AA2-B2B8-2AF41379F8B4}" name="Colonne8007"/>
    <tableColumn id="8008" xr3:uid="{533344FE-A988-46BD-9712-16B8E9FD6F08}" name="Colonne8008"/>
    <tableColumn id="8009" xr3:uid="{323BAEA7-0758-4121-A107-31B126CC538A}" name="Colonne8009"/>
    <tableColumn id="8010" xr3:uid="{6DA3470B-8617-4251-A8C0-58477F44BF6D}" name="Colonne8010"/>
    <tableColumn id="8011" xr3:uid="{73331C77-7747-4896-9601-E018BE0F786A}" name="Colonne8011"/>
    <tableColumn id="8012" xr3:uid="{84337A45-A0F2-46AD-A08B-56F140B68F51}" name="Colonne8012"/>
    <tableColumn id="8013" xr3:uid="{BEF03A74-329A-43C0-AD2C-0231C33A8005}" name="Colonne8013"/>
    <tableColumn id="8014" xr3:uid="{2EFA6012-452E-4EDC-8216-2E6F0BB82372}" name="Colonne8014"/>
    <tableColumn id="8015" xr3:uid="{75DA6EC9-49E6-4A41-B3B7-D9FEBB8C097F}" name="Colonne8015"/>
    <tableColumn id="8016" xr3:uid="{7DC764FA-6AE7-458A-8F6A-3D604067CE60}" name="Colonne8016"/>
    <tableColumn id="8017" xr3:uid="{A25178E4-18D5-4ACE-B156-17CD43FD633D}" name="Colonne8017"/>
    <tableColumn id="8018" xr3:uid="{FE2C24DE-800E-4F80-B5ED-01CFAC7D0602}" name="Colonne8018"/>
    <tableColumn id="8019" xr3:uid="{26C1DD08-D3B7-4240-B018-F48BC0668380}" name="Colonne8019"/>
    <tableColumn id="8020" xr3:uid="{725B6D7D-3BD5-4F5F-A0DA-6E5033ADEA38}" name="Colonne8020"/>
    <tableColumn id="8021" xr3:uid="{05FB4F40-D480-495A-AD12-CFCEEC62CDC3}" name="Colonne8021"/>
    <tableColumn id="8022" xr3:uid="{43B4A925-C08F-44AE-B58A-DC8E345BDBE6}" name="Colonne8022"/>
    <tableColumn id="8023" xr3:uid="{1F43E958-A85D-4926-93AC-687572C18642}" name="Colonne8023"/>
    <tableColumn id="8024" xr3:uid="{8B626F2B-6BD3-4F44-A539-7EF151E679F3}" name="Colonne8024"/>
    <tableColumn id="8025" xr3:uid="{099564C6-2A02-4F79-9885-6A7F4D99FB10}" name="Colonne8025"/>
    <tableColumn id="8026" xr3:uid="{772EB824-7D04-44D5-AC1A-1592D8A3CF9E}" name="Colonne8026"/>
    <tableColumn id="8027" xr3:uid="{B153FF54-E89B-4EED-82C4-59BD102048EB}" name="Colonne8027"/>
    <tableColumn id="8028" xr3:uid="{59AF5EEB-504C-4281-956D-637F8494A520}" name="Colonne8028"/>
    <tableColumn id="8029" xr3:uid="{A277431A-4993-4A23-BF13-69B9DED92190}" name="Colonne8029"/>
    <tableColumn id="8030" xr3:uid="{88F2E93A-4DAF-4B9E-BC56-A4764EE1E2C8}" name="Colonne8030"/>
    <tableColumn id="8031" xr3:uid="{1B735AF3-A452-469E-AC8B-F9520F891EC2}" name="Colonne8031"/>
    <tableColumn id="8032" xr3:uid="{EA0DED63-3C30-46D4-9843-A17FA60F3CD0}" name="Colonne8032"/>
    <tableColumn id="8033" xr3:uid="{6B95BA89-9927-44AA-8C36-4C83B2AE6689}" name="Colonne8033"/>
    <tableColumn id="8034" xr3:uid="{AB4FF772-675E-468A-A848-616908798C0B}" name="Colonne8034"/>
    <tableColumn id="8035" xr3:uid="{41C7BB5D-B0D5-4D21-83BC-8BA11FE32A15}" name="Colonne8035"/>
    <tableColumn id="8036" xr3:uid="{28462ED8-61F9-4E90-8415-48737B4C5271}" name="Colonne8036"/>
    <tableColumn id="8037" xr3:uid="{DDF83300-0E96-4101-8D29-F97685439E85}" name="Colonne8037"/>
    <tableColumn id="8038" xr3:uid="{70947A03-C4FE-4031-9849-AA99590B52F3}" name="Colonne8038"/>
    <tableColumn id="8039" xr3:uid="{A9238A98-0008-41F6-A532-02269C33B9CC}" name="Colonne8039"/>
    <tableColumn id="8040" xr3:uid="{0B069C20-5382-45D5-B3D2-A4B4FCF972AB}" name="Colonne8040"/>
    <tableColumn id="8041" xr3:uid="{A9BA7D90-200D-4582-9EAD-79F0B9286D71}" name="Colonne8041"/>
    <tableColumn id="8042" xr3:uid="{D003E2A7-8546-4853-8BC7-27085A371142}" name="Colonne8042"/>
    <tableColumn id="8043" xr3:uid="{68ADC3D2-32E1-483C-A3FF-8E43C7CBB79B}" name="Colonne8043"/>
    <tableColumn id="8044" xr3:uid="{5020A114-E8B8-49ED-8255-0DD5A39C6E7A}" name="Colonne8044"/>
    <tableColumn id="8045" xr3:uid="{031ED67A-1EB6-43C8-8C14-6D002C02C3B1}" name="Colonne8045"/>
    <tableColumn id="8046" xr3:uid="{2C5E37DD-2E2B-4368-BAE6-638BF673D4CD}" name="Colonne8046"/>
    <tableColumn id="8047" xr3:uid="{20087891-BCAA-43BE-92CD-F7793B0CDF01}" name="Colonne8047"/>
    <tableColumn id="8048" xr3:uid="{ECAA720D-9FDC-48DB-A170-2551E4BF1507}" name="Colonne8048"/>
    <tableColumn id="8049" xr3:uid="{36336BDE-84E4-42F3-9159-57A27DBBCB92}" name="Colonne8049"/>
    <tableColumn id="8050" xr3:uid="{B1E465DF-599E-4474-B620-3FC3871758C6}" name="Colonne8050"/>
    <tableColumn id="8051" xr3:uid="{A93E9B4A-5B5A-42FF-BFC0-AC97FFB01519}" name="Colonne8051"/>
    <tableColumn id="8052" xr3:uid="{B6F4E219-9220-4ACA-9AAE-15D27340B719}" name="Colonne8052"/>
    <tableColumn id="8053" xr3:uid="{D20E75F2-39BD-466F-B0A5-933E8B4F8F6B}" name="Colonne8053"/>
    <tableColumn id="8054" xr3:uid="{D4C7D117-FFEF-427B-B245-E6129507B8A4}" name="Colonne8054"/>
    <tableColumn id="8055" xr3:uid="{2849FEDD-1EC6-4135-84AE-D5FC8501C30A}" name="Colonne8055"/>
    <tableColumn id="8056" xr3:uid="{21E1D380-D0C7-47CE-BC42-2F617D728E49}" name="Colonne8056"/>
    <tableColumn id="8057" xr3:uid="{9A89979C-5445-4F0B-A78C-FDC8F603F7E5}" name="Colonne8057"/>
    <tableColumn id="8058" xr3:uid="{3384BE93-1225-46E6-B1E4-0B72130B6342}" name="Colonne8058"/>
    <tableColumn id="8059" xr3:uid="{C5205276-7A77-4B06-A0F9-686C0EB90E9C}" name="Colonne8059"/>
    <tableColumn id="8060" xr3:uid="{72C59390-A636-46DE-B844-53FE882A2A92}" name="Colonne8060"/>
    <tableColumn id="8061" xr3:uid="{A093AC21-3CEC-437E-A654-2776D703AF06}" name="Colonne8061"/>
    <tableColumn id="8062" xr3:uid="{568287FD-C976-479A-8D4F-7F47D360A8D1}" name="Colonne8062"/>
    <tableColumn id="8063" xr3:uid="{2E54E51F-B2C3-496A-B0CF-7D1F3EDE539A}" name="Colonne8063"/>
    <tableColumn id="8064" xr3:uid="{A4535E88-F3E5-4898-ABD1-848878793A2F}" name="Colonne8064"/>
    <tableColumn id="8065" xr3:uid="{28A4107D-380B-4963-9A4E-4B578EE31C5D}" name="Colonne8065"/>
    <tableColumn id="8066" xr3:uid="{86073882-9A46-462C-909E-7C4B546E4CED}" name="Colonne8066"/>
    <tableColumn id="8067" xr3:uid="{B84997C0-9812-4498-869D-6A5253E60F2F}" name="Colonne8067"/>
    <tableColumn id="8068" xr3:uid="{ABDD13B2-2960-4B59-8DB4-598669A73BF7}" name="Colonne8068"/>
    <tableColumn id="8069" xr3:uid="{EF5BE2D2-27AD-4C2C-8870-048436940BFF}" name="Colonne8069"/>
    <tableColumn id="8070" xr3:uid="{1DE88D12-0F5D-4563-9A3F-706D5C7F114A}" name="Colonne8070"/>
    <tableColumn id="8071" xr3:uid="{6E2107DF-3332-43FE-93AA-24F84B090B69}" name="Colonne8071"/>
    <tableColumn id="8072" xr3:uid="{894627E1-3F0D-4EB4-89E6-BB8570928376}" name="Colonne8072"/>
    <tableColumn id="8073" xr3:uid="{1464B3E1-FDED-4DCE-85FB-7E75D4FCBBE1}" name="Colonne8073"/>
    <tableColumn id="8074" xr3:uid="{585CDC9D-48B8-4056-9762-F7B0E31E0E29}" name="Colonne8074"/>
    <tableColumn id="8075" xr3:uid="{656B06C7-771A-4635-8838-AF1D14EA3125}" name="Colonne8075"/>
    <tableColumn id="8076" xr3:uid="{1FADA0C1-E936-4796-9A7E-5F7E6E07BA42}" name="Colonne8076"/>
    <tableColumn id="8077" xr3:uid="{60D207E0-5565-4A3C-80AE-08F77493FB4A}" name="Colonne8077"/>
    <tableColumn id="8078" xr3:uid="{0E81484D-7288-4A05-A089-763531B245F2}" name="Colonne8078"/>
    <tableColumn id="8079" xr3:uid="{057CFF9A-9D4C-476A-8C24-7ADBA68B1705}" name="Colonne8079"/>
    <tableColumn id="8080" xr3:uid="{FCF5CBF6-44F1-4044-9699-7E3A14007831}" name="Colonne8080"/>
    <tableColumn id="8081" xr3:uid="{F289E7FA-EE62-45CD-81A3-A4D15BAAF1C7}" name="Colonne8081"/>
    <tableColumn id="8082" xr3:uid="{2CC66E0B-CF3A-4712-987E-0F3211337FB6}" name="Colonne8082"/>
    <tableColumn id="8083" xr3:uid="{A114602A-E6B4-4F20-8F65-D407753C8BF5}" name="Colonne8083"/>
    <tableColumn id="8084" xr3:uid="{6AD80C48-9F5E-431E-AA47-9B0FE6A66736}" name="Colonne8084"/>
    <tableColumn id="8085" xr3:uid="{492B9CB0-6AF9-483A-A34F-BF95EE409233}" name="Colonne8085"/>
    <tableColumn id="8086" xr3:uid="{A5EE70DC-36B6-4FFF-9BA4-59ADF4E8C905}" name="Colonne8086"/>
    <tableColumn id="8087" xr3:uid="{63336A5E-D678-46D6-8483-82D6B5D485E5}" name="Colonne8087"/>
    <tableColumn id="8088" xr3:uid="{3C8974D3-6A36-4B64-A60C-C3B2BFA7A92E}" name="Colonne8088"/>
    <tableColumn id="8089" xr3:uid="{B9087925-1361-4CCD-8828-82A30F1386B4}" name="Colonne8089"/>
    <tableColumn id="8090" xr3:uid="{29331AF0-D4B9-4758-8551-35CF569B9A5E}" name="Colonne8090"/>
    <tableColumn id="8091" xr3:uid="{5C1E8B73-6439-47D2-A3AB-5506F50E1CA9}" name="Colonne8091"/>
    <tableColumn id="8092" xr3:uid="{209F497A-A525-4A83-9718-F57861B357F1}" name="Colonne8092"/>
    <tableColumn id="8093" xr3:uid="{12596BF4-0C9B-42B3-AB75-AB6E98FDCD98}" name="Colonne8093"/>
    <tableColumn id="8094" xr3:uid="{4A058BA0-0472-4E30-B312-D06FA7AB887D}" name="Colonne8094"/>
    <tableColumn id="8095" xr3:uid="{74F89488-CF7F-475C-8B97-8CC83ACF8A9A}" name="Colonne8095"/>
    <tableColumn id="8096" xr3:uid="{B18A6C21-FA3D-4229-9065-90B18EDC651F}" name="Colonne8096"/>
    <tableColumn id="8097" xr3:uid="{A22F9505-4EFA-4E1F-9DBF-FD3617782E54}" name="Colonne8097"/>
    <tableColumn id="8098" xr3:uid="{B67B50E7-AD65-4437-B22D-752103671298}" name="Colonne8098"/>
    <tableColumn id="8099" xr3:uid="{D8618E6D-CEA3-4105-830D-202D07FC91E0}" name="Colonne8099"/>
    <tableColumn id="8100" xr3:uid="{F265C01B-81C1-4A84-AA6A-83FD59BE1F16}" name="Colonne8100"/>
    <tableColumn id="8101" xr3:uid="{DAD29FE2-9635-4D66-A3F6-4A9A018F3839}" name="Colonne8101"/>
    <tableColumn id="8102" xr3:uid="{25C1F2A4-853E-4362-B3EB-C906ABE5E246}" name="Colonne8102"/>
    <tableColumn id="8103" xr3:uid="{091155D8-EF3C-4FB7-8A5D-ECB35B15CC3C}" name="Colonne8103"/>
    <tableColumn id="8104" xr3:uid="{B0D800BB-1474-4A37-894B-1D8D68577A5A}" name="Colonne8104"/>
    <tableColumn id="8105" xr3:uid="{89BA4F09-01C0-4B18-9671-03198EDF8B20}" name="Colonne8105"/>
    <tableColumn id="8106" xr3:uid="{5EA94BE3-9927-429E-8466-7E509810BB84}" name="Colonne8106"/>
    <tableColumn id="8107" xr3:uid="{EDD1B4CC-CD1C-4692-AA9B-4B1ED2EAAB48}" name="Colonne8107"/>
    <tableColumn id="8108" xr3:uid="{DE9A4D03-CF5D-44AC-ACB2-78469702583E}" name="Colonne8108"/>
    <tableColumn id="8109" xr3:uid="{5938F3CE-2CD3-4926-82EA-50AA14A0CCB5}" name="Colonne8109"/>
    <tableColumn id="8110" xr3:uid="{FE8EFB8F-DA7F-4888-BEF2-B82368C50493}" name="Colonne8110"/>
    <tableColumn id="8111" xr3:uid="{292216DD-0710-48E3-B570-8E31DE8AF7CD}" name="Colonne8111"/>
    <tableColumn id="8112" xr3:uid="{80C70A1E-4E16-4EFB-811B-2B41C2068147}" name="Colonne8112"/>
    <tableColumn id="8113" xr3:uid="{7F4A0560-ED95-459A-B81F-E9BC5EEB0985}" name="Colonne8113"/>
    <tableColumn id="8114" xr3:uid="{741C21FC-BC7E-4DB6-9AB1-07C6856C8EC2}" name="Colonne8114"/>
    <tableColumn id="8115" xr3:uid="{30B05B63-F5C7-412E-A4A2-74007955E7F4}" name="Colonne8115"/>
    <tableColumn id="8116" xr3:uid="{D9B0BF32-413F-4471-98EF-D2C64FA4C74B}" name="Colonne8116"/>
    <tableColumn id="8117" xr3:uid="{C49BAFAB-5D87-4303-8D82-017A6DE4C107}" name="Colonne8117"/>
    <tableColumn id="8118" xr3:uid="{6717885B-DFC0-4CCE-A8D1-8A3AC7CF37D5}" name="Colonne8118"/>
    <tableColumn id="8119" xr3:uid="{5DBC4109-6ED2-4584-9DEE-C465B82AEFDD}" name="Colonne8119"/>
    <tableColumn id="8120" xr3:uid="{15276587-5DB3-491E-A0F7-9C440AFFD40B}" name="Colonne8120"/>
    <tableColumn id="8121" xr3:uid="{586D3CC9-1D7B-4489-9589-714652830705}" name="Colonne8121"/>
    <tableColumn id="8122" xr3:uid="{A4E8B011-A286-4753-9BA4-B4ADE9BAD986}" name="Colonne8122"/>
    <tableColumn id="8123" xr3:uid="{5D3226EE-F579-4041-B5BE-8BF187924DCA}" name="Colonne8123"/>
    <tableColumn id="8124" xr3:uid="{ACC96C5B-F600-424D-9044-4047B6439172}" name="Colonne8124"/>
    <tableColumn id="8125" xr3:uid="{A1E89B09-A6D7-4F1F-A2DB-8ACDAE942513}" name="Colonne8125"/>
    <tableColumn id="8126" xr3:uid="{2DF79AEA-5F04-471F-84E8-81DC37A60CFA}" name="Colonne8126"/>
    <tableColumn id="8127" xr3:uid="{C795338C-07FF-4074-960E-7D46E3A9BD50}" name="Colonne8127"/>
    <tableColumn id="8128" xr3:uid="{175956AE-2760-4895-A65B-D343C7CA9C4F}" name="Colonne8128"/>
    <tableColumn id="8129" xr3:uid="{5BDE28E9-CBB5-422C-BAAB-D4690882B253}" name="Colonne8129"/>
    <tableColumn id="8130" xr3:uid="{2B9C7253-2197-4EF8-8E8F-66790FE37B49}" name="Colonne8130"/>
    <tableColumn id="8131" xr3:uid="{BB2FE191-B3C1-4252-AF2A-FA56B184F71F}" name="Colonne8131"/>
    <tableColumn id="8132" xr3:uid="{9F6F5C93-6DE7-4591-9B80-763ECFCE1176}" name="Colonne8132"/>
    <tableColumn id="8133" xr3:uid="{3735FED1-DD29-4D0D-803F-323A60DA616D}" name="Colonne8133"/>
    <tableColumn id="8134" xr3:uid="{8F1995A2-C605-496C-B51D-FD4E152213E8}" name="Colonne8134"/>
    <tableColumn id="8135" xr3:uid="{D786F31A-0849-44B9-9A40-3F24A1FDA1C3}" name="Colonne8135"/>
    <tableColumn id="8136" xr3:uid="{A1E1B4BB-B453-4930-BB37-CB9BA0579BF2}" name="Colonne8136"/>
    <tableColumn id="8137" xr3:uid="{B5F4707B-9F39-4C57-96D5-07A2DEDF2655}" name="Colonne8137"/>
    <tableColumn id="8138" xr3:uid="{7A786EDF-9E37-4A60-9472-A27C05C40323}" name="Colonne8138"/>
    <tableColumn id="8139" xr3:uid="{493C1419-1B68-4201-AD24-1E5414BF4ADD}" name="Colonne8139"/>
    <tableColumn id="8140" xr3:uid="{06CBDC08-4971-4443-A089-EEF5E3E8ACCA}" name="Colonne8140"/>
    <tableColumn id="8141" xr3:uid="{2C9085D5-BBBD-421B-A791-E45091E54980}" name="Colonne8141"/>
    <tableColumn id="8142" xr3:uid="{7DFAFC05-1FE0-43C5-B287-7B2C7C7347CB}" name="Colonne8142"/>
    <tableColumn id="8143" xr3:uid="{E94DB400-77A2-46D8-A5B5-14EF2FFEF7F7}" name="Colonne8143"/>
    <tableColumn id="8144" xr3:uid="{39B8916A-7D7D-44FD-AF9E-14BED48EA989}" name="Colonne8144"/>
    <tableColumn id="8145" xr3:uid="{84BFE7B8-7C6D-42DD-A357-585940129D5B}" name="Colonne8145"/>
    <tableColumn id="8146" xr3:uid="{DB8B0B0D-DCE1-4D2A-BC48-7E6E021D1D42}" name="Colonne8146"/>
    <tableColumn id="8147" xr3:uid="{96C07F46-2BFC-4966-95FB-C025875BA8AB}" name="Colonne8147"/>
    <tableColumn id="8148" xr3:uid="{24D1C7FE-CB7C-42D4-9D0A-424D568E8EAC}" name="Colonne8148"/>
    <tableColumn id="8149" xr3:uid="{957C08A1-1467-48A9-9E37-01432D5B51AC}" name="Colonne8149"/>
    <tableColumn id="8150" xr3:uid="{CAECEECA-5742-4821-BC20-830E879F1DC8}" name="Colonne8150"/>
    <tableColumn id="8151" xr3:uid="{35E70A1F-5ED2-431D-A188-028AB8E95DEB}" name="Colonne8151"/>
    <tableColumn id="8152" xr3:uid="{9256E7E6-CC26-49C5-B7E4-B7C76C2616B6}" name="Colonne8152"/>
    <tableColumn id="8153" xr3:uid="{627E66AE-F91A-49A2-A29B-0E36FACCAE3E}" name="Colonne8153"/>
    <tableColumn id="8154" xr3:uid="{ABBD7EDB-44FE-4C77-A26C-6B95263E9B9A}" name="Colonne8154"/>
    <tableColumn id="8155" xr3:uid="{C50E5BA9-30CE-45AE-97B0-259F22A20FE6}" name="Colonne8155"/>
    <tableColumn id="8156" xr3:uid="{C942E233-C98A-4588-B4C7-60EB6D8B026B}" name="Colonne8156"/>
    <tableColumn id="8157" xr3:uid="{8FF9E7C3-FFB3-4111-A10E-6873EC5BC2C0}" name="Colonne8157"/>
    <tableColumn id="8158" xr3:uid="{729823D1-FF29-428B-8639-21481B7E1EC8}" name="Colonne8158"/>
    <tableColumn id="8159" xr3:uid="{098A95A7-388F-4904-A59D-FC5118393D55}" name="Colonne8159"/>
    <tableColumn id="8160" xr3:uid="{A5EA1B2F-4A32-4059-8D4E-B9A0C96C3C3D}" name="Colonne8160"/>
    <tableColumn id="8161" xr3:uid="{553154AC-7F4E-4D73-99E1-F0E1FA2F366A}" name="Colonne8161"/>
    <tableColumn id="8162" xr3:uid="{C334E36A-623C-4663-80CF-31045F4D79A6}" name="Colonne8162"/>
    <tableColumn id="8163" xr3:uid="{EA65E485-46A5-4262-99D2-5412CC5049C4}" name="Colonne8163"/>
    <tableColumn id="8164" xr3:uid="{D095CD30-133C-4012-B946-715B99D494D2}" name="Colonne8164"/>
    <tableColumn id="8165" xr3:uid="{F8A13B61-C1A4-4A67-B450-BB70224E712E}" name="Colonne8165"/>
    <tableColumn id="8166" xr3:uid="{F1BE1938-1DB5-4ECD-B436-C11B49B004F2}" name="Colonne8166"/>
    <tableColumn id="8167" xr3:uid="{98C809D7-830F-4642-BF5F-C43017E2B2D9}" name="Colonne8167"/>
    <tableColumn id="8168" xr3:uid="{8A21AE90-E17C-40F0-8E4D-90C737A7F608}" name="Colonne8168"/>
    <tableColumn id="8169" xr3:uid="{749C98C8-FB76-4678-A14F-522CB4977E85}" name="Colonne8169"/>
    <tableColumn id="8170" xr3:uid="{B71FB66E-AB7F-458C-8939-45276AF506FF}" name="Colonne8170"/>
    <tableColumn id="8171" xr3:uid="{29060D85-4AE5-4EE1-81E5-073473630965}" name="Colonne8171"/>
    <tableColumn id="8172" xr3:uid="{DBD5DAC9-2CE8-4656-835E-7B90EDD99B81}" name="Colonne8172"/>
    <tableColumn id="8173" xr3:uid="{5C728FF4-B958-4A19-BA01-B9FCBDA3463B}" name="Colonne8173"/>
    <tableColumn id="8174" xr3:uid="{7748CA0B-F172-4080-A0C4-B1AA00602188}" name="Colonne8174"/>
    <tableColumn id="8175" xr3:uid="{EF42F77D-BCFC-4DB0-AB0B-7622DA42BBB3}" name="Colonne8175"/>
    <tableColumn id="8176" xr3:uid="{21FD0D07-469F-4CD7-AFCA-D1BFAC253E50}" name="Colonne8176"/>
    <tableColumn id="8177" xr3:uid="{1473C0B6-D393-4075-920F-0DBB8A2BB251}" name="Colonne8177"/>
    <tableColumn id="8178" xr3:uid="{2B3E2F4B-5D0B-4C5D-A1CF-01F9232B3568}" name="Colonne8178"/>
    <tableColumn id="8179" xr3:uid="{6814BE91-F78C-45DB-987F-F67459EDA441}" name="Colonne8179"/>
    <tableColumn id="8180" xr3:uid="{57D988C0-6DEF-4A89-8C62-DD6B91C1D479}" name="Colonne8180"/>
    <tableColumn id="8181" xr3:uid="{108BA3DC-7391-4C6C-9820-B8A36627B646}" name="Colonne8181"/>
    <tableColumn id="8182" xr3:uid="{F350E8E6-71C0-49DB-9640-08956C1AC4B5}" name="Colonne8182"/>
    <tableColumn id="8183" xr3:uid="{DE97E812-4D93-4D72-9AC0-E64D7D7B23E4}" name="Colonne8183"/>
    <tableColumn id="8184" xr3:uid="{3B48C704-2FAE-4F30-84D3-DB52435411DD}" name="Colonne8184"/>
    <tableColumn id="8185" xr3:uid="{A032E605-5356-4F83-BCB1-6F805D46551B}" name="Colonne8185"/>
    <tableColumn id="8186" xr3:uid="{069348CF-4E1E-4AD0-BE3D-DDB90DECDABB}" name="Colonne8186"/>
    <tableColumn id="8187" xr3:uid="{A634FBAA-D6AD-45FF-94F8-22EE02623AE6}" name="Colonne8187"/>
    <tableColumn id="8188" xr3:uid="{02BF37D5-6B7E-4B02-85AA-6FD39B39BC56}" name="Colonne8188"/>
    <tableColumn id="8189" xr3:uid="{80C53829-AF35-4AF8-8D99-3B6D9CF87E01}" name="Colonne8189"/>
    <tableColumn id="8190" xr3:uid="{2FFE01D3-D5DD-442C-96F1-E803C7C89024}" name="Colonne8190"/>
    <tableColumn id="8191" xr3:uid="{E765733A-3260-4E85-A262-973423BF86B1}" name="Colonne8191"/>
    <tableColumn id="8192" xr3:uid="{2BD1F8D9-1FBA-40A9-A3A4-95DC92291D60}" name="Colonne8192"/>
    <tableColumn id="8193" xr3:uid="{962C6D7F-A881-4006-B489-A9237495397C}" name="Colonne8193"/>
    <tableColumn id="8194" xr3:uid="{7EA22AF3-94B9-4A01-9BA5-30293E5CF54E}" name="Colonne8194"/>
    <tableColumn id="8195" xr3:uid="{0AF1FC6D-AC10-440C-954A-10927594E1D5}" name="Colonne8195"/>
    <tableColumn id="8196" xr3:uid="{587FF622-BD48-4B42-B73C-CD73611141A2}" name="Colonne8196"/>
    <tableColumn id="8197" xr3:uid="{F549DE25-A358-4535-8610-CFE300F4F297}" name="Colonne8197"/>
    <tableColumn id="8198" xr3:uid="{E4ECBE4D-715A-401E-B47A-EFC7BBCE902C}" name="Colonne8198"/>
    <tableColumn id="8199" xr3:uid="{069143C1-478C-4A84-B5A0-03C498C83FD5}" name="Colonne8199"/>
    <tableColumn id="8200" xr3:uid="{122C2D87-A0CA-42A5-9B97-2EDB5C8BF50B}" name="Colonne8200"/>
    <tableColumn id="8201" xr3:uid="{C1241BE8-8D7D-49AA-A8CF-741E92403DC9}" name="Colonne8201"/>
    <tableColumn id="8202" xr3:uid="{3FD6BED1-7458-403B-BD1C-54D28C2BBEEB}" name="Colonne8202"/>
    <tableColumn id="8203" xr3:uid="{80579CCA-9E4B-4B8E-85B8-BFB2E8D037F0}" name="Colonne8203"/>
    <tableColumn id="8204" xr3:uid="{AED7FB61-DEFE-4209-B7BA-02F9F752272D}" name="Colonne8204"/>
    <tableColumn id="8205" xr3:uid="{D09B93ED-73C6-4C01-B832-EB250EB7CBB4}" name="Colonne8205"/>
    <tableColumn id="8206" xr3:uid="{7EEB8D54-A745-4345-B9FF-D6F0AF7347D3}" name="Colonne8206"/>
    <tableColumn id="8207" xr3:uid="{1D727DED-EBE9-4CB7-8221-69F08ECA7A7A}" name="Colonne8207"/>
    <tableColumn id="8208" xr3:uid="{DC086255-092F-462A-963B-39B71FD776C8}" name="Colonne8208"/>
    <tableColumn id="8209" xr3:uid="{F01FD3B7-159F-466D-B2C2-50BDCB31DB36}" name="Colonne8209"/>
    <tableColumn id="8210" xr3:uid="{A65B601E-389B-4E92-A0CA-2FE2E74B3704}" name="Colonne8210"/>
    <tableColumn id="8211" xr3:uid="{C81358E4-EFCD-4339-80B0-0FE9F171AF74}" name="Colonne8211"/>
    <tableColumn id="8212" xr3:uid="{0DF381BE-291C-48B2-8082-448EC75197BC}" name="Colonne8212"/>
    <tableColumn id="8213" xr3:uid="{D653F8C0-9F57-4E75-9845-4684608CEDF2}" name="Colonne8213"/>
    <tableColumn id="8214" xr3:uid="{4DEB7BD2-5BDF-42CB-A288-83BF1AA65FF8}" name="Colonne8214"/>
    <tableColumn id="8215" xr3:uid="{1E8ABEC4-E211-46AC-9766-E74695E19059}" name="Colonne8215"/>
    <tableColumn id="8216" xr3:uid="{0AF1348F-63A6-485D-9A12-A23BAFF91FD5}" name="Colonne8216"/>
    <tableColumn id="8217" xr3:uid="{E331D3A9-797E-40C3-9A3F-6CAA2F586934}" name="Colonne8217"/>
    <tableColumn id="8218" xr3:uid="{F2D559A5-A5A7-4FB5-BC8D-35C674E4D0E5}" name="Colonne8218"/>
    <tableColumn id="8219" xr3:uid="{9C76DFA5-D998-455E-955F-D3C2FBE4CBDF}" name="Colonne8219"/>
    <tableColumn id="8220" xr3:uid="{15269B7D-CE06-4C88-A427-B73305D1640C}" name="Colonne8220"/>
    <tableColumn id="8221" xr3:uid="{579AED4D-D0CB-496C-881D-95A9773FF1DB}" name="Colonne8221"/>
    <tableColumn id="8222" xr3:uid="{807D366A-19FD-4A0C-84F9-16C3ABB6F59D}" name="Colonne8222"/>
    <tableColumn id="8223" xr3:uid="{F1BFB2AC-63B8-4A3F-A7DC-BF86A64EA984}" name="Colonne8223"/>
    <tableColumn id="8224" xr3:uid="{88430EBB-604F-4469-AA9A-E2C19FFAF705}" name="Colonne8224"/>
    <tableColumn id="8225" xr3:uid="{9304EC8D-E660-496F-9412-0E7F5A676A59}" name="Colonne8225"/>
    <tableColumn id="8226" xr3:uid="{EA0D9391-928F-4833-BE01-CA729446C1B9}" name="Colonne8226"/>
    <tableColumn id="8227" xr3:uid="{E5AC6B91-407F-4245-A661-2B08155B8E82}" name="Colonne8227"/>
    <tableColumn id="8228" xr3:uid="{10FE301D-06F6-4797-B1C1-323646531242}" name="Colonne8228"/>
    <tableColumn id="8229" xr3:uid="{C4D72BF6-185A-412E-806C-D6ECD1AF671F}" name="Colonne8229"/>
    <tableColumn id="8230" xr3:uid="{0BFA2B7F-3387-4026-8597-E9A1FB82C2BE}" name="Colonne8230"/>
    <tableColumn id="8231" xr3:uid="{950F1430-40AE-4E4C-94A7-CD0D5BF37E18}" name="Colonne8231"/>
    <tableColumn id="8232" xr3:uid="{FB06AA7A-41CA-407C-9CC1-EF7366C82A74}" name="Colonne8232"/>
    <tableColumn id="8233" xr3:uid="{4908C480-6EA4-411D-AA3D-8102D5A111A3}" name="Colonne8233"/>
    <tableColumn id="8234" xr3:uid="{81F63886-8BE6-4693-8DB6-A0E857B687F3}" name="Colonne8234"/>
    <tableColumn id="8235" xr3:uid="{DB9C6BAB-575B-4C33-95F2-6AA5F10E65CE}" name="Colonne8235"/>
    <tableColumn id="8236" xr3:uid="{23788FBA-3E56-4E24-9025-97CC047B6B36}" name="Colonne8236"/>
    <tableColumn id="8237" xr3:uid="{850429E5-6A0A-480B-8C3A-63D0E20F31C4}" name="Colonne8237"/>
    <tableColumn id="8238" xr3:uid="{6E04F51B-363C-49AA-A14A-A71A9271927E}" name="Colonne8238"/>
    <tableColumn id="8239" xr3:uid="{82A5C521-8516-41F8-84DA-205C556B054B}" name="Colonne8239"/>
    <tableColumn id="8240" xr3:uid="{AF5DBE7F-FB6B-4FF9-BC02-6ADFB31B9861}" name="Colonne8240"/>
    <tableColumn id="8241" xr3:uid="{CC0F38E3-4DF2-4C26-9657-381BF1033C74}" name="Colonne8241"/>
    <tableColumn id="8242" xr3:uid="{74CAFDE2-01FE-4BF7-866C-8E6001E88348}" name="Colonne8242"/>
    <tableColumn id="8243" xr3:uid="{F3B8F7DE-21BC-473B-8AFF-5732C0BBF76C}" name="Colonne8243"/>
    <tableColumn id="8244" xr3:uid="{ED412112-C408-458B-8CE4-55969D72A7FD}" name="Colonne8244"/>
    <tableColumn id="8245" xr3:uid="{19E73C2A-DE66-4413-9B2A-FCD765B87BE5}" name="Colonne8245"/>
    <tableColumn id="8246" xr3:uid="{F4D0D680-9E54-4D70-BC6B-AFFB175512CD}" name="Colonne8246"/>
    <tableColumn id="8247" xr3:uid="{74D3F5CA-1ED9-4609-BFCD-7D8C2235EA97}" name="Colonne8247"/>
    <tableColumn id="8248" xr3:uid="{02D2C653-51FE-4BF9-813C-7E302AA9CAA4}" name="Colonne8248"/>
    <tableColumn id="8249" xr3:uid="{36C9100A-20C8-40D8-BB75-ADBD7A248B4F}" name="Colonne8249"/>
    <tableColumn id="8250" xr3:uid="{E04D1ABC-0A0F-4EAB-B70B-7013CF61302A}" name="Colonne8250"/>
    <tableColumn id="8251" xr3:uid="{93BF5F30-82A4-4A69-8B71-6FA09653398D}" name="Colonne8251"/>
    <tableColumn id="8252" xr3:uid="{0C35FE48-5272-43D4-AC09-3B831DAE87B6}" name="Colonne8252"/>
    <tableColumn id="8253" xr3:uid="{DA896679-15F5-4131-90B9-5753EC11A77C}" name="Colonne8253"/>
    <tableColumn id="8254" xr3:uid="{67604B6A-D599-4B06-A022-854B40AFB2C7}" name="Colonne8254"/>
    <tableColumn id="8255" xr3:uid="{84B3D5B2-EAB0-4FB7-AAA0-0CED45CED948}" name="Colonne8255"/>
    <tableColumn id="8256" xr3:uid="{327C3CB6-90AC-45F9-A2FF-121B46D3D8C5}" name="Colonne8256"/>
    <tableColumn id="8257" xr3:uid="{62F91D03-1873-45A4-8A6B-5A6D81AC03C1}" name="Colonne8257"/>
    <tableColumn id="8258" xr3:uid="{95786965-E13E-455D-BD50-78EC4F1ADB4F}" name="Colonne8258"/>
    <tableColumn id="8259" xr3:uid="{58ED59A0-56C0-4B43-B5BC-B014DB24DE0E}" name="Colonne8259"/>
    <tableColumn id="8260" xr3:uid="{B04F5555-CA49-4CD9-891E-727E4153D15C}" name="Colonne8260"/>
    <tableColumn id="8261" xr3:uid="{F385862F-8C6B-44C2-8315-0E531041A017}" name="Colonne8261"/>
    <tableColumn id="8262" xr3:uid="{14B0E560-CA89-4288-865C-132C19815DB3}" name="Colonne8262"/>
    <tableColumn id="8263" xr3:uid="{023C091C-F19B-4EC0-A8ED-10B618501E29}" name="Colonne8263"/>
    <tableColumn id="8264" xr3:uid="{7A21AE03-4F2D-4650-945E-8931322FEAD5}" name="Colonne8264"/>
    <tableColumn id="8265" xr3:uid="{90B8E5F8-061B-44A8-855F-CC2A807FE7F5}" name="Colonne8265"/>
    <tableColumn id="8266" xr3:uid="{B0036CFB-E990-41CD-8E1E-9FA4808BD139}" name="Colonne8266"/>
    <tableColumn id="8267" xr3:uid="{BFB24A14-D92D-4711-AC02-E59FFEEDB2DA}" name="Colonne8267"/>
    <tableColumn id="8268" xr3:uid="{364D91A9-1C09-4DEE-9929-3C0F09C91BCE}" name="Colonne8268"/>
    <tableColumn id="8269" xr3:uid="{4DB059A2-310A-4241-9502-5B4456E46015}" name="Colonne8269"/>
    <tableColumn id="8270" xr3:uid="{7E3E4C03-0628-4AFD-BCD0-D88DBBAB01B7}" name="Colonne8270"/>
    <tableColumn id="8271" xr3:uid="{B734E86C-5A03-4A38-8757-8F0667E34BED}" name="Colonne8271"/>
    <tableColumn id="8272" xr3:uid="{58C007C4-807B-4E3A-8C12-316821A31293}" name="Colonne8272"/>
    <tableColumn id="8273" xr3:uid="{CC3BB63C-F79C-4D62-A71F-6C67FF2793A9}" name="Colonne8273"/>
    <tableColumn id="8274" xr3:uid="{564C1D94-B08D-41E8-98DC-0D382ED26C74}" name="Colonne8274"/>
    <tableColumn id="8275" xr3:uid="{2BCB7295-5BD7-4462-9F08-808CB16E5A76}" name="Colonne8275"/>
    <tableColumn id="8276" xr3:uid="{BABBBF38-BE15-4440-AC94-2061D003DC32}" name="Colonne8276"/>
    <tableColumn id="8277" xr3:uid="{E9DA6E54-8874-4F2B-AB9F-BAA6CEBB0E27}" name="Colonne8277"/>
    <tableColumn id="8278" xr3:uid="{03E2758F-3F70-47A9-9689-80CE51E01FDA}" name="Colonne8278"/>
    <tableColumn id="8279" xr3:uid="{1A73ED49-ED86-4BBA-AF86-E158ABE3B98E}" name="Colonne8279"/>
    <tableColumn id="8280" xr3:uid="{4728AF19-3C64-48D8-B6DA-0D555D429C4D}" name="Colonne8280"/>
    <tableColumn id="8281" xr3:uid="{AEEAE7CE-BE92-4374-9702-8FDBE38E8CE7}" name="Colonne8281"/>
    <tableColumn id="8282" xr3:uid="{90C16A71-987F-49EF-817D-6E8D53F856DC}" name="Colonne8282"/>
    <tableColumn id="8283" xr3:uid="{6B2CFF32-F405-4C3C-A38F-840D2A3F3855}" name="Colonne8283"/>
    <tableColumn id="8284" xr3:uid="{AD8F9FAF-64C1-4EDB-92E7-4DFCA8A81F2E}" name="Colonne8284"/>
    <tableColumn id="8285" xr3:uid="{0464CDFE-C18F-40DB-8EF1-73A0BFB6822E}" name="Colonne8285"/>
    <tableColumn id="8286" xr3:uid="{BC2EB8AD-80DC-43B3-B8BE-CA87CDBD5EF1}" name="Colonne8286"/>
    <tableColumn id="8287" xr3:uid="{1069484E-6EBE-4DCF-B12F-39C37DED288F}" name="Colonne8287"/>
    <tableColumn id="8288" xr3:uid="{339BEBA7-A4F7-47B1-A215-1D791923CD2F}" name="Colonne8288"/>
    <tableColumn id="8289" xr3:uid="{1D8A497E-101C-45C4-8E61-F161BA6A806A}" name="Colonne8289"/>
    <tableColumn id="8290" xr3:uid="{11BCA710-1799-4576-B95E-1817F2E462B4}" name="Colonne8290"/>
    <tableColumn id="8291" xr3:uid="{5A113360-60F9-462C-8FA6-13FA6F123E05}" name="Colonne8291"/>
    <tableColumn id="8292" xr3:uid="{B90ACF76-51E9-4FDD-80A2-9036C741B24B}" name="Colonne8292"/>
    <tableColumn id="8293" xr3:uid="{B27C2E89-1B17-4111-B25B-3698DFAF46CA}" name="Colonne8293"/>
    <tableColumn id="8294" xr3:uid="{070FB076-1367-44B0-9BBF-4AA4A323F462}" name="Colonne8294"/>
    <tableColumn id="8295" xr3:uid="{9B59AA5C-FF9A-4F52-8201-A814420A8AEC}" name="Colonne8295"/>
    <tableColumn id="8296" xr3:uid="{2A782B24-71EA-4FFC-A9E2-16A750851E74}" name="Colonne8296"/>
    <tableColumn id="8297" xr3:uid="{6CD29441-B8B4-430D-8C58-35CF4F15547E}" name="Colonne8297"/>
    <tableColumn id="8298" xr3:uid="{D588C127-31D9-4E9D-88E8-2DC9D3785F58}" name="Colonne8298"/>
    <tableColumn id="8299" xr3:uid="{B0DAA94B-D7EF-4594-8E41-FBB4FF1A2162}" name="Colonne8299"/>
    <tableColumn id="8300" xr3:uid="{98CC351F-D426-4AF2-BD6A-1048942E61DA}" name="Colonne8300"/>
    <tableColumn id="8301" xr3:uid="{FDFC0DFB-D9F3-403B-B13F-2B3D428F0869}" name="Colonne8301"/>
    <tableColumn id="8302" xr3:uid="{AE80BC49-800A-4752-92CA-A3439FAF872F}" name="Colonne8302"/>
    <tableColumn id="8303" xr3:uid="{ACBEDDE9-DA5A-4622-9078-C5D06CEBAE7B}" name="Colonne8303"/>
    <tableColumn id="8304" xr3:uid="{2050FC6D-3676-421D-A552-71C0104CC29A}" name="Colonne8304"/>
    <tableColumn id="8305" xr3:uid="{45EDB3DD-CD5F-4401-B368-2C86AA4B3F64}" name="Colonne8305"/>
    <tableColumn id="8306" xr3:uid="{54D73C0F-FBDF-4149-B56C-513D926A125F}" name="Colonne8306"/>
    <tableColumn id="8307" xr3:uid="{5E4C73B2-B7FA-4DE3-A5D8-BC332ECB1AD6}" name="Colonne8307"/>
    <tableColumn id="8308" xr3:uid="{94B7AC85-9311-4807-8BD0-33153A09CAF4}" name="Colonne8308"/>
    <tableColumn id="8309" xr3:uid="{579AECB8-1336-4275-82D5-72B82BA6E6A2}" name="Colonne8309"/>
    <tableColumn id="8310" xr3:uid="{18D2746B-046D-4D9E-BA8C-880864CF2B15}" name="Colonne8310"/>
    <tableColumn id="8311" xr3:uid="{3B5D1A84-BF60-466B-B0C4-558B8CCA80B4}" name="Colonne8311"/>
    <tableColumn id="8312" xr3:uid="{4B7FE8F6-D328-4465-A235-56681D7C8306}" name="Colonne8312"/>
    <tableColumn id="8313" xr3:uid="{46E7B77B-079F-4285-8033-A50D1EF1E956}" name="Colonne8313"/>
    <tableColumn id="8314" xr3:uid="{BAA6043F-2722-4268-AF01-D02196920980}" name="Colonne8314"/>
    <tableColumn id="8315" xr3:uid="{0FA0F0A6-B53E-469A-B099-F4ADD46135E3}" name="Colonne8315"/>
    <tableColumn id="8316" xr3:uid="{7590D698-C49C-4248-BFC3-CB55DB92372B}" name="Colonne8316"/>
    <tableColumn id="8317" xr3:uid="{2B4B3FB8-427C-4FA8-A698-624F08CCE1EA}" name="Colonne8317"/>
    <tableColumn id="8318" xr3:uid="{06FE4E5A-BC37-4D35-94AB-F89EDAC573CF}" name="Colonne8318"/>
    <tableColumn id="8319" xr3:uid="{59CA5EC5-AF08-4E87-9CB0-5A8ED29C3939}" name="Colonne8319"/>
    <tableColumn id="8320" xr3:uid="{C9FDAC54-2BAC-4945-8D3E-82CBF94FB93F}" name="Colonne8320"/>
    <tableColumn id="8321" xr3:uid="{2E15D2A1-A364-43CB-ACA6-B29B1791B9B6}" name="Colonne8321"/>
    <tableColumn id="8322" xr3:uid="{B6BE38D9-87D1-4423-AAD1-3E63DFCA0E8D}" name="Colonne8322"/>
    <tableColumn id="8323" xr3:uid="{B98804A3-C1D3-4DD9-9BCF-526B28A1A94A}" name="Colonne8323"/>
    <tableColumn id="8324" xr3:uid="{A724B177-7948-4F8C-9680-51E6C65CC3D7}" name="Colonne8324"/>
    <tableColumn id="8325" xr3:uid="{C2273842-CD80-4730-9039-CBF4315ECD82}" name="Colonne8325"/>
    <tableColumn id="8326" xr3:uid="{62137E7B-E182-4EE2-9ADF-094D0C8E5253}" name="Colonne8326"/>
    <tableColumn id="8327" xr3:uid="{124D6AE0-9456-4C2B-8026-D9A54050B571}" name="Colonne8327"/>
    <tableColumn id="8328" xr3:uid="{3269B154-F8F4-4CA6-84C2-D6FF2E5F96F3}" name="Colonne8328"/>
    <tableColumn id="8329" xr3:uid="{CCFFF072-79A7-497B-8713-675A52C8C270}" name="Colonne8329"/>
    <tableColumn id="8330" xr3:uid="{BA1FA60B-9806-46AC-9671-0AD250203098}" name="Colonne8330"/>
    <tableColumn id="8331" xr3:uid="{839627A3-E909-40D7-9E0A-A06E1321B418}" name="Colonne8331"/>
    <tableColumn id="8332" xr3:uid="{8E9C452D-AE62-48BE-8B39-9DF979ECE3FD}" name="Colonne8332"/>
    <tableColumn id="8333" xr3:uid="{EDF2181D-1DF9-4562-882E-97C63413A7F8}" name="Colonne8333"/>
    <tableColumn id="8334" xr3:uid="{2DAC69B9-53DC-4076-B0AA-9D52DDA92D4E}" name="Colonne8334"/>
    <tableColumn id="8335" xr3:uid="{822C6C05-2B5C-4B4A-BDF1-74D08AD101E0}" name="Colonne8335"/>
    <tableColumn id="8336" xr3:uid="{FB5D5F51-9917-4AD4-BAE4-AA0CDA7EFC58}" name="Colonne8336"/>
    <tableColumn id="8337" xr3:uid="{8F29149F-B59A-4333-91EB-EFBB1BDB94CE}" name="Colonne8337"/>
    <tableColumn id="8338" xr3:uid="{E280B016-C57F-4FB1-9E97-C8F5D27E102F}" name="Colonne8338"/>
    <tableColumn id="8339" xr3:uid="{A9AA8622-D530-4F50-A47E-92FDB8C51D41}" name="Colonne8339"/>
    <tableColumn id="8340" xr3:uid="{F690BCC9-B502-487A-8C9A-678DAD8786FB}" name="Colonne8340"/>
    <tableColumn id="8341" xr3:uid="{1C0D3BC0-AA58-4119-BE6C-3C6B3DF5245C}" name="Colonne8341"/>
    <tableColumn id="8342" xr3:uid="{4CFB8F18-7640-47FF-BC04-2F6D875ECF5F}" name="Colonne8342"/>
    <tableColumn id="8343" xr3:uid="{4D9A6606-B9AA-4DA9-A196-0E480E4AA294}" name="Colonne8343"/>
    <tableColumn id="8344" xr3:uid="{B86C0399-4549-4C78-A8FF-4E61D6D2ACF1}" name="Colonne8344"/>
    <tableColumn id="8345" xr3:uid="{8CCBA7F9-C3F1-4DCF-9E21-36354486C0BF}" name="Colonne8345"/>
    <tableColumn id="8346" xr3:uid="{F40769C0-371E-42A2-B6E1-6E8481ABAF62}" name="Colonne8346"/>
    <tableColumn id="8347" xr3:uid="{10EC5FB6-A5C5-43DB-BA77-9931849B721D}" name="Colonne8347"/>
    <tableColumn id="8348" xr3:uid="{633CD712-5E61-45DB-90F1-2E8B280D95B9}" name="Colonne8348"/>
    <tableColumn id="8349" xr3:uid="{B905D214-EEB8-48EC-8A2E-59503A9B1B72}" name="Colonne8349"/>
    <tableColumn id="8350" xr3:uid="{D796EDD7-269F-468D-B06E-AC4E7BD1F423}" name="Colonne8350"/>
    <tableColumn id="8351" xr3:uid="{572B7023-7EB5-43D8-9AC9-D157BB466A6D}" name="Colonne8351"/>
    <tableColumn id="8352" xr3:uid="{F1AA0A06-9CC5-4E7E-8123-1CD9F1D139CF}" name="Colonne8352"/>
    <tableColumn id="8353" xr3:uid="{B528E5EC-2858-4E76-A6E3-E09F62C147A3}" name="Colonne8353"/>
    <tableColumn id="8354" xr3:uid="{E0021003-A5F8-4284-A95C-72D94A1A9D19}" name="Colonne8354"/>
    <tableColumn id="8355" xr3:uid="{F3EF2D5B-1D3A-403D-95E1-738148BF775A}" name="Colonne8355"/>
    <tableColumn id="8356" xr3:uid="{DB965543-5C78-41FD-B467-5F256DF1A7CB}" name="Colonne8356"/>
    <tableColumn id="8357" xr3:uid="{729339F4-5C97-4200-95D2-744A23EE1F40}" name="Colonne8357"/>
    <tableColumn id="8358" xr3:uid="{4FF9769D-3D1A-4B1B-8BFE-E3DF7F6F5D74}" name="Colonne8358"/>
    <tableColumn id="8359" xr3:uid="{89489FCF-23D8-4719-9191-D12242E5BF20}" name="Colonne8359"/>
    <tableColumn id="8360" xr3:uid="{15E3D1A5-2969-408C-9E60-8BF2FAF18309}" name="Colonne8360"/>
    <tableColumn id="8361" xr3:uid="{0DCD8710-7CB7-4FF9-ADA6-D7A8CE0DD8B7}" name="Colonne8361"/>
    <tableColumn id="8362" xr3:uid="{5464D1AD-3AA2-4CB8-9E80-00BDC892F9B7}" name="Colonne8362"/>
    <tableColumn id="8363" xr3:uid="{D0ABDA42-EF94-491B-9357-6DD49F1E89E5}" name="Colonne8363"/>
    <tableColumn id="8364" xr3:uid="{B04B2A94-D663-4722-B5F6-26A760D42B7F}" name="Colonne8364"/>
    <tableColumn id="8365" xr3:uid="{3676B1CE-FB03-402C-8F6E-67D06023BB7B}" name="Colonne8365"/>
    <tableColumn id="8366" xr3:uid="{D0E94656-8EB9-4CC1-8CFD-9A147912CB6F}" name="Colonne8366"/>
    <tableColumn id="8367" xr3:uid="{906E3D04-2BC4-4CB8-8D1C-867E7FB79B3A}" name="Colonne8367"/>
    <tableColumn id="8368" xr3:uid="{4F420824-4633-449D-8095-BD81DF3E546F}" name="Colonne8368"/>
    <tableColumn id="8369" xr3:uid="{2C59A726-C647-41CC-A0B3-94C6ED4FCE62}" name="Colonne8369"/>
    <tableColumn id="8370" xr3:uid="{FED6E19B-7DBA-47C6-B343-70F56B92E3D5}" name="Colonne8370"/>
    <tableColumn id="8371" xr3:uid="{CE0CFC28-6B48-4E50-BB44-97641BA515B4}" name="Colonne8371"/>
    <tableColumn id="8372" xr3:uid="{4CBF2E09-C80F-4B41-9C17-478BE258BC7F}" name="Colonne8372"/>
    <tableColumn id="8373" xr3:uid="{1783C447-8F03-4217-9A0D-989F0E0E98CD}" name="Colonne8373"/>
    <tableColumn id="8374" xr3:uid="{B333C71F-658E-4B77-B397-7E84CC3DE471}" name="Colonne8374"/>
    <tableColumn id="8375" xr3:uid="{5BB84D28-7359-4829-BCF3-67AD5839BB59}" name="Colonne8375"/>
    <tableColumn id="8376" xr3:uid="{62DB9F7C-B84E-44D2-8280-79F1D38FE9ED}" name="Colonne8376"/>
    <tableColumn id="8377" xr3:uid="{8352A5FC-85A8-4E31-B2CE-63BF153A773D}" name="Colonne8377"/>
    <tableColumn id="8378" xr3:uid="{A9B0A2BE-C412-4ACB-930A-34A2D234126A}" name="Colonne8378"/>
    <tableColumn id="8379" xr3:uid="{03736848-A17D-4AA6-B878-B2EB055E351B}" name="Colonne8379"/>
    <tableColumn id="8380" xr3:uid="{AF4EF6AD-98B0-49DA-AA10-BD5B0E4ACC78}" name="Colonne8380"/>
    <tableColumn id="8381" xr3:uid="{502EACDA-BA8D-4E3C-9E53-0ECFA0976D11}" name="Colonne8381"/>
    <tableColumn id="8382" xr3:uid="{98687E36-F3B8-43D1-8EE0-6F14866D57A2}" name="Colonne8382"/>
    <tableColumn id="8383" xr3:uid="{ADA3FFDE-380D-41C0-AC8A-6B44149B1576}" name="Colonne8383"/>
    <tableColumn id="8384" xr3:uid="{A4708E81-F94C-4217-BD1C-62709B074C6B}" name="Colonne8384"/>
    <tableColumn id="8385" xr3:uid="{A602F410-DC83-4CB8-B4A4-41A7D0622F94}" name="Colonne8385"/>
    <tableColumn id="8386" xr3:uid="{A3F244AB-AB4D-4021-8D1A-E1ED3BA69BBC}" name="Colonne8386"/>
    <tableColumn id="8387" xr3:uid="{B7317DE0-F379-4B21-83A4-E525FBAC7A71}" name="Colonne8387"/>
    <tableColumn id="8388" xr3:uid="{34B16643-758C-422E-9B67-A652C19CBE31}" name="Colonne8388"/>
    <tableColumn id="8389" xr3:uid="{85CB627E-21B0-43FD-8FDE-6C35F2D93267}" name="Colonne8389"/>
    <tableColumn id="8390" xr3:uid="{32EA4880-1B3F-4101-B5AC-6A44C908C6F3}" name="Colonne8390"/>
    <tableColumn id="8391" xr3:uid="{800DB9E8-696D-4E41-A2D4-8A8C6CAA6787}" name="Colonne8391"/>
    <tableColumn id="8392" xr3:uid="{33B32BE3-17CF-4B8C-B0AC-5CFC5AFAE9D3}" name="Colonne8392"/>
    <tableColumn id="8393" xr3:uid="{2E18631C-F3A9-4D6A-B92F-21F209A23014}" name="Colonne8393"/>
    <tableColumn id="8394" xr3:uid="{40F22F43-40A3-4E9E-A918-3E937C54FD4F}" name="Colonne8394"/>
    <tableColumn id="8395" xr3:uid="{E3FBCF9A-7D31-4250-B122-AC38E08FABE1}" name="Colonne8395"/>
    <tableColumn id="8396" xr3:uid="{10E7B199-31FA-4336-9E79-3C600AD09030}" name="Colonne8396"/>
    <tableColumn id="8397" xr3:uid="{220CE143-3895-41A5-89F4-5E4A55E2BFD2}" name="Colonne8397"/>
    <tableColumn id="8398" xr3:uid="{614A198D-4994-4CDA-8405-AE0B69A4453A}" name="Colonne8398"/>
    <tableColumn id="8399" xr3:uid="{433C6745-3AA9-4D90-A8FD-C717D2BC5DD7}" name="Colonne8399"/>
    <tableColumn id="8400" xr3:uid="{F1A4A1D1-3D6B-4845-9C9D-2E18ED75AD13}" name="Colonne8400"/>
    <tableColumn id="8401" xr3:uid="{337EEC32-667E-4BB5-8086-24711C421397}" name="Colonne8401"/>
    <tableColumn id="8402" xr3:uid="{477C35EF-18C1-44FB-9F85-5BA701B89C54}" name="Colonne8402"/>
    <tableColumn id="8403" xr3:uid="{D3186836-1ECF-4F1A-AFC0-7D8C83AF56C2}" name="Colonne8403"/>
    <tableColumn id="8404" xr3:uid="{38C35D12-E5C0-4B63-8D51-3802AD70BF01}" name="Colonne8404"/>
    <tableColumn id="8405" xr3:uid="{20B58C7D-34D3-4399-9F1B-7C0FB30BE65A}" name="Colonne8405"/>
    <tableColumn id="8406" xr3:uid="{CA793E49-ED7A-4C3E-8A66-F441D7CF0A37}" name="Colonne8406"/>
    <tableColumn id="8407" xr3:uid="{F74B61E8-BF24-4C3C-83AB-8726AB4CA4B5}" name="Colonne8407"/>
    <tableColumn id="8408" xr3:uid="{93E7D2C8-EC0B-4E42-98E2-9C04E67928AE}" name="Colonne8408"/>
    <tableColumn id="8409" xr3:uid="{553AED84-5A28-4F57-8F6F-A06D54FF55C3}" name="Colonne8409"/>
    <tableColumn id="8410" xr3:uid="{8A9AC78F-379F-41DB-8F4F-95CACB012FDD}" name="Colonne8410"/>
    <tableColumn id="8411" xr3:uid="{A0CC5E67-60D2-4764-8C40-3C49F61E3A4F}" name="Colonne8411"/>
    <tableColumn id="8412" xr3:uid="{3D2EFEA6-69A9-40F4-A92C-7D15180E25BA}" name="Colonne8412"/>
    <tableColumn id="8413" xr3:uid="{FA5A3A3B-185D-4D89-B50E-2B62193E1E32}" name="Colonne8413"/>
    <tableColumn id="8414" xr3:uid="{AED55103-8726-48AE-A1C4-EEED1131FA9C}" name="Colonne8414"/>
    <tableColumn id="8415" xr3:uid="{3E5D40C7-D808-4D80-9A43-897EFD22B96D}" name="Colonne8415"/>
    <tableColumn id="8416" xr3:uid="{2238FCC0-71EA-4C8D-8A56-1491737A2952}" name="Colonne8416"/>
    <tableColumn id="8417" xr3:uid="{5F84B200-35DB-444B-ADAC-134A01E88A18}" name="Colonne8417"/>
    <tableColumn id="8418" xr3:uid="{74ABE669-E11A-4A9B-9B5C-D597E4D1C54C}" name="Colonne8418"/>
    <tableColumn id="8419" xr3:uid="{22F07512-0782-49D7-B2AD-977532E82B57}" name="Colonne8419"/>
    <tableColumn id="8420" xr3:uid="{61644F5C-8B59-43D7-9B49-C8B3338054B6}" name="Colonne8420"/>
    <tableColumn id="8421" xr3:uid="{1EDA4DC1-2A70-49E4-9E74-BA09279002CB}" name="Colonne8421"/>
    <tableColumn id="8422" xr3:uid="{749064FC-C44F-4CE1-AF66-FA645623D230}" name="Colonne8422"/>
    <tableColumn id="8423" xr3:uid="{5E8ECD4F-2613-4272-8B8D-2A9B3E558670}" name="Colonne8423"/>
    <tableColumn id="8424" xr3:uid="{E43FC90A-440E-485A-81CA-FDEB0DE0C095}" name="Colonne8424"/>
    <tableColumn id="8425" xr3:uid="{8DF9DD34-1C42-43E5-A01A-9FF73BA663BC}" name="Colonne8425"/>
    <tableColumn id="8426" xr3:uid="{54B2D1E7-5587-4EE1-8061-3ECD07BC4E06}" name="Colonne8426"/>
    <tableColumn id="8427" xr3:uid="{090B49FB-B4C3-412F-A31C-5FD95FC4EAE3}" name="Colonne8427"/>
    <tableColumn id="8428" xr3:uid="{594256A9-8939-4305-90F6-94F0D6FE5107}" name="Colonne8428"/>
    <tableColumn id="8429" xr3:uid="{5C96AF3F-0E39-4778-8E01-D4A21641D3B8}" name="Colonne8429"/>
    <tableColumn id="8430" xr3:uid="{A33617A9-E93D-4A92-B7AC-005D7B3081AB}" name="Colonne8430"/>
    <tableColumn id="8431" xr3:uid="{40DDFC50-3C9C-40F3-A5AF-DAB784E96790}" name="Colonne8431"/>
    <tableColumn id="8432" xr3:uid="{CD8AB2AF-8976-465C-B0A4-13B3F69E0F47}" name="Colonne8432"/>
    <tableColumn id="8433" xr3:uid="{1BC0657C-7D87-45D0-8AD8-862A9C154F11}" name="Colonne8433"/>
    <tableColumn id="8434" xr3:uid="{1A7B85DA-D40F-45D7-BF6B-66FC3B059A05}" name="Colonne8434"/>
    <tableColumn id="8435" xr3:uid="{7286761E-FD37-4D88-9780-5EED4B9BFAEB}" name="Colonne8435"/>
    <tableColumn id="8436" xr3:uid="{830EEFFB-D7C8-484D-9DC1-420D454866A8}" name="Colonne8436"/>
    <tableColumn id="8437" xr3:uid="{FB100FC1-9FB8-43AB-98D6-804F4FB52759}" name="Colonne8437"/>
    <tableColumn id="8438" xr3:uid="{0CB9FD9E-B030-4565-A21E-5488C8B1E453}" name="Colonne8438"/>
    <tableColumn id="8439" xr3:uid="{4CE9703E-37F9-4E8B-B98E-1445BD90B7E8}" name="Colonne8439"/>
    <tableColumn id="8440" xr3:uid="{AD72CB50-7737-4FE2-8420-AD186AFA68E0}" name="Colonne8440"/>
    <tableColumn id="8441" xr3:uid="{7FD24F93-9A3B-400F-AAB5-E02082893C27}" name="Colonne8441"/>
    <tableColumn id="8442" xr3:uid="{5121170E-C92B-428E-BEA9-F1CA9DFA7565}" name="Colonne8442"/>
    <tableColumn id="8443" xr3:uid="{0C5F2826-0B0F-4DE5-AEB8-E8305999E809}" name="Colonne8443"/>
    <tableColumn id="8444" xr3:uid="{2790B1E6-698E-4C93-A430-655432CE8120}" name="Colonne8444"/>
    <tableColumn id="8445" xr3:uid="{79E0FA6E-4556-41A0-BE39-302C4BA803B8}" name="Colonne8445"/>
    <tableColumn id="8446" xr3:uid="{CCB3F4FB-DA4C-484D-B5B3-BE4B84EFC8A5}" name="Colonne8446"/>
    <tableColumn id="8447" xr3:uid="{0E8149D1-1275-4973-A120-F05A0517C00C}" name="Colonne8447"/>
    <tableColumn id="8448" xr3:uid="{0D4A03D1-2B9C-42BB-BEAA-D34E99119204}" name="Colonne8448"/>
    <tableColumn id="8449" xr3:uid="{E0643742-5B13-412C-8499-4CF954E8AA48}" name="Colonne8449"/>
    <tableColumn id="8450" xr3:uid="{79BE73D5-91B7-45FD-B427-F50808227FAF}" name="Colonne8450"/>
    <tableColumn id="8451" xr3:uid="{8C12D8F8-8CE6-410A-903B-6AD644D4E66E}" name="Colonne8451"/>
    <tableColumn id="8452" xr3:uid="{0577078E-9134-41EF-B0F8-ECE7A699E49E}" name="Colonne8452"/>
    <tableColumn id="8453" xr3:uid="{F30054F0-34B0-4319-ACA3-25AB5429DCF2}" name="Colonne8453"/>
    <tableColumn id="8454" xr3:uid="{4CCC4DCE-2245-4469-8A70-2069F035D5B9}" name="Colonne8454"/>
    <tableColumn id="8455" xr3:uid="{8B01AB69-9FC8-4E0D-900B-A3EF10182040}" name="Colonne8455"/>
    <tableColumn id="8456" xr3:uid="{6F76B5BC-899D-447F-95EA-474DD8ED4156}" name="Colonne8456"/>
    <tableColumn id="8457" xr3:uid="{2A90F30C-AF92-46D8-8D88-067C66E4E53D}" name="Colonne8457"/>
    <tableColumn id="8458" xr3:uid="{5AB84D0C-81DB-4034-BE69-1159BFA689DE}" name="Colonne8458"/>
    <tableColumn id="8459" xr3:uid="{148389D4-14BF-44D6-B18C-B6C86D6EDC83}" name="Colonne8459"/>
    <tableColumn id="8460" xr3:uid="{81AFBCF8-A654-49AF-A274-C80F7C3AD94D}" name="Colonne8460"/>
    <tableColumn id="8461" xr3:uid="{9BCEBDD3-9DEA-4637-B339-235C3450BB7A}" name="Colonne8461"/>
    <tableColumn id="8462" xr3:uid="{765C2EC5-8706-41A5-90A0-3221C08CE549}" name="Colonne8462"/>
    <tableColumn id="8463" xr3:uid="{16496E12-E1C0-4EFC-8E77-1536C437CCCF}" name="Colonne8463"/>
    <tableColumn id="8464" xr3:uid="{96AA64D1-35BC-4A05-AC25-8306956C01C2}" name="Colonne8464"/>
    <tableColumn id="8465" xr3:uid="{98B55404-E297-4F45-8685-98420927DB6C}" name="Colonne8465"/>
    <tableColumn id="8466" xr3:uid="{D5FADDAB-E864-4C2E-8E75-967671C01819}" name="Colonne8466"/>
    <tableColumn id="8467" xr3:uid="{6577AF40-D526-485C-9FBB-91C1CC361470}" name="Colonne8467"/>
    <tableColumn id="8468" xr3:uid="{3C51A2AD-78BF-4F82-95B1-97BD571055B8}" name="Colonne8468"/>
    <tableColumn id="8469" xr3:uid="{E36B94CC-D09F-4CC8-9E59-9E80A977A179}" name="Colonne8469"/>
    <tableColumn id="8470" xr3:uid="{6B81D5B7-BCE1-47BD-A154-28308D7D2F24}" name="Colonne8470"/>
    <tableColumn id="8471" xr3:uid="{2DBECFAF-EA3F-455B-8CEC-6D41F347E769}" name="Colonne8471"/>
    <tableColumn id="8472" xr3:uid="{8C8D238E-1403-4DF0-91BD-1260D5746154}" name="Colonne8472"/>
    <tableColumn id="8473" xr3:uid="{65273D3D-04E1-49B4-AD83-E5A98E735C8E}" name="Colonne8473"/>
    <tableColumn id="8474" xr3:uid="{89F0A4BA-0920-4832-A3A2-9E7A5A1B7FEA}" name="Colonne8474"/>
    <tableColumn id="8475" xr3:uid="{BA21698E-31F2-467B-8C5E-CDC0BEAD0ED9}" name="Colonne8475"/>
    <tableColumn id="8476" xr3:uid="{001EDDB8-BE49-4C7E-B1DD-A37EF814E61D}" name="Colonne8476"/>
    <tableColumn id="8477" xr3:uid="{BFBFE536-51A9-414F-9A79-0BFD5ADE7D02}" name="Colonne8477"/>
    <tableColumn id="8478" xr3:uid="{B77CBFF1-D2C8-401E-B04E-ED60E661AA8B}" name="Colonne8478"/>
    <tableColumn id="8479" xr3:uid="{87BB313D-F807-432F-B5CC-584F9A759C70}" name="Colonne8479"/>
    <tableColumn id="8480" xr3:uid="{86F01FDC-EADD-40F0-9F1C-00F4FA275CF9}" name="Colonne8480"/>
    <tableColumn id="8481" xr3:uid="{BD9B588A-748C-4CCA-94C7-8B0A1CE530EE}" name="Colonne8481"/>
    <tableColumn id="8482" xr3:uid="{24025415-4C47-4C32-9643-E10635463F1D}" name="Colonne8482"/>
    <tableColumn id="8483" xr3:uid="{B8DAF9E1-B89E-4CFE-BADB-2C3925FA4488}" name="Colonne8483"/>
    <tableColumn id="8484" xr3:uid="{663A49E5-74B2-4FB4-BDEA-D43A38BC80F3}" name="Colonne8484"/>
    <tableColumn id="8485" xr3:uid="{F0ACA445-5A68-44B7-B446-FCA169FA643A}" name="Colonne8485"/>
    <tableColumn id="8486" xr3:uid="{9A95D6B4-E6EE-4798-AA0F-491FCCD6B0F5}" name="Colonne8486"/>
    <tableColumn id="8487" xr3:uid="{98DBB22C-A0BB-40A5-83A9-C0387553AAEC}" name="Colonne8487"/>
    <tableColumn id="8488" xr3:uid="{120B800F-6C4A-4F5D-ACD8-A200F9BAB8A0}" name="Colonne8488"/>
    <tableColumn id="8489" xr3:uid="{71FF5BF3-576B-481D-902B-4269CEB1BD35}" name="Colonne8489"/>
    <tableColumn id="8490" xr3:uid="{6A4AFC6A-8CCD-4D89-9B1D-7F94450C8ABC}" name="Colonne8490"/>
    <tableColumn id="8491" xr3:uid="{55DDB9B4-2D9D-4A38-B98F-1B34A9D28333}" name="Colonne8491"/>
    <tableColumn id="8492" xr3:uid="{00CA080E-C892-42AA-835E-0CE93C91A88E}" name="Colonne8492"/>
    <tableColumn id="8493" xr3:uid="{D683375A-BB57-4083-B13F-E1F3732C167C}" name="Colonne8493"/>
    <tableColumn id="8494" xr3:uid="{B57CB839-F7CB-49C9-993C-B1653D58C481}" name="Colonne8494"/>
    <tableColumn id="8495" xr3:uid="{3B616E54-ECFB-4991-8F96-F51A55FA933C}" name="Colonne8495"/>
    <tableColumn id="8496" xr3:uid="{76BD2DF6-8982-4956-A3AD-05766A424CC2}" name="Colonne8496"/>
    <tableColumn id="8497" xr3:uid="{89461D6F-2BC6-4F95-8313-9DBB34BC97CA}" name="Colonne8497"/>
    <tableColumn id="8498" xr3:uid="{A724AF3B-8033-4083-BF95-8A740AAB3AF7}" name="Colonne8498"/>
    <tableColumn id="8499" xr3:uid="{D78A398D-3E29-4CE0-90D7-086CFF6200C0}" name="Colonne8499"/>
    <tableColumn id="8500" xr3:uid="{FDF6794A-193F-45B9-9B2C-AF502B7DB861}" name="Colonne8500"/>
    <tableColumn id="8501" xr3:uid="{A87C97E9-59B6-4A71-8A61-09275C424C2B}" name="Colonne8501"/>
    <tableColumn id="8502" xr3:uid="{CBE67772-FD0E-4673-BB3B-2200C20D44B5}" name="Colonne8502"/>
    <tableColumn id="8503" xr3:uid="{D397E431-841F-434C-93E1-FCF653B04861}" name="Colonne8503"/>
    <tableColumn id="8504" xr3:uid="{A8BA368E-E951-46AF-8B2B-5C4F33C7B78D}" name="Colonne8504"/>
    <tableColumn id="8505" xr3:uid="{81C1B901-B0C3-43AD-982B-BC8B520C2CA0}" name="Colonne8505"/>
    <tableColumn id="8506" xr3:uid="{FD7FE2A4-3925-4CB7-9047-AC1DF31E658B}" name="Colonne8506"/>
    <tableColumn id="8507" xr3:uid="{34B44BEA-F628-48E2-A1B7-D7E5DDB88F15}" name="Colonne8507"/>
    <tableColumn id="8508" xr3:uid="{0351F75A-CC97-4D66-A8A6-9088C2E849A0}" name="Colonne8508"/>
    <tableColumn id="8509" xr3:uid="{3F6FE898-C9F2-4E9B-8EEC-691475E55E42}" name="Colonne8509"/>
    <tableColumn id="8510" xr3:uid="{3741D760-AC26-4EF5-A80F-B0360AD83A28}" name="Colonne8510"/>
    <tableColumn id="8511" xr3:uid="{36EA33EB-0BEC-4C88-9D44-5720264688C7}" name="Colonne8511"/>
    <tableColumn id="8512" xr3:uid="{EE22CFEE-5937-48C1-8FEB-34F2728E2AFF}" name="Colonne8512"/>
    <tableColumn id="8513" xr3:uid="{2D8C3655-77F6-4D2B-A32B-5773F41F3FEA}" name="Colonne8513"/>
    <tableColumn id="8514" xr3:uid="{B409F70A-07EB-45AC-88A5-196E62C2ECE8}" name="Colonne8514"/>
    <tableColumn id="8515" xr3:uid="{05EA9A4F-0E49-4015-9703-79074323BDA2}" name="Colonne8515"/>
    <tableColumn id="8516" xr3:uid="{CE83C594-5047-499C-9349-501553090E97}" name="Colonne8516"/>
    <tableColumn id="8517" xr3:uid="{D0D9A343-EBD0-4EA0-9BD1-545311FB7945}" name="Colonne8517"/>
    <tableColumn id="8518" xr3:uid="{1CA251E1-79AF-4813-B642-5FA7C3D61713}" name="Colonne8518"/>
    <tableColumn id="8519" xr3:uid="{47496FF2-6CD4-4FAF-BF44-145D108CDD30}" name="Colonne8519"/>
    <tableColumn id="8520" xr3:uid="{0423071E-BC4E-4AB4-8623-21ADD30541DF}" name="Colonne8520"/>
    <tableColumn id="8521" xr3:uid="{EBC80A8F-2C0D-442F-8E8B-ED0E5CA2934A}" name="Colonne8521"/>
    <tableColumn id="8522" xr3:uid="{2F63F972-B570-4825-9304-4209392AE0BA}" name="Colonne8522"/>
    <tableColumn id="8523" xr3:uid="{5EE81CF2-26F8-4DD5-881B-3925B104C2A2}" name="Colonne8523"/>
    <tableColumn id="8524" xr3:uid="{07E6806B-0470-401A-9669-047F4E0409E3}" name="Colonne8524"/>
    <tableColumn id="8525" xr3:uid="{262014B4-43C6-4283-9634-FF23C6E166C0}" name="Colonne8525"/>
    <tableColumn id="8526" xr3:uid="{451592CE-879D-4A87-80B0-35F3BA7E951A}" name="Colonne8526"/>
    <tableColumn id="8527" xr3:uid="{C5E78675-C5F2-4555-92CF-D8E4EDDA7306}" name="Colonne8527"/>
    <tableColumn id="8528" xr3:uid="{ADC8C658-F56D-4C83-A120-BC299A04AB00}" name="Colonne8528"/>
    <tableColumn id="8529" xr3:uid="{8C48AC94-9ABB-42B8-AB70-252FF4D22CEC}" name="Colonne8529"/>
    <tableColumn id="8530" xr3:uid="{604224C2-0414-4E8D-A9CF-720BEAB1CE2D}" name="Colonne8530"/>
    <tableColumn id="8531" xr3:uid="{53A3939C-66EF-46BF-9BA0-8863764DE3BE}" name="Colonne8531"/>
    <tableColumn id="8532" xr3:uid="{80830A59-1056-45D4-9ED3-9BC344B2B7C2}" name="Colonne8532"/>
    <tableColumn id="8533" xr3:uid="{CF67879F-A58F-4D46-AB4C-5CDB2E747069}" name="Colonne8533"/>
    <tableColumn id="8534" xr3:uid="{F781427D-F660-436B-A4A3-11B6A767629C}" name="Colonne8534"/>
    <tableColumn id="8535" xr3:uid="{D370F5BE-33DC-46B7-9A46-24FC31B08B70}" name="Colonne8535"/>
    <tableColumn id="8536" xr3:uid="{DF880BEB-F093-4454-840C-8E3E781ED5CD}" name="Colonne8536"/>
    <tableColumn id="8537" xr3:uid="{30632BD9-1D59-46F2-A522-B3C6F8BD829F}" name="Colonne8537"/>
    <tableColumn id="8538" xr3:uid="{1682D084-03CF-40F6-84C7-EAA2BF26C12C}" name="Colonne8538"/>
    <tableColumn id="8539" xr3:uid="{D5864B7E-564C-4F7D-BFCE-07FF248959B5}" name="Colonne8539"/>
    <tableColumn id="8540" xr3:uid="{22A06732-026F-4E7F-B363-52AA45CF2C28}" name="Colonne8540"/>
    <tableColumn id="8541" xr3:uid="{891B1155-C421-4C47-9314-F8D2A26ABCC7}" name="Colonne8541"/>
    <tableColumn id="8542" xr3:uid="{4AA19D06-89D8-404E-96DD-8719E42BB121}" name="Colonne8542"/>
    <tableColumn id="8543" xr3:uid="{A9CA5D2D-7897-413D-BB36-1942158207D3}" name="Colonne8543"/>
    <tableColumn id="8544" xr3:uid="{61966FB6-FF1D-466B-B3F3-6A7AE2655F1B}" name="Colonne8544"/>
    <tableColumn id="8545" xr3:uid="{84DA9CA4-D812-41A2-BD51-0EDCEB4D4A9A}" name="Colonne8545"/>
    <tableColumn id="8546" xr3:uid="{FA10C6E5-9CBC-4FF7-9B34-54227B4CD8C6}" name="Colonne8546"/>
    <tableColumn id="8547" xr3:uid="{002BAF0C-E1E9-47E7-B16B-D59A461CF4F0}" name="Colonne8547"/>
    <tableColumn id="8548" xr3:uid="{735B8271-E366-4AFB-9CDB-22F6420603A6}" name="Colonne8548"/>
    <tableColumn id="8549" xr3:uid="{156FC312-636F-4690-8911-2E6EB50F1F45}" name="Colonne8549"/>
    <tableColumn id="8550" xr3:uid="{A6BB328A-5FA0-4525-8E2C-1723D37C2171}" name="Colonne8550"/>
    <tableColumn id="8551" xr3:uid="{7AA06D39-1E05-4003-9BF1-B94EEDC4DBEC}" name="Colonne8551"/>
    <tableColumn id="8552" xr3:uid="{E555B771-263A-4DFE-957F-B637217B399C}" name="Colonne8552"/>
    <tableColumn id="8553" xr3:uid="{1232C2DD-6B97-4B00-8F6D-7B9CFC21B4CC}" name="Colonne8553"/>
    <tableColumn id="8554" xr3:uid="{2FC1E574-0B4E-4431-91F0-EAC0A2F83C46}" name="Colonne8554"/>
    <tableColumn id="8555" xr3:uid="{A6A42C98-5F0D-40B1-A64E-FD6CBD5A4588}" name="Colonne8555"/>
    <tableColumn id="8556" xr3:uid="{119F2F28-5203-4B68-92BB-0F0289089A07}" name="Colonne8556"/>
    <tableColumn id="8557" xr3:uid="{17AFAB6F-FA85-46B0-9A16-B6BBEC69E5AA}" name="Colonne8557"/>
    <tableColumn id="8558" xr3:uid="{C4D6832C-52B2-456B-931A-CDB0061952B3}" name="Colonne8558"/>
    <tableColumn id="8559" xr3:uid="{47BC2CC8-E635-43F1-BBB3-95FE405D10D4}" name="Colonne8559"/>
    <tableColumn id="8560" xr3:uid="{6B245F95-8E0A-4831-A161-6BBC078DA009}" name="Colonne8560"/>
    <tableColumn id="8561" xr3:uid="{B2FD0759-8DB7-46AA-9AA5-77A34EF2A33C}" name="Colonne8561"/>
    <tableColumn id="8562" xr3:uid="{9D9149A8-EDF9-4BC3-AFAE-ECF491A99AED}" name="Colonne8562"/>
    <tableColumn id="8563" xr3:uid="{340596EE-0BC0-4A3E-9201-8B546C03157F}" name="Colonne8563"/>
    <tableColumn id="8564" xr3:uid="{1A3F165B-FC5E-4478-8FB1-068543003A76}" name="Colonne8564"/>
    <tableColumn id="8565" xr3:uid="{C40D35F5-1750-492D-A61A-4BBA5C445562}" name="Colonne8565"/>
    <tableColumn id="8566" xr3:uid="{AD3F95D9-077A-429A-AE50-46E8FCFC6166}" name="Colonne8566"/>
    <tableColumn id="8567" xr3:uid="{2841D487-E997-4A16-9C7A-AFE3B1AB19B5}" name="Colonne8567"/>
    <tableColumn id="8568" xr3:uid="{79AD52A6-4119-4B54-873F-CA1C6C32BE6D}" name="Colonne8568"/>
    <tableColumn id="8569" xr3:uid="{DA0F51C3-63E0-4EF4-BFE9-D7F117BF562F}" name="Colonne8569"/>
    <tableColumn id="8570" xr3:uid="{19C79C67-FBC8-4313-8027-13665A91744C}" name="Colonne8570"/>
    <tableColumn id="8571" xr3:uid="{71BAEB57-6FF4-4237-A6D3-B323ED30755D}" name="Colonne8571"/>
    <tableColumn id="8572" xr3:uid="{711EDF82-7CF1-4953-96A7-E2CC247EAB50}" name="Colonne8572"/>
    <tableColumn id="8573" xr3:uid="{05D9A242-822D-4B06-BF51-CD4B8314AE6A}" name="Colonne8573"/>
    <tableColumn id="8574" xr3:uid="{A0F7DCCF-7558-4CFA-A305-B49FD31E1D49}" name="Colonne8574"/>
    <tableColumn id="8575" xr3:uid="{C618B3D8-36E2-48B0-9AF1-27143B8C14FC}" name="Colonne8575"/>
    <tableColumn id="8576" xr3:uid="{04220812-792F-44D0-A49A-64D9975D7DE9}" name="Colonne8576"/>
    <tableColumn id="8577" xr3:uid="{31D7B772-576F-4AC5-865B-2A3DDC4A8BE3}" name="Colonne8577"/>
    <tableColumn id="8578" xr3:uid="{CA0C8FE3-8650-4CF2-836F-368861DC7428}" name="Colonne8578"/>
    <tableColumn id="8579" xr3:uid="{B64653B1-BC07-4703-A6F2-6821F6B4AAE3}" name="Colonne8579"/>
    <tableColumn id="8580" xr3:uid="{90045EB0-9F61-4CA3-B9BA-57A076AA050C}" name="Colonne8580"/>
    <tableColumn id="8581" xr3:uid="{2CD060C9-015A-41D7-937B-928138572FD2}" name="Colonne8581"/>
    <tableColumn id="8582" xr3:uid="{45034732-A9DD-498E-A549-A1742E08603E}" name="Colonne8582"/>
    <tableColumn id="8583" xr3:uid="{236EFA45-27E1-4C74-AEED-79510781D235}" name="Colonne8583"/>
    <tableColumn id="8584" xr3:uid="{FB0C741D-B8AA-424B-B553-E57943E27C49}" name="Colonne8584"/>
    <tableColumn id="8585" xr3:uid="{E28DEF4B-3851-47A9-A39E-8371FF7923BD}" name="Colonne8585"/>
    <tableColumn id="8586" xr3:uid="{973BF635-25F7-4877-A1E1-9465494A42A4}" name="Colonne8586"/>
    <tableColumn id="8587" xr3:uid="{E9A9E696-2BA0-48CF-A3F9-F55EAB9AAAEB}" name="Colonne8587"/>
    <tableColumn id="8588" xr3:uid="{6327E5C9-301B-4C08-900A-E0C4601A83E9}" name="Colonne8588"/>
    <tableColumn id="8589" xr3:uid="{7091BD3F-C506-4010-B508-4DEBFB6E623F}" name="Colonne8589"/>
    <tableColumn id="8590" xr3:uid="{B521C791-D7EA-461F-8332-DFC0C93B099B}" name="Colonne8590"/>
    <tableColumn id="8591" xr3:uid="{60A49C88-9CA3-4AD8-9E19-25E98E00BC21}" name="Colonne8591"/>
    <tableColumn id="8592" xr3:uid="{FD3B1D47-C0A1-4C12-AA0F-B8C94B79B0EF}" name="Colonne8592"/>
    <tableColumn id="8593" xr3:uid="{870173EE-66A7-4F1E-B64C-4A3FA4856E69}" name="Colonne8593"/>
    <tableColumn id="8594" xr3:uid="{4DF23564-CDF8-4351-A76B-E53BF9396077}" name="Colonne8594"/>
    <tableColumn id="8595" xr3:uid="{B5E86357-953A-4043-871C-8F7692D424F6}" name="Colonne8595"/>
    <tableColumn id="8596" xr3:uid="{0D12A88A-4FD9-4C71-8033-74973A6EE03D}" name="Colonne8596"/>
    <tableColumn id="8597" xr3:uid="{BBC17E73-6187-4739-A644-FB53EBB685F7}" name="Colonne8597"/>
    <tableColumn id="8598" xr3:uid="{DD3BF229-CDFC-4EDC-97E2-B36A81105124}" name="Colonne8598"/>
    <tableColumn id="8599" xr3:uid="{CE1907DE-66E2-4176-BC44-685C2D33AC1E}" name="Colonne8599"/>
    <tableColumn id="8600" xr3:uid="{4B62B113-6B59-4D3E-9AC3-352D24625BE7}" name="Colonne8600"/>
    <tableColumn id="8601" xr3:uid="{93208E73-1076-4979-AB32-BF483C6FDF0A}" name="Colonne8601"/>
    <tableColumn id="8602" xr3:uid="{AB5ED6FE-2475-44FA-BBF2-AC5B05A0C162}" name="Colonne8602"/>
    <tableColumn id="8603" xr3:uid="{65769B0E-37A5-4616-93B5-5077BC30C664}" name="Colonne8603"/>
    <tableColumn id="8604" xr3:uid="{7AD1B432-5961-4743-BBCB-2719033E1D75}" name="Colonne8604"/>
    <tableColumn id="8605" xr3:uid="{BE61F83A-9EA8-4DAB-9548-2DAAFB123E2A}" name="Colonne8605"/>
    <tableColumn id="8606" xr3:uid="{3BCF5855-AD16-4BAA-B48B-17FF3E33E3E1}" name="Colonne8606"/>
    <tableColumn id="8607" xr3:uid="{C78965F0-CCB7-433D-A83C-0EA892A889A3}" name="Colonne8607"/>
    <tableColumn id="8608" xr3:uid="{43DF5F85-CF35-4B20-B234-C59E824A9895}" name="Colonne8608"/>
    <tableColumn id="8609" xr3:uid="{51252963-60B9-45CB-971E-EC5FDCA06287}" name="Colonne8609"/>
    <tableColumn id="8610" xr3:uid="{D514CBE8-7440-43A7-A895-E4948518C346}" name="Colonne8610"/>
    <tableColumn id="8611" xr3:uid="{6DB176F7-03F1-415D-8B83-6B89D4EF2283}" name="Colonne8611"/>
    <tableColumn id="8612" xr3:uid="{B555FDFC-077D-46AE-935D-9083A03A4ACB}" name="Colonne8612"/>
    <tableColumn id="8613" xr3:uid="{6C97E9DF-90E7-4372-952F-E1E1C43337AD}" name="Colonne8613"/>
    <tableColumn id="8614" xr3:uid="{84BC4787-3D70-4BC2-BE4C-A4C01183EB89}" name="Colonne8614"/>
    <tableColumn id="8615" xr3:uid="{1BC1D1CA-384B-43F4-BC68-65EEA53F0701}" name="Colonne8615"/>
    <tableColumn id="8616" xr3:uid="{05DD8BDF-0718-4DBD-B8A3-340E5938654B}" name="Colonne8616"/>
    <tableColumn id="8617" xr3:uid="{D7EAD65F-93CD-4EAA-9CDF-EC0399E50D85}" name="Colonne8617"/>
    <tableColumn id="8618" xr3:uid="{9226D4D9-7800-4F07-9325-4B012F009948}" name="Colonne8618"/>
    <tableColumn id="8619" xr3:uid="{B5A75EEB-B3D8-4B4D-BE6C-3C8715F4015A}" name="Colonne8619"/>
    <tableColumn id="8620" xr3:uid="{3F8F019D-7E46-4B64-96A3-256022BCFE50}" name="Colonne8620"/>
    <tableColumn id="8621" xr3:uid="{20609ED5-32D1-47F0-A419-5C3DDFE0F647}" name="Colonne8621"/>
    <tableColumn id="8622" xr3:uid="{F7BE2999-D852-45D3-80BA-4AAEE5EBC613}" name="Colonne8622"/>
    <tableColumn id="8623" xr3:uid="{7D78D4B2-AA64-4E9A-A0A9-152321B74E2F}" name="Colonne8623"/>
    <tableColumn id="8624" xr3:uid="{178E3C03-39D6-4AD2-A298-33C020E5759B}" name="Colonne8624"/>
    <tableColumn id="8625" xr3:uid="{A0CFCC71-3198-4428-BA3A-6B6180107F44}" name="Colonne8625"/>
    <tableColumn id="8626" xr3:uid="{16809DB5-6209-4DAE-ACE7-D9A9E3F43B18}" name="Colonne8626"/>
    <tableColumn id="8627" xr3:uid="{07EB6390-40B1-41AA-9780-B2723D4CDF1B}" name="Colonne8627"/>
    <tableColumn id="8628" xr3:uid="{44B0676C-675E-444D-860B-B4B901E7C99C}" name="Colonne8628"/>
    <tableColumn id="8629" xr3:uid="{4FC53CE9-AA15-4655-8515-E20F14EDB46C}" name="Colonne8629"/>
    <tableColumn id="8630" xr3:uid="{29B585D8-0AF0-4C8D-9F2B-7B9E297B2A7E}" name="Colonne8630"/>
    <tableColumn id="8631" xr3:uid="{60707E08-CF93-4189-BAA3-026B41C34C0C}" name="Colonne8631"/>
    <tableColumn id="8632" xr3:uid="{AFA8416B-0B53-4DAE-91B1-F304665BE324}" name="Colonne8632"/>
    <tableColumn id="8633" xr3:uid="{48C6188F-20E9-44C6-B028-095302D2C503}" name="Colonne8633"/>
    <tableColumn id="8634" xr3:uid="{5C9C982D-437C-450B-B2D2-CA50A97970BF}" name="Colonne8634"/>
    <tableColumn id="8635" xr3:uid="{D87BF06A-ACDF-4276-87DB-32CD04FC3796}" name="Colonne8635"/>
    <tableColumn id="8636" xr3:uid="{1A771CA8-D4AA-46DF-A277-7BAF18F3302F}" name="Colonne8636"/>
    <tableColumn id="8637" xr3:uid="{79539D97-DB67-4655-BD09-BA4268A181D1}" name="Colonne8637"/>
    <tableColumn id="8638" xr3:uid="{3EBB2BE0-70FC-4A4F-84D8-5478617FDB49}" name="Colonne8638"/>
    <tableColumn id="8639" xr3:uid="{7116F125-F5ED-48C0-9D75-E591E692788D}" name="Colonne8639"/>
    <tableColumn id="8640" xr3:uid="{86F41F9E-8AE0-40BD-B677-71DD676ADDC8}" name="Colonne8640"/>
    <tableColumn id="8641" xr3:uid="{2E4E4502-D668-4A94-BC62-6DC16FFF0966}" name="Colonne8641"/>
    <tableColumn id="8642" xr3:uid="{BC26C404-5448-4E00-84EA-121790B824AE}" name="Colonne8642"/>
    <tableColumn id="8643" xr3:uid="{4F9E3E3E-B6A9-4AF1-A5AF-F6D3B242A626}" name="Colonne8643"/>
    <tableColumn id="8644" xr3:uid="{8D35D1CD-5814-4A34-B88F-2A944A1FEA19}" name="Colonne8644"/>
    <tableColumn id="8645" xr3:uid="{681EB735-E273-4ECA-B5FA-E8C9E2B1196B}" name="Colonne8645"/>
    <tableColumn id="8646" xr3:uid="{F811A4DC-9861-4261-96B2-7F31CEB6EE02}" name="Colonne8646"/>
    <tableColumn id="8647" xr3:uid="{22FBF3B3-310E-42DD-B75D-36C164169A4E}" name="Colonne8647"/>
    <tableColumn id="8648" xr3:uid="{62DD6C46-A18F-44E4-80F2-C908BC85BFD8}" name="Colonne8648"/>
    <tableColumn id="8649" xr3:uid="{017506B8-40F7-4014-96AE-D860999EDE3D}" name="Colonne8649"/>
    <tableColumn id="8650" xr3:uid="{6C6346C9-5041-4AE1-B51E-7C84B8E1B224}" name="Colonne8650"/>
    <tableColumn id="8651" xr3:uid="{676EEE57-91CB-4FCD-845E-1C3B0A0F6781}" name="Colonne8651"/>
    <tableColumn id="8652" xr3:uid="{4AC43374-1B40-47E9-A5C9-4637F262E163}" name="Colonne8652"/>
    <tableColumn id="8653" xr3:uid="{153956C4-6DC5-45D8-B941-FB33EC36FA3F}" name="Colonne8653"/>
    <tableColumn id="8654" xr3:uid="{07F0A299-7A5C-4559-A262-8085544EC38B}" name="Colonne8654"/>
    <tableColumn id="8655" xr3:uid="{F0781403-0DB9-445C-A70A-30944DB01806}" name="Colonne8655"/>
    <tableColumn id="8656" xr3:uid="{AD44C381-FECF-489F-B2C4-A5E6D5FAFDEB}" name="Colonne8656"/>
    <tableColumn id="8657" xr3:uid="{ACDF5BD4-8EF4-42C6-A9CD-3522B6EEBF2C}" name="Colonne8657"/>
    <tableColumn id="8658" xr3:uid="{39D77DFA-B77C-4B43-A7A5-FAC8FCF0D159}" name="Colonne8658"/>
    <tableColumn id="8659" xr3:uid="{13D88164-F83D-418F-BD36-A0D6ABA2873E}" name="Colonne8659"/>
    <tableColumn id="8660" xr3:uid="{DB317892-F54A-467D-BEF7-3116EA9930B3}" name="Colonne8660"/>
    <tableColumn id="8661" xr3:uid="{11C9B029-A46B-4FA7-969C-8722101EC6C9}" name="Colonne8661"/>
    <tableColumn id="8662" xr3:uid="{24423A0D-BDC0-4FB3-8472-4FA1D135EBCD}" name="Colonne8662"/>
    <tableColumn id="8663" xr3:uid="{B35BBE3E-8213-448E-B600-67CEB9A7E943}" name="Colonne8663"/>
    <tableColumn id="8664" xr3:uid="{3E9E0DC8-1223-4C37-914C-58A886C330BB}" name="Colonne8664"/>
    <tableColumn id="8665" xr3:uid="{0205B2BB-7F39-4D5D-BE6C-587DF5F6AD05}" name="Colonne8665"/>
    <tableColumn id="8666" xr3:uid="{E51341AC-1D7E-49D0-A45B-3B4D5A3D0664}" name="Colonne8666"/>
    <tableColumn id="8667" xr3:uid="{BA2D9451-EDBC-4752-AEF2-36864F11AD5D}" name="Colonne8667"/>
    <tableColumn id="8668" xr3:uid="{9D3233AD-EFBE-4681-9666-2C1D667EB444}" name="Colonne8668"/>
    <tableColumn id="8669" xr3:uid="{40069F61-6369-492C-87EB-14F7D5028301}" name="Colonne8669"/>
    <tableColumn id="8670" xr3:uid="{2F5E7371-FACC-4F08-9C7E-1367CAB7B78A}" name="Colonne8670"/>
    <tableColumn id="8671" xr3:uid="{CFAD46B5-E7F7-4B02-A0AD-DAC8A8BCDF01}" name="Colonne8671"/>
    <tableColumn id="8672" xr3:uid="{AFD35663-F4ED-4B65-A2FB-2A625986975B}" name="Colonne8672"/>
    <tableColumn id="8673" xr3:uid="{26EB0401-4C77-4222-A721-38489CEBCD1A}" name="Colonne8673"/>
    <tableColumn id="8674" xr3:uid="{E20584A5-F750-41B3-BE68-47ACE651C731}" name="Colonne8674"/>
    <tableColumn id="8675" xr3:uid="{5C8BC3E2-C7F0-4649-9F62-676A6E1C50AD}" name="Colonne8675"/>
    <tableColumn id="8676" xr3:uid="{76C8691C-600E-4341-B5C8-6DCE238C4159}" name="Colonne8676"/>
    <tableColumn id="8677" xr3:uid="{5F2E9889-6C59-44E7-8145-9D2E5C3C13B5}" name="Colonne8677"/>
    <tableColumn id="8678" xr3:uid="{FD43699A-61A8-492E-A435-B7836AFF63BC}" name="Colonne8678"/>
    <tableColumn id="8679" xr3:uid="{08E4F0CA-7586-4928-8EE6-9E1CF73FDCBF}" name="Colonne8679"/>
    <tableColumn id="8680" xr3:uid="{7FCA767B-4CF7-4A5A-B818-88C48F30FFC1}" name="Colonne8680"/>
    <tableColumn id="8681" xr3:uid="{2E59AED5-69FC-4E7E-A7C5-B482F89FB4C1}" name="Colonne8681"/>
    <tableColumn id="8682" xr3:uid="{83269C8E-B373-4C74-ACAC-D7DE2981AFCC}" name="Colonne8682"/>
    <tableColumn id="8683" xr3:uid="{0C2B4496-AFFF-4A4B-8F8C-9408011E75EC}" name="Colonne8683"/>
    <tableColumn id="8684" xr3:uid="{10D207D5-2CA5-490E-85AB-C34DBE00D0C7}" name="Colonne8684"/>
    <tableColumn id="8685" xr3:uid="{909E3D90-50BF-489A-9183-64EF161C506B}" name="Colonne8685"/>
    <tableColumn id="8686" xr3:uid="{1290DA59-16E3-4D0E-89CF-8E9928B368B2}" name="Colonne8686"/>
    <tableColumn id="8687" xr3:uid="{8CC73C0C-30BA-4CFC-944B-6F38E20DAC99}" name="Colonne8687"/>
    <tableColumn id="8688" xr3:uid="{4D0BFCE5-55C8-42DF-833E-0387EC8E7BA2}" name="Colonne8688"/>
    <tableColumn id="8689" xr3:uid="{908DAC96-8F80-49E5-BC67-C8FA2F29B342}" name="Colonne8689"/>
    <tableColumn id="8690" xr3:uid="{ED0AAC2C-558E-4A52-B754-AAFF665A96B5}" name="Colonne8690"/>
    <tableColumn id="8691" xr3:uid="{66C095A4-1D36-4C4F-841E-32288B908C47}" name="Colonne8691"/>
    <tableColumn id="8692" xr3:uid="{7C2BDC18-AC13-467E-B765-77922078DC9F}" name="Colonne8692"/>
    <tableColumn id="8693" xr3:uid="{2014796A-D8AD-4782-AC75-99A034B9E999}" name="Colonne8693"/>
    <tableColumn id="8694" xr3:uid="{2EDC9FD5-7AFB-4323-AA15-49269C2C09FD}" name="Colonne8694"/>
    <tableColumn id="8695" xr3:uid="{A6E3A81F-56B6-4E0F-B972-8A36AB72E768}" name="Colonne8695"/>
    <tableColumn id="8696" xr3:uid="{26C491D9-EF20-4058-8BD2-DEE7CF42128C}" name="Colonne8696"/>
    <tableColumn id="8697" xr3:uid="{4A07AA31-7474-44C5-9BEE-C329843E677E}" name="Colonne8697"/>
    <tableColumn id="8698" xr3:uid="{570BE6F4-AB31-4A12-9024-059D80E14D4A}" name="Colonne8698"/>
    <tableColumn id="8699" xr3:uid="{F7697858-E18E-4A24-AC6E-2FED653AFD41}" name="Colonne8699"/>
    <tableColumn id="8700" xr3:uid="{8A56A45F-97F3-4872-8768-594C61DE6ED5}" name="Colonne8700"/>
    <tableColumn id="8701" xr3:uid="{817B4FCA-897C-4E4F-963A-5C2E52FD3947}" name="Colonne8701"/>
    <tableColumn id="8702" xr3:uid="{808D5CFF-2E38-4587-9A2B-0A88A4F8EEFD}" name="Colonne8702"/>
    <tableColumn id="8703" xr3:uid="{E5DF9240-F2C4-4C58-A0A4-C3F01392FBA7}" name="Colonne8703"/>
    <tableColumn id="8704" xr3:uid="{A880C663-C804-4E05-8633-0F9F280D29FF}" name="Colonne8704"/>
    <tableColumn id="8705" xr3:uid="{7C466B63-754B-4890-BF83-0A2165724052}" name="Colonne8705"/>
    <tableColumn id="8706" xr3:uid="{EC3B3150-5E03-4405-8D04-1E4D9119C028}" name="Colonne8706"/>
    <tableColumn id="8707" xr3:uid="{B73F6208-7312-4013-8BEA-1AC2FF832FDC}" name="Colonne8707"/>
    <tableColumn id="8708" xr3:uid="{C557793E-752E-41C5-A609-76AAFAE17374}" name="Colonne8708"/>
    <tableColumn id="8709" xr3:uid="{33BD7AE8-F716-4476-9591-5F4E139027E9}" name="Colonne8709"/>
    <tableColumn id="8710" xr3:uid="{C80F83CA-04E6-4717-8D02-F81A9DEB1F71}" name="Colonne8710"/>
    <tableColumn id="8711" xr3:uid="{9B742E54-DD66-4164-B693-6111F1A27839}" name="Colonne8711"/>
    <tableColumn id="8712" xr3:uid="{B64C48A5-6E08-4F37-937F-DBD2E6B361EA}" name="Colonne8712"/>
    <tableColumn id="8713" xr3:uid="{6D8AF13E-D50C-4ABE-A572-C1A5346344EF}" name="Colonne8713"/>
    <tableColumn id="8714" xr3:uid="{13C896B7-81BD-45D2-862D-1799D3EEF1D2}" name="Colonne8714"/>
    <tableColumn id="8715" xr3:uid="{E2D79239-26D7-444E-B3B0-96414F7C39E6}" name="Colonne8715"/>
    <tableColumn id="8716" xr3:uid="{32E65D99-C7B0-4CC5-AC1F-0B8D7FA06FE7}" name="Colonne8716"/>
    <tableColumn id="8717" xr3:uid="{7A5E6DAC-25AB-4297-A880-5E5BF268C157}" name="Colonne8717"/>
    <tableColumn id="8718" xr3:uid="{94203A73-BE1C-417A-9B6C-0CB1E8A256DF}" name="Colonne8718"/>
    <tableColumn id="8719" xr3:uid="{551A063B-CFE3-4A6A-A975-5C738146E7F9}" name="Colonne8719"/>
    <tableColumn id="8720" xr3:uid="{19A4FCD6-1129-4D59-8CD3-FA63908E3B77}" name="Colonne8720"/>
    <tableColumn id="8721" xr3:uid="{BAA02D06-45D8-411A-8D98-E2C78782B09F}" name="Colonne8721"/>
    <tableColumn id="8722" xr3:uid="{C71E65FC-C451-4D99-8866-D469CC6D10CF}" name="Colonne8722"/>
    <tableColumn id="8723" xr3:uid="{4CCD5A8D-12A9-4F4C-BAB7-BFF24A7FBB0A}" name="Colonne8723"/>
    <tableColumn id="8724" xr3:uid="{99F56F4E-8F8A-415A-A340-C1A1E2D1CFA2}" name="Colonne8724"/>
    <tableColumn id="8725" xr3:uid="{FC723D4A-64B7-44E1-A879-EF200549C928}" name="Colonne8725"/>
    <tableColumn id="8726" xr3:uid="{53F59E62-BF18-4F7C-9F78-730C736A6047}" name="Colonne8726"/>
    <tableColumn id="8727" xr3:uid="{C63292B8-41EB-4EA3-B661-AF3CE2511424}" name="Colonne8727"/>
    <tableColumn id="8728" xr3:uid="{EAAA2056-84EA-4A37-89F7-F4DFF72FF37F}" name="Colonne8728"/>
    <tableColumn id="8729" xr3:uid="{F57281DB-67FF-4F51-B029-A7E3308D0070}" name="Colonne8729"/>
    <tableColumn id="8730" xr3:uid="{0C916A38-672A-4E26-908C-456B750AE542}" name="Colonne8730"/>
    <tableColumn id="8731" xr3:uid="{89A849D7-3869-4722-AFBA-76D113533605}" name="Colonne8731"/>
    <tableColumn id="8732" xr3:uid="{ABB51039-0C67-4EEC-8678-BE62A0511077}" name="Colonne8732"/>
    <tableColumn id="8733" xr3:uid="{51D7AF00-8FC6-49F6-8F88-9C7B75BB6EFD}" name="Colonne8733"/>
    <tableColumn id="8734" xr3:uid="{0B108084-9C11-48A9-871C-2493B7A9CF1C}" name="Colonne8734"/>
    <tableColumn id="8735" xr3:uid="{E74A64CA-77CA-4D07-A6B8-444B7F9F616F}" name="Colonne8735"/>
    <tableColumn id="8736" xr3:uid="{ACA6B71C-2454-405B-8100-4A30AD7B1E48}" name="Colonne8736"/>
    <tableColumn id="8737" xr3:uid="{54C4191B-F7E4-4DE2-A56C-48CB8279D352}" name="Colonne8737"/>
    <tableColumn id="8738" xr3:uid="{F22C7A92-9AC8-43FC-9C49-D5C98F2FCD7D}" name="Colonne8738"/>
    <tableColumn id="8739" xr3:uid="{72F42FB1-065A-4192-8FC2-41EE2E34643D}" name="Colonne8739"/>
    <tableColumn id="8740" xr3:uid="{9274F081-276B-42D7-922F-74E58F74DD9E}" name="Colonne8740"/>
    <tableColumn id="8741" xr3:uid="{4BA1A0E9-50AC-49DF-8384-26881BE76B11}" name="Colonne8741"/>
    <tableColumn id="8742" xr3:uid="{212395F2-B21D-463A-8194-222AF057DE12}" name="Colonne8742"/>
    <tableColumn id="8743" xr3:uid="{6F0AE575-DEA7-4B2C-8177-0290094250BE}" name="Colonne8743"/>
    <tableColumn id="8744" xr3:uid="{FADCDB28-63AD-4662-A320-4233C19D2357}" name="Colonne8744"/>
    <tableColumn id="8745" xr3:uid="{7CF9A6C0-F624-42F6-A976-BBBBBA0B92A5}" name="Colonne8745"/>
    <tableColumn id="8746" xr3:uid="{D7202C21-0C30-4CFB-BEAC-0C1584B66443}" name="Colonne8746"/>
    <tableColumn id="8747" xr3:uid="{AF84EA40-8363-4F4F-93FD-4288A15F100F}" name="Colonne8747"/>
    <tableColumn id="8748" xr3:uid="{3BD68EDD-E760-4A24-826E-CA087D152391}" name="Colonne8748"/>
    <tableColumn id="8749" xr3:uid="{1C1BFBE3-E893-4D8D-8C91-E1C90D7C216E}" name="Colonne8749"/>
    <tableColumn id="8750" xr3:uid="{3EFB8562-F59D-4655-8A40-7342AB8C4FB5}" name="Colonne8750"/>
    <tableColumn id="8751" xr3:uid="{98F00893-2C6E-47DD-9FE0-F3B577189861}" name="Colonne8751"/>
    <tableColumn id="8752" xr3:uid="{63A30C4D-5EDC-458F-A886-7A06A243D68C}" name="Colonne8752"/>
    <tableColumn id="8753" xr3:uid="{DF2484BF-BDFD-409A-B94E-A90194754729}" name="Colonne8753"/>
    <tableColumn id="8754" xr3:uid="{1F1EC25B-2E82-4B9B-BF87-A4024F24ED39}" name="Colonne8754"/>
    <tableColumn id="8755" xr3:uid="{D6F27F1A-39D7-46D7-AF87-2CAC1040A131}" name="Colonne8755"/>
    <tableColumn id="8756" xr3:uid="{7A06365D-17F7-4D3D-99B2-577F564D18C6}" name="Colonne8756"/>
    <tableColumn id="8757" xr3:uid="{6F0728D5-BE39-46C3-BBAB-8A9688CC6A20}" name="Colonne8757"/>
    <tableColumn id="8758" xr3:uid="{5C668162-58C3-41BA-8BFB-EB7833A6F2AE}" name="Colonne8758"/>
    <tableColumn id="8759" xr3:uid="{FCA92DA1-CABB-458D-869E-3BFA5576B55F}" name="Colonne8759"/>
    <tableColumn id="8760" xr3:uid="{88E89067-FE03-4653-9AE1-E9573985AA43}" name="Colonne8760"/>
    <tableColumn id="8761" xr3:uid="{1A5063BB-97C6-46EE-9954-519980B4A406}" name="Colonne8761"/>
    <tableColumn id="8762" xr3:uid="{C2DDF0E8-855E-4E02-8D5F-840FEF59CE1D}" name="Colonne8762"/>
    <tableColumn id="8763" xr3:uid="{C6926BE3-D93A-462A-B02A-442B16D63842}" name="Colonne8763"/>
    <tableColumn id="8764" xr3:uid="{0253DF26-C260-4DBF-BD28-112CB4753462}" name="Colonne8764"/>
    <tableColumn id="8765" xr3:uid="{1D13CCFD-ABB5-4231-A89C-C7A8A1E516FA}" name="Colonne8765"/>
    <tableColumn id="8766" xr3:uid="{D521D0B6-B084-4036-ABEE-DCD590FF9343}" name="Colonne8766"/>
    <tableColumn id="8767" xr3:uid="{541DE3DC-DBB9-434D-8E7A-12560A247748}" name="Colonne8767"/>
    <tableColumn id="8768" xr3:uid="{E8001FFF-1F63-4918-B81E-C87AE1DDC788}" name="Colonne8768"/>
    <tableColumn id="8769" xr3:uid="{456B10DF-8747-4B0B-9C73-265CF6257E5E}" name="Colonne8769"/>
    <tableColumn id="8770" xr3:uid="{8056F388-A98C-4E30-8851-D8A5D1D07C87}" name="Colonne8770"/>
    <tableColumn id="8771" xr3:uid="{B4EA2812-CA34-41DD-830B-2DF7AF238485}" name="Colonne8771"/>
    <tableColumn id="8772" xr3:uid="{80CEE430-FA9C-43C0-A4F5-8CDA82CD2DA5}" name="Colonne8772"/>
    <tableColumn id="8773" xr3:uid="{7E11F2CA-D27C-4FE3-82E6-49E6F2121EC9}" name="Colonne8773"/>
    <tableColumn id="8774" xr3:uid="{D168DE81-8272-49FB-8C4B-3D22392E7B65}" name="Colonne8774"/>
    <tableColumn id="8775" xr3:uid="{28C3298F-8252-404D-BF5F-B1C25A7D8EBD}" name="Colonne8775"/>
    <tableColumn id="8776" xr3:uid="{243B2EF4-18AB-4647-80B6-6FF31387065F}" name="Colonne8776"/>
    <tableColumn id="8777" xr3:uid="{B891DFD2-CA70-4767-A8B7-5710825DC87E}" name="Colonne8777"/>
    <tableColumn id="8778" xr3:uid="{479CD808-A982-4E0E-AAE6-05C79C52030C}" name="Colonne8778"/>
    <tableColumn id="8779" xr3:uid="{89ABAE5D-8B78-4760-8168-E75DEDE769A0}" name="Colonne8779"/>
    <tableColumn id="8780" xr3:uid="{A6F5D690-6802-4248-8A07-C6DD0AB1D595}" name="Colonne8780"/>
    <tableColumn id="8781" xr3:uid="{D07468AC-0CAE-4D0D-AB42-8533F42FEB92}" name="Colonne8781"/>
    <tableColumn id="8782" xr3:uid="{A7DC37AC-DB5D-4D20-940C-EA096F384BD1}" name="Colonne8782"/>
    <tableColumn id="8783" xr3:uid="{F361270F-FDEC-4AF8-9938-CE420423A0A2}" name="Colonne8783"/>
    <tableColumn id="8784" xr3:uid="{13594CE3-1414-45D8-A9B4-735822638DC0}" name="Colonne8784"/>
    <tableColumn id="8785" xr3:uid="{6D4BA449-1F3B-4BEA-BF88-1B00C5DC1A55}" name="Colonne8785"/>
    <tableColumn id="8786" xr3:uid="{B7200810-E08C-4E8F-BA7E-C1556E27F195}" name="Colonne8786"/>
    <tableColumn id="8787" xr3:uid="{6D22251F-E42D-40B8-A13A-FD9AA2BCAFC2}" name="Colonne8787"/>
    <tableColumn id="8788" xr3:uid="{AEB25C19-369E-4B54-91B2-A5CC7BAD1AF6}" name="Colonne8788"/>
    <tableColumn id="8789" xr3:uid="{40008AC6-1409-44E9-A738-90E2C1B5A5D3}" name="Colonne8789"/>
    <tableColumn id="8790" xr3:uid="{0CC50701-B65E-46CA-805D-5DB5B59164DE}" name="Colonne8790"/>
    <tableColumn id="8791" xr3:uid="{A03730B4-BE9F-415D-9206-F9D7B3B50FC8}" name="Colonne8791"/>
    <tableColumn id="8792" xr3:uid="{21DA4F35-A216-4B6B-B857-BAE4814E12E8}" name="Colonne8792"/>
    <tableColumn id="8793" xr3:uid="{7021090B-6AF5-4582-AE19-2F351D088F24}" name="Colonne8793"/>
    <tableColumn id="8794" xr3:uid="{79967436-C86A-419E-B212-6CA072165454}" name="Colonne8794"/>
    <tableColumn id="8795" xr3:uid="{D94353DB-164C-490C-8903-ED3DEF88009D}" name="Colonne8795"/>
    <tableColumn id="8796" xr3:uid="{9B46CE6B-0760-44B0-A2D4-54B3944FB43B}" name="Colonne8796"/>
    <tableColumn id="8797" xr3:uid="{4EF94F82-81EB-4DC2-84D9-F8CD2E755657}" name="Colonne8797"/>
    <tableColumn id="8798" xr3:uid="{729B2FF8-DDA0-4AF3-9094-0819C3701DEC}" name="Colonne8798"/>
    <tableColumn id="8799" xr3:uid="{8C4E7134-0D71-421F-8773-9B5FFC82CC75}" name="Colonne8799"/>
    <tableColumn id="8800" xr3:uid="{C6BD267A-4FBC-43C7-9FD6-B260566F7BE8}" name="Colonne8800"/>
    <tableColumn id="8801" xr3:uid="{A141D237-6394-4945-97EF-DE92BD60818B}" name="Colonne8801"/>
    <tableColumn id="8802" xr3:uid="{38588336-E799-40E5-8182-FE642DD39A81}" name="Colonne8802"/>
    <tableColumn id="8803" xr3:uid="{30397CF3-F0D0-479A-A05F-2D78A0979EF9}" name="Colonne8803"/>
    <tableColumn id="8804" xr3:uid="{EB277CC8-FD95-4B92-9B38-6A28E5876F20}" name="Colonne8804"/>
    <tableColumn id="8805" xr3:uid="{03917393-5FEF-407C-A4B1-B57E0B7CC78B}" name="Colonne8805"/>
    <tableColumn id="8806" xr3:uid="{01E34EB9-E561-4572-A3A9-7A0E8245F224}" name="Colonne8806"/>
    <tableColumn id="8807" xr3:uid="{79D03FE3-FA08-46FC-AF79-1DF46856B174}" name="Colonne8807"/>
    <tableColumn id="8808" xr3:uid="{3B74B7D0-0B7C-4574-AFE8-50F0B5BE7717}" name="Colonne8808"/>
    <tableColumn id="8809" xr3:uid="{E5349312-3CDF-4E3A-9C3A-88DA76EFF098}" name="Colonne8809"/>
    <tableColumn id="8810" xr3:uid="{BC94DDAD-96F3-47F2-9CBE-8946D1062057}" name="Colonne8810"/>
    <tableColumn id="8811" xr3:uid="{CCD713C3-AB11-4618-A241-B4316B229AF0}" name="Colonne8811"/>
    <tableColumn id="8812" xr3:uid="{9AE62134-18E6-4CEA-924D-5C455C22046C}" name="Colonne8812"/>
    <tableColumn id="8813" xr3:uid="{43AE60B0-ADE5-462D-AE5B-4F9546A93447}" name="Colonne8813"/>
    <tableColumn id="8814" xr3:uid="{1ACCA6CB-089E-4003-87E8-70E97972A812}" name="Colonne8814"/>
    <tableColumn id="8815" xr3:uid="{A6AD9BAA-C452-4B53-9D57-0CDF2A9298B5}" name="Colonne8815"/>
    <tableColumn id="8816" xr3:uid="{20A97FDF-2038-41E3-B212-9090EC48DD1E}" name="Colonne8816"/>
    <tableColumn id="8817" xr3:uid="{805A580E-AD45-478F-B43B-3D592F6516C1}" name="Colonne8817"/>
    <tableColumn id="8818" xr3:uid="{3A77B812-0664-47DF-A73B-7CDCA41B8180}" name="Colonne8818"/>
    <tableColumn id="8819" xr3:uid="{A54A8112-3F18-4A6C-84CC-1C703C042F7C}" name="Colonne8819"/>
    <tableColumn id="8820" xr3:uid="{65D91783-CB79-443D-9B06-6CD97B493EAC}" name="Colonne8820"/>
    <tableColumn id="8821" xr3:uid="{97FAA713-D43A-49E7-A9BB-0792CB5B4AEC}" name="Colonne8821"/>
    <tableColumn id="8822" xr3:uid="{F05F16FC-D732-466F-B6D1-13E3C4225CCD}" name="Colonne8822"/>
    <tableColumn id="8823" xr3:uid="{38C73010-829F-46FD-8147-B17F2B302C99}" name="Colonne8823"/>
    <tableColumn id="8824" xr3:uid="{D1717BCC-8287-4ECA-AAE1-7337FFD5C296}" name="Colonne8824"/>
    <tableColumn id="8825" xr3:uid="{C5297884-56CA-4C75-BDE3-230C46936BB6}" name="Colonne8825"/>
    <tableColumn id="8826" xr3:uid="{592194E4-06E4-4FFE-B854-91B16F643513}" name="Colonne8826"/>
    <tableColumn id="8827" xr3:uid="{9F4A3978-44D8-435B-A310-7F9CC8628C17}" name="Colonne8827"/>
    <tableColumn id="8828" xr3:uid="{23CCF7C6-1DFC-4AAF-8F7B-AEF16B59560E}" name="Colonne8828"/>
    <tableColumn id="8829" xr3:uid="{1B8EBC2A-1203-4320-9735-B114220567C5}" name="Colonne8829"/>
    <tableColumn id="8830" xr3:uid="{E935B564-67B7-46B6-92DF-D3714F0C9F75}" name="Colonne8830"/>
    <tableColumn id="8831" xr3:uid="{D801D163-7F5B-42C0-8AB5-749F2EF1459F}" name="Colonne8831"/>
    <tableColumn id="8832" xr3:uid="{F33861AD-646F-4D94-8FA8-CE10F58F5214}" name="Colonne8832"/>
    <tableColumn id="8833" xr3:uid="{F856334E-2253-4B85-A5FB-7372607956EE}" name="Colonne8833"/>
    <tableColumn id="8834" xr3:uid="{A83A8248-3E62-42AE-9D37-4EEB221CF2CD}" name="Colonne8834"/>
    <tableColumn id="8835" xr3:uid="{A08C99E1-F02F-4235-8A81-7C6E67F36DC0}" name="Colonne8835"/>
    <tableColumn id="8836" xr3:uid="{4CF74030-94EA-4D7C-9715-3C05E197130C}" name="Colonne8836"/>
    <tableColumn id="8837" xr3:uid="{1871D773-E20B-4AD5-8CED-B10B79DCF20D}" name="Colonne8837"/>
    <tableColumn id="8838" xr3:uid="{A703D665-1A02-4093-9BFC-6ECF9653A8DB}" name="Colonne8838"/>
    <tableColumn id="8839" xr3:uid="{3C057585-6D10-41EF-AF74-8852D40A4E8B}" name="Colonne8839"/>
    <tableColumn id="8840" xr3:uid="{BD745B9A-38E8-4D76-B2A3-FCC13D5FBBAA}" name="Colonne8840"/>
    <tableColumn id="8841" xr3:uid="{8E719153-F294-4C40-9484-A23F8FD63F9D}" name="Colonne8841"/>
    <tableColumn id="8842" xr3:uid="{47370202-830B-47CD-9666-41D785586B76}" name="Colonne8842"/>
    <tableColumn id="8843" xr3:uid="{E42EAF83-04CF-4153-9451-E70504D07078}" name="Colonne8843"/>
    <tableColumn id="8844" xr3:uid="{1191DCF6-B4E4-4DF3-A808-6B8BFE61222B}" name="Colonne8844"/>
    <tableColumn id="8845" xr3:uid="{FDA5530C-057F-4E67-BE8D-B618842AA2F2}" name="Colonne8845"/>
    <tableColumn id="8846" xr3:uid="{CE7B682D-805D-4B72-A7A9-317B39B06802}" name="Colonne8846"/>
    <tableColumn id="8847" xr3:uid="{943DAACC-ADFD-4B2E-BCAF-65AF17793E85}" name="Colonne8847"/>
    <tableColumn id="8848" xr3:uid="{4FA945C5-12C0-4A0D-AD37-BA1CA08CF189}" name="Colonne8848"/>
    <tableColumn id="8849" xr3:uid="{28F7299C-E031-45A3-B8A1-33B85E90DD2E}" name="Colonne8849"/>
    <tableColumn id="8850" xr3:uid="{F826CB25-3387-4BE9-9432-2DD69ACB6AB9}" name="Colonne8850"/>
    <tableColumn id="8851" xr3:uid="{5C6E7309-8286-4539-97E7-C5ABD6822CEF}" name="Colonne8851"/>
    <tableColumn id="8852" xr3:uid="{542EF3DB-AC2C-4219-8745-B8968C804A84}" name="Colonne8852"/>
    <tableColumn id="8853" xr3:uid="{AD1E59BA-88D9-4159-B7D0-9F6A655BF99D}" name="Colonne8853"/>
    <tableColumn id="8854" xr3:uid="{88F24DEA-0511-435F-AC27-1C1287F72660}" name="Colonne8854"/>
    <tableColumn id="8855" xr3:uid="{9A4ABF22-E02A-4322-B644-72E31BF180E8}" name="Colonne8855"/>
    <tableColumn id="8856" xr3:uid="{9C5A7F56-EC48-4797-A01E-3428D393192C}" name="Colonne8856"/>
    <tableColumn id="8857" xr3:uid="{F66F04CF-7A6C-49E2-98BF-392F1ACCCB4E}" name="Colonne8857"/>
    <tableColumn id="8858" xr3:uid="{37E1C2B4-C6B3-43E8-9D59-5FDC67C0DE81}" name="Colonne8858"/>
    <tableColumn id="8859" xr3:uid="{F54E98C3-9AA2-4F15-98F4-EFAC5676C033}" name="Colonne8859"/>
    <tableColumn id="8860" xr3:uid="{A0B50ADC-F755-4D6E-8835-FEBB266436B9}" name="Colonne8860"/>
    <tableColumn id="8861" xr3:uid="{05960F16-EFA8-426E-A61B-79908DE643D8}" name="Colonne8861"/>
    <tableColumn id="8862" xr3:uid="{A778804E-4B2A-4EA6-B6B1-033B8CD62A76}" name="Colonne8862"/>
    <tableColumn id="8863" xr3:uid="{08680278-831D-40FA-ACDD-3D57CDA4DB02}" name="Colonne8863"/>
    <tableColumn id="8864" xr3:uid="{A3979AAB-A39B-4B3D-8002-4B3EFF6594B7}" name="Colonne8864"/>
    <tableColumn id="8865" xr3:uid="{8226A891-B6CE-4098-8C27-5539BDAD4A44}" name="Colonne8865"/>
    <tableColumn id="8866" xr3:uid="{5F76C9D6-D51E-45E0-9DE6-F6CFA38A9FDC}" name="Colonne8866"/>
    <tableColumn id="8867" xr3:uid="{5A1F033C-59D0-4D80-9BA1-3CFD791CF3DE}" name="Colonne8867"/>
    <tableColumn id="8868" xr3:uid="{261B4F45-798B-4A60-9B5A-44763920FC5B}" name="Colonne8868"/>
    <tableColumn id="8869" xr3:uid="{A3A3D2B4-FA16-4553-AF9E-3D82E91FA687}" name="Colonne8869"/>
    <tableColumn id="8870" xr3:uid="{C82DDBE1-010C-4222-9B66-887DE7911041}" name="Colonne8870"/>
    <tableColumn id="8871" xr3:uid="{402EEF67-9987-4FBB-9680-450CEBBEC93A}" name="Colonne8871"/>
    <tableColumn id="8872" xr3:uid="{6D6C69BE-8387-4C10-921B-F1DCF88D57DF}" name="Colonne8872"/>
    <tableColumn id="8873" xr3:uid="{03B92C2D-CE64-43E0-8D46-0516836FECB0}" name="Colonne8873"/>
    <tableColumn id="8874" xr3:uid="{CB1AF452-BA5D-41BA-AD0F-B90802567FCC}" name="Colonne8874"/>
    <tableColumn id="8875" xr3:uid="{29E58A0C-2EB1-4D5C-B476-6BEA8CA3C54D}" name="Colonne8875"/>
    <tableColumn id="8876" xr3:uid="{A90D4B5A-61A8-4D40-A6E6-E536B9B68B6A}" name="Colonne8876"/>
    <tableColumn id="8877" xr3:uid="{C509AF16-E72E-409E-8121-5F164395F680}" name="Colonne8877"/>
    <tableColumn id="8878" xr3:uid="{F0C1593E-4D53-4FC1-BA8B-4DF640AD2018}" name="Colonne8878"/>
    <tableColumn id="8879" xr3:uid="{938216CB-C2E5-4BCE-92DB-09E37F91E8BC}" name="Colonne8879"/>
    <tableColumn id="8880" xr3:uid="{4D1E5739-7998-498F-880E-79B5C47E0085}" name="Colonne8880"/>
    <tableColumn id="8881" xr3:uid="{22CAC589-C2AA-45CC-96F8-5C36EFE0D7A0}" name="Colonne8881"/>
    <tableColumn id="8882" xr3:uid="{FC40B568-BCBD-4576-BEF5-2912CE5190F1}" name="Colonne8882"/>
    <tableColumn id="8883" xr3:uid="{EA613E47-5C7A-4366-B800-A1F14B40905A}" name="Colonne8883"/>
    <tableColumn id="8884" xr3:uid="{699D73E1-15E2-4B7D-A2FD-E87238907E71}" name="Colonne8884"/>
    <tableColumn id="8885" xr3:uid="{45874139-A6DB-4B14-8C7C-8C485DEDBDCC}" name="Colonne8885"/>
    <tableColumn id="8886" xr3:uid="{4BC2DF9A-F03D-4379-9F15-F203BB591F44}" name="Colonne8886"/>
    <tableColumn id="8887" xr3:uid="{EC3C6B49-C5CA-4F7C-84CE-19ED4D9FF25E}" name="Colonne8887"/>
    <tableColumn id="8888" xr3:uid="{6E304B6A-90E1-41D9-B547-48BF6BBA1ECF}" name="Colonne8888"/>
    <tableColumn id="8889" xr3:uid="{4B9E71BF-CDD4-40E7-BA8A-10116752ECAC}" name="Colonne8889"/>
    <tableColumn id="8890" xr3:uid="{8D75BF0F-34AB-490F-9656-FB01FDBC8601}" name="Colonne8890"/>
    <tableColumn id="8891" xr3:uid="{19CAFC0E-A1FD-432A-BC92-2361816FB314}" name="Colonne8891"/>
    <tableColumn id="8892" xr3:uid="{EC00634F-0161-4D70-A87C-5D7FA7F02E17}" name="Colonne8892"/>
    <tableColumn id="8893" xr3:uid="{3931A119-8183-4303-B8ED-BFFFA549BCBA}" name="Colonne8893"/>
    <tableColumn id="8894" xr3:uid="{9CE52BA2-3380-4B34-8523-C4F09F3AD738}" name="Colonne8894"/>
    <tableColumn id="8895" xr3:uid="{32073B09-F606-4486-9551-0DB3077F6DD1}" name="Colonne8895"/>
    <tableColumn id="8896" xr3:uid="{CC0793D6-580B-494E-BD7E-DD00A68BB2DD}" name="Colonne8896"/>
    <tableColumn id="8897" xr3:uid="{902A02EC-46FE-4E9D-B75F-D187724B086A}" name="Colonne8897"/>
    <tableColumn id="8898" xr3:uid="{3A129F44-AF0B-4E0A-8929-E1FE875932E8}" name="Colonne8898"/>
    <tableColumn id="8899" xr3:uid="{FABEB5EE-4B7C-431E-B516-733ED527AA5D}" name="Colonne8899"/>
    <tableColumn id="8900" xr3:uid="{829AFC2F-074E-4CF7-B69B-5E9F4785B56C}" name="Colonne8900"/>
    <tableColumn id="8901" xr3:uid="{ED5A23F2-0784-48D9-B186-A6339D8A2D19}" name="Colonne8901"/>
    <tableColumn id="8902" xr3:uid="{AE4DDECA-6509-41FC-B06E-55CEF2C92292}" name="Colonne8902"/>
    <tableColumn id="8903" xr3:uid="{42EA6BC8-767B-43AE-8E35-193F18DD4E7A}" name="Colonne8903"/>
    <tableColumn id="8904" xr3:uid="{BEB06BF8-F363-408A-A509-B32AB52B5DAB}" name="Colonne8904"/>
    <tableColumn id="8905" xr3:uid="{C7FA7C3E-3288-4F03-8EDF-A588492BE930}" name="Colonne8905"/>
    <tableColumn id="8906" xr3:uid="{319B9A0A-4DCC-4EB3-982D-62FB7DE70ECF}" name="Colonne8906"/>
    <tableColumn id="8907" xr3:uid="{8C5D9FB7-A9DD-4DE4-BA00-35FD7F8A35F8}" name="Colonne8907"/>
    <tableColumn id="8908" xr3:uid="{8D80E187-254B-4B6C-ACF6-0F9EC8444078}" name="Colonne8908"/>
    <tableColumn id="8909" xr3:uid="{22C6490F-B352-4FFB-9931-76B5011FC085}" name="Colonne8909"/>
    <tableColumn id="8910" xr3:uid="{93A9ADD9-6C84-4ED6-8FE5-6512ED90C61D}" name="Colonne8910"/>
    <tableColumn id="8911" xr3:uid="{01975B85-44F7-4D13-BF6F-F4F8BBA5D3C2}" name="Colonne8911"/>
    <tableColumn id="8912" xr3:uid="{BA87B25E-FF00-4270-87B1-CC0E4B4F0FCA}" name="Colonne8912"/>
    <tableColumn id="8913" xr3:uid="{7A989901-B74F-4103-BF04-9F1B018C6D99}" name="Colonne8913"/>
    <tableColumn id="8914" xr3:uid="{B09B3805-827F-4F4D-A17E-A18E33FA637A}" name="Colonne8914"/>
    <tableColumn id="8915" xr3:uid="{D5733AA3-7466-4338-9779-6640468D1924}" name="Colonne8915"/>
    <tableColumn id="8916" xr3:uid="{B7915A6E-93E5-486F-80F8-4708B168505D}" name="Colonne8916"/>
    <tableColumn id="8917" xr3:uid="{F652F177-00C6-44A9-8C2E-BACA9DB943A7}" name="Colonne8917"/>
    <tableColumn id="8918" xr3:uid="{39D3B42E-9644-4CD9-A95A-E4C6CD2C8295}" name="Colonne8918"/>
    <tableColumn id="8919" xr3:uid="{AC944053-25E5-4362-9990-3EF7097D1171}" name="Colonne8919"/>
    <tableColumn id="8920" xr3:uid="{F4565727-CE57-4B51-9C60-B49322E1C788}" name="Colonne8920"/>
    <tableColumn id="8921" xr3:uid="{B0DCAB80-3B56-480F-9477-46EF75A0B235}" name="Colonne8921"/>
    <tableColumn id="8922" xr3:uid="{FDD515DD-B8BD-4879-83CD-D75A6275EEC4}" name="Colonne8922"/>
    <tableColumn id="8923" xr3:uid="{E8DAAF17-1917-4701-8C58-1512EEDDA7E1}" name="Colonne8923"/>
    <tableColumn id="8924" xr3:uid="{69557F82-AD18-4051-8F08-DAC85471E218}" name="Colonne8924"/>
    <tableColumn id="8925" xr3:uid="{2FACCD1D-904C-4F6E-A7BA-E87887CD9153}" name="Colonne8925"/>
    <tableColumn id="8926" xr3:uid="{F2612E51-8C28-4914-977B-A92A86B6E277}" name="Colonne8926"/>
    <tableColumn id="8927" xr3:uid="{0902E3E8-6C1A-405D-A1C7-0F2A37E34D70}" name="Colonne8927"/>
    <tableColumn id="8928" xr3:uid="{269844B1-2F9E-4360-8B13-A05E044D05D5}" name="Colonne8928"/>
    <tableColumn id="8929" xr3:uid="{A8071EED-6EB4-4F8D-8FF4-1109A0890891}" name="Colonne8929"/>
    <tableColumn id="8930" xr3:uid="{05A2A02C-C644-4D72-81D6-9C2126A7560D}" name="Colonne8930"/>
    <tableColumn id="8931" xr3:uid="{94D328C7-DE84-4F37-81C9-4CFD345883D4}" name="Colonne8931"/>
    <tableColumn id="8932" xr3:uid="{AF8AC3DB-E119-49DA-BFFA-2F013AFCFA9B}" name="Colonne8932"/>
    <tableColumn id="8933" xr3:uid="{57AC1BC9-F2E4-49FB-87A3-B3D950F2A1E5}" name="Colonne8933"/>
    <tableColumn id="8934" xr3:uid="{DF4E52E1-7C7F-41EC-9873-D795B1B34645}" name="Colonne8934"/>
    <tableColumn id="8935" xr3:uid="{C6B59582-FA13-4B88-9A2D-0992F8D3AE95}" name="Colonne8935"/>
    <tableColumn id="8936" xr3:uid="{FE6CF1CB-F20E-4C68-91FC-CB89D7787244}" name="Colonne8936"/>
    <tableColumn id="8937" xr3:uid="{11320EC0-5B6F-4276-AB20-2A15E82808B3}" name="Colonne8937"/>
    <tableColumn id="8938" xr3:uid="{0E6B2481-85F4-4359-BBC9-FD3FBF96B604}" name="Colonne8938"/>
    <tableColumn id="8939" xr3:uid="{242DF742-FD1E-4D82-B946-8FFC64A1E1C7}" name="Colonne8939"/>
    <tableColumn id="8940" xr3:uid="{4C42E595-0FF6-4803-B1B0-FA0D666E0AC2}" name="Colonne8940"/>
    <tableColumn id="8941" xr3:uid="{2F5F04BA-B412-422C-BF73-A5696A5B0523}" name="Colonne8941"/>
    <tableColumn id="8942" xr3:uid="{33854A60-CBBA-4BC7-8348-EB6ADB868660}" name="Colonne8942"/>
    <tableColumn id="8943" xr3:uid="{4A1B3907-1C4C-4626-9BC3-D6CD79F89C66}" name="Colonne8943"/>
    <tableColumn id="8944" xr3:uid="{C4389759-E4ED-43A9-9701-CE5D2320FA02}" name="Colonne8944"/>
    <tableColumn id="8945" xr3:uid="{113318A3-91A1-4EE6-90FB-289CDE7C0284}" name="Colonne8945"/>
    <tableColumn id="8946" xr3:uid="{FF15FF25-F360-485C-95C9-7732501F8C1B}" name="Colonne8946"/>
    <tableColumn id="8947" xr3:uid="{F3145B2F-CE95-4E08-A6AB-E089429C6696}" name="Colonne8947"/>
    <tableColumn id="8948" xr3:uid="{606AFFCE-0A45-4089-B54F-25227F0AC532}" name="Colonne8948"/>
    <tableColumn id="8949" xr3:uid="{76E79DDC-3236-4115-9246-B6776C5F9C97}" name="Colonne8949"/>
    <tableColumn id="8950" xr3:uid="{2401FC7E-0E5F-4D1A-870D-F98BA4BC8F04}" name="Colonne8950"/>
    <tableColumn id="8951" xr3:uid="{EDCDF8F3-162D-4102-941B-C739E7476571}" name="Colonne8951"/>
    <tableColumn id="8952" xr3:uid="{6A194C53-3A30-4FF2-9DA0-63A193175761}" name="Colonne8952"/>
    <tableColumn id="8953" xr3:uid="{7A4753F5-8FE5-4552-BD58-3654FF17920B}" name="Colonne8953"/>
    <tableColumn id="8954" xr3:uid="{6C1850A1-6387-42C9-8EAF-0FFAAC1D29EC}" name="Colonne8954"/>
    <tableColumn id="8955" xr3:uid="{357DD40B-0DE6-49FA-891C-E3BDA2A0FAF6}" name="Colonne8955"/>
    <tableColumn id="8956" xr3:uid="{64CA9908-A795-45CB-9907-FBE1490FEFA0}" name="Colonne8956"/>
    <tableColumn id="8957" xr3:uid="{A5E489A6-3DDB-4707-98D4-288A9B34037D}" name="Colonne8957"/>
    <tableColumn id="8958" xr3:uid="{3A6CFC8A-EEB4-4B05-8149-BB2630E93A2D}" name="Colonne8958"/>
    <tableColumn id="8959" xr3:uid="{1422B446-617D-41E1-8091-033B9F0BE9F5}" name="Colonne8959"/>
    <tableColumn id="8960" xr3:uid="{30B7E1C8-0BD4-4E08-A351-A133C12985E0}" name="Colonne8960"/>
    <tableColumn id="8961" xr3:uid="{9F5FF496-0DA2-4CC2-874B-30288986E228}" name="Colonne8961"/>
    <tableColumn id="8962" xr3:uid="{915349D7-2382-4C9E-92A2-F4BA2D809B29}" name="Colonne8962"/>
    <tableColumn id="8963" xr3:uid="{AC68667E-F144-4A58-9A5D-4B53F256A919}" name="Colonne8963"/>
    <tableColumn id="8964" xr3:uid="{59CECAD5-4B04-44FF-957C-7A6A8C9D1814}" name="Colonne8964"/>
    <tableColumn id="8965" xr3:uid="{50321D6E-7558-40A0-BCB3-6FC8182C108C}" name="Colonne8965"/>
    <tableColumn id="8966" xr3:uid="{56240A8F-8F56-465A-A7D8-F7662B5A5524}" name="Colonne8966"/>
    <tableColumn id="8967" xr3:uid="{A2687727-A17C-4FFB-8BFB-1A7E79203DE9}" name="Colonne8967"/>
    <tableColumn id="8968" xr3:uid="{A57AB86F-0401-4177-8240-2D50CB1AD1C4}" name="Colonne8968"/>
    <tableColumn id="8969" xr3:uid="{A32325A8-7370-4273-9B75-47E5C4F3EC97}" name="Colonne8969"/>
    <tableColumn id="8970" xr3:uid="{96BE4981-0D01-4503-9B9A-CEDDDF03716F}" name="Colonne8970"/>
    <tableColumn id="8971" xr3:uid="{7372D9F4-420E-4D9E-8734-12BB34A7F382}" name="Colonne8971"/>
    <tableColumn id="8972" xr3:uid="{44271023-4133-4307-BD59-4F41A493087D}" name="Colonne8972"/>
    <tableColumn id="8973" xr3:uid="{00E6F9C5-6AF1-4753-B394-31EED9DCF7D1}" name="Colonne8973"/>
    <tableColumn id="8974" xr3:uid="{511B66CE-EEA4-4736-BCBE-D61367C511CC}" name="Colonne8974"/>
    <tableColumn id="8975" xr3:uid="{C67228A8-DD79-44E7-B3FC-948ADAB0A608}" name="Colonne8975"/>
    <tableColumn id="8976" xr3:uid="{11BD4361-36F5-4F96-B9BE-F39B810E8A25}" name="Colonne8976"/>
    <tableColumn id="8977" xr3:uid="{45DCCB1C-452C-439B-A3D6-05EBA0FDF69C}" name="Colonne8977"/>
    <tableColumn id="8978" xr3:uid="{A8484C9A-FCDF-4970-86C8-C81C139B7E8B}" name="Colonne8978"/>
    <tableColumn id="8979" xr3:uid="{2E825C16-81C3-481B-A01F-D5614CA8293A}" name="Colonne8979"/>
    <tableColumn id="8980" xr3:uid="{E7747FDE-0BD5-43E9-9972-2A67C01DF5AF}" name="Colonne8980"/>
    <tableColumn id="8981" xr3:uid="{502FD6F8-EC00-404D-BF7F-B0942AAC50D9}" name="Colonne8981"/>
    <tableColumn id="8982" xr3:uid="{DA40695D-596C-4F33-AF1C-7122569FE9B8}" name="Colonne8982"/>
    <tableColumn id="8983" xr3:uid="{DC026ED2-D2BA-49B5-B1D5-E5661AD90743}" name="Colonne8983"/>
    <tableColumn id="8984" xr3:uid="{19D97EF4-A473-442F-B5FF-11657204510E}" name="Colonne8984"/>
    <tableColumn id="8985" xr3:uid="{25461989-4089-47EB-887F-4183B431A352}" name="Colonne8985"/>
    <tableColumn id="8986" xr3:uid="{08E7CB11-D0BA-4480-B010-4A708662B0D6}" name="Colonne8986"/>
    <tableColumn id="8987" xr3:uid="{53314319-AEDE-438C-BF43-9FA1ECD88E5C}" name="Colonne8987"/>
    <tableColumn id="8988" xr3:uid="{9DDBFF05-3812-47A3-9D0A-545C8F49EA48}" name="Colonne8988"/>
    <tableColumn id="8989" xr3:uid="{8E2E70E1-DEA0-4533-BA72-9A72744B13D4}" name="Colonne8989"/>
    <tableColumn id="8990" xr3:uid="{E30321E0-3562-4A91-81A7-DBFED3846FF1}" name="Colonne8990"/>
    <tableColumn id="8991" xr3:uid="{F890629A-D01A-40A9-907D-92034B4F5A1C}" name="Colonne8991"/>
    <tableColumn id="8992" xr3:uid="{E728E67F-EA29-431C-AE45-4A703880CD77}" name="Colonne8992"/>
    <tableColumn id="8993" xr3:uid="{70278DC8-6AE1-4D89-B492-11A62F9AFB4C}" name="Colonne8993"/>
    <tableColumn id="8994" xr3:uid="{C1A0774E-733B-4889-A1ED-7AB8307B4FC5}" name="Colonne8994"/>
    <tableColumn id="8995" xr3:uid="{D8861998-EC1F-447B-B4CB-1870C7D78AB6}" name="Colonne8995"/>
    <tableColumn id="8996" xr3:uid="{71E87E10-FE01-474A-BB7D-A059E08D0D64}" name="Colonne8996"/>
    <tableColumn id="8997" xr3:uid="{574E4023-391E-41DE-B48A-EC8B8F5F1086}" name="Colonne8997"/>
    <tableColumn id="8998" xr3:uid="{88170E62-1C68-4A1A-B489-3942A4606B2C}" name="Colonne8998"/>
    <tableColumn id="8999" xr3:uid="{26FEF9BD-A630-4C25-ABF2-5F076DC5D55E}" name="Colonne8999"/>
    <tableColumn id="9000" xr3:uid="{57C8B652-DF58-4708-9F61-049E63E16002}" name="Colonne9000"/>
    <tableColumn id="9001" xr3:uid="{B3E316F0-9DF2-41F2-B8E3-2E69AB959ACB}" name="Colonne9001"/>
    <tableColumn id="9002" xr3:uid="{45D36959-295D-44E8-904C-50FA1BB4A5A0}" name="Colonne9002"/>
    <tableColumn id="9003" xr3:uid="{0EC4EEA0-B536-4FF6-ABD5-9CD6BBF91BBB}" name="Colonne9003"/>
    <tableColumn id="9004" xr3:uid="{83B3D252-A1AD-4DC8-A0EB-301DDCD72267}" name="Colonne9004"/>
    <tableColumn id="9005" xr3:uid="{236F1A34-865C-4979-8F80-D6854DC42CD5}" name="Colonne9005"/>
    <tableColumn id="9006" xr3:uid="{F3BA913F-FBA4-4DA2-B62C-B122516057B9}" name="Colonne9006"/>
    <tableColumn id="9007" xr3:uid="{5BC8774B-84C9-460A-8E04-E1902B095595}" name="Colonne9007"/>
    <tableColumn id="9008" xr3:uid="{CEB9AF2E-E164-4EA7-855C-2AF58FD25BAF}" name="Colonne9008"/>
    <tableColumn id="9009" xr3:uid="{C76A78D4-689E-4FF3-A040-B05E708BC0F4}" name="Colonne9009"/>
    <tableColumn id="9010" xr3:uid="{42F589FF-1241-4374-ACD5-2CFF27646689}" name="Colonne9010"/>
    <tableColumn id="9011" xr3:uid="{8A464183-8014-4E4A-B706-30D512C60E94}" name="Colonne9011"/>
    <tableColumn id="9012" xr3:uid="{55E65D59-88FF-4758-9101-CC2CE42FA6FD}" name="Colonne9012"/>
    <tableColumn id="9013" xr3:uid="{E3355EFE-2E8D-4A13-8193-B634E3984D4A}" name="Colonne9013"/>
    <tableColumn id="9014" xr3:uid="{C29F5B86-4C1B-4322-A50F-451AFA8D3C20}" name="Colonne9014"/>
    <tableColumn id="9015" xr3:uid="{50033D41-2678-4673-8E1D-F5CF14A2D68E}" name="Colonne9015"/>
    <tableColumn id="9016" xr3:uid="{7F39FA62-81FA-4482-BEE0-18D075E92164}" name="Colonne9016"/>
    <tableColumn id="9017" xr3:uid="{34275C06-16A5-4D18-9331-80B0196D4A43}" name="Colonne9017"/>
    <tableColumn id="9018" xr3:uid="{BFDF236F-B426-4FD1-89D5-29E710662271}" name="Colonne9018"/>
    <tableColumn id="9019" xr3:uid="{E2A18AF4-A455-4B8C-A858-08B46C8FB8B0}" name="Colonne9019"/>
    <tableColumn id="9020" xr3:uid="{D470DE60-C6E0-48D4-ADCB-2112C4B04A62}" name="Colonne9020"/>
    <tableColumn id="9021" xr3:uid="{D8E92EB5-AB9D-4266-B4A7-9A52DB645154}" name="Colonne9021"/>
    <tableColumn id="9022" xr3:uid="{DE66ED61-C169-4F46-AD09-E2CAA09365F3}" name="Colonne9022"/>
    <tableColumn id="9023" xr3:uid="{CED7E3DF-8760-4EBE-893C-FB23CCCD86E9}" name="Colonne9023"/>
    <tableColumn id="9024" xr3:uid="{F63157F2-452B-4F34-8AC8-1EC09B16E4BD}" name="Colonne9024"/>
    <tableColumn id="9025" xr3:uid="{AC42A9FA-2D2A-4D86-995F-22B558279905}" name="Colonne9025"/>
    <tableColumn id="9026" xr3:uid="{39E8EE11-DB37-4A55-9EA5-15A6FCF1C9E0}" name="Colonne9026"/>
    <tableColumn id="9027" xr3:uid="{DD676433-CC60-4F61-AEEC-85FA1A0A5764}" name="Colonne9027"/>
    <tableColumn id="9028" xr3:uid="{53F62718-A768-4C7B-AFA5-ECC96942B800}" name="Colonne9028"/>
    <tableColumn id="9029" xr3:uid="{BAD54E7E-4403-4997-8365-4D9358EFDE37}" name="Colonne9029"/>
    <tableColumn id="9030" xr3:uid="{9ABDD76B-948D-4448-9CF4-1DEA495B3712}" name="Colonne9030"/>
    <tableColumn id="9031" xr3:uid="{ED9804A8-2526-4048-93EF-307E58C60796}" name="Colonne9031"/>
    <tableColumn id="9032" xr3:uid="{CB2D9B87-A337-4D59-ABDD-40F88DBAB6E0}" name="Colonne9032"/>
    <tableColumn id="9033" xr3:uid="{100AFB23-4384-40F9-B335-CDAA969E33B6}" name="Colonne9033"/>
    <tableColumn id="9034" xr3:uid="{5456B71F-AA8A-4977-B474-61336E1F2F69}" name="Colonne9034"/>
    <tableColumn id="9035" xr3:uid="{6C47D223-80DF-4D1F-8911-E6CC80F0A601}" name="Colonne9035"/>
    <tableColumn id="9036" xr3:uid="{386F40BA-39DC-4402-94D5-4353D109B47C}" name="Colonne9036"/>
    <tableColumn id="9037" xr3:uid="{251AAE86-FBC3-4284-B251-D944C7308393}" name="Colonne9037"/>
    <tableColumn id="9038" xr3:uid="{299F5121-89FB-4E93-8953-86898D1E41DA}" name="Colonne9038"/>
    <tableColumn id="9039" xr3:uid="{AE113401-5E33-4B97-ACF2-0A62A53A4650}" name="Colonne9039"/>
    <tableColumn id="9040" xr3:uid="{C326F741-C5AC-4533-9CC6-B570D654B653}" name="Colonne9040"/>
    <tableColumn id="9041" xr3:uid="{B5333B30-F905-4AC2-9C05-BF52D7E4ED65}" name="Colonne9041"/>
    <tableColumn id="9042" xr3:uid="{FDF9BC2D-8EE6-427E-9C5D-76925D9AAB38}" name="Colonne9042"/>
    <tableColumn id="9043" xr3:uid="{45802AAC-877F-4525-A160-0D676F3B46E9}" name="Colonne9043"/>
    <tableColumn id="9044" xr3:uid="{D1727CDD-179D-45DD-81C1-1A4D02305B76}" name="Colonne9044"/>
    <tableColumn id="9045" xr3:uid="{A856C7F5-8F77-4A5B-9736-40F8B7614EED}" name="Colonne9045"/>
    <tableColumn id="9046" xr3:uid="{461656E9-51EF-4B6D-AFEB-C38C135A9066}" name="Colonne9046"/>
    <tableColumn id="9047" xr3:uid="{B06621EF-D3CD-44F1-872A-38AB0B40542A}" name="Colonne9047"/>
    <tableColumn id="9048" xr3:uid="{0DD7C169-B978-4FFA-B5C8-9439FCD7E938}" name="Colonne9048"/>
    <tableColumn id="9049" xr3:uid="{D613C2A6-F067-4DEE-9FDA-0A4023C98CFB}" name="Colonne9049"/>
    <tableColumn id="9050" xr3:uid="{68F34F80-365C-4DAF-8A62-A55D26F12B0E}" name="Colonne9050"/>
    <tableColumn id="9051" xr3:uid="{E5D61782-74C1-4644-A23C-F2BCD18580B0}" name="Colonne9051"/>
    <tableColumn id="9052" xr3:uid="{DDB7E278-0B2E-40BB-8FAD-F18396742D86}" name="Colonne9052"/>
    <tableColumn id="9053" xr3:uid="{6CDB19E8-F9F8-4E45-B70E-448EF8793F4D}" name="Colonne9053"/>
    <tableColumn id="9054" xr3:uid="{504203E3-3CD2-47DF-B028-DDAE5C53926E}" name="Colonne9054"/>
    <tableColumn id="9055" xr3:uid="{56DDF126-4D98-40AC-AB03-EC9C96491117}" name="Colonne9055"/>
    <tableColumn id="9056" xr3:uid="{3B2A7E52-BF0F-42D7-8793-C2F0B84124C0}" name="Colonne9056"/>
    <tableColumn id="9057" xr3:uid="{C81A5AFD-7E7D-4B63-8E9A-31D21C79630B}" name="Colonne9057"/>
    <tableColumn id="9058" xr3:uid="{0A77BEAD-93E4-44B3-837D-9E91565804E1}" name="Colonne9058"/>
    <tableColumn id="9059" xr3:uid="{9A23FEB8-1AA7-4476-980C-F15F49704920}" name="Colonne9059"/>
    <tableColumn id="9060" xr3:uid="{A4B7F6D2-50EF-4EC3-A27A-1C2916B91BDB}" name="Colonne9060"/>
    <tableColumn id="9061" xr3:uid="{96F5239F-318C-4D81-9F22-3D6BF9DE6232}" name="Colonne9061"/>
    <tableColumn id="9062" xr3:uid="{668AAB6B-87C8-4A49-B557-40B274BCD75E}" name="Colonne9062"/>
    <tableColumn id="9063" xr3:uid="{B9CAB310-CBA6-4A85-B51A-25065AC4F5DE}" name="Colonne9063"/>
    <tableColumn id="9064" xr3:uid="{66B883E1-B291-40FB-B6EE-87FD769948D1}" name="Colonne9064"/>
    <tableColumn id="9065" xr3:uid="{392A144E-A5E9-4906-AA8E-49570ADF5EDC}" name="Colonne9065"/>
    <tableColumn id="9066" xr3:uid="{CF908776-1628-4E5F-ABD5-8DBCEDDA538F}" name="Colonne9066"/>
    <tableColumn id="9067" xr3:uid="{EFDE93BA-2E81-4056-A438-CEFF02FEA263}" name="Colonne9067"/>
    <tableColumn id="9068" xr3:uid="{D60EA3D7-3E1A-474F-908F-40D989746BE0}" name="Colonne9068"/>
    <tableColumn id="9069" xr3:uid="{2B872D58-38D6-4463-BCE3-650ABA377345}" name="Colonne9069"/>
    <tableColumn id="9070" xr3:uid="{A2083D2E-E8BD-4F3A-A736-C0B3D7C88961}" name="Colonne9070"/>
    <tableColumn id="9071" xr3:uid="{B855412B-19A2-456B-88AF-77BF6CE5E462}" name="Colonne9071"/>
    <tableColumn id="9072" xr3:uid="{D6B45DA8-81BF-4773-AE66-EACFCF461E34}" name="Colonne9072"/>
    <tableColumn id="9073" xr3:uid="{DE725E98-4E23-4A8E-BEB4-04BAEA387564}" name="Colonne9073"/>
    <tableColumn id="9074" xr3:uid="{9B55C086-EFEB-4F41-822A-02B350D3D96B}" name="Colonne9074"/>
    <tableColumn id="9075" xr3:uid="{4780CC52-63E8-43EA-B57E-9ADDC57E3224}" name="Colonne9075"/>
    <tableColumn id="9076" xr3:uid="{BE26AB9A-A24C-4293-A8BF-08DA016D571C}" name="Colonne9076"/>
    <tableColumn id="9077" xr3:uid="{A89F69D5-8835-48CE-B93E-70EAAC1C10E9}" name="Colonne9077"/>
    <tableColumn id="9078" xr3:uid="{40E2862E-0C8A-4991-955E-AA85C93DECF8}" name="Colonne9078"/>
    <tableColumn id="9079" xr3:uid="{3E08CCD9-FCCF-4CB7-AED0-A85DFC94831E}" name="Colonne9079"/>
    <tableColumn id="9080" xr3:uid="{CBBFF9B4-1A9F-4358-82D4-F9DA44F2CCD1}" name="Colonne9080"/>
    <tableColumn id="9081" xr3:uid="{DB1F00F6-AB02-41D0-9953-314849658E8C}" name="Colonne9081"/>
    <tableColumn id="9082" xr3:uid="{C57B0E1B-EA46-41EC-9BC7-ABFC6E2EADB0}" name="Colonne9082"/>
    <tableColumn id="9083" xr3:uid="{609EEC1F-8937-4A27-A50B-03A48D389024}" name="Colonne9083"/>
    <tableColumn id="9084" xr3:uid="{1E1B757C-0F9F-4F56-AD91-292EF4CCB3BF}" name="Colonne9084"/>
    <tableColumn id="9085" xr3:uid="{E706355A-34C5-443C-96A8-26D715EF4996}" name="Colonne9085"/>
    <tableColumn id="9086" xr3:uid="{6487836E-34A8-4215-A95B-6C9A460294F6}" name="Colonne9086"/>
    <tableColumn id="9087" xr3:uid="{031A6638-20A4-4B31-BF8E-0677B31F2C82}" name="Colonne9087"/>
    <tableColumn id="9088" xr3:uid="{96196C49-4D22-4F3E-AD72-AEC6B9AFEE58}" name="Colonne9088"/>
    <tableColumn id="9089" xr3:uid="{A9A768B6-DBBB-4331-BD50-38C3C4AB9669}" name="Colonne9089"/>
    <tableColumn id="9090" xr3:uid="{44915D38-488E-491D-BE52-7A27B1F7A97C}" name="Colonne9090"/>
    <tableColumn id="9091" xr3:uid="{8D02C2C3-A36B-4270-B15C-44E654024063}" name="Colonne9091"/>
    <tableColumn id="9092" xr3:uid="{B04A7335-DE4A-4B59-9D49-6CE69D2D1453}" name="Colonne9092"/>
    <tableColumn id="9093" xr3:uid="{4CC27CA4-D322-44A9-AB77-A6CAD698CFA3}" name="Colonne9093"/>
    <tableColumn id="9094" xr3:uid="{19BB6093-EF4B-4698-B60C-2BA6519A955D}" name="Colonne9094"/>
    <tableColumn id="9095" xr3:uid="{3BC4E802-51EE-4A72-827A-044D7629CACC}" name="Colonne9095"/>
    <tableColumn id="9096" xr3:uid="{A5E980B5-803A-4E5A-8A0E-743158D80C88}" name="Colonne9096"/>
    <tableColumn id="9097" xr3:uid="{79388FE5-D90A-45BB-9BEB-33F546864CCF}" name="Colonne9097"/>
    <tableColumn id="9098" xr3:uid="{FF1895D5-7D40-4A8A-9D58-97CAF182FABA}" name="Colonne9098"/>
    <tableColumn id="9099" xr3:uid="{35ED66E1-C9A8-46FC-9364-E25DB4AC8241}" name="Colonne9099"/>
    <tableColumn id="9100" xr3:uid="{7662CD7D-7165-4DAB-8E45-1100B7BC3CEE}" name="Colonne9100"/>
    <tableColumn id="9101" xr3:uid="{0A665361-9B59-489C-A2D7-31F67397D8CE}" name="Colonne9101"/>
    <tableColumn id="9102" xr3:uid="{0C384F83-A900-4545-8642-C4EA3838E95A}" name="Colonne9102"/>
    <tableColumn id="9103" xr3:uid="{EF74F869-40B0-4CD1-8308-6AE21D22CED7}" name="Colonne9103"/>
    <tableColumn id="9104" xr3:uid="{B63BB3DA-E6BF-427C-A83E-B53994D8C563}" name="Colonne9104"/>
    <tableColumn id="9105" xr3:uid="{AE5B8794-A849-4AF5-BE3F-CA6FD7B80817}" name="Colonne9105"/>
    <tableColumn id="9106" xr3:uid="{45B97694-CDF5-42C2-A863-D8DDFAD3ECA8}" name="Colonne9106"/>
    <tableColumn id="9107" xr3:uid="{787B21F8-559C-4CCF-BFF4-51F4C84B7797}" name="Colonne9107"/>
    <tableColumn id="9108" xr3:uid="{F2059C9F-238C-4BC4-A17D-86A2212982B0}" name="Colonne9108"/>
    <tableColumn id="9109" xr3:uid="{543DBB09-9A17-4465-B7B2-941E032354D0}" name="Colonne9109"/>
    <tableColumn id="9110" xr3:uid="{5DA4C484-72D6-4B62-838E-E25B331F003F}" name="Colonne9110"/>
    <tableColumn id="9111" xr3:uid="{2871D3EF-55A0-4D18-9641-6ACE86098E29}" name="Colonne9111"/>
    <tableColumn id="9112" xr3:uid="{8BAA882A-C484-44F7-9D19-DA8A58B201BD}" name="Colonne9112"/>
    <tableColumn id="9113" xr3:uid="{8A0245A1-D9C4-43B6-AF00-F4A1DE14D3A5}" name="Colonne9113"/>
    <tableColumn id="9114" xr3:uid="{E36FD5BB-3C57-4A38-A8D8-159173054E9C}" name="Colonne9114"/>
    <tableColumn id="9115" xr3:uid="{AAFC7096-9BDD-41F5-A6B2-190025718254}" name="Colonne9115"/>
    <tableColumn id="9116" xr3:uid="{86FCDC44-159E-4E36-A23D-ADD8F116C8C5}" name="Colonne9116"/>
    <tableColumn id="9117" xr3:uid="{29E1A996-D1F6-4895-B288-0D7D72D545AF}" name="Colonne9117"/>
    <tableColumn id="9118" xr3:uid="{ADCA8032-E788-4C0D-9436-09AAFC0C5D91}" name="Colonne9118"/>
    <tableColumn id="9119" xr3:uid="{8B949FCD-F1B1-4C18-B1EE-03149BE0CA54}" name="Colonne9119"/>
    <tableColumn id="9120" xr3:uid="{8EF7DF8D-845A-40BB-B358-86D33D794D62}" name="Colonne9120"/>
    <tableColumn id="9121" xr3:uid="{37A89D02-2994-4635-848F-E85AD77903E3}" name="Colonne9121"/>
    <tableColumn id="9122" xr3:uid="{4372F767-5945-45DA-9237-B8DD17A971F2}" name="Colonne9122"/>
    <tableColumn id="9123" xr3:uid="{E8821B63-64A8-4F00-ACBF-29D4B195FF9A}" name="Colonne9123"/>
    <tableColumn id="9124" xr3:uid="{4024FCF3-D4B3-4F28-B26C-C1D12C4BE9A5}" name="Colonne9124"/>
    <tableColumn id="9125" xr3:uid="{4B691040-3875-4427-AF43-39557150971C}" name="Colonne9125"/>
    <tableColumn id="9126" xr3:uid="{E6EA65FE-073F-4927-A16E-0226C4DED978}" name="Colonne9126"/>
    <tableColumn id="9127" xr3:uid="{8A508846-C14E-449F-BDD2-CD2CD4B92CDB}" name="Colonne9127"/>
    <tableColumn id="9128" xr3:uid="{2A192F5B-120F-4DAD-8415-0B32E809E99A}" name="Colonne9128"/>
    <tableColumn id="9129" xr3:uid="{C716D9FF-AF9A-40BC-BE5C-AD9E0EBF3C20}" name="Colonne9129"/>
    <tableColumn id="9130" xr3:uid="{F58AA670-E2C2-4787-B4F5-D28E72DA524E}" name="Colonne9130"/>
    <tableColumn id="9131" xr3:uid="{B5585F17-87F4-485C-8718-26D3B60A8590}" name="Colonne9131"/>
    <tableColumn id="9132" xr3:uid="{E62044F0-96DE-4B37-A52F-A7A9B9762693}" name="Colonne9132"/>
    <tableColumn id="9133" xr3:uid="{38957C9B-EF80-4F3D-A096-2F792B97B794}" name="Colonne9133"/>
    <tableColumn id="9134" xr3:uid="{079EE905-946F-4FB5-9037-DFA94DE5339D}" name="Colonne9134"/>
    <tableColumn id="9135" xr3:uid="{01C6B261-E4C0-4C07-8F39-5655FD35737D}" name="Colonne9135"/>
    <tableColumn id="9136" xr3:uid="{8704CAC9-BDB2-4744-9355-1A5C2F8FE3CE}" name="Colonne9136"/>
    <tableColumn id="9137" xr3:uid="{9A03010F-830B-4D40-A133-F0CE50EAC505}" name="Colonne9137"/>
    <tableColumn id="9138" xr3:uid="{0F03355E-AC67-4E1C-AD61-F6FE39F53F5D}" name="Colonne9138"/>
    <tableColumn id="9139" xr3:uid="{6D7222A3-B499-4E65-9BC5-28A93A197F07}" name="Colonne9139"/>
    <tableColumn id="9140" xr3:uid="{FBFB08B9-3BC7-41E2-BC65-E47EAAC3B496}" name="Colonne9140"/>
    <tableColumn id="9141" xr3:uid="{2D6892AC-79A2-4CF5-8430-6D4674E418C8}" name="Colonne9141"/>
    <tableColumn id="9142" xr3:uid="{D2B32DA6-7BF6-4BBE-A497-6D956E036871}" name="Colonne9142"/>
    <tableColumn id="9143" xr3:uid="{442B9C4E-1E71-41F5-93F1-3357E066D653}" name="Colonne9143"/>
    <tableColumn id="9144" xr3:uid="{5BF71D14-8A90-406C-98CA-970D450BACC6}" name="Colonne9144"/>
    <tableColumn id="9145" xr3:uid="{A7C7D8F4-B2EA-4EC2-8C68-7FAF93FDAC2F}" name="Colonne9145"/>
    <tableColumn id="9146" xr3:uid="{504FF4F6-7961-4D30-97BC-F1150FAB3980}" name="Colonne9146"/>
    <tableColumn id="9147" xr3:uid="{7D41A5C7-261F-4A8A-9192-1CC02501761F}" name="Colonne9147"/>
    <tableColumn id="9148" xr3:uid="{C57B517E-DF83-4CBE-961A-7E9703C0AE96}" name="Colonne9148"/>
    <tableColumn id="9149" xr3:uid="{8E288997-62B3-4C25-9852-8E4D7B21C99E}" name="Colonne9149"/>
    <tableColumn id="9150" xr3:uid="{F3F18429-F414-4D32-8D47-1248BBD76796}" name="Colonne9150"/>
    <tableColumn id="9151" xr3:uid="{14F00CD3-34CB-42B8-9C3A-20217770B8F1}" name="Colonne9151"/>
    <tableColumn id="9152" xr3:uid="{07B45179-CE86-49FF-A662-C07AECAF46FF}" name="Colonne9152"/>
    <tableColumn id="9153" xr3:uid="{C58FFF4C-3C5F-49FB-ADB8-EF2C3EC2A07A}" name="Colonne9153"/>
    <tableColumn id="9154" xr3:uid="{EB4C206A-5D50-4E22-BE16-E656E9775418}" name="Colonne9154"/>
    <tableColumn id="9155" xr3:uid="{31DBEEB8-12CD-45C1-991C-1CB71F2E7DBE}" name="Colonne9155"/>
    <tableColumn id="9156" xr3:uid="{3CA51C0F-892F-4059-80A6-522DC44B6B11}" name="Colonne9156"/>
    <tableColumn id="9157" xr3:uid="{78AEED06-905F-47B5-B879-E29A698D3499}" name="Colonne9157"/>
    <tableColumn id="9158" xr3:uid="{4F2B5987-075F-463E-A657-D8AB89F6ADC7}" name="Colonne9158"/>
    <tableColumn id="9159" xr3:uid="{C105B2AA-7D57-4E6D-8D22-13472423C762}" name="Colonne9159"/>
    <tableColumn id="9160" xr3:uid="{BA8A28FE-1B93-46CB-AB44-6DFC4613A7BD}" name="Colonne9160"/>
    <tableColumn id="9161" xr3:uid="{B9A75982-5B25-48A3-BFDB-8586E2DCBA6F}" name="Colonne9161"/>
    <tableColumn id="9162" xr3:uid="{AA521F9F-7020-4687-A8DE-CBB76F52EEB9}" name="Colonne9162"/>
    <tableColumn id="9163" xr3:uid="{A3008790-D151-4F5B-AEF4-298B90B111FD}" name="Colonne9163"/>
    <tableColumn id="9164" xr3:uid="{CF53A7CB-1AF5-486F-9BA4-55B204EC6E95}" name="Colonne9164"/>
    <tableColumn id="9165" xr3:uid="{B48269CE-109A-4989-AB76-2FCA7E9A2C2C}" name="Colonne9165"/>
    <tableColumn id="9166" xr3:uid="{BE9F6AA6-0374-4F77-9C2E-CC4C070828D0}" name="Colonne9166"/>
    <tableColumn id="9167" xr3:uid="{BAB10CB5-57B8-47EE-B020-E1CB2B5F5371}" name="Colonne9167"/>
    <tableColumn id="9168" xr3:uid="{E76A0303-BCA3-4276-AE9B-2352502E90F7}" name="Colonne9168"/>
    <tableColumn id="9169" xr3:uid="{E4A1F0CC-33FB-45E5-AA2E-33154A32166A}" name="Colonne9169"/>
    <tableColumn id="9170" xr3:uid="{350B3455-23F4-407B-9682-8CB564BC4A43}" name="Colonne9170"/>
    <tableColumn id="9171" xr3:uid="{1C5F7A32-64C8-4BC4-AD07-E3B24645F41E}" name="Colonne9171"/>
    <tableColumn id="9172" xr3:uid="{326CA3C5-50AE-467C-9D34-7FD507D3EAE5}" name="Colonne9172"/>
    <tableColumn id="9173" xr3:uid="{F4D2CD9D-6B35-418E-94BA-ABCC79865348}" name="Colonne9173"/>
    <tableColumn id="9174" xr3:uid="{2720781C-6D1C-4EEF-B5C5-2E0A86952217}" name="Colonne9174"/>
    <tableColumn id="9175" xr3:uid="{473C18DA-6036-4B14-9795-BD174FC48BEE}" name="Colonne9175"/>
    <tableColumn id="9176" xr3:uid="{0996A13B-1E13-46A4-A198-4EDEC34EFC91}" name="Colonne9176"/>
    <tableColumn id="9177" xr3:uid="{896E3378-49D1-47B5-9348-4A3ABEE257D9}" name="Colonne9177"/>
    <tableColumn id="9178" xr3:uid="{F5548669-E9A7-4CD4-A380-BF11EDE3D2C0}" name="Colonne9178"/>
    <tableColumn id="9179" xr3:uid="{5402061E-488E-4141-870C-B589E71786C7}" name="Colonne9179"/>
    <tableColumn id="9180" xr3:uid="{BB47D4BE-DA24-46DD-B3CF-54B66379FBB0}" name="Colonne9180"/>
    <tableColumn id="9181" xr3:uid="{B423D1EC-685D-4523-BA6E-FAA7BD47F9F0}" name="Colonne9181"/>
    <tableColumn id="9182" xr3:uid="{4E934260-29D0-4D72-A19A-FBEFF12ED839}" name="Colonne9182"/>
    <tableColumn id="9183" xr3:uid="{00F29EC7-1C16-4C63-A285-C2677E6CA6FC}" name="Colonne9183"/>
    <tableColumn id="9184" xr3:uid="{6B9280F8-DF13-4047-B3AF-C280345409A1}" name="Colonne9184"/>
    <tableColumn id="9185" xr3:uid="{1A46280D-C895-49E5-AF6F-AD0FF3AFB833}" name="Colonne9185"/>
    <tableColumn id="9186" xr3:uid="{4CCB20B7-ACD9-45B5-80A0-40F8E5B43DE1}" name="Colonne9186"/>
    <tableColumn id="9187" xr3:uid="{86B607E4-FBE3-49FC-A64F-245C64CDFC1C}" name="Colonne9187"/>
    <tableColumn id="9188" xr3:uid="{2CDF6745-6935-467F-8EA0-A5061BFAB7A4}" name="Colonne9188"/>
    <tableColumn id="9189" xr3:uid="{BF76E9EF-ED7F-49F8-9CCB-DAC38E66B456}" name="Colonne9189"/>
    <tableColumn id="9190" xr3:uid="{05764783-EF73-4065-8743-DF99B4ADB6E0}" name="Colonne9190"/>
    <tableColumn id="9191" xr3:uid="{F5F41D85-9EBB-48AA-B2B1-0D15088EB69B}" name="Colonne9191"/>
    <tableColumn id="9192" xr3:uid="{4C191F3A-450B-4B2E-86EB-3B6D8188C1A9}" name="Colonne9192"/>
    <tableColumn id="9193" xr3:uid="{616DD357-189C-496E-83BD-BC810C2F07A2}" name="Colonne9193"/>
    <tableColumn id="9194" xr3:uid="{E322DE66-184A-4BF3-A86C-A7A0766F8D90}" name="Colonne9194"/>
    <tableColumn id="9195" xr3:uid="{E5E0EED1-0476-4386-9138-77B7968566E7}" name="Colonne9195"/>
    <tableColumn id="9196" xr3:uid="{4F8C2C18-1A3B-4D7D-A3CA-23B620D234AF}" name="Colonne9196"/>
    <tableColumn id="9197" xr3:uid="{48AF2D7F-83BB-4AA5-9DAC-E36DAA85A2AA}" name="Colonne9197"/>
    <tableColumn id="9198" xr3:uid="{80EFF96A-1EC9-48D6-BD8A-682254904BF8}" name="Colonne9198"/>
    <tableColumn id="9199" xr3:uid="{EF12DBC7-FD31-4B3B-B872-9CB4264A2C76}" name="Colonne9199"/>
    <tableColumn id="9200" xr3:uid="{86B32D9E-0BC2-4816-AE6D-D3E097C0E531}" name="Colonne9200"/>
    <tableColumn id="9201" xr3:uid="{F4BB134C-7989-4D98-81E6-AAA7307D7BF2}" name="Colonne9201"/>
    <tableColumn id="9202" xr3:uid="{6B28FC86-842D-4323-8CE2-FDBB61D9A49C}" name="Colonne9202"/>
    <tableColumn id="9203" xr3:uid="{F5E06EA1-AAED-460F-940B-B9626E9118E8}" name="Colonne9203"/>
    <tableColumn id="9204" xr3:uid="{EFE97EB1-7682-4937-ACB9-DC2158338C37}" name="Colonne9204"/>
    <tableColumn id="9205" xr3:uid="{9649481E-ECE8-4AD2-BA04-8C9FD656B056}" name="Colonne9205"/>
    <tableColumn id="9206" xr3:uid="{DBD99012-FBD4-4606-98BF-93406057B1B8}" name="Colonne9206"/>
    <tableColumn id="9207" xr3:uid="{6F6A1BFE-9904-42DC-9D1B-DFB3789D3A6E}" name="Colonne9207"/>
    <tableColumn id="9208" xr3:uid="{C3F51B36-2D93-444D-BA82-C11AE467351E}" name="Colonne9208"/>
    <tableColumn id="9209" xr3:uid="{F4EC7841-9555-45EF-9467-3EF9AA43613C}" name="Colonne9209"/>
    <tableColumn id="9210" xr3:uid="{AEA03A1D-C811-4FE4-A9B0-AACA70EF1D3B}" name="Colonne9210"/>
    <tableColumn id="9211" xr3:uid="{4CD6BE47-71C1-44E2-8A17-3A11A6C1C955}" name="Colonne9211"/>
    <tableColumn id="9212" xr3:uid="{23D36706-8CB9-4074-8DE8-3328FD37B877}" name="Colonne9212"/>
    <tableColumn id="9213" xr3:uid="{44DB8102-90E8-4A95-8295-8B315254BB18}" name="Colonne9213"/>
    <tableColumn id="9214" xr3:uid="{C84DE9B0-E5FB-442F-8892-862D57BB9DA1}" name="Colonne9214"/>
    <tableColumn id="9215" xr3:uid="{CB8B9422-1FA3-4ECF-9154-8044A0CD353B}" name="Colonne9215"/>
    <tableColumn id="9216" xr3:uid="{879ED6F6-4752-4789-99F1-47B645DC4963}" name="Colonne9216"/>
    <tableColumn id="9217" xr3:uid="{8E186F9E-B1A4-4C5A-B0E5-41C166456B80}" name="Colonne9217"/>
    <tableColumn id="9218" xr3:uid="{E4DB91CB-A46C-4139-95FF-8BFA2B4FC6FA}" name="Colonne9218"/>
    <tableColumn id="9219" xr3:uid="{94BE9198-1526-477C-B106-AF4B21BA2CB4}" name="Colonne9219"/>
    <tableColumn id="9220" xr3:uid="{C4C380CC-C27C-40A3-90C3-FF15A68B415B}" name="Colonne9220"/>
    <tableColumn id="9221" xr3:uid="{811E3A80-DCC5-45DD-A870-07C6DE32C98A}" name="Colonne9221"/>
    <tableColumn id="9222" xr3:uid="{32EBE0EE-A0A8-4624-93E5-C187D75CB00B}" name="Colonne9222"/>
    <tableColumn id="9223" xr3:uid="{20F1C4A6-C309-4D2C-864E-FB65A1300616}" name="Colonne9223"/>
    <tableColumn id="9224" xr3:uid="{D50B2E0A-033A-4B08-8A0C-12AAD7E2EC25}" name="Colonne9224"/>
    <tableColumn id="9225" xr3:uid="{49B2A516-0E9E-48E9-A1D2-35BF0D683DA6}" name="Colonne9225"/>
    <tableColumn id="9226" xr3:uid="{09F902ED-6C3C-4949-8AAB-B47DA6B0787A}" name="Colonne9226"/>
    <tableColumn id="9227" xr3:uid="{56187B4A-97F5-465C-BB05-E40A3F94E012}" name="Colonne9227"/>
    <tableColumn id="9228" xr3:uid="{C21437E8-406B-4D1C-88E1-9C4A403C2A58}" name="Colonne9228"/>
    <tableColumn id="9229" xr3:uid="{5B8FC6C0-071F-499C-89D3-0E515451A819}" name="Colonne9229"/>
    <tableColumn id="9230" xr3:uid="{46FC6507-DF70-4922-BA1B-B9A9C31DEBF5}" name="Colonne9230"/>
    <tableColumn id="9231" xr3:uid="{B7F9126D-E545-4D4E-8518-8CDDB78F9CD1}" name="Colonne9231"/>
    <tableColumn id="9232" xr3:uid="{808F2B53-EC1E-4B62-901C-C85B3865F73A}" name="Colonne9232"/>
    <tableColumn id="9233" xr3:uid="{D287474B-F627-4AF3-B247-9D95B53BFDC3}" name="Colonne9233"/>
    <tableColumn id="9234" xr3:uid="{F7836C2F-6E28-4738-AD37-B482EDFB463C}" name="Colonne9234"/>
    <tableColumn id="9235" xr3:uid="{EE3921B9-C459-45F2-8D50-B0E71B3B4392}" name="Colonne9235"/>
    <tableColumn id="9236" xr3:uid="{254D0806-8608-45ED-BF83-0F6CFBCCC3CC}" name="Colonne9236"/>
    <tableColumn id="9237" xr3:uid="{474D5288-EF04-4E7D-AC94-2861B8C7FE57}" name="Colonne9237"/>
    <tableColumn id="9238" xr3:uid="{CBAFEEDC-30FB-4A6C-BF11-EDC769239B10}" name="Colonne9238"/>
    <tableColumn id="9239" xr3:uid="{FA201128-5601-46A8-BFC3-3776B09474F9}" name="Colonne9239"/>
    <tableColumn id="9240" xr3:uid="{6EBD0882-E753-4B4E-A911-5FE007F42482}" name="Colonne9240"/>
    <tableColumn id="9241" xr3:uid="{27FC122F-B88E-45E1-81B2-E85C539D739A}" name="Colonne9241"/>
    <tableColumn id="9242" xr3:uid="{B387436A-3D55-41BD-BF12-7D7266B8265E}" name="Colonne9242"/>
    <tableColumn id="9243" xr3:uid="{B45486C4-5BD6-43CD-8372-92F65FEB7CAC}" name="Colonne9243"/>
    <tableColumn id="9244" xr3:uid="{E4C34EAA-B94B-48CC-8994-9E4FD4D213FA}" name="Colonne9244"/>
    <tableColumn id="9245" xr3:uid="{5215104B-28DE-4008-9ED7-703AA8EDC4D2}" name="Colonne9245"/>
    <tableColumn id="9246" xr3:uid="{11872041-DF93-4ED9-B0C6-6770103A717E}" name="Colonne9246"/>
    <tableColumn id="9247" xr3:uid="{ACAA5E36-B186-43AC-8601-E2D1C6A57B06}" name="Colonne9247"/>
    <tableColumn id="9248" xr3:uid="{E567C1D8-570C-4621-859B-C2C51C04F1B7}" name="Colonne9248"/>
    <tableColumn id="9249" xr3:uid="{F87378B6-6BAF-47F7-88E0-1FF4ED6E4AC2}" name="Colonne9249"/>
    <tableColumn id="9250" xr3:uid="{9B2A1651-90D7-4FB6-82DB-D6200D6EF901}" name="Colonne9250"/>
    <tableColumn id="9251" xr3:uid="{00B4918C-0BEF-45E6-94C6-C97F50299E4D}" name="Colonne9251"/>
    <tableColumn id="9252" xr3:uid="{FD3C5F32-9597-4A63-B38A-7148C877363D}" name="Colonne9252"/>
    <tableColumn id="9253" xr3:uid="{CC4D6B54-0177-4536-A493-4E72E7575177}" name="Colonne9253"/>
    <tableColumn id="9254" xr3:uid="{01129825-C964-4B5E-B056-4F1FCA63CDA7}" name="Colonne9254"/>
    <tableColumn id="9255" xr3:uid="{C262E10F-FC04-488D-8A69-E2A5B09C3E5D}" name="Colonne9255"/>
    <tableColumn id="9256" xr3:uid="{4D840E74-78D4-49DE-8464-D585AF0E6C60}" name="Colonne9256"/>
    <tableColumn id="9257" xr3:uid="{E63174A4-6862-4431-8BCD-12B1478BF8AD}" name="Colonne9257"/>
    <tableColumn id="9258" xr3:uid="{C848A1CF-A441-4402-BC96-242D0FF6B540}" name="Colonne9258"/>
    <tableColumn id="9259" xr3:uid="{2AD25370-8A61-449E-8DA3-6B6D79D75C1E}" name="Colonne9259"/>
    <tableColumn id="9260" xr3:uid="{F4D26BFD-19A3-443B-87B6-6CE0AC9FD5F2}" name="Colonne9260"/>
    <tableColumn id="9261" xr3:uid="{02DA64A4-9CCD-4EA3-BC53-85C2776C12E8}" name="Colonne9261"/>
    <tableColumn id="9262" xr3:uid="{6914A949-BB68-400B-93CA-FA6A6DAB4700}" name="Colonne9262"/>
    <tableColumn id="9263" xr3:uid="{110F600F-05E3-4704-B43C-7CF649BB241A}" name="Colonne9263"/>
    <tableColumn id="9264" xr3:uid="{CCB6BFC3-707D-492B-88AE-A603D2D80B0A}" name="Colonne9264"/>
    <tableColumn id="9265" xr3:uid="{45FA5ABD-7B62-4676-A044-ABF28119BC83}" name="Colonne9265"/>
    <tableColumn id="9266" xr3:uid="{1CDBC7A9-E530-4DEE-A393-12491E9DD0E5}" name="Colonne9266"/>
    <tableColumn id="9267" xr3:uid="{5828AE16-148D-4781-A6ED-A581C410C71E}" name="Colonne9267"/>
    <tableColumn id="9268" xr3:uid="{757B2620-7584-47BF-A9D6-0FC6CA520BD4}" name="Colonne9268"/>
    <tableColumn id="9269" xr3:uid="{DAED68B6-4342-4AE5-93C1-25BD23959BA4}" name="Colonne9269"/>
    <tableColumn id="9270" xr3:uid="{419F0FE2-CCE5-4EB5-BE89-15C91F8D7B95}" name="Colonne9270"/>
    <tableColumn id="9271" xr3:uid="{AF0A10CB-DE8F-4EF2-930C-3933DDA7BC63}" name="Colonne9271"/>
    <tableColumn id="9272" xr3:uid="{B0B02E9A-5FA1-4A6C-9825-F9E580C92A64}" name="Colonne9272"/>
    <tableColumn id="9273" xr3:uid="{2FEEDFFB-EF70-4AD7-96FD-269B33F54C32}" name="Colonne9273"/>
    <tableColumn id="9274" xr3:uid="{0C7989D6-3E9C-4566-8CC5-AEAFCF6CC436}" name="Colonne9274"/>
    <tableColumn id="9275" xr3:uid="{DBF5144F-C7FD-456B-882A-5E552E83F6AB}" name="Colonne9275"/>
    <tableColumn id="9276" xr3:uid="{9A468D4D-55EC-430D-8E70-A60420C7C584}" name="Colonne9276"/>
    <tableColumn id="9277" xr3:uid="{64E278A9-A2DE-4C41-86BB-B73D2DABEBF0}" name="Colonne9277"/>
    <tableColumn id="9278" xr3:uid="{93AFEE83-1E06-474F-A987-485C86E8CF63}" name="Colonne9278"/>
    <tableColumn id="9279" xr3:uid="{83161F7D-BB9E-4DD8-9194-C20F15C104C6}" name="Colonne9279"/>
    <tableColumn id="9280" xr3:uid="{D9E5C30E-16FB-4C7F-B4CF-E636485A3378}" name="Colonne9280"/>
    <tableColumn id="9281" xr3:uid="{E82CED08-250C-414F-8ED8-39B1F7D04EA0}" name="Colonne9281"/>
    <tableColumn id="9282" xr3:uid="{8605E950-C80F-42AC-90D5-A040AFD20077}" name="Colonne9282"/>
    <tableColumn id="9283" xr3:uid="{3AB07285-82FA-4F9F-A22F-86040008B57B}" name="Colonne9283"/>
    <tableColumn id="9284" xr3:uid="{87B1EB47-51E4-4504-B82A-672062D10A10}" name="Colonne9284"/>
    <tableColumn id="9285" xr3:uid="{F32FFE49-7A5B-432F-8124-F38B6AC5696F}" name="Colonne9285"/>
    <tableColumn id="9286" xr3:uid="{25BE3715-5B73-490E-8439-A86E69B28764}" name="Colonne9286"/>
    <tableColumn id="9287" xr3:uid="{402453E1-E39F-4873-A407-7FACF4C54D6B}" name="Colonne9287"/>
    <tableColumn id="9288" xr3:uid="{F563834E-DAA8-4C12-9611-74D0552BA8F7}" name="Colonne9288"/>
    <tableColumn id="9289" xr3:uid="{E607C57A-C4C1-4206-AD41-0BD9DC11FF84}" name="Colonne9289"/>
    <tableColumn id="9290" xr3:uid="{AC311A5A-1218-4B08-A5AE-645B3E2E870C}" name="Colonne9290"/>
    <tableColumn id="9291" xr3:uid="{7B61CC20-8F95-42A0-95E4-4F8FB8E27135}" name="Colonne9291"/>
    <tableColumn id="9292" xr3:uid="{33EEB488-0F75-4F87-B491-B9ED8955B947}" name="Colonne9292"/>
    <tableColumn id="9293" xr3:uid="{E0E84758-0561-417E-9716-57454A4F4E0D}" name="Colonne9293"/>
    <tableColumn id="9294" xr3:uid="{F2EE60F9-4590-4723-A46F-829C23754ACE}" name="Colonne9294"/>
    <tableColumn id="9295" xr3:uid="{303FC9A6-04FA-440A-B5B2-60FB341C5D14}" name="Colonne9295"/>
    <tableColumn id="9296" xr3:uid="{CB8D58ED-D69E-412A-A8C9-6FC3BDE2E82F}" name="Colonne9296"/>
    <tableColumn id="9297" xr3:uid="{A3681494-8C4E-4E01-8D5F-0C33E8FFC994}" name="Colonne9297"/>
    <tableColumn id="9298" xr3:uid="{6967F925-50AD-4FFE-B3A1-4AEC936118F9}" name="Colonne9298"/>
    <tableColumn id="9299" xr3:uid="{1ADA7FF0-731B-4DF3-9628-DE81C181500E}" name="Colonne9299"/>
    <tableColumn id="9300" xr3:uid="{03307C73-1032-4C1F-BC00-F68EAFE44392}" name="Colonne9300"/>
    <tableColumn id="9301" xr3:uid="{B2CBE7D5-6E9C-4E7D-B0B8-67B3530F26C4}" name="Colonne9301"/>
    <tableColumn id="9302" xr3:uid="{81489B32-86E3-4CE8-A319-44A48CC8C8FF}" name="Colonne9302"/>
    <tableColumn id="9303" xr3:uid="{0CEAAECE-042D-463A-ADF8-D140AAAC113A}" name="Colonne9303"/>
    <tableColumn id="9304" xr3:uid="{08C85CF0-1846-4DC1-9E56-4F77C829597F}" name="Colonne9304"/>
    <tableColumn id="9305" xr3:uid="{C10DDB35-812B-4776-9A7D-44EAEA7FCB6D}" name="Colonne9305"/>
    <tableColumn id="9306" xr3:uid="{90280E33-6A57-49E8-BBA4-3F2E644CFCBE}" name="Colonne9306"/>
    <tableColumn id="9307" xr3:uid="{E3E1DA7E-34EE-4E7C-B7AD-7393B6CBC375}" name="Colonne9307"/>
    <tableColumn id="9308" xr3:uid="{9C6EBEDD-A4E4-4869-8310-0A9567D516CD}" name="Colonne9308"/>
    <tableColumn id="9309" xr3:uid="{AC918323-66AE-4CBD-9165-606A3F0C48AD}" name="Colonne9309"/>
    <tableColumn id="9310" xr3:uid="{1EFC8F30-59E7-4A26-9554-CBB6B4BAD320}" name="Colonne9310"/>
    <tableColumn id="9311" xr3:uid="{1415DBE6-D87A-4E83-AC60-24FA5A4A58A8}" name="Colonne9311"/>
    <tableColumn id="9312" xr3:uid="{0A55EC99-B8D7-4E64-AC87-64B351F8CD81}" name="Colonne9312"/>
    <tableColumn id="9313" xr3:uid="{63057865-EC78-4342-BFBB-5AC72D6B94BB}" name="Colonne9313"/>
    <tableColumn id="9314" xr3:uid="{15B69841-0BDB-4DFD-82C8-C28AABAECCEE}" name="Colonne9314"/>
    <tableColumn id="9315" xr3:uid="{67D1E4B6-C867-41D0-B591-D5A7596331D0}" name="Colonne9315"/>
    <tableColumn id="9316" xr3:uid="{EBF23004-2F68-4292-AAAC-AF188F49F3C3}" name="Colonne9316"/>
    <tableColumn id="9317" xr3:uid="{8A1D021E-8790-44CE-826A-3F82F30EC2F0}" name="Colonne9317"/>
    <tableColumn id="9318" xr3:uid="{C6FFE8B9-67DB-4A60-A143-D298403775C7}" name="Colonne9318"/>
    <tableColumn id="9319" xr3:uid="{B08C3938-EA98-4F3B-84D4-5F4A95854648}" name="Colonne9319"/>
    <tableColumn id="9320" xr3:uid="{F4AF26E7-950C-4B85-B4F7-0C08DF3D5ED1}" name="Colonne9320"/>
    <tableColumn id="9321" xr3:uid="{4C8AFDD9-AC3A-4B8D-AB30-4A44BDA7E296}" name="Colonne9321"/>
    <tableColumn id="9322" xr3:uid="{F24DD6A7-C42D-48FA-86FC-BEB2E34A31D3}" name="Colonne9322"/>
    <tableColumn id="9323" xr3:uid="{76C5C7D4-4800-4526-8639-071022C38BC6}" name="Colonne9323"/>
    <tableColumn id="9324" xr3:uid="{07678699-ADB6-43B5-B5B1-1D4C480AEE8B}" name="Colonne9324"/>
    <tableColumn id="9325" xr3:uid="{E650A24C-C1F0-47B9-8D52-520F1322387B}" name="Colonne9325"/>
    <tableColumn id="9326" xr3:uid="{BBACFD72-3D73-43A6-96CC-DEEB720D2CBC}" name="Colonne9326"/>
    <tableColumn id="9327" xr3:uid="{78E254E1-4791-448F-BD46-5AE8EC1B6A59}" name="Colonne9327"/>
    <tableColumn id="9328" xr3:uid="{7B82DFCE-BE0A-432D-BC33-1C6C17AC3358}" name="Colonne9328"/>
    <tableColumn id="9329" xr3:uid="{70919E13-41E4-4CF6-A26A-1DC5A0CD0250}" name="Colonne9329"/>
    <tableColumn id="9330" xr3:uid="{456CC18A-748C-43CB-904B-0112C702CC37}" name="Colonne9330"/>
    <tableColumn id="9331" xr3:uid="{2EEEBC00-94DF-4FB1-AC69-58D73DCE26BF}" name="Colonne9331"/>
    <tableColumn id="9332" xr3:uid="{EF063967-7A1B-4D61-8B99-3554A70CB022}" name="Colonne9332"/>
    <tableColumn id="9333" xr3:uid="{08EC1289-A73D-4F6E-A264-028B668ADCBC}" name="Colonne9333"/>
    <tableColumn id="9334" xr3:uid="{14C705D1-98C7-4ED5-A6B7-C391FC110053}" name="Colonne9334"/>
    <tableColumn id="9335" xr3:uid="{3695A560-4BC7-4EEF-9F3B-260AC4F30A94}" name="Colonne9335"/>
    <tableColumn id="9336" xr3:uid="{6FA411A3-389D-4BB2-8290-6577C2196AE8}" name="Colonne9336"/>
    <tableColumn id="9337" xr3:uid="{E1EE695A-5858-4712-BBF4-B3789C2A9C39}" name="Colonne9337"/>
    <tableColumn id="9338" xr3:uid="{13C50959-FAED-4F1C-A40E-A0859001C693}" name="Colonne9338"/>
    <tableColumn id="9339" xr3:uid="{BB7DA878-D67E-48BA-95FB-FA1D25523275}" name="Colonne9339"/>
    <tableColumn id="9340" xr3:uid="{3BD6CF0D-B2A6-4A11-9862-77F99AFAE29F}" name="Colonne9340"/>
    <tableColumn id="9341" xr3:uid="{0612A6C3-1A4F-4C63-B383-65F8EDCD9285}" name="Colonne9341"/>
    <tableColumn id="9342" xr3:uid="{ED23F6BB-8740-4B76-B4F8-18EF914F14C7}" name="Colonne9342"/>
    <tableColumn id="9343" xr3:uid="{3307744C-25DB-4600-8D5A-2FE98E3FB1F7}" name="Colonne9343"/>
    <tableColumn id="9344" xr3:uid="{0A0E0D73-CCCC-41B5-BA0D-1A1A361BC9D9}" name="Colonne9344"/>
    <tableColumn id="9345" xr3:uid="{DF6D26A3-8A56-4A37-BDB9-F35D3DC7D87A}" name="Colonne9345"/>
    <tableColumn id="9346" xr3:uid="{15517F32-E1ED-462D-BDE5-88438CD867B3}" name="Colonne9346"/>
    <tableColumn id="9347" xr3:uid="{4A2DAF1C-05B8-4E95-99DC-0D8C99110621}" name="Colonne9347"/>
    <tableColumn id="9348" xr3:uid="{722B119C-CA7B-4380-A739-39E678EC79BD}" name="Colonne9348"/>
    <tableColumn id="9349" xr3:uid="{5DF4344A-E6AD-47D9-B62F-D1154CA59F3F}" name="Colonne9349"/>
    <tableColumn id="9350" xr3:uid="{1127BE95-99D7-4687-ACD0-8271DF3B9A91}" name="Colonne9350"/>
    <tableColumn id="9351" xr3:uid="{4A0C3100-BDD7-40C7-86D2-C4D77C41CF21}" name="Colonne9351"/>
    <tableColumn id="9352" xr3:uid="{40E58472-6319-46C8-A457-6573D2B72162}" name="Colonne9352"/>
    <tableColumn id="9353" xr3:uid="{C6752AAD-F424-475F-AB46-18006D6B0436}" name="Colonne9353"/>
    <tableColumn id="9354" xr3:uid="{F5C9E876-F714-43AF-BAC5-8D82CAEC822E}" name="Colonne9354"/>
    <tableColumn id="9355" xr3:uid="{C082B7BB-40A5-4F72-8904-1CDBE5C4BE3E}" name="Colonne9355"/>
    <tableColumn id="9356" xr3:uid="{F20FD9BC-2007-48A5-B73E-9F71721B6614}" name="Colonne9356"/>
    <tableColumn id="9357" xr3:uid="{CED14D53-BF56-4019-986B-282572016938}" name="Colonne9357"/>
    <tableColumn id="9358" xr3:uid="{A1E2443A-8013-44BE-A78D-F7F49BA3DFBB}" name="Colonne9358"/>
    <tableColumn id="9359" xr3:uid="{B6DFBCB7-BDC8-48A3-B744-BA383D4928A6}" name="Colonne9359"/>
    <tableColumn id="9360" xr3:uid="{27D979B9-52BB-47D3-8169-62D650911710}" name="Colonne9360"/>
    <tableColumn id="9361" xr3:uid="{1C976946-5127-49B3-AB64-8DE5F6400EB2}" name="Colonne9361"/>
    <tableColumn id="9362" xr3:uid="{C1E0F8CC-A2A5-403D-B4A4-926900232893}" name="Colonne9362"/>
    <tableColumn id="9363" xr3:uid="{71DF5159-BB48-49C6-8EB3-2CDEF7C9D2BC}" name="Colonne9363"/>
    <tableColumn id="9364" xr3:uid="{E22359BC-D3CE-4854-BFFB-5EE9F76F835B}" name="Colonne9364"/>
    <tableColumn id="9365" xr3:uid="{C56BDA0D-FBD5-4959-8CD1-5256BA6FD42F}" name="Colonne9365"/>
    <tableColumn id="9366" xr3:uid="{B32BC129-1FE2-49F7-889E-CA66D040FC42}" name="Colonne9366"/>
    <tableColumn id="9367" xr3:uid="{494E9728-F350-4F87-BE66-013D80FCF52D}" name="Colonne9367"/>
    <tableColumn id="9368" xr3:uid="{DBFFAD1B-A241-4D11-839C-D5086D0B57F7}" name="Colonne9368"/>
    <tableColumn id="9369" xr3:uid="{D47DEE30-74A2-4E52-8B56-AC18ECF58AF7}" name="Colonne9369"/>
    <tableColumn id="9370" xr3:uid="{6F2A3607-7BAC-42EC-AF96-8A510690619B}" name="Colonne9370"/>
    <tableColumn id="9371" xr3:uid="{6EF6BF12-5A23-4D8D-9D20-4588E359C64C}" name="Colonne9371"/>
    <tableColumn id="9372" xr3:uid="{11F5908F-E4A9-4943-B913-33B5A930B529}" name="Colonne9372"/>
    <tableColumn id="9373" xr3:uid="{CF5BCF5D-1E60-403C-A816-A1EF752F345D}" name="Colonne9373"/>
    <tableColumn id="9374" xr3:uid="{652EA893-5015-4E8A-BC02-640493E405A6}" name="Colonne9374"/>
    <tableColumn id="9375" xr3:uid="{DFF56857-909D-47A1-B004-EE55E0B474ED}" name="Colonne9375"/>
    <tableColumn id="9376" xr3:uid="{D8964B08-9411-4A69-A042-011C962EF92E}" name="Colonne9376"/>
    <tableColumn id="9377" xr3:uid="{E7F606A9-991F-4479-B02E-CF4F946DC7F7}" name="Colonne9377"/>
    <tableColumn id="9378" xr3:uid="{AC0D6074-DF2F-492E-81BA-89461264D1AA}" name="Colonne9378"/>
    <tableColumn id="9379" xr3:uid="{C7885C9A-BBB9-4D28-9EE9-59FD4D8D9E78}" name="Colonne9379"/>
    <tableColumn id="9380" xr3:uid="{BD917F76-8E9F-4B12-A8B6-BC80AFA4F9BB}" name="Colonne9380"/>
    <tableColumn id="9381" xr3:uid="{76511112-6AAB-4CE6-B6C6-A4EF4C7AD85D}" name="Colonne9381"/>
    <tableColumn id="9382" xr3:uid="{2029CEBD-2753-4901-9A9E-695933D98622}" name="Colonne9382"/>
    <tableColumn id="9383" xr3:uid="{7090E3CF-753F-44A2-81A9-17221F525F10}" name="Colonne9383"/>
    <tableColumn id="9384" xr3:uid="{EBC28E64-D46F-49E2-BC8A-442B4CD81E8A}" name="Colonne9384"/>
    <tableColumn id="9385" xr3:uid="{DCD9A63D-CE8B-441A-BEC9-9228CD8E4134}" name="Colonne9385"/>
    <tableColumn id="9386" xr3:uid="{AB274AE9-8D4F-490E-8284-136B752B6C57}" name="Colonne9386"/>
    <tableColumn id="9387" xr3:uid="{A61D01FF-C921-47FC-913F-D9B96443CF34}" name="Colonne9387"/>
    <tableColumn id="9388" xr3:uid="{FB90EA54-7E83-48DE-BCFA-AA81B4A639E4}" name="Colonne9388"/>
    <tableColumn id="9389" xr3:uid="{C7A74D1C-3E4B-42E0-9644-C1532CF5A3EF}" name="Colonne9389"/>
    <tableColumn id="9390" xr3:uid="{AF5578FC-7CD2-4441-AD37-F6C87722BBDB}" name="Colonne9390"/>
    <tableColumn id="9391" xr3:uid="{555C18AE-72F0-469C-AE88-FF421FC32446}" name="Colonne9391"/>
    <tableColumn id="9392" xr3:uid="{C2A29A47-1B2D-462C-9D0C-83320F3FBAAD}" name="Colonne9392"/>
    <tableColumn id="9393" xr3:uid="{223711DE-B77D-4DCE-8323-9C7091D53D6B}" name="Colonne9393"/>
    <tableColumn id="9394" xr3:uid="{6CE1B6C0-A3DC-4C42-871C-4BD0E3FBF93B}" name="Colonne9394"/>
    <tableColumn id="9395" xr3:uid="{C5933299-6CAE-4638-B406-C34833DBC172}" name="Colonne9395"/>
    <tableColumn id="9396" xr3:uid="{555FC7D3-AE1D-42D5-A17C-4FBDF77F5695}" name="Colonne9396"/>
    <tableColumn id="9397" xr3:uid="{69BE58AF-AC52-4D50-9FA0-9783AC27FD88}" name="Colonne9397"/>
    <tableColumn id="9398" xr3:uid="{98595261-4FFF-4554-8E83-D1235F9585F0}" name="Colonne9398"/>
    <tableColumn id="9399" xr3:uid="{A8C57460-1248-4B27-BAB9-90AD8501EABD}" name="Colonne9399"/>
    <tableColumn id="9400" xr3:uid="{32500510-B759-4AED-ABD0-20BE6AFA55A1}" name="Colonne9400"/>
    <tableColumn id="9401" xr3:uid="{F5AD13E6-5206-4E73-9217-73E6717066A6}" name="Colonne9401"/>
    <tableColumn id="9402" xr3:uid="{64E641ED-8D18-4DCB-82BA-8797EB4FB450}" name="Colonne9402"/>
    <tableColumn id="9403" xr3:uid="{1EC1EE4D-2F66-4B83-ABBC-1516C1EAD566}" name="Colonne9403"/>
    <tableColumn id="9404" xr3:uid="{33F9F88C-7BB5-42DA-97D1-C813BB5DE20A}" name="Colonne9404"/>
    <tableColumn id="9405" xr3:uid="{932ED131-A034-461D-B069-56367D3F7A46}" name="Colonne9405"/>
    <tableColumn id="9406" xr3:uid="{9A32C61D-1116-40DD-A9C0-8341DD452117}" name="Colonne9406"/>
    <tableColumn id="9407" xr3:uid="{26DD6FD9-62E6-4ED9-95F7-6A47564D247D}" name="Colonne9407"/>
    <tableColumn id="9408" xr3:uid="{AA1199B2-9B9C-41DE-9FB6-06432AE2E12B}" name="Colonne9408"/>
    <tableColumn id="9409" xr3:uid="{1E9F9066-E54A-4025-A03F-F8ED49B6B579}" name="Colonne9409"/>
    <tableColumn id="9410" xr3:uid="{2F82BD7E-7D6B-4C00-8136-95219DAD36ED}" name="Colonne9410"/>
    <tableColumn id="9411" xr3:uid="{E0DBEFCF-6EF7-45EF-A43E-150905395FE8}" name="Colonne9411"/>
    <tableColumn id="9412" xr3:uid="{91F3975D-F47F-4973-AC5C-722C26AA0F0F}" name="Colonne9412"/>
    <tableColumn id="9413" xr3:uid="{EE04380F-1ED9-4171-A3FE-C6C8EF7E7549}" name="Colonne9413"/>
    <tableColumn id="9414" xr3:uid="{C644F6F3-CA41-42CC-8F28-B95C705C44A2}" name="Colonne9414"/>
    <tableColumn id="9415" xr3:uid="{D60E26A0-2496-4383-B3AE-B0DD6124A668}" name="Colonne9415"/>
    <tableColumn id="9416" xr3:uid="{B46E0E81-E465-489E-8173-F3A102C5884C}" name="Colonne9416"/>
    <tableColumn id="9417" xr3:uid="{296056BE-8B8E-47C4-B0A9-1114A398562A}" name="Colonne9417"/>
    <tableColumn id="9418" xr3:uid="{253E5B23-C566-4467-B4E3-6AF58914F112}" name="Colonne9418"/>
    <tableColumn id="9419" xr3:uid="{19CFB607-B740-4C75-9133-58B282ED6F9C}" name="Colonne9419"/>
    <tableColumn id="9420" xr3:uid="{08008006-590C-4414-9D23-CDBE9AB0B50D}" name="Colonne9420"/>
    <tableColumn id="9421" xr3:uid="{2D5A839E-8E41-46C9-ADEF-E488C65CEE55}" name="Colonne9421"/>
    <tableColumn id="9422" xr3:uid="{1A438550-8ADF-4E5B-B7ED-DDAD6587D4BE}" name="Colonne9422"/>
    <tableColumn id="9423" xr3:uid="{0BECA105-6B56-43FA-8FE8-2745850733FC}" name="Colonne9423"/>
    <tableColumn id="9424" xr3:uid="{573C5098-453B-44BE-9CE4-5ADA65566EA7}" name="Colonne9424"/>
    <tableColumn id="9425" xr3:uid="{0ACE3B3F-6C5F-4CFE-9283-894C0F6A423C}" name="Colonne9425"/>
    <tableColumn id="9426" xr3:uid="{8EA943B3-5DE8-490C-82D6-506D81742257}" name="Colonne9426"/>
    <tableColumn id="9427" xr3:uid="{755002E4-2BAB-402C-8FAD-983DA2D1EFEE}" name="Colonne9427"/>
    <tableColumn id="9428" xr3:uid="{EB457FC2-2B82-44A7-B2B9-F38878326DEF}" name="Colonne9428"/>
    <tableColumn id="9429" xr3:uid="{857D8051-80F1-42C2-9991-3A729A22FCE1}" name="Colonne9429"/>
    <tableColumn id="9430" xr3:uid="{23DB359E-59FC-4123-8F0C-64DDE5F805B8}" name="Colonne9430"/>
    <tableColumn id="9431" xr3:uid="{CB93DD35-5C3A-433D-94EB-66BEE3189EFA}" name="Colonne9431"/>
    <tableColumn id="9432" xr3:uid="{A529F873-5C3C-4A91-AA9C-042D4F065D65}" name="Colonne9432"/>
    <tableColumn id="9433" xr3:uid="{CB618528-AEC9-4F79-9B03-1B7C88E6FA57}" name="Colonne9433"/>
    <tableColumn id="9434" xr3:uid="{B15A5411-3275-421C-8BC5-FB0A70413EF4}" name="Colonne9434"/>
    <tableColumn id="9435" xr3:uid="{0CED2EDD-A861-4F88-8945-C949F54A2A4E}" name="Colonne9435"/>
    <tableColumn id="9436" xr3:uid="{33842494-BFA3-40C0-96E1-075C653E7925}" name="Colonne9436"/>
    <tableColumn id="9437" xr3:uid="{F89B2737-8BA3-4B5B-840A-5B90C3D16E7B}" name="Colonne9437"/>
    <tableColumn id="9438" xr3:uid="{D018E0B1-A2EB-44A2-BA7B-2F73765038F4}" name="Colonne9438"/>
    <tableColumn id="9439" xr3:uid="{43BF7878-B0B3-4446-B1CB-49F80001F991}" name="Colonne9439"/>
    <tableColumn id="9440" xr3:uid="{3FC5DFDF-4663-427C-8D71-B108E0D0D254}" name="Colonne9440"/>
    <tableColumn id="9441" xr3:uid="{299B5553-354D-4A89-B220-079CC1F5EBF3}" name="Colonne9441"/>
    <tableColumn id="9442" xr3:uid="{5FB81B1B-D1F2-47D1-88B8-BF4A95B6764C}" name="Colonne9442"/>
    <tableColumn id="9443" xr3:uid="{6050E740-CA41-4212-8345-536840C3F467}" name="Colonne9443"/>
    <tableColumn id="9444" xr3:uid="{1E3306A6-A764-4EE2-9932-DE86D30D56CC}" name="Colonne9444"/>
    <tableColumn id="9445" xr3:uid="{EAB8B651-D069-4D1E-8E70-8CB5D0A5898B}" name="Colonne9445"/>
    <tableColumn id="9446" xr3:uid="{B34231FC-BD88-4DC4-A03D-CCE954EB7ECB}" name="Colonne9446"/>
    <tableColumn id="9447" xr3:uid="{E1D7028C-9759-4CE6-AF54-EB412D77B9E0}" name="Colonne9447"/>
    <tableColumn id="9448" xr3:uid="{674C2BD8-7799-4D92-B00D-F4F5ECCBD3FC}" name="Colonne9448"/>
    <tableColumn id="9449" xr3:uid="{2EC473B6-458D-4A25-867C-177CB6174E62}" name="Colonne9449"/>
    <tableColumn id="9450" xr3:uid="{93F0639A-7A6D-44D8-85AB-BF2CE1912CCC}" name="Colonne9450"/>
    <tableColumn id="9451" xr3:uid="{36B4F57E-AA74-43A6-9EE5-CBE9D035DE3F}" name="Colonne9451"/>
    <tableColumn id="9452" xr3:uid="{A652E176-B29F-4598-9B70-3004270CBFB6}" name="Colonne9452"/>
    <tableColumn id="9453" xr3:uid="{B33213A2-1047-4B07-ACC5-E8EBA1E36A0F}" name="Colonne9453"/>
    <tableColumn id="9454" xr3:uid="{C6E8E7AF-3FC5-4778-9466-DFBF52F53147}" name="Colonne9454"/>
    <tableColumn id="9455" xr3:uid="{45D8C1A4-F07F-471A-8FD2-36B7F99E5B8B}" name="Colonne9455"/>
    <tableColumn id="9456" xr3:uid="{480E49D0-55D3-4F9C-8119-3BBC63312BFF}" name="Colonne9456"/>
    <tableColumn id="9457" xr3:uid="{20709FDA-EFFC-464B-B31E-DDB07D65431A}" name="Colonne9457"/>
    <tableColumn id="9458" xr3:uid="{11A2810C-43C3-478C-86D0-1345148F2B28}" name="Colonne9458"/>
    <tableColumn id="9459" xr3:uid="{AFF32F96-D996-4EBD-93C0-8D56FEB6DEF1}" name="Colonne9459"/>
    <tableColumn id="9460" xr3:uid="{ABF249B8-0782-4FFF-8B44-FFC3E6DB0792}" name="Colonne9460"/>
    <tableColumn id="9461" xr3:uid="{A81D97FC-9A01-45F6-A033-CD814C2E0F7A}" name="Colonne9461"/>
    <tableColumn id="9462" xr3:uid="{817B1C89-481E-4D5D-8982-764D8B4AA7EA}" name="Colonne9462"/>
    <tableColumn id="9463" xr3:uid="{5D28F832-889F-43D0-BEA8-7EC7E6B7DE94}" name="Colonne9463"/>
    <tableColumn id="9464" xr3:uid="{65A6CA2D-E016-483A-9A37-19E695AF6FCA}" name="Colonne9464"/>
    <tableColumn id="9465" xr3:uid="{6B0F65AF-BB31-4BF8-BC68-8E03F4D3DF8C}" name="Colonne9465"/>
    <tableColumn id="9466" xr3:uid="{25CB0959-A57B-4676-A217-9514F8F57D40}" name="Colonne9466"/>
    <tableColumn id="9467" xr3:uid="{5B586D51-03D1-4FB6-AFD1-38F79D62031B}" name="Colonne9467"/>
    <tableColumn id="9468" xr3:uid="{BE50F24B-8C63-4E57-BA26-6F4D192516F7}" name="Colonne9468"/>
    <tableColumn id="9469" xr3:uid="{2C0F4045-CAD6-427C-A26F-B4260C6F413B}" name="Colonne9469"/>
    <tableColumn id="9470" xr3:uid="{B98D35E4-BA8D-422D-8C6D-D9AE6DF549E5}" name="Colonne9470"/>
    <tableColumn id="9471" xr3:uid="{9267632E-863F-49A9-B860-8169A6A7F646}" name="Colonne9471"/>
    <tableColumn id="9472" xr3:uid="{F89952AE-242A-4774-B46B-EEFE94A7E31A}" name="Colonne9472"/>
    <tableColumn id="9473" xr3:uid="{1679593F-A5BF-4B01-8200-2AC0A8E3BBC5}" name="Colonne9473"/>
    <tableColumn id="9474" xr3:uid="{ED2104A4-BC5F-41E6-92AF-655FC9713CDA}" name="Colonne9474"/>
    <tableColumn id="9475" xr3:uid="{BF1833C1-376F-4C18-87E5-1484EFD5D754}" name="Colonne9475"/>
    <tableColumn id="9476" xr3:uid="{00FDF7B3-6261-4D67-8C51-9B92573FCE56}" name="Colonne9476"/>
    <tableColumn id="9477" xr3:uid="{A2B85C12-524D-4354-9C1A-C327074BC6CD}" name="Colonne9477"/>
    <tableColumn id="9478" xr3:uid="{3E6BD523-305D-45BC-9380-34BD1CD8EDE7}" name="Colonne9478"/>
    <tableColumn id="9479" xr3:uid="{6BA296F4-77D1-4B24-BE52-08EC33086B99}" name="Colonne9479"/>
    <tableColumn id="9480" xr3:uid="{0B203C89-A5AD-42DF-8288-7E70E2F97852}" name="Colonne9480"/>
    <tableColumn id="9481" xr3:uid="{B7CA2872-091F-47C5-BAE2-46BD2C8CF5A0}" name="Colonne9481"/>
    <tableColumn id="9482" xr3:uid="{BA790404-FB09-4DC1-9DBA-7322E0AFA900}" name="Colonne9482"/>
    <tableColumn id="9483" xr3:uid="{C3D77979-AFE6-4A99-B243-B8B83A0D00F6}" name="Colonne9483"/>
    <tableColumn id="9484" xr3:uid="{F82C4205-8112-408E-9538-7D38CB0426A3}" name="Colonne9484"/>
    <tableColumn id="9485" xr3:uid="{7F10642A-5770-4D4E-9F39-F2E46B3718D2}" name="Colonne9485"/>
    <tableColumn id="9486" xr3:uid="{9871CDAA-E63B-4E2A-A95D-087FDC6DF02B}" name="Colonne9486"/>
    <tableColumn id="9487" xr3:uid="{CBFEEC89-E139-476F-9724-841262B3698E}" name="Colonne9487"/>
    <tableColumn id="9488" xr3:uid="{5FB7FBAC-9C13-414A-AF5F-236A75E66EA9}" name="Colonne9488"/>
    <tableColumn id="9489" xr3:uid="{E1C8DC10-3987-4A0A-9A42-92C96EC4EBB6}" name="Colonne9489"/>
    <tableColumn id="9490" xr3:uid="{8616E33D-EC06-40DF-8B27-C1B0BAE8500A}" name="Colonne9490"/>
    <tableColumn id="9491" xr3:uid="{12A5287B-0F2B-4798-A44C-60676F87B394}" name="Colonne9491"/>
    <tableColumn id="9492" xr3:uid="{51033AE3-2E31-45C5-B315-6B1F3E779DD4}" name="Colonne9492"/>
    <tableColumn id="9493" xr3:uid="{F2E08509-3DF3-48E6-B4C4-27C6864B05E9}" name="Colonne9493"/>
    <tableColumn id="9494" xr3:uid="{DA0A043C-EA12-44D2-8809-899F2ABDCFA7}" name="Colonne9494"/>
    <tableColumn id="9495" xr3:uid="{B816BEE3-72ED-4B17-8566-8DBC91A92B2B}" name="Colonne9495"/>
    <tableColumn id="9496" xr3:uid="{C4C4915A-D738-4AD8-8681-516F0C931BAE}" name="Colonne9496"/>
    <tableColumn id="9497" xr3:uid="{D9D45EA2-2B0D-441A-A027-D8EA5FE6E599}" name="Colonne9497"/>
    <tableColumn id="9498" xr3:uid="{6D4E2267-8690-4958-86BC-60450DE08945}" name="Colonne9498"/>
    <tableColumn id="9499" xr3:uid="{1DC58E20-1B30-48E4-B089-B4452D8347B4}" name="Colonne9499"/>
    <tableColumn id="9500" xr3:uid="{2912495C-6372-4CCB-9BB1-5F9F955BD603}" name="Colonne9500"/>
    <tableColumn id="9501" xr3:uid="{77CEEA59-0FE3-4839-9A0B-2D637D3218C6}" name="Colonne9501"/>
    <tableColumn id="9502" xr3:uid="{6E008035-9A69-4AD1-87DA-54738AFE279F}" name="Colonne9502"/>
    <tableColumn id="9503" xr3:uid="{C7C9D159-8465-4D71-A98A-128C13B468CB}" name="Colonne9503"/>
    <tableColumn id="9504" xr3:uid="{F21675FE-77EB-45F7-A171-D783AE57CD4F}" name="Colonne9504"/>
    <tableColumn id="9505" xr3:uid="{8E7BEF33-8205-4A55-BE97-F75C557820D7}" name="Colonne9505"/>
    <tableColumn id="9506" xr3:uid="{90EE9442-F4C2-47D5-B9B7-94F6B68E0B96}" name="Colonne9506"/>
    <tableColumn id="9507" xr3:uid="{67E109B6-1ABE-4D53-81AC-271EC60C0ADB}" name="Colonne9507"/>
    <tableColumn id="9508" xr3:uid="{082BD2F7-E0BD-47FC-9FB0-E881A627ABB8}" name="Colonne9508"/>
    <tableColumn id="9509" xr3:uid="{598EAC49-F6E7-4AAA-993D-9AFB2FF0F836}" name="Colonne9509"/>
    <tableColumn id="9510" xr3:uid="{ADA459F1-4112-44A8-8B0C-DF61AED3D2DA}" name="Colonne9510"/>
    <tableColumn id="9511" xr3:uid="{4623DA0B-1D53-4E89-BC2A-B3FFEEE83252}" name="Colonne9511"/>
    <tableColumn id="9512" xr3:uid="{3880048A-882A-472B-81B7-5D0D50094DCB}" name="Colonne9512"/>
    <tableColumn id="9513" xr3:uid="{51628132-4724-4A21-AF50-7AC8A995D4A5}" name="Colonne9513"/>
    <tableColumn id="9514" xr3:uid="{273E66D1-70AB-4C8F-9529-739F8E377C09}" name="Colonne9514"/>
    <tableColumn id="9515" xr3:uid="{71DAAE3D-7439-4C35-A064-B0F6F9FCB7CB}" name="Colonne9515"/>
    <tableColumn id="9516" xr3:uid="{3DD8C5C1-6F14-41B1-B332-F52458A00063}" name="Colonne9516"/>
    <tableColumn id="9517" xr3:uid="{065EB02B-3C12-47A2-81F4-3DC2626EC6E9}" name="Colonne9517"/>
    <tableColumn id="9518" xr3:uid="{52D579D8-029F-4AC0-8DC8-A6A77E43BE22}" name="Colonne9518"/>
    <tableColumn id="9519" xr3:uid="{AB1A9852-A3DB-44F5-9419-893AF83E221A}" name="Colonne9519"/>
    <tableColumn id="9520" xr3:uid="{D2C75EE3-A44B-4A75-8A25-56991F83B5CB}" name="Colonne9520"/>
    <tableColumn id="9521" xr3:uid="{1A41FF22-1460-414A-9E62-864F1DFFC753}" name="Colonne9521"/>
    <tableColumn id="9522" xr3:uid="{BFD80FA1-9485-44A8-9C84-E05EECEDB47F}" name="Colonne9522"/>
    <tableColumn id="9523" xr3:uid="{5FD26DA1-C01B-46F1-BDF8-6A07E1ABF31F}" name="Colonne9523"/>
    <tableColumn id="9524" xr3:uid="{060BFFBE-2CF7-4C6C-A057-BA4824243460}" name="Colonne9524"/>
    <tableColumn id="9525" xr3:uid="{F20326FD-8106-49A2-BB46-B6B5017601FB}" name="Colonne9525"/>
    <tableColumn id="9526" xr3:uid="{DBCA3DB1-3E60-45FF-B987-7FFBF84DA33A}" name="Colonne9526"/>
    <tableColumn id="9527" xr3:uid="{22B0D6B4-73B0-4492-B795-B80110206626}" name="Colonne9527"/>
    <tableColumn id="9528" xr3:uid="{D5F101FC-5565-4725-90CA-89F699EB08D2}" name="Colonne9528"/>
    <tableColumn id="9529" xr3:uid="{DF1130B6-AF34-4E3B-AB4F-A35B12B876DC}" name="Colonne9529"/>
    <tableColumn id="9530" xr3:uid="{DA43FDFA-B243-46FB-94C3-D807D4FA0781}" name="Colonne9530"/>
    <tableColumn id="9531" xr3:uid="{A70AA8FA-3F85-4FBE-9FB5-2B678E682130}" name="Colonne9531"/>
    <tableColumn id="9532" xr3:uid="{11DC6BC8-8DF6-477E-9579-2CF01BAA71B8}" name="Colonne9532"/>
    <tableColumn id="9533" xr3:uid="{FD39DDBF-F274-4613-8291-375BE93FA6C0}" name="Colonne9533"/>
    <tableColumn id="9534" xr3:uid="{247C5B66-68A6-4B56-A36B-3F8A583C227D}" name="Colonne9534"/>
    <tableColumn id="9535" xr3:uid="{D014DFAA-143D-439E-A53A-2E65B80C8805}" name="Colonne9535"/>
    <tableColumn id="9536" xr3:uid="{42C7D67C-95B6-43DF-9A06-1346DE68EB09}" name="Colonne9536"/>
    <tableColumn id="9537" xr3:uid="{E6592C21-3A21-47B8-9703-275FE66E0B1C}" name="Colonne9537"/>
    <tableColumn id="9538" xr3:uid="{7518513B-0677-4D79-8457-A0E30D38231B}" name="Colonne9538"/>
    <tableColumn id="9539" xr3:uid="{5F0BD790-2D85-44AA-84E0-AF74DB4D033C}" name="Colonne9539"/>
    <tableColumn id="9540" xr3:uid="{2657BABC-B885-406B-A15B-83132565BA67}" name="Colonne9540"/>
    <tableColumn id="9541" xr3:uid="{2B6532F4-9D1C-479D-9898-26AB39EF3FF0}" name="Colonne9541"/>
    <tableColumn id="9542" xr3:uid="{50CFDBE3-D909-43E9-A2E7-76789D1EA20B}" name="Colonne9542"/>
    <tableColumn id="9543" xr3:uid="{31B4042F-1D7C-424D-85F7-D711336C3695}" name="Colonne9543"/>
    <tableColumn id="9544" xr3:uid="{9E96E0C3-1EE8-452F-8639-933C94D759C6}" name="Colonne9544"/>
    <tableColumn id="9545" xr3:uid="{752864F7-2F93-4AB3-8884-3B4F1844198B}" name="Colonne9545"/>
    <tableColumn id="9546" xr3:uid="{4B764A0B-A733-41EF-8E95-47655C556CE9}" name="Colonne9546"/>
    <tableColumn id="9547" xr3:uid="{20CD28B9-C03A-4E4C-871C-7C4F9FB672F3}" name="Colonne9547"/>
    <tableColumn id="9548" xr3:uid="{AF0183A9-16F0-423D-BCEB-655D8C326BFD}" name="Colonne9548"/>
    <tableColumn id="9549" xr3:uid="{49BE622A-2C45-4C66-93AB-002D2F976D47}" name="Colonne9549"/>
    <tableColumn id="9550" xr3:uid="{DEBBC133-13D0-4C28-85AE-FC54918EEFC0}" name="Colonne9550"/>
    <tableColumn id="9551" xr3:uid="{434D7897-B688-4071-A5E4-25171EBB8374}" name="Colonne9551"/>
    <tableColumn id="9552" xr3:uid="{C74B16C1-ED94-403D-838A-0212DBE257ED}" name="Colonne9552"/>
    <tableColumn id="9553" xr3:uid="{03F91734-6E0C-466A-B981-12392A2686BB}" name="Colonne9553"/>
    <tableColumn id="9554" xr3:uid="{C7D02D22-0F42-4A25-806A-B653023714D6}" name="Colonne9554"/>
    <tableColumn id="9555" xr3:uid="{9D02C652-F1D9-4841-ADBD-CACC45667F63}" name="Colonne9555"/>
    <tableColumn id="9556" xr3:uid="{DE873373-EFA7-4486-A6A2-11EE2AAB9F81}" name="Colonne9556"/>
    <tableColumn id="9557" xr3:uid="{B9177075-7992-4886-8B19-EE62481FC61C}" name="Colonne9557"/>
    <tableColumn id="9558" xr3:uid="{509D4079-37BD-48C8-9E0E-6E7B4B74E998}" name="Colonne9558"/>
    <tableColumn id="9559" xr3:uid="{9782C0B2-ED74-4694-A934-E891C2750B27}" name="Colonne9559"/>
    <tableColumn id="9560" xr3:uid="{2DF46C8E-6303-4A9B-B5C7-ECA2C465137D}" name="Colonne9560"/>
    <tableColumn id="9561" xr3:uid="{38DC9008-B643-451D-A2BF-1C9F0F778BBC}" name="Colonne9561"/>
    <tableColumn id="9562" xr3:uid="{915EE073-1D6B-441E-B3ED-02CD97AA8465}" name="Colonne9562"/>
    <tableColumn id="9563" xr3:uid="{E74B7145-C3E6-41C3-ADFC-1DDA2C766B94}" name="Colonne9563"/>
    <tableColumn id="9564" xr3:uid="{8A9DE4C4-3E2C-4B24-8893-741194514A5C}" name="Colonne9564"/>
    <tableColumn id="9565" xr3:uid="{1629716B-7079-4465-8227-DD93C5066C5C}" name="Colonne9565"/>
    <tableColumn id="9566" xr3:uid="{DEB97238-F13A-426D-81D8-A10041A20EEB}" name="Colonne9566"/>
    <tableColumn id="9567" xr3:uid="{D1E038A0-07C9-47E4-A92D-F68D20F43ECD}" name="Colonne9567"/>
    <tableColumn id="9568" xr3:uid="{673AA055-03C8-4DB3-BF4E-218EBCA56DAA}" name="Colonne9568"/>
    <tableColumn id="9569" xr3:uid="{F9476A05-F6B7-459C-BF85-BE8CF1D539A4}" name="Colonne9569"/>
    <tableColumn id="9570" xr3:uid="{B5028DB3-2467-4DB1-832A-5089A17D20CB}" name="Colonne9570"/>
    <tableColumn id="9571" xr3:uid="{6AF2DE2A-356D-4E1B-B888-D442DF4A20CE}" name="Colonne9571"/>
    <tableColumn id="9572" xr3:uid="{05C53607-C858-4B95-BAD7-D1E257F88106}" name="Colonne9572"/>
    <tableColumn id="9573" xr3:uid="{B11FF3B0-C011-44DA-8B08-C12904C5A447}" name="Colonne9573"/>
    <tableColumn id="9574" xr3:uid="{FC5D9C6B-0B75-4161-AA6C-7137CD6D13C1}" name="Colonne9574"/>
    <tableColumn id="9575" xr3:uid="{4791E327-E402-4ED5-98BC-52E7ECAF7E94}" name="Colonne9575"/>
    <tableColumn id="9576" xr3:uid="{CFD99524-65BF-4959-9567-E220364438F5}" name="Colonne9576"/>
    <tableColumn id="9577" xr3:uid="{24B35DD8-CE2A-4DDB-A4D7-66008A62DCBF}" name="Colonne9577"/>
    <tableColumn id="9578" xr3:uid="{B6D2B640-8355-4CA1-962C-7AEC59CDBE8D}" name="Colonne9578"/>
    <tableColumn id="9579" xr3:uid="{88DA25FF-0C93-4ED0-BB8F-DBF6F5131E59}" name="Colonne9579"/>
    <tableColumn id="9580" xr3:uid="{8F6676EB-05C2-44A2-AD02-B561F177A70C}" name="Colonne9580"/>
    <tableColumn id="9581" xr3:uid="{8EE5B137-9977-4E38-BC14-70FC6F090BE5}" name="Colonne9581"/>
    <tableColumn id="9582" xr3:uid="{1C14D611-F4D4-4EBB-9FEA-931F54122C24}" name="Colonne9582"/>
    <tableColumn id="9583" xr3:uid="{FF13BFFD-0130-4ABB-9984-F9AA373BF0FD}" name="Colonne9583"/>
    <tableColumn id="9584" xr3:uid="{5A4471F3-783E-47D2-9475-A67C118D09A7}" name="Colonne9584"/>
    <tableColumn id="9585" xr3:uid="{EB3D98EC-258C-4A4D-AA75-9C6945BD8D86}" name="Colonne9585"/>
    <tableColumn id="9586" xr3:uid="{3A72E6FA-EC16-4EE6-93A0-EFC36D4BD643}" name="Colonne9586"/>
    <tableColumn id="9587" xr3:uid="{E9C67741-24EB-4797-B234-AA6F0E675C5E}" name="Colonne9587"/>
    <tableColumn id="9588" xr3:uid="{AAAA0D47-A4FA-4990-9866-9DD698FCF766}" name="Colonne9588"/>
    <tableColumn id="9589" xr3:uid="{145EB347-589A-4677-BF7D-777D47D41C7F}" name="Colonne9589"/>
    <tableColumn id="9590" xr3:uid="{1EBFA66B-7B64-4FC9-B6D1-D0D932B55956}" name="Colonne9590"/>
    <tableColumn id="9591" xr3:uid="{14A51A41-02D7-4FF4-A7A2-1FFB3F55E5A5}" name="Colonne9591"/>
    <tableColumn id="9592" xr3:uid="{02A35BB1-0667-4B2B-9803-A96EBE3D68C8}" name="Colonne9592"/>
    <tableColumn id="9593" xr3:uid="{34661A42-26D6-48BC-A173-09338E8A6E52}" name="Colonne9593"/>
    <tableColumn id="9594" xr3:uid="{352F8F19-25B8-415C-88B2-32F776C7FBA5}" name="Colonne9594"/>
    <tableColumn id="9595" xr3:uid="{0233768E-F0AD-419C-AC06-4BAC962F5106}" name="Colonne9595"/>
    <tableColumn id="9596" xr3:uid="{04FBA0A3-C48B-4C81-9F13-EC23BC8B8841}" name="Colonne9596"/>
    <tableColumn id="9597" xr3:uid="{91CE7278-442D-4EF3-BE57-9C4614B721EB}" name="Colonne9597"/>
    <tableColumn id="9598" xr3:uid="{EF80D57A-17C0-4514-9565-3D2DE8C3B85A}" name="Colonne9598"/>
    <tableColumn id="9599" xr3:uid="{36572418-F1FC-4549-BF1B-AC1366019BCB}" name="Colonne9599"/>
    <tableColumn id="9600" xr3:uid="{C59FFEF6-FD14-44CB-9E3C-FF609A723E9F}" name="Colonne9600"/>
    <tableColumn id="9601" xr3:uid="{6FB0EAF2-0EB1-4EAF-8846-B70E2871B895}" name="Colonne9601"/>
    <tableColumn id="9602" xr3:uid="{B1167E09-0906-4E75-803E-5D24C9966B90}" name="Colonne9602"/>
    <tableColumn id="9603" xr3:uid="{886F8A99-9DF1-4BC3-B197-218304E758CA}" name="Colonne9603"/>
    <tableColumn id="9604" xr3:uid="{0B7DF2ED-02B0-4B11-AC68-D6038157D7DB}" name="Colonne9604"/>
    <tableColumn id="9605" xr3:uid="{A1A094B9-D693-4AFD-A08B-E2CBC425DBB0}" name="Colonne9605"/>
    <tableColumn id="9606" xr3:uid="{055612B5-5223-429C-A9F2-4F06BEB2AF57}" name="Colonne9606"/>
    <tableColumn id="9607" xr3:uid="{54DD2A5B-BCBC-4C86-8AFA-FF07D73D8A39}" name="Colonne9607"/>
    <tableColumn id="9608" xr3:uid="{2C07125D-03E7-427B-B74F-B8F6836C82AA}" name="Colonne9608"/>
    <tableColumn id="9609" xr3:uid="{E6C2A2EF-B7A4-4440-AEB0-3592588AF282}" name="Colonne9609"/>
    <tableColumn id="9610" xr3:uid="{28AF397F-9D26-4507-943B-CE877F5D1C8E}" name="Colonne9610"/>
    <tableColumn id="9611" xr3:uid="{217AC26B-2E0A-4831-B9E3-15078180F7F1}" name="Colonne9611"/>
    <tableColumn id="9612" xr3:uid="{0567D41E-2BF8-440E-885C-FC933DD568CD}" name="Colonne9612"/>
    <tableColumn id="9613" xr3:uid="{33D4E5FF-A86F-41C1-9C1E-65BA2B7D324F}" name="Colonne9613"/>
    <tableColumn id="9614" xr3:uid="{C050FEBC-0F5E-4FF2-96A3-10BFFA1ECF62}" name="Colonne9614"/>
    <tableColumn id="9615" xr3:uid="{63BD927E-9A20-49C6-A7BC-543D28E6B00E}" name="Colonne9615"/>
    <tableColumn id="9616" xr3:uid="{48E071CA-E061-4A24-9CCC-585E071C0998}" name="Colonne9616"/>
    <tableColumn id="9617" xr3:uid="{EA21C9B7-6964-42DA-B45B-F65A8E8E83E7}" name="Colonne9617"/>
    <tableColumn id="9618" xr3:uid="{6731B6D9-2371-4974-A41A-7143F6E6694E}" name="Colonne9618"/>
    <tableColumn id="9619" xr3:uid="{EC35E89C-1A2B-445F-A0DC-D8AB1A0647DF}" name="Colonne9619"/>
    <tableColumn id="9620" xr3:uid="{F1117D5C-C46D-4709-BD84-5E267769CF29}" name="Colonne9620"/>
    <tableColumn id="9621" xr3:uid="{6ED8A96A-3D21-454A-9DFC-079ED53BBF32}" name="Colonne9621"/>
    <tableColumn id="9622" xr3:uid="{8E484EC7-6193-428A-B02B-52DA37577409}" name="Colonne9622"/>
    <tableColumn id="9623" xr3:uid="{5E02DB7E-19A1-4D53-9393-AFCFA0127FD0}" name="Colonne9623"/>
    <tableColumn id="9624" xr3:uid="{9B4D590A-CB9E-47FB-B96A-B10B629CB526}" name="Colonne9624"/>
    <tableColumn id="9625" xr3:uid="{D18DB8E5-4B2D-4D88-9045-A01745C2D7B7}" name="Colonne9625"/>
    <tableColumn id="9626" xr3:uid="{A5A898ED-88C8-49A5-A0CD-03EF7097D69F}" name="Colonne9626"/>
    <tableColumn id="9627" xr3:uid="{51F74DA1-6CFC-4354-A07F-40CD8A3465C0}" name="Colonne9627"/>
    <tableColumn id="9628" xr3:uid="{A12EE2D8-C3D5-4483-8E1F-ECEBD6BD6234}" name="Colonne9628"/>
    <tableColumn id="9629" xr3:uid="{834D24BF-95C3-49E6-9CF6-0F5EF139D0E8}" name="Colonne9629"/>
    <tableColumn id="9630" xr3:uid="{6F67A8F9-A1BC-43A5-AA95-75233D4CB891}" name="Colonne9630"/>
    <tableColumn id="9631" xr3:uid="{B4F30120-F12D-455A-B862-487B63000277}" name="Colonne9631"/>
    <tableColumn id="9632" xr3:uid="{98BE275E-795C-42B2-9080-E9614D1B6840}" name="Colonne9632"/>
    <tableColumn id="9633" xr3:uid="{707E3D16-5F56-4C31-9D59-474172B9AABD}" name="Colonne9633"/>
    <tableColumn id="9634" xr3:uid="{3C77A378-7074-48C9-A614-FACCB1EF90D9}" name="Colonne9634"/>
    <tableColumn id="9635" xr3:uid="{F3C10BCB-C533-4C86-8664-3FCEDAFAD7AA}" name="Colonne9635"/>
    <tableColumn id="9636" xr3:uid="{F927548A-7EFA-4F11-A214-5AAF132619A5}" name="Colonne9636"/>
    <tableColumn id="9637" xr3:uid="{9814510E-1560-4C12-9336-EB4DAA68CD80}" name="Colonne9637"/>
    <tableColumn id="9638" xr3:uid="{50738970-8FE4-4E73-AEB5-56FC4F1DA002}" name="Colonne9638"/>
    <tableColumn id="9639" xr3:uid="{81EA82A9-A20F-470E-9F34-E4FB2685765A}" name="Colonne9639"/>
    <tableColumn id="9640" xr3:uid="{7C260E70-E311-49C6-BF7E-3F009BAA9006}" name="Colonne9640"/>
    <tableColumn id="9641" xr3:uid="{78E9D472-6B77-4ABE-867E-4D4921E507CE}" name="Colonne9641"/>
    <tableColumn id="9642" xr3:uid="{058AD074-4136-44DA-A27D-5ED9E6AAAE59}" name="Colonne9642"/>
    <tableColumn id="9643" xr3:uid="{383D6C4D-C7D7-47E4-A9B8-A1559168CAAE}" name="Colonne9643"/>
    <tableColumn id="9644" xr3:uid="{26F9A3ED-0938-45C1-A7D9-0F35C6E07D94}" name="Colonne9644"/>
    <tableColumn id="9645" xr3:uid="{06D76A56-1DDE-42F2-BDFC-E15795BBBBEC}" name="Colonne9645"/>
    <tableColumn id="9646" xr3:uid="{0FCBD6A8-DC72-42DC-B4C6-3EED80BE959F}" name="Colonne9646"/>
    <tableColumn id="9647" xr3:uid="{164CA091-9AF1-45D3-A8BB-C15A7C524D9F}" name="Colonne9647"/>
    <tableColumn id="9648" xr3:uid="{83E8D0AB-82F7-403A-A05E-6C268480BDA7}" name="Colonne9648"/>
    <tableColumn id="9649" xr3:uid="{C4FF0B12-94F7-485B-8615-52966763480B}" name="Colonne9649"/>
    <tableColumn id="9650" xr3:uid="{5785A920-B246-4E71-BDAB-73D8C704C48E}" name="Colonne9650"/>
    <tableColumn id="9651" xr3:uid="{68CC97DB-2B60-4B21-BD25-917775DD14A4}" name="Colonne9651"/>
    <tableColumn id="9652" xr3:uid="{AEBB5387-9BB7-4A48-8D1A-6CDF9C659120}" name="Colonne9652"/>
    <tableColumn id="9653" xr3:uid="{2C513640-F026-4B39-99D3-F5C4173B7D94}" name="Colonne9653"/>
    <tableColumn id="9654" xr3:uid="{9FEEB278-B796-40EF-88CA-2A6CEB111218}" name="Colonne9654"/>
    <tableColumn id="9655" xr3:uid="{1373E5BA-D5EC-4415-A905-85F16A011459}" name="Colonne9655"/>
    <tableColumn id="9656" xr3:uid="{334BCE00-50E3-45A2-B022-8F170CB4B0D3}" name="Colonne9656"/>
    <tableColumn id="9657" xr3:uid="{7EB4690D-6BE4-458F-AF7D-1EAFC021E12D}" name="Colonne9657"/>
    <tableColumn id="9658" xr3:uid="{9028D2B1-E3FE-4E92-AC13-BC13ADFB882F}" name="Colonne9658"/>
    <tableColumn id="9659" xr3:uid="{FD52DC85-BB57-4E2B-B722-47A4F2A6385E}" name="Colonne9659"/>
    <tableColumn id="9660" xr3:uid="{9F46A559-F05F-49D0-AA9A-4F5F4B871041}" name="Colonne9660"/>
    <tableColumn id="9661" xr3:uid="{368956C5-516A-4BCF-9596-1B551AB28C75}" name="Colonne9661"/>
    <tableColumn id="9662" xr3:uid="{83972EF1-135A-48B3-9C2D-74643E93C6CF}" name="Colonne9662"/>
    <tableColumn id="9663" xr3:uid="{0706604A-4D74-4AF1-A383-4BE61DCB2A57}" name="Colonne9663"/>
    <tableColumn id="9664" xr3:uid="{5FABA465-1C8B-4E6D-90DD-2DE055D8AEFA}" name="Colonne9664"/>
    <tableColumn id="9665" xr3:uid="{FAF671F8-6722-46FD-9E6D-97CA43BFDDDB}" name="Colonne9665"/>
    <tableColumn id="9666" xr3:uid="{22EA8C9E-9676-46B5-A326-9A8A856FFF09}" name="Colonne9666"/>
    <tableColumn id="9667" xr3:uid="{CAA2C142-DFD0-4D76-801C-A14503160E4F}" name="Colonne9667"/>
    <tableColumn id="9668" xr3:uid="{C8038AC4-2425-4725-A7CD-611A617DB788}" name="Colonne9668"/>
    <tableColumn id="9669" xr3:uid="{E0B75A53-053E-4613-A5E6-D4A343F77A84}" name="Colonne9669"/>
    <tableColumn id="9670" xr3:uid="{E960B035-1198-4FE9-8AEE-2CF65B3E7905}" name="Colonne9670"/>
    <tableColumn id="9671" xr3:uid="{B0AFF9A6-499E-43AC-A752-0CBB3501BB44}" name="Colonne9671"/>
    <tableColumn id="9672" xr3:uid="{472A0CD6-5986-4C02-AD3B-FC01B2B4D8A8}" name="Colonne9672"/>
    <tableColumn id="9673" xr3:uid="{EBF2935D-96A5-4212-80F1-77DE8BC3ADD7}" name="Colonne9673"/>
    <tableColumn id="9674" xr3:uid="{1EE5F6AF-5169-44E0-8A53-AE16FD07857D}" name="Colonne9674"/>
    <tableColumn id="9675" xr3:uid="{571518D7-E319-484E-994C-E8EFDB1D9F52}" name="Colonne9675"/>
    <tableColumn id="9676" xr3:uid="{97B3135C-85A8-40F3-B9D5-9D6765A67EA2}" name="Colonne9676"/>
    <tableColumn id="9677" xr3:uid="{B45FF52B-824A-4373-83F1-0E68B70D8C5A}" name="Colonne9677"/>
    <tableColumn id="9678" xr3:uid="{69E9BE7A-39C7-4C63-854A-953C8D34B6C7}" name="Colonne9678"/>
    <tableColumn id="9679" xr3:uid="{26D6F478-F468-405A-A3E6-69CE799B2F2A}" name="Colonne9679"/>
    <tableColumn id="9680" xr3:uid="{903DC3FD-6A60-4013-BEA8-865A65EA274B}" name="Colonne9680"/>
    <tableColumn id="9681" xr3:uid="{50568D56-EFF3-4DDE-8FEE-F0F6A4F026A8}" name="Colonne9681"/>
    <tableColumn id="9682" xr3:uid="{AF4F9214-FBA9-4284-B256-0C36588CD4F2}" name="Colonne9682"/>
    <tableColumn id="9683" xr3:uid="{493BC35D-2DBF-4350-B55F-76145F7AD560}" name="Colonne9683"/>
    <tableColumn id="9684" xr3:uid="{BAE4E16A-F9D0-41F8-9FF0-FB46FA0207C1}" name="Colonne9684"/>
    <tableColumn id="9685" xr3:uid="{D4929687-7883-45E7-9A7E-8A03556054E8}" name="Colonne9685"/>
    <tableColumn id="9686" xr3:uid="{CDCCF4E6-FD11-4F46-BB35-D42A64C62D4E}" name="Colonne9686"/>
    <tableColumn id="9687" xr3:uid="{3467CEE1-C7F8-4A8B-9159-A70299F8FFDA}" name="Colonne9687"/>
    <tableColumn id="9688" xr3:uid="{3F68D39D-7352-49AC-8545-6B8C57E77445}" name="Colonne9688"/>
    <tableColumn id="9689" xr3:uid="{FFBD535B-B3AC-41ED-A3D0-192D6FFBD0B2}" name="Colonne9689"/>
    <tableColumn id="9690" xr3:uid="{BE54E002-9C8A-4B3F-A315-B04E5DF977F9}" name="Colonne9690"/>
    <tableColumn id="9691" xr3:uid="{E3462593-F34A-47BB-92DC-5E4E171F908F}" name="Colonne9691"/>
    <tableColumn id="9692" xr3:uid="{13CC9ADC-AF1E-4D4C-A8A3-2D53BFC55BD7}" name="Colonne9692"/>
    <tableColumn id="9693" xr3:uid="{A814C161-4B30-4E60-BFF7-071D1693AA46}" name="Colonne9693"/>
    <tableColumn id="9694" xr3:uid="{75AAEC32-44C8-413E-B4B4-307B0B56DD5D}" name="Colonne9694"/>
    <tableColumn id="9695" xr3:uid="{DB611A0C-B5BF-455C-A47A-C1127F215D1E}" name="Colonne9695"/>
    <tableColumn id="9696" xr3:uid="{F086FC9E-9CEB-4984-93B7-33979677850A}" name="Colonne9696"/>
    <tableColumn id="9697" xr3:uid="{96D85A66-C95E-4374-B82C-D1DE58ED2F3F}" name="Colonne9697"/>
    <tableColumn id="9698" xr3:uid="{FB17E291-D898-414D-9E07-2E325CC0499A}" name="Colonne9698"/>
    <tableColumn id="9699" xr3:uid="{A56508F4-60DF-418C-9CCE-6E9C62943886}" name="Colonne9699"/>
    <tableColumn id="9700" xr3:uid="{4B2BC252-3EA6-4A4D-9A3C-BD74E117BF82}" name="Colonne9700"/>
    <tableColumn id="9701" xr3:uid="{24218EB6-C263-4113-AAC5-6D063853FE40}" name="Colonne9701"/>
    <tableColumn id="9702" xr3:uid="{0B2CA33D-2766-4E8F-B57D-31F37A0A8447}" name="Colonne9702"/>
    <tableColumn id="9703" xr3:uid="{734E6E69-3EF7-486C-916F-1F348B2DEC65}" name="Colonne9703"/>
    <tableColumn id="9704" xr3:uid="{695CCEF0-13FB-42C2-99B3-EF0B2C415B35}" name="Colonne9704"/>
    <tableColumn id="9705" xr3:uid="{6B0677B3-6CE8-49BD-B032-0F81CE1DBBAE}" name="Colonne9705"/>
    <tableColumn id="9706" xr3:uid="{480FFE2A-CE0C-4C18-9D10-6A6953FCB98A}" name="Colonne9706"/>
    <tableColumn id="9707" xr3:uid="{18CDE021-D4C8-40E9-912C-E3535818D7EF}" name="Colonne9707"/>
    <tableColumn id="9708" xr3:uid="{F52B796F-7359-4787-B749-CED5B5B04F43}" name="Colonne9708"/>
    <tableColumn id="9709" xr3:uid="{E218B944-063C-42E9-99A6-EFA75955DE5D}" name="Colonne9709"/>
    <tableColumn id="9710" xr3:uid="{040AB430-A4EA-4154-9DEC-5407DEA62A42}" name="Colonne9710"/>
    <tableColumn id="9711" xr3:uid="{0360A393-62B6-4841-BE8B-108A7500D72E}" name="Colonne9711"/>
    <tableColumn id="9712" xr3:uid="{48D0961B-9864-4F49-BB79-AAF7A8EC3F57}" name="Colonne9712"/>
    <tableColumn id="9713" xr3:uid="{98082FE1-8AFD-4DB7-9BF1-6704B4425F3B}" name="Colonne9713"/>
    <tableColumn id="9714" xr3:uid="{80A1F544-78E5-488A-87F0-D657ED3BB088}" name="Colonne9714"/>
    <tableColumn id="9715" xr3:uid="{D7C27602-B66A-42D9-B39D-2123D78D432A}" name="Colonne9715"/>
    <tableColumn id="9716" xr3:uid="{4263198F-FF0F-4135-9CA9-F74374242AFD}" name="Colonne9716"/>
    <tableColumn id="9717" xr3:uid="{D6405E7E-E896-4714-8120-5EBA99BC0239}" name="Colonne9717"/>
    <tableColumn id="9718" xr3:uid="{7170F26B-32A6-420E-991F-7AADD3CB4F6B}" name="Colonne9718"/>
    <tableColumn id="9719" xr3:uid="{CC6848F3-F389-4BC0-85FC-69412DF90AE3}" name="Colonne9719"/>
    <tableColumn id="9720" xr3:uid="{6D02D9DF-E2CB-4269-BD0F-D8E1DD1B530C}" name="Colonne9720"/>
    <tableColumn id="9721" xr3:uid="{A0682FCB-F409-4E39-9738-8984FC396201}" name="Colonne9721"/>
    <tableColumn id="9722" xr3:uid="{E86EEAFC-6769-4C95-A80E-CADA0F0925A1}" name="Colonne9722"/>
    <tableColumn id="9723" xr3:uid="{9CE6508E-37B0-47BE-AEAA-A75CEF5AC6DE}" name="Colonne9723"/>
    <tableColumn id="9724" xr3:uid="{CE969F68-B42C-4D62-BE06-731F61D149DC}" name="Colonne9724"/>
    <tableColumn id="9725" xr3:uid="{8527BBE4-EE76-46F1-BCC8-8E23FC073DA8}" name="Colonne9725"/>
    <tableColumn id="9726" xr3:uid="{EA08EE3E-0060-4341-AF52-0C29886108DC}" name="Colonne9726"/>
    <tableColumn id="9727" xr3:uid="{17E0E51F-2934-44E0-83B9-C55A12B854CE}" name="Colonne9727"/>
    <tableColumn id="9728" xr3:uid="{74262016-7EAE-415F-BE26-69E1A50EF055}" name="Colonne9728"/>
    <tableColumn id="9729" xr3:uid="{8177E94F-D2C8-4B2D-BB9B-17470013AAAB}" name="Colonne9729"/>
    <tableColumn id="9730" xr3:uid="{C4125051-D577-4D4D-A254-F31AC7F888BF}" name="Colonne9730"/>
    <tableColumn id="9731" xr3:uid="{E4665295-99C6-450A-8194-94312098048E}" name="Colonne9731"/>
    <tableColumn id="9732" xr3:uid="{270313D4-4A4F-492B-9D41-20F2BF9AA338}" name="Colonne9732"/>
    <tableColumn id="9733" xr3:uid="{9A4273BE-70E1-4A52-BDC7-F89D9912B9C7}" name="Colonne9733"/>
    <tableColumn id="9734" xr3:uid="{32684FE0-0497-4886-A4F4-8AEB8CFCE248}" name="Colonne9734"/>
    <tableColumn id="9735" xr3:uid="{34D0C08D-AA6A-488B-9ACB-8C864C721443}" name="Colonne9735"/>
    <tableColumn id="9736" xr3:uid="{1B6623F3-2301-4B73-B5B3-4AFDB342DF04}" name="Colonne9736"/>
    <tableColumn id="9737" xr3:uid="{5F15B2CC-226F-43C4-9F06-6F242AD5B07B}" name="Colonne9737"/>
    <tableColumn id="9738" xr3:uid="{8F3B89E5-0B63-4A07-8598-59FF729F29C3}" name="Colonne9738"/>
    <tableColumn id="9739" xr3:uid="{10E0250D-C2E4-4108-BAEB-CBC2268FD78A}" name="Colonne9739"/>
    <tableColumn id="9740" xr3:uid="{64B2C80E-ED4A-4810-9E9A-8E36C530D3CB}" name="Colonne9740"/>
    <tableColumn id="9741" xr3:uid="{4F2A9E1A-E424-458C-8219-BA631AAEE580}" name="Colonne9741"/>
    <tableColumn id="9742" xr3:uid="{05DA5ED5-C6E8-4AAB-B0FC-3443237A7EDA}" name="Colonne9742"/>
    <tableColumn id="9743" xr3:uid="{E8A34E2E-E652-459A-A64E-FC9F7E0CA3C0}" name="Colonne9743"/>
    <tableColumn id="9744" xr3:uid="{6641FF74-07E0-4FBC-ADF1-BBB691E4EBD6}" name="Colonne9744"/>
    <tableColumn id="9745" xr3:uid="{B98EA2C7-230F-4EBB-B643-29A66866B399}" name="Colonne9745"/>
    <tableColumn id="9746" xr3:uid="{009CF16F-FFDA-4BF8-99FA-2C9CA2105F83}" name="Colonne9746"/>
    <tableColumn id="9747" xr3:uid="{1B7D700D-A44A-4A57-B04F-AB262BEBEB32}" name="Colonne9747"/>
    <tableColumn id="9748" xr3:uid="{EAAA315A-3B99-40DD-9B70-F8674DBCB804}" name="Colonne9748"/>
    <tableColumn id="9749" xr3:uid="{A4AAECED-3FCC-48F2-851D-3D55FB768756}" name="Colonne9749"/>
    <tableColumn id="9750" xr3:uid="{7DCEA771-E076-44A7-8A35-4E247A14B97D}" name="Colonne9750"/>
    <tableColumn id="9751" xr3:uid="{3ABDB1A7-BCF1-49E1-997B-AA36B6928152}" name="Colonne9751"/>
    <tableColumn id="9752" xr3:uid="{2B07828B-5D30-4B1A-8569-9499D9213107}" name="Colonne9752"/>
    <tableColumn id="9753" xr3:uid="{04286587-204D-4DE6-B294-9B40B44FC7BB}" name="Colonne9753"/>
    <tableColumn id="9754" xr3:uid="{5F84AD4C-6B92-495E-9E1F-482C6B85C625}" name="Colonne9754"/>
    <tableColumn id="9755" xr3:uid="{83890E44-AF92-4C5B-BE47-C55F84C5AD46}" name="Colonne9755"/>
    <tableColumn id="9756" xr3:uid="{675FCA53-925C-4598-9E04-2562EC620B2D}" name="Colonne9756"/>
    <tableColumn id="9757" xr3:uid="{769D2D8D-3360-4C65-AF0C-1220614F0DAD}" name="Colonne9757"/>
    <tableColumn id="9758" xr3:uid="{5F1695F7-5BD8-4070-B150-99A5C6A3A9E6}" name="Colonne9758"/>
    <tableColumn id="9759" xr3:uid="{C1D5AA98-AC2B-4101-AFD6-03CFE894A76A}" name="Colonne9759"/>
    <tableColumn id="9760" xr3:uid="{83D6ECC6-BA52-4C18-A355-8E8D705493AA}" name="Colonne9760"/>
    <tableColumn id="9761" xr3:uid="{96829024-C4A6-47C1-B5AF-37F36EBDC6B2}" name="Colonne9761"/>
    <tableColumn id="9762" xr3:uid="{89B9D541-44F4-4A33-9782-52F96BB6571C}" name="Colonne9762"/>
    <tableColumn id="9763" xr3:uid="{5742797C-5036-451F-A381-69A1CF2AC8E3}" name="Colonne9763"/>
    <tableColumn id="9764" xr3:uid="{BF11979D-9160-4FB4-A686-BC3E5414F015}" name="Colonne9764"/>
    <tableColumn id="9765" xr3:uid="{0765129D-D4AF-49D6-859C-F9BAB35F06B9}" name="Colonne9765"/>
    <tableColumn id="9766" xr3:uid="{9F37DCEB-A9FE-4053-93D2-4DD3C54DEFED}" name="Colonne9766"/>
    <tableColumn id="9767" xr3:uid="{498D3EB3-BDED-4F43-9C65-1B42C69928B5}" name="Colonne9767"/>
    <tableColumn id="9768" xr3:uid="{3E09AFB9-D10A-42B2-973C-E6BA507C7C16}" name="Colonne9768"/>
    <tableColumn id="9769" xr3:uid="{293E480E-F66D-4678-BE11-CE22D5F7D028}" name="Colonne9769"/>
    <tableColumn id="9770" xr3:uid="{82508E92-FB8D-405A-ABB9-655E94C7E8E3}" name="Colonne9770"/>
    <tableColumn id="9771" xr3:uid="{F083B38A-643A-42B5-9F01-959E5A019F40}" name="Colonne9771"/>
    <tableColumn id="9772" xr3:uid="{38405A7C-EA04-4315-A33E-B41599FF8AF5}" name="Colonne9772"/>
    <tableColumn id="9773" xr3:uid="{A019580F-D65E-4170-A334-9A9C44A37BCE}" name="Colonne9773"/>
    <tableColumn id="9774" xr3:uid="{66A495C0-D705-4637-95F6-974AFF9CE16C}" name="Colonne9774"/>
    <tableColumn id="9775" xr3:uid="{C3771CFE-FF16-43AC-9777-9C242B1F5BB5}" name="Colonne9775"/>
    <tableColumn id="9776" xr3:uid="{7DF9F05F-505C-48DE-BDF1-0CF34CDA494E}" name="Colonne9776"/>
    <tableColumn id="9777" xr3:uid="{5FCA8471-1E0A-454B-88C5-BCC2D989426B}" name="Colonne9777"/>
    <tableColumn id="9778" xr3:uid="{0CE50B65-BFCB-48BB-AD1C-39EC62CD4E55}" name="Colonne9778"/>
    <tableColumn id="9779" xr3:uid="{BACA7D9C-3514-46D1-9F2D-BC17D3653A0A}" name="Colonne9779"/>
    <tableColumn id="9780" xr3:uid="{9E69D935-C50B-4DC1-B860-A071680E5933}" name="Colonne9780"/>
    <tableColumn id="9781" xr3:uid="{4B3386DE-7948-4DFC-A260-4CFC4C8E6C06}" name="Colonne9781"/>
    <tableColumn id="9782" xr3:uid="{0055674C-617F-4B19-A9F5-1B4A5FE08F7E}" name="Colonne9782"/>
    <tableColumn id="9783" xr3:uid="{497EBB64-5B3C-4950-85CA-92F96C1D960C}" name="Colonne9783"/>
    <tableColumn id="9784" xr3:uid="{5E147621-E318-4EF8-A1F7-90D273C9096B}" name="Colonne9784"/>
    <tableColumn id="9785" xr3:uid="{1549460E-09F7-4F74-88F9-FAF8F469FDE4}" name="Colonne9785"/>
    <tableColumn id="9786" xr3:uid="{1E6FB60B-9C2A-4D37-AF2A-1C378D2E52CD}" name="Colonne9786"/>
    <tableColumn id="9787" xr3:uid="{51A1331D-8876-4722-85ED-7DD1C55521C6}" name="Colonne9787"/>
    <tableColumn id="9788" xr3:uid="{4824F181-B452-4DBA-A671-0D4708D52463}" name="Colonne9788"/>
    <tableColumn id="9789" xr3:uid="{DEF05693-ACDE-4985-BFB9-7F255570B965}" name="Colonne9789"/>
    <tableColumn id="9790" xr3:uid="{AD8FAD8C-D190-4157-B206-6F891463ABF6}" name="Colonne9790"/>
    <tableColumn id="9791" xr3:uid="{FADF50F7-69A8-4EDD-9AD8-AB2D44595AF6}" name="Colonne9791"/>
    <tableColumn id="9792" xr3:uid="{3523F506-525D-415F-89BB-2107B0954704}" name="Colonne9792"/>
    <tableColumn id="9793" xr3:uid="{C667C816-C9DF-4EA9-8DA2-0965B878A6A6}" name="Colonne9793"/>
    <tableColumn id="9794" xr3:uid="{2D0FC08B-F9BD-4E9E-BDDA-92B8CCC53B40}" name="Colonne9794"/>
    <tableColumn id="9795" xr3:uid="{4F4575EB-C046-4FC8-B7B4-4138058D339B}" name="Colonne9795"/>
    <tableColumn id="9796" xr3:uid="{3EF4224A-8633-4F7E-89D2-44665C845F9F}" name="Colonne9796"/>
    <tableColumn id="9797" xr3:uid="{497919E6-91CA-4FC0-A497-80E2E99F2862}" name="Colonne9797"/>
    <tableColumn id="9798" xr3:uid="{B8633B05-34EE-446E-9382-772C36BA07AA}" name="Colonne9798"/>
    <tableColumn id="9799" xr3:uid="{25412DF3-0AC9-49F3-B610-35B490879822}" name="Colonne9799"/>
    <tableColumn id="9800" xr3:uid="{5C255F64-5F37-45BD-A9B0-59D22641DB8B}" name="Colonne9800"/>
    <tableColumn id="9801" xr3:uid="{54C46BE0-898F-40F2-A506-9B678A7A602A}" name="Colonne9801"/>
    <tableColumn id="9802" xr3:uid="{EAF03EB4-E44F-4719-B8DA-2F9171360573}" name="Colonne9802"/>
    <tableColumn id="9803" xr3:uid="{B4A778B0-BB2D-4AA2-B1F6-DD9D205DAB19}" name="Colonne9803"/>
    <tableColumn id="9804" xr3:uid="{649D0CFF-F542-41E0-98B9-225B23FFD385}" name="Colonne9804"/>
    <tableColumn id="9805" xr3:uid="{44C27237-1BD6-4F22-AED5-68123F4FA62A}" name="Colonne9805"/>
    <tableColumn id="9806" xr3:uid="{B7670403-D825-4EA6-B93E-C3EBF0EBA6D6}" name="Colonne9806"/>
    <tableColumn id="9807" xr3:uid="{06BAAC92-316B-41FF-A4BE-E50A84802D36}" name="Colonne9807"/>
    <tableColumn id="9808" xr3:uid="{6C471BDC-03D5-4FB8-A988-43D95322FBE0}" name="Colonne9808"/>
    <tableColumn id="9809" xr3:uid="{83590BB0-44DB-4470-BF3B-657E3FB6AFBC}" name="Colonne9809"/>
    <tableColumn id="9810" xr3:uid="{F29C8D46-5E93-4138-90E1-C7D576268D9D}" name="Colonne9810"/>
    <tableColumn id="9811" xr3:uid="{C1029796-BD99-4A4B-93E0-CE979E7DD05C}" name="Colonne9811"/>
    <tableColumn id="9812" xr3:uid="{DC9B8640-B09E-4FC6-A491-1FDF93961C4A}" name="Colonne9812"/>
    <tableColumn id="9813" xr3:uid="{AE66EF36-71EB-4A4A-BE68-FDEB29E583BB}" name="Colonne9813"/>
    <tableColumn id="9814" xr3:uid="{6780CC00-7F95-4C50-91CA-B64878C24E9B}" name="Colonne9814"/>
    <tableColumn id="9815" xr3:uid="{F1042958-AE1D-4647-973D-99B91F12EA74}" name="Colonne9815"/>
    <tableColumn id="9816" xr3:uid="{0B32C720-5278-4466-BB7F-09160053FB7C}" name="Colonne9816"/>
    <tableColumn id="9817" xr3:uid="{08920968-8281-408F-ADE7-8B00A6702606}" name="Colonne9817"/>
    <tableColumn id="9818" xr3:uid="{DF2377B5-92E6-41DA-B3A4-27810123D7E5}" name="Colonne9818"/>
    <tableColumn id="9819" xr3:uid="{E18AAA2C-309C-4407-9BD7-2775C95FC869}" name="Colonne9819"/>
    <tableColumn id="9820" xr3:uid="{64E7B4ED-6E12-40D8-A9BC-B5B9526AD2C5}" name="Colonne9820"/>
    <tableColumn id="9821" xr3:uid="{2088744E-7103-44E4-A92A-2B6365B2DF98}" name="Colonne9821"/>
    <tableColumn id="9822" xr3:uid="{36C2F408-6B42-4BD5-8F11-24603C9062F4}" name="Colonne9822"/>
    <tableColumn id="9823" xr3:uid="{74AE266C-9E72-4214-B6F6-2C3BB3868BB8}" name="Colonne9823"/>
    <tableColumn id="9824" xr3:uid="{8C167D1C-90C7-45FC-9B58-18EE3E5793F4}" name="Colonne9824"/>
    <tableColumn id="9825" xr3:uid="{E136434A-7905-463A-9A6E-0E0937397913}" name="Colonne9825"/>
    <tableColumn id="9826" xr3:uid="{FDBA4AC6-0A81-4F82-99B3-0FD3522ED095}" name="Colonne9826"/>
    <tableColumn id="9827" xr3:uid="{A854F5CA-27B4-4818-9A82-A636818C863C}" name="Colonne9827"/>
    <tableColumn id="9828" xr3:uid="{D8279423-B804-42B5-B15E-C87D9D2BC6BE}" name="Colonne9828"/>
    <tableColumn id="9829" xr3:uid="{50F713B2-04C0-47C9-B272-7DFEE3539F51}" name="Colonne9829"/>
    <tableColumn id="9830" xr3:uid="{F30874B4-DC0B-41D0-8265-1B129E50F1E3}" name="Colonne9830"/>
    <tableColumn id="9831" xr3:uid="{2A8BA74C-A726-40EE-B190-0C2BD1B53594}" name="Colonne9831"/>
    <tableColumn id="9832" xr3:uid="{73B540CC-ED34-44EA-ABFC-9F6788557544}" name="Colonne9832"/>
    <tableColumn id="9833" xr3:uid="{1A7BCCA7-AEF1-4389-B4C1-2CBF6E28A25B}" name="Colonne9833"/>
    <tableColumn id="9834" xr3:uid="{0C0054AC-43F2-4D8C-B24A-85C13048832D}" name="Colonne9834"/>
    <tableColumn id="9835" xr3:uid="{62F8E931-0A87-4BDC-8B0F-90CED0E6A326}" name="Colonne9835"/>
    <tableColumn id="9836" xr3:uid="{18CBD8B8-47EC-4A7D-8952-AF66FA66EBE3}" name="Colonne9836"/>
    <tableColumn id="9837" xr3:uid="{B8EF0E16-FD09-4547-8031-9CA1F7C372D2}" name="Colonne9837"/>
    <tableColumn id="9838" xr3:uid="{56BB86D6-9A62-4784-9B94-5BD59386D8CB}" name="Colonne9838"/>
    <tableColumn id="9839" xr3:uid="{4A0996F8-1F58-4DC7-A0B0-9CA7EE6FF50C}" name="Colonne9839"/>
    <tableColumn id="9840" xr3:uid="{865FB0B4-34C2-4DE9-8748-97EA4444D702}" name="Colonne9840"/>
    <tableColumn id="9841" xr3:uid="{5EBF9069-C1EA-4F4A-BA5B-CBF7EEDEDF16}" name="Colonne9841"/>
    <tableColumn id="9842" xr3:uid="{43A62391-7495-4DA2-83BE-CB0EBD3A1595}" name="Colonne9842"/>
    <tableColumn id="9843" xr3:uid="{68B3E97E-1536-4C1D-9621-723114E2BFEF}" name="Colonne9843"/>
    <tableColumn id="9844" xr3:uid="{DEE7C18D-C35E-43BD-A404-9B53EF0BDB49}" name="Colonne9844"/>
    <tableColumn id="9845" xr3:uid="{BE64EDF2-D121-4A47-8A31-F48FA5043D86}" name="Colonne9845"/>
    <tableColumn id="9846" xr3:uid="{33B6B641-5CBA-48E1-963C-474E3962683E}" name="Colonne9846"/>
    <tableColumn id="9847" xr3:uid="{D6FCB775-5BE7-4947-AE3F-3E99D1F5321C}" name="Colonne9847"/>
    <tableColumn id="9848" xr3:uid="{EA938B80-7412-4C6C-BC42-D29826073F70}" name="Colonne9848"/>
    <tableColumn id="9849" xr3:uid="{952EA652-E26C-441E-8D9A-282EE1660FA9}" name="Colonne9849"/>
    <tableColumn id="9850" xr3:uid="{13BFF134-1D7F-4EF6-B337-13CA772D1900}" name="Colonne9850"/>
    <tableColumn id="9851" xr3:uid="{EDE79234-5A86-4A26-831B-0EBF1FAC4DDD}" name="Colonne9851"/>
    <tableColumn id="9852" xr3:uid="{DF7BFAF3-D4FB-4C34-AAAC-9A87C5C2B490}" name="Colonne9852"/>
    <tableColumn id="9853" xr3:uid="{87918D90-BDAE-4F54-A8DF-B94A0A9D675C}" name="Colonne9853"/>
    <tableColumn id="9854" xr3:uid="{4DB87D59-1C23-4021-BCCA-B24EA17CAFF2}" name="Colonne9854"/>
    <tableColumn id="9855" xr3:uid="{57EB7C52-0685-4055-A43B-6F8D289FC599}" name="Colonne9855"/>
    <tableColumn id="9856" xr3:uid="{B7E3A6D9-21C7-46C8-B025-4C39C8AB39C3}" name="Colonne9856"/>
    <tableColumn id="9857" xr3:uid="{328D4118-60C1-426E-B588-1A0060FDBBA7}" name="Colonne9857"/>
    <tableColumn id="9858" xr3:uid="{8B2D3853-E2A9-4AB1-861E-537889AF48DD}" name="Colonne9858"/>
    <tableColumn id="9859" xr3:uid="{38A25B12-7A6A-40EE-B95A-2AC31002B1C9}" name="Colonne9859"/>
    <tableColumn id="9860" xr3:uid="{F9FBB3F6-36CA-44E0-915F-0C4E78780482}" name="Colonne9860"/>
    <tableColumn id="9861" xr3:uid="{54864C02-ABF9-4D71-BB77-FC6BF1DF981D}" name="Colonne9861"/>
    <tableColumn id="9862" xr3:uid="{1941D865-2DB8-4866-A4AE-3E4961EDDA33}" name="Colonne9862"/>
    <tableColumn id="9863" xr3:uid="{1EFD9965-A02B-4CE2-9327-322991DA32EC}" name="Colonne9863"/>
    <tableColumn id="9864" xr3:uid="{BE832382-78B5-4F4A-B083-4F97040859C5}" name="Colonne9864"/>
    <tableColumn id="9865" xr3:uid="{68860295-6DD4-436F-B8A0-537EADB3859E}" name="Colonne9865"/>
    <tableColumn id="9866" xr3:uid="{ED932874-8708-40ED-A194-D51FAAEDEC96}" name="Colonne9866"/>
    <tableColumn id="9867" xr3:uid="{AAD0B2BC-414B-4FE4-9F75-2DBD3F11A569}" name="Colonne9867"/>
    <tableColumn id="9868" xr3:uid="{8A0CA51E-7C52-4D11-A0C9-2B83BEE866E1}" name="Colonne9868"/>
    <tableColumn id="9869" xr3:uid="{419DF751-AEFD-43E6-9297-859B228E54BB}" name="Colonne9869"/>
    <tableColumn id="9870" xr3:uid="{5F853AA3-0883-4A61-A2DE-385AD55B8673}" name="Colonne9870"/>
    <tableColumn id="9871" xr3:uid="{B973F79B-8718-4832-AA41-CC9BA4CE566F}" name="Colonne9871"/>
    <tableColumn id="9872" xr3:uid="{3662BC6B-33EE-409C-8C8C-57E56ADB405D}" name="Colonne9872"/>
    <tableColumn id="9873" xr3:uid="{AEF85B02-1270-41A8-AB7A-A84B29BD1DC8}" name="Colonne9873"/>
    <tableColumn id="9874" xr3:uid="{0C0D127D-E877-4600-9C40-6798A5E06D17}" name="Colonne9874"/>
    <tableColumn id="9875" xr3:uid="{F6C7033A-08E3-41B3-B773-B4A44204326C}" name="Colonne9875"/>
    <tableColumn id="9876" xr3:uid="{2A9DDAB2-36B8-4E95-955E-42AE12DBED7A}" name="Colonne9876"/>
    <tableColumn id="9877" xr3:uid="{AFE14EEB-17FD-4AAD-9F63-E802587DDB46}" name="Colonne9877"/>
    <tableColumn id="9878" xr3:uid="{E7801E06-2503-45FD-A54A-58FA209306B5}" name="Colonne9878"/>
    <tableColumn id="9879" xr3:uid="{F26B0E7B-EFEC-47C7-8248-553B1F9B535C}" name="Colonne9879"/>
    <tableColumn id="9880" xr3:uid="{2066541A-4C53-4796-B5A4-DF359F0C0233}" name="Colonne9880"/>
    <tableColumn id="9881" xr3:uid="{C5D98C5B-A526-43C2-9729-041C70BE1DDF}" name="Colonne9881"/>
    <tableColumn id="9882" xr3:uid="{A2522643-6859-4E6C-9365-F7FFBABAABCF}" name="Colonne9882"/>
    <tableColumn id="9883" xr3:uid="{03ABEAA5-2A27-493F-A7FC-FFEABF058D7D}" name="Colonne9883"/>
    <tableColumn id="9884" xr3:uid="{362E5155-DB54-41EF-B7DF-13F92C64DDE8}" name="Colonne9884"/>
    <tableColumn id="9885" xr3:uid="{81D030AC-CBCA-47B7-90B5-1CC88A63ACC9}" name="Colonne9885"/>
    <tableColumn id="9886" xr3:uid="{8B640557-846E-4C2B-B37D-2A3AEEB1C5B2}" name="Colonne9886"/>
    <tableColumn id="9887" xr3:uid="{C243E316-4918-41F1-9A0A-CE3728E71061}" name="Colonne9887"/>
    <tableColumn id="9888" xr3:uid="{EB475FA7-6A08-4B78-82C3-8FAC858B2B1B}" name="Colonne9888"/>
    <tableColumn id="9889" xr3:uid="{52FD7CA0-90B4-431E-8085-5ACAA2F49E26}" name="Colonne9889"/>
    <tableColumn id="9890" xr3:uid="{09E97E42-3198-429F-B043-30B398FCEBD8}" name="Colonne9890"/>
    <tableColumn id="9891" xr3:uid="{4AD90AA9-0385-48AC-804E-9F13EBA8D026}" name="Colonne9891"/>
    <tableColumn id="9892" xr3:uid="{30401F27-EBF1-4618-8488-8F4E823D2E5C}" name="Colonne9892"/>
    <tableColumn id="9893" xr3:uid="{41F2A747-1FF1-4F6D-9491-B95974DAFFB9}" name="Colonne9893"/>
    <tableColumn id="9894" xr3:uid="{A986FDF6-99EC-40EC-91F4-AA4B4130E96D}" name="Colonne9894"/>
    <tableColumn id="9895" xr3:uid="{2A780132-8E1F-4FFC-889E-09D37BCA99A2}" name="Colonne9895"/>
    <tableColumn id="9896" xr3:uid="{CC44C45F-48A8-43A9-8A71-8EFCD94E2D8E}" name="Colonne9896"/>
    <tableColumn id="9897" xr3:uid="{5EA8FA28-76A6-4135-9223-AEB8B2FAE00A}" name="Colonne9897"/>
    <tableColumn id="9898" xr3:uid="{346650C4-968F-4F41-B16C-11DEABBFCB2A}" name="Colonne9898"/>
    <tableColumn id="9899" xr3:uid="{669D4092-211D-474B-800E-77D1398D17FC}" name="Colonne9899"/>
    <tableColumn id="9900" xr3:uid="{2F2C5729-7466-4114-8C21-73A1E2AA3B99}" name="Colonne9900"/>
    <tableColumn id="9901" xr3:uid="{02D4ED56-D29C-46B2-B6D1-2C059EDFF6E6}" name="Colonne9901"/>
    <tableColumn id="9902" xr3:uid="{DEECCC1E-3A94-429A-B52D-FF9D26EFD457}" name="Colonne9902"/>
    <tableColumn id="9903" xr3:uid="{5504B475-A7E9-4D5E-AFB1-391FF7906FAA}" name="Colonne9903"/>
    <tableColumn id="9904" xr3:uid="{60085237-EDC8-4454-8885-E054A005AC26}" name="Colonne9904"/>
    <tableColumn id="9905" xr3:uid="{A7587755-D0AC-443B-99AA-D64332E28D79}" name="Colonne9905"/>
    <tableColumn id="9906" xr3:uid="{E17420C7-D4BC-4BF4-A2C1-CD27DD375A09}" name="Colonne9906"/>
    <tableColumn id="9907" xr3:uid="{BB0F390D-9986-40C9-85EE-B0A52ACB66AE}" name="Colonne9907"/>
    <tableColumn id="9908" xr3:uid="{A93EFFB4-3EA7-4BC6-A09F-881043DAEF90}" name="Colonne9908"/>
    <tableColumn id="9909" xr3:uid="{025E3F35-0861-425B-AD7A-D211D150D8D8}" name="Colonne9909"/>
    <tableColumn id="9910" xr3:uid="{40C629E4-4604-43DA-AC78-870E0F40CF69}" name="Colonne9910"/>
    <tableColumn id="9911" xr3:uid="{B1452870-8D38-4CE5-AEA1-B45FB130FBFE}" name="Colonne9911"/>
    <tableColumn id="9912" xr3:uid="{82458A2D-2636-4D85-8D17-9EDEA9D289FA}" name="Colonne9912"/>
    <tableColumn id="9913" xr3:uid="{9270A212-9674-4B61-9C22-0A3CDF08203B}" name="Colonne9913"/>
    <tableColumn id="9914" xr3:uid="{14B6C6D6-4136-4A80-B3AF-7B69CC7C1E19}" name="Colonne9914"/>
    <tableColumn id="9915" xr3:uid="{930C3473-0627-4D7C-9EFB-6962ED40DAF1}" name="Colonne9915"/>
    <tableColumn id="9916" xr3:uid="{B56E3D8B-2CA5-491C-821B-40D6BEF8CC95}" name="Colonne9916"/>
    <tableColumn id="9917" xr3:uid="{CA2EB69B-2047-4441-8E32-27C5ACF8E295}" name="Colonne9917"/>
    <tableColumn id="9918" xr3:uid="{7B8CA42B-52A9-48E1-92FE-529BC057AA7C}" name="Colonne9918"/>
    <tableColumn id="9919" xr3:uid="{DA0E0141-6518-42EE-9A82-934379E0AD94}" name="Colonne9919"/>
    <tableColumn id="9920" xr3:uid="{FBE2FA27-D428-405A-B91A-8BDAEF38BD1E}" name="Colonne9920"/>
    <tableColumn id="9921" xr3:uid="{0A32653B-3E39-4513-B1A6-41A04DEB7F47}" name="Colonne9921"/>
    <tableColumn id="9922" xr3:uid="{E0A66AF2-ADE9-4D53-990B-A31270990659}" name="Colonne9922"/>
    <tableColumn id="9923" xr3:uid="{5B3DF840-9C65-4239-8298-38AAC7A4BC9F}" name="Colonne9923"/>
    <tableColumn id="9924" xr3:uid="{C44DAEA2-A06F-44BE-9258-53552AE3951C}" name="Colonne9924"/>
    <tableColumn id="9925" xr3:uid="{C45DAA00-3952-4905-AE4A-7070CDBBBDD2}" name="Colonne9925"/>
    <tableColumn id="9926" xr3:uid="{F66E33DB-1F44-4BCB-ABE9-FB95299200FF}" name="Colonne9926"/>
    <tableColumn id="9927" xr3:uid="{1B66ED08-B940-4322-A763-7FEBA9C7003C}" name="Colonne9927"/>
    <tableColumn id="9928" xr3:uid="{33B0939D-75E8-4FE9-BB3F-C5DD03CF5117}" name="Colonne9928"/>
    <tableColumn id="9929" xr3:uid="{03B6ED0E-2DEC-4A33-8931-0DF62BDF1D13}" name="Colonne9929"/>
    <tableColumn id="9930" xr3:uid="{DF3F9C39-FD97-4BBF-A04A-639B760C7F5A}" name="Colonne9930"/>
    <tableColumn id="9931" xr3:uid="{3F02B97A-A25A-4333-A5F3-A4BD0C6C25D5}" name="Colonne9931"/>
    <tableColumn id="9932" xr3:uid="{B31983C9-8BEB-48EB-A9AC-F4F651AB6567}" name="Colonne9932"/>
    <tableColumn id="9933" xr3:uid="{5BF4D344-CFA2-497E-B16C-975D148BA6E8}" name="Colonne9933"/>
    <tableColumn id="9934" xr3:uid="{D9E548A3-948D-42B0-A7CA-17EACD3E9A9D}" name="Colonne9934"/>
    <tableColumn id="9935" xr3:uid="{6F84A729-01A6-4967-849D-E0C326A8BC13}" name="Colonne9935"/>
    <tableColumn id="9936" xr3:uid="{D557925E-5473-40A8-83CC-B27559616C4A}" name="Colonne9936"/>
    <tableColumn id="9937" xr3:uid="{3C5A01CF-0FBD-4F1D-9F6C-349C0D50DD07}" name="Colonne9937"/>
    <tableColumn id="9938" xr3:uid="{0E8E3958-7148-42F3-A2BE-7A8C9B40E522}" name="Colonne9938"/>
    <tableColumn id="9939" xr3:uid="{34A7BCD8-C63D-4CF9-B859-DCAC96AE3D4D}" name="Colonne9939"/>
    <tableColumn id="9940" xr3:uid="{26353E59-5D97-4C7D-9584-1252398CE08E}" name="Colonne9940"/>
    <tableColumn id="9941" xr3:uid="{9918B02F-78B0-46D9-8046-FBD0B2A7E3E5}" name="Colonne9941"/>
    <tableColumn id="9942" xr3:uid="{9C481F6C-23A7-45C2-BE59-7BDD99758117}" name="Colonne9942"/>
    <tableColumn id="9943" xr3:uid="{057120BB-2D2B-4AD6-977F-B77BA2D9ACA9}" name="Colonne9943"/>
    <tableColumn id="9944" xr3:uid="{11DC639B-5E3A-4DFA-B284-169E49F928B5}" name="Colonne9944"/>
    <tableColumn id="9945" xr3:uid="{02F8322F-AB9A-46ED-8FE1-30FE539241DD}" name="Colonne9945"/>
    <tableColumn id="9946" xr3:uid="{130E94B4-3E31-4FC8-92AC-B473293BA729}" name="Colonne9946"/>
    <tableColumn id="9947" xr3:uid="{E7E111AE-A89A-4DC5-8390-308EB1C1405A}" name="Colonne9947"/>
    <tableColumn id="9948" xr3:uid="{ECCEC2A4-2D52-4936-8F70-D5C5F7EA9ACA}" name="Colonne9948"/>
    <tableColumn id="9949" xr3:uid="{6762BC92-C83B-4650-93BF-2B19E965CE5C}" name="Colonne9949"/>
    <tableColumn id="9950" xr3:uid="{1529EB12-C1D6-4A98-ADDF-F1F693B32465}" name="Colonne9950"/>
    <tableColumn id="9951" xr3:uid="{CE1BE306-D50B-4F83-9650-6C691C3934C7}" name="Colonne9951"/>
    <tableColumn id="9952" xr3:uid="{77B9E2E4-CE2E-4C4F-812A-102C9F63495B}" name="Colonne9952"/>
    <tableColumn id="9953" xr3:uid="{03C9828C-9A93-449B-9F0A-5F729A5D7E1A}" name="Colonne9953"/>
    <tableColumn id="9954" xr3:uid="{0B8CFF80-9585-4D5B-B7A7-9D38F84A781D}" name="Colonne9954"/>
    <tableColumn id="9955" xr3:uid="{E9EB4AF1-67F3-4A90-896E-35516D66AD20}" name="Colonne9955"/>
    <tableColumn id="9956" xr3:uid="{7DD5E32B-284F-4341-9423-11EFA3F5F2F0}" name="Colonne9956"/>
    <tableColumn id="9957" xr3:uid="{F0FCC58C-9970-4B3E-AD37-86FDE88B215E}" name="Colonne9957"/>
    <tableColumn id="9958" xr3:uid="{7EF02472-FD7D-4976-ABDA-4832417D8418}" name="Colonne9958"/>
    <tableColumn id="9959" xr3:uid="{B1024B48-E2A3-4B79-B8F5-3244C26841DD}" name="Colonne9959"/>
    <tableColumn id="9960" xr3:uid="{EBB6CB64-65DB-4A69-B745-8D109C57432C}" name="Colonne9960"/>
    <tableColumn id="9961" xr3:uid="{5207B099-788A-4CFF-845A-FDBA857CBCD3}" name="Colonne9961"/>
    <tableColumn id="9962" xr3:uid="{18E15854-87E0-40B4-BE84-94CE28E4FDC1}" name="Colonne9962"/>
    <tableColumn id="9963" xr3:uid="{E2D02E1C-2234-44BF-ABAA-3C8C1C92F48D}" name="Colonne9963"/>
    <tableColumn id="9964" xr3:uid="{29A5672A-4AA0-4A13-9564-D9A002B70861}" name="Colonne9964"/>
    <tableColumn id="9965" xr3:uid="{62FB256F-CAAA-4A09-BF1F-07D852CC7DCD}" name="Colonne9965"/>
    <tableColumn id="9966" xr3:uid="{1B64DF11-F15D-4C45-9A63-8E785563CA72}" name="Colonne9966"/>
    <tableColumn id="9967" xr3:uid="{A951A456-E893-4DF9-BB26-5949FCEDCF13}" name="Colonne9967"/>
    <tableColumn id="9968" xr3:uid="{E1547C82-4587-4EE2-A559-E460341D1753}" name="Colonne9968"/>
    <tableColumn id="9969" xr3:uid="{87C8340D-CEDB-42C6-9DDE-8D8E05600DB2}" name="Colonne9969"/>
    <tableColumn id="9970" xr3:uid="{B68375B4-8F7F-4858-ABD4-D6963303D463}" name="Colonne9970"/>
    <tableColumn id="9971" xr3:uid="{9FA1F537-F0D1-4429-AF4A-821402C0CA56}" name="Colonne9971"/>
    <tableColumn id="9972" xr3:uid="{13A6B279-47F0-45E8-80B3-43F22F685BC8}" name="Colonne9972"/>
    <tableColumn id="9973" xr3:uid="{A26204F5-CB0C-417B-9DDA-CD36283A0165}" name="Colonne9973"/>
    <tableColumn id="9974" xr3:uid="{0879D892-8549-4ED8-A35B-0B7AF82FCAA6}" name="Colonne9974"/>
    <tableColumn id="9975" xr3:uid="{66FC4546-04B1-41AF-B507-C895ECEBB061}" name="Colonne9975"/>
    <tableColumn id="9976" xr3:uid="{E6A4EB44-908D-412C-8DEA-8CD48C807DCE}" name="Colonne9976"/>
    <tableColumn id="9977" xr3:uid="{A5E0AABB-B6A9-4C12-B855-360D579574B1}" name="Colonne9977"/>
    <tableColumn id="9978" xr3:uid="{43012171-D8B5-4974-84D5-72B761B5E5D7}" name="Colonne9978"/>
    <tableColumn id="9979" xr3:uid="{2E52D5A1-292B-45AE-A5C8-4982DDAB8779}" name="Colonne9979"/>
    <tableColumn id="9980" xr3:uid="{94528A2F-D6CE-4058-9BB4-E1DD743361CA}" name="Colonne9980"/>
    <tableColumn id="9981" xr3:uid="{5244BCA2-8846-4F40-AD1F-ECBD35A673B0}" name="Colonne9981"/>
    <tableColumn id="9982" xr3:uid="{BD5B245A-47A2-4937-AF2B-0336A9519A01}" name="Colonne9982"/>
    <tableColumn id="9983" xr3:uid="{201CE2AD-6CED-447E-8BCD-EC439DE4314D}" name="Colonne9983"/>
    <tableColumn id="9984" xr3:uid="{DAD4439B-B19D-43F0-BA88-0BBD0B153AF0}" name="Colonne9984"/>
    <tableColumn id="9985" xr3:uid="{61C1512D-8B73-42B3-A7A9-EC102693BDB4}" name="Colonne9985"/>
    <tableColumn id="9986" xr3:uid="{D94D9C0A-E0A1-445C-9CD9-EC519A93A300}" name="Colonne9986"/>
    <tableColumn id="9987" xr3:uid="{9BD019E3-07A2-4F28-AB92-F6DE36DD38AE}" name="Colonne9987"/>
    <tableColumn id="9988" xr3:uid="{DEDBA8C9-B3D9-4C80-B51B-48F784925D95}" name="Colonne9988"/>
    <tableColumn id="9989" xr3:uid="{4C09F45B-C444-44E1-A8D5-501C1CDFF307}" name="Colonne9989"/>
    <tableColumn id="9990" xr3:uid="{F3005E07-64CC-4285-B715-A3C32BF93F20}" name="Colonne9990"/>
    <tableColumn id="9991" xr3:uid="{A53D0A5A-1D36-400D-A6C9-B2881D0DB8C4}" name="Colonne9991"/>
    <tableColumn id="9992" xr3:uid="{59E13000-B3A5-4481-B4C2-56044C49B7F0}" name="Colonne9992"/>
    <tableColumn id="9993" xr3:uid="{462ABE88-925C-40DF-9374-F67E0F6520D9}" name="Colonne9993"/>
    <tableColumn id="9994" xr3:uid="{85CB9ECE-C920-4E02-BEA4-25E7C32191C0}" name="Colonne9994"/>
    <tableColumn id="9995" xr3:uid="{849B3434-A326-4CE2-9A24-BB94EC314FA2}" name="Colonne9995"/>
    <tableColumn id="9996" xr3:uid="{A9238F70-DE4D-4DD2-A1EA-8A7039D18FF9}" name="Colonne9996"/>
    <tableColumn id="9997" xr3:uid="{451F2333-DA8F-4D1B-B8FC-775187A75941}" name="Colonne9997"/>
    <tableColumn id="9998" xr3:uid="{8C9E1FF5-A3D5-4199-A6C5-2260E181688C}" name="Colonne9998"/>
    <tableColumn id="9999" xr3:uid="{1393AB57-5F47-4890-B8BF-5F8D41EEBFCB}" name="Colonne9999"/>
    <tableColumn id="10000" xr3:uid="{1D0DF87D-9119-4C9D-AB30-A30482C20152}" name="Colonne10000"/>
    <tableColumn id="10001" xr3:uid="{B8A90027-853E-4467-885A-A35DDBF9CA7F}" name="Colonne10001"/>
    <tableColumn id="10002" xr3:uid="{E5412E0F-80E9-41B8-BA4C-2CCA6C031A71}" name="Colonne10002"/>
    <tableColumn id="10003" xr3:uid="{6F84309A-FF3D-4E13-A529-5FE16468FEA0}" name="Colonne10003"/>
    <tableColumn id="10004" xr3:uid="{E9376A7D-9706-4B2F-8F27-6D96003043A4}" name="Colonne10004"/>
    <tableColumn id="10005" xr3:uid="{0C647C51-34E8-4C6C-BD2B-078EDA23F9CD}" name="Colonne10005"/>
    <tableColumn id="10006" xr3:uid="{86955F72-AB5B-47CA-91B6-6E20606C9E5A}" name="Colonne10006"/>
    <tableColumn id="10007" xr3:uid="{037C16C9-DC65-483B-AE8B-0836CA4BEFE8}" name="Colonne10007"/>
    <tableColumn id="10008" xr3:uid="{C6936AC4-D348-4C9A-8AC1-E9CEB23D5CE0}" name="Colonne10008"/>
    <tableColumn id="10009" xr3:uid="{0C7E099E-DAE0-4FB8-984C-08956EF4CB3D}" name="Colonne10009"/>
    <tableColumn id="10010" xr3:uid="{05B60BA9-6DE2-43BD-B11D-A5E0D879E1A4}" name="Colonne10010"/>
    <tableColumn id="10011" xr3:uid="{44F9CEAB-74CC-441E-B509-E8543D2EA6FA}" name="Colonne10011"/>
    <tableColumn id="10012" xr3:uid="{BC2CD0B2-3EB2-4043-B8E3-86A983638274}" name="Colonne10012"/>
    <tableColumn id="10013" xr3:uid="{5D81B404-02BD-4997-B343-82242EB18DF7}" name="Colonne10013"/>
    <tableColumn id="10014" xr3:uid="{1B347A88-CBA5-4C8B-872E-1AB4752900FE}" name="Colonne10014"/>
    <tableColumn id="10015" xr3:uid="{5E2238AA-3586-46E0-B7F9-10031C7F2B31}" name="Colonne10015"/>
    <tableColumn id="10016" xr3:uid="{E694B6D9-68FB-4022-B99E-2DC44DCE4BCC}" name="Colonne10016"/>
    <tableColumn id="10017" xr3:uid="{961BBAD4-6AB4-400A-A481-290DB985D1C3}" name="Colonne10017"/>
    <tableColumn id="10018" xr3:uid="{0F6FA9AB-C2B3-40CF-9E82-653D7CEC6837}" name="Colonne10018"/>
    <tableColumn id="10019" xr3:uid="{8F9FF459-8C8C-41B2-A380-6A911FC09D00}" name="Colonne10019"/>
    <tableColumn id="10020" xr3:uid="{A3867C0F-D80C-4E2E-9CC8-BDA400745CCE}" name="Colonne10020"/>
    <tableColumn id="10021" xr3:uid="{AB1F16BD-73D8-4AE3-BBE5-39E224F777BB}" name="Colonne10021"/>
    <tableColumn id="10022" xr3:uid="{C8B9BEC9-1947-47C9-91DD-810466042340}" name="Colonne10022"/>
    <tableColumn id="10023" xr3:uid="{A6556EB9-8211-4933-B966-5E4E3303720E}" name="Colonne10023"/>
    <tableColumn id="10024" xr3:uid="{B09F5B5C-C855-47ED-AB2B-A0F2430E6C83}" name="Colonne10024"/>
    <tableColumn id="10025" xr3:uid="{85889958-7C43-424C-8C46-1B911386C8F9}" name="Colonne10025"/>
    <tableColumn id="10026" xr3:uid="{6C3F4669-9753-497C-BD1E-726AB5673B76}" name="Colonne10026"/>
    <tableColumn id="10027" xr3:uid="{9EE06654-B663-4C90-B178-B65C898C228E}" name="Colonne10027"/>
    <tableColumn id="10028" xr3:uid="{10D65FC9-B9BC-4890-B0DA-25A75B68922A}" name="Colonne10028"/>
    <tableColumn id="10029" xr3:uid="{3D6E9272-FC48-4131-BBBE-EC60E36E597F}" name="Colonne10029"/>
    <tableColumn id="10030" xr3:uid="{4251CCAC-9167-4A99-BBEB-76F534BA693D}" name="Colonne10030"/>
    <tableColumn id="10031" xr3:uid="{C5C42A86-6017-4605-94C5-21E991E09D84}" name="Colonne10031"/>
    <tableColumn id="10032" xr3:uid="{25540B25-5B3A-4823-A20B-13CBE527A562}" name="Colonne10032"/>
    <tableColumn id="10033" xr3:uid="{3890B3B9-F435-4221-BC7D-50FEA0BF2009}" name="Colonne10033"/>
    <tableColumn id="10034" xr3:uid="{9F1D45CC-3F3B-4417-A251-5013C6B7F24B}" name="Colonne10034"/>
    <tableColumn id="10035" xr3:uid="{E13A6A26-EA86-4AE8-8193-AE13205BD9A9}" name="Colonne10035"/>
    <tableColumn id="10036" xr3:uid="{B0E11E40-1B2B-44FA-AAF7-4404F58465C6}" name="Colonne10036"/>
    <tableColumn id="10037" xr3:uid="{AFFB1105-22A0-4BB5-B325-C69C1078D89C}" name="Colonne10037"/>
    <tableColumn id="10038" xr3:uid="{67A27899-3792-4E55-9278-B1A072E1351A}" name="Colonne10038"/>
    <tableColumn id="10039" xr3:uid="{B4B36D4C-D628-4902-97BA-5FDEA71F0724}" name="Colonne10039"/>
    <tableColumn id="10040" xr3:uid="{47405DF6-A54F-4F5C-9918-EC91304A9667}" name="Colonne10040"/>
    <tableColumn id="10041" xr3:uid="{7150041A-FB67-4EA5-8127-F8220ADBF6BD}" name="Colonne10041"/>
    <tableColumn id="10042" xr3:uid="{367F934F-4B6B-4033-A1F9-451BB1167673}" name="Colonne10042"/>
    <tableColumn id="10043" xr3:uid="{762FA53A-5B5B-4E2E-81C6-293C8C2BC2A1}" name="Colonne10043"/>
    <tableColumn id="10044" xr3:uid="{BE387D50-CB03-47E6-970D-9D0A4522B2E0}" name="Colonne10044"/>
    <tableColumn id="10045" xr3:uid="{DC9EED52-EEFC-4A20-9BA2-5C0B0A99AE64}" name="Colonne10045"/>
    <tableColumn id="10046" xr3:uid="{D430F2CC-0288-403B-A04B-4ADD74CA574C}" name="Colonne10046"/>
    <tableColumn id="10047" xr3:uid="{85C452CD-74CC-4034-BD14-C963FD02271B}" name="Colonne10047"/>
    <tableColumn id="10048" xr3:uid="{73AA9CDB-9E86-4B6C-A94E-05B66FADC186}" name="Colonne10048"/>
    <tableColumn id="10049" xr3:uid="{B263F7A5-7143-48B3-B660-36DD7DCFF03C}" name="Colonne10049"/>
    <tableColumn id="10050" xr3:uid="{23E3D33B-CC7F-49B6-9393-140ED06E9141}" name="Colonne10050"/>
    <tableColumn id="10051" xr3:uid="{F7488DD2-015F-4282-97AA-44D0BF2749D7}" name="Colonne10051"/>
    <tableColumn id="10052" xr3:uid="{F50F93E2-9E7A-4DF5-80E2-DEEDF2764226}" name="Colonne10052"/>
    <tableColumn id="10053" xr3:uid="{B695AB10-E4E1-494A-A5FA-8A1B166F1AB6}" name="Colonne10053"/>
    <tableColumn id="10054" xr3:uid="{65FF5E37-08C6-4593-A66F-70A42FD7F6B0}" name="Colonne10054"/>
    <tableColumn id="10055" xr3:uid="{52087E7D-18F6-4F57-ABD1-0CB051159FCB}" name="Colonne10055"/>
    <tableColumn id="10056" xr3:uid="{7E01CEAC-A4FC-42D5-9BFD-4E7393C3645B}" name="Colonne10056"/>
    <tableColumn id="10057" xr3:uid="{F234DE4B-1AD7-4CEB-A0CE-4064DAB6754B}" name="Colonne10057"/>
    <tableColumn id="10058" xr3:uid="{A8B06F69-E8BE-4C90-AFB1-93F53D6AD493}" name="Colonne10058"/>
    <tableColumn id="10059" xr3:uid="{CDAC5C22-EEF5-4E34-AF2C-4DC71E9D4067}" name="Colonne10059"/>
    <tableColumn id="10060" xr3:uid="{E3E49ECB-7E11-48AA-9350-C27437DDBEC2}" name="Colonne10060"/>
    <tableColumn id="10061" xr3:uid="{F8558392-3E43-4596-9432-F6E72B0219DA}" name="Colonne10061"/>
    <tableColumn id="10062" xr3:uid="{F9571F38-A4BF-4D30-A78F-BE94390BA138}" name="Colonne10062"/>
    <tableColumn id="10063" xr3:uid="{0D3E1DDF-E743-418C-AD8F-BCF40FD172EB}" name="Colonne10063"/>
    <tableColumn id="10064" xr3:uid="{3F438034-DCDF-4DEB-83C9-5160B96180D4}" name="Colonne10064"/>
    <tableColumn id="10065" xr3:uid="{69E44F4B-AB58-4DD7-8F3B-BC9F0181C3E0}" name="Colonne10065"/>
    <tableColumn id="10066" xr3:uid="{8317699C-4E94-453D-A623-F400330FC9D7}" name="Colonne10066"/>
    <tableColumn id="10067" xr3:uid="{57E1D1B0-46CE-4521-A3B6-B8DB9556DC8A}" name="Colonne10067"/>
    <tableColumn id="10068" xr3:uid="{016534F9-6E1B-4623-86FC-0BCBCE517B6B}" name="Colonne10068"/>
    <tableColumn id="10069" xr3:uid="{ABEA2C72-6013-482F-B2B7-CF0B058C9833}" name="Colonne10069"/>
    <tableColumn id="10070" xr3:uid="{13F5CE58-9891-4CB7-BF07-97A5A7C9B0FE}" name="Colonne10070"/>
    <tableColumn id="10071" xr3:uid="{60384088-9E41-4A58-AEA5-F06ED78AED6B}" name="Colonne10071"/>
    <tableColumn id="10072" xr3:uid="{3D8F781B-3E46-4175-80FC-E3B2C0B0B77D}" name="Colonne10072"/>
    <tableColumn id="10073" xr3:uid="{A9AFA0D6-A52C-49FC-B6E3-4DA1D1088AA8}" name="Colonne10073"/>
    <tableColumn id="10074" xr3:uid="{4E85CCC9-7F50-4A95-8DBF-E6A0620CFAFD}" name="Colonne10074"/>
    <tableColumn id="10075" xr3:uid="{050B220C-9A81-4F17-BBAD-75392D3D7F8D}" name="Colonne10075"/>
    <tableColumn id="10076" xr3:uid="{6003DD0A-CBAD-4CA2-BAC4-F63845DB6C8D}" name="Colonne10076"/>
    <tableColumn id="10077" xr3:uid="{48413AD8-4550-42A5-811D-B5278ED12CCB}" name="Colonne10077"/>
    <tableColumn id="10078" xr3:uid="{90B42143-F650-4529-B3C4-48FB5C84E851}" name="Colonne10078"/>
    <tableColumn id="10079" xr3:uid="{3E845AE2-4179-42A0-9455-48EA3F5030F7}" name="Colonne10079"/>
    <tableColumn id="10080" xr3:uid="{6B002137-E219-46E6-8181-E0646B92E732}" name="Colonne10080"/>
    <tableColumn id="10081" xr3:uid="{38EA605E-BA43-4E0B-B208-AAEE17F88CE6}" name="Colonne10081"/>
    <tableColumn id="10082" xr3:uid="{A9E06AA2-C0BE-4C63-81C6-63B6753A07C2}" name="Colonne10082"/>
    <tableColumn id="10083" xr3:uid="{0F754986-0BA2-4380-8FC0-A5FA34C24328}" name="Colonne10083"/>
    <tableColumn id="10084" xr3:uid="{8EC72448-FB0D-4077-94B9-E2CA89B955B6}" name="Colonne10084"/>
    <tableColumn id="10085" xr3:uid="{9F4A26F8-046B-43EF-B5C8-87BA7E28B4DE}" name="Colonne10085"/>
    <tableColumn id="10086" xr3:uid="{F8C1645B-3FD4-4CEB-BC1B-032AF579DD2E}" name="Colonne10086"/>
    <tableColumn id="10087" xr3:uid="{A34EAFEB-F4FE-4365-AC55-9BF3FBF8F01C}" name="Colonne10087"/>
    <tableColumn id="10088" xr3:uid="{53E7A9DB-C282-4F08-A814-E448EBE4451B}" name="Colonne10088"/>
    <tableColumn id="10089" xr3:uid="{C502EB79-E868-412A-A518-D3E7CA57A474}" name="Colonne10089"/>
    <tableColumn id="10090" xr3:uid="{65924B5B-62B1-4E8A-A6FE-DDCBE86DC08B}" name="Colonne10090"/>
    <tableColumn id="10091" xr3:uid="{E520DF87-E797-420A-9EAE-6F082D13F64A}" name="Colonne10091"/>
    <tableColumn id="10092" xr3:uid="{FB629A71-D65F-40FB-AE91-76761C9B184A}" name="Colonne10092"/>
    <tableColumn id="10093" xr3:uid="{C0AFFD1B-75AF-4796-AE8E-D5F5E4162FE4}" name="Colonne10093"/>
    <tableColumn id="10094" xr3:uid="{E3E1E491-4688-4728-8A70-E85F7EA0FD41}" name="Colonne10094"/>
    <tableColumn id="10095" xr3:uid="{1598C065-B9CA-4AC8-834F-B6B2399CC0D0}" name="Colonne10095"/>
    <tableColumn id="10096" xr3:uid="{03571E12-F801-4D1D-81D7-36AD92BA1456}" name="Colonne10096"/>
    <tableColumn id="10097" xr3:uid="{BCB9A9EE-F20A-4D23-9223-F2B5338AE1BD}" name="Colonne10097"/>
    <tableColumn id="10098" xr3:uid="{1C2565A2-8C68-45A1-83D9-3FE5E23485CE}" name="Colonne10098"/>
    <tableColumn id="10099" xr3:uid="{781349EE-84F8-4E8D-88A5-606E8142153F}" name="Colonne10099"/>
    <tableColumn id="10100" xr3:uid="{95B4757B-B47B-4752-A661-3BE5C554D083}" name="Colonne10100"/>
    <tableColumn id="10101" xr3:uid="{EC1E7BD8-97C8-4CC1-A7D7-B6AFD8586E3F}" name="Colonne10101"/>
    <tableColumn id="10102" xr3:uid="{F18229BB-C639-4061-8B93-620EE96CDEB3}" name="Colonne10102"/>
    <tableColumn id="10103" xr3:uid="{4B12E310-68CB-4469-A3F0-468DF1577FA3}" name="Colonne10103"/>
    <tableColumn id="10104" xr3:uid="{72BA2912-303A-4EA2-ADC3-5215A8FE0BC5}" name="Colonne10104"/>
    <tableColumn id="10105" xr3:uid="{2C025FB0-8401-4199-BA70-8847EA194434}" name="Colonne10105"/>
    <tableColumn id="10106" xr3:uid="{EF5AD62A-703B-43FA-BBCF-DA4EC87A77DF}" name="Colonne10106"/>
    <tableColumn id="10107" xr3:uid="{E88CEC99-C972-4FF1-A715-CDA952BE2066}" name="Colonne10107"/>
    <tableColumn id="10108" xr3:uid="{7AAEAFD9-39A5-4AEA-99F0-6D0DA3923726}" name="Colonne10108"/>
    <tableColumn id="10109" xr3:uid="{F24154BB-9260-46AE-8703-7EC1C28D7BB0}" name="Colonne10109"/>
    <tableColumn id="10110" xr3:uid="{1CF32C4D-18B8-4AEF-B2DC-7F8A442F4F79}" name="Colonne10110"/>
    <tableColumn id="10111" xr3:uid="{94BA14D5-7C0F-4206-9927-38F92A38B51B}" name="Colonne10111"/>
    <tableColumn id="10112" xr3:uid="{B7EBD024-1F55-4E5C-936E-9DD2D3AF49FE}" name="Colonne10112"/>
    <tableColumn id="10113" xr3:uid="{80510E63-0929-4E1A-891B-33B0B005F7D4}" name="Colonne10113"/>
    <tableColumn id="10114" xr3:uid="{E6B2365E-537B-486C-B0A2-AA0720CA9620}" name="Colonne10114"/>
    <tableColumn id="10115" xr3:uid="{8747C0C8-226E-45E5-A64C-A2B10957D2D7}" name="Colonne10115"/>
    <tableColumn id="10116" xr3:uid="{20E6116D-511D-41C9-86A5-510D369CFEE6}" name="Colonne10116"/>
    <tableColumn id="10117" xr3:uid="{A5FC7F18-F5FE-4B95-AB0C-28F8BEAF28B3}" name="Colonne10117"/>
    <tableColumn id="10118" xr3:uid="{801DB61C-6ADD-416E-A754-68647B9F8059}" name="Colonne10118"/>
    <tableColumn id="10119" xr3:uid="{611C1B86-938D-4B80-9E4B-5CF85932280D}" name="Colonne10119"/>
    <tableColumn id="10120" xr3:uid="{95776944-A608-431D-B151-1124A6E6268F}" name="Colonne10120"/>
    <tableColumn id="10121" xr3:uid="{B8C0999E-E696-4353-A275-2FD7A1C03EFB}" name="Colonne10121"/>
    <tableColumn id="10122" xr3:uid="{9EB685EB-5ED1-4046-A55C-7C7D2FE982EC}" name="Colonne10122"/>
    <tableColumn id="10123" xr3:uid="{0BA0B006-0E4F-4361-AFFC-90E6B2EBBFEE}" name="Colonne10123"/>
    <tableColumn id="10124" xr3:uid="{027C4A07-977B-400E-8F78-765BEEA5FC59}" name="Colonne10124"/>
    <tableColumn id="10125" xr3:uid="{CA15B1FF-678B-4ED7-A3C7-EA2A6DCB59C3}" name="Colonne10125"/>
    <tableColumn id="10126" xr3:uid="{F25F99F4-16A2-4400-B095-6EBFFD24E3F1}" name="Colonne10126"/>
    <tableColumn id="10127" xr3:uid="{13D97BB5-A64F-45B5-93B8-4193AD1A84A4}" name="Colonne10127"/>
    <tableColumn id="10128" xr3:uid="{0D44A4A8-D639-41CA-A4F9-7D17F92417D2}" name="Colonne10128"/>
    <tableColumn id="10129" xr3:uid="{652A9161-B22E-4447-A25F-5CFBA18A3B5A}" name="Colonne10129"/>
    <tableColumn id="10130" xr3:uid="{B9B6A572-96FE-4EF4-833D-62669A071CE3}" name="Colonne10130"/>
    <tableColumn id="10131" xr3:uid="{7F485CB3-44BB-4C1D-B65F-7A797CE1F9EE}" name="Colonne10131"/>
    <tableColumn id="10132" xr3:uid="{891E43DC-E3D0-450C-B3E8-6F6DE624F2D9}" name="Colonne10132"/>
    <tableColumn id="10133" xr3:uid="{831AAB72-5D67-4DF6-A551-1313E8102E61}" name="Colonne10133"/>
    <tableColumn id="10134" xr3:uid="{D13ED06F-513B-4648-93C7-61FC49A59B8F}" name="Colonne10134"/>
    <tableColumn id="10135" xr3:uid="{98F077D3-821B-40DF-B4DB-00E1B80044A5}" name="Colonne10135"/>
    <tableColumn id="10136" xr3:uid="{34667FA8-3729-48B9-8FE1-CD5452CAF395}" name="Colonne10136"/>
    <tableColumn id="10137" xr3:uid="{9E5E7266-1BF8-458D-885E-E9DB06111B1F}" name="Colonne10137"/>
    <tableColumn id="10138" xr3:uid="{C3D33D08-D842-4A08-B712-F3540678E1D3}" name="Colonne10138"/>
    <tableColumn id="10139" xr3:uid="{2A4925AB-D24E-441C-9CFD-5D3B40AC223C}" name="Colonne10139"/>
    <tableColumn id="10140" xr3:uid="{ACAEDD5E-C102-4361-A461-7F90B5146CDB}" name="Colonne10140"/>
    <tableColumn id="10141" xr3:uid="{DC2F30BD-C4B1-4435-8359-6144D7D4745C}" name="Colonne10141"/>
    <tableColumn id="10142" xr3:uid="{575C6493-6FAE-492E-87BC-187FB971A7C7}" name="Colonne10142"/>
    <tableColumn id="10143" xr3:uid="{093A18EA-D125-4B2D-B138-64683E594032}" name="Colonne10143"/>
    <tableColumn id="10144" xr3:uid="{3841059F-0CAF-4869-91AF-D039E6471039}" name="Colonne10144"/>
    <tableColumn id="10145" xr3:uid="{F8613AB3-353D-4DBA-A773-713709F494EE}" name="Colonne10145"/>
    <tableColumn id="10146" xr3:uid="{C71EC40E-E0DC-427D-B058-23335D0BD768}" name="Colonne10146"/>
    <tableColumn id="10147" xr3:uid="{D2F70AFC-54EB-41CA-A3D9-7A999E5D1CF6}" name="Colonne10147"/>
    <tableColumn id="10148" xr3:uid="{DCB555DA-1A6B-461A-B60B-A9C7A46355E1}" name="Colonne10148"/>
    <tableColumn id="10149" xr3:uid="{3FA9CDAE-7C05-47B5-A477-B9911E9BF5D6}" name="Colonne10149"/>
    <tableColumn id="10150" xr3:uid="{7A83396C-0CDA-49C1-907D-7E279ADF5155}" name="Colonne10150"/>
    <tableColumn id="10151" xr3:uid="{08CD4DB3-2EB6-4ECC-A30C-A989BA676F0B}" name="Colonne10151"/>
    <tableColumn id="10152" xr3:uid="{852127AF-3EF8-4D41-B27C-AE5FA51E920E}" name="Colonne10152"/>
    <tableColumn id="10153" xr3:uid="{ABC6EB06-A548-4155-8D28-42C94B8C6CE8}" name="Colonne10153"/>
    <tableColumn id="10154" xr3:uid="{4FE35E7A-4225-4CE1-BF92-CACBC1965D8B}" name="Colonne10154"/>
    <tableColumn id="10155" xr3:uid="{6E7E6097-CA2B-49EC-9FED-D881BF5F5D96}" name="Colonne10155"/>
    <tableColumn id="10156" xr3:uid="{D8A7E9DC-EDFB-484C-9677-C8E122970436}" name="Colonne10156"/>
    <tableColumn id="10157" xr3:uid="{22D52DAD-D9B8-48BD-B2B3-1E6216855141}" name="Colonne10157"/>
    <tableColumn id="10158" xr3:uid="{0082198C-526A-4AB7-B765-A88C6D2183F4}" name="Colonne10158"/>
    <tableColumn id="10159" xr3:uid="{F875C65D-A81F-43CE-AFF4-02D4E1650829}" name="Colonne10159"/>
    <tableColumn id="10160" xr3:uid="{91956907-7FD1-4D3F-BA5F-3F4247FF1CFA}" name="Colonne10160"/>
    <tableColumn id="10161" xr3:uid="{C7235DD9-17A8-4B87-90DB-44C83B4D2C73}" name="Colonne10161"/>
    <tableColumn id="10162" xr3:uid="{6B58DA2B-63D4-4FB4-AFBC-493C0A38F1C3}" name="Colonne10162"/>
    <tableColumn id="10163" xr3:uid="{28CCF340-F750-40AE-9D87-1BAD374A9CCC}" name="Colonne10163"/>
    <tableColumn id="10164" xr3:uid="{8C6C9A3B-F2B4-472A-8EF0-C93FF5D1891D}" name="Colonne10164"/>
    <tableColumn id="10165" xr3:uid="{156D1836-38BB-43D7-95B0-2E24D280797E}" name="Colonne10165"/>
    <tableColumn id="10166" xr3:uid="{175C11B1-76D1-40B7-8AE3-2D1FA9E5CF2A}" name="Colonne10166"/>
    <tableColumn id="10167" xr3:uid="{1B30D22B-8D27-4E63-8BFD-B97D5E457728}" name="Colonne10167"/>
    <tableColumn id="10168" xr3:uid="{8BA55E0E-4BB6-4947-8845-BD3D8C998CCC}" name="Colonne10168"/>
    <tableColumn id="10169" xr3:uid="{36F51B45-3D14-4507-BF87-5FB733F310A3}" name="Colonne10169"/>
    <tableColumn id="10170" xr3:uid="{1F1A6B9E-0B56-47D7-A6D3-AC3366FE0188}" name="Colonne10170"/>
    <tableColumn id="10171" xr3:uid="{C5301A12-D93F-4EFD-B374-092AB0B397B6}" name="Colonne10171"/>
    <tableColumn id="10172" xr3:uid="{C4A67403-81AF-4934-98D8-3AE080C42431}" name="Colonne10172"/>
    <tableColumn id="10173" xr3:uid="{893E653F-796D-4C02-B35B-392FC3F675F5}" name="Colonne10173"/>
    <tableColumn id="10174" xr3:uid="{5787BEDA-9BED-4B38-AF31-B101C91AC519}" name="Colonne10174"/>
    <tableColumn id="10175" xr3:uid="{D435634C-E440-458B-8E7B-67B1C49DD12B}" name="Colonne10175"/>
    <tableColumn id="10176" xr3:uid="{D5B02206-D5AF-4C00-A737-2B3567315635}" name="Colonne10176"/>
    <tableColumn id="10177" xr3:uid="{04A7CCEE-9048-4F0E-9954-A2815047E7C6}" name="Colonne10177"/>
    <tableColumn id="10178" xr3:uid="{AA6D7BEA-ED3D-46AB-A88C-0757574C8C96}" name="Colonne10178"/>
    <tableColumn id="10179" xr3:uid="{D39B3920-07C2-4236-B4F2-5C65CC47DA59}" name="Colonne10179"/>
    <tableColumn id="10180" xr3:uid="{0E12D922-A2FC-4552-B786-773E4EBD7C11}" name="Colonne10180"/>
    <tableColumn id="10181" xr3:uid="{EFB2D8BC-D8EA-44F2-87A4-E7B8E16EF18B}" name="Colonne10181"/>
    <tableColumn id="10182" xr3:uid="{09241C45-4892-4D9E-8939-C29A3C787EA4}" name="Colonne10182"/>
    <tableColumn id="10183" xr3:uid="{0A4E12F0-EDD4-4135-8F2C-9443D77833EA}" name="Colonne10183"/>
    <tableColumn id="10184" xr3:uid="{04DC703D-3687-44F2-B258-70F9998559C4}" name="Colonne10184"/>
    <tableColumn id="10185" xr3:uid="{AA1ED3E6-6977-4BA1-8A81-833CAE70627D}" name="Colonne10185"/>
    <tableColumn id="10186" xr3:uid="{847C6F29-E78A-40AA-A72A-72A956F1D09E}" name="Colonne10186"/>
    <tableColumn id="10187" xr3:uid="{5C6E17D9-D755-4ED1-8D5C-19E0048C9904}" name="Colonne10187"/>
    <tableColumn id="10188" xr3:uid="{3C1C4A25-980F-4A8A-87E1-BC274E4DE1F3}" name="Colonne10188"/>
    <tableColumn id="10189" xr3:uid="{B5D7AEED-E11F-4A2E-84A9-04D8EFBED258}" name="Colonne10189"/>
    <tableColumn id="10190" xr3:uid="{4D575BEF-C20A-4345-9F9D-1F5784F59570}" name="Colonne10190"/>
    <tableColumn id="10191" xr3:uid="{AA7ADAAD-9416-4492-A39E-9F68E734F4B0}" name="Colonne10191"/>
    <tableColumn id="10192" xr3:uid="{6A41CF5C-4139-4047-99CB-D755C06139F5}" name="Colonne10192"/>
    <tableColumn id="10193" xr3:uid="{20FE8A85-4893-49DE-92DC-FAB6E267BCB3}" name="Colonne10193"/>
    <tableColumn id="10194" xr3:uid="{EA08CEBF-5139-4EE4-A28F-6193F87281E6}" name="Colonne10194"/>
    <tableColumn id="10195" xr3:uid="{CF00143E-77CD-4975-9B22-68135A322605}" name="Colonne10195"/>
    <tableColumn id="10196" xr3:uid="{D38A56FF-158C-48A8-9E69-3CDCF5A29237}" name="Colonne10196"/>
    <tableColumn id="10197" xr3:uid="{397D2FAB-3937-4466-8285-5381932C1631}" name="Colonne10197"/>
    <tableColumn id="10198" xr3:uid="{46B2B28B-DCCB-4DE9-A041-15353706C311}" name="Colonne10198"/>
    <tableColumn id="10199" xr3:uid="{57C6C84A-692B-45BA-AE49-A16B89499B34}" name="Colonne10199"/>
    <tableColumn id="10200" xr3:uid="{A416EA8C-101A-4183-B81C-B3AC991ECF1E}" name="Colonne10200"/>
    <tableColumn id="10201" xr3:uid="{7512E3B6-B9FB-4FA0-9FCB-4BEB10A7B901}" name="Colonne10201"/>
    <tableColumn id="10202" xr3:uid="{42B525B6-A6F1-4500-9F99-BF45E17B40FF}" name="Colonne10202"/>
    <tableColumn id="10203" xr3:uid="{D47BEDF0-B013-4742-8AF8-23501878C1C0}" name="Colonne10203"/>
    <tableColumn id="10204" xr3:uid="{6EDC6967-2D55-476B-ACC5-FD86090F8105}" name="Colonne10204"/>
    <tableColumn id="10205" xr3:uid="{559CE8D4-8792-4977-88B7-34205C6077B7}" name="Colonne10205"/>
    <tableColumn id="10206" xr3:uid="{A969D630-DC76-493D-B97C-DA8388756F68}" name="Colonne10206"/>
    <tableColumn id="10207" xr3:uid="{9A79EC1A-3913-4193-8655-020D3ECF4351}" name="Colonne10207"/>
    <tableColumn id="10208" xr3:uid="{4CCB544B-DC12-495F-90FA-0C886C888FA5}" name="Colonne10208"/>
    <tableColumn id="10209" xr3:uid="{3B6979B9-6E18-4003-A257-5E975F7BBFB1}" name="Colonne10209"/>
    <tableColumn id="10210" xr3:uid="{7585E264-7E6D-40E9-9590-55A30CFE6E07}" name="Colonne10210"/>
    <tableColumn id="10211" xr3:uid="{3E741C97-1CCA-43F3-A005-AE0DD2C20067}" name="Colonne10211"/>
    <tableColumn id="10212" xr3:uid="{998C4AA4-7EF8-4C1C-95F1-A43D8DB655EA}" name="Colonne10212"/>
    <tableColumn id="10213" xr3:uid="{0B6E045D-801A-4AC0-9703-84374CAFB9B0}" name="Colonne10213"/>
    <tableColumn id="10214" xr3:uid="{41400591-DE17-4616-B4DD-8E596C351DED}" name="Colonne10214"/>
    <tableColumn id="10215" xr3:uid="{13B91925-CCA6-458D-B120-4DD80D9D8ABE}" name="Colonne10215"/>
    <tableColumn id="10216" xr3:uid="{9C77D268-8C37-4CF2-B936-F47EEB9C3F51}" name="Colonne10216"/>
    <tableColumn id="10217" xr3:uid="{020121CB-C1E7-461D-92CA-B111E7467AD2}" name="Colonne10217"/>
    <tableColumn id="10218" xr3:uid="{14F6CE9C-8A5A-4843-89EF-838BD682E1F7}" name="Colonne10218"/>
    <tableColumn id="10219" xr3:uid="{666FF783-FD38-4734-BFEA-8C8FC64932E7}" name="Colonne10219"/>
    <tableColumn id="10220" xr3:uid="{B15989E2-C45B-49C9-9DE7-9245F9B480D0}" name="Colonne10220"/>
    <tableColumn id="10221" xr3:uid="{F50AEA40-3BF3-4D24-BD73-4AB8C96838C8}" name="Colonne10221"/>
    <tableColumn id="10222" xr3:uid="{5686DC38-609D-4D90-86AB-D1BD327B9C6F}" name="Colonne10222"/>
    <tableColumn id="10223" xr3:uid="{27697245-A8E7-48CF-BBC1-755D214112E2}" name="Colonne10223"/>
    <tableColumn id="10224" xr3:uid="{A59CD286-69D5-47C7-A5F3-871253516AAF}" name="Colonne10224"/>
    <tableColumn id="10225" xr3:uid="{3B961C0F-5AD8-4E0F-AB91-32E611835EB0}" name="Colonne10225"/>
    <tableColumn id="10226" xr3:uid="{196A0140-F7E7-43B7-B20E-6CE276A54B83}" name="Colonne10226"/>
    <tableColumn id="10227" xr3:uid="{E2D350C2-9A37-4802-BA28-E2DDBCA96851}" name="Colonne10227"/>
    <tableColumn id="10228" xr3:uid="{A449FEE2-4782-4C7E-AA11-6610B23EB563}" name="Colonne10228"/>
    <tableColumn id="10229" xr3:uid="{6DFE8DB6-6696-4532-987D-80761B344847}" name="Colonne10229"/>
    <tableColumn id="10230" xr3:uid="{620166EE-8302-4149-B690-246D629EFC74}" name="Colonne10230"/>
    <tableColumn id="10231" xr3:uid="{C82190EB-1403-4695-BD76-E40D3C93DBB6}" name="Colonne10231"/>
    <tableColumn id="10232" xr3:uid="{C82304AC-D34A-4C8D-9CC5-9A5C8B5BCF9D}" name="Colonne10232"/>
    <tableColumn id="10233" xr3:uid="{76911189-1E1E-42AD-A9F0-53A5106B58B1}" name="Colonne10233"/>
    <tableColumn id="10234" xr3:uid="{24B58616-A2CC-44E7-9F68-A704D15DEE64}" name="Colonne10234"/>
    <tableColumn id="10235" xr3:uid="{5E36B810-F64D-4BCB-A0E6-1E7BF002C64D}" name="Colonne10235"/>
    <tableColumn id="10236" xr3:uid="{42A08BEA-A9C2-4CFE-87DE-C5C2F8EA224D}" name="Colonne10236"/>
    <tableColumn id="10237" xr3:uid="{364BD812-5BFA-4644-BEC5-6E672A46FA03}" name="Colonne10237"/>
    <tableColumn id="10238" xr3:uid="{D13B7A6C-8F8B-4DD2-877A-870F31162B32}" name="Colonne10238"/>
    <tableColumn id="10239" xr3:uid="{3ACE55B0-CCF9-47A9-A1D2-5F3D2397750B}" name="Colonne10239"/>
    <tableColumn id="10240" xr3:uid="{2E354471-11F3-4D2C-8C73-E0DF3A901CDF}" name="Colonne10240"/>
    <tableColumn id="10241" xr3:uid="{FACC0F28-DF55-4853-9FBA-0D4758B93A96}" name="Colonne10241"/>
    <tableColumn id="10242" xr3:uid="{FC905616-A2D1-4ED0-8A2D-42E977C41465}" name="Colonne10242"/>
    <tableColumn id="10243" xr3:uid="{784AC8BB-6312-460B-8A12-D7C7A32286AC}" name="Colonne10243"/>
    <tableColumn id="10244" xr3:uid="{326BD06A-E0F6-48F3-A486-CEE16ADFD433}" name="Colonne10244"/>
    <tableColumn id="10245" xr3:uid="{4C3E8704-0EE7-436F-B5E1-8FA16C7E9133}" name="Colonne10245"/>
    <tableColumn id="10246" xr3:uid="{DEB0601B-AB23-4B19-9631-A6EF91204A95}" name="Colonne10246"/>
    <tableColumn id="10247" xr3:uid="{40195BDB-9C19-4B93-9EA4-B1D34BCDD294}" name="Colonne10247"/>
    <tableColumn id="10248" xr3:uid="{C667CE76-CFDF-4C17-9A26-E0AE4F752E43}" name="Colonne10248"/>
    <tableColumn id="10249" xr3:uid="{21388565-7623-4402-A96B-06DDF7C596A3}" name="Colonne10249"/>
    <tableColumn id="10250" xr3:uid="{D1817580-5F78-4BE6-B2EE-0E46220A73C2}" name="Colonne10250"/>
    <tableColumn id="10251" xr3:uid="{25BA740C-1EDA-4D27-9BCE-1B9454A57A35}" name="Colonne10251"/>
    <tableColumn id="10252" xr3:uid="{C5DD8CEC-8F87-4CA8-9D36-A9BD8BB7E27A}" name="Colonne10252"/>
    <tableColumn id="10253" xr3:uid="{F14A17F8-B804-4478-BEEE-BC7602CC81E3}" name="Colonne10253"/>
    <tableColumn id="10254" xr3:uid="{2A7E41DE-337F-49A9-A213-C39FFF9D00C0}" name="Colonne10254"/>
    <tableColumn id="10255" xr3:uid="{71508803-1311-49DA-87F3-F023207DDB9C}" name="Colonne10255"/>
    <tableColumn id="10256" xr3:uid="{C5FE3979-6358-4863-A3B7-E8166D344EFF}" name="Colonne10256"/>
    <tableColumn id="10257" xr3:uid="{36D2DB49-883F-4B1A-AF21-01A0135B4D70}" name="Colonne10257"/>
    <tableColumn id="10258" xr3:uid="{313199AA-C084-45B4-BF20-B1C4E41D278D}" name="Colonne10258"/>
    <tableColumn id="10259" xr3:uid="{903EBDA6-2B52-48CB-896A-C284AF138B82}" name="Colonne10259"/>
    <tableColumn id="10260" xr3:uid="{64018125-06C7-49B4-B8D8-4AEDB1E0136B}" name="Colonne10260"/>
    <tableColumn id="10261" xr3:uid="{4782A4A9-C09D-4C5B-BEF2-5FC32A647961}" name="Colonne10261"/>
    <tableColumn id="10262" xr3:uid="{3C6B4A33-0868-4888-A652-2E45310A1570}" name="Colonne10262"/>
    <tableColumn id="10263" xr3:uid="{8A5EBA12-78B1-4931-86F7-7B74FF99466D}" name="Colonne10263"/>
    <tableColumn id="10264" xr3:uid="{EAADA694-91D2-48B8-9F47-FF6078F5FA93}" name="Colonne10264"/>
    <tableColumn id="10265" xr3:uid="{A2352C5E-9338-4874-A30A-95BF4A34D980}" name="Colonne10265"/>
    <tableColumn id="10266" xr3:uid="{C2B507DD-BF80-4801-A3A6-A258D34BDC01}" name="Colonne10266"/>
    <tableColumn id="10267" xr3:uid="{AB7B65ED-0838-4E82-BEF0-A752320F1F08}" name="Colonne10267"/>
    <tableColumn id="10268" xr3:uid="{E5FC3EB0-DBC2-4D18-A130-E56449A10377}" name="Colonne10268"/>
    <tableColumn id="10269" xr3:uid="{60842CA4-12C6-43BE-83BF-1FF12EDD98C8}" name="Colonne10269"/>
    <tableColumn id="10270" xr3:uid="{FCD05047-4EBE-45BB-8793-20CC48F2B2B5}" name="Colonne10270"/>
    <tableColumn id="10271" xr3:uid="{B8309E29-ED37-4BDF-86E8-72C7C459A539}" name="Colonne10271"/>
    <tableColumn id="10272" xr3:uid="{1A823CDC-7015-44CD-80F4-91213576B126}" name="Colonne10272"/>
    <tableColumn id="10273" xr3:uid="{BA1CF921-A421-4FE7-8EBD-1B36354C5CA9}" name="Colonne10273"/>
    <tableColumn id="10274" xr3:uid="{DBD59295-0AC3-4E2F-9913-66DCA6A92A8D}" name="Colonne10274"/>
    <tableColumn id="10275" xr3:uid="{92CD8021-0D04-4293-9BB0-8573BDC6DF08}" name="Colonne10275"/>
    <tableColumn id="10276" xr3:uid="{ED7E1877-C634-4156-AC26-99A6303838A5}" name="Colonne10276"/>
    <tableColumn id="10277" xr3:uid="{F329904F-3F96-45BF-A1E2-8F1F22E05D62}" name="Colonne10277"/>
    <tableColumn id="10278" xr3:uid="{721F5363-2605-4045-8EC4-E3BF7439E063}" name="Colonne10278"/>
    <tableColumn id="10279" xr3:uid="{1E3AFD0D-545E-4FC2-AA82-59DA757F9182}" name="Colonne10279"/>
    <tableColumn id="10280" xr3:uid="{AF75D386-C0EF-4E1E-B83F-1925BA4E8F1C}" name="Colonne10280"/>
    <tableColumn id="10281" xr3:uid="{9AEF45CC-DD10-4ACB-A09D-53BA21EB199C}" name="Colonne10281"/>
    <tableColumn id="10282" xr3:uid="{F0249C33-BDBA-4A2F-BED7-E781E66F87A6}" name="Colonne10282"/>
    <tableColumn id="10283" xr3:uid="{E147D5BD-C429-4D74-92D1-3EC4A0124F11}" name="Colonne10283"/>
    <tableColumn id="10284" xr3:uid="{38AD7C26-3720-458A-8E67-258F3FD80031}" name="Colonne10284"/>
    <tableColumn id="10285" xr3:uid="{2E735D2D-4821-4B35-B950-9498A6D1604E}" name="Colonne10285"/>
    <tableColumn id="10286" xr3:uid="{B7061B65-DA4F-43AF-B410-DC4E5E5E9DC0}" name="Colonne10286"/>
    <tableColumn id="10287" xr3:uid="{EA8779B9-EB7D-40EB-8941-ADA81A25C718}" name="Colonne10287"/>
    <tableColumn id="10288" xr3:uid="{FE922A39-C70D-446B-9648-9015ADEA5FAD}" name="Colonne10288"/>
    <tableColumn id="10289" xr3:uid="{DBEDEBD2-B559-41F2-B33A-5ED4B1F9E252}" name="Colonne10289"/>
    <tableColumn id="10290" xr3:uid="{D0057FD3-0941-481F-9DAC-F27DA17E264C}" name="Colonne10290"/>
    <tableColumn id="10291" xr3:uid="{B966171D-0C19-43F7-A715-1A4140B85509}" name="Colonne10291"/>
    <tableColumn id="10292" xr3:uid="{560DD78A-4BCB-4E6C-8806-692612AB821B}" name="Colonne10292"/>
    <tableColumn id="10293" xr3:uid="{B573696A-4199-4235-98E6-387B05142BD9}" name="Colonne10293"/>
    <tableColumn id="10294" xr3:uid="{3ADD17FE-890D-4988-92A5-124D67BD2C09}" name="Colonne10294"/>
    <tableColumn id="10295" xr3:uid="{C4A994C9-CDEE-49EA-B0EB-7A9A5995B557}" name="Colonne10295"/>
    <tableColumn id="10296" xr3:uid="{3A045FBF-DA18-47A9-A6F8-1DC854A15E7A}" name="Colonne10296"/>
    <tableColumn id="10297" xr3:uid="{2114251F-419F-4CE7-8204-7897059C0336}" name="Colonne10297"/>
    <tableColumn id="10298" xr3:uid="{6FF12FB2-9EA9-44C0-8B64-5CE230A2541E}" name="Colonne10298"/>
    <tableColumn id="10299" xr3:uid="{CB9150B6-97E8-4423-B9C9-5C7086272D4C}" name="Colonne10299"/>
    <tableColumn id="10300" xr3:uid="{C73E3E14-D3F2-44FA-BC01-1F3CD508094D}" name="Colonne10300"/>
    <tableColumn id="10301" xr3:uid="{85A09562-B842-4F28-AD0A-EEA784F6EFE2}" name="Colonne10301"/>
    <tableColumn id="10302" xr3:uid="{3B334972-4E35-4651-9E17-5C5D20C29942}" name="Colonne10302"/>
    <tableColumn id="10303" xr3:uid="{AC5B4E17-15F5-4C4D-B155-177D8D9250B9}" name="Colonne10303"/>
    <tableColumn id="10304" xr3:uid="{4E14E151-F5D6-4EAD-ADCE-25C8BB046800}" name="Colonne10304"/>
    <tableColumn id="10305" xr3:uid="{45F14E1E-BC1E-4630-8164-D87943342DA8}" name="Colonne10305"/>
    <tableColumn id="10306" xr3:uid="{2E8B14C0-D043-46A3-AACF-4FFF35834C61}" name="Colonne10306"/>
    <tableColumn id="10307" xr3:uid="{4D873AFF-6806-45ED-883B-17339EF54C97}" name="Colonne10307"/>
    <tableColumn id="10308" xr3:uid="{CBF8BF99-BFAA-42A4-A612-2DB6D039403F}" name="Colonne10308"/>
    <tableColumn id="10309" xr3:uid="{69597CA7-E087-45F3-8536-0E31E6807E3C}" name="Colonne10309"/>
    <tableColumn id="10310" xr3:uid="{EFC1C876-6377-4DCF-BEE0-D89E6E4AA5BC}" name="Colonne10310"/>
    <tableColumn id="10311" xr3:uid="{F1805278-5676-45D4-A486-25F24D6AABBF}" name="Colonne10311"/>
    <tableColumn id="10312" xr3:uid="{AA42665C-DF5E-4134-A4CA-0572EDA9CA84}" name="Colonne10312"/>
    <tableColumn id="10313" xr3:uid="{2070CEE2-2C65-4837-912B-B6E10342F3AD}" name="Colonne10313"/>
    <tableColumn id="10314" xr3:uid="{98EFF64F-681A-4EB8-9885-C3E72DBF2291}" name="Colonne10314"/>
    <tableColumn id="10315" xr3:uid="{2526785F-79E1-43AB-82C8-152F3DDDD135}" name="Colonne10315"/>
    <tableColumn id="10316" xr3:uid="{6E1493F1-3672-4CB0-9978-63445022B6CE}" name="Colonne10316"/>
    <tableColumn id="10317" xr3:uid="{2D1F0F2E-CAD3-4316-B682-EC23FC5D9F6D}" name="Colonne10317"/>
    <tableColumn id="10318" xr3:uid="{A87D3281-56A8-4D2A-B4F0-D4A476547586}" name="Colonne10318"/>
    <tableColumn id="10319" xr3:uid="{4FCB325C-5CB0-4FB9-9868-578D1A42E22F}" name="Colonne10319"/>
    <tableColumn id="10320" xr3:uid="{9C8D3F8F-0A00-44A2-AC08-5A31F431D21F}" name="Colonne10320"/>
    <tableColumn id="10321" xr3:uid="{6CE2A3AE-1D70-46D9-BFE7-4B9BAA4B032B}" name="Colonne10321"/>
    <tableColumn id="10322" xr3:uid="{1BF7E8F3-5C44-4132-A909-99E94137642E}" name="Colonne10322"/>
    <tableColumn id="10323" xr3:uid="{E4AB8697-24BF-4640-8639-FD348FAA2EF4}" name="Colonne10323"/>
    <tableColumn id="10324" xr3:uid="{295BE76F-2E96-45B2-A358-D9D43BBC2F6B}" name="Colonne10324"/>
    <tableColumn id="10325" xr3:uid="{C3CAB15A-2AB2-484D-A242-07456782B770}" name="Colonne10325"/>
    <tableColumn id="10326" xr3:uid="{8EE236D0-EFF1-4066-8321-A79C3C905CC6}" name="Colonne10326"/>
    <tableColumn id="10327" xr3:uid="{DC3E613F-D8A7-417D-9AC0-95E18BF9BE32}" name="Colonne10327"/>
    <tableColumn id="10328" xr3:uid="{D08CC852-92BE-4294-8A03-54E2A2D8822D}" name="Colonne10328"/>
    <tableColumn id="10329" xr3:uid="{802198EC-560C-49B7-9C50-E467C116DD29}" name="Colonne10329"/>
    <tableColumn id="10330" xr3:uid="{62D753DC-4C10-49C1-A50D-A589CBBE89DF}" name="Colonne10330"/>
    <tableColumn id="10331" xr3:uid="{C73308F6-4157-4CA0-9465-832D1CEC0D3F}" name="Colonne10331"/>
    <tableColumn id="10332" xr3:uid="{590D3336-6F76-4AC8-8F39-5053207DC9B3}" name="Colonne10332"/>
    <tableColumn id="10333" xr3:uid="{93AF5E5F-F645-46BC-AC7E-DCF6F949826A}" name="Colonne10333"/>
    <tableColumn id="10334" xr3:uid="{BAACD711-F3BD-4DA5-83FE-8C9DD189D910}" name="Colonne10334"/>
    <tableColumn id="10335" xr3:uid="{DBCF2E64-5859-4368-BC17-64867BFDFA53}" name="Colonne10335"/>
    <tableColumn id="10336" xr3:uid="{FFE00C07-15B5-47D8-8106-AEE5EB3EC4AF}" name="Colonne10336"/>
    <tableColumn id="10337" xr3:uid="{C34500EB-0192-409A-8DB7-2031D96C538F}" name="Colonne10337"/>
    <tableColumn id="10338" xr3:uid="{48C99AAB-3798-49FD-9655-7B8C09A8E84E}" name="Colonne10338"/>
    <tableColumn id="10339" xr3:uid="{CB4D022A-C2F3-4980-AABD-19CA117D6858}" name="Colonne10339"/>
    <tableColumn id="10340" xr3:uid="{6DA3E692-BFFB-42FA-BB07-1AA3FAF15686}" name="Colonne10340"/>
    <tableColumn id="10341" xr3:uid="{3A806DB9-7802-4BED-B148-B22B21C99E06}" name="Colonne10341"/>
    <tableColumn id="10342" xr3:uid="{192BE64A-9809-4473-92AA-0CAC9E656787}" name="Colonne10342"/>
    <tableColumn id="10343" xr3:uid="{40E43790-D2B3-42A0-B00C-58AC43B75E6A}" name="Colonne10343"/>
    <tableColumn id="10344" xr3:uid="{CAD7B6C9-0C16-43E9-BB3D-FC60E9DE48B7}" name="Colonne10344"/>
    <tableColumn id="10345" xr3:uid="{4F19EB41-F6C6-492A-8D4E-3ECA0AB6CBC8}" name="Colonne10345"/>
    <tableColumn id="10346" xr3:uid="{8F20BD25-D4B0-4660-A8DC-5D1D1115387B}" name="Colonne10346"/>
    <tableColumn id="10347" xr3:uid="{015D95CF-8B30-49D3-84B0-D9DBC5E04F53}" name="Colonne10347"/>
    <tableColumn id="10348" xr3:uid="{A672A692-4117-4037-8E2B-006391BB354F}" name="Colonne10348"/>
    <tableColumn id="10349" xr3:uid="{4BFC13BA-C419-4551-B71E-E34921DB4EA6}" name="Colonne10349"/>
    <tableColumn id="10350" xr3:uid="{CC04D4F3-8882-4ED8-BA69-4E335F14EDF2}" name="Colonne10350"/>
    <tableColumn id="10351" xr3:uid="{F10AF631-42D2-402F-A8ED-A853CB684F22}" name="Colonne10351"/>
    <tableColumn id="10352" xr3:uid="{AAD44B44-B021-464D-A086-A2D1916C2AC4}" name="Colonne10352"/>
    <tableColumn id="10353" xr3:uid="{D60DF8A3-1C27-4926-B9B6-5EC267243C0C}" name="Colonne10353"/>
    <tableColumn id="10354" xr3:uid="{8B331247-529E-46F5-9ACC-0635C2739F40}" name="Colonne10354"/>
    <tableColumn id="10355" xr3:uid="{5D81B365-ABF4-4C83-92EA-809B31F71A5A}" name="Colonne10355"/>
    <tableColumn id="10356" xr3:uid="{FE3EDC41-824F-4CDC-8CBB-750924204786}" name="Colonne10356"/>
    <tableColumn id="10357" xr3:uid="{0505C4B5-5882-45F1-9466-0147D5491CF0}" name="Colonne10357"/>
    <tableColumn id="10358" xr3:uid="{A82627B2-B47C-4D39-A48B-673923DBAE19}" name="Colonne10358"/>
    <tableColumn id="10359" xr3:uid="{69B02F98-67CB-4E5E-BF63-96F3B682FE75}" name="Colonne10359"/>
    <tableColumn id="10360" xr3:uid="{BBB11135-35C6-4A53-A78D-A2FDC8A2BCCE}" name="Colonne10360"/>
    <tableColumn id="10361" xr3:uid="{27B6D228-1CD3-4F5B-88FA-AF77F86C55A0}" name="Colonne10361"/>
    <tableColumn id="10362" xr3:uid="{0624FE2A-1B2A-4B7D-8415-9537B50CCE80}" name="Colonne10362"/>
    <tableColumn id="10363" xr3:uid="{BA0D8E90-2253-42AD-9DB7-E1F3363F1A6C}" name="Colonne10363"/>
    <tableColumn id="10364" xr3:uid="{E8666AB1-B3A7-4365-97D9-5CFBA2427DA6}" name="Colonne10364"/>
    <tableColumn id="10365" xr3:uid="{88F97643-BEE6-4F9C-9A32-3DE394529163}" name="Colonne10365"/>
    <tableColumn id="10366" xr3:uid="{FCF5C6C5-7B9A-4A90-AADB-84275CE7A866}" name="Colonne10366"/>
    <tableColumn id="10367" xr3:uid="{EB8898BC-D9B4-443C-B11D-759A5FB26AD6}" name="Colonne10367"/>
    <tableColumn id="10368" xr3:uid="{3B4590E1-DA77-4039-8A79-B1A9FDBD70A5}" name="Colonne10368"/>
    <tableColumn id="10369" xr3:uid="{036C024B-C2B4-44CB-9FA3-5E6659A39AF6}" name="Colonne10369"/>
    <tableColumn id="10370" xr3:uid="{B7D2A39E-E14B-4ADC-8651-D6184F3F7C80}" name="Colonne10370"/>
    <tableColumn id="10371" xr3:uid="{36FC4D3E-247A-4B58-A239-3ED70D0BE2C7}" name="Colonne10371"/>
    <tableColumn id="10372" xr3:uid="{DD253BBC-A97A-4DD1-A563-56E163357C58}" name="Colonne10372"/>
    <tableColumn id="10373" xr3:uid="{CED83091-CA05-4080-BB83-56D46868A4F0}" name="Colonne10373"/>
    <tableColumn id="10374" xr3:uid="{D909904F-6BE6-48B7-82DC-E40578EEEF58}" name="Colonne10374"/>
    <tableColumn id="10375" xr3:uid="{77EF95FE-3840-417A-85D8-4F53345FEE3B}" name="Colonne10375"/>
    <tableColumn id="10376" xr3:uid="{5DED13A2-4F38-4E89-9BFE-B40169E36BE6}" name="Colonne10376"/>
    <tableColumn id="10377" xr3:uid="{55CB3E04-9975-4401-874B-E444350998E9}" name="Colonne10377"/>
    <tableColumn id="10378" xr3:uid="{983CDB7E-7905-4EBA-AE53-4E710A30F90B}" name="Colonne10378"/>
    <tableColumn id="10379" xr3:uid="{4D142B35-D30D-478F-8BE9-095FB5E77234}" name="Colonne10379"/>
    <tableColumn id="10380" xr3:uid="{3833AF81-711C-47A5-A173-F2EDC9152C35}" name="Colonne10380"/>
    <tableColumn id="10381" xr3:uid="{1EC159D3-9C33-490D-A8AD-F797CBE13622}" name="Colonne10381"/>
    <tableColumn id="10382" xr3:uid="{74D429FE-6C2D-488A-9524-B91D3004ACFF}" name="Colonne10382"/>
    <tableColumn id="10383" xr3:uid="{D3DD06E2-3C6B-44DC-9117-235E62D2E32D}" name="Colonne10383"/>
    <tableColumn id="10384" xr3:uid="{3B22C744-4223-40C9-8FC4-9708F1ECA055}" name="Colonne10384"/>
    <tableColumn id="10385" xr3:uid="{7DC7BC45-6A87-411E-9473-FC37AB255465}" name="Colonne10385"/>
    <tableColumn id="10386" xr3:uid="{DB406287-6F86-4840-ADFD-7170720D0E7A}" name="Colonne10386"/>
    <tableColumn id="10387" xr3:uid="{09843E31-A47F-4B03-B32E-4EDE4D7A4B53}" name="Colonne10387"/>
    <tableColumn id="10388" xr3:uid="{22D41B94-E90B-41C3-9BF7-1AC66CA39AE2}" name="Colonne10388"/>
    <tableColumn id="10389" xr3:uid="{ECD519D2-9050-4814-870D-773BB93EDC34}" name="Colonne10389"/>
    <tableColumn id="10390" xr3:uid="{7257132B-96A3-4F9D-A134-F61A90F392CE}" name="Colonne10390"/>
    <tableColumn id="10391" xr3:uid="{ECAD395B-990A-46BE-B7DE-B6527DA4D0A0}" name="Colonne10391"/>
    <tableColumn id="10392" xr3:uid="{75F34754-E5A4-46FB-9507-F7297A593F6F}" name="Colonne10392"/>
    <tableColumn id="10393" xr3:uid="{AD183463-B888-4E0A-BB1F-5847164EAEC4}" name="Colonne10393"/>
    <tableColumn id="10394" xr3:uid="{C11DE1B8-92AE-4DEF-A652-05DC779575BD}" name="Colonne10394"/>
    <tableColumn id="10395" xr3:uid="{9F82251D-EE7C-4F7B-8C8F-76E774FC7CE6}" name="Colonne10395"/>
    <tableColumn id="10396" xr3:uid="{8C85E44C-12D3-4A50-8FE7-B2BFB1073637}" name="Colonne10396"/>
    <tableColumn id="10397" xr3:uid="{77A56491-92C3-41CD-8D0A-C8F604148EBB}" name="Colonne10397"/>
    <tableColumn id="10398" xr3:uid="{04F68813-2001-4B50-9F86-8D6513DD2B02}" name="Colonne10398"/>
    <tableColumn id="10399" xr3:uid="{892F90C7-B38B-43B5-89AF-AA6094680597}" name="Colonne10399"/>
    <tableColumn id="10400" xr3:uid="{212F5057-A562-4432-8C43-9E18144E25D8}" name="Colonne10400"/>
    <tableColumn id="10401" xr3:uid="{A853B727-8947-4984-B79B-2A22227F76C7}" name="Colonne10401"/>
    <tableColumn id="10402" xr3:uid="{27E047D5-37EE-42D4-BB9B-0A25EB797A86}" name="Colonne10402"/>
    <tableColumn id="10403" xr3:uid="{FC941BAE-96B8-4D0C-A0FF-FC0404849E06}" name="Colonne10403"/>
    <tableColumn id="10404" xr3:uid="{C547B720-A237-4841-9E4F-28297F86D891}" name="Colonne10404"/>
    <tableColumn id="10405" xr3:uid="{216E928C-5A90-4F27-99F8-CEA52A8C751B}" name="Colonne10405"/>
    <tableColumn id="10406" xr3:uid="{4906FFE4-0DCA-4C2F-A240-5545A77248DE}" name="Colonne10406"/>
    <tableColumn id="10407" xr3:uid="{98A7EA97-E968-40F0-BD86-9B93B14F7A6B}" name="Colonne10407"/>
    <tableColumn id="10408" xr3:uid="{82C49A5D-861C-4B5A-ABA3-17E50A7C6E7E}" name="Colonne10408"/>
    <tableColumn id="10409" xr3:uid="{F7E4A71A-87EF-4501-B870-49E879E996F9}" name="Colonne10409"/>
    <tableColumn id="10410" xr3:uid="{C714714E-8A47-4E9E-9A66-6DDB738C06E8}" name="Colonne10410"/>
    <tableColumn id="10411" xr3:uid="{AFFE4AEC-9D08-44BE-888F-6C6EBA8AD6D4}" name="Colonne10411"/>
    <tableColumn id="10412" xr3:uid="{8D5D2705-E78E-4D56-B610-9E83F2067E74}" name="Colonne10412"/>
    <tableColumn id="10413" xr3:uid="{F4BA5901-4F14-477B-AD9B-2F193092A805}" name="Colonne10413"/>
    <tableColumn id="10414" xr3:uid="{F0C8F2D6-758A-4E8A-A871-55530EEE4949}" name="Colonne10414"/>
    <tableColumn id="10415" xr3:uid="{3F2196BE-A2B0-4D5A-AB4D-304A41EB43DC}" name="Colonne10415"/>
    <tableColumn id="10416" xr3:uid="{B003802F-72C1-4914-B93E-671E30CAA2E2}" name="Colonne10416"/>
    <tableColumn id="10417" xr3:uid="{5B7CD371-16D9-4A6F-808C-C1132E730C62}" name="Colonne10417"/>
    <tableColumn id="10418" xr3:uid="{0D0EE2E6-1BC7-4417-B057-F92BFB0E5EB0}" name="Colonne10418"/>
    <tableColumn id="10419" xr3:uid="{E7DBA2F5-9135-419A-AA5F-A0D31F8EE5BA}" name="Colonne10419"/>
    <tableColumn id="10420" xr3:uid="{82E9C2AB-3EED-4983-A75F-F559D5DC9A87}" name="Colonne10420"/>
    <tableColumn id="10421" xr3:uid="{ABCD857D-2FC6-4B31-A615-A72A89E619C2}" name="Colonne10421"/>
    <tableColumn id="10422" xr3:uid="{5112AC77-0FA7-4CA3-BC53-4B790C5EB961}" name="Colonne10422"/>
    <tableColumn id="10423" xr3:uid="{CB0CF316-E6A0-4D37-B67C-81B298EF6FE2}" name="Colonne10423"/>
    <tableColumn id="10424" xr3:uid="{5BB642CB-5B13-4A40-AC87-C00A38A3C7CE}" name="Colonne10424"/>
    <tableColumn id="10425" xr3:uid="{20D02BB3-5400-4D2F-A7AA-60EBF1D265FE}" name="Colonne10425"/>
    <tableColumn id="10426" xr3:uid="{2C86FD1E-C36D-4508-B69F-6F0B3F291826}" name="Colonne10426"/>
    <tableColumn id="10427" xr3:uid="{5BD56021-CBCD-4978-839C-5E27A43AAF24}" name="Colonne10427"/>
    <tableColumn id="10428" xr3:uid="{35B799C9-8A83-4BFC-8D0C-31BB986D4246}" name="Colonne10428"/>
    <tableColumn id="10429" xr3:uid="{A65B241C-9430-416E-B974-A7E490784108}" name="Colonne10429"/>
    <tableColumn id="10430" xr3:uid="{ED380EFE-2FBF-4DE4-B7AF-CE07F1E01707}" name="Colonne10430"/>
    <tableColumn id="10431" xr3:uid="{437DC798-BFA5-4640-8F7B-DABBA9D42F5E}" name="Colonne10431"/>
    <tableColumn id="10432" xr3:uid="{7B964B70-6AE1-4F58-9547-0C0FFE741B0D}" name="Colonne10432"/>
    <tableColumn id="10433" xr3:uid="{F7DB8C39-1151-4E6C-8DEC-0BC533A1617C}" name="Colonne10433"/>
    <tableColumn id="10434" xr3:uid="{09118ADC-90E5-4A13-97B7-A2D20B39ABF9}" name="Colonne10434"/>
    <tableColumn id="10435" xr3:uid="{6D18DC90-5116-41B3-B132-9937C0E1D584}" name="Colonne10435"/>
    <tableColumn id="10436" xr3:uid="{3152384B-38C3-4B9B-BB1A-80E8B2FC5111}" name="Colonne10436"/>
    <tableColumn id="10437" xr3:uid="{86A3DAFC-A650-49BC-8BD7-DC0C083B0367}" name="Colonne10437"/>
    <tableColumn id="10438" xr3:uid="{ACAAC6B6-1D1B-4988-9142-C76C515C1427}" name="Colonne10438"/>
    <tableColumn id="10439" xr3:uid="{E2B74AAD-3737-4214-AB5A-C3C3E7775D73}" name="Colonne10439"/>
    <tableColumn id="10440" xr3:uid="{7B35671E-BFBA-4DC6-ABB7-41B2FD097A9B}" name="Colonne10440"/>
    <tableColumn id="10441" xr3:uid="{5EE77CA0-1161-430C-B07E-E75881BD9EDD}" name="Colonne10441"/>
    <tableColumn id="10442" xr3:uid="{3EA26802-E520-42E5-86D3-5A0E3D47B539}" name="Colonne10442"/>
    <tableColumn id="10443" xr3:uid="{B2D6666F-7BCF-4FDA-A9C9-5695DD2B2343}" name="Colonne10443"/>
    <tableColumn id="10444" xr3:uid="{A8737770-17FC-456E-964C-2B173670C096}" name="Colonne10444"/>
    <tableColumn id="10445" xr3:uid="{1FA3AE11-517B-4B90-BFE8-ACBF5F5095CE}" name="Colonne10445"/>
    <tableColumn id="10446" xr3:uid="{2B3794C4-5ECA-4B5E-BC8B-7CC5692A0224}" name="Colonne10446"/>
    <tableColumn id="10447" xr3:uid="{E7B71C64-ABA0-47FD-92F9-F3C9A52B2CE1}" name="Colonne10447"/>
    <tableColumn id="10448" xr3:uid="{73FCD711-A24F-4DF9-9E46-6B33D6447FED}" name="Colonne10448"/>
    <tableColumn id="10449" xr3:uid="{8E16B3EF-7E6D-4F85-BD42-CD9F6C33A567}" name="Colonne10449"/>
    <tableColumn id="10450" xr3:uid="{F3240681-94D7-4154-BD32-4481B688D0BB}" name="Colonne10450"/>
    <tableColumn id="10451" xr3:uid="{8FB2ABD8-CB10-40BB-ABED-ED4CFA2BA7DD}" name="Colonne10451"/>
    <tableColumn id="10452" xr3:uid="{0BCDB0C2-02B1-4CB1-8457-6F07886A602F}" name="Colonne10452"/>
    <tableColumn id="10453" xr3:uid="{3FFB12B2-4EFB-45AE-B54C-0E4BD4E77805}" name="Colonne10453"/>
    <tableColumn id="10454" xr3:uid="{E94B1458-A5CE-4935-98A8-9CA83E93C8D4}" name="Colonne10454"/>
    <tableColumn id="10455" xr3:uid="{A6A59927-F61D-4235-97C8-558390A436F0}" name="Colonne10455"/>
    <tableColumn id="10456" xr3:uid="{E31F61A4-2645-4702-B1E6-7AA2941ADAC8}" name="Colonne10456"/>
    <tableColumn id="10457" xr3:uid="{578671A2-8B81-4F9A-97E8-0B5A091B5F91}" name="Colonne10457"/>
    <tableColumn id="10458" xr3:uid="{B25569EE-0B0A-43B9-9EF4-8F98E25BEC70}" name="Colonne10458"/>
    <tableColumn id="10459" xr3:uid="{3728D960-AAD4-4F96-A36F-882A4A832E2B}" name="Colonne10459"/>
    <tableColumn id="10460" xr3:uid="{4326A7DF-2FD6-4EEB-9FF0-0290121FF14B}" name="Colonne10460"/>
    <tableColumn id="10461" xr3:uid="{83410E54-409D-4A41-833E-825D99EFECA7}" name="Colonne10461"/>
    <tableColumn id="10462" xr3:uid="{B0DE9B1C-A12B-42B9-A80D-33DD14D7431A}" name="Colonne10462"/>
    <tableColumn id="10463" xr3:uid="{7201D8CE-7E8A-4238-943B-251BE42524BE}" name="Colonne10463"/>
    <tableColumn id="10464" xr3:uid="{E916B496-42EC-4D74-8B16-BC4A90F0C015}" name="Colonne10464"/>
    <tableColumn id="10465" xr3:uid="{D365E8E2-48F6-4756-A919-C9CE9D8D3DD5}" name="Colonne10465"/>
    <tableColumn id="10466" xr3:uid="{3DA5807C-6BAF-4840-9425-6AA4AF12B1E7}" name="Colonne10466"/>
    <tableColumn id="10467" xr3:uid="{EE0805F6-BA2D-4AE6-AD42-B7D9091214AB}" name="Colonne10467"/>
    <tableColumn id="10468" xr3:uid="{D4082238-A143-4C00-A478-67018940B91D}" name="Colonne10468"/>
    <tableColumn id="10469" xr3:uid="{1812ACAB-0DD4-4C3A-AD0F-8C8F8F2A1190}" name="Colonne10469"/>
    <tableColumn id="10470" xr3:uid="{6BF27A85-0E81-462B-94BD-966CFB331945}" name="Colonne10470"/>
    <tableColumn id="10471" xr3:uid="{9816C03F-C791-473C-B2A0-76C23F84742E}" name="Colonne10471"/>
    <tableColumn id="10472" xr3:uid="{528B58EC-3112-4118-81D5-9107BF130FED}" name="Colonne10472"/>
    <tableColumn id="10473" xr3:uid="{32876D3F-17E7-4115-B40D-BD70F0D4C329}" name="Colonne10473"/>
    <tableColumn id="10474" xr3:uid="{5E0F7F46-8DD8-48D1-923A-56BB59FC07A8}" name="Colonne10474"/>
    <tableColumn id="10475" xr3:uid="{6A0DDC0B-3CD9-4581-BDBB-462D6F6CF142}" name="Colonne10475"/>
    <tableColumn id="10476" xr3:uid="{11093666-183F-4D40-89A1-FB2033F82AB2}" name="Colonne10476"/>
    <tableColumn id="10477" xr3:uid="{51057FB4-915D-432D-941A-4B74142DAC31}" name="Colonne10477"/>
    <tableColumn id="10478" xr3:uid="{EFD3D7D5-DD61-4C40-96E2-B5BFE43AEBAE}" name="Colonne10478"/>
    <tableColumn id="10479" xr3:uid="{18C1F671-789A-4A82-A76D-153365130CE0}" name="Colonne10479"/>
    <tableColumn id="10480" xr3:uid="{22495957-3D4D-4168-9A9A-9587F9604968}" name="Colonne10480"/>
    <tableColumn id="10481" xr3:uid="{47D27396-CE4F-4DC9-A46E-05F34EF4DED6}" name="Colonne10481"/>
    <tableColumn id="10482" xr3:uid="{99D15906-A988-46A1-8611-C7430C00ADFF}" name="Colonne10482"/>
    <tableColumn id="10483" xr3:uid="{34102427-6F9A-44B3-A7B5-F83D6D02E5C2}" name="Colonne10483"/>
    <tableColumn id="10484" xr3:uid="{5D38A5C2-5A5D-4B71-95A2-62D641AC2C47}" name="Colonne10484"/>
    <tableColumn id="10485" xr3:uid="{480D05BD-107B-4703-84A1-E9CA78FDD30A}" name="Colonne10485"/>
    <tableColumn id="10486" xr3:uid="{ACA80830-CD1F-4DAB-AC7C-A23593F92BCB}" name="Colonne10486"/>
    <tableColumn id="10487" xr3:uid="{FFFA42B8-3E33-45D5-A029-6BD38D2AA97C}" name="Colonne10487"/>
    <tableColumn id="10488" xr3:uid="{72E74277-C61D-4D7C-8CBF-85689DC546DC}" name="Colonne10488"/>
    <tableColumn id="10489" xr3:uid="{175440A0-88D0-440A-9D27-9233E9DCC7C6}" name="Colonne10489"/>
    <tableColumn id="10490" xr3:uid="{153B07F7-AC68-43F3-967A-D576960FCA1C}" name="Colonne10490"/>
    <tableColumn id="10491" xr3:uid="{6A08B68D-6471-4B67-AFE0-FE88C95818F9}" name="Colonne10491"/>
    <tableColumn id="10492" xr3:uid="{D77D59AB-DE6D-41E1-B28B-56410A2146C7}" name="Colonne10492"/>
    <tableColumn id="10493" xr3:uid="{21478788-98B3-4F3C-810A-55C139BFA8B4}" name="Colonne10493"/>
    <tableColumn id="10494" xr3:uid="{0C6AB992-6E63-4C72-BDF5-759A716C09B8}" name="Colonne10494"/>
    <tableColumn id="10495" xr3:uid="{E51FBD4E-7646-4DFE-B463-62FC9CED6E64}" name="Colonne10495"/>
    <tableColumn id="10496" xr3:uid="{0D5CE29A-B2E5-46BA-9CA7-22C1623C9833}" name="Colonne10496"/>
    <tableColumn id="10497" xr3:uid="{EC17E8D7-DDF8-4BAE-B7B4-D0EDFA6573A4}" name="Colonne10497"/>
    <tableColumn id="10498" xr3:uid="{28402B35-2C0C-449B-B6C3-DD85C0C1D4FB}" name="Colonne10498"/>
    <tableColumn id="10499" xr3:uid="{2CD57EB4-8ED4-4951-B0B9-7F5CFA0E0CC2}" name="Colonne10499"/>
    <tableColumn id="10500" xr3:uid="{E88B46F4-C381-4431-9F21-FF1CAE885D90}" name="Colonne10500"/>
    <tableColumn id="10501" xr3:uid="{BDFA95BD-AAA0-4648-A299-8FCC7050CA3B}" name="Colonne10501"/>
    <tableColumn id="10502" xr3:uid="{3851C463-86D7-4615-BC47-BA324AAC5F41}" name="Colonne10502"/>
    <tableColumn id="10503" xr3:uid="{AC748BCB-BD79-4A2D-80C4-BE9E78E46559}" name="Colonne10503"/>
    <tableColumn id="10504" xr3:uid="{D6191A7C-FA0F-4FE6-BBF7-EE55E64D47FF}" name="Colonne10504"/>
    <tableColumn id="10505" xr3:uid="{922640F3-EBAB-4A36-9786-30B18AD75F24}" name="Colonne10505"/>
    <tableColumn id="10506" xr3:uid="{250324B4-8146-425B-9F80-E9E24ADE5E60}" name="Colonne10506"/>
    <tableColumn id="10507" xr3:uid="{206B39FB-77CC-420C-9280-8300A86DC33B}" name="Colonne10507"/>
    <tableColumn id="10508" xr3:uid="{50FE3A3D-4DD5-4947-885B-33BDA3BC294C}" name="Colonne10508"/>
    <tableColumn id="10509" xr3:uid="{0283DBC4-F3B4-4D2D-8794-F76FB7992555}" name="Colonne10509"/>
    <tableColumn id="10510" xr3:uid="{4F692647-1B58-4FEE-89F5-C88C40E635A4}" name="Colonne10510"/>
    <tableColumn id="10511" xr3:uid="{633E4A7A-81F9-4DC2-81C9-C0BDE67C26B5}" name="Colonne10511"/>
    <tableColumn id="10512" xr3:uid="{FC8D7E94-7A4F-4B31-A120-46EAF0B15A62}" name="Colonne10512"/>
    <tableColumn id="10513" xr3:uid="{DECE46B6-1848-4285-8736-D739F5073AA3}" name="Colonne10513"/>
    <tableColumn id="10514" xr3:uid="{20A24127-5BC9-46A0-9896-04E7F0ED3A41}" name="Colonne10514"/>
    <tableColumn id="10515" xr3:uid="{8D265117-9F69-4E18-9F1D-A5DD2192B38E}" name="Colonne10515"/>
    <tableColumn id="10516" xr3:uid="{885B993B-6532-4B65-9896-F31C3D525096}" name="Colonne10516"/>
    <tableColumn id="10517" xr3:uid="{AC37D886-CA94-4CD5-9622-FA2B0ACCBD63}" name="Colonne10517"/>
    <tableColumn id="10518" xr3:uid="{E567EE3A-A42B-4B39-AF33-4A421569429F}" name="Colonne10518"/>
    <tableColumn id="10519" xr3:uid="{EAB3CEAA-509C-4474-8B47-6BAE920D099A}" name="Colonne10519"/>
    <tableColumn id="10520" xr3:uid="{EBF49B90-8343-48D8-A9E6-93A82BC10CA2}" name="Colonne10520"/>
    <tableColumn id="10521" xr3:uid="{D3E72757-D040-4C05-88DA-2F5A175042F7}" name="Colonne10521"/>
    <tableColumn id="10522" xr3:uid="{E8C07F85-7382-4515-8CA6-1D076635CF1C}" name="Colonne10522"/>
    <tableColumn id="10523" xr3:uid="{DC928D93-F4CA-4DA2-A572-B9BC358777EA}" name="Colonne10523"/>
    <tableColumn id="10524" xr3:uid="{BAC5671D-E1DF-4F4A-9EF8-8D9A46EBFBB0}" name="Colonne10524"/>
    <tableColumn id="10525" xr3:uid="{136702B7-B3FA-49C8-8BC6-6F93B13CFDBC}" name="Colonne10525"/>
    <tableColumn id="10526" xr3:uid="{796962B5-8FCC-4D58-8F39-8B14D248F0E0}" name="Colonne10526"/>
    <tableColumn id="10527" xr3:uid="{3A79189A-17F3-48A8-A2E3-ED72948C4ED8}" name="Colonne10527"/>
    <tableColumn id="10528" xr3:uid="{1E08F3AA-9851-4B4C-B51F-24B6D8051F33}" name="Colonne10528"/>
    <tableColumn id="10529" xr3:uid="{E59CEC1E-FFEF-44FF-B125-AEC4858C031F}" name="Colonne10529"/>
    <tableColumn id="10530" xr3:uid="{E21FE718-218C-4147-BA87-2052745DACC5}" name="Colonne10530"/>
    <tableColumn id="10531" xr3:uid="{B91FA2FB-C2C6-4080-AF81-86A68EFA6390}" name="Colonne10531"/>
    <tableColumn id="10532" xr3:uid="{E3F935B7-3F0A-4D64-8F62-E8324C0BC42D}" name="Colonne10532"/>
    <tableColumn id="10533" xr3:uid="{376A4D97-0AD3-4C1D-8AFD-0AB4EDB0C71D}" name="Colonne10533"/>
    <tableColumn id="10534" xr3:uid="{DB3C04D0-6EE3-4A48-AE94-CD8B5F54236E}" name="Colonne10534"/>
    <tableColumn id="10535" xr3:uid="{95E4A5AC-56A7-43BC-B163-9318EDCC5DEF}" name="Colonne10535"/>
    <tableColumn id="10536" xr3:uid="{A04E3705-1EF6-431C-B448-DD445B6A22E9}" name="Colonne10536"/>
    <tableColumn id="10537" xr3:uid="{E90F04B1-0310-443D-B131-AFB09966F5E5}" name="Colonne10537"/>
    <tableColumn id="10538" xr3:uid="{6ADF99B6-118E-4ADC-9C57-8E11397AFC6A}" name="Colonne10538"/>
    <tableColumn id="10539" xr3:uid="{A0250B4D-DA49-462F-8309-7A60D1D4D87F}" name="Colonne10539"/>
    <tableColumn id="10540" xr3:uid="{BA2CF7D1-64F9-4AD1-B317-CCCB619DB515}" name="Colonne10540"/>
    <tableColumn id="10541" xr3:uid="{DA5D185F-F809-45CB-A888-43A98F474C32}" name="Colonne10541"/>
    <tableColumn id="10542" xr3:uid="{F21D161E-4DFA-409C-910D-5CBCEC1F90B0}" name="Colonne10542"/>
    <tableColumn id="10543" xr3:uid="{1C746D01-C18F-4CA6-9FD3-CBAFD3E03D20}" name="Colonne10543"/>
    <tableColumn id="10544" xr3:uid="{47469FC6-58D5-4785-8F0D-8946DE0AEE4E}" name="Colonne10544"/>
    <tableColumn id="10545" xr3:uid="{FEAAE8F5-1998-4225-8987-BB16926384B6}" name="Colonne10545"/>
    <tableColumn id="10546" xr3:uid="{CA19E766-7246-46F7-9239-6029DC279D33}" name="Colonne10546"/>
    <tableColumn id="10547" xr3:uid="{C7B8D693-42E7-4470-B00F-A4483A8A5254}" name="Colonne10547"/>
    <tableColumn id="10548" xr3:uid="{16D0B3C8-5EAE-42EF-B20E-FC85F6458A72}" name="Colonne10548"/>
    <tableColumn id="10549" xr3:uid="{7918A4AA-5763-4D03-A4BF-972AB73D0C8E}" name="Colonne10549"/>
    <tableColumn id="10550" xr3:uid="{CB5AE41D-82C3-42E6-8ABC-2DA41FBE55CE}" name="Colonne10550"/>
    <tableColumn id="10551" xr3:uid="{127991A3-EA52-4F61-AF6D-C272DFB91C5D}" name="Colonne10551"/>
    <tableColumn id="10552" xr3:uid="{ED23B7BB-1F42-46A4-9B07-0B757D14E8A8}" name="Colonne10552"/>
    <tableColumn id="10553" xr3:uid="{852E5430-60AE-4265-834B-65937C090C74}" name="Colonne10553"/>
    <tableColumn id="10554" xr3:uid="{629143F1-9BFC-4041-9549-FC3223214AC6}" name="Colonne10554"/>
    <tableColumn id="10555" xr3:uid="{328DB465-F98E-47E8-BE1F-A5577A44524C}" name="Colonne10555"/>
    <tableColumn id="10556" xr3:uid="{0188E9D0-BD94-4C08-817F-AE7F6A00E51A}" name="Colonne10556"/>
    <tableColumn id="10557" xr3:uid="{A229C67E-E794-4FCB-A6E0-4F2949F0C56E}" name="Colonne10557"/>
    <tableColumn id="10558" xr3:uid="{A678C17E-1986-445C-882A-F2E3402209CC}" name="Colonne10558"/>
    <tableColumn id="10559" xr3:uid="{517F54F3-7DE6-4EBA-9F40-1B0E7A3CA659}" name="Colonne10559"/>
    <tableColumn id="10560" xr3:uid="{3D985E0A-12A0-45D8-9A5A-9DA956EC1D01}" name="Colonne10560"/>
    <tableColumn id="10561" xr3:uid="{B394AF8A-99C4-47F5-BB74-93C7E026F2BA}" name="Colonne10561"/>
    <tableColumn id="10562" xr3:uid="{7068E533-8AB4-42FF-86FA-0B72C1A34B7A}" name="Colonne10562"/>
    <tableColumn id="10563" xr3:uid="{CCBBF443-CF2F-4515-BD3D-159A21C32941}" name="Colonne10563"/>
    <tableColumn id="10564" xr3:uid="{ACBB428E-2713-48EF-BB66-1C0C5B28BD63}" name="Colonne10564"/>
    <tableColumn id="10565" xr3:uid="{B007A3D2-8EE3-4845-8694-7BDB6E11C244}" name="Colonne10565"/>
    <tableColumn id="10566" xr3:uid="{28279F5F-8E88-4841-B699-9D0F822CBF27}" name="Colonne10566"/>
    <tableColumn id="10567" xr3:uid="{8AEC889E-C5A5-4FF7-8CC4-C03EC0589348}" name="Colonne10567"/>
    <tableColumn id="10568" xr3:uid="{0F3CD30E-DE54-46BD-8F8D-3628D5135C87}" name="Colonne10568"/>
    <tableColumn id="10569" xr3:uid="{C59C89C4-06C7-45FD-AD2C-63FDD0D04130}" name="Colonne10569"/>
    <tableColumn id="10570" xr3:uid="{7DE4CA7A-D817-49D7-ACD5-7B0BA7EE5BC2}" name="Colonne10570"/>
    <tableColumn id="10571" xr3:uid="{241B2240-8F72-48C6-8964-82E2E73080A0}" name="Colonne10571"/>
    <tableColumn id="10572" xr3:uid="{8B1291EE-4D5A-4FF6-93C8-A84CF503ED53}" name="Colonne10572"/>
    <tableColumn id="10573" xr3:uid="{778CE540-8A59-4E1E-93C1-12B78B74D148}" name="Colonne10573"/>
    <tableColumn id="10574" xr3:uid="{860A274B-3FA3-4107-8C04-6684639604FA}" name="Colonne10574"/>
    <tableColumn id="10575" xr3:uid="{21738513-D2F9-471C-827D-581B138621A3}" name="Colonne10575"/>
    <tableColumn id="10576" xr3:uid="{1DA52204-54BC-4194-931E-20F9960B4536}" name="Colonne10576"/>
    <tableColumn id="10577" xr3:uid="{B909E929-B75B-4B95-8ADE-D2477EB5D07B}" name="Colonne10577"/>
    <tableColumn id="10578" xr3:uid="{459C4343-8CED-4362-A9C9-714A2447ED79}" name="Colonne10578"/>
    <tableColumn id="10579" xr3:uid="{99D4E30E-E023-45CC-818D-550A88D8DCC0}" name="Colonne10579"/>
    <tableColumn id="10580" xr3:uid="{8139E76E-D782-4CF8-B130-0E66BCF1F897}" name="Colonne10580"/>
    <tableColumn id="10581" xr3:uid="{28BA9B88-BE26-40CD-930F-76182AFBC23F}" name="Colonne10581"/>
    <tableColumn id="10582" xr3:uid="{61046C36-9CB0-44D4-B0CE-A1FCA6B804D6}" name="Colonne10582"/>
    <tableColumn id="10583" xr3:uid="{9E98E2A0-2428-4CE2-9D3B-FB157F8F1A10}" name="Colonne10583"/>
    <tableColumn id="10584" xr3:uid="{437D8013-B1F8-4E61-8309-E64B6EF9AA2D}" name="Colonne10584"/>
    <tableColumn id="10585" xr3:uid="{C66F41F0-8A92-4E22-AD09-A35293A12ECD}" name="Colonne10585"/>
    <tableColumn id="10586" xr3:uid="{CB1740BB-697A-441A-98A8-B529B1DC6BB0}" name="Colonne10586"/>
    <tableColumn id="10587" xr3:uid="{06C0A943-722D-499A-8204-AE684436BEAB}" name="Colonne10587"/>
    <tableColumn id="10588" xr3:uid="{79509095-B838-43F5-A164-EE2065FE3708}" name="Colonne10588"/>
    <tableColumn id="10589" xr3:uid="{54B0E92D-EB9A-42D3-ADE2-676AB8EDFFE8}" name="Colonne10589"/>
    <tableColumn id="10590" xr3:uid="{AB1FF4BA-BDA2-4058-8312-DFDB145D4B3F}" name="Colonne10590"/>
    <tableColumn id="10591" xr3:uid="{5E4E0C33-6611-4EF2-9EAC-67FE7CD15160}" name="Colonne10591"/>
    <tableColumn id="10592" xr3:uid="{D3EC379E-0CEC-44CB-A7A5-289C620DB82E}" name="Colonne10592"/>
    <tableColumn id="10593" xr3:uid="{8F026A53-0ED0-4C50-A8B4-0B453D71701D}" name="Colonne10593"/>
    <tableColumn id="10594" xr3:uid="{B00A77F4-3993-44E7-8F6B-C9CAC4B5F98E}" name="Colonne10594"/>
    <tableColumn id="10595" xr3:uid="{F35655A5-391E-4D09-9B92-32647A39675F}" name="Colonne10595"/>
    <tableColumn id="10596" xr3:uid="{97C02B28-4C80-41F8-8A0F-43485A0DA063}" name="Colonne10596"/>
    <tableColumn id="10597" xr3:uid="{4EB20FEC-96E6-4CF7-8AD6-7AEAE06D8554}" name="Colonne10597"/>
    <tableColumn id="10598" xr3:uid="{B48B7D0A-0823-4543-BAC6-D3B953A36D3B}" name="Colonne10598"/>
    <tableColumn id="10599" xr3:uid="{C34A6186-586C-4E0B-B225-CE1308C2F888}" name="Colonne10599"/>
    <tableColumn id="10600" xr3:uid="{54433FCB-42FB-4315-B652-87F276FD20F5}" name="Colonne10600"/>
    <tableColumn id="10601" xr3:uid="{9F84AB6D-4D7E-4E7E-9A8D-BE6E7425E531}" name="Colonne10601"/>
    <tableColumn id="10602" xr3:uid="{C297A6D6-AEBC-44E5-94B2-F6648A92AB99}" name="Colonne10602"/>
    <tableColumn id="10603" xr3:uid="{9680FFD7-0D7F-4766-A54C-A6BD36B2DA36}" name="Colonne10603"/>
    <tableColumn id="10604" xr3:uid="{5C369838-5E4C-4F15-A306-CDC8303E8AF5}" name="Colonne10604"/>
    <tableColumn id="10605" xr3:uid="{FA54C9B7-AE66-4A29-A04A-570E58BB4B44}" name="Colonne10605"/>
    <tableColumn id="10606" xr3:uid="{3A4B35AA-119C-4344-BCB4-2468B7352056}" name="Colonne10606"/>
    <tableColumn id="10607" xr3:uid="{3FF7D8EC-46EE-4198-A3DD-042DC6E90D0C}" name="Colonne10607"/>
    <tableColumn id="10608" xr3:uid="{86A20F33-EFE2-4193-AFB4-31CFFB26B3FC}" name="Colonne10608"/>
    <tableColumn id="10609" xr3:uid="{FF3C663C-7E4B-4ACD-A551-98C02470F50D}" name="Colonne10609"/>
    <tableColumn id="10610" xr3:uid="{633AB5D4-E203-4331-B686-32C391E64B20}" name="Colonne10610"/>
    <tableColumn id="10611" xr3:uid="{CC518EE2-8930-4E83-A7F4-19D671CAE71D}" name="Colonne10611"/>
    <tableColumn id="10612" xr3:uid="{998270A8-3E47-423A-812D-8F4CE0421B17}" name="Colonne10612"/>
    <tableColumn id="10613" xr3:uid="{AD75EF31-386F-4DF2-A9A0-B8BF2BF503A8}" name="Colonne10613"/>
    <tableColumn id="10614" xr3:uid="{515B0659-5A4D-4CAE-8BAE-A0BFF298648E}" name="Colonne10614"/>
    <tableColumn id="10615" xr3:uid="{D21B07E8-F6DD-4B96-A28E-3683A3D24C8C}" name="Colonne10615"/>
    <tableColumn id="10616" xr3:uid="{A068FFA7-45C0-48C8-9C31-31E68060DE9F}" name="Colonne10616"/>
    <tableColumn id="10617" xr3:uid="{363FD440-FEF2-472D-A9F2-76BD0A4C98B4}" name="Colonne10617"/>
    <tableColumn id="10618" xr3:uid="{AA62B356-54E5-494F-9C4A-AFE0D2288C74}" name="Colonne10618"/>
    <tableColumn id="10619" xr3:uid="{CE4040B7-1675-434F-93C5-35384BCB31E9}" name="Colonne10619"/>
    <tableColumn id="10620" xr3:uid="{E0EDE72C-8289-436E-BD0E-C84021805E1E}" name="Colonne10620"/>
    <tableColumn id="10621" xr3:uid="{C12497CA-65BE-45E6-807A-AC36311A7FD1}" name="Colonne10621"/>
    <tableColumn id="10622" xr3:uid="{EC9D7D7B-168B-40A1-97B7-77F4132368AA}" name="Colonne10622"/>
    <tableColumn id="10623" xr3:uid="{5662A928-4A49-4BB5-ADA6-EF49CF369D02}" name="Colonne10623"/>
    <tableColumn id="10624" xr3:uid="{0D1653CB-C647-4250-92E1-1F59013DD143}" name="Colonne10624"/>
    <tableColumn id="10625" xr3:uid="{1C3E8E71-5C79-47D8-89BE-10FB9D8FA049}" name="Colonne10625"/>
    <tableColumn id="10626" xr3:uid="{5824262F-0896-4AD5-8294-5292498F3AF3}" name="Colonne10626"/>
    <tableColumn id="10627" xr3:uid="{2AF40586-9FCE-495A-BEFD-B2B8BDD850BC}" name="Colonne10627"/>
    <tableColumn id="10628" xr3:uid="{6654E3FF-8D40-477C-A229-FDBB5B6650F6}" name="Colonne10628"/>
    <tableColumn id="10629" xr3:uid="{6BC86C39-6F16-4BD6-BA85-835EB8FC7B23}" name="Colonne10629"/>
    <tableColumn id="10630" xr3:uid="{B4C009F7-69EF-42BE-89D2-8FEA96750866}" name="Colonne10630"/>
    <tableColumn id="10631" xr3:uid="{0E8D2891-4AC0-43E8-9D18-D3843BC8BD0D}" name="Colonne10631"/>
    <tableColumn id="10632" xr3:uid="{52D1BF6F-F2B9-42B5-98DC-49170064045C}" name="Colonne10632"/>
    <tableColumn id="10633" xr3:uid="{235FEF64-DDB3-4FAF-978A-67A05B675721}" name="Colonne10633"/>
    <tableColumn id="10634" xr3:uid="{66C8C160-B980-4537-900B-F8B54BA90D44}" name="Colonne10634"/>
    <tableColumn id="10635" xr3:uid="{CAB31A7C-6E94-4362-BBAA-D0A221B1F173}" name="Colonne10635"/>
    <tableColumn id="10636" xr3:uid="{3F257EBC-6150-4AA8-851E-F8373AD9E20D}" name="Colonne10636"/>
    <tableColumn id="10637" xr3:uid="{AD4F2356-3EBC-45FF-95C1-B21C605DBD97}" name="Colonne10637"/>
    <tableColumn id="10638" xr3:uid="{E5DAF8F9-FA1B-4912-AB5D-9654E7EA0D6E}" name="Colonne10638"/>
    <tableColumn id="10639" xr3:uid="{C8F128AD-2600-409B-8EB7-5BC8DF09066D}" name="Colonne10639"/>
    <tableColumn id="10640" xr3:uid="{E8446BA7-8A03-4D3D-A4C4-1E062BAC752D}" name="Colonne10640"/>
    <tableColumn id="10641" xr3:uid="{33141262-8785-4A2A-BC08-F078EE74CB25}" name="Colonne10641"/>
    <tableColumn id="10642" xr3:uid="{B5A36A4B-582B-4F20-93D5-3E4C3CD5E7E0}" name="Colonne10642"/>
    <tableColumn id="10643" xr3:uid="{ACA79A5D-7918-429A-BABF-7602291B72C0}" name="Colonne10643"/>
    <tableColumn id="10644" xr3:uid="{176976F8-2E70-4A5C-B638-6E1B51B603F4}" name="Colonne10644"/>
    <tableColumn id="10645" xr3:uid="{AAE75A1C-4175-4818-84A7-442B15169BF8}" name="Colonne10645"/>
    <tableColumn id="10646" xr3:uid="{6E1688FF-52E3-4503-B11F-C7438EA700DB}" name="Colonne10646"/>
    <tableColumn id="10647" xr3:uid="{D789EEDB-E5D6-45EC-9837-A223F5A2EA08}" name="Colonne10647"/>
    <tableColumn id="10648" xr3:uid="{3E96D57B-957D-4F0D-B429-AD355FAE49BF}" name="Colonne10648"/>
    <tableColumn id="10649" xr3:uid="{803E2BF4-8A95-44AD-8D39-565FD98BB37B}" name="Colonne10649"/>
    <tableColumn id="10650" xr3:uid="{AC678CCD-A309-42F1-B195-2C6FBE01ABB7}" name="Colonne10650"/>
    <tableColumn id="10651" xr3:uid="{E44F3E3C-7747-41AB-981D-31BD3824B6B1}" name="Colonne10651"/>
    <tableColumn id="10652" xr3:uid="{0B98977F-E75E-40FB-99FD-FBF951FAEC02}" name="Colonne10652"/>
    <tableColumn id="10653" xr3:uid="{28A4D988-2A2C-470B-A4CB-A6C3976DF8EA}" name="Colonne10653"/>
    <tableColumn id="10654" xr3:uid="{2806BBD8-6EBD-4F94-91A8-E3C0A866BD39}" name="Colonne10654"/>
    <tableColumn id="10655" xr3:uid="{48AC17FC-3934-4AC1-A6CA-F1B07B04330D}" name="Colonne10655"/>
    <tableColumn id="10656" xr3:uid="{7AFA3B69-FAD7-4860-9244-5E4C3BAF81E5}" name="Colonne10656"/>
    <tableColumn id="10657" xr3:uid="{562466CF-F3A4-4048-B61A-D370B55B72E5}" name="Colonne10657"/>
    <tableColumn id="10658" xr3:uid="{5B297690-0945-4248-A573-E5EDAD98BD15}" name="Colonne10658"/>
    <tableColumn id="10659" xr3:uid="{D71145B3-E9F5-4F04-A91C-5C1088760A17}" name="Colonne10659"/>
    <tableColumn id="10660" xr3:uid="{D8AAB05C-CEE3-40A8-8353-2276156127C7}" name="Colonne10660"/>
    <tableColumn id="10661" xr3:uid="{4490D840-9659-46ED-A69C-D122F926136C}" name="Colonne10661"/>
    <tableColumn id="10662" xr3:uid="{52EF123E-8D45-43A2-A466-19ED9C2E7773}" name="Colonne10662"/>
    <tableColumn id="10663" xr3:uid="{D33AE1E7-85D4-419D-8FF7-4007E5BE43DD}" name="Colonne10663"/>
    <tableColumn id="10664" xr3:uid="{BF2E0274-5ADB-458B-8ED2-4D939A0F6982}" name="Colonne10664"/>
    <tableColumn id="10665" xr3:uid="{7055FD8C-8514-48A1-819F-3303BDAD5DE4}" name="Colonne10665"/>
    <tableColumn id="10666" xr3:uid="{EB3D8C6D-713F-471E-B4DA-4228F899A21F}" name="Colonne10666"/>
    <tableColumn id="10667" xr3:uid="{BA8D4E63-69BF-4AA8-A119-82A8B0835A04}" name="Colonne10667"/>
    <tableColumn id="10668" xr3:uid="{E81C771D-4EE4-4256-9386-7B87D8B50970}" name="Colonne10668"/>
    <tableColumn id="10669" xr3:uid="{007CFCAD-4308-40D0-AFBE-F8E38EEB8C5E}" name="Colonne10669"/>
    <tableColumn id="10670" xr3:uid="{9B440426-A9B1-4D6D-BE39-A6B09E2A10AD}" name="Colonne10670"/>
    <tableColumn id="10671" xr3:uid="{D587E312-A47D-4371-AF92-CFAEDC6B7B85}" name="Colonne10671"/>
    <tableColumn id="10672" xr3:uid="{918D2E33-B8C0-42C8-A073-5954203D3241}" name="Colonne10672"/>
    <tableColumn id="10673" xr3:uid="{980B7465-AEF6-4319-8A9A-17B54BAE37EC}" name="Colonne10673"/>
    <tableColumn id="10674" xr3:uid="{4AFA72CB-1B43-4028-A146-B87AFD702A59}" name="Colonne10674"/>
    <tableColumn id="10675" xr3:uid="{D0C70A09-0DE7-41B0-9D32-07A8A23B75C1}" name="Colonne10675"/>
    <tableColumn id="10676" xr3:uid="{CED3D884-7D8D-4042-8551-7D7FD6425D4F}" name="Colonne10676"/>
    <tableColumn id="10677" xr3:uid="{F51B2280-2509-4693-9F0D-CBF38EA97AD1}" name="Colonne10677"/>
    <tableColumn id="10678" xr3:uid="{E0660B0A-A439-4EF3-B64E-605FD4B9AA38}" name="Colonne10678"/>
    <tableColumn id="10679" xr3:uid="{A037D639-1BC7-4D4C-8907-59FE6F66CBD3}" name="Colonne10679"/>
    <tableColumn id="10680" xr3:uid="{4BF24178-1F03-4052-BB60-14F260EFB26E}" name="Colonne10680"/>
    <tableColumn id="10681" xr3:uid="{BC9E807A-E976-4A8F-A1F8-48E51F214959}" name="Colonne10681"/>
    <tableColumn id="10682" xr3:uid="{F5CDF2A6-0593-4129-810C-D1727AB7E13F}" name="Colonne10682"/>
    <tableColumn id="10683" xr3:uid="{1F19267B-6320-443F-BB78-C3E4A4A340F9}" name="Colonne10683"/>
    <tableColumn id="10684" xr3:uid="{BF716343-1C8B-43D1-83EA-881A6236B726}" name="Colonne10684"/>
    <tableColumn id="10685" xr3:uid="{0E8E429F-367F-497D-A89F-47382F764115}" name="Colonne10685"/>
    <tableColumn id="10686" xr3:uid="{26D21F53-1C19-45F9-B05E-A647AD22E32B}" name="Colonne10686"/>
    <tableColumn id="10687" xr3:uid="{BB4FD980-FB4B-4280-A331-D3F3D9D09C2E}" name="Colonne10687"/>
    <tableColumn id="10688" xr3:uid="{FABC045E-F153-4F37-89CC-AFD68A178902}" name="Colonne10688"/>
    <tableColumn id="10689" xr3:uid="{EF4420BB-42F7-414B-B626-2F0098BF3AF8}" name="Colonne10689"/>
    <tableColumn id="10690" xr3:uid="{DDEE2D54-C924-48A8-8DB4-97E03CAA1CEA}" name="Colonne10690"/>
    <tableColumn id="10691" xr3:uid="{41071E5F-0F69-4E56-8743-4ECF65F77E0E}" name="Colonne10691"/>
    <tableColumn id="10692" xr3:uid="{1E85C16A-D62E-477D-BD9C-94DF6E5521AC}" name="Colonne10692"/>
    <tableColumn id="10693" xr3:uid="{8657F926-562D-4932-ADF2-21800477221B}" name="Colonne10693"/>
    <tableColumn id="10694" xr3:uid="{26131DFC-7BED-4DFF-B668-C04D4EF8FBBE}" name="Colonne10694"/>
    <tableColumn id="10695" xr3:uid="{B9D8EB63-487F-47C7-8A4F-231F65A72131}" name="Colonne10695"/>
    <tableColumn id="10696" xr3:uid="{15D3DF30-4D3A-4FC1-9F5D-4DE93A22D44B}" name="Colonne10696"/>
    <tableColumn id="10697" xr3:uid="{D23F8D63-4804-45F7-830A-7775B5D8D1A8}" name="Colonne10697"/>
    <tableColumn id="10698" xr3:uid="{E71BCE94-B23E-47EE-82A0-A2171CF88960}" name="Colonne10698"/>
    <tableColumn id="10699" xr3:uid="{6CFB2B22-A92F-4CF1-9F34-B1CD075DDBBB}" name="Colonne10699"/>
    <tableColumn id="10700" xr3:uid="{DA988842-C587-4B85-A211-AEC99724A23E}" name="Colonne10700"/>
    <tableColumn id="10701" xr3:uid="{E0BCC441-3690-4F89-BA22-7B7D4B0FC8C8}" name="Colonne10701"/>
    <tableColumn id="10702" xr3:uid="{8D189E22-599E-46FA-9C71-EAC3EA21CD40}" name="Colonne10702"/>
    <tableColumn id="10703" xr3:uid="{3879E1E3-407C-4E57-88CE-BE41A852F9A6}" name="Colonne10703"/>
    <tableColumn id="10704" xr3:uid="{6819BEA1-1719-4B56-8224-A65452A353D6}" name="Colonne10704"/>
    <tableColumn id="10705" xr3:uid="{338ECE58-0517-4AF3-95E8-A082BB10CF76}" name="Colonne10705"/>
    <tableColumn id="10706" xr3:uid="{F5887F43-0B0C-4E7F-8344-C1033D8AE70E}" name="Colonne10706"/>
    <tableColumn id="10707" xr3:uid="{0D599F9B-3B8B-4F93-BAFD-A997EFBAE2E9}" name="Colonne10707"/>
    <tableColumn id="10708" xr3:uid="{32E26099-C233-4E91-90BD-ECD01EEBC104}" name="Colonne10708"/>
    <tableColumn id="10709" xr3:uid="{0840F7D6-2D68-41FC-9512-B73AE6CEAD24}" name="Colonne10709"/>
    <tableColumn id="10710" xr3:uid="{32D42C68-BCE2-458C-A78A-67A2EB4AC2C9}" name="Colonne10710"/>
    <tableColumn id="10711" xr3:uid="{7EEC394B-CBBF-4B53-AD8B-DAA704892227}" name="Colonne10711"/>
    <tableColumn id="10712" xr3:uid="{BC3B241E-98DE-4277-A309-8CF8768DA19C}" name="Colonne10712"/>
    <tableColumn id="10713" xr3:uid="{BBE29A10-ED25-4A3E-B77A-87E5D6B8FF96}" name="Colonne10713"/>
    <tableColumn id="10714" xr3:uid="{66FB0815-79BE-41BF-BDE5-4E7A53689D6F}" name="Colonne10714"/>
    <tableColumn id="10715" xr3:uid="{A97E5C28-715B-49A8-AB91-79705C603F63}" name="Colonne10715"/>
    <tableColumn id="10716" xr3:uid="{89FCA1E7-AF3A-4FE5-804B-61A7F31BA156}" name="Colonne10716"/>
    <tableColumn id="10717" xr3:uid="{FCC4217F-A69C-418B-942F-8617223F8F64}" name="Colonne10717"/>
    <tableColumn id="10718" xr3:uid="{DB32E613-E78D-41A4-97B8-6F34DDE950CD}" name="Colonne10718"/>
    <tableColumn id="10719" xr3:uid="{BAF9B541-6D7D-43DF-8C84-76333EFF170A}" name="Colonne10719"/>
    <tableColumn id="10720" xr3:uid="{01AB824D-7E2D-49C5-9938-5A81A9DB25E3}" name="Colonne10720"/>
    <tableColumn id="10721" xr3:uid="{D39FCA38-0809-452F-B9A4-920D8509D52D}" name="Colonne10721"/>
    <tableColumn id="10722" xr3:uid="{124858FA-6532-4542-A1FA-80E3F7078ED6}" name="Colonne10722"/>
    <tableColumn id="10723" xr3:uid="{2E889B13-052B-43CE-B200-433076771A8C}" name="Colonne10723"/>
    <tableColumn id="10724" xr3:uid="{B4B4B15D-368D-4555-85C7-6BBD3D433B07}" name="Colonne10724"/>
    <tableColumn id="10725" xr3:uid="{053D4462-7273-42C2-AF4C-8903FFCE4923}" name="Colonne10725"/>
    <tableColumn id="10726" xr3:uid="{CE1D043D-4CD1-4D6F-9AF1-BCC25CEF213F}" name="Colonne10726"/>
    <tableColumn id="10727" xr3:uid="{18A8A79B-4F06-4264-9960-AC860BAF4833}" name="Colonne10727"/>
    <tableColumn id="10728" xr3:uid="{336EF017-7F3F-43B4-9894-4D8898AF892D}" name="Colonne10728"/>
    <tableColumn id="10729" xr3:uid="{D1B40B36-5E2B-4E85-BE27-14DB220AED70}" name="Colonne10729"/>
    <tableColumn id="10730" xr3:uid="{45EB3D00-055B-4E83-AE80-086D42307F27}" name="Colonne10730"/>
    <tableColumn id="10731" xr3:uid="{BE7D1671-F694-406D-A178-CBC434FB5262}" name="Colonne10731"/>
    <tableColumn id="10732" xr3:uid="{E9653CA6-51B3-4219-89D7-2AF9035AE655}" name="Colonne10732"/>
    <tableColumn id="10733" xr3:uid="{1A3A5B4F-A05D-4A14-9C73-DC12F40E5D5B}" name="Colonne10733"/>
    <tableColumn id="10734" xr3:uid="{F50472A7-7FD2-4A99-8A96-76EEA2F6FD48}" name="Colonne10734"/>
    <tableColumn id="10735" xr3:uid="{767BC18A-6BE6-412F-85E0-52B73DF621C3}" name="Colonne10735"/>
    <tableColumn id="10736" xr3:uid="{22BDB2FD-4375-456E-A73C-C04ADB599BEC}" name="Colonne10736"/>
    <tableColumn id="10737" xr3:uid="{89A75E8A-48D6-48A2-9D78-A19BC03C2553}" name="Colonne10737"/>
    <tableColumn id="10738" xr3:uid="{3AF82A8F-196C-48C5-8E38-3B35C1EE237A}" name="Colonne10738"/>
    <tableColumn id="10739" xr3:uid="{BDEF77F4-7174-48B3-A9E6-D247FDD3FBA2}" name="Colonne10739"/>
    <tableColumn id="10740" xr3:uid="{FFAF43B0-2688-482C-8455-525E95C37C89}" name="Colonne10740"/>
    <tableColumn id="10741" xr3:uid="{218ADCBC-F967-40D6-B7B3-AB67379313FC}" name="Colonne10741"/>
    <tableColumn id="10742" xr3:uid="{D28C0D69-54D0-47BA-A6C4-ED99535D2917}" name="Colonne10742"/>
    <tableColumn id="10743" xr3:uid="{C5768689-A407-428A-A6E9-1E08638AD1EC}" name="Colonne10743"/>
    <tableColumn id="10744" xr3:uid="{9F000167-C990-4FD8-A27E-FE4EAD3DB701}" name="Colonne10744"/>
    <tableColumn id="10745" xr3:uid="{D09A8347-852B-4F9E-9C93-D15DA588CE66}" name="Colonne10745"/>
    <tableColumn id="10746" xr3:uid="{BC3EBA15-7A15-42CC-9C5C-41F5B533E417}" name="Colonne10746"/>
    <tableColumn id="10747" xr3:uid="{DD5E0E2E-1206-420C-AE48-264A40177E7C}" name="Colonne10747"/>
    <tableColumn id="10748" xr3:uid="{CB2076F9-774A-4D74-9BBB-0E63E926EDDD}" name="Colonne10748"/>
    <tableColumn id="10749" xr3:uid="{053875DC-9AD2-4414-884D-7FFD365194F9}" name="Colonne10749"/>
    <tableColumn id="10750" xr3:uid="{31A8EF80-5E7D-4034-9BCC-2D4C1EF86941}" name="Colonne10750"/>
    <tableColumn id="10751" xr3:uid="{8ED2CBAE-5762-411B-AB91-52FF6AC49F98}" name="Colonne10751"/>
    <tableColumn id="10752" xr3:uid="{91A24F56-CDDD-4DBD-A3A3-1FB886A8E13B}" name="Colonne10752"/>
    <tableColumn id="10753" xr3:uid="{26107B3B-C6A4-4141-BFFE-96FB8B06DA0C}" name="Colonne10753"/>
    <tableColumn id="10754" xr3:uid="{8418A683-67AC-4154-BAF5-327BAD75BE93}" name="Colonne10754"/>
    <tableColumn id="10755" xr3:uid="{455BBC26-C88B-4DB7-B5D4-E79A8D4BF58F}" name="Colonne10755"/>
    <tableColumn id="10756" xr3:uid="{0C8B6871-915C-4EDF-9358-5858167A6080}" name="Colonne10756"/>
    <tableColumn id="10757" xr3:uid="{B1A1D313-9F3C-4E89-93FE-ACBBAD0818CC}" name="Colonne10757"/>
    <tableColumn id="10758" xr3:uid="{507803B2-0E74-412B-B52B-4C3948089FCD}" name="Colonne10758"/>
    <tableColumn id="10759" xr3:uid="{DA02F3AA-50AD-41DC-82A4-E17028D90CA8}" name="Colonne10759"/>
    <tableColumn id="10760" xr3:uid="{19AB505C-B8C4-430D-9698-41A9E715A71B}" name="Colonne10760"/>
    <tableColumn id="10761" xr3:uid="{597C051D-E29B-44D2-B38B-651407484EDB}" name="Colonne10761"/>
    <tableColumn id="10762" xr3:uid="{7F1F6B36-1726-413E-806D-5119C25B4DE3}" name="Colonne10762"/>
    <tableColumn id="10763" xr3:uid="{417A7C03-021F-43A8-B4C1-728FD2E2B10A}" name="Colonne10763"/>
    <tableColumn id="10764" xr3:uid="{1E6EF8AB-0DF8-489F-8E00-B7C93ED6A587}" name="Colonne10764"/>
    <tableColumn id="10765" xr3:uid="{395D4484-6700-4352-A20B-C22832302B22}" name="Colonne10765"/>
    <tableColumn id="10766" xr3:uid="{4A50843E-8D66-4A9F-9345-66B33BB9A138}" name="Colonne10766"/>
    <tableColumn id="10767" xr3:uid="{5C39345D-1FC1-42A3-AC76-5FEEB0B2C323}" name="Colonne10767"/>
    <tableColumn id="10768" xr3:uid="{69A49D28-0BD6-44B8-A5F7-29319867630F}" name="Colonne10768"/>
    <tableColumn id="10769" xr3:uid="{8B0791ED-DC89-44B1-AEA4-424E4B3AAE5E}" name="Colonne10769"/>
    <tableColumn id="10770" xr3:uid="{5DFAF57F-DD79-41A0-8593-0722CAAC9906}" name="Colonne10770"/>
    <tableColumn id="10771" xr3:uid="{E938D229-0D16-4D85-8443-93236506E35F}" name="Colonne10771"/>
    <tableColumn id="10772" xr3:uid="{56CD798B-3573-490B-B6AF-4F2D1C7016BB}" name="Colonne10772"/>
    <tableColumn id="10773" xr3:uid="{F7728991-B351-4445-95F3-F326B7CD0C96}" name="Colonne10773"/>
    <tableColumn id="10774" xr3:uid="{622BA1CE-1504-4A20-AFB8-13D08665EC67}" name="Colonne10774"/>
    <tableColumn id="10775" xr3:uid="{34CFE359-F999-4ECD-A322-B34E0E9FB34A}" name="Colonne10775"/>
    <tableColumn id="10776" xr3:uid="{517BCDB3-68DB-4D34-8365-5B879214B4EF}" name="Colonne10776"/>
    <tableColumn id="10777" xr3:uid="{C7172F7F-6C88-4501-AC8C-CCBFB3A3F5A0}" name="Colonne10777"/>
    <tableColumn id="10778" xr3:uid="{37283D45-90E7-4716-9430-3682777F9420}" name="Colonne10778"/>
    <tableColumn id="10779" xr3:uid="{91C591D4-7086-4258-8333-9EEC44FC736A}" name="Colonne10779"/>
    <tableColumn id="10780" xr3:uid="{AD6778A0-F39F-46F0-995F-D37DBAFDB7DD}" name="Colonne10780"/>
    <tableColumn id="10781" xr3:uid="{C2E884DD-3331-4C66-8605-31AE19192625}" name="Colonne10781"/>
    <tableColumn id="10782" xr3:uid="{09342E4E-26F2-4E38-ACDC-69127593E395}" name="Colonne10782"/>
    <tableColumn id="10783" xr3:uid="{39600F9C-48F3-4C6F-A2F6-5EBF6B3B1110}" name="Colonne10783"/>
    <tableColumn id="10784" xr3:uid="{6D6AC1DF-F339-4E7D-B83A-62049CDEC426}" name="Colonne10784"/>
    <tableColumn id="10785" xr3:uid="{C46B6D60-2D74-46DC-9E7E-0EC4711E263E}" name="Colonne10785"/>
    <tableColumn id="10786" xr3:uid="{87121B44-E3DB-42EF-84E3-7B5D85F03CC1}" name="Colonne10786"/>
    <tableColumn id="10787" xr3:uid="{54E7303F-4A52-45FA-A5AE-3D8E231CE889}" name="Colonne10787"/>
    <tableColumn id="10788" xr3:uid="{7BEC3FAD-4A81-410D-AF23-49A2AEE1D873}" name="Colonne10788"/>
    <tableColumn id="10789" xr3:uid="{EF77EB47-F68B-4FE4-8812-E3CF7C819E7C}" name="Colonne10789"/>
    <tableColumn id="10790" xr3:uid="{CBBE2F2B-DC05-4776-B204-11BA097DE9D1}" name="Colonne10790"/>
    <tableColumn id="10791" xr3:uid="{D32B36D7-6E30-4F6D-AD4D-64AC24B243D2}" name="Colonne10791"/>
    <tableColumn id="10792" xr3:uid="{C60EE122-36DB-4FF2-8C5B-2C10FB867D8B}" name="Colonne10792"/>
    <tableColumn id="10793" xr3:uid="{91FBC231-9F0B-4CED-A988-98E0DC62D5CD}" name="Colonne10793"/>
    <tableColumn id="10794" xr3:uid="{1F7276E0-1BF4-4506-92FF-1164E0DA9A9A}" name="Colonne10794"/>
    <tableColumn id="10795" xr3:uid="{0936EB6B-21B2-4304-938D-47395B360A1E}" name="Colonne10795"/>
    <tableColumn id="10796" xr3:uid="{C01BA2D2-F368-40FD-A6F2-19C38DE08DE9}" name="Colonne10796"/>
    <tableColumn id="10797" xr3:uid="{AF8414BB-D988-4C5F-B63C-764AD1FB820D}" name="Colonne10797"/>
    <tableColumn id="10798" xr3:uid="{28EBBE36-18EF-41A2-A3BB-ADC5EC780966}" name="Colonne10798"/>
    <tableColumn id="10799" xr3:uid="{EFD875F1-D15B-4742-86A0-0C4B25961A63}" name="Colonne10799"/>
    <tableColumn id="10800" xr3:uid="{978E2728-91D0-467B-AAAE-7C03CADF20ED}" name="Colonne10800"/>
    <tableColumn id="10801" xr3:uid="{82B66E68-BDAE-4480-9D63-3F407C062B3B}" name="Colonne10801"/>
    <tableColumn id="10802" xr3:uid="{D8CA88FD-B89D-444E-B649-B0C7A79830E4}" name="Colonne10802"/>
    <tableColumn id="10803" xr3:uid="{FD9E14E2-6798-43CB-9978-491EEFDA287A}" name="Colonne10803"/>
    <tableColumn id="10804" xr3:uid="{A5DD3289-04C1-407B-AE6B-17E6A9893550}" name="Colonne10804"/>
    <tableColumn id="10805" xr3:uid="{21C94C6F-506E-4D23-903A-5FBF67A52352}" name="Colonne10805"/>
    <tableColumn id="10806" xr3:uid="{8CB06656-044C-41D1-AA2D-5040D87E512E}" name="Colonne10806"/>
    <tableColumn id="10807" xr3:uid="{1BC82116-6FF4-4938-A1E8-D218BC5EA3F2}" name="Colonne10807"/>
    <tableColumn id="10808" xr3:uid="{B79CF1A5-0A85-4E6D-B59B-857CEE61323C}" name="Colonne10808"/>
    <tableColumn id="10809" xr3:uid="{B0FA6309-951F-47D5-A57A-B3599E293023}" name="Colonne10809"/>
    <tableColumn id="10810" xr3:uid="{DF47F4A0-8FBA-4A99-A866-4E2F8B44E791}" name="Colonne10810"/>
    <tableColumn id="10811" xr3:uid="{EADE00D4-CA93-424E-9C59-5712F28D15D5}" name="Colonne10811"/>
    <tableColumn id="10812" xr3:uid="{DA617331-3F5F-4520-BD95-2BF6227563EA}" name="Colonne10812"/>
    <tableColumn id="10813" xr3:uid="{947CA45F-7C08-419F-BF2C-B7ED4F05934E}" name="Colonne10813"/>
    <tableColumn id="10814" xr3:uid="{DC52A1EA-2667-4BE0-8700-30046A159991}" name="Colonne10814"/>
    <tableColumn id="10815" xr3:uid="{96133021-A4F0-467D-AA64-2F67C175350F}" name="Colonne10815"/>
    <tableColumn id="10816" xr3:uid="{47CFE529-56A8-47BE-B72C-04ECFADF7F12}" name="Colonne10816"/>
    <tableColumn id="10817" xr3:uid="{5474EB04-6E66-470C-8F10-781F287D2E04}" name="Colonne10817"/>
    <tableColumn id="10818" xr3:uid="{10ED1958-066F-4C3F-9BB0-E34686A039FD}" name="Colonne10818"/>
    <tableColumn id="10819" xr3:uid="{54C2FBB4-829E-4F8F-A51F-2125B0C9DB3C}" name="Colonne10819"/>
    <tableColumn id="10820" xr3:uid="{FE532F62-3487-4BD4-8F31-0B94E979FE73}" name="Colonne10820"/>
    <tableColumn id="10821" xr3:uid="{D9A02DB7-A977-4745-850A-0BB0EDBB3C69}" name="Colonne10821"/>
    <tableColumn id="10822" xr3:uid="{3E0E1FDA-505E-483A-A17A-AB6F0F3A4977}" name="Colonne10822"/>
    <tableColumn id="10823" xr3:uid="{1806E37E-95F8-4EAA-8BF6-295E9AAE3A71}" name="Colonne10823"/>
    <tableColumn id="10824" xr3:uid="{5541791A-A561-46CA-85D5-AA84889C713A}" name="Colonne10824"/>
    <tableColumn id="10825" xr3:uid="{4F15B514-5561-45C2-A052-B5A71ADCF8A1}" name="Colonne10825"/>
    <tableColumn id="10826" xr3:uid="{F95C76E0-7E59-47D9-9120-5EC142052E1D}" name="Colonne10826"/>
    <tableColumn id="10827" xr3:uid="{1E04E3BB-49CB-4071-998F-BBA93A9D3E87}" name="Colonne10827"/>
    <tableColumn id="10828" xr3:uid="{FAD99387-6E4B-4A28-9F4A-93CEEA88B4A3}" name="Colonne10828"/>
    <tableColumn id="10829" xr3:uid="{AA20AF6B-D50D-43EF-8C84-CB9473083854}" name="Colonne10829"/>
    <tableColumn id="10830" xr3:uid="{413EC2F9-9A02-4461-9F44-D09BDBDF0D70}" name="Colonne10830"/>
    <tableColumn id="10831" xr3:uid="{A4F22C7B-3CF9-419A-8B4D-3620C8456A65}" name="Colonne10831"/>
    <tableColumn id="10832" xr3:uid="{A12B59D2-3B4A-433C-91EC-3EE67D44327A}" name="Colonne10832"/>
    <tableColumn id="10833" xr3:uid="{6E4DC04A-D61C-451E-AA0F-4F58E3A49D8F}" name="Colonne10833"/>
    <tableColumn id="10834" xr3:uid="{ECB18031-D1E9-4933-8836-0BDE95FB7703}" name="Colonne10834"/>
    <tableColumn id="10835" xr3:uid="{BAE7FD2D-AF8C-4516-8CAD-07E4121A52D3}" name="Colonne10835"/>
    <tableColumn id="10836" xr3:uid="{619FD4D0-02B1-47CB-84C9-54EDD823AA71}" name="Colonne10836"/>
    <tableColumn id="10837" xr3:uid="{1C49CFD8-D9C1-4414-9D4E-64D02236B4E7}" name="Colonne10837"/>
    <tableColumn id="10838" xr3:uid="{9B95A3F5-4211-4801-B426-9729AA134122}" name="Colonne10838"/>
    <tableColumn id="10839" xr3:uid="{8C048FD7-8FF6-4B5B-8F98-B04E8D08FD44}" name="Colonne10839"/>
    <tableColumn id="10840" xr3:uid="{8E13BADB-D7B6-4C1F-A579-F300EFF7F36E}" name="Colonne10840"/>
    <tableColumn id="10841" xr3:uid="{1C1F1A6E-AE70-456B-A52A-281A80DF9BB2}" name="Colonne10841"/>
    <tableColumn id="10842" xr3:uid="{118562FD-63EA-4783-9C86-086DBE875B3F}" name="Colonne10842"/>
    <tableColumn id="10843" xr3:uid="{6B3BC39D-8F9F-42C3-BA3E-5FF872680B3A}" name="Colonne10843"/>
    <tableColumn id="10844" xr3:uid="{071E37A4-BEF3-4C8C-8E6C-DF0E9D40A5F2}" name="Colonne10844"/>
    <tableColumn id="10845" xr3:uid="{A51C8898-48F8-4E31-BD51-3A051B890805}" name="Colonne10845"/>
    <tableColumn id="10846" xr3:uid="{0C320B6F-F22F-4BC3-A83F-E60B80E3D13D}" name="Colonne10846"/>
    <tableColumn id="10847" xr3:uid="{26FFAB47-836C-44A6-B0D5-FFBD9CAD1BB8}" name="Colonne10847"/>
    <tableColumn id="10848" xr3:uid="{186F9CF2-B1D7-408C-B41A-D73975BE1A21}" name="Colonne10848"/>
    <tableColumn id="10849" xr3:uid="{F1AD2C2F-DBED-442A-A2CC-A643430BA99E}" name="Colonne10849"/>
    <tableColumn id="10850" xr3:uid="{6A8C116D-A885-43BD-B160-CD0130A4355D}" name="Colonne10850"/>
    <tableColumn id="10851" xr3:uid="{3876C770-5791-450A-8BA7-92DDA37E417B}" name="Colonne10851"/>
    <tableColumn id="10852" xr3:uid="{EB5EA84E-D88F-41DD-A1CA-8A6CCC03FDF6}" name="Colonne10852"/>
    <tableColumn id="10853" xr3:uid="{189E46B2-E0F2-4A70-B270-005C6CB5D60A}" name="Colonne10853"/>
    <tableColumn id="10854" xr3:uid="{1224D421-EE2F-4789-AE49-0EC20ED9FC45}" name="Colonne10854"/>
    <tableColumn id="10855" xr3:uid="{7907FDEC-AC2D-4A43-979E-C4845790B10D}" name="Colonne10855"/>
    <tableColumn id="10856" xr3:uid="{2CB83BA7-B003-418F-AAEA-792163367E2F}" name="Colonne10856"/>
    <tableColumn id="10857" xr3:uid="{1BE64D95-2E57-456E-BBAF-7EF1F730B4DB}" name="Colonne10857"/>
    <tableColumn id="10858" xr3:uid="{CAF9CF6D-981F-4320-939D-7AB1368B04D2}" name="Colonne10858"/>
    <tableColumn id="10859" xr3:uid="{6CDBB05E-749C-4061-9A99-789B4AAE69B2}" name="Colonne10859"/>
    <tableColumn id="10860" xr3:uid="{F8A4A6DE-6F23-4E7D-9FA7-F56B5465B66D}" name="Colonne10860"/>
    <tableColumn id="10861" xr3:uid="{7833B93B-E406-4CF2-A823-8336E630B45E}" name="Colonne10861"/>
    <tableColumn id="10862" xr3:uid="{6AFD84AF-FF47-41B1-A52D-E1AF8EAF8A68}" name="Colonne10862"/>
    <tableColumn id="10863" xr3:uid="{34060C19-EFDB-48FF-A1FC-7460C005AAAE}" name="Colonne10863"/>
    <tableColumn id="10864" xr3:uid="{7DB6E818-4153-48A6-87F1-D67D976B7C92}" name="Colonne10864"/>
    <tableColumn id="10865" xr3:uid="{40283488-0980-4985-BA0F-AA3183890BEB}" name="Colonne10865"/>
    <tableColumn id="10866" xr3:uid="{94747D2E-FF7D-435C-A4F9-15F5CF21BEE3}" name="Colonne10866"/>
    <tableColumn id="10867" xr3:uid="{462323D6-0812-428F-B533-2A243FCB40E0}" name="Colonne10867"/>
    <tableColumn id="10868" xr3:uid="{DD22E2B4-2391-4CC2-B7DB-0AF034459D99}" name="Colonne10868"/>
    <tableColumn id="10869" xr3:uid="{545B8F48-404F-428E-82C2-FCB3CD564A1D}" name="Colonne10869"/>
    <tableColumn id="10870" xr3:uid="{82B39C1F-EC8E-4ED6-AEA0-3970038E084C}" name="Colonne10870"/>
    <tableColumn id="10871" xr3:uid="{BB451DD7-0363-44D1-843C-DA056E3632C4}" name="Colonne10871"/>
    <tableColumn id="10872" xr3:uid="{B9D709AE-7C9A-4DAA-9169-118559B6742E}" name="Colonne10872"/>
    <tableColumn id="10873" xr3:uid="{A5B281EE-AC14-477B-A37D-790D73886B90}" name="Colonne10873"/>
    <tableColumn id="10874" xr3:uid="{0FE1EBBF-EE82-4D9F-B85E-ADD3D3AC57C9}" name="Colonne10874"/>
    <tableColumn id="10875" xr3:uid="{95A2DEE8-0FDB-4159-9BB6-6E6B7D2C2069}" name="Colonne10875"/>
    <tableColumn id="10876" xr3:uid="{367C3073-613D-4882-8454-B6EC0C4D7EDE}" name="Colonne10876"/>
    <tableColumn id="10877" xr3:uid="{E0D50B27-8055-40C6-9B81-009CD83689ED}" name="Colonne10877"/>
    <tableColumn id="10878" xr3:uid="{5587BBC8-A5E3-49EF-B9EB-98DFBC69EF3C}" name="Colonne10878"/>
    <tableColumn id="10879" xr3:uid="{37B9426B-9E06-43E2-B94A-77A1FFE28860}" name="Colonne10879"/>
    <tableColumn id="10880" xr3:uid="{FDE57394-028D-433B-BBE1-0C14A5643151}" name="Colonne10880"/>
    <tableColumn id="10881" xr3:uid="{DA24D25E-3698-42D7-9FA0-F07A1C1A661F}" name="Colonne10881"/>
    <tableColumn id="10882" xr3:uid="{E0C372EF-6D32-4937-8023-AFEA8FA28A7A}" name="Colonne10882"/>
    <tableColumn id="10883" xr3:uid="{B7A05A1C-4954-4300-AE99-C21F595A57CB}" name="Colonne10883"/>
    <tableColumn id="10884" xr3:uid="{11805BEF-D42E-468D-A2A2-B35E57BF1F32}" name="Colonne10884"/>
    <tableColumn id="10885" xr3:uid="{E5CA894F-29A4-4060-AD53-95F50F743483}" name="Colonne10885"/>
    <tableColumn id="10886" xr3:uid="{F514C537-9B67-48EB-9F25-E10129067A27}" name="Colonne10886"/>
    <tableColumn id="10887" xr3:uid="{7D3DDED2-1AD9-4F0F-8899-44F7456ACEF2}" name="Colonne10887"/>
    <tableColumn id="10888" xr3:uid="{BF1463E1-0067-42CF-B036-872D4F3D6BE3}" name="Colonne10888"/>
    <tableColumn id="10889" xr3:uid="{8168BE96-C8AE-4BFC-9270-7F176C056FFF}" name="Colonne10889"/>
    <tableColumn id="10890" xr3:uid="{5CA54E82-7FCC-4EA0-8AFF-F55B22A03D27}" name="Colonne10890"/>
    <tableColumn id="10891" xr3:uid="{811EBB71-8D60-46A9-A610-786CF1F99DF4}" name="Colonne10891"/>
    <tableColumn id="10892" xr3:uid="{AF62687C-523D-4DDD-A345-9EA84BE58A58}" name="Colonne10892"/>
    <tableColumn id="10893" xr3:uid="{1B765BCB-462C-4FE9-96FB-070CAC491C88}" name="Colonne10893"/>
    <tableColumn id="10894" xr3:uid="{1F50CA05-85CC-4C0C-878D-F91183FF28FB}" name="Colonne10894"/>
    <tableColumn id="10895" xr3:uid="{34ADA72D-CE0E-416C-921D-B6F7F5261142}" name="Colonne10895"/>
    <tableColumn id="10896" xr3:uid="{C28C94E1-640F-41BF-BD88-D1F8ACCB7E7D}" name="Colonne10896"/>
    <tableColumn id="10897" xr3:uid="{95C62D92-B221-4AC3-A1A8-DC19ABE29027}" name="Colonne10897"/>
    <tableColumn id="10898" xr3:uid="{A949FD58-BA0F-4CC9-AD15-9563FD91D1F6}" name="Colonne10898"/>
    <tableColumn id="10899" xr3:uid="{244EB3EF-D070-4D0A-8A20-F95A62405872}" name="Colonne10899"/>
    <tableColumn id="10900" xr3:uid="{285F15E8-538F-4949-A278-D6D4EEA05D6A}" name="Colonne10900"/>
    <tableColumn id="10901" xr3:uid="{A6650F4C-80AE-4315-8822-EE24759590CA}" name="Colonne10901"/>
    <tableColumn id="10902" xr3:uid="{25617B31-29DD-492D-8751-BD3EBCA6E350}" name="Colonne10902"/>
    <tableColumn id="10903" xr3:uid="{27BD01E0-B15F-45D5-A082-F62DA8688FB4}" name="Colonne10903"/>
    <tableColumn id="10904" xr3:uid="{7FC833E8-CBBA-49E3-9FA8-AA614BFD8C01}" name="Colonne10904"/>
    <tableColumn id="10905" xr3:uid="{CDB3527F-C423-42F2-8A92-BC4F83D05CFC}" name="Colonne10905"/>
    <tableColumn id="10906" xr3:uid="{F0579586-01AF-4E20-9968-3E39411158E9}" name="Colonne10906"/>
    <tableColumn id="10907" xr3:uid="{70018510-0894-4BD4-8F45-3F0A12BB3A31}" name="Colonne10907"/>
    <tableColumn id="10908" xr3:uid="{A6984E19-8AD6-4411-8E03-0DA438E1BB74}" name="Colonne10908"/>
    <tableColumn id="10909" xr3:uid="{9E5B199D-492E-456A-B675-2A182002078B}" name="Colonne10909"/>
    <tableColumn id="10910" xr3:uid="{38873ED6-2A8B-4451-9EA3-9618DDCFC053}" name="Colonne10910"/>
    <tableColumn id="10911" xr3:uid="{437ED307-5F41-45AF-B1DE-C7058BF8D1A4}" name="Colonne10911"/>
    <tableColumn id="10912" xr3:uid="{CBCE850B-E6B6-4B8F-81D3-165B5F57E70A}" name="Colonne10912"/>
    <tableColumn id="10913" xr3:uid="{69CC3792-C4E4-4727-A01B-62DDA2B39546}" name="Colonne10913"/>
    <tableColumn id="10914" xr3:uid="{A3B4A246-9803-47AA-90CA-D3D60144505E}" name="Colonne10914"/>
    <tableColumn id="10915" xr3:uid="{7C332343-28E9-4A23-BB1D-A16B2E3E4F8D}" name="Colonne10915"/>
    <tableColumn id="10916" xr3:uid="{8DB73E04-262A-49D3-B619-A86ADF161A90}" name="Colonne10916"/>
    <tableColumn id="10917" xr3:uid="{4FF33D94-B22B-4DA9-A76C-741AFAE2C5D5}" name="Colonne10917"/>
    <tableColumn id="10918" xr3:uid="{25FE9EE9-A01D-4064-BE11-5AA4C22BDACA}" name="Colonne10918"/>
    <tableColumn id="10919" xr3:uid="{AF0AEAA6-774F-47C3-8423-4AA2910177FF}" name="Colonne10919"/>
    <tableColumn id="10920" xr3:uid="{F8C0A591-B321-4755-9DDD-664460F4331A}" name="Colonne10920"/>
    <tableColumn id="10921" xr3:uid="{FF9FA8F5-8F93-4063-B1C2-4694FDA18FB6}" name="Colonne10921"/>
    <tableColumn id="10922" xr3:uid="{1948B1D0-E541-414A-988B-64CEC15289E5}" name="Colonne10922"/>
    <tableColumn id="10923" xr3:uid="{C5945422-2326-4BE1-B27A-429EB37558F7}" name="Colonne10923"/>
    <tableColumn id="10924" xr3:uid="{58677D57-D2F8-4057-A961-A23266C3F833}" name="Colonne10924"/>
    <tableColumn id="10925" xr3:uid="{23909AD7-B2FB-40CE-A785-B79549D97F28}" name="Colonne10925"/>
    <tableColumn id="10926" xr3:uid="{5ECC30B6-3501-4402-B1D9-2AFCF3195D79}" name="Colonne10926"/>
    <tableColumn id="10927" xr3:uid="{2DBE9F69-BB40-4997-BA10-B9E44E495418}" name="Colonne10927"/>
    <tableColumn id="10928" xr3:uid="{F2F4DE4F-4D36-4324-86C8-43C509886732}" name="Colonne10928"/>
    <tableColumn id="10929" xr3:uid="{4E37255E-750C-468D-9EA3-2C5FB30A95D3}" name="Colonne10929"/>
    <tableColumn id="10930" xr3:uid="{08F2973C-793A-42DA-B1F2-FD98D1273B4D}" name="Colonne10930"/>
    <tableColumn id="10931" xr3:uid="{8CC24BCD-C2EF-4C37-BF62-C3581EECCF16}" name="Colonne10931"/>
    <tableColumn id="10932" xr3:uid="{46E2CF48-CB93-4148-8EF7-98C22388EF09}" name="Colonne10932"/>
    <tableColumn id="10933" xr3:uid="{E809ECAC-7C71-4AA1-9068-6CFF13164F1F}" name="Colonne10933"/>
    <tableColumn id="10934" xr3:uid="{AECA8815-5262-41A6-A3BD-67706366990E}" name="Colonne10934"/>
    <tableColumn id="10935" xr3:uid="{86E12B88-4FBF-4914-96F9-313BA329696E}" name="Colonne10935"/>
    <tableColumn id="10936" xr3:uid="{EDB5387F-7075-470C-BAB7-7844144021EA}" name="Colonne10936"/>
    <tableColumn id="10937" xr3:uid="{2EE3E319-4231-4BDB-9C20-28C75C9DF49D}" name="Colonne10937"/>
    <tableColumn id="10938" xr3:uid="{B3DE24B6-A7B8-4040-BA96-7183E463F7A1}" name="Colonne10938"/>
    <tableColumn id="10939" xr3:uid="{28107918-D368-43D3-999D-C5FF23052616}" name="Colonne10939"/>
    <tableColumn id="10940" xr3:uid="{831F9BEB-1267-44E8-AA1E-1E07BC5E9325}" name="Colonne10940"/>
    <tableColumn id="10941" xr3:uid="{1D3BAD14-C011-4DE2-81CD-117CC3010FA3}" name="Colonne10941"/>
    <tableColumn id="10942" xr3:uid="{C8A75756-5600-4E8C-987A-B8E3245CF420}" name="Colonne10942"/>
    <tableColumn id="10943" xr3:uid="{A30C79EF-84F9-4D20-B8F4-348730909181}" name="Colonne10943"/>
    <tableColumn id="10944" xr3:uid="{9AED7D50-33C5-4DA5-B785-24684DDEB6BC}" name="Colonne10944"/>
    <tableColumn id="10945" xr3:uid="{0918C912-09E7-4D34-8092-AE8F66239008}" name="Colonne10945"/>
    <tableColumn id="10946" xr3:uid="{BB02B181-ECE6-4A41-910A-894A8BA2A29C}" name="Colonne10946"/>
    <tableColumn id="10947" xr3:uid="{B5923A14-FE0C-4616-9DF7-DB1A62E824DB}" name="Colonne10947"/>
    <tableColumn id="10948" xr3:uid="{74678B3B-4DAB-42D9-93CF-ACC5B4485123}" name="Colonne10948"/>
    <tableColumn id="10949" xr3:uid="{2E828497-D3C4-4AC6-81E4-FC1C625F6AE1}" name="Colonne10949"/>
    <tableColumn id="10950" xr3:uid="{5F26C0D2-6DF0-4141-974D-D2B8673B82A3}" name="Colonne10950"/>
    <tableColumn id="10951" xr3:uid="{446AF537-4C29-44D3-AACC-024E550A9B13}" name="Colonne10951"/>
    <tableColumn id="10952" xr3:uid="{2ABCE92E-F7F2-4C02-920B-C3704E86E190}" name="Colonne10952"/>
    <tableColumn id="10953" xr3:uid="{19287295-84B3-4ECD-9D65-CBC677FAD084}" name="Colonne10953"/>
    <tableColumn id="10954" xr3:uid="{2C4F426F-436E-44CD-9DED-A1C97251A665}" name="Colonne10954"/>
    <tableColumn id="10955" xr3:uid="{D0078AED-9D66-4704-B4A8-648F99C9DB27}" name="Colonne10955"/>
    <tableColumn id="10956" xr3:uid="{4CC8E435-F871-4FE7-B231-2ECAEE630B0B}" name="Colonne10956"/>
    <tableColumn id="10957" xr3:uid="{1FF5BFFA-F2CE-4608-B515-D3082D564845}" name="Colonne10957"/>
    <tableColumn id="10958" xr3:uid="{D85A5D31-9A8B-4185-A30A-AE2126A7C40E}" name="Colonne10958"/>
    <tableColumn id="10959" xr3:uid="{C9702EB7-39E4-4755-8DEF-D362E07CFCC5}" name="Colonne10959"/>
    <tableColumn id="10960" xr3:uid="{1C665B0C-596A-4166-AB65-18DBDCF20C0B}" name="Colonne10960"/>
    <tableColumn id="10961" xr3:uid="{AE2D9598-574A-4BCE-B398-A0A97DFFB009}" name="Colonne10961"/>
    <tableColumn id="10962" xr3:uid="{6702BDBA-1F06-45DD-B52B-AE65C9867C70}" name="Colonne10962"/>
    <tableColumn id="10963" xr3:uid="{8634AA8D-91A9-4CC8-B872-B84B9F7238E1}" name="Colonne10963"/>
    <tableColumn id="10964" xr3:uid="{51CE599E-B0E7-4B01-97B6-680E46042CAE}" name="Colonne10964"/>
    <tableColumn id="10965" xr3:uid="{ED0DF58D-8F9C-489C-A245-5CE21A1D7CCD}" name="Colonne10965"/>
    <tableColumn id="10966" xr3:uid="{98E9FED1-68CC-424F-9DD5-39CF1288F7C6}" name="Colonne10966"/>
    <tableColumn id="10967" xr3:uid="{A07935C1-EB07-492B-8F7C-AB8B0AC626BF}" name="Colonne10967"/>
    <tableColumn id="10968" xr3:uid="{CC6D98F2-522B-43F4-AD6B-449F4558940A}" name="Colonne10968"/>
    <tableColumn id="10969" xr3:uid="{F115ADC0-3F1B-4032-8F5A-A8BD07B93A9D}" name="Colonne10969"/>
    <tableColumn id="10970" xr3:uid="{C410C490-AC53-4810-AF09-52268996902B}" name="Colonne10970"/>
    <tableColumn id="10971" xr3:uid="{8F3888AB-0E3B-47E1-9FFE-31F05B96BCBD}" name="Colonne10971"/>
    <tableColumn id="10972" xr3:uid="{87268882-D99A-46A8-BCD5-D231B3473EF1}" name="Colonne10972"/>
    <tableColumn id="10973" xr3:uid="{E4D83131-0FB6-43C5-9996-7DBFBC35103C}" name="Colonne10973"/>
    <tableColumn id="10974" xr3:uid="{B429EBB3-2173-424E-9F7D-4AF95C040D9E}" name="Colonne10974"/>
    <tableColumn id="10975" xr3:uid="{A5041423-6E59-43E2-8C52-0974CA6D859E}" name="Colonne10975"/>
    <tableColumn id="10976" xr3:uid="{029C9E7F-6234-409C-A191-14AD9C11D526}" name="Colonne10976"/>
    <tableColumn id="10977" xr3:uid="{7E621095-5F66-421B-B6C9-7149FEFD3374}" name="Colonne10977"/>
    <tableColumn id="10978" xr3:uid="{D3F54B88-8111-49BE-80F4-97A907E069C1}" name="Colonne10978"/>
    <tableColumn id="10979" xr3:uid="{C44523CE-253D-469D-AB91-90049E09E8BE}" name="Colonne10979"/>
    <tableColumn id="10980" xr3:uid="{0A7DE0A8-4520-47FF-A2C7-75F42E401A68}" name="Colonne10980"/>
    <tableColumn id="10981" xr3:uid="{32230460-A203-4715-BD1B-DF39554FE85E}" name="Colonne10981"/>
    <tableColumn id="10982" xr3:uid="{F477BAD6-2BC6-4D94-9097-7AC72DB95202}" name="Colonne10982"/>
    <tableColumn id="10983" xr3:uid="{68E30A61-7970-40A3-848C-581BDDB72226}" name="Colonne10983"/>
    <tableColumn id="10984" xr3:uid="{0F5EBF5B-120B-4649-9160-4E181FFB2848}" name="Colonne10984"/>
    <tableColumn id="10985" xr3:uid="{8A86558B-B348-4453-92AC-A021706C183E}" name="Colonne10985"/>
    <tableColumn id="10986" xr3:uid="{3F9034D2-D75A-482D-8AE4-690D47855B91}" name="Colonne10986"/>
    <tableColumn id="10987" xr3:uid="{056F24C5-810D-4A44-8DDA-71570A5FA210}" name="Colonne10987"/>
    <tableColumn id="10988" xr3:uid="{CAD94E00-B21C-4EDA-BEA5-88B3B4598532}" name="Colonne10988"/>
    <tableColumn id="10989" xr3:uid="{08C9A538-5BE8-4960-9BF4-1BB7F906D515}" name="Colonne10989"/>
    <tableColumn id="10990" xr3:uid="{E34FABA3-F8E3-4F15-8DBD-F7A7894753BD}" name="Colonne10990"/>
    <tableColumn id="10991" xr3:uid="{172DB731-5139-4F41-83A3-659302E251F6}" name="Colonne10991"/>
    <tableColumn id="10992" xr3:uid="{D8C2A89D-FE4C-455D-AFE0-F2B83819F2B3}" name="Colonne10992"/>
    <tableColumn id="10993" xr3:uid="{C489DC8B-FEE9-4884-9DC8-30DB8681554A}" name="Colonne10993"/>
    <tableColumn id="10994" xr3:uid="{14667B0F-24CB-4258-A55B-D682D890AF3B}" name="Colonne10994"/>
    <tableColumn id="10995" xr3:uid="{D1A3953A-999B-4A92-B2BC-DF931E2F63D2}" name="Colonne10995"/>
    <tableColumn id="10996" xr3:uid="{8B44468F-1CE5-49D5-8EFC-FBDBE0DE4AB0}" name="Colonne10996"/>
    <tableColumn id="10997" xr3:uid="{4980D23F-CF69-41D0-9B94-1C9A7C982931}" name="Colonne10997"/>
    <tableColumn id="10998" xr3:uid="{D4B90F9D-CB89-4C76-A42E-A0E0755B732B}" name="Colonne10998"/>
    <tableColumn id="10999" xr3:uid="{398A7949-971D-4079-BFAC-AE5477DC8AFF}" name="Colonne10999"/>
    <tableColumn id="11000" xr3:uid="{98B50570-CD8D-4893-9686-0BF3D53204A0}" name="Colonne11000"/>
    <tableColumn id="11001" xr3:uid="{ECF01394-A9A7-4BAC-8358-EF5417F35F6F}" name="Colonne11001"/>
    <tableColumn id="11002" xr3:uid="{8F28EFB5-980B-4536-ABE2-3E2C5F5A98F1}" name="Colonne11002"/>
    <tableColumn id="11003" xr3:uid="{EA54AA25-CFE0-4356-B267-4E3C728C3120}" name="Colonne11003"/>
    <tableColumn id="11004" xr3:uid="{56D1BC03-E069-4812-B519-3606FB87C0B4}" name="Colonne11004"/>
    <tableColumn id="11005" xr3:uid="{B4B2EC04-B274-430D-AE63-5428CED0B27F}" name="Colonne11005"/>
    <tableColumn id="11006" xr3:uid="{F175633B-F136-4890-B671-59A95D4FB65A}" name="Colonne11006"/>
    <tableColumn id="11007" xr3:uid="{A7B3914E-F76F-484A-9F88-0115B6CE46DF}" name="Colonne11007"/>
    <tableColumn id="11008" xr3:uid="{50DC3F77-6882-4967-AD29-ED9558CE4791}" name="Colonne11008"/>
    <tableColumn id="11009" xr3:uid="{EEAB9836-8D3B-4676-9F37-34B366E15761}" name="Colonne11009"/>
    <tableColumn id="11010" xr3:uid="{ED707FBF-542F-4965-885A-22944EE3F5A5}" name="Colonne11010"/>
    <tableColumn id="11011" xr3:uid="{ADB47A85-C51E-44A6-8E05-711D01C58042}" name="Colonne11011"/>
    <tableColumn id="11012" xr3:uid="{C81A153B-6765-441F-A3F4-CAE41A48B3D4}" name="Colonne11012"/>
    <tableColumn id="11013" xr3:uid="{D17561FB-AAFB-4D77-BA3F-AE827E6889DF}" name="Colonne11013"/>
    <tableColumn id="11014" xr3:uid="{92DC2C6D-233C-4BBF-B411-51FB72CA308D}" name="Colonne11014"/>
    <tableColumn id="11015" xr3:uid="{E069BA50-D789-4768-BB60-91A206F60498}" name="Colonne11015"/>
    <tableColumn id="11016" xr3:uid="{7D0304AE-57DA-4A94-8FF9-B7857F8D6C3F}" name="Colonne11016"/>
    <tableColumn id="11017" xr3:uid="{F023E2C6-203F-49CB-B453-3D94F83160E4}" name="Colonne11017"/>
    <tableColumn id="11018" xr3:uid="{0677A495-F830-4664-BA7B-7BFB05F0FC45}" name="Colonne11018"/>
    <tableColumn id="11019" xr3:uid="{829B56EA-AA91-4B5B-AB04-430BDFBEDA64}" name="Colonne11019"/>
    <tableColumn id="11020" xr3:uid="{0054426D-B1D1-4822-92DC-425D51AA931B}" name="Colonne11020"/>
    <tableColumn id="11021" xr3:uid="{6CA3F75B-764B-4B75-A03E-A3C13AFF648F}" name="Colonne11021"/>
    <tableColumn id="11022" xr3:uid="{5218F906-D27A-410C-A318-8EB37A02F386}" name="Colonne11022"/>
    <tableColumn id="11023" xr3:uid="{EC2010B2-AC94-412C-B752-A1BFD62621B3}" name="Colonne11023"/>
    <tableColumn id="11024" xr3:uid="{0B030EC2-2A40-4E54-AAFC-58C7BBDE5530}" name="Colonne11024"/>
    <tableColumn id="11025" xr3:uid="{0A383A13-03CC-41E9-95F5-E30F57FB1510}" name="Colonne11025"/>
    <tableColumn id="11026" xr3:uid="{C4DB7C60-AD6D-489B-8D72-BEA08FCCCB59}" name="Colonne11026"/>
    <tableColumn id="11027" xr3:uid="{8DF2C4C8-5D34-4258-837D-F996F799E4C5}" name="Colonne11027"/>
    <tableColumn id="11028" xr3:uid="{05AA4EE6-7684-4F5C-9DD9-A6E63003B820}" name="Colonne11028"/>
    <tableColumn id="11029" xr3:uid="{17381463-F064-42D8-A844-F89440FB9AA3}" name="Colonne11029"/>
    <tableColumn id="11030" xr3:uid="{F0C47C38-13A9-4A3A-BA64-C855A17EE69B}" name="Colonne11030"/>
    <tableColumn id="11031" xr3:uid="{DBA8DB3D-F879-48D4-AAF0-E2FE439C46E7}" name="Colonne11031"/>
    <tableColumn id="11032" xr3:uid="{2786D7BE-FD58-4171-A46B-B178BE49E539}" name="Colonne11032"/>
    <tableColumn id="11033" xr3:uid="{B263249D-01F8-4E4A-8432-93A191C12986}" name="Colonne11033"/>
    <tableColumn id="11034" xr3:uid="{6F114154-95DD-4941-A5AF-64F0B0330E49}" name="Colonne11034"/>
    <tableColumn id="11035" xr3:uid="{9C29D925-4C93-4F19-9FC6-4A52D1DE28A4}" name="Colonne11035"/>
    <tableColumn id="11036" xr3:uid="{DF07F83D-E504-4F6A-B828-50435E5ABDAC}" name="Colonne11036"/>
    <tableColumn id="11037" xr3:uid="{C6E22F14-CBB5-4B08-85B5-F80EA6FD1949}" name="Colonne11037"/>
    <tableColumn id="11038" xr3:uid="{09486E9C-4571-4C47-A486-ADE3805062B7}" name="Colonne11038"/>
    <tableColumn id="11039" xr3:uid="{834E8641-D1B7-4D27-8346-06B6FE8EB4C3}" name="Colonne11039"/>
    <tableColumn id="11040" xr3:uid="{ADCA3B18-B5D2-4E2C-B7E8-F84B6D683167}" name="Colonne11040"/>
    <tableColumn id="11041" xr3:uid="{F62161C8-084F-4140-A047-270B1F97FF59}" name="Colonne11041"/>
    <tableColumn id="11042" xr3:uid="{1A493360-461A-493F-95FF-1EE83C5E4BAD}" name="Colonne11042"/>
    <tableColumn id="11043" xr3:uid="{0FAD3209-81EC-4FB4-8D0E-6AA96A5571BF}" name="Colonne11043"/>
    <tableColumn id="11044" xr3:uid="{65FEE32A-FDB1-4272-9A2E-9FB15FC4F08B}" name="Colonne11044"/>
    <tableColumn id="11045" xr3:uid="{B2B9C4C9-E904-4FC6-975D-111766EFB4BF}" name="Colonne11045"/>
    <tableColumn id="11046" xr3:uid="{97166FBE-61A6-4379-8ADC-E0E9A2D04005}" name="Colonne11046"/>
    <tableColumn id="11047" xr3:uid="{D9BB9A1B-4C9C-4D3D-9F3A-EBBB8C62F54F}" name="Colonne11047"/>
    <tableColumn id="11048" xr3:uid="{F11E06C9-E562-4E31-9348-90C0424D6F35}" name="Colonne11048"/>
    <tableColumn id="11049" xr3:uid="{3CC71B0D-570F-4A9E-AE89-C90A250B0531}" name="Colonne11049"/>
    <tableColumn id="11050" xr3:uid="{E82F4CD3-1FFE-45A2-AB4B-E7C6E82F915E}" name="Colonne11050"/>
    <tableColumn id="11051" xr3:uid="{D9A25E8A-1489-4F0F-9C85-91AAF92CDB5B}" name="Colonne11051"/>
    <tableColumn id="11052" xr3:uid="{DA03DE8B-E27F-4E66-BA14-269B61A77D75}" name="Colonne11052"/>
    <tableColumn id="11053" xr3:uid="{1B449ACE-A304-4E8B-A733-27289F323D6B}" name="Colonne11053"/>
    <tableColumn id="11054" xr3:uid="{23805CC3-27D1-45FD-B14B-AEA3B363C16A}" name="Colonne11054"/>
    <tableColumn id="11055" xr3:uid="{85E46C4E-3ED0-4AC7-B76B-9538B0E43F71}" name="Colonne11055"/>
    <tableColumn id="11056" xr3:uid="{E5F4F68A-4F00-4DBB-B848-37395F6C3663}" name="Colonne11056"/>
    <tableColumn id="11057" xr3:uid="{FD60045B-EB09-4345-A813-0381FA8D5EDE}" name="Colonne11057"/>
    <tableColumn id="11058" xr3:uid="{51354CA3-605B-4304-81AA-CF944E54CC23}" name="Colonne11058"/>
    <tableColumn id="11059" xr3:uid="{131736F1-F1B3-4AFA-89FE-E20E96A620D5}" name="Colonne11059"/>
    <tableColumn id="11060" xr3:uid="{DB491EC8-3403-4FF7-B066-06690217E9A0}" name="Colonne11060"/>
    <tableColumn id="11061" xr3:uid="{5C7C2166-1105-4117-B73C-B0725DAAC420}" name="Colonne11061"/>
    <tableColumn id="11062" xr3:uid="{D6B6D03B-10E6-4407-AF2A-9EA3D8DF65C0}" name="Colonne11062"/>
    <tableColumn id="11063" xr3:uid="{E363B1B6-D4B7-4E0E-87F9-5ADBFE5094C9}" name="Colonne11063"/>
    <tableColumn id="11064" xr3:uid="{800BAB44-9657-460E-8B88-A7A9B06833F9}" name="Colonne11064"/>
    <tableColumn id="11065" xr3:uid="{EFC5594F-5BBC-4632-AFA2-A94EB35BDD75}" name="Colonne11065"/>
    <tableColumn id="11066" xr3:uid="{A421F058-9A8A-403A-A498-C8A614CDC415}" name="Colonne11066"/>
    <tableColumn id="11067" xr3:uid="{7E275CF8-D3CE-419E-AA38-752EFDA21A2D}" name="Colonne11067"/>
    <tableColumn id="11068" xr3:uid="{260AF301-40CE-49F7-AA6C-247E81512D23}" name="Colonne11068"/>
    <tableColumn id="11069" xr3:uid="{6C7F4A44-3632-4F00-A16C-00F4E0A03E5A}" name="Colonne11069"/>
    <tableColumn id="11070" xr3:uid="{3A9BE19E-B95F-4AD3-A650-0478848E6FDE}" name="Colonne11070"/>
    <tableColumn id="11071" xr3:uid="{1991DAC9-BCCF-4AAB-85F3-30D2CB93ED66}" name="Colonne11071"/>
    <tableColumn id="11072" xr3:uid="{61A4451C-D311-4A4F-B64C-BC2A73F98E37}" name="Colonne11072"/>
    <tableColumn id="11073" xr3:uid="{579E3104-F252-4288-B335-49804BDB1052}" name="Colonne11073"/>
    <tableColumn id="11074" xr3:uid="{A1935D5B-0213-41C7-BFAC-7E29EE89F5F0}" name="Colonne11074"/>
    <tableColumn id="11075" xr3:uid="{6BDBC0A7-95E3-4211-ACB4-8F8965BC1AD4}" name="Colonne11075"/>
    <tableColumn id="11076" xr3:uid="{7D761488-96B6-489A-ADBA-1ECFD3E23869}" name="Colonne11076"/>
    <tableColumn id="11077" xr3:uid="{67FE5E10-00DB-4B93-96A1-BE85B8E59C01}" name="Colonne11077"/>
    <tableColumn id="11078" xr3:uid="{23183675-3405-4987-96CC-5259F90374ED}" name="Colonne11078"/>
    <tableColumn id="11079" xr3:uid="{CBB84904-3FDD-4A27-8C94-D2A53DE42A83}" name="Colonne11079"/>
    <tableColumn id="11080" xr3:uid="{055A42A7-0FD2-4294-8F32-4DBB2A2410E2}" name="Colonne11080"/>
    <tableColumn id="11081" xr3:uid="{6D4E08B3-C69F-41A1-BA34-578482D34DDC}" name="Colonne11081"/>
    <tableColumn id="11082" xr3:uid="{2C30747A-60E0-4578-AFAD-967EE8A6EC8E}" name="Colonne11082"/>
    <tableColumn id="11083" xr3:uid="{3BD597B3-3E92-4376-B50F-866FA63A5875}" name="Colonne11083"/>
    <tableColumn id="11084" xr3:uid="{53A72C98-A0BB-4818-8573-36598DA89575}" name="Colonne11084"/>
    <tableColumn id="11085" xr3:uid="{CC0ED499-6B7B-4731-AA64-BC38BAD8F6DE}" name="Colonne11085"/>
    <tableColumn id="11086" xr3:uid="{83D0EA93-7C38-4502-80CF-FCB87893DAED}" name="Colonne11086"/>
    <tableColumn id="11087" xr3:uid="{1FE4910B-4EE4-4FFF-A64B-D7B611F2762D}" name="Colonne11087"/>
    <tableColumn id="11088" xr3:uid="{0486EF62-8B33-4617-A01A-0FF1C2A71030}" name="Colonne11088"/>
    <tableColumn id="11089" xr3:uid="{94B73BB7-9D7D-4F0C-BECD-CC1D32E13A09}" name="Colonne11089"/>
    <tableColumn id="11090" xr3:uid="{EF9F1906-7DBC-4262-A203-CC55AB81F11D}" name="Colonne11090"/>
    <tableColumn id="11091" xr3:uid="{75BA8DE8-9C8F-4479-A574-B3C3EEB745DF}" name="Colonne11091"/>
    <tableColumn id="11092" xr3:uid="{0D821A39-E4F1-463F-9F9D-D42C43A432A5}" name="Colonne11092"/>
    <tableColumn id="11093" xr3:uid="{8FF45F16-9BC9-4E29-B36D-9B27DF7BD347}" name="Colonne11093"/>
    <tableColumn id="11094" xr3:uid="{73A75F58-EFBA-49BB-BFE7-AFA275FACBF6}" name="Colonne11094"/>
    <tableColumn id="11095" xr3:uid="{6327EC01-6E09-4F22-8A9B-C4E1FCA339CA}" name="Colonne11095"/>
    <tableColumn id="11096" xr3:uid="{5D61D85B-EF40-4FAF-9345-0313046EC3B2}" name="Colonne11096"/>
    <tableColumn id="11097" xr3:uid="{ABE382D4-F14C-4D5D-8470-9DE4780729B8}" name="Colonne11097"/>
    <tableColumn id="11098" xr3:uid="{7BC04E45-8DE2-4AC3-8EF8-D4C9342C2CB9}" name="Colonne11098"/>
    <tableColumn id="11099" xr3:uid="{C469C85C-13FF-43AF-B30E-861443822EA2}" name="Colonne11099"/>
    <tableColumn id="11100" xr3:uid="{C156EFE9-8C76-4CA9-A886-4E96EBBE2055}" name="Colonne11100"/>
    <tableColumn id="11101" xr3:uid="{480F6110-A455-43E0-B281-53EBAEC27CA0}" name="Colonne11101"/>
    <tableColumn id="11102" xr3:uid="{E552C328-6F12-41D2-9761-0238BAE14B23}" name="Colonne11102"/>
    <tableColumn id="11103" xr3:uid="{2D187553-61F6-4658-9438-FC02EA040081}" name="Colonne11103"/>
    <tableColumn id="11104" xr3:uid="{57536682-051F-4378-B6F3-0D17322AB5F8}" name="Colonne11104"/>
    <tableColumn id="11105" xr3:uid="{F8E9CAAF-DE06-410D-85ED-909F500B1006}" name="Colonne11105"/>
    <tableColumn id="11106" xr3:uid="{AF7C6ED8-FFAD-4369-98A7-70BD27C215DB}" name="Colonne11106"/>
    <tableColumn id="11107" xr3:uid="{B6DC0929-BDB3-42F3-9FA5-4C876B271010}" name="Colonne11107"/>
    <tableColumn id="11108" xr3:uid="{8B9FC03B-800B-4970-B6DF-5DF2A112A98C}" name="Colonne11108"/>
    <tableColumn id="11109" xr3:uid="{49DC0C7C-1C38-4FAC-8B5C-2DD494E927D3}" name="Colonne11109"/>
    <tableColumn id="11110" xr3:uid="{BCD381AF-2764-4F7F-A1AA-97E41508F61B}" name="Colonne11110"/>
    <tableColumn id="11111" xr3:uid="{4B5BA4B9-087E-4B6C-AE78-3DEEB192BDBD}" name="Colonne11111"/>
    <tableColumn id="11112" xr3:uid="{33E792C9-86E0-42F9-8B8A-8BF341E7BAC5}" name="Colonne11112"/>
    <tableColumn id="11113" xr3:uid="{248DFE62-BBE1-40B6-87F0-6280D6C931E2}" name="Colonne11113"/>
    <tableColumn id="11114" xr3:uid="{AB340AC9-4DFA-4D51-B58A-CE044F029523}" name="Colonne11114"/>
    <tableColumn id="11115" xr3:uid="{9F286C23-BC17-40C3-B0A1-F735399AF636}" name="Colonne11115"/>
    <tableColumn id="11116" xr3:uid="{B542F502-6653-404F-89FB-01FD5173488C}" name="Colonne11116"/>
    <tableColumn id="11117" xr3:uid="{73104478-C137-4860-9D9C-B3C28E870A38}" name="Colonne11117"/>
    <tableColumn id="11118" xr3:uid="{FAE680B5-70D4-4176-8DB9-19EB3C2D8DAA}" name="Colonne11118"/>
    <tableColumn id="11119" xr3:uid="{95C518BC-5EBB-4E3D-84A6-4A2E5C87AEEA}" name="Colonne11119"/>
    <tableColumn id="11120" xr3:uid="{DC9CBEC3-CB4B-4FCF-A42F-E4550E153350}" name="Colonne11120"/>
    <tableColumn id="11121" xr3:uid="{9CA14E09-8531-4A2A-B465-447A8D0881FF}" name="Colonne11121"/>
    <tableColumn id="11122" xr3:uid="{66478591-5DE7-432A-A53A-EDB53847153F}" name="Colonne11122"/>
    <tableColumn id="11123" xr3:uid="{66AC8F1B-EF06-4635-89CA-7B435D17E99B}" name="Colonne11123"/>
    <tableColumn id="11124" xr3:uid="{9F62C505-F828-4AB7-9B21-427E3BEAD59F}" name="Colonne11124"/>
    <tableColumn id="11125" xr3:uid="{D78B5D32-A863-42CF-B238-97244A68420E}" name="Colonne11125"/>
    <tableColumn id="11126" xr3:uid="{E0CF9984-146D-4045-8B7E-CB14F601815C}" name="Colonne11126"/>
    <tableColumn id="11127" xr3:uid="{02BEFF50-D5E9-4B30-B0BB-C21913C056C5}" name="Colonne11127"/>
    <tableColumn id="11128" xr3:uid="{2A3DEE3B-4758-4BC9-8F32-FB73CB93A50C}" name="Colonne11128"/>
    <tableColumn id="11129" xr3:uid="{F00E9A2F-AC30-462D-8786-7C626849A201}" name="Colonne11129"/>
    <tableColumn id="11130" xr3:uid="{5771CB01-9A5F-487D-A6BA-FE11E775F9CD}" name="Colonne11130"/>
    <tableColumn id="11131" xr3:uid="{36959B30-36C2-451F-A5DF-E414BBA05DC8}" name="Colonne11131"/>
    <tableColumn id="11132" xr3:uid="{1B7DD449-87F9-4EFA-8E13-5240D3489218}" name="Colonne11132"/>
    <tableColumn id="11133" xr3:uid="{3D5D3E96-3E6C-4526-8E13-3BA9A20727E8}" name="Colonne11133"/>
    <tableColumn id="11134" xr3:uid="{DF8C1DDA-B686-4018-8986-9D869FC45F40}" name="Colonne11134"/>
    <tableColumn id="11135" xr3:uid="{DE59AD9A-4A77-4E03-B14E-0B4C8B6AA5F8}" name="Colonne11135"/>
    <tableColumn id="11136" xr3:uid="{1D6F1A13-D6DB-4397-B332-FEE0A4FFD0B3}" name="Colonne11136"/>
    <tableColumn id="11137" xr3:uid="{969486A5-E852-489F-816F-BEE333928868}" name="Colonne11137"/>
    <tableColumn id="11138" xr3:uid="{21CBDAF2-0CFC-4860-BD90-CE8FD9037E64}" name="Colonne11138"/>
    <tableColumn id="11139" xr3:uid="{6019B1C8-B4D5-44D8-814B-ADDB9D7757C0}" name="Colonne11139"/>
    <tableColumn id="11140" xr3:uid="{8E1D2032-342C-4757-BA4E-2ADD446774A2}" name="Colonne11140"/>
    <tableColumn id="11141" xr3:uid="{22B16FE6-35EF-4C82-99B5-3658D02CA01A}" name="Colonne11141"/>
    <tableColumn id="11142" xr3:uid="{4E9C4DFC-FB1B-4033-A9F0-DD7970EF3A75}" name="Colonne11142"/>
    <tableColumn id="11143" xr3:uid="{77188D5B-A4D2-474F-B999-6BDE41FA4CF8}" name="Colonne11143"/>
    <tableColumn id="11144" xr3:uid="{F290FC0C-DE43-4698-835E-7464A24800BB}" name="Colonne11144"/>
    <tableColumn id="11145" xr3:uid="{1069B37F-2638-465A-AD48-4061EFF8C957}" name="Colonne11145"/>
    <tableColumn id="11146" xr3:uid="{581F349F-2ACA-4BE1-848D-C30C956E0EEF}" name="Colonne11146"/>
    <tableColumn id="11147" xr3:uid="{389E234F-7FCC-4942-9254-331132C2DC6C}" name="Colonne11147"/>
    <tableColumn id="11148" xr3:uid="{AD9390B0-B077-4132-A387-638213613079}" name="Colonne11148"/>
    <tableColumn id="11149" xr3:uid="{327FB14F-F475-4EC3-B142-59F29EC650B4}" name="Colonne11149"/>
    <tableColumn id="11150" xr3:uid="{DFA40004-61E8-4909-B3C0-CF033F4F52E8}" name="Colonne11150"/>
    <tableColumn id="11151" xr3:uid="{DC4A800F-795C-4639-8672-6AF21EFE0B14}" name="Colonne11151"/>
    <tableColumn id="11152" xr3:uid="{2DFB3622-B675-4314-A347-343F6DD035C5}" name="Colonne11152"/>
    <tableColumn id="11153" xr3:uid="{47AD7DEA-993D-4E10-90AD-155810621899}" name="Colonne11153"/>
    <tableColumn id="11154" xr3:uid="{452CB897-B626-4A1C-90E9-5984EAF75CDA}" name="Colonne11154"/>
    <tableColumn id="11155" xr3:uid="{5F8AC830-AF68-4F6C-99BA-177637DB79F0}" name="Colonne11155"/>
    <tableColumn id="11156" xr3:uid="{71F17AD3-3D86-4FA1-A9F5-3E54F125A19A}" name="Colonne11156"/>
    <tableColumn id="11157" xr3:uid="{424F7B6A-8804-49A4-B2A6-89AFEFB6EFF8}" name="Colonne11157"/>
    <tableColumn id="11158" xr3:uid="{3F226625-556C-4854-A67B-E42A8BFCA213}" name="Colonne11158"/>
    <tableColumn id="11159" xr3:uid="{F3686FCA-6E68-4686-B20C-F7920B942C3C}" name="Colonne11159"/>
    <tableColumn id="11160" xr3:uid="{AB467FD1-C67A-442B-9FB7-9DFAF7EDBED0}" name="Colonne11160"/>
    <tableColumn id="11161" xr3:uid="{265422A9-20CB-4F7A-85ED-714A5B91F10A}" name="Colonne11161"/>
    <tableColumn id="11162" xr3:uid="{C343F335-7BE8-4F00-B260-CAE0DB58AFB4}" name="Colonne11162"/>
    <tableColumn id="11163" xr3:uid="{91C56953-AB47-41A3-9FC1-B69DD9C06AF0}" name="Colonne11163"/>
    <tableColumn id="11164" xr3:uid="{3AC0D674-C9E3-41BD-91D1-753F243FD353}" name="Colonne11164"/>
    <tableColumn id="11165" xr3:uid="{1A460055-5953-407E-A85C-BF0948DDD5ED}" name="Colonne11165"/>
    <tableColumn id="11166" xr3:uid="{59D45488-2166-4B0C-B805-215E4B831B04}" name="Colonne11166"/>
    <tableColumn id="11167" xr3:uid="{0D53C6DF-FCEC-48E3-AD2F-6A4A8FDBC972}" name="Colonne11167"/>
    <tableColumn id="11168" xr3:uid="{8B876AB7-683A-4342-A477-352A6882C6A0}" name="Colonne11168"/>
    <tableColumn id="11169" xr3:uid="{D6A331BE-47EF-4520-A735-2963E7A2C9B7}" name="Colonne11169"/>
    <tableColumn id="11170" xr3:uid="{3AC76980-9862-497A-8FDD-D3E9D7BB3970}" name="Colonne11170"/>
    <tableColumn id="11171" xr3:uid="{F785C2F2-60F7-45F8-B0FF-42A42D79E4F8}" name="Colonne11171"/>
    <tableColumn id="11172" xr3:uid="{2F2FFAE7-E41A-4DF0-8A5D-FFE9560AFC18}" name="Colonne11172"/>
    <tableColumn id="11173" xr3:uid="{5E12AC61-7FA0-4E0E-94B3-EAF6E7834FDA}" name="Colonne11173"/>
    <tableColumn id="11174" xr3:uid="{FC1484EF-9574-4F2F-91EA-C6E21C80B929}" name="Colonne11174"/>
    <tableColumn id="11175" xr3:uid="{9AABD7A4-7301-400F-BE0E-83C80046ACC4}" name="Colonne11175"/>
    <tableColumn id="11176" xr3:uid="{9C6EF0C6-68A1-449C-934D-974327635041}" name="Colonne11176"/>
    <tableColumn id="11177" xr3:uid="{6680F27C-4CDF-4438-8349-1BD0173D37E1}" name="Colonne11177"/>
    <tableColumn id="11178" xr3:uid="{7C955F71-F5B4-4DA9-AC43-813D3759695D}" name="Colonne11178"/>
    <tableColumn id="11179" xr3:uid="{39827932-4972-4E71-95F8-EEFC3CC31E09}" name="Colonne11179"/>
    <tableColumn id="11180" xr3:uid="{B6B4494B-F9B7-468C-B108-5DCDBA0AE52E}" name="Colonne11180"/>
    <tableColumn id="11181" xr3:uid="{6484EEBE-75EE-4229-802A-D1E04B787044}" name="Colonne11181"/>
    <tableColumn id="11182" xr3:uid="{9B292F80-2367-4E20-ABAB-3B7781E00DDC}" name="Colonne11182"/>
    <tableColumn id="11183" xr3:uid="{0DE8AC02-12C6-45BE-AAE3-F83232164FFA}" name="Colonne11183"/>
    <tableColumn id="11184" xr3:uid="{8D7B5B32-16B3-46C2-8A54-621084AFD322}" name="Colonne11184"/>
    <tableColumn id="11185" xr3:uid="{86C0B840-91C4-4CB6-90F2-B54CB4F40785}" name="Colonne11185"/>
    <tableColumn id="11186" xr3:uid="{8F1EC94A-99CD-4570-BFD9-521E945B6E5F}" name="Colonne11186"/>
    <tableColumn id="11187" xr3:uid="{5CBA65C8-3968-4CA2-BCEE-01FD006572DE}" name="Colonne11187"/>
    <tableColumn id="11188" xr3:uid="{26EBB4ED-DF6D-4D9D-AF5B-64C0FD5BAF0A}" name="Colonne11188"/>
    <tableColumn id="11189" xr3:uid="{64386DEA-0ECE-4278-946A-278804675351}" name="Colonne11189"/>
    <tableColumn id="11190" xr3:uid="{98B4FC8B-1A21-4EBF-ADB1-85545078CE1E}" name="Colonne11190"/>
    <tableColumn id="11191" xr3:uid="{D9B8CE03-ACD3-449F-9063-AA387954B280}" name="Colonne11191"/>
    <tableColumn id="11192" xr3:uid="{EECEC3C5-7E6A-46C3-B173-7B9FC7E65885}" name="Colonne11192"/>
    <tableColumn id="11193" xr3:uid="{AB5F0086-504E-49F3-9A43-F003CC64026D}" name="Colonne11193"/>
    <tableColumn id="11194" xr3:uid="{6181D1A3-F54D-4AE8-948A-C7857A4251FE}" name="Colonne11194"/>
    <tableColumn id="11195" xr3:uid="{0F9F17A3-7B2E-4124-9708-AC0F65F9F08E}" name="Colonne11195"/>
    <tableColumn id="11196" xr3:uid="{30B07475-0E38-48B1-98D9-8AFCCCD71AC5}" name="Colonne11196"/>
    <tableColumn id="11197" xr3:uid="{2F57F192-EF0B-4B2E-B24B-F8273792687A}" name="Colonne11197"/>
    <tableColumn id="11198" xr3:uid="{A825B186-A3D2-48C3-A165-810D6A99A8B0}" name="Colonne11198"/>
    <tableColumn id="11199" xr3:uid="{178D1BBD-CFBB-444C-A185-F7C96DC363A3}" name="Colonne11199"/>
    <tableColumn id="11200" xr3:uid="{84D841A6-91A3-4032-9C81-96A5E30CA89E}" name="Colonne11200"/>
    <tableColumn id="11201" xr3:uid="{16C3FAD3-AAEF-4C32-AC7F-CE5C42FD0C22}" name="Colonne11201"/>
    <tableColumn id="11202" xr3:uid="{7FEA7004-FD75-494C-85C2-FBDA8AE473C7}" name="Colonne11202"/>
    <tableColumn id="11203" xr3:uid="{B9723D03-CFDD-4649-B357-1A544F9A0ABF}" name="Colonne11203"/>
    <tableColumn id="11204" xr3:uid="{165D1EC7-0D9E-4E4F-B67E-43666288D28E}" name="Colonne11204"/>
    <tableColumn id="11205" xr3:uid="{02EF9202-0A18-4B5B-80AD-F4FD65726739}" name="Colonne11205"/>
    <tableColumn id="11206" xr3:uid="{2D881323-604E-4CF2-898E-F1F2D110AD81}" name="Colonne11206"/>
    <tableColumn id="11207" xr3:uid="{6AB18369-57F9-480A-BD9D-938F29FA0B78}" name="Colonne11207"/>
    <tableColumn id="11208" xr3:uid="{627AF92B-A81E-4371-84E2-78A1662372CA}" name="Colonne11208"/>
    <tableColumn id="11209" xr3:uid="{42C436D1-BCD4-433C-9132-FB4F919C390F}" name="Colonne11209"/>
    <tableColumn id="11210" xr3:uid="{A1B82F46-089B-4653-8974-C687F4526D4E}" name="Colonne11210"/>
    <tableColumn id="11211" xr3:uid="{8365C8A3-EFD3-4885-B1CC-6F5C5DF6F41A}" name="Colonne11211"/>
    <tableColumn id="11212" xr3:uid="{39D5BD5A-53D7-4203-B44A-A278052FF878}" name="Colonne11212"/>
    <tableColumn id="11213" xr3:uid="{EEBFDC93-CD28-49D4-A5C2-EE672857935F}" name="Colonne11213"/>
    <tableColumn id="11214" xr3:uid="{B63B30C9-DF87-401E-BA0C-A95E24414676}" name="Colonne11214"/>
    <tableColumn id="11215" xr3:uid="{E19F1960-E602-47C1-A132-9285D5057A70}" name="Colonne11215"/>
    <tableColumn id="11216" xr3:uid="{C8377C29-BD93-46D6-9862-7EA0DF720E30}" name="Colonne11216"/>
    <tableColumn id="11217" xr3:uid="{5DA297FA-0519-4F70-A1AB-202FE5CD9E32}" name="Colonne11217"/>
    <tableColumn id="11218" xr3:uid="{7A5E5B0A-1470-4ED5-AA9C-54796C81F29E}" name="Colonne11218"/>
    <tableColumn id="11219" xr3:uid="{0AAF75CE-0190-42B5-90A2-562EBD393EAF}" name="Colonne11219"/>
    <tableColumn id="11220" xr3:uid="{7430F643-199B-41AB-88ED-B98E80A50641}" name="Colonne11220"/>
    <tableColumn id="11221" xr3:uid="{3B015A57-28A4-4C37-975E-C823901770A5}" name="Colonne11221"/>
    <tableColumn id="11222" xr3:uid="{4C1672F1-FDD3-42C5-87C8-FBDCC62AF5DB}" name="Colonne11222"/>
    <tableColumn id="11223" xr3:uid="{D1662EA3-E5E8-4743-9F98-CCCB57F2AE30}" name="Colonne11223"/>
    <tableColumn id="11224" xr3:uid="{D805B524-8AEF-43D9-A3B0-F5E3D795120B}" name="Colonne11224"/>
    <tableColumn id="11225" xr3:uid="{DCE83EFD-A3F8-43A2-AE9C-AADE62433977}" name="Colonne11225"/>
    <tableColumn id="11226" xr3:uid="{4850F149-ED06-4CB8-A133-38C35DF14A02}" name="Colonne11226"/>
    <tableColumn id="11227" xr3:uid="{9D33F681-E708-4BB3-B4F9-344A322EF32F}" name="Colonne11227"/>
    <tableColumn id="11228" xr3:uid="{2C113FF9-7F6B-4D99-ACB6-9B01E4F55589}" name="Colonne11228"/>
    <tableColumn id="11229" xr3:uid="{F35558DD-1A8A-4D5D-80FC-A1190D8B7AC2}" name="Colonne11229"/>
    <tableColumn id="11230" xr3:uid="{C624FE06-2B5E-4422-AEAE-B8E602D23E68}" name="Colonne11230"/>
    <tableColumn id="11231" xr3:uid="{C6DA38D4-7C11-4039-BF19-8E9FE84FCE44}" name="Colonne11231"/>
    <tableColumn id="11232" xr3:uid="{96D11B14-4D2A-497F-9D91-F98C75B61C94}" name="Colonne11232"/>
    <tableColumn id="11233" xr3:uid="{BF6DB5CA-4A4B-452C-8A2E-C8F542BAC2FD}" name="Colonne11233"/>
    <tableColumn id="11234" xr3:uid="{ADA69A81-8086-49D9-82F7-36D0A22EBC88}" name="Colonne11234"/>
    <tableColumn id="11235" xr3:uid="{177A3AB0-9738-4C8E-9FEC-1828A5C4BD8C}" name="Colonne11235"/>
    <tableColumn id="11236" xr3:uid="{3B73A571-85A5-4C5B-843B-6F82D839F220}" name="Colonne11236"/>
    <tableColumn id="11237" xr3:uid="{81D25E5E-E5DD-4E0F-BB1C-D7AA7CD1F797}" name="Colonne11237"/>
    <tableColumn id="11238" xr3:uid="{DADBB745-426C-4A99-A87E-05F1044771C7}" name="Colonne11238"/>
    <tableColumn id="11239" xr3:uid="{AA3FF9A9-54AC-4354-9AC6-6469ADD47FBC}" name="Colonne11239"/>
    <tableColumn id="11240" xr3:uid="{F54E4018-051D-40E0-BD51-1312A69325A3}" name="Colonne11240"/>
    <tableColumn id="11241" xr3:uid="{CFB2A977-361B-4889-9237-1612E97F7D1E}" name="Colonne11241"/>
    <tableColumn id="11242" xr3:uid="{A074106B-996C-4BE4-BD17-7DACBDB17572}" name="Colonne11242"/>
    <tableColumn id="11243" xr3:uid="{37EE402E-D34A-4D9F-B7C3-1EC93A47AF6D}" name="Colonne11243"/>
    <tableColumn id="11244" xr3:uid="{8CB36442-4EF3-4EAD-AB70-C803E40EC381}" name="Colonne11244"/>
    <tableColumn id="11245" xr3:uid="{E86D5BAF-577F-49FC-BA37-028A9E70EB99}" name="Colonne11245"/>
    <tableColumn id="11246" xr3:uid="{9C78697F-E92A-46EB-B152-3DB834333D06}" name="Colonne11246"/>
    <tableColumn id="11247" xr3:uid="{C9816737-6D27-4E9C-B221-81C27A27F904}" name="Colonne11247"/>
    <tableColumn id="11248" xr3:uid="{B83CC9DF-4BA8-427F-852B-49BF6F051133}" name="Colonne11248"/>
    <tableColumn id="11249" xr3:uid="{54094D4F-2D4E-48BD-A708-08952B86D3E9}" name="Colonne11249"/>
    <tableColumn id="11250" xr3:uid="{ACB74670-7BFE-47EE-A8A4-CD4D6AD9B47A}" name="Colonne11250"/>
    <tableColumn id="11251" xr3:uid="{07CB67D5-B4F5-43C6-9A92-EB137F59A8A1}" name="Colonne11251"/>
    <tableColumn id="11252" xr3:uid="{8C825DC8-FA8E-4BB4-B5ED-34239CEEB4FD}" name="Colonne11252"/>
    <tableColumn id="11253" xr3:uid="{DDDA4B31-3D2A-45B6-87E5-69CB3A756687}" name="Colonne11253"/>
    <tableColumn id="11254" xr3:uid="{963B699A-B903-4033-AD03-6F96AD34B55A}" name="Colonne11254"/>
    <tableColumn id="11255" xr3:uid="{08F33B7B-A26E-4498-9F13-D403D8AD533D}" name="Colonne11255"/>
    <tableColumn id="11256" xr3:uid="{C79DA864-1039-48FA-9266-131CBD92F86E}" name="Colonne11256"/>
    <tableColumn id="11257" xr3:uid="{506E672E-8721-4BF7-BD8C-7149A6CCE222}" name="Colonne11257"/>
    <tableColumn id="11258" xr3:uid="{652DE690-46E0-408F-BDA8-868E1959BABD}" name="Colonne11258"/>
    <tableColumn id="11259" xr3:uid="{01F631AD-9016-4BA3-916E-85C3FB202DCB}" name="Colonne11259"/>
    <tableColumn id="11260" xr3:uid="{BCCD8A28-EB11-4F40-8D9D-9ADDBD973208}" name="Colonne11260"/>
    <tableColumn id="11261" xr3:uid="{39695263-EEFD-4308-8EB9-5ED3A6CE2218}" name="Colonne11261"/>
    <tableColumn id="11262" xr3:uid="{4AF389C1-1F06-4F24-8851-DED476F131B0}" name="Colonne11262"/>
    <tableColumn id="11263" xr3:uid="{A4E74864-441F-4D7B-9687-D4E2EF188D9F}" name="Colonne11263"/>
    <tableColumn id="11264" xr3:uid="{4B0D019C-9576-42A0-9CF5-783D002E7D65}" name="Colonne11264"/>
    <tableColumn id="11265" xr3:uid="{1C7D7035-63B2-43A5-B26C-B3E93F56ACE1}" name="Colonne11265"/>
    <tableColumn id="11266" xr3:uid="{EDAA3EC4-DAB3-4193-87EC-ED2A82304FD6}" name="Colonne11266"/>
    <tableColumn id="11267" xr3:uid="{E54EF1B7-81E0-410F-A697-33F370644F4D}" name="Colonne11267"/>
    <tableColumn id="11268" xr3:uid="{75ED24BA-8BEF-466F-8135-7051C8A41B94}" name="Colonne11268"/>
    <tableColumn id="11269" xr3:uid="{A6AF3EB4-480C-4F8B-A394-2DAA2A6E3947}" name="Colonne11269"/>
    <tableColumn id="11270" xr3:uid="{89AF2F99-64F5-45FE-9290-0DFBB402AE77}" name="Colonne11270"/>
    <tableColumn id="11271" xr3:uid="{D645FCDF-6766-4382-A626-DF7EE7415964}" name="Colonne11271"/>
    <tableColumn id="11272" xr3:uid="{D419142B-55A2-410C-89A1-EC5DB3695268}" name="Colonne11272"/>
    <tableColumn id="11273" xr3:uid="{812C97BD-5415-4977-AE1E-9C85840D92C0}" name="Colonne11273"/>
    <tableColumn id="11274" xr3:uid="{E5B32A7C-4A0C-45C9-BA59-CE9FFB6B44FB}" name="Colonne11274"/>
    <tableColumn id="11275" xr3:uid="{199514DB-98B5-4142-A9E9-4D367785C8BA}" name="Colonne11275"/>
    <tableColumn id="11276" xr3:uid="{E65E06F0-D197-43AF-A59A-95DFC3EFA8C5}" name="Colonne11276"/>
    <tableColumn id="11277" xr3:uid="{D5D3FC01-A609-426F-87A2-392E706018D3}" name="Colonne11277"/>
    <tableColumn id="11278" xr3:uid="{38F9F641-99B2-4CC7-BCFD-EF5EB76C81E2}" name="Colonne11278"/>
    <tableColumn id="11279" xr3:uid="{0C36CA1C-C635-42D8-94D4-5176B2F90ABE}" name="Colonne11279"/>
    <tableColumn id="11280" xr3:uid="{E808C992-D25B-4A3E-9CBD-2D7251840284}" name="Colonne11280"/>
    <tableColumn id="11281" xr3:uid="{83248D88-A6B9-47E7-80F1-36B9F6BF9AE4}" name="Colonne11281"/>
    <tableColumn id="11282" xr3:uid="{4A23D163-BE0E-406F-A4F8-DE4650BB3AA1}" name="Colonne11282"/>
    <tableColumn id="11283" xr3:uid="{0A358EA5-EF4E-4A15-A3BA-767CCC7397A6}" name="Colonne11283"/>
    <tableColumn id="11284" xr3:uid="{E75B92AA-86FD-4E42-BE1F-7A86B1FABA99}" name="Colonne11284"/>
    <tableColumn id="11285" xr3:uid="{0D3FB99A-C733-411F-BC6E-4AC14D5B5626}" name="Colonne11285"/>
    <tableColumn id="11286" xr3:uid="{31699D15-6075-42FF-A6DD-2A2728531D36}" name="Colonne11286"/>
    <tableColumn id="11287" xr3:uid="{AF0952D5-F7DC-4CBC-89DB-1B29917B6074}" name="Colonne11287"/>
    <tableColumn id="11288" xr3:uid="{82F03250-92BC-4179-A923-A3409D1F611A}" name="Colonne11288"/>
    <tableColumn id="11289" xr3:uid="{3528DCA5-E93B-4EFB-BB9A-8C7A19F5C2A5}" name="Colonne11289"/>
    <tableColumn id="11290" xr3:uid="{D3205961-EEA1-412D-BF1F-6E989F6E2F69}" name="Colonne11290"/>
    <tableColumn id="11291" xr3:uid="{6D7177A0-A47B-4C26-9ED1-E318EC079E71}" name="Colonne11291"/>
    <tableColumn id="11292" xr3:uid="{C96E1BA9-86FC-476F-A029-4B7643402F91}" name="Colonne11292"/>
    <tableColumn id="11293" xr3:uid="{9E69783F-5DBC-4C2C-919B-EF6B61C8BC1E}" name="Colonne11293"/>
    <tableColumn id="11294" xr3:uid="{054631E0-5569-4721-9040-512061A7A436}" name="Colonne11294"/>
    <tableColumn id="11295" xr3:uid="{D8D157FC-FBB6-4D60-9BFE-5348198B4C20}" name="Colonne11295"/>
    <tableColumn id="11296" xr3:uid="{AE7CEBD7-724C-43D8-98E5-723507FCC5FA}" name="Colonne11296"/>
    <tableColumn id="11297" xr3:uid="{B47D951B-3E2B-4141-BE08-FA36827BAC47}" name="Colonne11297"/>
    <tableColumn id="11298" xr3:uid="{E5D9DC5B-8962-4953-8C0C-F6ABCDA45E93}" name="Colonne11298"/>
    <tableColumn id="11299" xr3:uid="{D0C33F9F-7FF5-4F1F-9ACC-2A1F7BB3196F}" name="Colonne11299"/>
    <tableColumn id="11300" xr3:uid="{AEAC05F8-6FA5-4515-8C30-460289F9017D}" name="Colonne11300"/>
    <tableColumn id="11301" xr3:uid="{D9708CB4-3B08-4732-9AED-CDAA8C7AF40D}" name="Colonne11301"/>
    <tableColumn id="11302" xr3:uid="{D444AAE7-B123-42CC-8873-8092C661B416}" name="Colonne11302"/>
    <tableColumn id="11303" xr3:uid="{562CEE3D-7B1A-4F58-852D-F1B8DF0768A1}" name="Colonne11303"/>
    <tableColumn id="11304" xr3:uid="{C524BCED-148E-4BF7-82E1-634810794D11}" name="Colonne11304"/>
    <tableColumn id="11305" xr3:uid="{362B4877-833F-4316-8DB0-05563A5AAA15}" name="Colonne11305"/>
    <tableColumn id="11306" xr3:uid="{6A4F2C8A-2DE8-4A60-833D-5421385AE23C}" name="Colonne11306"/>
    <tableColumn id="11307" xr3:uid="{A27C6957-F8EA-4C0D-A1A0-EB651A1D5398}" name="Colonne11307"/>
    <tableColumn id="11308" xr3:uid="{DDA367C8-D313-45CD-9EC4-080603ABDB91}" name="Colonne11308"/>
    <tableColumn id="11309" xr3:uid="{D3AF9796-722F-4556-8D11-A5EFCA8BFEF2}" name="Colonne11309"/>
    <tableColumn id="11310" xr3:uid="{0E02D770-AEE2-4079-A19A-B3A480618A2E}" name="Colonne11310"/>
    <tableColumn id="11311" xr3:uid="{AD91BCA5-5B1E-49B9-B5E9-AD7DAD974568}" name="Colonne11311"/>
    <tableColumn id="11312" xr3:uid="{D74DFFE1-876E-4ABB-BAA6-7FCC333D88A0}" name="Colonne11312"/>
    <tableColumn id="11313" xr3:uid="{E425A9DE-5809-493C-A44E-C12DCC87124D}" name="Colonne11313"/>
    <tableColumn id="11314" xr3:uid="{62ACDA7A-1627-4F13-8ED6-BB6F5DF98F1A}" name="Colonne11314"/>
    <tableColumn id="11315" xr3:uid="{E327C9AF-F86B-41F9-8760-216CCAE82776}" name="Colonne11315"/>
    <tableColumn id="11316" xr3:uid="{543DCA7B-4A50-41E1-971F-578E12D97165}" name="Colonne11316"/>
    <tableColumn id="11317" xr3:uid="{B9A50CC9-DBCC-473A-8013-2D839968367F}" name="Colonne11317"/>
    <tableColumn id="11318" xr3:uid="{3BA80048-67D4-4D54-82E7-E4787A9259FF}" name="Colonne11318"/>
    <tableColumn id="11319" xr3:uid="{04FF4BE8-9ACD-4799-8D53-569C336FDA90}" name="Colonne11319"/>
    <tableColumn id="11320" xr3:uid="{E76F1739-8E0B-4A0E-A828-452FE1B6312B}" name="Colonne11320"/>
    <tableColumn id="11321" xr3:uid="{8F93E224-DCE4-4D47-B272-61C1D4067A4A}" name="Colonne11321"/>
    <tableColumn id="11322" xr3:uid="{9171D081-D3E4-452C-99E1-96264D953BAE}" name="Colonne11322"/>
    <tableColumn id="11323" xr3:uid="{11117C9C-2609-4DDC-BF6A-AD106604CDEE}" name="Colonne11323"/>
    <tableColumn id="11324" xr3:uid="{1CC7951D-C5BE-4FA0-9AFC-F27C6A0E62D1}" name="Colonne11324"/>
    <tableColumn id="11325" xr3:uid="{8FB3524F-5430-4A11-ABB8-9560229B89B2}" name="Colonne11325"/>
    <tableColumn id="11326" xr3:uid="{BEDE6FDE-7300-47B5-AE31-D47805984F22}" name="Colonne11326"/>
    <tableColumn id="11327" xr3:uid="{2368AD99-8D83-4715-829B-1CD44B53395E}" name="Colonne11327"/>
    <tableColumn id="11328" xr3:uid="{325A5874-81F5-4264-B1C8-80A3DC683C66}" name="Colonne11328"/>
    <tableColumn id="11329" xr3:uid="{4D198D10-B3E4-46F8-AAD8-EC29C24FA188}" name="Colonne11329"/>
    <tableColumn id="11330" xr3:uid="{0153864B-4BBB-4877-A8A7-8334027869F9}" name="Colonne11330"/>
    <tableColumn id="11331" xr3:uid="{1432CA1B-9D81-4699-B3CB-6759C93F4EBB}" name="Colonne11331"/>
    <tableColumn id="11332" xr3:uid="{CE6395F4-5F08-4BF0-AF89-1DA37ECCA1F5}" name="Colonne11332"/>
    <tableColumn id="11333" xr3:uid="{20F93300-AF36-4494-AD11-77B43AA09FC0}" name="Colonne11333"/>
    <tableColumn id="11334" xr3:uid="{9EC56845-62D9-4E57-B29E-CB07DF9A5BBD}" name="Colonne11334"/>
    <tableColumn id="11335" xr3:uid="{35E0378D-5AB4-4609-8FE5-8C46CDD93CAB}" name="Colonne11335"/>
    <tableColumn id="11336" xr3:uid="{EF87A6A3-E975-4CC9-9F57-6D9BBACBF68D}" name="Colonne11336"/>
    <tableColumn id="11337" xr3:uid="{F5233A58-38D3-4D91-9869-870956D576BD}" name="Colonne11337"/>
    <tableColumn id="11338" xr3:uid="{D38C6BBB-2259-4CC9-8325-2D56AB8E2156}" name="Colonne11338"/>
    <tableColumn id="11339" xr3:uid="{17EB731E-B10B-46E0-A3AE-28D794C58C7C}" name="Colonne11339"/>
    <tableColumn id="11340" xr3:uid="{C0A07226-8EF1-4ED4-8FFB-F246AC042E3B}" name="Colonne11340"/>
    <tableColumn id="11341" xr3:uid="{720A7B30-6597-498B-8105-C42E82F5154D}" name="Colonne11341"/>
    <tableColumn id="11342" xr3:uid="{55A48273-BF01-4AEC-981E-76107CFD6997}" name="Colonne11342"/>
    <tableColumn id="11343" xr3:uid="{0F091A65-305C-4AD5-81C6-BBB33E280529}" name="Colonne11343"/>
    <tableColumn id="11344" xr3:uid="{A50EB6F0-11E0-4B2F-8930-43A7ECD768DF}" name="Colonne11344"/>
    <tableColumn id="11345" xr3:uid="{BF4E4BAA-6FC9-4115-8D0C-4D7AE24DC777}" name="Colonne11345"/>
    <tableColumn id="11346" xr3:uid="{2677FECD-9FFB-478F-816A-9DEB419EDD4A}" name="Colonne11346"/>
    <tableColumn id="11347" xr3:uid="{D67B566B-0EFA-4C89-AD5E-DBA0C9BBF432}" name="Colonne11347"/>
    <tableColumn id="11348" xr3:uid="{BD2B28A8-45EB-4143-B078-05686699E7DC}" name="Colonne11348"/>
    <tableColumn id="11349" xr3:uid="{CC4738C7-2010-4110-BE3A-37CAB5592E1E}" name="Colonne11349"/>
    <tableColumn id="11350" xr3:uid="{97CCB70B-48EC-4552-A917-A5E201D4BE85}" name="Colonne11350"/>
    <tableColumn id="11351" xr3:uid="{B58BB63C-6D34-4534-9B98-C2BFEFC2C60D}" name="Colonne11351"/>
    <tableColumn id="11352" xr3:uid="{9EF5FA8F-4EEA-4EE8-BF55-751CA4B5CA2C}" name="Colonne11352"/>
    <tableColumn id="11353" xr3:uid="{F76A850E-987B-49A0-9135-F6E26860DA92}" name="Colonne11353"/>
    <tableColumn id="11354" xr3:uid="{D8C32B96-CFAD-4A83-80A7-DA186816750B}" name="Colonne11354"/>
    <tableColumn id="11355" xr3:uid="{1155C21A-77F3-47E2-A149-F5F3DAADE5A7}" name="Colonne11355"/>
    <tableColumn id="11356" xr3:uid="{5C6495C8-1D72-46E9-8157-1FD84AB182C6}" name="Colonne11356"/>
    <tableColumn id="11357" xr3:uid="{BE9E6861-234C-484C-A732-43C3CBE388C2}" name="Colonne11357"/>
    <tableColumn id="11358" xr3:uid="{70522060-147A-41D1-BA1E-1FCBA1439BE4}" name="Colonne11358"/>
    <tableColumn id="11359" xr3:uid="{80CB3E91-D4E2-43B9-9714-995FCA05DB48}" name="Colonne11359"/>
    <tableColumn id="11360" xr3:uid="{F1EACC73-C286-4CFD-8876-E46242742F7E}" name="Colonne11360"/>
    <tableColumn id="11361" xr3:uid="{940554DA-B17D-44A8-8066-CED0C82AC19A}" name="Colonne11361"/>
    <tableColumn id="11362" xr3:uid="{EF3AED12-560A-45E3-A6DC-DD7F9D4D17F3}" name="Colonne11362"/>
    <tableColumn id="11363" xr3:uid="{F66B345D-7AEA-4DC2-9C47-87F7306BFC47}" name="Colonne11363"/>
    <tableColumn id="11364" xr3:uid="{70C551B8-01AA-4241-9D2E-557BCF1A1DF3}" name="Colonne11364"/>
    <tableColumn id="11365" xr3:uid="{8CEB64D7-5269-49DD-8547-2BA89AA7F924}" name="Colonne11365"/>
    <tableColumn id="11366" xr3:uid="{519302C5-799A-4B83-83FE-567F5DFC5904}" name="Colonne11366"/>
    <tableColumn id="11367" xr3:uid="{AB701B19-7827-4A31-A89C-D4029CD23459}" name="Colonne11367"/>
    <tableColumn id="11368" xr3:uid="{CC14CC5E-6E33-4076-A87D-E191B2DAE5EE}" name="Colonne11368"/>
    <tableColumn id="11369" xr3:uid="{1251E6B2-8B36-4102-978D-F1E72D3AEC23}" name="Colonne11369"/>
    <tableColumn id="11370" xr3:uid="{4B59A339-695E-4B5C-AE32-F3F471321EA7}" name="Colonne11370"/>
    <tableColumn id="11371" xr3:uid="{19468151-179D-4713-9A83-42BA2A6504F7}" name="Colonne11371"/>
    <tableColumn id="11372" xr3:uid="{3680FC52-2CDB-47FE-8081-A2D190865A2C}" name="Colonne11372"/>
    <tableColumn id="11373" xr3:uid="{BFE3CD4A-2380-40C4-8097-5C7010BD2A49}" name="Colonne11373"/>
    <tableColumn id="11374" xr3:uid="{FF507AF1-E2BD-4E7B-97B0-F6E4ADB70C34}" name="Colonne11374"/>
    <tableColumn id="11375" xr3:uid="{93B86FE9-135D-454B-8DD4-730A126AF484}" name="Colonne11375"/>
    <tableColumn id="11376" xr3:uid="{C3DC3210-D71D-415D-8F63-EE8E5C108ABA}" name="Colonne11376"/>
    <tableColumn id="11377" xr3:uid="{B35AFF42-8824-4410-A62A-475606BC8DA2}" name="Colonne11377"/>
    <tableColumn id="11378" xr3:uid="{F1478B21-0A85-4694-B437-ECC91ECB1C00}" name="Colonne11378"/>
    <tableColumn id="11379" xr3:uid="{77F06908-38F9-4D32-A7E8-FA6CE5E32E16}" name="Colonne11379"/>
    <tableColumn id="11380" xr3:uid="{9FE27594-418D-4DA9-86E9-B4C833D1819D}" name="Colonne11380"/>
    <tableColumn id="11381" xr3:uid="{249291F1-B714-4AE8-995A-56DA2F990AD8}" name="Colonne11381"/>
    <tableColumn id="11382" xr3:uid="{9E9015A6-2CEB-43BC-BFA3-BC09D644840B}" name="Colonne11382"/>
    <tableColumn id="11383" xr3:uid="{2542AEC6-A860-421D-AA2C-A878092A84AA}" name="Colonne11383"/>
    <tableColumn id="11384" xr3:uid="{6ADDF407-5748-4250-80A7-D81956B35158}" name="Colonne11384"/>
    <tableColumn id="11385" xr3:uid="{01525F71-A323-40BE-AC8C-064F30FE73C5}" name="Colonne11385"/>
    <tableColumn id="11386" xr3:uid="{495B22D4-61DC-47FA-98FD-B3DF4AFF116F}" name="Colonne11386"/>
    <tableColumn id="11387" xr3:uid="{EBFE0301-BF0A-44C9-971E-9738E3DF37B6}" name="Colonne11387"/>
    <tableColumn id="11388" xr3:uid="{8DBE3A63-3ABF-4269-B30F-AE53829F99ED}" name="Colonne11388"/>
    <tableColumn id="11389" xr3:uid="{9A519F48-CDED-4523-835C-6FF60432DC7D}" name="Colonne11389"/>
    <tableColumn id="11390" xr3:uid="{D2364FDF-EBE7-4258-9DD7-2EE9F1C9595D}" name="Colonne11390"/>
    <tableColumn id="11391" xr3:uid="{CCDBF173-C4ED-4737-8393-E3A197496A32}" name="Colonne11391"/>
    <tableColumn id="11392" xr3:uid="{B26DCEF2-C01F-4ED6-B696-5AC5ADFCCCC7}" name="Colonne11392"/>
    <tableColumn id="11393" xr3:uid="{FF1E2DB1-3A7F-43BF-9C64-2D06392E560B}" name="Colonne11393"/>
    <tableColumn id="11394" xr3:uid="{A6713770-9C23-4B66-85D3-8FE4CF00E418}" name="Colonne11394"/>
    <tableColumn id="11395" xr3:uid="{84233E60-55E8-44D5-852E-3BE35484D915}" name="Colonne11395"/>
    <tableColumn id="11396" xr3:uid="{1B44A6F2-2C25-41B4-BAA9-17A1E5776556}" name="Colonne11396"/>
    <tableColumn id="11397" xr3:uid="{AE16FA08-9BDA-4BAC-90D0-657B2D609583}" name="Colonne11397"/>
    <tableColumn id="11398" xr3:uid="{B55DE533-D832-44FD-A8DB-8797587314FE}" name="Colonne11398"/>
    <tableColumn id="11399" xr3:uid="{397DE3D8-EF24-4147-807F-79D15C56C878}" name="Colonne11399"/>
    <tableColumn id="11400" xr3:uid="{16999F7D-8BB6-43C3-B9B4-8DD8937913C5}" name="Colonne11400"/>
    <tableColumn id="11401" xr3:uid="{4E661E8B-2BF0-41BE-8773-693B38A90827}" name="Colonne11401"/>
    <tableColumn id="11402" xr3:uid="{34C221E3-267E-43EC-A84F-CDD75C396E70}" name="Colonne11402"/>
    <tableColumn id="11403" xr3:uid="{9AB95BDE-25D3-4220-B7EB-D7DED387F2B0}" name="Colonne11403"/>
    <tableColumn id="11404" xr3:uid="{AA06C8D5-8D2F-4D8D-83F0-1D3259AE279E}" name="Colonne11404"/>
    <tableColumn id="11405" xr3:uid="{740DF026-B8D1-400D-80FE-33958B5B8788}" name="Colonne11405"/>
    <tableColumn id="11406" xr3:uid="{96202C14-01DA-4417-84CB-10760868EA7E}" name="Colonne11406"/>
    <tableColumn id="11407" xr3:uid="{3039B962-4E28-4D1F-BDEF-FA47E8495A3A}" name="Colonne11407"/>
    <tableColumn id="11408" xr3:uid="{4E811CFE-4E78-42FF-BD4A-AE3B03AEA1AC}" name="Colonne11408"/>
    <tableColumn id="11409" xr3:uid="{618EC538-E202-4E3B-842C-7BC5B3972F30}" name="Colonne11409"/>
    <tableColumn id="11410" xr3:uid="{41F635F1-A937-419F-8360-CFF9D297CDAC}" name="Colonne11410"/>
    <tableColumn id="11411" xr3:uid="{88022936-1B13-4BBB-B618-4DE6A52C939A}" name="Colonne11411"/>
    <tableColumn id="11412" xr3:uid="{44825BFB-ECBF-45B3-B085-D3E80DBEFEEA}" name="Colonne11412"/>
    <tableColumn id="11413" xr3:uid="{7D982D6D-7000-4687-A527-6682321EBCBD}" name="Colonne11413"/>
    <tableColumn id="11414" xr3:uid="{4415E76A-81F8-4F67-BB6D-06335BB22B7B}" name="Colonne11414"/>
    <tableColumn id="11415" xr3:uid="{9B1A6BE7-267B-4FFD-833C-0B619E8FB964}" name="Colonne11415"/>
    <tableColumn id="11416" xr3:uid="{0DFB4492-E969-4BD3-950F-6F8E85D5DAA4}" name="Colonne11416"/>
    <tableColumn id="11417" xr3:uid="{C3EC3CAE-E3A4-4B5D-8651-A3BFC583A1B0}" name="Colonne11417"/>
    <tableColumn id="11418" xr3:uid="{33E6AB37-8107-48FD-8774-4B606A9E8126}" name="Colonne11418"/>
    <tableColumn id="11419" xr3:uid="{8B76AC82-4255-44FD-A9B3-F9AEE1A26F91}" name="Colonne11419"/>
    <tableColumn id="11420" xr3:uid="{CD0470EF-2542-4E0E-A7A7-A333E2077D8E}" name="Colonne11420"/>
    <tableColumn id="11421" xr3:uid="{7ED2AB23-F990-45B3-B003-6D038D24A949}" name="Colonne11421"/>
    <tableColumn id="11422" xr3:uid="{C257974B-91B9-4A68-A148-8FE7E7F47A08}" name="Colonne11422"/>
    <tableColumn id="11423" xr3:uid="{A24ED006-34F0-48F4-864B-B2975F9C020B}" name="Colonne11423"/>
    <tableColumn id="11424" xr3:uid="{F8DE1CA4-1C67-456B-89E9-3F75988D115D}" name="Colonne11424"/>
    <tableColumn id="11425" xr3:uid="{31C6B4B0-F2EC-4D85-BFC5-8DB84EA704C6}" name="Colonne11425"/>
    <tableColumn id="11426" xr3:uid="{C1214DD1-2573-4C18-9DA9-A27A94AC6A98}" name="Colonne11426"/>
    <tableColumn id="11427" xr3:uid="{9A7A7883-7E68-43A8-9817-31675C6E646C}" name="Colonne11427"/>
    <tableColumn id="11428" xr3:uid="{7EC7EEB9-ED17-4EE3-B822-F74E352E1AC0}" name="Colonne11428"/>
    <tableColumn id="11429" xr3:uid="{DE3B3A53-8F46-47A8-A71F-78B0B328CFED}" name="Colonne11429"/>
    <tableColumn id="11430" xr3:uid="{6EB9D93E-63A1-4E85-845B-AB0A74FE5AB9}" name="Colonne11430"/>
    <tableColumn id="11431" xr3:uid="{F0CC1915-0B0C-40AC-8594-10EAA1D2B0D0}" name="Colonne11431"/>
    <tableColumn id="11432" xr3:uid="{8E1CACE1-9F40-4EAE-AD68-6B19C3CB122F}" name="Colonne11432"/>
    <tableColumn id="11433" xr3:uid="{A26CB400-AB77-4023-9811-1B70C1693600}" name="Colonne11433"/>
    <tableColumn id="11434" xr3:uid="{D31A6F7C-D7ED-4DC9-BD3A-35F8902E6835}" name="Colonne11434"/>
    <tableColumn id="11435" xr3:uid="{0B4A7CC8-6A30-4CB6-8946-A80E03BB6867}" name="Colonne11435"/>
    <tableColumn id="11436" xr3:uid="{16DD00BC-5F1E-4922-A664-ACE3B1959177}" name="Colonne11436"/>
    <tableColumn id="11437" xr3:uid="{36408F2A-94A4-48BA-919B-CF2A9DD05541}" name="Colonne11437"/>
    <tableColumn id="11438" xr3:uid="{E62DAD7B-E8E3-4E2B-BB0B-F776DD31416D}" name="Colonne11438"/>
    <tableColumn id="11439" xr3:uid="{2447FBBD-70DE-4004-A362-3B577FE4CD51}" name="Colonne11439"/>
    <tableColumn id="11440" xr3:uid="{22559C19-86A6-4207-A4FB-E270A7391D9B}" name="Colonne11440"/>
    <tableColumn id="11441" xr3:uid="{4FCA5BE2-097F-4FBA-A28F-ABDA372112D1}" name="Colonne11441"/>
    <tableColumn id="11442" xr3:uid="{45B9F1AA-6396-45C2-B075-A1E8BDE43BDB}" name="Colonne11442"/>
    <tableColumn id="11443" xr3:uid="{F5AA08CF-B53F-4904-8C23-E4BEFC09448D}" name="Colonne11443"/>
    <tableColumn id="11444" xr3:uid="{ABC92C94-AA6C-44BE-A70D-BBEAD2A1641E}" name="Colonne11444"/>
    <tableColumn id="11445" xr3:uid="{9DC545E4-C5A1-4887-BBFB-F7671DCEEB9A}" name="Colonne11445"/>
    <tableColumn id="11446" xr3:uid="{49697F3D-8C84-45A3-B8F5-63632EB9CFB0}" name="Colonne11446"/>
    <tableColumn id="11447" xr3:uid="{5C4F744B-6B98-4301-9D80-BB08FA2A7147}" name="Colonne11447"/>
    <tableColumn id="11448" xr3:uid="{AE074E81-1825-4B2C-9919-FA44AB317919}" name="Colonne11448"/>
    <tableColumn id="11449" xr3:uid="{7F811A92-79E5-4470-9752-F0D4C51755A9}" name="Colonne11449"/>
    <tableColumn id="11450" xr3:uid="{7D571383-EF4A-4B46-9382-2086F7C2A755}" name="Colonne11450"/>
    <tableColumn id="11451" xr3:uid="{E5D043BE-0924-450F-899B-DD706F89AD7F}" name="Colonne11451"/>
    <tableColumn id="11452" xr3:uid="{86CF2334-0218-43DD-8295-6BF9318644E8}" name="Colonne11452"/>
    <tableColumn id="11453" xr3:uid="{8FE89358-7F78-485B-8720-5D85A693DA8C}" name="Colonne11453"/>
    <tableColumn id="11454" xr3:uid="{D377CC7F-8C33-4351-A9E2-8E4D68AECE14}" name="Colonne11454"/>
    <tableColumn id="11455" xr3:uid="{5F093C7E-1124-435D-9564-282C367DE6B1}" name="Colonne11455"/>
    <tableColumn id="11456" xr3:uid="{FB8F58BF-2407-4997-923D-238752B2F11F}" name="Colonne11456"/>
    <tableColumn id="11457" xr3:uid="{46EBED39-D42E-4017-8CDC-0130FCD04D4C}" name="Colonne11457"/>
    <tableColumn id="11458" xr3:uid="{1DFC7120-1CC0-40F8-BC4C-A74BA5C20E5B}" name="Colonne11458"/>
    <tableColumn id="11459" xr3:uid="{8F869B4D-A5E9-4976-8710-9D3525052818}" name="Colonne11459"/>
    <tableColumn id="11460" xr3:uid="{0F7F3725-7FA9-436D-8D37-E8059FAF1F24}" name="Colonne11460"/>
    <tableColumn id="11461" xr3:uid="{80A27CDD-813B-4FDA-B560-13A3E218E2F4}" name="Colonne11461"/>
    <tableColumn id="11462" xr3:uid="{C39DD1DF-77E2-4AA5-834A-328C3B68F13C}" name="Colonne11462"/>
    <tableColumn id="11463" xr3:uid="{7F8812C7-85D5-4420-9A6E-5B52DFA4EE96}" name="Colonne11463"/>
    <tableColumn id="11464" xr3:uid="{BA9A9C60-5D2F-44B3-B236-D18707BE4189}" name="Colonne11464"/>
    <tableColumn id="11465" xr3:uid="{CBBA6029-7AF6-4AF9-BE91-952EE208F84A}" name="Colonne11465"/>
    <tableColumn id="11466" xr3:uid="{FD9F20FB-FE30-4EDB-801B-2CE2AD218F2B}" name="Colonne11466"/>
    <tableColumn id="11467" xr3:uid="{660963F4-CF88-4EFD-9D13-FA786247A9A4}" name="Colonne11467"/>
    <tableColumn id="11468" xr3:uid="{5BCE8B54-A8E3-463C-BBFB-C574E38B368B}" name="Colonne11468"/>
    <tableColumn id="11469" xr3:uid="{23C833C9-5769-4A5A-AD9E-5B088E864811}" name="Colonne11469"/>
    <tableColumn id="11470" xr3:uid="{63C207F6-4DC1-4FC6-B434-2B11C1F1E3BA}" name="Colonne11470"/>
    <tableColumn id="11471" xr3:uid="{7E6B6696-552A-4E38-9101-6583E64475EC}" name="Colonne11471"/>
    <tableColumn id="11472" xr3:uid="{40F77E02-D5F9-48DB-AA5A-3E2B09DC5110}" name="Colonne11472"/>
    <tableColumn id="11473" xr3:uid="{1C93F5C9-8C6E-46C9-BD25-DECD666B515D}" name="Colonne11473"/>
    <tableColumn id="11474" xr3:uid="{BD24A136-F04C-4AE7-B32C-6B566709A179}" name="Colonne11474"/>
    <tableColumn id="11475" xr3:uid="{3BA8DABB-BEF4-4D73-BE06-515EE38DC5FD}" name="Colonne11475"/>
    <tableColumn id="11476" xr3:uid="{CD0873D5-F3FB-460C-A94C-8A9DF374E874}" name="Colonne11476"/>
    <tableColumn id="11477" xr3:uid="{35B818AE-D7C7-49CA-86B2-28F762206523}" name="Colonne11477"/>
    <tableColumn id="11478" xr3:uid="{AECABFD5-1209-4162-9F9B-0009E385E23D}" name="Colonne11478"/>
    <tableColumn id="11479" xr3:uid="{AF9E9163-63C0-439F-9A36-65E52686E20E}" name="Colonne11479"/>
    <tableColumn id="11480" xr3:uid="{82047969-C9C5-45FF-AE1A-0E75F789FC33}" name="Colonne11480"/>
    <tableColumn id="11481" xr3:uid="{BEA92739-27AD-4F5E-8159-9B4AD2F9F053}" name="Colonne11481"/>
    <tableColumn id="11482" xr3:uid="{CA026FBD-E021-4E87-B41C-DAF2DDBE3C23}" name="Colonne11482"/>
    <tableColumn id="11483" xr3:uid="{B535F10F-5AA0-461D-BF6A-DA07C4F8D32E}" name="Colonne11483"/>
    <tableColumn id="11484" xr3:uid="{FD5E53E7-0C37-4686-918C-37C4E0FCC68F}" name="Colonne11484"/>
    <tableColumn id="11485" xr3:uid="{CC074484-440A-4BA3-8AC7-9273C794C24B}" name="Colonne11485"/>
    <tableColumn id="11486" xr3:uid="{17E439F6-FC98-46A9-A061-DAA7E84093CE}" name="Colonne11486"/>
    <tableColumn id="11487" xr3:uid="{DE51AA53-62B2-4E12-B83C-14D533F5B819}" name="Colonne11487"/>
    <tableColumn id="11488" xr3:uid="{58ABDF64-332A-448E-9556-A6B85FEE77D1}" name="Colonne11488"/>
    <tableColumn id="11489" xr3:uid="{2CC46F51-D223-4039-8CFF-0D49FA63F6A1}" name="Colonne11489"/>
    <tableColumn id="11490" xr3:uid="{4F334BA2-ABE1-4504-A1F1-5CD874AD297E}" name="Colonne11490"/>
    <tableColumn id="11491" xr3:uid="{4D187046-CEB3-4739-B22B-B0B09070CCD9}" name="Colonne11491"/>
    <tableColumn id="11492" xr3:uid="{40BC05EA-8BA7-44C4-945E-4BA96558D1FD}" name="Colonne11492"/>
    <tableColumn id="11493" xr3:uid="{E9E36A5A-B4FF-49EF-A5A5-5A586683F50F}" name="Colonne11493"/>
    <tableColumn id="11494" xr3:uid="{1C140604-ED23-40D3-91E9-712664228A09}" name="Colonne11494"/>
    <tableColumn id="11495" xr3:uid="{65DE1993-6FBD-4E89-8170-598E593BBC3F}" name="Colonne11495"/>
    <tableColumn id="11496" xr3:uid="{D323BB08-B06A-4911-B498-49D3E54646B7}" name="Colonne11496"/>
    <tableColumn id="11497" xr3:uid="{2BA72BF0-DE08-426C-8B91-354164EEBECE}" name="Colonne11497"/>
    <tableColumn id="11498" xr3:uid="{B5C6171E-BE0E-4D78-BBD2-97439C4A928D}" name="Colonne11498"/>
    <tableColumn id="11499" xr3:uid="{A89C4671-C106-4E6B-8E2D-4C88A21CA402}" name="Colonne11499"/>
    <tableColumn id="11500" xr3:uid="{6DB9BC94-4FD9-49DA-BE74-C3C155C29B47}" name="Colonne11500"/>
    <tableColumn id="11501" xr3:uid="{CA206A6B-EF51-40B1-BAE1-ABB4443B6FEF}" name="Colonne11501"/>
    <tableColumn id="11502" xr3:uid="{0C5A4352-F90D-4877-9EB9-576112EDDDD6}" name="Colonne11502"/>
    <tableColumn id="11503" xr3:uid="{B039D030-AE23-4228-AFF3-66B0404905B3}" name="Colonne11503"/>
    <tableColumn id="11504" xr3:uid="{DE76674B-6C8E-44E1-9A1E-4B5892D3A4EB}" name="Colonne11504"/>
    <tableColumn id="11505" xr3:uid="{E5C3D221-5CA4-4785-8D5F-FAFD0C0738ED}" name="Colonne11505"/>
    <tableColumn id="11506" xr3:uid="{D25D72F3-65A7-4216-B575-8275FE230DE7}" name="Colonne11506"/>
    <tableColumn id="11507" xr3:uid="{A2FD615A-90A4-444E-9CA9-D25834F6200C}" name="Colonne11507"/>
    <tableColumn id="11508" xr3:uid="{8C8A3CFE-8C32-4BCD-A841-CFFC48531EC2}" name="Colonne11508"/>
    <tableColumn id="11509" xr3:uid="{5586968F-350B-4C2D-8E2A-39D63A28080D}" name="Colonne11509"/>
    <tableColumn id="11510" xr3:uid="{695F9F79-09F1-4F4E-BE61-43BE42FF625A}" name="Colonne11510"/>
    <tableColumn id="11511" xr3:uid="{07B70721-8107-4FDF-A0E7-AE779FED63C1}" name="Colonne11511"/>
    <tableColumn id="11512" xr3:uid="{2F0F007E-DBEE-4C4C-965F-42C80422F68A}" name="Colonne11512"/>
    <tableColumn id="11513" xr3:uid="{DE5016FC-653F-4A4F-8D0E-516C0C7961F0}" name="Colonne11513"/>
    <tableColumn id="11514" xr3:uid="{8810D22E-6EA1-497E-8054-2D8581546830}" name="Colonne11514"/>
    <tableColumn id="11515" xr3:uid="{99D6E567-FCF4-4F2C-B3EA-19DAC334A338}" name="Colonne11515"/>
    <tableColumn id="11516" xr3:uid="{5443A254-78A7-49E1-AF2E-B27D29FFB287}" name="Colonne11516"/>
    <tableColumn id="11517" xr3:uid="{80E7B123-7F78-40ED-BFC9-55894DD83FDB}" name="Colonne11517"/>
    <tableColumn id="11518" xr3:uid="{51D65651-0C4C-44FD-875C-ED1BEA606A31}" name="Colonne11518"/>
    <tableColumn id="11519" xr3:uid="{E3E23745-5E2B-4D23-AC2B-F9CB53ED4F4B}" name="Colonne11519"/>
    <tableColumn id="11520" xr3:uid="{7B1652E4-019B-4F2F-9A6A-D813F7E52FA1}" name="Colonne11520"/>
    <tableColumn id="11521" xr3:uid="{93401E12-8180-4687-B6F4-1881797D7630}" name="Colonne11521"/>
    <tableColumn id="11522" xr3:uid="{1C06236D-4165-4D84-91D9-D52D614DA918}" name="Colonne11522"/>
    <tableColumn id="11523" xr3:uid="{8EF6A0C1-E806-4973-AB5B-5F7195A0B575}" name="Colonne11523"/>
    <tableColumn id="11524" xr3:uid="{6BA8E94A-0DEF-48FF-B9BA-54447C94DBB3}" name="Colonne11524"/>
    <tableColumn id="11525" xr3:uid="{D806F252-5885-48FF-AFA4-BA1562781EF4}" name="Colonne11525"/>
    <tableColumn id="11526" xr3:uid="{44456B57-BBEC-4D6A-8588-E83D5B797774}" name="Colonne11526"/>
    <tableColumn id="11527" xr3:uid="{F75CD989-D563-4116-87D9-B91EDF0CCF13}" name="Colonne11527"/>
    <tableColumn id="11528" xr3:uid="{64C6E20A-5AE1-4E70-A1AA-B022084DE653}" name="Colonne11528"/>
    <tableColumn id="11529" xr3:uid="{4D109B57-C770-469C-815E-D5760D78B016}" name="Colonne11529"/>
    <tableColumn id="11530" xr3:uid="{3496A510-D079-4162-BFF9-07AFBA2A6A5A}" name="Colonne11530"/>
    <tableColumn id="11531" xr3:uid="{E811E462-B58E-4932-89C6-5C4758B3DE0D}" name="Colonne11531"/>
    <tableColumn id="11532" xr3:uid="{AD56EFE9-2E6D-4C4B-AD5B-E83B5E8E6E4E}" name="Colonne11532"/>
    <tableColumn id="11533" xr3:uid="{145CF88A-D4B6-439B-AB0C-7D4180772806}" name="Colonne11533"/>
    <tableColumn id="11534" xr3:uid="{BDB5C44E-ABB3-40AD-845E-F78F89EDE33D}" name="Colonne11534"/>
    <tableColumn id="11535" xr3:uid="{A4CC315D-7024-4C8B-9D50-4787DB22CDFF}" name="Colonne11535"/>
    <tableColumn id="11536" xr3:uid="{589365A5-6F28-4782-A267-95768B0C941A}" name="Colonne11536"/>
    <tableColumn id="11537" xr3:uid="{CEEDBE31-B5F2-43F9-8476-7520BA391349}" name="Colonne11537"/>
    <tableColumn id="11538" xr3:uid="{D9B77E28-30C0-49F9-831E-BFB9522C8D24}" name="Colonne11538"/>
    <tableColumn id="11539" xr3:uid="{D3027226-3BB4-4162-823B-DE7ACA519157}" name="Colonne11539"/>
    <tableColumn id="11540" xr3:uid="{0182BA45-0FBD-4652-99B9-C4D3A08DB25E}" name="Colonne11540"/>
    <tableColumn id="11541" xr3:uid="{85D7E6B0-DABB-4099-8E9A-654A395E7DDF}" name="Colonne11541"/>
    <tableColumn id="11542" xr3:uid="{3CDFBA23-1357-4528-9520-BEE5A71A5FED}" name="Colonne11542"/>
    <tableColumn id="11543" xr3:uid="{1A4CA90F-07D4-42D9-9980-1AB7EA95249A}" name="Colonne11543"/>
    <tableColumn id="11544" xr3:uid="{AA499EC0-D832-434F-ADEA-E17D2FEBBC8E}" name="Colonne11544"/>
    <tableColumn id="11545" xr3:uid="{473F6865-A674-4597-8244-80BF5B19F16E}" name="Colonne11545"/>
    <tableColumn id="11546" xr3:uid="{99738DB3-4192-4ACD-BFE0-B2B2489DD40C}" name="Colonne11546"/>
    <tableColumn id="11547" xr3:uid="{A4A8F3C5-3612-4F1B-90F6-5558C1729E71}" name="Colonne11547"/>
    <tableColumn id="11548" xr3:uid="{387069F7-B1CE-4F35-A2E1-856AE2365C6F}" name="Colonne11548"/>
    <tableColumn id="11549" xr3:uid="{05D3E811-1AC5-43BD-8A6F-084109797187}" name="Colonne11549"/>
    <tableColumn id="11550" xr3:uid="{BF89E5EC-2971-4170-B8C5-043462F18FCA}" name="Colonne11550"/>
    <tableColumn id="11551" xr3:uid="{55B9B946-888A-4656-8F0A-7FD0233D4FB4}" name="Colonne11551"/>
    <tableColumn id="11552" xr3:uid="{DC72F5CA-60CB-44C4-850C-F425F66EE4EA}" name="Colonne11552"/>
    <tableColumn id="11553" xr3:uid="{7BA8B911-DED9-4E0B-81CA-2D036DF7C4F2}" name="Colonne11553"/>
    <tableColumn id="11554" xr3:uid="{2A2ED193-127F-4831-82F8-E4506A08F32D}" name="Colonne11554"/>
    <tableColumn id="11555" xr3:uid="{0732F94D-54BF-4A6E-BCF4-54CA0636827F}" name="Colonne11555"/>
    <tableColumn id="11556" xr3:uid="{8C08C65A-8A86-4621-AC35-982309EFE249}" name="Colonne11556"/>
    <tableColumn id="11557" xr3:uid="{E4456BB0-C814-4DE6-B779-D339E8E303D9}" name="Colonne11557"/>
    <tableColumn id="11558" xr3:uid="{E35700B1-778D-4A89-B94A-3D85D884C70E}" name="Colonne11558"/>
    <tableColumn id="11559" xr3:uid="{204EBA6C-AFB2-408E-A17E-E8DCE00B52E1}" name="Colonne11559"/>
    <tableColumn id="11560" xr3:uid="{39B90C0B-E435-46BF-97A3-78F666C01C65}" name="Colonne11560"/>
    <tableColumn id="11561" xr3:uid="{EDDA179F-44F3-4A28-9843-7CA54BD046CD}" name="Colonne11561"/>
    <tableColumn id="11562" xr3:uid="{A6B86599-6E07-48BE-BA68-D4DEF551B372}" name="Colonne11562"/>
    <tableColumn id="11563" xr3:uid="{601F8CAD-43A3-4298-B7B7-F03B9D800896}" name="Colonne11563"/>
    <tableColumn id="11564" xr3:uid="{83D0C98B-C244-490A-838C-9BD80840681D}" name="Colonne11564"/>
    <tableColumn id="11565" xr3:uid="{15F292FB-EC4C-4D67-8656-D329B4357D23}" name="Colonne11565"/>
    <tableColumn id="11566" xr3:uid="{661C48F8-DC87-41DD-8972-5B54B845C094}" name="Colonne11566"/>
    <tableColumn id="11567" xr3:uid="{0814C64E-8234-45B7-B6A1-997FDFEFB1AB}" name="Colonne11567"/>
    <tableColumn id="11568" xr3:uid="{9312F922-315D-4E22-82C4-E77FF8953B5C}" name="Colonne11568"/>
    <tableColumn id="11569" xr3:uid="{92C34ABC-6A5E-453F-88C8-2D87FAC8CA33}" name="Colonne11569"/>
    <tableColumn id="11570" xr3:uid="{3C5C8CC9-4525-4C96-90BD-4D0CFBA7172A}" name="Colonne11570"/>
    <tableColumn id="11571" xr3:uid="{EAAE6709-4F64-42F5-AF75-9CCF22A071DC}" name="Colonne11571"/>
    <tableColumn id="11572" xr3:uid="{B2599033-616D-4547-B8DE-241A2B0438E2}" name="Colonne11572"/>
    <tableColumn id="11573" xr3:uid="{7A3B24EB-011E-4010-9D8D-04054E105E53}" name="Colonne11573"/>
    <tableColumn id="11574" xr3:uid="{D2CD35F3-06AC-4BF8-8944-FD6C2D2A6A7E}" name="Colonne11574"/>
    <tableColumn id="11575" xr3:uid="{8A1EA796-5D44-4369-A243-4B62962D4548}" name="Colonne11575"/>
    <tableColumn id="11576" xr3:uid="{73DA4B97-278D-4097-9282-B010BAC7838D}" name="Colonne11576"/>
    <tableColumn id="11577" xr3:uid="{4DB6E68E-BBCF-4556-BB1D-18C34012EBD4}" name="Colonne11577"/>
    <tableColumn id="11578" xr3:uid="{2AF3E6FC-03EE-439B-B7DB-D0537FCC65F0}" name="Colonne11578"/>
    <tableColumn id="11579" xr3:uid="{0A045ACE-C2A6-456B-B6C0-B31A5495A4CD}" name="Colonne11579"/>
    <tableColumn id="11580" xr3:uid="{4775E783-20DA-4A0C-A7AB-99A34D454B91}" name="Colonne11580"/>
    <tableColumn id="11581" xr3:uid="{CAFA45ED-E9F8-47EB-9476-5BFF81E1E314}" name="Colonne11581"/>
    <tableColumn id="11582" xr3:uid="{10F6E12A-F768-4D26-9DCB-366697C5A86D}" name="Colonne11582"/>
    <tableColumn id="11583" xr3:uid="{BE6BF995-F6AF-4D31-9981-7E4300EE2501}" name="Colonne11583"/>
    <tableColumn id="11584" xr3:uid="{ED9E4DE6-DE2C-4BD0-B139-F8E95FD3416A}" name="Colonne11584"/>
    <tableColumn id="11585" xr3:uid="{03D75526-4AAC-4865-BFF8-E3BB0955C6F8}" name="Colonne11585"/>
    <tableColumn id="11586" xr3:uid="{2F107FFA-686F-475D-8D90-24296AA5C633}" name="Colonne11586"/>
    <tableColumn id="11587" xr3:uid="{DE276CEE-E2D2-4977-AE7B-2E034BEBBDD3}" name="Colonne11587"/>
    <tableColumn id="11588" xr3:uid="{DBC0421C-229B-4471-94F4-5049D375B77D}" name="Colonne11588"/>
    <tableColumn id="11589" xr3:uid="{4DB5F0E3-1A49-4E9A-8199-4E83CFE3F09E}" name="Colonne11589"/>
    <tableColumn id="11590" xr3:uid="{4C412AD1-BC4B-4A6A-BF05-F507376E5EFD}" name="Colonne11590"/>
    <tableColumn id="11591" xr3:uid="{3982E391-FFE3-4D28-9B97-C60266BCC188}" name="Colonne11591"/>
    <tableColumn id="11592" xr3:uid="{E8F56BAE-D78C-4E0F-B796-EF2440E9E059}" name="Colonne11592"/>
    <tableColumn id="11593" xr3:uid="{A54F4BE1-4301-4529-BDCC-997473A06471}" name="Colonne11593"/>
    <tableColumn id="11594" xr3:uid="{3A06CB1B-D381-4B73-B788-2ACFEBEACB34}" name="Colonne11594"/>
    <tableColumn id="11595" xr3:uid="{3278C628-5254-45C6-A1BE-44D69108AB25}" name="Colonne11595"/>
    <tableColumn id="11596" xr3:uid="{A3271A6E-1A1B-42CD-ADBD-0D67256A03D7}" name="Colonne11596"/>
    <tableColumn id="11597" xr3:uid="{282874C5-B3AC-4A9B-B873-EBEE439F6BA8}" name="Colonne11597"/>
    <tableColumn id="11598" xr3:uid="{1D43D4B9-0580-4B43-9596-AA277CCE3916}" name="Colonne11598"/>
    <tableColumn id="11599" xr3:uid="{120ADF71-0C23-4BF7-A48D-9DBEAF41EB81}" name="Colonne11599"/>
    <tableColumn id="11600" xr3:uid="{38ABACFB-A17F-4222-A34F-259FE231A290}" name="Colonne11600"/>
    <tableColumn id="11601" xr3:uid="{6AF77161-65AA-434B-82D5-3313B8C48B33}" name="Colonne11601"/>
    <tableColumn id="11602" xr3:uid="{10E382D5-8879-40AF-AD5B-91B200DD8F71}" name="Colonne11602"/>
    <tableColumn id="11603" xr3:uid="{A5627147-094E-492A-91B6-38E5DBB2B989}" name="Colonne11603"/>
    <tableColumn id="11604" xr3:uid="{8750A230-29B7-4333-AA72-00BDADE4BDA0}" name="Colonne11604"/>
    <tableColumn id="11605" xr3:uid="{C3EA60D6-ECD5-4884-BA77-D7B7A441FDAD}" name="Colonne11605"/>
    <tableColumn id="11606" xr3:uid="{DAF57F77-0BFD-4B0D-BF05-A56764273A33}" name="Colonne11606"/>
    <tableColumn id="11607" xr3:uid="{6246FD05-B634-43EA-B59A-6B9C424A2269}" name="Colonne11607"/>
    <tableColumn id="11608" xr3:uid="{52B18AB8-E5C4-44A0-931A-DCCF6C819FF8}" name="Colonne11608"/>
    <tableColumn id="11609" xr3:uid="{413A4158-91F1-46D4-8710-DC1C6B484BC6}" name="Colonne11609"/>
    <tableColumn id="11610" xr3:uid="{E1F12B65-BF91-4CFE-A784-AE2C866E1CC2}" name="Colonne11610"/>
    <tableColumn id="11611" xr3:uid="{4BA91BCE-A638-481D-A9B5-4A485362EBB6}" name="Colonne11611"/>
    <tableColumn id="11612" xr3:uid="{BD50E290-6162-41D4-9171-F745D1DD2DAA}" name="Colonne11612"/>
    <tableColumn id="11613" xr3:uid="{451A26F7-98AA-4AD4-A6B2-2EC49214AA24}" name="Colonne11613"/>
    <tableColumn id="11614" xr3:uid="{CDA0FEE5-1CF8-4277-8510-59F8E830F1A7}" name="Colonne11614"/>
    <tableColumn id="11615" xr3:uid="{E81CE956-B879-4A20-B643-FF970B4DA48A}" name="Colonne11615"/>
    <tableColumn id="11616" xr3:uid="{F6D2B238-DBC3-4CA8-8E5A-DBCBF8BB6F55}" name="Colonne11616"/>
    <tableColumn id="11617" xr3:uid="{3E697048-11D4-4BFD-BE4B-811B4590117F}" name="Colonne11617"/>
    <tableColumn id="11618" xr3:uid="{65B6366E-0C50-4D86-A3FD-1BD25F3D62E7}" name="Colonne11618"/>
    <tableColumn id="11619" xr3:uid="{6C63D3C7-F3EF-4D25-9811-EDA13474FD86}" name="Colonne11619"/>
    <tableColumn id="11620" xr3:uid="{607BD822-B9C6-4549-B149-356E4EB9FC3C}" name="Colonne11620"/>
    <tableColumn id="11621" xr3:uid="{7A0CC6BD-552C-4A11-922D-1C794556CE87}" name="Colonne11621"/>
    <tableColumn id="11622" xr3:uid="{B74B2AF3-F5BE-42B5-AA4F-B71F11E3EC74}" name="Colonne11622"/>
    <tableColumn id="11623" xr3:uid="{A51ABBB3-A38E-4D16-9072-4123D957C9D3}" name="Colonne11623"/>
    <tableColumn id="11624" xr3:uid="{1D8B0134-4AC9-4551-B935-9813E8E1460E}" name="Colonne11624"/>
    <tableColumn id="11625" xr3:uid="{FD8ACF2E-9168-4B87-A712-337209B0B852}" name="Colonne11625"/>
    <tableColumn id="11626" xr3:uid="{BE52688B-2816-42FA-8A48-EA469DB5EB02}" name="Colonne11626"/>
    <tableColumn id="11627" xr3:uid="{151D9B7F-8DC0-41A6-9255-1D4B0B01D593}" name="Colonne11627"/>
    <tableColumn id="11628" xr3:uid="{36A879AE-03F6-4DD7-A99B-D513D7F6A8C1}" name="Colonne11628"/>
    <tableColumn id="11629" xr3:uid="{5B6B5A5C-4C5F-4FB3-8AF0-9508237D7703}" name="Colonne11629"/>
    <tableColumn id="11630" xr3:uid="{DAC595D0-959A-4BF9-BC1F-31B03F8608B7}" name="Colonne11630"/>
    <tableColumn id="11631" xr3:uid="{012FFBEF-AE29-47D6-B3D5-1A22C13699A1}" name="Colonne11631"/>
    <tableColumn id="11632" xr3:uid="{DEF4F437-202A-4080-B2B2-A4222C3B4EB6}" name="Colonne11632"/>
    <tableColumn id="11633" xr3:uid="{1EACCA7D-B055-4C12-943F-A6DA74947D1B}" name="Colonne11633"/>
    <tableColumn id="11634" xr3:uid="{89F9AFC0-ECCF-4584-9C4D-70E5D13A2AF3}" name="Colonne11634"/>
    <tableColumn id="11635" xr3:uid="{8B23853C-EEC9-4D07-9F83-D617050E8A1B}" name="Colonne11635"/>
    <tableColumn id="11636" xr3:uid="{24D39AAB-C834-4B30-9F44-E4AD0F65BF92}" name="Colonne11636"/>
    <tableColumn id="11637" xr3:uid="{BC05FB5B-F99D-4541-998A-E208AD342716}" name="Colonne11637"/>
    <tableColumn id="11638" xr3:uid="{2CB40D60-E6E0-463D-9921-5A5CFF53B900}" name="Colonne11638"/>
    <tableColumn id="11639" xr3:uid="{4F629E89-F4F5-4E40-B039-53489A536A9E}" name="Colonne11639"/>
    <tableColumn id="11640" xr3:uid="{E5C045C2-50E3-476C-A46F-24BE0BDBAF20}" name="Colonne11640"/>
    <tableColumn id="11641" xr3:uid="{29EDC8C0-31C4-4331-8763-CABE1ECC8F54}" name="Colonne11641"/>
    <tableColumn id="11642" xr3:uid="{40CA1E42-6201-41B4-BB8B-A3D5771D1827}" name="Colonne11642"/>
    <tableColumn id="11643" xr3:uid="{0732CEAC-514F-47FC-BEB0-DA17E29CA34E}" name="Colonne11643"/>
    <tableColumn id="11644" xr3:uid="{2D84C483-646F-47CA-A07A-3F538B02600C}" name="Colonne11644"/>
    <tableColumn id="11645" xr3:uid="{0D44ADB8-49D7-411B-BCB9-0B58BEAA9B45}" name="Colonne11645"/>
    <tableColumn id="11646" xr3:uid="{4AA6B0C2-8379-4AD0-BEF1-8A6A532FD017}" name="Colonne11646"/>
    <tableColumn id="11647" xr3:uid="{AAEE63ED-C782-48D5-8FD7-FAACF4725BF4}" name="Colonne11647"/>
    <tableColumn id="11648" xr3:uid="{A795F50A-A2C4-4782-9484-9845D835A8F9}" name="Colonne11648"/>
    <tableColumn id="11649" xr3:uid="{9A00B896-2B62-423C-BFC0-17EEA01E3B02}" name="Colonne11649"/>
    <tableColumn id="11650" xr3:uid="{D3423122-7AA6-4200-BBE1-4CF9EBE917FA}" name="Colonne11650"/>
    <tableColumn id="11651" xr3:uid="{7C1469FD-185C-454C-8B87-9C298051E945}" name="Colonne11651"/>
    <tableColumn id="11652" xr3:uid="{6B98A002-F623-4FDA-9C56-8F46CC43CD85}" name="Colonne11652"/>
    <tableColumn id="11653" xr3:uid="{6BDA48DE-EBBB-4066-9FAC-703787B9166A}" name="Colonne11653"/>
    <tableColumn id="11654" xr3:uid="{4997E253-0F8C-43BB-95FE-F9FB02A40CCD}" name="Colonne11654"/>
    <tableColumn id="11655" xr3:uid="{31C2C760-032A-4E00-B5D9-70C1E27A2D52}" name="Colonne11655"/>
    <tableColumn id="11656" xr3:uid="{ADE6496F-C3D0-486A-8F3D-A4164D78905E}" name="Colonne11656"/>
    <tableColumn id="11657" xr3:uid="{CE2198D9-47BE-4EEF-B01B-497A9CC750B1}" name="Colonne11657"/>
    <tableColumn id="11658" xr3:uid="{6D9F614D-6612-4D14-B56A-79AC3AD714CF}" name="Colonne11658"/>
    <tableColumn id="11659" xr3:uid="{567298ED-120D-4144-BDDA-F9E5A1983269}" name="Colonne11659"/>
    <tableColumn id="11660" xr3:uid="{7004E16D-AB84-4BAC-8DFC-3B245F2B027D}" name="Colonne11660"/>
    <tableColumn id="11661" xr3:uid="{2BC500BF-AA5E-480F-A6B1-E7204496AB90}" name="Colonne11661"/>
    <tableColumn id="11662" xr3:uid="{C423288C-F081-4B65-9C7E-74B4D289399A}" name="Colonne11662"/>
    <tableColumn id="11663" xr3:uid="{91A601DC-7E84-4989-B923-23F7D9A4819C}" name="Colonne11663"/>
    <tableColumn id="11664" xr3:uid="{02CC8359-F2E8-4F9B-9883-6AEEB8ABEDB7}" name="Colonne11664"/>
    <tableColumn id="11665" xr3:uid="{24155ECA-9CC4-43B4-B529-A1C42D2B9893}" name="Colonne11665"/>
    <tableColumn id="11666" xr3:uid="{E34BD932-620C-415C-A99B-5144424EACF4}" name="Colonne11666"/>
    <tableColumn id="11667" xr3:uid="{732BBE33-5303-4E73-A4FC-F1852A9E768F}" name="Colonne11667"/>
    <tableColumn id="11668" xr3:uid="{4B85292E-B57A-459A-A308-20D0E5D81A24}" name="Colonne11668"/>
    <tableColumn id="11669" xr3:uid="{B5F81953-81D6-403C-881F-5B53B0DABDEE}" name="Colonne11669"/>
    <tableColumn id="11670" xr3:uid="{12BEC4D2-87D0-44C5-AD34-CA397962D0BB}" name="Colonne11670"/>
    <tableColumn id="11671" xr3:uid="{92C88513-2A07-43A8-A953-222CAE0F0134}" name="Colonne11671"/>
    <tableColumn id="11672" xr3:uid="{E6BBD267-9223-4D54-B2F7-20CBEB9AEB21}" name="Colonne11672"/>
    <tableColumn id="11673" xr3:uid="{51726BA3-BABB-4C28-8415-CAE0F4279610}" name="Colonne11673"/>
    <tableColumn id="11674" xr3:uid="{D17E77EE-DDF4-4FD1-9814-3F58D78F8E3A}" name="Colonne11674"/>
    <tableColumn id="11675" xr3:uid="{C8D32579-6509-4FFE-B76E-CC7DC16E4E2C}" name="Colonne11675"/>
    <tableColumn id="11676" xr3:uid="{67F21B72-ACA7-4800-95BA-3297A094127F}" name="Colonne11676"/>
    <tableColumn id="11677" xr3:uid="{3ACB67DB-685B-4AF9-B486-B2834324CFAC}" name="Colonne11677"/>
    <tableColumn id="11678" xr3:uid="{4D388F9A-45B0-4190-B265-76ED069CEF2C}" name="Colonne11678"/>
    <tableColumn id="11679" xr3:uid="{741DC7CA-5847-47CC-AE48-12E388C4C36B}" name="Colonne11679"/>
    <tableColumn id="11680" xr3:uid="{2F50DA27-F253-4BF2-97ED-4F60E03FB4C5}" name="Colonne11680"/>
    <tableColumn id="11681" xr3:uid="{8059A5C7-D3A7-415D-BC28-E7D68CE761ED}" name="Colonne11681"/>
    <tableColumn id="11682" xr3:uid="{970D8A8A-DDD2-4526-A53C-221A168136C8}" name="Colonne11682"/>
    <tableColumn id="11683" xr3:uid="{BE3285A9-A486-436D-B549-1B01BE6AFC66}" name="Colonne11683"/>
    <tableColumn id="11684" xr3:uid="{BE09A91C-DC25-4894-A0B2-0C965E4CCAF2}" name="Colonne11684"/>
    <tableColumn id="11685" xr3:uid="{AD2B1F90-3A69-4028-BD8A-6BB852917A4F}" name="Colonne11685"/>
    <tableColumn id="11686" xr3:uid="{C069E012-B8E9-41ED-81A1-9ED45F0C0848}" name="Colonne11686"/>
    <tableColumn id="11687" xr3:uid="{A511B266-98D6-44F9-AF6A-838042C8557F}" name="Colonne11687"/>
    <tableColumn id="11688" xr3:uid="{397BB9FF-B6A2-43BD-8D34-FD4EC503D517}" name="Colonne11688"/>
    <tableColumn id="11689" xr3:uid="{3FEFF39E-B082-495A-8E94-6AD0C2758FF8}" name="Colonne11689"/>
    <tableColumn id="11690" xr3:uid="{F20C59FD-C106-455B-884A-41A73F3DCB3D}" name="Colonne11690"/>
    <tableColumn id="11691" xr3:uid="{26A463EB-3DF8-4072-9896-63A05A13FC06}" name="Colonne11691"/>
    <tableColumn id="11692" xr3:uid="{6409A737-67C1-402A-849E-6A75766E74C5}" name="Colonne11692"/>
    <tableColumn id="11693" xr3:uid="{1AA6F16C-E047-4529-8C12-897C37440689}" name="Colonne11693"/>
    <tableColumn id="11694" xr3:uid="{644AA866-D5CE-4351-A497-49018F19DB61}" name="Colonne11694"/>
    <tableColumn id="11695" xr3:uid="{EEE1DB69-9748-4734-BF70-BCA9C8DDFFC3}" name="Colonne11695"/>
    <tableColumn id="11696" xr3:uid="{FB92A181-EC29-405F-8A6A-78B51A6BF46C}" name="Colonne11696"/>
    <tableColumn id="11697" xr3:uid="{5F5D23EC-ADFC-445E-A644-0523333A5B00}" name="Colonne11697"/>
    <tableColumn id="11698" xr3:uid="{8163358B-8EF6-4CAE-AEA8-9BB130EAA9C9}" name="Colonne11698"/>
    <tableColumn id="11699" xr3:uid="{B63690F2-5011-4721-A59E-655CC71AB5E1}" name="Colonne11699"/>
    <tableColumn id="11700" xr3:uid="{50F8251F-5D5F-43E3-9211-E3C01A446F4E}" name="Colonne11700"/>
    <tableColumn id="11701" xr3:uid="{09B66249-1CCE-4062-84D7-9F9381AC000E}" name="Colonne11701"/>
    <tableColumn id="11702" xr3:uid="{2D2FADD6-F2A6-41BD-8BD4-1B4091EA2490}" name="Colonne11702"/>
    <tableColumn id="11703" xr3:uid="{9B4C637C-48A3-416A-AF42-0091B85FBBCA}" name="Colonne11703"/>
    <tableColumn id="11704" xr3:uid="{AC0E091F-9A6E-4B1A-BE73-A3CDD9A528DE}" name="Colonne11704"/>
    <tableColumn id="11705" xr3:uid="{E8F380D1-E34D-475E-AE42-9F3DA7324343}" name="Colonne11705"/>
    <tableColumn id="11706" xr3:uid="{00BEB310-114D-4721-B57E-BCCD69059542}" name="Colonne11706"/>
    <tableColumn id="11707" xr3:uid="{49605B7D-4F8C-4431-A27B-2755BB79F526}" name="Colonne11707"/>
    <tableColumn id="11708" xr3:uid="{6285ADA8-C1EB-44A7-A521-65B175181C02}" name="Colonne11708"/>
    <tableColumn id="11709" xr3:uid="{5EA53A24-D6D7-49B1-A13D-B4C52E309366}" name="Colonne11709"/>
    <tableColumn id="11710" xr3:uid="{21DC4302-0B07-4AF4-B737-BC70D2D11E70}" name="Colonne11710"/>
    <tableColumn id="11711" xr3:uid="{98B473B0-15CA-4F0D-9103-823FDA664FEC}" name="Colonne11711"/>
    <tableColumn id="11712" xr3:uid="{1DB6E87E-C860-4D66-86E3-1ACECE68894D}" name="Colonne11712"/>
    <tableColumn id="11713" xr3:uid="{79310836-4DB2-4A68-97F7-CAF9475F7777}" name="Colonne11713"/>
    <tableColumn id="11714" xr3:uid="{A0008207-AE45-4DA4-9859-CBCC3D64EC99}" name="Colonne11714"/>
    <tableColumn id="11715" xr3:uid="{0A5716AC-AC8F-45B8-909F-90CB6724832B}" name="Colonne11715"/>
    <tableColumn id="11716" xr3:uid="{5EF34171-1369-4A2F-81E0-4B0D4FA2CCC1}" name="Colonne11716"/>
    <tableColumn id="11717" xr3:uid="{832A1AC6-3220-4746-A7B0-A6477A41C39A}" name="Colonne11717"/>
    <tableColumn id="11718" xr3:uid="{BA990B5D-5449-4013-801B-1DBF12F3E555}" name="Colonne11718"/>
    <tableColumn id="11719" xr3:uid="{C261598C-6F61-47DB-AAEC-65D58BAB5043}" name="Colonne11719"/>
    <tableColumn id="11720" xr3:uid="{595FD221-3E49-4BD3-859E-4936F1EE1E7F}" name="Colonne11720"/>
    <tableColumn id="11721" xr3:uid="{B60F46D7-52B6-4078-AA14-925F9FC09BE2}" name="Colonne11721"/>
    <tableColumn id="11722" xr3:uid="{0AAA607C-73DD-419D-88CC-4E95890B8F6E}" name="Colonne11722"/>
    <tableColumn id="11723" xr3:uid="{DADFBD9D-FBE5-4170-876A-271FB2695DA7}" name="Colonne11723"/>
    <tableColumn id="11724" xr3:uid="{6B305171-328C-48EB-B1D2-8DE6355B7642}" name="Colonne11724"/>
    <tableColumn id="11725" xr3:uid="{CAD7FB15-B974-4164-A28C-311B3A36543D}" name="Colonne11725"/>
    <tableColumn id="11726" xr3:uid="{0E0AE24B-70E4-4DEC-AB33-363BCA748ABF}" name="Colonne11726"/>
    <tableColumn id="11727" xr3:uid="{98D300A6-11F7-4425-8558-849389752383}" name="Colonne11727"/>
    <tableColumn id="11728" xr3:uid="{85D43452-DA7D-472F-B14B-47E097A96424}" name="Colonne11728"/>
    <tableColumn id="11729" xr3:uid="{DB303850-9C68-4B10-AF25-C1F3D3F1BD50}" name="Colonne11729"/>
    <tableColumn id="11730" xr3:uid="{FC0B57B2-3A5D-4DBD-BB25-7B703800E140}" name="Colonne11730"/>
    <tableColumn id="11731" xr3:uid="{CCFD29DD-3A94-425E-8EA0-F5F9ECA55065}" name="Colonne11731"/>
    <tableColumn id="11732" xr3:uid="{6A9DD482-BD1B-4AB0-B057-10BA928139E8}" name="Colonne11732"/>
    <tableColumn id="11733" xr3:uid="{7CDCECF4-9302-4832-951C-FAC4DC15F35E}" name="Colonne11733"/>
    <tableColumn id="11734" xr3:uid="{00A18588-75F2-4274-BEAD-1852DA77CD81}" name="Colonne11734"/>
    <tableColumn id="11735" xr3:uid="{F80D5990-96D4-4F0F-9685-BD9E10D619B5}" name="Colonne11735"/>
    <tableColumn id="11736" xr3:uid="{C78CFD85-217A-4055-8B73-7C0FB7212D8D}" name="Colonne11736"/>
    <tableColumn id="11737" xr3:uid="{16AFAA86-6DD5-49B5-8072-F9773CE84943}" name="Colonne11737"/>
    <tableColumn id="11738" xr3:uid="{45DD55D2-DBBD-4A54-9A28-66FCEA770F6B}" name="Colonne11738"/>
    <tableColumn id="11739" xr3:uid="{8882B46C-5BD4-4EB4-979F-E24EC8F1AE6E}" name="Colonne11739"/>
    <tableColumn id="11740" xr3:uid="{94B09F55-332A-43BC-BE03-E81BA6978EF8}" name="Colonne11740"/>
    <tableColumn id="11741" xr3:uid="{0B08F5DA-87C2-4D51-9F1C-B4E0C3269152}" name="Colonne11741"/>
    <tableColumn id="11742" xr3:uid="{B565908C-0FFF-4ABE-9CA0-DF90A4F21F77}" name="Colonne11742"/>
    <tableColumn id="11743" xr3:uid="{5B1556CF-91D0-416F-A8C1-5CBEEEA6A3E1}" name="Colonne11743"/>
    <tableColumn id="11744" xr3:uid="{84623DAB-D7FC-4D8E-BB89-BCAFBF1ADB8A}" name="Colonne11744"/>
    <tableColumn id="11745" xr3:uid="{2FAB79A1-DC6D-4888-ADB6-1810CE22EB79}" name="Colonne11745"/>
    <tableColumn id="11746" xr3:uid="{9D679FBB-6DC9-4238-A377-6E67A020502E}" name="Colonne11746"/>
    <tableColumn id="11747" xr3:uid="{DE028112-340F-47F7-92BB-AC9D3EC7DA10}" name="Colonne11747"/>
    <tableColumn id="11748" xr3:uid="{594635F0-4D3E-4647-822E-BAF13E4AD2A3}" name="Colonne11748"/>
    <tableColumn id="11749" xr3:uid="{F0DAB651-34A8-4BA4-B063-3DF610353D90}" name="Colonne11749"/>
    <tableColumn id="11750" xr3:uid="{1BEF1D8B-9F3D-405A-8D19-4D52617AC218}" name="Colonne11750"/>
    <tableColumn id="11751" xr3:uid="{08E1BCC9-430A-4F26-932C-68DA655B37B4}" name="Colonne11751"/>
    <tableColumn id="11752" xr3:uid="{92583080-BAEB-4471-96EA-5B8A555FA57A}" name="Colonne11752"/>
    <tableColumn id="11753" xr3:uid="{14DE009F-9ECE-4581-832D-B8F1C7DD3A56}" name="Colonne11753"/>
    <tableColumn id="11754" xr3:uid="{49A6CC1B-DC8A-4FAC-B72B-6F2921DC287F}" name="Colonne11754"/>
    <tableColumn id="11755" xr3:uid="{E024ABB2-C7CC-4A0F-9FCD-4E36949DF17A}" name="Colonne11755"/>
    <tableColumn id="11756" xr3:uid="{28C30F02-A2F4-4F22-893D-F1CCE0F66730}" name="Colonne11756"/>
    <tableColumn id="11757" xr3:uid="{386966E5-8BAA-43B1-A4C5-F044AF525270}" name="Colonne11757"/>
    <tableColumn id="11758" xr3:uid="{81745E67-5E9D-4599-A36A-73A3E018D599}" name="Colonne11758"/>
    <tableColumn id="11759" xr3:uid="{2DDDD7CC-432D-4372-A1B4-36D71F3423F1}" name="Colonne11759"/>
    <tableColumn id="11760" xr3:uid="{97448779-297D-46F1-AD58-5872BBD59DEC}" name="Colonne11760"/>
    <tableColumn id="11761" xr3:uid="{3C40FB61-5D28-4A5D-B991-E6D840219BDD}" name="Colonne11761"/>
    <tableColumn id="11762" xr3:uid="{41204CFE-B65E-4F4A-9849-51EDE5973CC9}" name="Colonne11762"/>
    <tableColumn id="11763" xr3:uid="{F27D2557-0916-4CA5-830D-25800BF30077}" name="Colonne11763"/>
    <tableColumn id="11764" xr3:uid="{402FF9B3-287D-4B5C-945C-A3D42C914376}" name="Colonne11764"/>
    <tableColumn id="11765" xr3:uid="{02DC8704-47CE-4BE3-8545-8A7706980901}" name="Colonne11765"/>
    <tableColumn id="11766" xr3:uid="{4CD84B39-537B-4932-AF7D-B6E623508D6F}" name="Colonne11766"/>
    <tableColumn id="11767" xr3:uid="{DA6230C6-0013-458D-99EC-E9D3C8A671B0}" name="Colonne11767"/>
    <tableColumn id="11768" xr3:uid="{3B9E2EBC-4BA7-42A4-A730-244530C9B655}" name="Colonne11768"/>
    <tableColumn id="11769" xr3:uid="{C1082F9C-7A4E-41D8-9673-788A24441452}" name="Colonne11769"/>
    <tableColumn id="11770" xr3:uid="{278507E6-DFDF-4693-B209-05EC8C817620}" name="Colonne11770"/>
    <tableColumn id="11771" xr3:uid="{57A37FE4-6C48-4899-827D-5F51A80466CB}" name="Colonne11771"/>
    <tableColumn id="11772" xr3:uid="{EE6FD7AB-B1FB-4D1E-BF88-AEE7613E0998}" name="Colonne11772"/>
    <tableColumn id="11773" xr3:uid="{2B80E13C-2304-445C-A096-F9EFA5E231FE}" name="Colonne11773"/>
    <tableColumn id="11774" xr3:uid="{EE1DA85C-B9A9-44C6-8CBD-7F7EF26CCB10}" name="Colonne11774"/>
    <tableColumn id="11775" xr3:uid="{5FB5F30B-177B-4990-9ECA-9ACD70698EC0}" name="Colonne11775"/>
    <tableColumn id="11776" xr3:uid="{1641667C-D8BE-4A83-B805-88AFC24358CC}" name="Colonne11776"/>
    <tableColumn id="11777" xr3:uid="{4D09A055-3969-43E7-AE26-D5CDE81CA53A}" name="Colonne11777"/>
    <tableColumn id="11778" xr3:uid="{A3E7F595-FC81-478F-B2F6-666D19D43DDA}" name="Colonne11778"/>
    <tableColumn id="11779" xr3:uid="{F8E4ECC0-C90F-4095-A32D-749C94C0C2AF}" name="Colonne11779"/>
    <tableColumn id="11780" xr3:uid="{2385F7F8-7EC6-41C6-8E50-E5886B494A9C}" name="Colonne11780"/>
    <tableColumn id="11781" xr3:uid="{CD8A0B53-CBFB-4AB8-884F-AF3540A95C49}" name="Colonne11781"/>
    <tableColumn id="11782" xr3:uid="{29AC04A5-C55C-427E-BD55-B26AE9960010}" name="Colonne11782"/>
    <tableColumn id="11783" xr3:uid="{B6C109E5-7BD3-478B-9275-62B8B6AD89D1}" name="Colonne11783"/>
    <tableColumn id="11784" xr3:uid="{38A238E5-FFEB-416E-BFD9-55B750ACFE1D}" name="Colonne11784"/>
    <tableColumn id="11785" xr3:uid="{836EE938-77FB-4654-86FB-F798810FC09E}" name="Colonne11785"/>
    <tableColumn id="11786" xr3:uid="{59F993DD-1539-46F4-B835-1924F69D21CE}" name="Colonne11786"/>
    <tableColumn id="11787" xr3:uid="{C4E2BE9D-41D0-47A3-A266-D945745B2617}" name="Colonne11787"/>
    <tableColumn id="11788" xr3:uid="{DBF26C1D-2BD2-4916-AB08-6EE6447C27C4}" name="Colonne11788"/>
    <tableColumn id="11789" xr3:uid="{935DE4BE-CC6B-479A-9328-FFE723209FA3}" name="Colonne11789"/>
    <tableColumn id="11790" xr3:uid="{741E500E-1153-4784-91A5-358266CE3B05}" name="Colonne11790"/>
    <tableColumn id="11791" xr3:uid="{D4BE701C-B1E0-46B3-A97D-860348E83683}" name="Colonne11791"/>
    <tableColumn id="11792" xr3:uid="{9898A9D8-C707-4987-AF89-9D7124586114}" name="Colonne11792"/>
    <tableColumn id="11793" xr3:uid="{60298E07-AE83-47D3-B266-7F507AEEFBD4}" name="Colonne11793"/>
    <tableColumn id="11794" xr3:uid="{415F0804-9E56-488F-AED3-CBEBFE77275C}" name="Colonne11794"/>
    <tableColumn id="11795" xr3:uid="{3EDCBBA0-9816-4EC8-9B40-266A260F2AA3}" name="Colonne11795"/>
    <tableColumn id="11796" xr3:uid="{E7D7A3D0-D5E6-4649-AB4A-5E98E4DD3B92}" name="Colonne11796"/>
    <tableColumn id="11797" xr3:uid="{9825B705-74AF-4F2E-A963-DC215E72B51D}" name="Colonne11797"/>
    <tableColumn id="11798" xr3:uid="{239C09B8-5D11-4E1A-B19E-803F20193D42}" name="Colonne11798"/>
    <tableColumn id="11799" xr3:uid="{7B988962-7219-4853-86EB-27DD2608435E}" name="Colonne11799"/>
    <tableColumn id="11800" xr3:uid="{9B67DC69-AC8F-471A-8FAA-CF7277E42AA0}" name="Colonne11800"/>
    <tableColumn id="11801" xr3:uid="{32AEE48A-7AE5-4ADE-9368-992CB982BA90}" name="Colonne11801"/>
    <tableColumn id="11802" xr3:uid="{A106F90D-5373-4F0E-B35D-158902424220}" name="Colonne11802"/>
    <tableColumn id="11803" xr3:uid="{2BDB0217-C2CE-4709-B4B1-CC5F2AB99574}" name="Colonne11803"/>
    <tableColumn id="11804" xr3:uid="{3086A6D4-D8D8-4734-B368-54D98EB806CC}" name="Colonne11804"/>
    <tableColumn id="11805" xr3:uid="{ABC65BE5-8F9B-44B4-AFF2-228805C791BE}" name="Colonne11805"/>
    <tableColumn id="11806" xr3:uid="{457BAD3C-0A44-4CF1-8BDA-61E239389FE3}" name="Colonne11806"/>
    <tableColumn id="11807" xr3:uid="{F975ECD1-59EF-4BA8-95CE-1F4625AF1828}" name="Colonne11807"/>
    <tableColumn id="11808" xr3:uid="{B2F93FFF-D936-4758-BFFC-89C9F7D9354D}" name="Colonne11808"/>
    <tableColumn id="11809" xr3:uid="{2A626622-5A74-44EB-B9BB-22C18D32DDA6}" name="Colonne11809"/>
    <tableColumn id="11810" xr3:uid="{8910F859-A619-497D-B81C-AB937E14A106}" name="Colonne11810"/>
    <tableColumn id="11811" xr3:uid="{A654C074-4B5C-4B1B-946C-AB0951E594BA}" name="Colonne11811"/>
    <tableColumn id="11812" xr3:uid="{5032B4F6-8985-41EE-AD1F-03F0DAA9B569}" name="Colonne11812"/>
    <tableColumn id="11813" xr3:uid="{CE27EC77-FED9-4212-942E-C3859350DA46}" name="Colonne11813"/>
    <tableColumn id="11814" xr3:uid="{9AA94422-A02E-40F2-91B5-9352DC1A8DAB}" name="Colonne11814"/>
    <tableColumn id="11815" xr3:uid="{D1CB2C82-9684-47CC-B173-1F808D2E5452}" name="Colonne11815"/>
    <tableColumn id="11816" xr3:uid="{76155AB1-DF15-4DF6-B89A-FD1B41774C57}" name="Colonne11816"/>
    <tableColumn id="11817" xr3:uid="{C95E3FE4-B66D-47C7-A330-8C844C119898}" name="Colonne11817"/>
    <tableColumn id="11818" xr3:uid="{1BAD581F-3980-44AF-8FBF-11F38DFB4AD2}" name="Colonne11818"/>
    <tableColumn id="11819" xr3:uid="{917C258B-E579-4972-8E9E-1C0493FDC349}" name="Colonne11819"/>
    <tableColumn id="11820" xr3:uid="{CD91CF8A-BC02-4E28-9E60-9D1FD539A8BD}" name="Colonne11820"/>
    <tableColumn id="11821" xr3:uid="{4490CC3C-26D0-4C1B-BD60-C1980A43E284}" name="Colonne11821"/>
    <tableColumn id="11822" xr3:uid="{4E52C18D-8413-4671-80D2-94E2F8547B3E}" name="Colonne11822"/>
    <tableColumn id="11823" xr3:uid="{9920540A-94C7-4C81-9EE4-1FEF1CFC13A6}" name="Colonne11823"/>
    <tableColumn id="11824" xr3:uid="{7409D52E-8C06-4482-A3A6-F897B7759218}" name="Colonne11824"/>
    <tableColumn id="11825" xr3:uid="{F6392F18-E61D-410D-90B4-F7711CFBFC92}" name="Colonne11825"/>
    <tableColumn id="11826" xr3:uid="{9F44C96F-7702-45C5-8797-F0ADA9248AB5}" name="Colonne11826"/>
    <tableColumn id="11827" xr3:uid="{14B3C0DA-8350-441F-BCD1-B9BBB3E53643}" name="Colonne11827"/>
    <tableColumn id="11828" xr3:uid="{108D2EBF-2EFE-4C41-8727-0BFBEF5D5C8B}" name="Colonne11828"/>
    <tableColumn id="11829" xr3:uid="{AAF03EF1-2B96-4F07-9D16-8EABCAE75D94}" name="Colonne11829"/>
    <tableColumn id="11830" xr3:uid="{62C627B1-B493-4223-9B7E-2E5861FA4E6E}" name="Colonne11830"/>
    <tableColumn id="11831" xr3:uid="{E333A88D-985D-4C82-8A07-BC9BF6B4EBF5}" name="Colonne11831"/>
    <tableColumn id="11832" xr3:uid="{FA68B1DC-67CF-43DF-BA45-B351CDE9C9C0}" name="Colonne11832"/>
    <tableColumn id="11833" xr3:uid="{6224967E-71A9-4EEE-859A-34234133F4A2}" name="Colonne11833"/>
    <tableColumn id="11834" xr3:uid="{EEC80DE2-6D7F-4C64-89EE-FD912A537EF9}" name="Colonne11834"/>
    <tableColumn id="11835" xr3:uid="{FF44E797-C593-4F6E-A20A-F939B4A391B2}" name="Colonne11835"/>
    <tableColumn id="11836" xr3:uid="{08543219-4AAC-4BE6-A1BA-6868663AF76E}" name="Colonne11836"/>
    <tableColumn id="11837" xr3:uid="{B0332169-A0FB-4C72-994B-918563A0FC84}" name="Colonne11837"/>
    <tableColumn id="11838" xr3:uid="{82EB2857-C9BE-4677-92CD-A00D51FA093F}" name="Colonne11838"/>
    <tableColumn id="11839" xr3:uid="{25D34816-7CF2-415E-BC80-5C5168F2968B}" name="Colonne11839"/>
    <tableColumn id="11840" xr3:uid="{2DDED48A-8F66-4701-AD6A-944F5C62627D}" name="Colonne11840"/>
    <tableColumn id="11841" xr3:uid="{7D1A9E19-9183-4792-A18B-F438DBFF5C47}" name="Colonne11841"/>
    <tableColumn id="11842" xr3:uid="{2CB4F1D5-25EF-4068-954E-B9CE34AC3CCB}" name="Colonne11842"/>
    <tableColumn id="11843" xr3:uid="{01B4EAD7-2490-4A27-8D05-90E13DD05925}" name="Colonne11843"/>
    <tableColumn id="11844" xr3:uid="{A8D1C6CA-9B28-4192-BC7F-017F9D6B94DA}" name="Colonne11844"/>
    <tableColumn id="11845" xr3:uid="{9371E435-D5EB-4D8E-A990-ADC1C457FEF6}" name="Colonne11845"/>
    <tableColumn id="11846" xr3:uid="{457D777D-E3E9-4BD2-92B2-75C50FBFD87C}" name="Colonne11846"/>
    <tableColumn id="11847" xr3:uid="{9FB30BF2-A996-43CB-8165-44F3DBB9A92E}" name="Colonne11847"/>
    <tableColumn id="11848" xr3:uid="{86696957-A1E3-4C2E-A52F-5C78D55CCEB9}" name="Colonne11848"/>
    <tableColumn id="11849" xr3:uid="{8B9F246B-4B47-49B0-9447-4EEF09CFE144}" name="Colonne11849"/>
    <tableColumn id="11850" xr3:uid="{F0E13BF9-70C8-409C-B311-71B92093083D}" name="Colonne11850"/>
    <tableColumn id="11851" xr3:uid="{0158B38F-964B-4F0F-BA59-CB5AE9DEF077}" name="Colonne11851"/>
    <tableColumn id="11852" xr3:uid="{BE86C54A-5DDE-4C7B-A18F-9BAC88A57750}" name="Colonne11852"/>
    <tableColumn id="11853" xr3:uid="{132A3269-4B7A-48C6-B108-819DC316706C}" name="Colonne11853"/>
    <tableColumn id="11854" xr3:uid="{6C0BDFA3-C33A-4AF6-B477-1ABBDF5A4177}" name="Colonne11854"/>
    <tableColumn id="11855" xr3:uid="{7B99EA36-860C-4402-94AA-941954F9683B}" name="Colonne11855"/>
    <tableColumn id="11856" xr3:uid="{D1BE2AE3-D223-4A39-A153-8D33E832FFAF}" name="Colonne11856"/>
    <tableColumn id="11857" xr3:uid="{E36AE26F-8A8B-4CE1-97D8-13385CDF745B}" name="Colonne11857"/>
    <tableColumn id="11858" xr3:uid="{90CF40FB-1175-47EE-ACAD-A5717CA34848}" name="Colonne11858"/>
    <tableColumn id="11859" xr3:uid="{6DC04BAB-151D-4A62-A6AD-3852D1E2E6EB}" name="Colonne11859"/>
    <tableColumn id="11860" xr3:uid="{884AC4D4-A926-42A1-BEEF-E28BA4EC69BE}" name="Colonne11860"/>
    <tableColumn id="11861" xr3:uid="{9A84544A-3F65-47DC-ADA7-229BF29BA171}" name="Colonne11861"/>
    <tableColumn id="11862" xr3:uid="{211F5B6C-EB06-4969-BEE1-8027435F10E8}" name="Colonne11862"/>
    <tableColumn id="11863" xr3:uid="{520C30C6-3246-4BC6-9676-40AF80678247}" name="Colonne11863"/>
    <tableColumn id="11864" xr3:uid="{6A1AF5E9-7D3B-4B96-A48B-3F05379DC15D}" name="Colonne11864"/>
    <tableColumn id="11865" xr3:uid="{F766DF5D-4C74-4B54-B02B-5814D7785C99}" name="Colonne11865"/>
    <tableColumn id="11866" xr3:uid="{989F62C7-3725-4884-91DF-7B4DBECF1C90}" name="Colonne11866"/>
    <tableColumn id="11867" xr3:uid="{4368FAAF-ABB7-4E5C-8108-5C0F92F80706}" name="Colonne11867"/>
    <tableColumn id="11868" xr3:uid="{9C280D84-DD7F-46ED-8649-87EFB0DD658A}" name="Colonne11868"/>
    <tableColumn id="11869" xr3:uid="{D54AA1DE-47A1-49D4-8569-3C7E1464B3B9}" name="Colonne11869"/>
    <tableColumn id="11870" xr3:uid="{254AFECA-9402-4D86-826F-96E46C3AC5FE}" name="Colonne11870"/>
    <tableColumn id="11871" xr3:uid="{0803034B-5B8E-4512-B6D6-55B318D3847A}" name="Colonne11871"/>
    <tableColumn id="11872" xr3:uid="{E3E5792D-C4DB-4875-8795-E60D9A012F86}" name="Colonne11872"/>
    <tableColumn id="11873" xr3:uid="{625C9EF4-DC41-49A4-9225-5EEA9088B485}" name="Colonne11873"/>
    <tableColumn id="11874" xr3:uid="{A35AFC9B-B01B-41A5-A112-2157F7549976}" name="Colonne11874"/>
    <tableColumn id="11875" xr3:uid="{30C4AE11-ADB9-4BFD-8716-AE5AF3267AEC}" name="Colonne11875"/>
    <tableColumn id="11876" xr3:uid="{3F3E86FB-A8C9-46EB-A1B8-ED1D5756A2E6}" name="Colonne11876"/>
    <tableColumn id="11877" xr3:uid="{FC4F207C-9CCB-447F-9A95-4798E79E2255}" name="Colonne11877"/>
    <tableColumn id="11878" xr3:uid="{9C2208B2-EF55-4423-9365-43E4EE0E6B81}" name="Colonne11878"/>
    <tableColumn id="11879" xr3:uid="{687F6750-08E6-436C-AAB4-7E9A8BBB92D3}" name="Colonne11879"/>
    <tableColumn id="11880" xr3:uid="{FA1A9CF2-FC33-425F-A257-BD0F83396F36}" name="Colonne11880"/>
    <tableColumn id="11881" xr3:uid="{3DF2E6BA-C6CB-449D-B527-4C49FE910613}" name="Colonne11881"/>
    <tableColumn id="11882" xr3:uid="{E1D92BA7-58D4-4035-9A05-E9ADF6E772C5}" name="Colonne11882"/>
    <tableColumn id="11883" xr3:uid="{CABD7DEB-D16C-4D1B-80B8-F80288A80D56}" name="Colonne11883"/>
    <tableColumn id="11884" xr3:uid="{B708AAD7-FDD6-4FEC-AEE8-259B11B6B858}" name="Colonne11884"/>
    <tableColumn id="11885" xr3:uid="{8BA9EFDA-0BC1-4AC0-B1A1-2550DD728453}" name="Colonne11885"/>
    <tableColumn id="11886" xr3:uid="{B866612E-6E04-4733-A6B5-9F69DCC37B7B}" name="Colonne11886"/>
    <tableColumn id="11887" xr3:uid="{50A4A590-7823-4AFD-BEFB-143C6FE225C5}" name="Colonne11887"/>
    <tableColumn id="11888" xr3:uid="{01801097-83C1-4BDE-892E-1F94AF58B6D7}" name="Colonne11888"/>
    <tableColumn id="11889" xr3:uid="{E56B4F0C-BF7E-4B45-9BA8-B886C50F9CEF}" name="Colonne11889"/>
    <tableColumn id="11890" xr3:uid="{ACFFD9CD-9A4C-404C-A25B-C846CB3253C6}" name="Colonne11890"/>
    <tableColumn id="11891" xr3:uid="{A6771B35-F521-446D-A461-7333CAA6BDA6}" name="Colonne11891"/>
    <tableColumn id="11892" xr3:uid="{6416EB7A-12D8-498D-906B-291B949ACFAB}" name="Colonne11892"/>
    <tableColumn id="11893" xr3:uid="{B8C0E85E-F733-4AE1-BAF6-1EFF4922DFA8}" name="Colonne11893"/>
    <tableColumn id="11894" xr3:uid="{3C64B257-BAE0-4746-9503-BF9C88836697}" name="Colonne11894"/>
    <tableColumn id="11895" xr3:uid="{E23DA48F-651B-4C5F-8317-3A053581B24A}" name="Colonne11895"/>
    <tableColumn id="11896" xr3:uid="{DA10F76D-A9F8-4608-9BB3-4D61D7ED1194}" name="Colonne11896"/>
    <tableColumn id="11897" xr3:uid="{695590EA-C35B-483C-8BFE-A8BF6B4BD381}" name="Colonne11897"/>
    <tableColumn id="11898" xr3:uid="{A3F34AE2-FF58-4E5F-9231-2A0BE66C3A65}" name="Colonne11898"/>
    <tableColumn id="11899" xr3:uid="{68EC6180-6B64-45ED-A3F0-34C18396C344}" name="Colonne11899"/>
    <tableColumn id="11900" xr3:uid="{B93B09A0-48CD-415D-AE07-D5CA04066398}" name="Colonne11900"/>
    <tableColumn id="11901" xr3:uid="{F2E6505C-1756-4C66-8F1A-5CC5472A50D5}" name="Colonne11901"/>
    <tableColumn id="11902" xr3:uid="{80878F66-5E48-46FC-8BB7-0BBD7F55ABE0}" name="Colonne11902"/>
    <tableColumn id="11903" xr3:uid="{B12C39EB-FD61-45D6-8605-8EAB047D8B70}" name="Colonne11903"/>
    <tableColumn id="11904" xr3:uid="{04216D37-71E5-4F6E-8292-C5FEBD3B0EB6}" name="Colonne11904"/>
    <tableColumn id="11905" xr3:uid="{07DFE008-4A22-4BF3-A9D1-83DDF97F6C09}" name="Colonne11905"/>
    <tableColumn id="11906" xr3:uid="{5FA640D3-F2C9-403A-9F30-0BB07ACD47EB}" name="Colonne11906"/>
    <tableColumn id="11907" xr3:uid="{A7991E06-996B-446B-A623-42A5CC54260F}" name="Colonne11907"/>
    <tableColumn id="11908" xr3:uid="{42BB1B73-45D0-4571-9AEA-1D5B65972AEB}" name="Colonne11908"/>
    <tableColumn id="11909" xr3:uid="{30702E7D-422F-4D2B-A636-5D9AA4DBC435}" name="Colonne11909"/>
    <tableColumn id="11910" xr3:uid="{6596F3E0-EBF9-4BDD-9327-88F76B149DA1}" name="Colonne11910"/>
    <tableColumn id="11911" xr3:uid="{DB0B70D9-18B3-4D24-8E12-0EB3A1831FC4}" name="Colonne11911"/>
    <tableColumn id="11912" xr3:uid="{9C0C5033-B9C7-402F-A20F-ACBFAC19C73C}" name="Colonne11912"/>
    <tableColumn id="11913" xr3:uid="{85669B76-6298-454E-97AE-41E42B79ABEA}" name="Colonne11913"/>
    <tableColumn id="11914" xr3:uid="{2705191F-1DC7-4E6A-B3C4-9FCF6359D614}" name="Colonne11914"/>
    <tableColumn id="11915" xr3:uid="{8A86BE94-EEEC-47CF-A48E-422BB4CF95A4}" name="Colonne11915"/>
    <tableColumn id="11916" xr3:uid="{062FC237-3B8D-4CAB-A407-2A07E0859924}" name="Colonne11916"/>
    <tableColumn id="11917" xr3:uid="{CCDCE317-A1FA-4DEB-9F84-3EBA180BA67C}" name="Colonne11917"/>
    <tableColumn id="11918" xr3:uid="{66364D20-5747-45D4-928C-9AE7603D2E76}" name="Colonne11918"/>
    <tableColumn id="11919" xr3:uid="{42B5F662-A3AA-48AF-B99F-3B9D271BC94C}" name="Colonne11919"/>
    <tableColumn id="11920" xr3:uid="{0AE68485-4E07-4C4F-95F9-78460228600A}" name="Colonne11920"/>
    <tableColumn id="11921" xr3:uid="{7010E936-3AB4-49AB-ADCC-8C0393525C06}" name="Colonne11921"/>
    <tableColumn id="11922" xr3:uid="{7A7BE5D3-036F-4390-9461-BB30898C482E}" name="Colonne11922"/>
    <tableColumn id="11923" xr3:uid="{17F5257E-E94D-481C-8175-F52123EFE9DD}" name="Colonne11923"/>
    <tableColumn id="11924" xr3:uid="{6336CDEE-82DA-4918-AFE2-F83C24487017}" name="Colonne11924"/>
    <tableColumn id="11925" xr3:uid="{F2F49896-F08E-4898-AD37-658970FA642E}" name="Colonne11925"/>
    <tableColumn id="11926" xr3:uid="{A866F11A-09DA-49B3-828A-5214DDF7452E}" name="Colonne11926"/>
    <tableColumn id="11927" xr3:uid="{2B31ED18-3BCC-4203-BF23-111AF7AA0B35}" name="Colonne11927"/>
    <tableColumn id="11928" xr3:uid="{1D82AA3B-515C-471D-BB43-61F5CB1A5D63}" name="Colonne11928"/>
    <tableColumn id="11929" xr3:uid="{9DE4F51D-D293-4456-A91F-569A58BC7340}" name="Colonne11929"/>
    <tableColumn id="11930" xr3:uid="{67BBFE9A-66C3-4200-BE8F-A7A12A4E4A70}" name="Colonne11930"/>
    <tableColumn id="11931" xr3:uid="{FCBE2600-F58C-40A2-8271-33A20E109A30}" name="Colonne11931"/>
    <tableColumn id="11932" xr3:uid="{98A6EC7D-4527-423C-936A-F16ECEF24DA0}" name="Colonne11932"/>
    <tableColumn id="11933" xr3:uid="{2C5AF125-3443-4D02-8979-2EDE80FDD146}" name="Colonne11933"/>
    <tableColumn id="11934" xr3:uid="{FE0713A4-238B-4EA6-901A-403EBE2A4358}" name="Colonne11934"/>
    <tableColumn id="11935" xr3:uid="{7257368D-42B0-456C-B7B5-8E73127FEC7A}" name="Colonne11935"/>
    <tableColumn id="11936" xr3:uid="{9A347E2E-F65E-45FB-A1E8-85F6B6249BAC}" name="Colonne11936"/>
    <tableColumn id="11937" xr3:uid="{741860E5-57D9-4B50-971F-60AD12209F99}" name="Colonne11937"/>
    <tableColumn id="11938" xr3:uid="{370DBEF5-B1CE-46F8-A663-7137EA7D5D4B}" name="Colonne11938"/>
    <tableColumn id="11939" xr3:uid="{CBFE1F2A-2F09-40D5-802A-2C7737706D14}" name="Colonne11939"/>
    <tableColumn id="11940" xr3:uid="{FA981965-6448-477A-AE69-31194DABB07F}" name="Colonne11940"/>
    <tableColumn id="11941" xr3:uid="{A996D352-8841-419B-871A-1EB98F83AC18}" name="Colonne11941"/>
    <tableColumn id="11942" xr3:uid="{2246789E-7988-4714-8497-16F50E2D5DDE}" name="Colonne11942"/>
    <tableColumn id="11943" xr3:uid="{08731099-5E61-470F-9570-A838F1336E9D}" name="Colonne11943"/>
    <tableColumn id="11944" xr3:uid="{41B62D07-2014-43C9-B869-262A9E6D6D2C}" name="Colonne11944"/>
    <tableColumn id="11945" xr3:uid="{A9498A3A-CA34-4321-9A8C-DF76268E0977}" name="Colonne11945"/>
    <tableColumn id="11946" xr3:uid="{8975A342-08A0-430C-859F-41031FCBBDEC}" name="Colonne11946"/>
    <tableColumn id="11947" xr3:uid="{AF455A9B-AAD4-402B-AD3C-64C11F518C2D}" name="Colonne11947"/>
    <tableColumn id="11948" xr3:uid="{9BC5E039-1C88-46E9-A45D-0F9160545457}" name="Colonne11948"/>
    <tableColumn id="11949" xr3:uid="{71F6A744-7DC5-4DCE-9792-EEF465CF7E3E}" name="Colonne11949"/>
    <tableColumn id="11950" xr3:uid="{F21ED41B-0C25-4E44-9D70-99BC2FEBC672}" name="Colonne11950"/>
    <tableColumn id="11951" xr3:uid="{9395D4D8-FBCA-4D71-AD9B-99CAC8B2D92C}" name="Colonne11951"/>
    <tableColumn id="11952" xr3:uid="{9A94E4A1-F4BE-435F-B3C1-0D88CFB4FEA0}" name="Colonne11952"/>
    <tableColumn id="11953" xr3:uid="{99E5F749-8805-4D4A-B013-FE20B964CE77}" name="Colonne11953"/>
    <tableColumn id="11954" xr3:uid="{9E1CB045-E75B-44F8-BBBA-4ABFF002D09C}" name="Colonne11954"/>
    <tableColumn id="11955" xr3:uid="{599902AA-1C1E-42E3-8C13-A52BD7696D2E}" name="Colonne11955"/>
    <tableColumn id="11956" xr3:uid="{29C720FE-FBDA-4990-B0C4-6CD9AE4163CB}" name="Colonne11956"/>
    <tableColumn id="11957" xr3:uid="{D8B3F4EC-21CD-495B-B0CA-4089AAEFA031}" name="Colonne11957"/>
    <tableColumn id="11958" xr3:uid="{CA625267-B10E-4399-B9F0-328A51AD32AF}" name="Colonne11958"/>
    <tableColumn id="11959" xr3:uid="{77344F10-1220-4C14-AA8A-FB8FE97440D8}" name="Colonne11959"/>
    <tableColumn id="11960" xr3:uid="{128743E3-9235-44CE-A53C-53C255070402}" name="Colonne11960"/>
    <tableColumn id="11961" xr3:uid="{3ADBD7EE-9A79-4ECF-97D5-7D3A5E1B50D2}" name="Colonne11961"/>
    <tableColumn id="11962" xr3:uid="{2BFA0FCF-23F4-4076-AB4A-19BA81868A58}" name="Colonne11962"/>
    <tableColumn id="11963" xr3:uid="{7D07F4FE-0324-43D9-8CA5-77D88F7E2209}" name="Colonne11963"/>
    <tableColumn id="11964" xr3:uid="{2B4F879E-D644-4CF5-8DAA-8DE3475FB8B6}" name="Colonne11964"/>
    <tableColumn id="11965" xr3:uid="{2518FDE0-6C17-4238-BD77-409224511F2A}" name="Colonne11965"/>
    <tableColumn id="11966" xr3:uid="{AE41DD1D-26CA-47C3-BA1C-68270CD0E07A}" name="Colonne11966"/>
    <tableColumn id="11967" xr3:uid="{FCEDF133-F223-4C0A-AA41-26F176FEC17A}" name="Colonne11967"/>
    <tableColumn id="11968" xr3:uid="{06F41961-CF3F-4B96-9EF3-2F59758903A4}" name="Colonne11968"/>
    <tableColumn id="11969" xr3:uid="{0BD04F37-ECFC-4ACF-83D3-E72665370B56}" name="Colonne11969"/>
    <tableColumn id="11970" xr3:uid="{6EEF338B-514B-41BC-A681-A306C873DDF5}" name="Colonne11970"/>
    <tableColumn id="11971" xr3:uid="{3EC034EA-614D-46BE-8257-BF73C731C3BE}" name="Colonne11971"/>
    <tableColumn id="11972" xr3:uid="{0DA93F47-3665-4C19-A573-77833C237036}" name="Colonne11972"/>
    <tableColumn id="11973" xr3:uid="{3FE7B989-BBF2-4046-BBBB-6D8BD4678549}" name="Colonne11973"/>
    <tableColumn id="11974" xr3:uid="{13A36582-3CAB-480B-8E83-5FA5C3F42FC2}" name="Colonne11974"/>
    <tableColumn id="11975" xr3:uid="{BA6BA1BB-6261-4B4C-A7D2-5D7B35A793BE}" name="Colonne11975"/>
    <tableColumn id="11976" xr3:uid="{F8ED7BB8-6610-41FF-9468-41EEA80A18DD}" name="Colonne11976"/>
    <tableColumn id="11977" xr3:uid="{4BAB1A95-B125-4C9A-B614-5B3C22CFB8F6}" name="Colonne11977"/>
    <tableColumn id="11978" xr3:uid="{54F1E71B-D059-4E84-988D-9C5F466D8614}" name="Colonne11978"/>
    <tableColumn id="11979" xr3:uid="{BE5C2B37-49B2-489E-BD09-7644DE861EED}" name="Colonne11979"/>
    <tableColumn id="11980" xr3:uid="{7381F1FC-2BBD-4456-9FDA-4383E12B6A44}" name="Colonne11980"/>
    <tableColumn id="11981" xr3:uid="{D710E81B-1D8C-4C9B-9666-1FD7FFE78288}" name="Colonne11981"/>
    <tableColumn id="11982" xr3:uid="{E3F61A44-83EC-46FD-A3A1-B999F4CB2276}" name="Colonne11982"/>
    <tableColumn id="11983" xr3:uid="{1D536465-9D8B-408F-9585-F8F123879713}" name="Colonne11983"/>
    <tableColumn id="11984" xr3:uid="{BC5F97F5-1C81-4948-BD10-18E54B4A0BC4}" name="Colonne11984"/>
    <tableColumn id="11985" xr3:uid="{584E97D6-5152-4CD2-BB56-08678B7BA99D}" name="Colonne11985"/>
    <tableColumn id="11986" xr3:uid="{5715D226-C593-4459-BA0E-A07F8E336097}" name="Colonne11986"/>
    <tableColumn id="11987" xr3:uid="{6A8133B8-8F47-4F21-A646-26E7DC4DC0DD}" name="Colonne11987"/>
    <tableColumn id="11988" xr3:uid="{26712EFA-DB8B-4556-9D07-94A03DAE903E}" name="Colonne11988"/>
    <tableColumn id="11989" xr3:uid="{F68798F6-5560-4793-BA08-6E334C61BC25}" name="Colonne11989"/>
    <tableColumn id="11990" xr3:uid="{CA3FB90C-990B-4CDA-B785-D66122DC11C0}" name="Colonne11990"/>
    <tableColumn id="11991" xr3:uid="{B0E8491B-2D97-4BC1-B5D5-D3643815BE41}" name="Colonne11991"/>
    <tableColumn id="11992" xr3:uid="{F7A37E61-7E1F-40A9-9F33-362875B45D30}" name="Colonne11992"/>
    <tableColumn id="11993" xr3:uid="{F1E31155-4FA3-4D9C-AC7E-4E568EAE3422}" name="Colonne11993"/>
    <tableColumn id="11994" xr3:uid="{61C5BCA0-9E1B-47E1-97A8-71B7F9CD6B45}" name="Colonne11994"/>
    <tableColumn id="11995" xr3:uid="{4EFBBA21-06A2-477D-9F11-B70A3A85E178}" name="Colonne11995"/>
    <tableColumn id="11996" xr3:uid="{39DF74A9-0A35-48D0-98B4-759BCFE15AC9}" name="Colonne11996"/>
    <tableColumn id="11997" xr3:uid="{EB9DDF3E-E527-4812-87D5-91CAB7A9DCEF}" name="Colonne11997"/>
    <tableColumn id="11998" xr3:uid="{C2DB7CB4-E6D0-4A4B-9299-ABEB328C189B}" name="Colonne11998"/>
    <tableColumn id="11999" xr3:uid="{0DD275C0-896E-464D-A197-B4F78B648FFD}" name="Colonne11999"/>
    <tableColumn id="12000" xr3:uid="{6F448A3F-7452-462C-AC46-6662207A851F}" name="Colonne12000"/>
    <tableColumn id="12001" xr3:uid="{70118448-E206-4ED3-A3A7-7CF1BDC581A5}" name="Colonne12001"/>
    <tableColumn id="12002" xr3:uid="{1FF93175-E59E-4303-BA61-B76B8F4B2A70}" name="Colonne12002"/>
    <tableColumn id="12003" xr3:uid="{6B44E140-00CF-4CEE-A361-D9C673CBC744}" name="Colonne12003"/>
    <tableColumn id="12004" xr3:uid="{2CEF2705-AF7D-41FA-BEE5-E0A1B05B6D2F}" name="Colonne12004"/>
    <tableColumn id="12005" xr3:uid="{E68D6821-51C3-4F1F-B6AE-62005431DF19}" name="Colonne12005"/>
    <tableColumn id="12006" xr3:uid="{720E6D35-A209-4545-A209-A22147BBAB0F}" name="Colonne12006"/>
    <tableColumn id="12007" xr3:uid="{F16ADE5E-28F0-4BD4-A469-CB60BC4E565A}" name="Colonne12007"/>
    <tableColumn id="12008" xr3:uid="{48922038-5A5F-41E7-A61E-F6B980124BAF}" name="Colonne12008"/>
    <tableColumn id="12009" xr3:uid="{2C2D5F42-80CE-442A-B6B3-ECFE50CA3333}" name="Colonne12009"/>
    <tableColumn id="12010" xr3:uid="{6940EC20-2D5B-4F97-985E-FD1B00F4194D}" name="Colonne12010"/>
    <tableColumn id="12011" xr3:uid="{8665AAAD-21F3-476D-9F98-AD354A00A8D5}" name="Colonne12011"/>
    <tableColumn id="12012" xr3:uid="{59CB3EAF-A574-4E0F-801C-23AD6B811085}" name="Colonne12012"/>
    <tableColumn id="12013" xr3:uid="{CA7227CA-7CD8-4FFF-BCC4-4EA0842D4E70}" name="Colonne12013"/>
    <tableColumn id="12014" xr3:uid="{EC8AB7E1-1C72-434B-A424-C88B33A6E28C}" name="Colonne12014"/>
    <tableColumn id="12015" xr3:uid="{518EED3D-1D45-44E3-BF09-49638E777FAA}" name="Colonne12015"/>
    <tableColumn id="12016" xr3:uid="{7ABE5DBF-B6AD-4607-A91B-520A5B78A39E}" name="Colonne12016"/>
    <tableColumn id="12017" xr3:uid="{9219D918-7FF9-4950-89BC-B7F2A69668BC}" name="Colonne12017"/>
    <tableColumn id="12018" xr3:uid="{57A855E7-8241-4C05-92B5-FFCCAC6EB515}" name="Colonne12018"/>
    <tableColumn id="12019" xr3:uid="{74FB249E-E19B-4429-8701-103CB3956418}" name="Colonne12019"/>
    <tableColumn id="12020" xr3:uid="{C565327F-8647-45F0-B6B9-2EB5A5386B3B}" name="Colonne12020"/>
    <tableColumn id="12021" xr3:uid="{FD0A1422-5901-4AD9-9473-182AF7466FA1}" name="Colonne12021"/>
    <tableColumn id="12022" xr3:uid="{B6ABE087-C9B3-478F-8AAD-545F5CB08D9E}" name="Colonne12022"/>
    <tableColumn id="12023" xr3:uid="{DA2CFD91-8208-4459-B8F7-9D3004EA9A68}" name="Colonne12023"/>
    <tableColumn id="12024" xr3:uid="{9226B968-B784-466C-8FC0-C4322CB9EDC9}" name="Colonne12024"/>
    <tableColumn id="12025" xr3:uid="{D437852F-2215-443F-9A26-59A882031622}" name="Colonne12025"/>
    <tableColumn id="12026" xr3:uid="{A600D3B3-8C87-40A6-A2F1-F40F8C50A949}" name="Colonne12026"/>
    <tableColumn id="12027" xr3:uid="{DDAE20A7-205A-4B00-8BA2-6F56ABAA8547}" name="Colonne12027"/>
    <tableColumn id="12028" xr3:uid="{C0D7294C-1508-4D29-BF5D-3F782DC614C6}" name="Colonne12028"/>
    <tableColumn id="12029" xr3:uid="{08789D0C-C270-41B8-AE6E-30213C7180CC}" name="Colonne12029"/>
    <tableColumn id="12030" xr3:uid="{1CE3ADC6-5033-4017-ACB0-E45C10BFE4A4}" name="Colonne12030"/>
    <tableColumn id="12031" xr3:uid="{30BC72BF-C138-46C1-B9B6-CF53E593FF3B}" name="Colonne12031"/>
    <tableColumn id="12032" xr3:uid="{7A63D7E4-6003-4ABE-A464-2F20FDB6D749}" name="Colonne12032"/>
    <tableColumn id="12033" xr3:uid="{62237DDD-CFB8-4899-A0B8-E06EE4116F38}" name="Colonne12033"/>
    <tableColumn id="12034" xr3:uid="{2DDBB1BD-78CD-46F0-8DDE-9C413E039692}" name="Colonne12034"/>
    <tableColumn id="12035" xr3:uid="{A1C55DBE-31DA-4FE9-A8F0-BC85BAF489A2}" name="Colonne12035"/>
    <tableColumn id="12036" xr3:uid="{6A46ABE4-D55B-4519-89EE-EC0ED96F0960}" name="Colonne12036"/>
    <tableColumn id="12037" xr3:uid="{3A7FC0F0-D39C-40AB-9BAB-BBB3997D11A5}" name="Colonne12037"/>
    <tableColumn id="12038" xr3:uid="{7FBB7465-41EC-451F-8BBA-C71A6BC073A6}" name="Colonne12038"/>
    <tableColumn id="12039" xr3:uid="{213F755A-9013-4B8A-9BEE-5BD992884EE0}" name="Colonne12039"/>
    <tableColumn id="12040" xr3:uid="{E21C521C-DB21-467E-8C36-40EBF23001D3}" name="Colonne12040"/>
    <tableColumn id="12041" xr3:uid="{26ACBC83-3225-49CD-B0AE-1FE94281C21E}" name="Colonne12041"/>
    <tableColumn id="12042" xr3:uid="{1C014109-8158-492D-890A-B55C578F3B5E}" name="Colonne12042"/>
    <tableColumn id="12043" xr3:uid="{49D26079-4748-41B0-A9E4-02C5663E85BA}" name="Colonne12043"/>
    <tableColumn id="12044" xr3:uid="{4F7947E4-CE9E-48E2-BEA4-3C5AAD27422B}" name="Colonne12044"/>
    <tableColumn id="12045" xr3:uid="{EC145A3C-4E92-4E82-9449-EAFCB8A166B1}" name="Colonne12045"/>
    <tableColumn id="12046" xr3:uid="{7B9BC50D-CBB1-4BB5-B531-FC105FD76EFB}" name="Colonne12046"/>
    <tableColumn id="12047" xr3:uid="{EDAE2054-9AC0-48CA-AA8A-01D349F5C4CE}" name="Colonne12047"/>
    <tableColumn id="12048" xr3:uid="{26542860-FDAD-451F-932F-BC588EFBD1C8}" name="Colonne12048"/>
    <tableColumn id="12049" xr3:uid="{0291FEF0-E8FF-4E9C-A9D8-30CC2F6A14BB}" name="Colonne12049"/>
    <tableColumn id="12050" xr3:uid="{EFC7F96D-125A-4A4E-A22C-D80D9193611F}" name="Colonne12050"/>
    <tableColumn id="12051" xr3:uid="{D091B8A5-E7BE-4375-8248-1FADEB3806D1}" name="Colonne12051"/>
    <tableColumn id="12052" xr3:uid="{BC31CB84-3D4E-46C8-A3A5-3B12A812833D}" name="Colonne12052"/>
    <tableColumn id="12053" xr3:uid="{18969CE5-20FB-4350-B771-9BF218EB2E45}" name="Colonne12053"/>
    <tableColumn id="12054" xr3:uid="{CA55A380-2803-4E00-B776-580012A6EC0C}" name="Colonne12054"/>
    <tableColumn id="12055" xr3:uid="{B21B4F2B-9C9D-4FE3-8B20-074A43CDF62F}" name="Colonne12055"/>
    <tableColumn id="12056" xr3:uid="{A131B834-0FF1-43B8-96F2-2022ACE5C8FB}" name="Colonne12056"/>
    <tableColumn id="12057" xr3:uid="{30BF496B-C724-43FD-8619-989904F7097C}" name="Colonne12057"/>
    <tableColumn id="12058" xr3:uid="{44B0A790-14B4-4073-B1EC-587475A3A619}" name="Colonne12058"/>
    <tableColumn id="12059" xr3:uid="{6797B696-6C86-46EF-83D1-4C6396506B49}" name="Colonne12059"/>
    <tableColumn id="12060" xr3:uid="{D4DD9EFF-3018-4056-87B4-FF9532414E3E}" name="Colonne12060"/>
    <tableColumn id="12061" xr3:uid="{1CA4535C-51E4-44D0-B6AB-55C2A9CB0204}" name="Colonne12061"/>
    <tableColumn id="12062" xr3:uid="{C0D1A6A0-22AF-41D6-BCE0-DF4B7D5DAD7A}" name="Colonne12062"/>
    <tableColumn id="12063" xr3:uid="{5CA5BA37-4B1F-427A-86F5-E0D8690A2B6C}" name="Colonne12063"/>
    <tableColumn id="12064" xr3:uid="{B572BEB2-6A73-46A1-99E5-C318E5AF7BAA}" name="Colonne12064"/>
    <tableColumn id="12065" xr3:uid="{A9735AB4-1C08-4C0D-B056-164E9B84245B}" name="Colonne12065"/>
    <tableColumn id="12066" xr3:uid="{F93B0A15-15EA-4DB4-8DDC-9855084478EE}" name="Colonne12066"/>
    <tableColumn id="12067" xr3:uid="{E1482FBF-BA0D-42C2-BD1E-EED74DA4C7E7}" name="Colonne12067"/>
    <tableColumn id="12068" xr3:uid="{ACA47335-6871-4A74-AA9A-EFF9B04F3CF9}" name="Colonne12068"/>
    <tableColumn id="12069" xr3:uid="{1CCB7388-ECA6-4545-9AF8-FD7D1C734CAA}" name="Colonne12069"/>
    <tableColumn id="12070" xr3:uid="{3E79EBA7-689A-470D-A1A8-0D73081FCE05}" name="Colonne12070"/>
    <tableColumn id="12071" xr3:uid="{93611D15-7C70-4017-91AB-9ECE3DCCDEAA}" name="Colonne12071"/>
    <tableColumn id="12072" xr3:uid="{1E3E28C7-B43A-44CA-AB69-1605EB0910FF}" name="Colonne12072"/>
    <tableColumn id="12073" xr3:uid="{F51EFDF6-31B8-40C4-B775-A5C0533507F5}" name="Colonne12073"/>
    <tableColumn id="12074" xr3:uid="{7C0B142A-DAC6-4606-942D-8CC2CB2D1466}" name="Colonne12074"/>
    <tableColumn id="12075" xr3:uid="{7BEA01C5-835E-4A46-936A-E8972A04575E}" name="Colonne12075"/>
    <tableColumn id="12076" xr3:uid="{CD0CA0AD-22AE-4F11-B45E-A509348FBA25}" name="Colonne12076"/>
    <tableColumn id="12077" xr3:uid="{8974FE89-2F2F-41DF-9562-BE925BBCDBFB}" name="Colonne12077"/>
    <tableColumn id="12078" xr3:uid="{61EEC5C8-ED7F-46AF-8AA5-D1299835EB65}" name="Colonne12078"/>
    <tableColumn id="12079" xr3:uid="{5846A031-F6FE-496C-A9A4-A1D3B2B52F31}" name="Colonne12079"/>
    <tableColumn id="12080" xr3:uid="{705346D4-F69A-4E36-A868-C41F0FD2F745}" name="Colonne12080"/>
    <tableColumn id="12081" xr3:uid="{369D3AD3-91DB-4F6F-8838-862B1E4E359D}" name="Colonne12081"/>
    <tableColumn id="12082" xr3:uid="{E416F01D-C9A3-4700-ADAC-18E0918D4788}" name="Colonne12082"/>
    <tableColumn id="12083" xr3:uid="{6666E29C-3955-47BA-9C0F-342789A27262}" name="Colonne12083"/>
    <tableColumn id="12084" xr3:uid="{B22AA626-A46F-429D-83FA-3DF1F2AC37B0}" name="Colonne12084"/>
    <tableColumn id="12085" xr3:uid="{D50C66E1-E2C3-4362-AEB0-D6E3AA7BE02D}" name="Colonne12085"/>
    <tableColumn id="12086" xr3:uid="{85843CC8-5FE7-4E0C-8476-4DD25C315601}" name="Colonne12086"/>
    <tableColumn id="12087" xr3:uid="{5885BB46-6BA0-4DCC-93DD-4DB2A89597DE}" name="Colonne12087"/>
    <tableColumn id="12088" xr3:uid="{59660792-348B-4EAD-9F41-752781359966}" name="Colonne12088"/>
    <tableColumn id="12089" xr3:uid="{D8B6DB25-F74F-4474-825E-178BCBA98BFF}" name="Colonne12089"/>
    <tableColumn id="12090" xr3:uid="{FEA36178-3175-48B4-A8AD-391B64723F72}" name="Colonne12090"/>
    <tableColumn id="12091" xr3:uid="{A951E1CD-4D15-4398-851D-6396246E7B6C}" name="Colonne12091"/>
    <tableColumn id="12092" xr3:uid="{2BDB91BB-C6F3-4619-B3C6-2B34D93D10DA}" name="Colonne12092"/>
    <tableColumn id="12093" xr3:uid="{3304FFF1-A1B7-4F22-947D-F4415D9246EC}" name="Colonne12093"/>
    <tableColumn id="12094" xr3:uid="{18E61F30-D9CD-435A-B8A5-8CA4518828E3}" name="Colonne12094"/>
    <tableColumn id="12095" xr3:uid="{AC798857-6945-497B-BB91-E3C8DBF0704F}" name="Colonne12095"/>
    <tableColumn id="12096" xr3:uid="{930AEB30-2241-49D6-B6F1-8F4B38BFEFC4}" name="Colonne12096"/>
    <tableColumn id="12097" xr3:uid="{77181647-8769-4618-A61E-A5EC8BEF12D4}" name="Colonne12097"/>
    <tableColumn id="12098" xr3:uid="{2BBE5B78-8F57-48BB-9996-98304C626368}" name="Colonne12098"/>
    <tableColumn id="12099" xr3:uid="{DE897EB5-BE7F-4874-B5C9-43D9145B2414}" name="Colonne12099"/>
    <tableColumn id="12100" xr3:uid="{7762A8FF-48FF-441B-B7F8-3EAD38B99168}" name="Colonne12100"/>
    <tableColumn id="12101" xr3:uid="{2B3A2284-E551-422F-9DEA-801072C3FD71}" name="Colonne12101"/>
    <tableColumn id="12102" xr3:uid="{006CB823-DACA-4DF6-9493-9389D3A8FD8D}" name="Colonne12102"/>
    <tableColumn id="12103" xr3:uid="{564BE183-A91A-4A99-A8EE-EB83E4BEE3FD}" name="Colonne12103"/>
    <tableColumn id="12104" xr3:uid="{CE243EA1-5182-40AF-8E0E-6E178B990FD3}" name="Colonne12104"/>
    <tableColumn id="12105" xr3:uid="{AF76B492-424A-483D-9438-38B8B5F55B45}" name="Colonne12105"/>
    <tableColumn id="12106" xr3:uid="{55D3407C-59F6-43D0-90DB-72832B883C07}" name="Colonne12106"/>
    <tableColumn id="12107" xr3:uid="{01A5E9F7-C02A-42C9-A52D-5F6F0703F777}" name="Colonne12107"/>
    <tableColumn id="12108" xr3:uid="{51CA8E39-F67E-4E89-82E1-4CC4431038BA}" name="Colonne12108"/>
    <tableColumn id="12109" xr3:uid="{92AF420F-36B0-465D-B6AA-748482252CE7}" name="Colonne12109"/>
    <tableColumn id="12110" xr3:uid="{DBE81167-F317-4233-A53C-6718BA1A9A16}" name="Colonne12110"/>
    <tableColumn id="12111" xr3:uid="{58E37280-65BC-4B33-9686-8F79CB65E593}" name="Colonne12111"/>
    <tableColumn id="12112" xr3:uid="{E2475707-D7D1-4015-A988-E5E4751E9E66}" name="Colonne12112"/>
    <tableColumn id="12113" xr3:uid="{B8C14C9E-EDF7-4353-8005-F7ED76E3F4E3}" name="Colonne12113"/>
    <tableColumn id="12114" xr3:uid="{B92CF271-311C-4230-B986-18A69B8B09F4}" name="Colonne12114"/>
    <tableColumn id="12115" xr3:uid="{47DD7C6F-41A2-4FED-A430-30D2893B98DE}" name="Colonne12115"/>
    <tableColumn id="12116" xr3:uid="{BCA18735-C1C5-4C86-8EE4-D00F43D864C5}" name="Colonne12116"/>
    <tableColumn id="12117" xr3:uid="{7FBB9D18-24F4-4E9E-BF08-15B33A81512F}" name="Colonne12117"/>
    <tableColumn id="12118" xr3:uid="{AC2D4E73-59D3-4733-81ED-609F4486F7AD}" name="Colonne12118"/>
    <tableColumn id="12119" xr3:uid="{FFF9EF53-4AA6-4E50-B32A-8A347473E3C9}" name="Colonne12119"/>
    <tableColumn id="12120" xr3:uid="{7CF098D2-1038-497A-8C89-C5E046A6C033}" name="Colonne12120"/>
    <tableColumn id="12121" xr3:uid="{574D394D-CEDE-4225-B647-449CC1E0863A}" name="Colonne12121"/>
    <tableColumn id="12122" xr3:uid="{1244C42E-5805-413F-B147-8687377E8185}" name="Colonne12122"/>
    <tableColumn id="12123" xr3:uid="{E798E279-09AC-46F1-80B0-4CBABDED235C}" name="Colonne12123"/>
    <tableColumn id="12124" xr3:uid="{D80C09DD-25E2-425B-A6D4-DD86F8D43B88}" name="Colonne12124"/>
    <tableColumn id="12125" xr3:uid="{BC3702BF-5183-4F08-950D-94A922B99306}" name="Colonne12125"/>
    <tableColumn id="12126" xr3:uid="{660436A7-E182-413E-B777-81889AAD0133}" name="Colonne12126"/>
    <tableColumn id="12127" xr3:uid="{2B559BE2-81FB-4ADF-AF6D-CA375AF64E5C}" name="Colonne12127"/>
    <tableColumn id="12128" xr3:uid="{244B0167-F054-4323-A622-E04D1D2A40EC}" name="Colonne12128"/>
    <tableColumn id="12129" xr3:uid="{30086695-1A15-40EC-9D0A-95B0B4E9B789}" name="Colonne12129"/>
    <tableColumn id="12130" xr3:uid="{0E21659A-65F3-4E10-B2CB-F5900B442471}" name="Colonne12130"/>
    <tableColumn id="12131" xr3:uid="{2E383968-3B22-48C5-8335-2B8D8AC7D750}" name="Colonne12131"/>
    <tableColumn id="12132" xr3:uid="{8E58D55D-1911-425C-9E1B-BA45796A2062}" name="Colonne12132"/>
    <tableColumn id="12133" xr3:uid="{52E06593-05D1-4B62-BFC7-686B052ABD9A}" name="Colonne12133"/>
    <tableColumn id="12134" xr3:uid="{8633F4F9-7D9D-4D23-8F48-1D58C7F3851F}" name="Colonne12134"/>
    <tableColumn id="12135" xr3:uid="{C0862F85-52C6-44F5-AEEA-706FE2EEADD2}" name="Colonne12135"/>
    <tableColumn id="12136" xr3:uid="{6F5F9BBA-35EA-4995-AD5E-8F25BFDFCE12}" name="Colonne12136"/>
    <tableColumn id="12137" xr3:uid="{9BB44BE1-11F1-440D-81EE-A2D367854DB4}" name="Colonne12137"/>
    <tableColumn id="12138" xr3:uid="{A9CAD303-B5E4-4520-834C-E9FC2B35FAA9}" name="Colonne12138"/>
    <tableColumn id="12139" xr3:uid="{EDF723A0-29F8-4E41-945E-0E25DBCA4C9F}" name="Colonne12139"/>
    <tableColumn id="12140" xr3:uid="{47E85A54-09F2-4BC2-89DA-5FE04E41E3A4}" name="Colonne12140"/>
    <tableColumn id="12141" xr3:uid="{2F9D7862-A1B6-4032-8809-34B68D4BAD2F}" name="Colonne12141"/>
    <tableColumn id="12142" xr3:uid="{D2C46DFA-3E27-441F-9CD9-736DECE8DAA1}" name="Colonne12142"/>
    <tableColumn id="12143" xr3:uid="{2B1C525F-49B0-410D-835D-AB834F1CDFDD}" name="Colonne12143"/>
    <tableColumn id="12144" xr3:uid="{588E1C11-33F8-42E0-8635-3B5EADB14EB6}" name="Colonne12144"/>
    <tableColumn id="12145" xr3:uid="{C201F322-DC5B-40F6-9125-8BD81E0D276C}" name="Colonne12145"/>
    <tableColumn id="12146" xr3:uid="{25A12230-B00D-4AE5-B696-B128B9DDAA7E}" name="Colonne12146"/>
    <tableColumn id="12147" xr3:uid="{F8DBDEBB-49EC-435F-96EA-867C777CFA71}" name="Colonne12147"/>
    <tableColumn id="12148" xr3:uid="{758C56CB-9930-41C6-8509-498A62037FAE}" name="Colonne12148"/>
    <tableColumn id="12149" xr3:uid="{D7979D85-EDC2-4887-90EF-E1608573A650}" name="Colonne12149"/>
    <tableColumn id="12150" xr3:uid="{7A684301-6C23-4A95-9C1D-BDEBCFE9AE10}" name="Colonne12150"/>
    <tableColumn id="12151" xr3:uid="{870C0014-98EB-41D8-B3E0-66E9099DAE96}" name="Colonne12151"/>
    <tableColumn id="12152" xr3:uid="{688032B6-82B3-44D6-9513-A8428EA846B4}" name="Colonne12152"/>
    <tableColumn id="12153" xr3:uid="{8ED9E1F4-BC3E-49B0-868B-EF882FA41E63}" name="Colonne12153"/>
    <tableColumn id="12154" xr3:uid="{1641956A-CFC4-4484-8775-C34C609AE2C3}" name="Colonne12154"/>
    <tableColumn id="12155" xr3:uid="{FA482E5C-23CF-45E6-B7F2-9EC5E79D0CAA}" name="Colonne12155"/>
    <tableColumn id="12156" xr3:uid="{12610A06-2E21-4651-91DB-1E6464660A02}" name="Colonne12156"/>
    <tableColumn id="12157" xr3:uid="{29730A2E-5CFB-4A33-BAEF-DCA7F115F193}" name="Colonne12157"/>
    <tableColumn id="12158" xr3:uid="{07B0C12A-F343-445A-9CFE-29B88B29F9F5}" name="Colonne12158"/>
    <tableColumn id="12159" xr3:uid="{7C9C9375-F524-472D-AF9E-C0A138FB1FB0}" name="Colonne12159"/>
    <tableColumn id="12160" xr3:uid="{33CFA805-9919-4B38-8505-64394635EE36}" name="Colonne12160"/>
    <tableColumn id="12161" xr3:uid="{97EEB7B0-5D2E-4B7C-A8BB-3B6666B68D7F}" name="Colonne12161"/>
    <tableColumn id="12162" xr3:uid="{4E5E23F3-DFC7-4801-8AD8-EE61CD766F1F}" name="Colonne12162"/>
    <tableColumn id="12163" xr3:uid="{05CE8E18-4063-40FB-B717-B7A1CFD69CFF}" name="Colonne12163"/>
    <tableColumn id="12164" xr3:uid="{48A71755-FED7-429E-A0A8-7D4073E0898D}" name="Colonne12164"/>
    <tableColumn id="12165" xr3:uid="{97903B10-D701-4FF5-AD5F-EA9A7A1F137D}" name="Colonne12165"/>
    <tableColumn id="12166" xr3:uid="{892ABEB7-5C44-4F90-99DD-E65ADE708CE7}" name="Colonne12166"/>
    <tableColumn id="12167" xr3:uid="{B4FDE574-3838-4BD4-ADF4-7D171A518C33}" name="Colonne12167"/>
    <tableColumn id="12168" xr3:uid="{53F32025-D64D-44B1-875B-75612F052944}" name="Colonne12168"/>
    <tableColumn id="12169" xr3:uid="{F5154816-9B58-481B-B881-B0148F30B581}" name="Colonne12169"/>
    <tableColumn id="12170" xr3:uid="{9D37CB7A-4E90-4F79-ABC5-223B45B1AD16}" name="Colonne12170"/>
    <tableColumn id="12171" xr3:uid="{317B1526-66BD-4C81-AC19-9BC0050D1F03}" name="Colonne12171"/>
    <tableColumn id="12172" xr3:uid="{6C83D837-AD63-4281-A554-253F25645142}" name="Colonne12172"/>
    <tableColumn id="12173" xr3:uid="{033A1EDD-F2F5-460C-BED2-C303CC44E3DE}" name="Colonne12173"/>
    <tableColumn id="12174" xr3:uid="{0C115AAF-4D10-44D6-80A4-1629FB21E8F8}" name="Colonne12174"/>
    <tableColumn id="12175" xr3:uid="{F1749E32-5A7B-420B-9DD0-82BE50A4CAE5}" name="Colonne12175"/>
    <tableColumn id="12176" xr3:uid="{208F3BC1-1321-42C0-9683-D0A85CD1C317}" name="Colonne12176"/>
    <tableColumn id="12177" xr3:uid="{FE3412F5-EAEE-4233-BBD8-C13BE8AB1975}" name="Colonne12177"/>
    <tableColumn id="12178" xr3:uid="{A43F031B-3F3D-45E6-B3B0-1E3343362C20}" name="Colonne12178"/>
    <tableColumn id="12179" xr3:uid="{5EF013B5-8D4A-41F0-B363-99115AF29435}" name="Colonne12179"/>
    <tableColumn id="12180" xr3:uid="{BF634A19-CD9A-4A2B-860B-37001E19771F}" name="Colonne12180"/>
    <tableColumn id="12181" xr3:uid="{B4FE5765-9F5C-465C-B956-175EF973AF75}" name="Colonne12181"/>
    <tableColumn id="12182" xr3:uid="{995612B8-C1A1-4949-83F6-73D19494ECB0}" name="Colonne12182"/>
    <tableColumn id="12183" xr3:uid="{F2D1A3A9-6832-4D5B-B7D6-C60E26B7F302}" name="Colonne12183"/>
    <tableColumn id="12184" xr3:uid="{C168AC08-AF0D-4B5B-AF9B-DDB204F902AC}" name="Colonne12184"/>
    <tableColumn id="12185" xr3:uid="{24C5953A-A906-4018-8D66-1086AF804BBC}" name="Colonne12185"/>
    <tableColumn id="12186" xr3:uid="{4FCAD31E-29EB-4AFA-8CB8-AF7C1F4F38F0}" name="Colonne12186"/>
    <tableColumn id="12187" xr3:uid="{481AFCC0-628D-431E-9276-755C41344BAB}" name="Colonne12187"/>
    <tableColumn id="12188" xr3:uid="{88077DC7-0CB9-499A-BEDC-C2B0F8EAA21B}" name="Colonne12188"/>
    <tableColumn id="12189" xr3:uid="{39575EC7-F120-4EE4-BFE0-1C4A0D4840FC}" name="Colonne12189"/>
    <tableColumn id="12190" xr3:uid="{D55510A2-2219-4B34-BD97-9D77251B69A0}" name="Colonne12190"/>
    <tableColumn id="12191" xr3:uid="{BFC73420-8F36-45DD-A7CB-E781EB3A9804}" name="Colonne12191"/>
    <tableColumn id="12192" xr3:uid="{47EE0430-E8C3-480F-BBF5-7890B6A433B6}" name="Colonne12192"/>
    <tableColumn id="12193" xr3:uid="{9C891862-8342-4D4D-9B51-5B2614B1F173}" name="Colonne12193"/>
    <tableColumn id="12194" xr3:uid="{B1F03924-AE81-4F45-8604-91F448473C34}" name="Colonne12194"/>
    <tableColumn id="12195" xr3:uid="{D3A42E24-5773-4096-BAF3-72C06A83FF21}" name="Colonne12195"/>
    <tableColumn id="12196" xr3:uid="{761F4A2B-0F63-410B-9B49-AF284CE5180E}" name="Colonne12196"/>
    <tableColumn id="12197" xr3:uid="{289EB60B-7696-4512-B90B-B27005EBAFF1}" name="Colonne12197"/>
    <tableColumn id="12198" xr3:uid="{14923FF5-DFA6-4C39-A5DC-B929C9FFFDC2}" name="Colonne12198"/>
    <tableColumn id="12199" xr3:uid="{04C51EC2-F73C-457D-8FBA-9AD9EA5E3E90}" name="Colonne12199"/>
    <tableColumn id="12200" xr3:uid="{5A5CBB53-E6DE-4CDA-BE9E-43465D026D11}" name="Colonne12200"/>
    <tableColumn id="12201" xr3:uid="{98EBE418-02FC-421E-BA67-4D2D0AE94508}" name="Colonne12201"/>
    <tableColumn id="12202" xr3:uid="{1A9DD68A-AB5F-4274-9C15-16BA236DC132}" name="Colonne12202"/>
    <tableColumn id="12203" xr3:uid="{FB229DD0-3860-4E6E-A2D7-34DB1D83F88C}" name="Colonne12203"/>
    <tableColumn id="12204" xr3:uid="{EE78E213-9430-47A4-925B-4ABE99CA21CE}" name="Colonne12204"/>
    <tableColumn id="12205" xr3:uid="{B41F32DE-4BEA-4BA1-9F97-A51EA7E62C9A}" name="Colonne12205"/>
    <tableColumn id="12206" xr3:uid="{D9FC3538-0076-4E69-BD01-FB0D1307ECCB}" name="Colonne12206"/>
    <tableColumn id="12207" xr3:uid="{16F0160B-AC05-406C-92FB-CC75DD938D77}" name="Colonne12207"/>
    <tableColumn id="12208" xr3:uid="{75A88A6B-FC43-4072-8206-41E61DD1CC52}" name="Colonne12208"/>
    <tableColumn id="12209" xr3:uid="{2A5FF9C3-D815-4EE5-A927-6FF0E93AD047}" name="Colonne12209"/>
    <tableColumn id="12210" xr3:uid="{A930197E-F58D-4A90-ABE4-AD194BB31FBB}" name="Colonne12210"/>
    <tableColumn id="12211" xr3:uid="{4AE22CD2-9156-4CC4-800B-6E862594AE58}" name="Colonne12211"/>
    <tableColumn id="12212" xr3:uid="{7CFA1857-CD09-4270-8595-BE86C9133C01}" name="Colonne12212"/>
    <tableColumn id="12213" xr3:uid="{0CA2BC94-75C2-4A03-95E1-8555CF58E9A1}" name="Colonne12213"/>
    <tableColumn id="12214" xr3:uid="{F97A8702-49B1-427B-BC9C-BFF531A9D83D}" name="Colonne12214"/>
    <tableColumn id="12215" xr3:uid="{2C5BACC8-AD1E-4C7A-8086-F2A39DDFA3FC}" name="Colonne12215"/>
    <tableColumn id="12216" xr3:uid="{FB473DF3-A5FF-4AD6-8C7F-A562A495B0BA}" name="Colonne12216"/>
    <tableColumn id="12217" xr3:uid="{86B57BB5-9E30-4F61-91AF-5A7AB5EF7B11}" name="Colonne12217"/>
    <tableColumn id="12218" xr3:uid="{73036DA3-8DA2-4652-BB0F-DD90AFA48657}" name="Colonne12218"/>
    <tableColumn id="12219" xr3:uid="{456787C8-B794-44F1-A1BE-C7A8DAA5A417}" name="Colonne12219"/>
    <tableColumn id="12220" xr3:uid="{47FF97E7-C3A3-4662-B30C-484B61960228}" name="Colonne12220"/>
    <tableColumn id="12221" xr3:uid="{547A4EB7-780D-44B6-A3FE-83C1ACB4A684}" name="Colonne12221"/>
    <tableColumn id="12222" xr3:uid="{B2C84AA6-8AEC-476F-885E-8073AEFC42C2}" name="Colonne12222"/>
    <tableColumn id="12223" xr3:uid="{F8D5AB55-E9A3-479D-A3EB-31F3D0306F39}" name="Colonne12223"/>
    <tableColumn id="12224" xr3:uid="{884DC23F-A47C-4898-A3A2-B889AC929BBA}" name="Colonne12224"/>
    <tableColumn id="12225" xr3:uid="{6D24AE85-6F40-4B65-BF41-B227E6F117F3}" name="Colonne12225"/>
    <tableColumn id="12226" xr3:uid="{60753071-F7AB-452A-9ADB-AE14B559ABE2}" name="Colonne12226"/>
    <tableColumn id="12227" xr3:uid="{B632F514-A479-4AEA-B905-2A2B7D9C7129}" name="Colonne12227"/>
    <tableColumn id="12228" xr3:uid="{3BF41608-1411-403F-ADEC-C124E16028B7}" name="Colonne12228"/>
    <tableColumn id="12229" xr3:uid="{DF6C6EDD-2F2D-4114-9DB4-A12D8B4D4F5E}" name="Colonne12229"/>
    <tableColumn id="12230" xr3:uid="{6506FAC3-AC5F-4374-92D8-0F452082A273}" name="Colonne12230"/>
    <tableColumn id="12231" xr3:uid="{49B7E1F5-0E30-411F-B107-B26D5B571DA5}" name="Colonne12231"/>
    <tableColumn id="12232" xr3:uid="{2CAFB2D0-1D87-4BAA-86E8-E7325F145152}" name="Colonne12232"/>
    <tableColumn id="12233" xr3:uid="{A2BFC2AD-2235-477E-A9BF-8B2411B192BA}" name="Colonne12233"/>
    <tableColumn id="12234" xr3:uid="{E00399CF-6EB4-4488-BCC2-D0604B799658}" name="Colonne12234"/>
    <tableColumn id="12235" xr3:uid="{A47EA109-54E4-4487-9102-07489A8313EF}" name="Colonne12235"/>
    <tableColumn id="12236" xr3:uid="{A4B88C76-F9A9-4557-9A49-8E471D9EBD6B}" name="Colonne12236"/>
    <tableColumn id="12237" xr3:uid="{DF1C73D8-602E-414A-B049-DDFF31B3A735}" name="Colonne12237"/>
    <tableColumn id="12238" xr3:uid="{9127F2AE-86CF-4AF0-B0C9-28F66FC9882F}" name="Colonne12238"/>
    <tableColumn id="12239" xr3:uid="{7A56D84C-AD31-430C-BE6E-545C55710A0D}" name="Colonne12239"/>
    <tableColumn id="12240" xr3:uid="{1D0A43BD-14F8-45F5-B6B1-AF074E367439}" name="Colonne12240"/>
    <tableColumn id="12241" xr3:uid="{F62A5C0C-114D-43A5-91B3-B3ABE5E54347}" name="Colonne12241"/>
    <tableColumn id="12242" xr3:uid="{0CFD3416-54B5-4D9E-A8C4-FE158B9CE432}" name="Colonne12242"/>
    <tableColumn id="12243" xr3:uid="{F5CAE7FD-3EA5-4E31-A306-4FCF735F8EA9}" name="Colonne12243"/>
    <tableColumn id="12244" xr3:uid="{68DB4AA0-8030-40DA-BBBB-644EE809175C}" name="Colonne12244"/>
    <tableColumn id="12245" xr3:uid="{62B923FE-A86F-40D1-90C4-898067E8CA89}" name="Colonne12245"/>
    <tableColumn id="12246" xr3:uid="{234451F1-B79D-4391-B8D9-614140AE2F88}" name="Colonne12246"/>
    <tableColumn id="12247" xr3:uid="{52030B3D-BE35-4AC6-9F8F-973D1367F67C}" name="Colonne12247"/>
    <tableColumn id="12248" xr3:uid="{1DE3512B-B15E-41EE-8FE2-BD995FE023E0}" name="Colonne12248"/>
    <tableColumn id="12249" xr3:uid="{4E6B4B3D-1B93-4732-9106-C852E786C17D}" name="Colonne12249"/>
    <tableColumn id="12250" xr3:uid="{DE2F159F-7FE2-47A5-AACE-777AA36CAB90}" name="Colonne12250"/>
    <tableColumn id="12251" xr3:uid="{1B260D87-3465-482D-ADB0-A293220963B5}" name="Colonne12251"/>
    <tableColumn id="12252" xr3:uid="{B9D17D49-92E4-4412-B6DA-E5FC23C19277}" name="Colonne12252"/>
    <tableColumn id="12253" xr3:uid="{669D1065-811F-4FF8-AD48-4B8E0543B1E7}" name="Colonne12253"/>
    <tableColumn id="12254" xr3:uid="{E2163122-4E34-4332-B506-18CDB9822FA7}" name="Colonne12254"/>
    <tableColumn id="12255" xr3:uid="{288BE6B5-7929-48BD-ACC0-8836A3016B5E}" name="Colonne12255"/>
    <tableColumn id="12256" xr3:uid="{B04BFD21-04C0-4C66-8070-804106305903}" name="Colonne12256"/>
    <tableColumn id="12257" xr3:uid="{8B1CB57A-618A-446E-A960-A294ED4CB33F}" name="Colonne12257"/>
    <tableColumn id="12258" xr3:uid="{6D0C4F44-1940-40B2-8CAA-FA1D23E8B68C}" name="Colonne12258"/>
    <tableColumn id="12259" xr3:uid="{70B6B2C2-4CBB-4A51-B54D-9C121ED33038}" name="Colonne12259"/>
    <tableColumn id="12260" xr3:uid="{0CED4E42-34DE-4CD9-954C-8EF5B254B1B1}" name="Colonne12260"/>
    <tableColumn id="12261" xr3:uid="{F04E572A-0068-4AAE-9B50-FE1C09456CB9}" name="Colonne12261"/>
    <tableColumn id="12262" xr3:uid="{E15962A1-73E3-4846-87E3-E35E50E2E9D0}" name="Colonne12262"/>
    <tableColumn id="12263" xr3:uid="{BD118FAF-D557-4C76-B139-4B34E6AD3B69}" name="Colonne12263"/>
    <tableColumn id="12264" xr3:uid="{2C894EF3-BE7A-4791-A66C-580BA6764D85}" name="Colonne12264"/>
    <tableColumn id="12265" xr3:uid="{1CC754F4-C780-4EDE-9F41-74520173C649}" name="Colonne12265"/>
    <tableColumn id="12266" xr3:uid="{18006583-4772-4BD8-8748-C8108D54C12A}" name="Colonne12266"/>
    <tableColumn id="12267" xr3:uid="{4E2B8E8A-E18C-4186-915F-87501E7C3DB6}" name="Colonne12267"/>
    <tableColumn id="12268" xr3:uid="{72B5F6A7-2B5B-457A-9332-36C2A083346B}" name="Colonne12268"/>
    <tableColumn id="12269" xr3:uid="{3FC77C02-D487-4AFE-B0F1-2E45EE03AF21}" name="Colonne12269"/>
    <tableColumn id="12270" xr3:uid="{7CB28FFD-999B-4B9B-8AB9-04118579439E}" name="Colonne12270"/>
    <tableColumn id="12271" xr3:uid="{6AF7BF9F-421E-49FD-9951-58305BD6B3A7}" name="Colonne12271"/>
    <tableColumn id="12272" xr3:uid="{AAF09F1E-8A46-4F6F-98C3-A24D38647534}" name="Colonne12272"/>
    <tableColumn id="12273" xr3:uid="{3E1664D2-9490-484A-B861-6826FBC2DE35}" name="Colonne12273"/>
    <tableColumn id="12274" xr3:uid="{93F75344-D23B-4BC8-8397-244E5EEE7BCD}" name="Colonne12274"/>
    <tableColumn id="12275" xr3:uid="{7A4697AB-96C4-4CC4-B9CB-F564D72CFC3B}" name="Colonne12275"/>
    <tableColumn id="12276" xr3:uid="{593140EB-4395-49DE-9E1F-AA90950F16D7}" name="Colonne12276"/>
    <tableColumn id="12277" xr3:uid="{EC1D639E-B9BA-4A49-94EF-126ADBD20B17}" name="Colonne12277"/>
    <tableColumn id="12278" xr3:uid="{AA1DAB1B-368F-463E-A5A4-7DA419DF8AC1}" name="Colonne12278"/>
    <tableColumn id="12279" xr3:uid="{7D1C42CF-359A-4B65-A33B-162ADEC4A351}" name="Colonne12279"/>
    <tableColumn id="12280" xr3:uid="{FD531454-5DE4-4FCB-BE42-76B53800A64E}" name="Colonne12280"/>
    <tableColumn id="12281" xr3:uid="{E683CC90-DA20-4DC6-AB37-3A3954A15908}" name="Colonne12281"/>
    <tableColumn id="12282" xr3:uid="{D37A628B-A847-4931-B671-C6194639A316}" name="Colonne12282"/>
    <tableColumn id="12283" xr3:uid="{F75D29D3-CDDD-4038-977E-436A674096D5}" name="Colonne12283"/>
    <tableColumn id="12284" xr3:uid="{394B4DB1-623E-4CDE-82C8-F76B998D2061}" name="Colonne12284"/>
    <tableColumn id="12285" xr3:uid="{EBFE0C1D-EED3-47B6-8B35-C4A8B45EB946}" name="Colonne12285"/>
    <tableColumn id="12286" xr3:uid="{9D41F905-716E-42D6-9D2D-BD2A640F2737}" name="Colonne12286"/>
    <tableColumn id="12287" xr3:uid="{1BC8EF3E-B5BF-44B8-BCC5-420F46CDBA3A}" name="Colonne12287"/>
    <tableColumn id="12288" xr3:uid="{0DE435C4-F8E1-4E45-8A8D-7E65F8F2A7B5}" name="Colonne12288"/>
    <tableColumn id="12289" xr3:uid="{EB475A93-6F32-4D4B-AC20-79C3B54A9182}" name="Colonne12289"/>
    <tableColumn id="12290" xr3:uid="{8479A657-024B-4652-BBFF-67FF75CE3FD4}" name="Colonne12290"/>
    <tableColumn id="12291" xr3:uid="{7E1BA049-A8C6-4AC5-B333-CB6C4DF519B1}" name="Colonne12291"/>
    <tableColumn id="12292" xr3:uid="{F0F10EDC-7B96-4648-9C4C-A8A2486BAC9B}" name="Colonne12292"/>
    <tableColumn id="12293" xr3:uid="{C1D4E20B-883B-41E4-8B80-0859FF043707}" name="Colonne12293"/>
    <tableColumn id="12294" xr3:uid="{E0E22C7C-805C-4A87-9818-04AC3C9D00B3}" name="Colonne12294"/>
    <tableColumn id="12295" xr3:uid="{226026E5-322C-444C-9D38-57EC1102C4AB}" name="Colonne12295"/>
    <tableColumn id="12296" xr3:uid="{03B89B4F-29A1-4024-BCB4-AE7157417503}" name="Colonne12296"/>
    <tableColumn id="12297" xr3:uid="{18A51391-6FBE-478D-AD20-D13DCE12C9BB}" name="Colonne12297"/>
    <tableColumn id="12298" xr3:uid="{C3E96CB4-0B9C-478D-BEAB-08AFDB261D6B}" name="Colonne12298"/>
    <tableColumn id="12299" xr3:uid="{F2F351C3-8601-4322-95C2-25C787354008}" name="Colonne12299"/>
    <tableColumn id="12300" xr3:uid="{CCD0FDAF-2384-4A59-A57D-40F9F07B93C0}" name="Colonne12300"/>
    <tableColumn id="12301" xr3:uid="{E276114E-3B3B-463A-AB17-E27FC28A694E}" name="Colonne12301"/>
    <tableColumn id="12302" xr3:uid="{BF6428B2-C927-45CA-939E-130C8D0B8488}" name="Colonne12302"/>
    <tableColumn id="12303" xr3:uid="{56B6E796-C01D-4DA8-95E8-8EB987D52DA1}" name="Colonne12303"/>
    <tableColumn id="12304" xr3:uid="{602EF4AF-74CF-40EA-B624-C645CB646942}" name="Colonne12304"/>
    <tableColumn id="12305" xr3:uid="{6C06F870-78E4-4A59-B460-46EDD87E7E1E}" name="Colonne12305"/>
    <tableColumn id="12306" xr3:uid="{0274AA76-0965-4CD2-9065-63E5AD6E3946}" name="Colonne12306"/>
    <tableColumn id="12307" xr3:uid="{7E1929D7-FF2C-4A1B-9ABF-BC419C269D7F}" name="Colonne12307"/>
    <tableColumn id="12308" xr3:uid="{6094FDF5-718B-4742-996A-BB05D2247DEA}" name="Colonne12308"/>
    <tableColumn id="12309" xr3:uid="{C6CBAC7C-A5DB-4292-81B0-122AF5C8F65E}" name="Colonne12309"/>
    <tableColumn id="12310" xr3:uid="{CE18BC85-285A-4335-89E9-E03AB7776F8A}" name="Colonne12310"/>
    <tableColumn id="12311" xr3:uid="{D8077AA9-EE78-40C0-9F63-94D683B26B3E}" name="Colonne12311"/>
    <tableColumn id="12312" xr3:uid="{3303CCCD-74CE-48EA-AD31-A3EF2AB560E0}" name="Colonne12312"/>
    <tableColumn id="12313" xr3:uid="{F1A20467-08C2-4062-95B4-1331F1421300}" name="Colonne12313"/>
    <tableColumn id="12314" xr3:uid="{36D1ADE8-8A4E-4203-B32B-8202F1B510B8}" name="Colonne12314"/>
    <tableColumn id="12315" xr3:uid="{7602E2AD-759C-44DA-BCAD-F24942E2634B}" name="Colonne12315"/>
    <tableColumn id="12316" xr3:uid="{7D7403C8-6D88-4AB9-A593-170ABFC6E5B6}" name="Colonne12316"/>
    <tableColumn id="12317" xr3:uid="{25569DCF-FBE0-419D-B06C-C42CE071D3A7}" name="Colonne12317"/>
    <tableColumn id="12318" xr3:uid="{EE7B6172-053C-4966-8645-412C12216664}" name="Colonne12318"/>
    <tableColumn id="12319" xr3:uid="{5B3A299E-8EA3-4A7F-A541-E5FF15A03385}" name="Colonne12319"/>
    <tableColumn id="12320" xr3:uid="{974FB0C7-BED3-40D7-8047-39F2C7B30C1B}" name="Colonne12320"/>
    <tableColumn id="12321" xr3:uid="{7686176E-C98C-4E58-BA1F-A8BCD70F88C5}" name="Colonne12321"/>
    <tableColumn id="12322" xr3:uid="{3EC75189-BDC5-47EC-8EB0-804292CB237B}" name="Colonne12322"/>
    <tableColumn id="12323" xr3:uid="{7DB1A28B-8CC7-4044-B0A6-50B7E9CEFD71}" name="Colonne12323"/>
    <tableColumn id="12324" xr3:uid="{DA139F8F-0C91-4F3D-9762-1F88AB88760B}" name="Colonne12324"/>
    <tableColumn id="12325" xr3:uid="{4C16CC7F-5519-41D0-92CF-2FCBAD26E7BD}" name="Colonne12325"/>
    <tableColumn id="12326" xr3:uid="{6657CFEB-2533-4B98-8D39-FE13CD1924C7}" name="Colonne12326"/>
    <tableColumn id="12327" xr3:uid="{94B12D69-909C-4192-88F3-87CD8F55CD66}" name="Colonne12327"/>
    <tableColumn id="12328" xr3:uid="{572703E7-4D6B-490C-A9DA-B7D5C161AE1F}" name="Colonne12328"/>
    <tableColumn id="12329" xr3:uid="{5EFE6546-08D6-42A4-829C-F9C17EF38352}" name="Colonne12329"/>
    <tableColumn id="12330" xr3:uid="{FEF844B3-8B87-4724-B73B-1C128C4857C6}" name="Colonne12330"/>
    <tableColumn id="12331" xr3:uid="{FDF0D7C8-1221-4C94-9201-2BBAED1563A3}" name="Colonne12331"/>
    <tableColumn id="12332" xr3:uid="{4BC9692F-4485-4564-A633-0BBDB3FA7D9C}" name="Colonne12332"/>
    <tableColumn id="12333" xr3:uid="{12772688-3084-4066-82F8-B438C41D1220}" name="Colonne12333"/>
    <tableColumn id="12334" xr3:uid="{801DF092-0D72-4A7A-8F96-4131396CC00B}" name="Colonne12334"/>
    <tableColumn id="12335" xr3:uid="{81CD498B-1923-4CAD-8618-0599AC3E4824}" name="Colonne12335"/>
    <tableColumn id="12336" xr3:uid="{422E673F-D03D-4BF1-B2B7-83DF04E60E65}" name="Colonne12336"/>
    <tableColumn id="12337" xr3:uid="{474C5BC1-8541-4EC5-9FA8-27425B791400}" name="Colonne12337"/>
    <tableColumn id="12338" xr3:uid="{06A7234D-37DA-43AC-8436-F07C3E0B525D}" name="Colonne12338"/>
    <tableColumn id="12339" xr3:uid="{FF2B0C04-3685-42C7-9E67-D7FF73C4A5FF}" name="Colonne12339"/>
    <tableColumn id="12340" xr3:uid="{83869A0A-FE16-4C79-B8AA-FB08F9CCC3BE}" name="Colonne12340"/>
    <tableColumn id="12341" xr3:uid="{A1E09B16-D6CF-42E9-B700-621C6B4C4A4A}" name="Colonne12341"/>
    <tableColumn id="12342" xr3:uid="{FDA9E231-EEE7-435B-87E0-3F16CDB8BAC3}" name="Colonne12342"/>
    <tableColumn id="12343" xr3:uid="{4479D233-6005-4B69-BD23-050EDC662819}" name="Colonne12343"/>
    <tableColumn id="12344" xr3:uid="{7F11881C-8C4F-4AA5-9231-D1A9CEFF0189}" name="Colonne12344"/>
    <tableColumn id="12345" xr3:uid="{2B74E15B-47F8-4157-A307-2F4D77C46006}" name="Colonne12345"/>
    <tableColumn id="12346" xr3:uid="{5E90D6EE-527E-4C20-941E-DDE1E8459CE4}" name="Colonne12346"/>
    <tableColumn id="12347" xr3:uid="{7F988523-1AE2-4225-AB81-D60CDFF58723}" name="Colonne12347"/>
    <tableColumn id="12348" xr3:uid="{E1A1E420-D535-43FC-8D01-44B34145FC63}" name="Colonne12348"/>
    <tableColumn id="12349" xr3:uid="{821C004D-D80D-402A-A476-53E5BDE5FF74}" name="Colonne12349"/>
    <tableColumn id="12350" xr3:uid="{8042B898-D13C-49BC-8F34-17938E5A93EE}" name="Colonne12350"/>
    <tableColumn id="12351" xr3:uid="{94881C64-4445-40D3-9854-0A1658848509}" name="Colonne12351"/>
    <tableColumn id="12352" xr3:uid="{6C939414-657E-4BB2-8DFA-F112C76D8619}" name="Colonne12352"/>
    <tableColumn id="12353" xr3:uid="{F0286A83-4665-4FCF-B70F-A1EFA22735F0}" name="Colonne12353"/>
    <tableColumn id="12354" xr3:uid="{118CAC19-2712-4D2A-81BC-30BE3E84295F}" name="Colonne12354"/>
    <tableColumn id="12355" xr3:uid="{B9C6F39F-A8E5-4371-8FCA-F865D18D95B9}" name="Colonne12355"/>
    <tableColumn id="12356" xr3:uid="{E87B86DA-F32E-4B7B-96AB-B5B7D97B7278}" name="Colonne12356"/>
    <tableColumn id="12357" xr3:uid="{A899D592-97AC-4838-B44C-103949B17E36}" name="Colonne12357"/>
    <tableColumn id="12358" xr3:uid="{AD1104AD-8016-47E1-913B-91C5FDD09B33}" name="Colonne12358"/>
    <tableColumn id="12359" xr3:uid="{0B07D018-83BB-4900-A64D-7A2890839A78}" name="Colonne12359"/>
    <tableColumn id="12360" xr3:uid="{830CE11A-4805-4A6D-B912-1A630533BF47}" name="Colonne12360"/>
    <tableColumn id="12361" xr3:uid="{E6FBECE3-1A37-43AB-B6D4-4CACDFF0E2A7}" name="Colonne12361"/>
    <tableColumn id="12362" xr3:uid="{95F6BBF7-1905-4426-959C-014CB1F00273}" name="Colonne12362"/>
    <tableColumn id="12363" xr3:uid="{077D068A-D155-4579-8816-06AF6DD7B168}" name="Colonne12363"/>
    <tableColumn id="12364" xr3:uid="{50AACB45-65E5-47AE-B2F6-579E5C428512}" name="Colonne12364"/>
    <tableColumn id="12365" xr3:uid="{510330BF-DFEC-406D-A146-398F6669C852}" name="Colonne12365"/>
    <tableColumn id="12366" xr3:uid="{1F2F52AB-8C93-4E54-935F-CB26B564844D}" name="Colonne12366"/>
    <tableColumn id="12367" xr3:uid="{B4C23822-3F4D-4723-990E-3A3FCB303D13}" name="Colonne12367"/>
    <tableColumn id="12368" xr3:uid="{A8B14A33-813B-4072-A90C-4F85FEDC955E}" name="Colonne12368"/>
    <tableColumn id="12369" xr3:uid="{A640F490-AED5-4B5C-92A3-E63D46C3CE88}" name="Colonne12369"/>
    <tableColumn id="12370" xr3:uid="{26079A0C-BABE-4FA3-B414-FF37A208B345}" name="Colonne12370"/>
    <tableColumn id="12371" xr3:uid="{0C581F0E-4948-42D5-9866-12674C017C23}" name="Colonne12371"/>
    <tableColumn id="12372" xr3:uid="{465F5D8E-5AE0-4CDB-B1D2-B144FA628FAD}" name="Colonne12372"/>
    <tableColumn id="12373" xr3:uid="{A255899E-B4DB-45B9-B55C-D2EB85FC0D08}" name="Colonne12373"/>
    <tableColumn id="12374" xr3:uid="{E2DAE5CC-C7D7-44F8-8D9B-6761D32144F0}" name="Colonne12374"/>
    <tableColumn id="12375" xr3:uid="{43935CEE-44A5-4592-A826-7194DDD97DFD}" name="Colonne12375"/>
    <tableColumn id="12376" xr3:uid="{AF0F22E1-4384-479F-8EE4-75C53D0FFEA5}" name="Colonne12376"/>
    <tableColumn id="12377" xr3:uid="{AB251388-3497-4211-857B-8B950618A238}" name="Colonne12377"/>
    <tableColumn id="12378" xr3:uid="{03347C4C-9A22-46FC-87A7-7F20B96D7128}" name="Colonne12378"/>
    <tableColumn id="12379" xr3:uid="{D543C25E-54D0-4399-930A-CE9CCFF0CB3A}" name="Colonne12379"/>
    <tableColumn id="12380" xr3:uid="{F487ADE8-AA83-4D3D-8F49-32840AA5DE66}" name="Colonne12380"/>
    <tableColumn id="12381" xr3:uid="{D206AB1C-D7D3-400C-8A5E-B29C415469B4}" name="Colonne12381"/>
    <tableColumn id="12382" xr3:uid="{F46847B8-9E48-4E27-BA7D-9A92205C7B17}" name="Colonne12382"/>
    <tableColumn id="12383" xr3:uid="{078CD109-BFA3-4939-B0DA-B52EC1292CE8}" name="Colonne12383"/>
    <tableColumn id="12384" xr3:uid="{E59355B6-80F5-443A-84E1-6C00823D3C93}" name="Colonne12384"/>
    <tableColumn id="12385" xr3:uid="{283876BF-A158-4AE1-B49C-2E726BEF8FD4}" name="Colonne12385"/>
    <tableColumn id="12386" xr3:uid="{02155A64-24C7-490D-9930-7DD3C563E247}" name="Colonne12386"/>
    <tableColumn id="12387" xr3:uid="{75AE1397-319A-4C2A-8805-C8AF74FF8E54}" name="Colonne12387"/>
    <tableColumn id="12388" xr3:uid="{626176DD-2F4F-47B5-B810-5476FD0AE3FD}" name="Colonne12388"/>
    <tableColumn id="12389" xr3:uid="{2B0B130F-DEB6-4904-AB55-52008F33B41F}" name="Colonne12389"/>
    <tableColumn id="12390" xr3:uid="{7A20BDFD-B37D-40E4-91C7-06C012A2837C}" name="Colonne12390"/>
    <tableColumn id="12391" xr3:uid="{369C2227-657A-4D98-A13E-CD1AD6DAFF70}" name="Colonne12391"/>
    <tableColumn id="12392" xr3:uid="{F69E45B4-8DA4-4DE8-867F-94C4164346C1}" name="Colonne12392"/>
    <tableColumn id="12393" xr3:uid="{C0ECED62-B370-4C78-82FE-F6765063CC24}" name="Colonne12393"/>
    <tableColumn id="12394" xr3:uid="{FA67B6BB-9045-409D-A0C1-0E549729234F}" name="Colonne12394"/>
    <tableColumn id="12395" xr3:uid="{A5F1D157-54DE-4C21-8E99-E43F801DB4E7}" name="Colonne12395"/>
    <tableColumn id="12396" xr3:uid="{20F71976-135C-4858-96F0-4E06CB651E35}" name="Colonne12396"/>
    <tableColumn id="12397" xr3:uid="{F9B2C46D-5417-49FB-BFEF-51B73AACFEB0}" name="Colonne12397"/>
    <tableColumn id="12398" xr3:uid="{637BA2C1-E05A-4CDB-9033-850359658CE0}" name="Colonne12398"/>
    <tableColumn id="12399" xr3:uid="{C5A0D954-4990-4518-9E17-59477ACD05E0}" name="Colonne12399"/>
    <tableColumn id="12400" xr3:uid="{3BFB2B5C-FE54-4623-ABAA-624DB0F9AC0D}" name="Colonne12400"/>
    <tableColumn id="12401" xr3:uid="{076AA6A6-486C-46C6-A6AC-6F672ABBFAD6}" name="Colonne12401"/>
    <tableColumn id="12402" xr3:uid="{1DF600C7-3496-46A9-99E1-487D064DEC98}" name="Colonne12402"/>
    <tableColumn id="12403" xr3:uid="{A32408BF-DBFB-4834-B2EF-5D14F7B9F0EA}" name="Colonne12403"/>
    <tableColumn id="12404" xr3:uid="{8082D617-34AB-494C-86D8-F01BDCC3DA34}" name="Colonne12404"/>
    <tableColumn id="12405" xr3:uid="{591AEA49-7F0B-4F33-9996-811E94D034E2}" name="Colonne12405"/>
    <tableColumn id="12406" xr3:uid="{663DF1B4-114E-48E1-922B-ADAE2E7D26AD}" name="Colonne12406"/>
    <tableColumn id="12407" xr3:uid="{A3705987-BDE1-42BF-B6C2-DD9610D458F8}" name="Colonne12407"/>
    <tableColumn id="12408" xr3:uid="{B9D204D2-AAEE-4837-A46B-1D7773E8471C}" name="Colonne12408"/>
    <tableColumn id="12409" xr3:uid="{8D2DDCA6-6CE4-452A-ABFD-8EB4AB3E5BB5}" name="Colonne12409"/>
    <tableColumn id="12410" xr3:uid="{AA9C2CEC-8A9B-4F7D-92C9-92504D380338}" name="Colonne12410"/>
    <tableColumn id="12411" xr3:uid="{DAC9E753-D139-463C-BFD7-CAE0B03235C4}" name="Colonne12411"/>
    <tableColumn id="12412" xr3:uid="{46963EBB-E923-48C0-9035-AC77F7CBCEF2}" name="Colonne12412"/>
    <tableColumn id="12413" xr3:uid="{D1C3A85D-DD16-4B84-B8B2-7B0F1EED9580}" name="Colonne12413"/>
    <tableColumn id="12414" xr3:uid="{4971D7D4-C6AF-49A5-A6F2-AD4F41EA9E4B}" name="Colonne12414"/>
    <tableColumn id="12415" xr3:uid="{3522BE7C-14C0-4FC1-8FDD-958E0881256F}" name="Colonne12415"/>
    <tableColumn id="12416" xr3:uid="{06F471AE-6D54-44BB-9D74-A57EB8A57039}" name="Colonne12416"/>
    <tableColumn id="12417" xr3:uid="{020318D3-17F5-48D3-8DC4-E6B55C954B88}" name="Colonne12417"/>
    <tableColumn id="12418" xr3:uid="{F212F8E7-E387-4838-8DE2-2E483BC49D15}" name="Colonne12418"/>
    <tableColumn id="12419" xr3:uid="{8E2D2CFF-4FEB-46B2-815C-EBBBE93E1A92}" name="Colonne12419"/>
    <tableColumn id="12420" xr3:uid="{08170ED4-B24F-4DC5-BB7C-2B612CD144D1}" name="Colonne12420"/>
    <tableColumn id="12421" xr3:uid="{DE767BC3-3771-4744-8236-CD3F71ACE788}" name="Colonne12421"/>
    <tableColumn id="12422" xr3:uid="{AF161A2A-5C74-4CCB-8F32-11C6A99D00D5}" name="Colonne12422"/>
    <tableColumn id="12423" xr3:uid="{78F2F109-2434-4517-946C-C2B22F390833}" name="Colonne12423"/>
    <tableColumn id="12424" xr3:uid="{5EA50BEB-E749-4DB8-967D-4A792B32EF36}" name="Colonne12424"/>
    <tableColumn id="12425" xr3:uid="{A58D29D8-1A30-4D12-AFBE-C4B10401180E}" name="Colonne12425"/>
    <tableColumn id="12426" xr3:uid="{F0AC676E-0B59-4ABB-803B-3332D2EC788D}" name="Colonne12426"/>
    <tableColumn id="12427" xr3:uid="{9EE4706C-108F-4E53-9CCA-0426BAF01C44}" name="Colonne12427"/>
    <tableColumn id="12428" xr3:uid="{1FE4041C-071E-4D3A-8514-05E25390008F}" name="Colonne12428"/>
    <tableColumn id="12429" xr3:uid="{5F96322E-AA3C-4A57-B947-38D969F29E96}" name="Colonne12429"/>
    <tableColumn id="12430" xr3:uid="{32EE27A5-53BB-4127-8C38-89009E5BC23D}" name="Colonne12430"/>
    <tableColumn id="12431" xr3:uid="{4288FDF1-527C-4044-95E4-7B351BA1CEAF}" name="Colonne12431"/>
    <tableColumn id="12432" xr3:uid="{327A1D27-F4D7-49F8-9D9D-560E4FD269F0}" name="Colonne12432"/>
    <tableColumn id="12433" xr3:uid="{84ABDB90-A349-4514-8B4A-69A1F55F236E}" name="Colonne12433"/>
    <tableColumn id="12434" xr3:uid="{256B608B-7251-4422-9D09-8AB2DB263E6F}" name="Colonne12434"/>
    <tableColumn id="12435" xr3:uid="{E31F711F-83AA-4581-8092-1F9D9B6405FF}" name="Colonne12435"/>
    <tableColumn id="12436" xr3:uid="{3DDB6B9B-113B-4445-AB25-943971BF29CD}" name="Colonne12436"/>
    <tableColumn id="12437" xr3:uid="{90D4C693-D281-4A34-97EB-C509C427DB11}" name="Colonne12437"/>
    <tableColumn id="12438" xr3:uid="{7306232A-F5A6-4076-9EBB-037759BBFCB0}" name="Colonne12438"/>
    <tableColumn id="12439" xr3:uid="{EFD11D62-2BC9-4014-98D8-C9F9CD1502AF}" name="Colonne12439"/>
    <tableColumn id="12440" xr3:uid="{A63EC060-66BD-4313-B1D6-A290A00D08AF}" name="Colonne12440"/>
    <tableColumn id="12441" xr3:uid="{30E66371-A0B7-4BC1-B84C-5BA90BA46B66}" name="Colonne12441"/>
    <tableColumn id="12442" xr3:uid="{4081861D-9875-47F2-80E5-E5AEE11CD7EC}" name="Colonne12442"/>
    <tableColumn id="12443" xr3:uid="{A4A3E244-9817-48AD-998D-F4010926079B}" name="Colonne12443"/>
    <tableColumn id="12444" xr3:uid="{F479F9C1-0505-46E4-BB8F-3E212BC40EA4}" name="Colonne12444"/>
    <tableColumn id="12445" xr3:uid="{130EF382-31C5-4EA3-831B-3D38BD4EA829}" name="Colonne12445"/>
    <tableColumn id="12446" xr3:uid="{3FD0CA67-434B-481E-8A37-E5CED4C64A05}" name="Colonne12446"/>
    <tableColumn id="12447" xr3:uid="{194A02A2-CCC3-4028-BE18-5D8CCCDE57B8}" name="Colonne12447"/>
    <tableColumn id="12448" xr3:uid="{B721B766-21D0-41E2-BF5B-54ED861906B3}" name="Colonne12448"/>
    <tableColumn id="12449" xr3:uid="{AB9DD399-4179-4704-AED0-8DF7138CC4C0}" name="Colonne12449"/>
    <tableColumn id="12450" xr3:uid="{72634359-3936-4085-8CAF-B1A061E72240}" name="Colonne12450"/>
    <tableColumn id="12451" xr3:uid="{2090D816-BC48-4CD4-A254-6648C1EE923A}" name="Colonne12451"/>
    <tableColumn id="12452" xr3:uid="{903C0F08-A295-401A-B4A6-E105AD873D00}" name="Colonne12452"/>
    <tableColumn id="12453" xr3:uid="{44882D55-6C89-4E13-AEEF-1B018D55D878}" name="Colonne12453"/>
    <tableColumn id="12454" xr3:uid="{12028BBA-755A-4D80-B000-6A11C35B4D39}" name="Colonne12454"/>
    <tableColumn id="12455" xr3:uid="{A33CE0D3-11AF-41F0-B350-515B918A00EE}" name="Colonne12455"/>
    <tableColumn id="12456" xr3:uid="{5C07CD42-517D-445F-936C-4BDD40DEE615}" name="Colonne12456"/>
    <tableColumn id="12457" xr3:uid="{00E66BBA-F302-4C70-8FAE-7C41B08F0522}" name="Colonne12457"/>
    <tableColumn id="12458" xr3:uid="{1482422D-CEBB-4796-BE71-360AD361FCB5}" name="Colonne12458"/>
    <tableColumn id="12459" xr3:uid="{5130FE31-FCA4-4138-A850-303BC6F37921}" name="Colonne12459"/>
    <tableColumn id="12460" xr3:uid="{4BB239CB-8430-4DE6-9E15-39116C36A27D}" name="Colonne12460"/>
    <tableColumn id="12461" xr3:uid="{2309CFA9-E7DA-4FCF-B529-8FD277FEE087}" name="Colonne12461"/>
    <tableColumn id="12462" xr3:uid="{8A5F7047-8C18-4FBD-8AAF-489F196FFCCB}" name="Colonne12462"/>
    <tableColumn id="12463" xr3:uid="{3146ED7E-B9A3-4CC4-8023-4B0DD915968A}" name="Colonne12463"/>
    <tableColumn id="12464" xr3:uid="{BDF242B4-B962-4BE2-8789-1F1154189051}" name="Colonne12464"/>
    <tableColumn id="12465" xr3:uid="{2344D85A-853F-46A8-9176-59E0C4B5C877}" name="Colonne12465"/>
    <tableColumn id="12466" xr3:uid="{E477B822-420E-4291-A09D-541FCE31B375}" name="Colonne12466"/>
    <tableColumn id="12467" xr3:uid="{E157A74F-FB53-4F27-A6D3-8232C4A47A91}" name="Colonne12467"/>
    <tableColumn id="12468" xr3:uid="{2DFB15AB-3EF9-45C3-8D61-60F5F90ABF0D}" name="Colonne12468"/>
    <tableColumn id="12469" xr3:uid="{1FB63C7E-C319-4F93-860A-9984F3DF7A98}" name="Colonne12469"/>
    <tableColumn id="12470" xr3:uid="{0F9757B7-51E6-4471-B770-3196812C0993}" name="Colonne12470"/>
    <tableColumn id="12471" xr3:uid="{D08FC5B5-AE6D-4316-B05F-F12651B30DA4}" name="Colonne12471"/>
    <tableColumn id="12472" xr3:uid="{508219CC-CBEF-4D58-AA0A-0645C61E1A69}" name="Colonne12472"/>
    <tableColumn id="12473" xr3:uid="{6AF554F2-6DB3-4481-A472-CB6871FAEC10}" name="Colonne12473"/>
    <tableColumn id="12474" xr3:uid="{5F807230-1BD2-4FC4-8104-6BDD96CA5707}" name="Colonne12474"/>
    <tableColumn id="12475" xr3:uid="{38440CD9-EEB3-4B8F-A4A7-6138975679BC}" name="Colonne12475"/>
    <tableColumn id="12476" xr3:uid="{F2DAC19A-B4D3-4418-84D7-602EBB8600AB}" name="Colonne12476"/>
    <tableColumn id="12477" xr3:uid="{F49FBB57-4522-49C9-BBA9-67A767E549E7}" name="Colonne12477"/>
    <tableColumn id="12478" xr3:uid="{F28E68D2-9E6B-4D4A-BD9C-AC48C49C9C1A}" name="Colonne12478"/>
    <tableColumn id="12479" xr3:uid="{406CEDD1-4199-430F-A83A-F12676290F42}" name="Colonne12479"/>
    <tableColumn id="12480" xr3:uid="{6BFD1740-3881-445D-919D-FD69A1E832F6}" name="Colonne12480"/>
    <tableColumn id="12481" xr3:uid="{D1A07D33-44C0-4580-B675-672A62CEA230}" name="Colonne12481"/>
    <tableColumn id="12482" xr3:uid="{00B1CB64-7BD1-4047-865D-3AA27C46009C}" name="Colonne12482"/>
    <tableColumn id="12483" xr3:uid="{8388D73D-6894-4F74-B5AF-90A2C6BF4F7B}" name="Colonne12483"/>
    <tableColumn id="12484" xr3:uid="{6E76DA31-9DF7-4CE2-8EDD-01E910A31325}" name="Colonne12484"/>
    <tableColumn id="12485" xr3:uid="{F1D1EADD-F042-4C19-BB19-6B2AC46C3C6F}" name="Colonne12485"/>
    <tableColumn id="12486" xr3:uid="{D5D361EA-004E-4A51-BF52-1D3A77967341}" name="Colonne12486"/>
    <tableColumn id="12487" xr3:uid="{42F6D414-571D-4DAD-9359-EEC9DBC13C9D}" name="Colonne12487"/>
    <tableColumn id="12488" xr3:uid="{701DA3D5-56F9-4321-AAE8-DB8D22C1EFFE}" name="Colonne12488"/>
    <tableColumn id="12489" xr3:uid="{CBE47CFC-8F28-4924-84ED-5709D09B9503}" name="Colonne12489"/>
    <tableColumn id="12490" xr3:uid="{E413ABBC-611D-4C4B-BE44-2A784F15AD3E}" name="Colonne12490"/>
    <tableColumn id="12491" xr3:uid="{19D2AFDF-F825-4847-A3D2-455325D39A54}" name="Colonne12491"/>
    <tableColumn id="12492" xr3:uid="{D1D2F69E-D883-427F-9E1F-209AB7879F0C}" name="Colonne12492"/>
    <tableColumn id="12493" xr3:uid="{F667CF55-1A61-40D2-9023-CCF79C574BC1}" name="Colonne12493"/>
    <tableColumn id="12494" xr3:uid="{E496621E-21F4-4E28-BC06-368E7E328D36}" name="Colonne12494"/>
    <tableColumn id="12495" xr3:uid="{DF59B66D-2889-4E5F-A88A-3A0E4F726B0E}" name="Colonne12495"/>
    <tableColumn id="12496" xr3:uid="{0CECA874-F92E-425D-82AB-C9BE46E3B050}" name="Colonne12496"/>
    <tableColumn id="12497" xr3:uid="{2E5C7325-8522-4BD4-BA40-F96A271B4257}" name="Colonne12497"/>
    <tableColumn id="12498" xr3:uid="{4CA81910-F7A8-46E1-8D6A-70D0E60A920C}" name="Colonne12498"/>
    <tableColumn id="12499" xr3:uid="{68B00306-E4F6-4BF9-B8B7-84F17F2F4C81}" name="Colonne12499"/>
    <tableColumn id="12500" xr3:uid="{1496C997-B0CE-413F-ABFF-BAE59B0C5535}" name="Colonne12500"/>
    <tableColumn id="12501" xr3:uid="{7BE4D136-895B-4220-8A06-00D2A26F1594}" name="Colonne12501"/>
    <tableColumn id="12502" xr3:uid="{BB69D76C-8617-446C-A73C-11B9AEB26120}" name="Colonne12502"/>
    <tableColumn id="12503" xr3:uid="{CDFB6A43-902B-4517-BEE5-D27FCF1FD1CB}" name="Colonne12503"/>
    <tableColumn id="12504" xr3:uid="{92B5330F-20F0-49E0-A17E-5772F8D06F8E}" name="Colonne12504"/>
    <tableColumn id="12505" xr3:uid="{5BCF567F-8152-49FB-B915-284ACE52DBEC}" name="Colonne12505"/>
    <tableColumn id="12506" xr3:uid="{A9FACBD0-853F-41C3-A558-D3290314D2C9}" name="Colonne12506"/>
    <tableColumn id="12507" xr3:uid="{FE87C088-61C0-41C4-8206-2D6953B12E7E}" name="Colonne12507"/>
    <tableColumn id="12508" xr3:uid="{FFD2398A-BB59-4397-82CE-D62867B1A787}" name="Colonne12508"/>
    <tableColumn id="12509" xr3:uid="{8E4E5C88-033F-4EFC-9680-D1A12033675E}" name="Colonne12509"/>
    <tableColumn id="12510" xr3:uid="{EA7EF83F-371F-4811-ABBC-B6278F1C5160}" name="Colonne12510"/>
    <tableColumn id="12511" xr3:uid="{CD3AAA1D-7D92-42F2-A47A-1B73D1190DF3}" name="Colonne12511"/>
    <tableColumn id="12512" xr3:uid="{48FB6D9F-D481-4EEF-A835-7C52A265FE91}" name="Colonne12512"/>
    <tableColumn id="12513" xr3:uid="{E0E7D9A9-3352-4CF4-A75E-DBD8EED1E504}" name="Colonne12513"/>
    <tableColumn id="12514" xr3:uid="{BC2639B4-6C9D-4B2B-91AA-18A3EB6F0F7E}" name="Colonne12514"/>
    <tableColumn id="12515" xr3:uid="{577465D7-54E8-4F79-A7D0-B880DFF49A3B}" name="Colonne12515"/>
    <tableColumn id="12516" xr3:uid="{A8B1D457-27B5-45EF-AFFF-6BDCCF4F8BEA}" name="Colonne12516"/>
    <tableColumn id="12517" xr3:uid="{6557EB6F-1A69-4437-AD85-3D0E914D2566}" name="Colonne12517"/>
    <tableColumn id="12518" xr3:uid="{CBA8F7DB-3303-4F2E-8590-76FDA3375BA2}" name="Colonne12518"/>
    <tableColumn id="12519" xr3:uid="{0332C329-406D-4ACD-9582-2BFD77327F56}" name="Colonne12519"/>
    <tableColumn id="12520" xr3:uid="{04FDF0B2-B779-4E59-A69E-05C66DBAA59F}" name="Colonne12520"/>
    <tableColumn id="12521" xr3:uid="{7BD27F41-0585-4E4F-A12E-FEDE7E08BC70}" name="Colonne12521"/>
    <tableColumn id="12522" xr3:uid="{940BA524-9775-46D8-89DC-460B46F5E71A}" name="Colonne12522"/>
    <tableColumn id="12523" xr3:uid="{40C5D443-8E81-436C-A5C3-A24138FC45F8}" name="Colonne12523"/>
    <tableColumn id="12524" xr3:uid="{6E886567-B695-4E88-A504-7F480A26E1FC}" name="Colonne12524"/>
    <tableColumn id="12525" xr3:uid="{F551FD0B-58C5-4DC4-9A68-A7C2B6C0B61B}" name="Colonne12525"/>
    <tableColumn id="12526" xr3:uid="{29A7E4B3-FE9A-4E39-AE78-FC3683FAC086}" name="Colonne12526"/>
    <tableColumn id="12527" xr3:uid="{97643F40-773C-4F2A-99D2-0274F3EFB197}" name="Colonne12527"/>
    <tableColumn id="12528" xr3:uid="{287F4BB2-2F49-42E6-8532-0DF2C854E770}" name="Colonne12528"/>
    <tableColumn id="12529" xr3:uid="{B65EBCAE-083E-4C03-92FE-D475430D44C1}" name="Colonne12529"/>
    <tableColumn id="12530" xr3:uid="{9B9C7F2B-6A69-4705-AD24-9C5F61C341E3}" name="Colonne12530"/>
    <tableColumn id="12531" xr3:uid="{12452B99-95AB-4E9C-A21A-B91047FB978D}" name="Colonne12531"/>
    <tableColumn id="12532" xr3:uid="{AFEBDDD7-24ED-422D-8C08-4EA60D375D38}" name="Colonne12532"/>
    <tableColumn id="12533" xr3:uid="{88603A4D-D770-4751-BFF7-35AB75A52F1D}" name="Colonne12533"/>
    <tableColumn id="12534" xr3:uid="{4B970B00-259A-4C04-B4B0-08BEE63A2967}" name="Colonne12534"/>
    <tableColumn id="12535" xr3:uid="{86D1B5A5-50E8-408C-9166-C7722C60B6E5}" name="Colonne12535"/>
    <tableColumn id="12536" xr3:uid="{C813BC88-D941-4744-8B79-AA394165D7CB}" name="Colonne12536"/>
    <tableColumn id="12537" xr3:uid="{FD1FD280-00B1-41D6-AA78-D8B228D2FD0A}" name="Colonne12537"/>
    <tableColumn id="12538" xr3:uid="{A5F6037C-3C8A-4433-B050-31BAC18BBE29}" name="Colonne12538"/>
    <tableColumn id="12539" xr3:uid="{C6984145-D190-4529-8D8C-3DDAA59AE79F}" name="Colonne12539"/>
    <tableColumn id="12540" xr3:uid="{550FC110-32EF-4A6D-A870-A76AA70B911C}" name="Colonne12540"/>
    <tableColumn id="12541" xr3:uid="{9AA41BEC-A05E-4072-AA15-F956EDBD106C}" name="Colonne12541"/>
    <tableColumn id="12542" xr3:uid="{B7C9DD87-AB1D-4E7B-BB1D-1AA0E12CF8AD}" name="Colonne12542"/>
    <tableColumn id="12543" xr3:uid="{ADF6BC21-9A5C-4CFB-9F25-D3A30BC238B2}" name="Colonne12543"/>
    <tableColumn id="12544" xr3:uid="{D4279EB7-0359-42C2-BD95-55FCF000BF5A}" name="Colonne12544"/>
    <tableColumn id="12545" xr3:uid="{6854741B-698F-4B32-A5C6-C5A431A86942}" name="Colonne12545"/>
    <tableColumn id="12546" xr3:uid="{E244D719-01EF-483B-94A4-05D8DD5E3F49}" name="Colonne12546"/>
    <tableColumn id="12547" xr3:uid="{7A1B9AB6-E9E1-48EC-8D20-B8E25D5445AD}" name="Colonne12547"/>
    <tableColumn id="12548" xr3:uid="{57DDA3E4-1906-4F63-97CA-3BABB88F5698}" name="Colonne12548"/>
    <tableColumn id="12549" xr3:uid="{547C0D5A-4D8C-4546-AF83-7740593020EF}" name="Colonne12549"/>
    <tableColumn id="12550" xr3:uid="{F564C7AD-7A20-443F-BD50-C3E43105BA21}" name="Colonne12550"/>
    <tableColumn id="12551" xr3:uid="{93334EFB-3BE5-44A2-847F-C82B11DCCA2E}" name="Colonne12551"/>
    <tableColumn id="12552" xr3:uid="{4E3EDF10-0BF4-4DA7-B42B-E075896D83AD}" name="Colonne12552"/>
    <tableColumn id="12553" xr3:uid="{BA73C5CA-F7C4-4BBE-8108-251C916C4705}" name="Colonne12553"/>
    <tableColumn id="12554" xr3:uid="{F0FCA642-E282-4A02-871C-77B15DE62A3B}" name="Colonne12554"/>
    <tableColumn id="12555" xr3:uid="{1768EF66-80EC-4D69-AC47-7426946D3508}" name="Colonne12555"/>
    <tableColumn id="12556" xr3:uid="{D156A9FD-3B70-41FF-9600-EA7E6D4DCC23}" name="Colonne12556"/>
    <tableColumn id="12557" xr3:uid="{5D0DD352-C7D6-4327-A628-CE8341D58D9E}" name="Colonne12557"/>
    <tableColumn id="12558" xr3:uid="{AA630881-B83B-4837-9072-423DFB0B5F44}" name="Colonne12558"/>
    <tableColumn id="12559" xr3:uid="{477C8767-3D6D-4052-A357-10E71C90DC47}" name="Colonne12559"/>
    <tableColumn id="12560" xr3:uid="{A499A532-85A3-4B34-B00C-0CA6355FB77F}" name="Colonne12560"/>
    <tableColumn id="12561" xr3:uid="{40C54249-29BB-4F34-B970-09695703221D}" name="Colonne12561"/>
    <tableColumn id="12562" xr3:uid="{75AF728E-FB41-4065-B376-96C6C46D3304}" name="Colonne12562"/>
    <tableColumn id="12563" xr3:uid="{A1DA6B43-8FFB-4593-81DE-93CE04DAB236}" name="Colonne12563"/>
    <tableColumn id="12564" xr3:uid="{9EDA3F2E-2086-4EEA-9798-487EEF1AEF23}" name="Colonne12564"/>
    <tableColumn id="12565" xr3:uid="{BFA67283-E8A9-42D2-B56C-C5E0664C25E6}" name="Colonne12565"/>
    <tableColumn id="12566" xr3:uid="{54CDFB7F-7D5D-4279-8ED3-8517C212E4E4}" name="Colonne12566"/>
    <tableColumn id="12567" xr3:uid="{7D12620E-0385-4B52-9ABC-B5C14B02AA47}" name="Colonne12567"/>
    <tableColumn id="12568" xr3:uid="{18B4D33C-2F18-4EF7-B38B-BF24D934D1D8}" name="Colonne12568"/>
    <tableColumn id="12569" xr3:uid="{19E4C2A1-3AB7-41BA-8F10-C0593C2EF9FB}" name="Colonne12569"/>
    <tableColumn id="12570" xr3:uid="{DA1F97AA-57BB-46C1-9CD1-21C6EEE1C5C9}" name="Colonne12570"/>
    <tableColumn id="12571" xr3:uid="{F61B9F57-B0C6-443D-8757-70D8C2974490}" name="Colonne12571"/>
    <tableColumn id="12572" xr3:uid="{E27DFEA1-CF73-4703-9B5F-A6156BBF4DAF}" name="Colonne12572"/>
    <tableColumn id="12573" xr3:uid="{2075458A-B8E8-4314-8633-8AA0884F5598}" name="Colonne12573"/>
    <tableColumn id="12574" xr3:uid="{E09F5B55-3E70-4927-BCCF-E26A5DFFB3A2}" name="Colonne12574"/>
    <tableColumn id="12575" xr3:uid="{632A6F1E-9D28-4AC7-9D0C-E7D2F00AF9DC}" name="Colonne12575"/>
    <tableColumn id="12576" xr3:uid="{7DAE4DBF-A3A6-436C-AFB5-C814EC1C3526}" name="Colonne12576"/>
    <tableColumn id="12577" xr3:uid="{AD91CBD8-05BB-43AC-A935-E2601326C68A}" name="Colonne12577"/>
    <tableColumn id="12578" xr3:uid="{52034977-0A6F-499E-B676-D3D8AEFCC6D5}" name="Colonne12578"/>
    <tableColumn id="12579" xr3:uid="{C1C98F65-942C-4572-BBEE-923834E95E3D}" name="Colonne12579"/>
    <tableColumn id="12580" xr3:uid="{41C162CA-EBA1-4776-9042-5D6ECD8527AD}" name="Colonne12580"/>
    <tableColumn id="12581" xr3:uid="{BED0122F-2D08-43D7-B35B-1CFB2B7AB9D9}" name="Colonne12581"/>
    <tableColumn id="12582" xr3:uid="{1B6A5DB6-CEF7-4541-8585-570EF6CE9BFF}" name="Colonne12582"/>
    <tableColumn id="12583" xr3:uid="{5CCA0F84-BCCF-468E-A300-C0B01970546D}" name="Colonne12583"/>
    <tableColumn id="12584" xr3:uid="{97208B5B-A656-43D9-A3C5-8FDD2F24BEBC}" name="Colonne12584"/>
    <tableColumn id="12585" xr3:uid="{1D852E07-2665-4EBC-A0A8-57EFDCFE3034}" name="Colonne12585"/>
    <tableColumn id="12586" xr3:uid="{B893A3F2-29D2-49BA-B006-51F5A75F93F4}" name="Colonne12586"/>
    <tableColumn id="12587" xr3:uid="{25A16E2C-6179-4790-9393-35776B46216F}" name="Colonne12587"/>
    <tableColumn id="12588" xr3:uid="{9F608F0A-9B94-4DDD-99C3-514F88428C07}" name="Colonne12588"/>
    <tableColumn id="12589" xr3:uid="{2E10A1BD-C0D3-4ED7-909B-E41484B59970}" name="Colonne12589"/>
    <tableColumn id="12590" xr3:uid="{E4E635BD-2072-438F-BEC2-5031121C6512}" name="Colonne12590"/>
    <tableColumn id="12591" xr3:uid="{CFF9A158-831F-4E67-8283-4A830E16D04F}" name="Colonne12591"/>
    <tableColumn id="12592" xr3:uid="{A2DE0BAD-CBEB-4AD6-A1CF-9DF743E975D1}" name="Colonne12592"/>
    <tableColumn id="12593" xr3:uid="{09ABBD94-179F-47FA-91BB-17906D2C95E7}" name="Colonne12593"/>
    <tableColumn id="12594" xr3:uid="{8E3A126C-CAAE-4E0F-A744-900BBDBA80F9}" name="Colonne12594"/>
    <tableColumn id="12595" xr3:uid="{A3DE724E-509E-46F1-9C24-A138CF25A981}" name="Colonne12595"/>
    <tableColumn id="12596" xr3:uid="{FB4CB673-282D-4C2B-A1CE-E7D95D37281F}" name="Colonne12596"/>
    <tableColumn id="12597" xr3:uid="{86B027E9-93FA-4710-AD03-6F4CF37E7DC8}" name="Colonne12597"/>
    <tableColumn id="12598" xr3:uid="{8C85F7D0-97CE-4AAA-942D-D08954914E1E}" name="Colonne12598"/>
    <tableColumn id="12599" xr3:uid="{AB24756A-5A09-4CAA-9615-35AB89166641}" name="Colonne12599"/>
    <tableColumn id="12600" xr3:uid="{C46FE697-6CDD-4E31-9E67-4D93A4929790}" name="Colonne12600"/>
    <tableColumn id="12601" xr3:uid="{D6AA024F-DE21-4C4E-BFD3-228C3B08B50E}" name="Colonne12601"/>
    <tableColumn id="12602" xr3:uid="{08C0B627-D758-4EE6-B7EC-7EC987A4A6A3}" name="Colonne12602"/>
    <tableColumn id="12603" xr3:uid="{49D3B559-B5DA-49D3-87C1-CB378C663585}" name="Colonne12603"/>
    <tableColumn id="12604" xr3:uid="{E563E0FE-CA01-450A-A6E5-AEDDDB65E725}" name="Colonne12604"/>
    <tableColumn id="12605" xr3:uid="{3E6CF57E-4763-4945-A456-6348EF2C1CE6}" name="Colonne12605"/>
    <tableColumn id="12606" xr3:uid="{D3671673-779F-4777-9984-F593F69EA6A7}" name="Colonne12606"/>
    <tableColumn id="12607" xr3:uid="{9CBE7135-8333-40DC-9804-6F60EE4A557E}" name="Colonne12607"/>
    <tableColumn id="12608" xr3:uid="{06523E37-FD18-49D2-BB8D-2280B81A74C5}" name="Colonne12608"/>
    <tableColumn id="12609" xr3:uid="{D5AA40B4-7EB0-48D9-938A-373774FB1145}" name="Colonne12609"/>
    <tableColumn id="12610" xr3:uid="{0406380D-0170-4240-96D4-E290CCB30A79}" name="Colonne12610"/>
    <tableColumn id="12611" xr3:uid="{9D4E253E-DF4F-40E9-B5F8-677A18E0A97A}" name="Colonne12611"/>
    <tableColumn id="12612" xr3:uid="{576AA26B-4E95-48C8-8EB6-BEEEFE4688AE}" name="Colonne12612"/>
    <tableColumn id="12613" xr3:uid="{42A7C62F-61FA-4952-BD20-2E77B5057A7C}" name="Colonne12613"/>
    <tableColumn id="12614" xr3:uid="{E467BE5D-FEF8-4004-86A0-983E82460DA4}" name="Colonne12614"/>
    <tableColumn id="12615" xr3:uid="{19DA603B-FC93-497B-9CFD-EB09699F61BA}" name="Colonne12615"/>
    <tableColumn id="12616" xr3:uid="{4B9A6317-BBA0-47C0-ABE7-880005F3F49C}" name="Colonne12616"/>
    <tableColumn id="12617" xr3:uid="{CFE87C67-6AE8-4DDD-9AE2-07D7272F3249}" name="Colonne12617"/>
    <tableColumn id="12618" xr3:uid="{269DAEB4-5201-4D89-AC3C-43385CCFA422}" name="Colonne12618"/>
    <tableColumn id="12619" xr3:uid="{142FA87D-4062-4B4D-8367-8F51198595AC}" name="Colonne12619"/>
    <tableColumn id="12620" xr3:uid="{1A59F56F-C19E-40F6-B949-966800D5A705}" name="Colonne12620"/>
    <tableColumn id="12621" xr3:uid="{99DE9D9B-57CB-4BE9-8F63-CE3B0665C092}" name="Colonne12621"/>
    <tableColumn id="12622" xr3:uid="{50E13861-9914-4626-8BDB-4998581CE726}" name="Colonne12622"/>
    <tableColumn id="12623" xr3:uid="{DEFF093C-FF19-4462-897B-A510782A1D76}" name="Colonne12623"/>
    <tableColumn id="12624" xr3:uid="{9B6D95B9-99DF-4215-B97D-9DD5396BEA65}" name="Colonne12624"/>
    <tableColumn id="12625" xr3:uid="{6E911172-9400-42F7-A255-8F2A11083695}" name="Colonne12625"/>
    <tableColumn id="12626" xr3:uid="{AB125AF6-C253-493D-91A0-0FC09F588C79}" name="Colonne12626"/>
    <tableColumn id="12627" xr3:uid="{5E7541AA-5CC9-44FB-889F-6D9849DB0547}" name="Colonne12627"/>
    <tableColumn id="12628" xr3:uid="{7811BE0B-F809-4F7E-801D-DAE8E8C5735F}" name="Colonne12628"/>
    <tableColumn id="12629" xr3:uid="{9838502E-76C4-4EA7-A80D-DD903783ED93}" name="Colonne12629"/>
    <tableColumn id="12630" xr3:uid="{A2D8FE5A-84E9-4CCD-A90F-B3BA5586BE11}" name="Colonne12630"/>
    <tableColumn id="12631" xr3:uid="{00CC07AD-680D-4952-BDFF-1BA4C6B95D1F}" name="Colonne12631"/>
    <tableColumn id="12632" xr3:uid="{21FC84B0-FD06-4377-8D05-071E1576B906}" name="Colonne12632"/>
    <tableColumn id="12633" xr3:uid="{6E3698F1-DCC0-4F27-B25A-5EBDF9607F98}" name="Colonne12633"/>
    <tableColumn id="12634" xr3:uid="{D96D1A83-6AAF-4803-887E-A25C178F2218}" name="Colonne12634"/>
    <tableColumn id="12635" xr3:uid="{E04ED044-1DA0-4015-81EC-1BB8FBF1F7C6}" name="Colonne12635"/>
    <tableColumn id="12636" xr3:uid="{5F3A36BB-FDD0-4936-A619-669E1E6D6DA0}" name="Colonne12636"/>
    <tableColumn id="12637" xr3:uid="{598B160C-2D22-4038-A74C-E3F8B1990CBF}" name="Colonne12637"/>
    <tableColumn id="12638" xr3:uid="{66B42426-52C5-4175-B9E3-E47A53329CDC}" name="Colonne12638"/>
    <tableColumn id="12639" xr3:uid="{FE823126-8252-4FB5-BBF3-F3A0D2D5DF62}" name="Colonne12639"/>
    <tableColumn id="12640" xr3:uid="{B338679D-AF11-4378-9174-B86F6E3A4560}" name="Colonne12640"/>
    <tableColumn id="12641" xr3:uid="{CEB3F3FF-F212-4EF0-8058-D2EEE7A7BED4}" name="Colonne12641"/>
    <tableColumn id="12642" xr3:uid="{18204E0D-3872-4CAF-A1B6-EF848AD00BD0}" name="Colonne12642"/>
    <tableColumn id="12643" xr3:uid="{39C7807C-B231-4A04-B68B-DE03478E82D2}" name="Colonne12643"/>
    <tableColumn id="12644" xr3:uid="{766D2BBC-679D-4C8A-975E-82FF7CD0C10D}" name="Colonne12644"/>
    <tableColumn id="12645" xr3:uid="{4205EE3B-A8E1-471D-B2EE-87C15758CBFB}" name="Colonne12645"/>
    <tableColumn id="12646" xr3:uid="{7A2CB629-6EF4-44AF-8653-FC596D3CDE6F}" name="Colonne12646"/>
    <tableColumn id="12647" xr3:uid="{312E53EB-6E67-47A3-8B94-BC0B74F45D94}" name="Colonne12647"/>
    <tableColumn id="12648" xr3:uid="{130074C6-0EF4-4EDD-9FCD-955507534159}" name="Colonne12648"/>
    <tableColumn id="12649" xr3:uid="{4E6B8924-35C8-4841-B527-8AD431EE606A}" name="Colonne12649"/>
    <tableColumn id="12650" xr3:uid="{7790248B-E168-4596-81B7-53972DC952EA}" name="Colonne12650"/>
    <tableColumn id="12651" xr3:uid="{5F120A1C-33B6-41A1-A8AB-BF1125357B24}" name="Colonne12651"/>
    <tableColumn id="12652" xr3:uid="{C03A960D-E255-476C-8892-C9753D1D76F8}" name="Colonne12652"/>
    <tableColumn id="12653" xr3:uid="{5DD522D0-E7AD-48C0-A6E5-0425DCC6BB83}" name="Colonne12653"/>
    <tableColumn id="12654" xr3:uid="{1A46F5F4-6D7E-45D8-B47E-28B5650405AC}" name="Colonne12654"/>
    <tableColumn id="12655" xr3:uid="{D792D65D-0D13-4069-9100-8EA440D2B44D}" name="Colonne12655"/>
    <tableColumn id="12656" xr3:uid="{45CA18F6-A521-4336-951C-CD79AB9CED0D}" name="Colonne12656"/>
    <tableColumn id="12657" xr3:uid="{055D9D1B-73E8-4F9C-9305-B51E09CCD401}" name="Colonne12657"/>
    <tableColumn id="12658" xr3:uid="{4AC6FB97-09AA-4E11-B468-03FC5A7BFF07}" name="Colonne12658"/>
    <tableColumn id="12659" xr3:uid="{0C949CF2-1848-4820-A7C9-3FD517620D9B}" name="Colonne12659"/>
    <tableColumn id="12660" xr3:uid="{DB4D4213-E425-4FE6-B9B0-D3A751A8EF78}" name="Colonne12660"/>
    <tableColumn id="12661" xr3:uid="{23A79F47-F420-4FED-B6DF-8C8B487DE300}" name="Colonne12661"/>
    <tableColumn id="12662" xr3:uid="{315EB345-4BE1-498F-904B-945B00A4A3A3}" name="Colonne12662"/>
    <tableColumn id="12663" xr3:uid="{6C268957-95C3-45A7-8980-9A2A0953D744}" name="Colonne12663"/>
    <tableColumn id="12664" xr3:uid="{20F0AED5-EC06-4BF2-8E2A-B0EAF0C0D5E9}" name="Colonne12664"/>
    <tableColumn id="12665" xr3:uid="{3610E0FA-E7EE-4DF7-9A34-A659A101E388}" name="Colonne12665"/>
    <tableColumn id="12666" xr3:uid="{99FCE9D5-15DA-449F-8FBE-1AD62A28D844}" name="Colonne12666"/>
    <tableColumn id="12667" xr3:uid="{F7E57325-4E64-4F47-9BC3-8D9BA7516D93}" name="Colonne12667"/>
    <tableColumn id="12668" xr3:uid="{EAAEB2A5-5F7E-47F5-8336-95AAD7B2EC5D}" name="Colonne12668"/>
    <tableColumn id="12669" xr3:uid="{FC54B130-7191-468A-B199-4D9C86AC19E5}" name="Colonne12669"/>
    <tableColumn id="12670" xr3:uid="{65713139-92BD-4CE4-86B2-9421AFBDCD38}" name="Colonne12670"/>
    <tableColumn id="12671" xr3:uid="{756FB968-804C-40DD-AC57-143740107B02}" name="Colonne12671"/>
    <tableColumn id="12672" xr3:uid="{3CF4FD3F-2C69-41FA-A2F8-8E58E4321DAF}" name="Colonne12672"/>
    <tableColumn id="12673" xr3:uid="{1CD1BB3F-FE95-4EB1-A77C-8BCD3AACA997}" name="Colonne12673"/>
    <tableColumn id="12674" xr3:uid="{5AF01941-A531-4638-8F05-8DCB4EB00C21}" name="Colonne12674"/>
    <tableColumn id="12675" xr3:uid="{23455730-D9E8-4B1F-AB81-6466EADE20C1}" name="Colonne12675"/>
    <tableColumn id="12676" xr3:uid="{104FABF5-606F-4A2E-A144-03240EC263A7}" name="Colonne12676"/>
    <tableColumn id="12677" xr3:uid="{0CA1F23C-C113-4461-8A13-DEC6BD04E6F1}" name="Colonne12677"/>
    <tableColumn id="12678" xr3:uid="{D04B5383-FCE0-4487-8DDE-CA6B3975C172}" name="Colonne12678"/>
    <tableColumn id="12679" xr3:uid="{70E0DA6C-0117-4B85-BDE7-5B0ADDD58278}" name="Colonne12679"/>
    <tableColumn id="12680" xr3:uid="{F04DE454-1F59-409D-8A10-A541EBC0453B}" name="Colonne12680"/>
    <tableColumn id="12681" xr3:uid="{D31B8991-2BDB-4C08-AD01-23F4BBEE8DAC}" name="Colonne12681"/>
    <tableColumn id="12682" xr3:uid="{1E7D5C36-4431-44F3-A414-D6457A6A66F4}" name="Colonne12682"/>
    <tableColumn id="12683" xr3:uid="{817FCAC7-3FE8-4F37-AD10-4C9B05691BB9}" name="Colonne12683"/>
    <tableColumn id="12684" xr3:uid="{0B994214-ECD5-4A2B-BA9D-43CDB0A46354}" name="Colonne12684"/>
    <tableColumn id="12685" xr3:uid="{09D2E214-59AA-45AE-B634-68801B46184D}" name="Colonne12685"/>
    <tableColumn id="12686" xr3:uid="{57603215-1F93-4ACA-9C0E-58300CADB779}" name="Colonne12686"/>
    <tableColumn id="12687" xr3:uid="{0D7B0561-8B9D-42D0-BDFE-3D2B8F574189}" name="Colonne12687"/>
    <tableColumn id="12688" xr3:uid="{BE01B7B0-94D9-4136-993A-6D095882D24A}" name="Colonne12688"/>
    <tableColumn id="12689" xr3:uid="{F18A5E90-207D-48DE-9105-94C833235CD1}" name="Colonne12689"/>
    <tableColumn id="12690" xr3:uid="{A68260D4-ED7D-424E-8D7D-6B14973745E7}" name="Colonne12690"/>
    <tableColumn id="12691" xr3:uid="{B5E53F02-643D-478C-BB37-3F8AE5A59688}" name="Colonne12691"/>
    <tableColumn id="12692" xr3:uid="{600E401C-1C77-4447-8546-437E8BB6386B}" name="Colonne12692"/>
    <tableColumn id="12693" xr3:uid="{157EE3DF-38D5-4168-9FF9-7FA7C3DF0362}" name="Colonne12693"/>
    <tableColumn id="12694" xr3:uid="{34EEF283-065F-4F1E-B4E1-D11ACFA2E4AE}" name="Colonne12694"/>
    <tableColumn id="12695" xr3:uid="{15CC0CE4-515B-4D84-8CC2-E6A2DD455088}" name="Colonne12695"/>
    <tableColumn id="12696" xr3:uid="{CF2B935B-878B-4D74-9404-50B5A8A17F75}" name="Colonne12696"/>
    <tableColumn id="12697" xr3:uid="{DCF9B4CE-4092-43FF-A016-37A8154330E3}" name="Colonne12697"/>
    <tableColumn id="12698" xr3:uid="{496055CF-4CA2-4DBA-9E22-EF2699C6F305}" name="Colonne12698"/>
    <tableColumn id="12699" xr3:uid="{4E9A1C27-F83D-44B9-ADC7-E70947C205F8}" name="Colonne12699"/>
    <tableColumn id="12700" xr3:uid="{4E64098A-E8B9-4A2A-8587-48B69BBE2568}" name="Colonne12700"/>
    <tableColumn id="12701" xr3:uid="{5E2D9E0A-66D9-4301-B0B4-42AB45BCB7DC}" name="Colonne12701"/>
    <tableColumn id="12702" xr3:uid="{F04B923E-85D0-462A-BB89-49F55FC443D2}" name="Colonne12702"/>
    <tableColumn id="12703" xr3:uid="{62D60FD9-C0BA-4F07-9694-F0D9E89F72BA}" name="Colonne12703"/>
    <tableColumn id="12704" xr3:uid="{FBEF1014-D7C3-4A80-8FDF-83998C860AFA}" name="Colonne12704"/>
    <tableColumn id="12705" xr3:uid="{74E7CEE1-2185-4BE4-BA53-686D5B405A5A}" name="Colonne12705"/>
    <tableColumn id="12706" xr3:uid="{CAB590C2-E4C0-426C-B185-8AEB70C91F97}" name="Colonne12706"/>
    <tableColumn id="12707" xr3:uid="{B5079BB3-1B5F-4CA1-8467-98AC6B072EC8}" name="Colonne12707"/>
    <tableColumn id="12708" xr3:uid="{1A0F5073-12BD-461E-881B-56ACF15DB9AF}" name="Colonne12708"/>
    <tableColumn id="12709" xr3:uid="{39C27EC4-8F4A-4DBC-A217-7B0BA7F140AF}" name="Colonne12709"/>
    <tableColumn id="12710" xr3:uid="{561F1DA0-D7D4-4E0E-BF4A-301D49F2BB90}" name="Colonne12710"/>
    <tableColumn id="12711" xr3:uid="{4A31AAFB-C970-4C43-BC88-07B14850A0E1}" name="Colonne12711"/>
    <tableColumn id="12712" xr3:uid="{6557BDE8-8D26-4CA1-B446-5CF402D44EB4}" name="Colonne12712"/>
    <tableColumn id="12713" xr3:uid="{CD8B4C4E-E553-43C2-BE2E-6A02C224796A}" name="Colonne12713"/>
    <tableColumn id="12714" xr3:uid="{0C290450-00D2-4BA3-8D69-2363F805C7F9}" name="Colonne12714"/>
    <tableColumn id="12715" xr3:uid="{DC20FC4F-E290-46EB-BC87-DDCB0D67D3AA}" name="Colonne12715"/>
    <tableColumn id="12716" xr3:uid="{2AA1A412-DA75-4E6D-80AE-78D21826433E}" name="Colonne12716"/>
    <tableColumn id="12717" xr3:uid="{891FA940-F1C9-4854-AB09-B3A2348324E3}" name="Colonne12717"/>
    <tableColumn id="12718" xr3:uid="{885331CD-099E-4F78-B137-918EC694DD59}" name="Colonne12718"/>
    <tableColumn id="12719" xr3:uid="{0957B05D-6F1F-4D84-9E3A-DC71BE82BA16}" name="Colonne12719"/>
    <tableColumn id="12720" xr3:uid="{FDE18AE4-944C-43A4-87FA-519DB8EB8786}" name="Colonne12720"/>
    <tableColumn id="12721" xr3:uid="{48291671-25C4-4899-A0AD-2961E7D85835}" name="Colonne12721"/>
    <tableColumn id="12722" xr3:uid="{F1BF2814-D189-4F37-9E57-1EBB8A619FC3}" name="Colonne12722"/>
    <tableColumn id="12723" xr3:uid="{610EC3B5-9FE9-4E55-9E23-DD9FD66940A9}" name="Colonne12723"/>
    <tableColumn id="12724" xr3:uid="{859898B7-AE0D-4DF7-A0D6-8F5B142E74E8}" name="Colonne12724"/>
    <tableColumn id="12725" xr3:uid="{24212570-AC98-4254-883B-7B71FB060095}" name="Colonne12725"/>
    <tableColumn id="12726" xr3:uid="{FEFFB117-B2A0-48C2-BC87-5313BB48CBDE}" name="Colonne12726"/>
    <tableColumn id="12727" xr3:uid="{40EF29D5-6659-4662-8606-CFAF3306DCDD}" name="Colonne12727"/>
    <tableColumn id="12728" xr3:uid="{19D6AFFC-262E-4C73-94D1-CC96E8CFB6A9}" name="Colonne12728"/>
    <tableColumn id="12729" xr3:uid="{7418BA64-67BB-46EB-849C-B92207C498CC}" name="Colonne12729"/>
    <tableColumn id="12730" xr3:uid="{BFC790AB-DCF7-48C3-A970-7CE2D43C5CF9}" name="Colonne12730"/>
    <tableColumn id="12731" xr3:uid="{B0FD2325-AF4A-4119-8F66-6A7BFE779286}" name="Colonne12731"/>
    <tableColumn id="12732" xr3:uid="{D8200409-1992-4D97-9119-F4164B4DB016}" name="Colonne12732"/>
    <tableColumn id="12733" xr3:uid="{E23FEF88-7360-46C6-BC77-7FF9995F5764}" name="Colonne12733"/>
    <tableColumn id="12734" xr3:uid="{A56796E5-7913-4838-BE2E-C5F2A405F8F7}" name="Colonne12734"/>
    <tableColumn id="12735" xr3:uid="{CE3B9443-0B27-4E4F-ADAC-B127F33ED49F}" name="Colonne12735"/>
    <tableColumn id="12736" xr3:uid="{21C0DC38-C756-4098-B427-60D59ACC8F3E}" name="Colonne12736"/>
    <tableColumn id="12737" xr3:uid="{B22B57BF-4816-440D-B8A1-9DD86B4D33E6}" name="Colonne12737"/>
    <tableColumn id="12738" xr3:uid="{59A27017-BB4A-4F40-B349-6AFF941B5273}" name="Colonne12738"/>
    <tableColumn id="12739" xr3:uid="{AB9F2CA8-EA61-47F7-A6EF-BEA279173E7D}" name="Colonne12739"/>
    <tableColumn id="12740" xr3:uid="{637BEE89-F7AC-4DEB-9B72-F10D7BF4A8F9}" name="Colonne12740"/>
    <tableColumn id="12741" xr3:uid="{6CCD60A2-7370-4DB7-BB7C-F62F862E1A5F}" name="Colonne12741"/>
    <tableColumn id="12742" xr3:uid="{3A9B5A4B-236D-4839-8259-C478BFD467D0}" name="Colonne12742"/>
    <tableColumn id="12743" xr3:uid="{0F8C9B17-37E5-4F25-8456-6E404809C26E}" name="Colonne12743"/>
    <tableColumn id="12744" xr3:uid="{33282795-A11A-47B7-BE16-4419967346B2}" name="Colonne12744"/>
    <tableColumn id="12745" xr3:uid="{B7BDFCAC-61CB-4830-9CA3-22685F99915E}" name="Colonne12745"/>
    <tableColumn id="12746" xr3:uid="{73169EF9-05FC-4682-AFFA-D083021FAAF9}" name="Colonne12746"/>
    <tableColumn id="12747" xr3:uid="{467016D7-633A-457F-9E9C-FB329EDC41A2}" name="Colonne12747"/>
    <tableColumn id="12748" xr3:uid="{E4FA2E46-8C1B-4841-9445-311879D2B9A6}" name="Colonne12748"/>
    <tableColumn id="12749" xr3:uid="{DED6B23A-86EB-4437-9802-15A2017E48A9}" name="Colonne12749"/>
    <tableColumn id="12750" xr3:uid="{07B7F662-508F-42B2-9E90-AC266A235056}" name="Colonne12750"/>
    <tableColumn id="12751" xr3:uid="{01DEE6AA-BEBB-4041-A4E9-0A7CF114C897}" name="Colonne12751"/>
    <tableColumn id="12752" xr3:uid="{CEC0DDCA-058A-4A06-A4FD-EB979536360F}" name="Colonne12752"/>
    <tableColumn id="12753" xr3:uid="{0CEEAF70-1065-4703-899A-380A7A242382}" name="Colonne12753"/>
    <tableColumn id="12754" xr3:uid="{70D1EF99-6C59-436A-B515-32B4416DF63C}" name="Colonne12754"/>
    <tableColumn id="12755" xr3:uid="{1A1A61A1-4C26-4A5E-A4F4-223C205A40C0}" name="Colonne12755"/>
    <tableColumn id="12756" xr3:uid="{EAA41C65-2C04-4870-AB62-DD21E017037B}" name="Colonne12756"/>
    <tableColumn id="12757" xr3:uid="{8BED37CD-45AB-4FF6-83C6-1517CFA8210D}" name="Colonne12757"/>
    <tableColumn id="12758" xr3:uid="{8F264DFD-4D90-4010-B07B-54F0DDA74446}" name="Colonne12758"/>
    <tableColumn id="12759" xr3:uid="{3734CB12-5061-45FC-92BB-21F128BD69A1}" name="Colonne12759"/>
    <tableColumn id="12760" xr3:uid="{DD2DDC37-D479-4D77-BA79-F95B190864F2}" name="Colonne12760"/>
    <tableColumn id="12761" xr3:uid="{6C2132BF-CC9A-44F7-B612-3873593AFCE6}" name="Colonne12761"/>
    <tableColumn id="12762" xr3:uid="{12951473-AB8B-456E-A237-3026584BE1CC}" name="Colonne12762"/>
    <tableColumn id="12763" xr3:uid="{3FC970A4-DB2C-4D06-BE9E-CC0085255447}" name="Colonne12763"/>
    <tableColumn id="12764" xr3:uid="{3DB00294-0BF4-4B78-B8A9-40ABC3AD4C27}" name="Colonne12764"/>
    <tableColumn id="12765" xr3:uid="{01FA88B1-A7C6-41A3-A44A-A80878A20C13}" name="Colonne12765"/>
    <tableColumn id="12766" xr3:uid="{44D0EFCD-653E-47EF-8AC4-054D7021A0A0}" name="Colonne12766"/>
    <tableColumn id="12767" xr3:uid="{F44CA2EC-6927-4BB7-8FFE-BE528551AA76}" name="Colonne12767"/>
    <tableColumn id="12768" xr3:uid="{8CD60DCB-F249-4585-A7C2-26DD57963364}" name="Colonne12768"/>
    <tableColumn id="12769" xr3:uid="{CDB59B36-33E4-4FA0-B519-38A9F258922B}" name="Colonne12769"/>
    <tableColumn id="12770" xr3:uid="{0B98C588-611F-46DA-A365-D8282B0B255B}" name="Colonne12770"/>
    <tableColumn id="12771" xr3:uid="{841F7644-3B40-4DE8-AA18-433221A530F0}" name="Colonne12771"/>
    <tableColumn id="12772" xr3:uid="{B2E7CDA4-B967-4274-911A-6EDE6288176E}" name="Colonne12772"/>
    <tableColumn id="12773" xr3:uid="{0EAAA9B3-5C5B-4DF6-A83E-7B4B7373A911}" name="Colonne12773"/>
    <tableColumn id="12774" xr3:uid="{3AEE66FC-8E52-4FA3-9524-DCC67D82AF82}" name="Colonne12774"/>
    <tableColumn id="12775" xr3:uid="{42626B4D-9694-4E6D-8B3A-229C9E25360C}" name="Colonne12775"/>
    <tableColumn id="12776" xr3:uid="{80E2130B-C577-4BD1-AB07-40A78CD4D8A1}" name="Colonne12776"/>
    <tableColumn id="12777" xr3:uid="{327B1EA2-C2A6-42E8-A954-B4E6E928A2B8}" name="Colonne12777"/>
    <tableColumn id="12778" xr3:uid="{2CBC068C-A5E3-4DFC-80B8-22911046091B}" name="Colonne12778"/>
    <tableColumn id="12779" xr3:uid="{C7F186E3-9130-4B38-AD72-D0975211D223}" name="Colonne12779"/>
    <tableColumn id="12780" xr3:uid="{25EBAC75-4201-4C28-A282-4664363EF234}" name="Colonne12780"/>
    <tableColumn id="12781" xr3:uid="{5E45E1DD-6C44-492D-8834-A1CA4A1C3158}" name="Colonne12781"/>
    <tableColumn id="12782" xr3:uid="{2885CCF4-FB4C-48B6-857B-FA254DBD6580}" name="Colonne12782"/>
    <tableColumn id="12783" xr3:uid="{66CECF42-3513-4F60-9CC0-11C31A0056AD}" name="Colonne12783"/>
    <tableColumn id="12784" xr3:uid="{B2952AC4-6F18-4934-ABAF-78FD48C00EDE}" name="Colonne12784"/>
    <tableColumn id="12785" xr3:uid="{C4838761-5A33-40D8-9964-1E1AADF7CBF2}" name="Colonne12785"/>
    <tableColumn id="12786" xr3:uid="{239DE34A-6E32-43CF-A5F4-02D25AAC048A}" name="Colonne12786"/>
    <tableColumn id="12787" xr3:uid="{52FA44DC-AEE5-4BB1-A6BA-D820FC20EACD}" name="Colonne12787"/>
    <tableColumn id="12788" xr3:uid="{C4AF1830-36B8-47B0-9FDF-380EA94B7A49}" name="Colonne12788"/>
    <tableColumn id="12789" xr3:uid="{1273885A-EF5D-4E0D-8138-AAFE859CC394}" name="Colonne12789"/>
    <tableColumn id="12790" xr3:uid="{D8224B23-1642-40F1-8985-A2C1519A8E8D}" name="Colonne12790"/>
    <tableColumn id="12791" xr3:uid="{DA0FFDA9-48C7-43AC-B474-899E20E4EC98}" name="Colonne12791"/>
    <tableColumn id="12792" xr3:uid="{AFC58823-098C-4895-8375-F33FECFF5FD9}" name="Colonne12792"/>
    <tableColumn id="12793" xr3:uid="{B20605C8-0CE8-427F-9F52-11CBC0237B1B}" name="Colonne12793"/>
    <tableColumn id="12794" xr3:uid="{E4846F52-6119-4CA9-8051-9CF4E3F37E9B}" name="Colonne12794"/>
    <tableColumn id="12795" xr3:uid="{9ACC0AEF-04D2-403B-A0EE-1E8005B5B721}" name="Colonne12795"/>
    <tableColumn id="12796" xr3:uid="{1B43E3E6-1EAC-48C2-B358-58795EB69174}" name="Colonne12796"/>
    <tableColumn id="12797" xr3:uid="{3DD30BC0-D032-4EE8-8A9D-B419A6C0980A}" name="Colonne12797"/>
    <tableColumn id="12798" xr3:uid="{2354074E-89A5-4CEC-B699-73E94352D4A4}" name="Colonne12798"/>
    <tableColumn id="12799" xr3:uid="{ED8492EC-7B27-47AE-9006-F8D72A8318DC}" name="Colonne12799"/>
    <tableColumn id="12800" xr3:uid="{CB043F90-B73A-4ACC-BD47-C32B2646BC00}" name="Colonne12800"/>
    <tableColumn id="12801" xr3:uid="{59B96D87-2488-45BA-9FAF-8BA6856276C9}" name="Colonne12801"/>
    <tableColumn id="12802" xr3:uid="{3377114B-387F-4246-9754-F7A14308363B}" name="Colonne12802"/>
    <tableColumn id="12803" xr3:uid="{5D9EC0CC-78E4-4828-BBC2-6212449EEE0D}" name="Colonne12803"/>
    <tableColumn id="12804" xr3:uid="{62559904-964C-494F-968D-5B0B13974F57}" name="Colonne12804"/>
    <tableColumn id="12805" xr3:uid="{0B948E29-BF2F-4EEE-BFFE-0DB5CB354E7A}" name="Colonne12805"/>
    <tableColumn id="12806" xr3:uid="{CC9104F8-66E5-4A6F-9147-868419C7873D}" name="Colonne12806"/>
    <tableColumn id="12807" xr3:uid="{8BE6C0B6-19BC-4013-9580-E3680008008A}" name="Colonne12807"/>
    <tableColumn id="12808" xr3:uid="{246B3E38-5620-4243-8DA6-6EBE80CE6BC7}" name="Colonne12808"/>
    <tableColumn id="12809" xr3:uid="{5FFF709D-2F38-46E2-AC1A-7D8EEC634AA8}" name="Colonne12809"/>
    <tableColumn id="12810" xr3:uid="{6BED211F-56E4-4E20-B237-873498D250F5}" name="Colonne12810"/>
    <tableColumn id="12811" xr3:uid="{64CBD0CC-690A-452D-BD7F-AE33B8AEF67E}" name="Colonne12811"/>
    <tableColumn id="12812" xr3:uid="{059944AD-E003-4E24-B407-DC469C9B9AA6}" name="Colonne12812"/>
    <tableColumn id="12813" xr3:uid="{1BF5180F-FB89-4670-9368-044804BE2E9D}" name="Colonne12813"/>
    <tableColumn id="12814" xr3:uid="{2C3171EE-7D3A-484C-BE1B-8E5BC6A8790B}" name="Colonne12814"/>
    <tableColumn id="12815" xr3:uid="{045507C1-A3EE-49B9-921A-BC6A6DDC5BE8}" name="Colonne12815"/>
    <tableColumn id="12816" xr3:uid="{7CE68112-F250-452E-9A51-69581048D34C}" name="Colonne12816"/>
    <tableColumn id="12817" xr3:uid="{4F1DF1C2-7F11-4C77-831D-41CEA0973E09}" name="Colonne12817"/>
    <tableColumn id="12818" xr3:uid="{88F3A2ED-BB4B-407C-95B8-9F9F6EBBE7DD}" name="Colonne12818"/>
    <tableColumn id="12819" xr3:uid="{FF4AA24B-A14A-4108-9BFE-922D762FDFA0}" name="Colonne12819"/>
    <tableColumn id="12820" xr3:uid="{9E6803ED-01A6-4B32-8B9E-C0140130A50E}" name="Colonne12820"/>
    <tableColumn id="12821" xr3:uid="{FC48B00C-D0B7-473D-A637-1C20BA65FC35}" name="Colonne12821"/>
    <tableColumn id="12822" xr3:uid="{3F0D0DEC-1F6D-4B22-8D55-2B60EB584ECC}" name="Colonne12822"/>
    <tableColumn id="12823" xr3:uid="{8498C347-5874-40F1-BE89-1A2BD2CC400F}" name="Colonne12823"/>
    <tableColumn id="12824" xr3:uid="{707F647F-92CC-4DE4-9B18-41986514185A}" name="Colonne12824"/>
    <tableColumn id="12825" xr3:uid="{21B9809C-7F0D-4FE3-8ADB-6C62842527E0}" name="Colonne12825"/>
    <tableColumn id="12826" xr3:uid="{E7FDE137-63A8-4663-9905-F11951E420C7}" name="Colonne12826"/>
    <tableColumn id="12827" xr3:uid="{E592B38B-7F04-4D21-9F33-28BDDE9EA6DE}" name="Colonne12827"/>
    <tableColumn id="12828" xr3:uid="{74E2DFCD-F9BC-4BF0-BB80-3E227A17D139}" name="Colonne12828"/>
    <tableColumn id="12829" xr3:uid="{D3672E33-87EA-49A7-BBF6-FD780019F3B6}" name="Colonne12829"/>
    <tableColumn id="12830" xr3:uid="{F39AFE2F-F56F-4294-B43A-83EA5F8FC23F}" name="Colonne12830"/>
    <tableColumn id="12831" xr3:uid="{524BFA69-11E1-49CE-B6A3-97CAB39E3523}" name="Colonne12831"/>
    <tableColumn id="12832" xr3:uid="{871E0D77-9FB7-40C6-90FE-9716FC8C7804}" name="Colonne12832"/>
    <tableColumn id="12833" xr3:uid="{1DC49163-1E17-49DB-AEBA-76DF4E40F325}" name="Colonne12833"/>
    <tableColumn id="12834" xr3:uid="{81D90FBF-4180-437F-85B4-C0D9C2613CF9}" name="Colonne12834"/>
    <tableColumn id="12835" xr3:uid="{D4C530BE-FF33-4E88-B08C-A7737DE341ED}" name="Colonne12835"/>
    <tableColumn id="12836" xr3:uid="{5E5F081C-00B5-40F6-8C9E-A567165ED969}" name="Colonne12836"/>
    <tableColumn id="12837" xr3:uid="{86607763-D7DF-4116-9AD7-CA47F947CD4C}" name="Colonne12837"/>
    <tableColumn id="12838" xr3:uid="{56A924D0-23B8-4352-9277-8DE330238210}" name="Colonne12838"/>
    <tableColumn id="12839" xr3:uid="{23D89D33-159C-4BE9-AD81-8A2173200992}" name="Colonne12839"/>
    <tableColumn id="12840" xr3:uid="{166208A6-B949-4EA4-B766-D42A0EF27D74}" name="Colonne12840"/>
    <tableColumn id="12841" xr3:uid="{C70A4085-41E2-417B-9D11-7C1DA6FE2E0A}" name="Colonne12841"/>
    <tableColumn id="12842" xr3:uid="{3992C037-E7FA-42CA-8A01-371EB52EEA49}" name="Colonne12842"/>
    <tableColumn id="12843" xr3:uid="{A8BA5DE0-1DE9-4235-8204-52197753FE28}" name="Colonne12843"/>
    <tableColumn id="12844" xr3:uid="{A7A08769-36E6-46A3-910F-C0782A2E4CCF}" name="Colonne12844"/>
    <tableColumn id="12845" xr3:uid="{50E34CCB-6805-4CEF-BCDA-709F2E968DF5}" name="Colonne12845"/>
    <tableColumn id="12846" xr3:uid="{886C6990-C95B-466A-93AE-F927D8B655CC}" name="Colonne12846"/>
    <tableColumn id="12847" xr3:uid="{456B44E1-D50D-4739-B169-56DE6ED41229}" name="Colonne12847"/>
    <tableColumn id="12848" xr3:uid="{791E8ED0-85D0-4B1B-A602-C5375CD99237}" name="Colonne12848"/>
    <tableColumn id="12849" xr3:uid="{9D01C9B4-405C-4E9D-A200-6FCC13F29850}" name="Colonne12849"/>
    <tableColumn id="12850" xr3:uid="{B852247A-1BBA-44DC-B465-B867B5E60E2A}" name="Colonne12850"/>
    <tableColumn id="12851" xr3:uid="{ED627E67-E9B3-4F8C-9D70-6EC79FB03F39}" name="Colonne12851"/>
    <tableColumn id="12852" xr3:uid="{2D203057-7EF4-464F-AB91-7880926BB947}" name="Colonne12852"/>
    <tableColumn id="12853" xr3:uid="{836B6A0E-B480-43EA-A642-1F823BCCCA9E}" name="Colonne12853"/>
    <tableColumn id="12854" xr3:uid="{C6810849-1D53-4042-9745-16056D67F7FA}" name="Colonne12854"/>
    <tableColumn id="12855" xr3:uid="{8E28291B-1B17-46B7-AF36-3EDD702F9765}" name="Colonne12855"/>
    <tableColumn id="12856" xr3:uid="{BBC12EE7-DBAF-4411-A014-08CDA7F79745}" name="Colonne12856"/>
    <tableColumn id="12857" xr3:uid="{956771D9-4077-4BBA-A489-04A02A5998CE}" name="Colonne12857"/>
    <tableColumn id="12858" xr3:uid="{F929801D-EC80-4E0E-BA17-5BD1FFC85C84}" name="Colonne12858"/>
    <tableColumn id="12859" xr3:uid="{53A327CA-3388-45B2-AFF4-94F03F4D39A9}" name="Colonne12859"/>
    <tableColumn id="12860" xr3:uid="{4F41A546-8E8B-43B3-81A0-12EC212DAA99}" name="Colonne12860"/>
    <tableColumn id="12861" xr3:uid="{0E6306F0-5461-4D14-A905-1FAD2B014E7F}" name="Colonne12861"/>
    <tableColumn id="12862" xr3:uid="{3E8DB677-F3D8-4EF6-B110-9471714AC264}" name="Colonne12862"/>
    <tableColumn id="12863" xr3:uid="{62FE78CA-F4D8-43C3-8C8E-942D44AA3864}" name="Colonne12863"/>
    <tableColumn id="12864" xr3:uid="{F4AEFFDB-A5DB-4E82-B3C3-914266029F0F}" name="Colonne12864"/>
    <tableColumn id="12865" xr3:uid="{C9CCF39A-A976-4121-9549-597276F3F204}" name="Colonne12865"/>
    <tableColumn id="12866" xr3:uid="{F711D729-ED39-4382-AC2D-5DFA73F2DDC8}" name="Colonne12866"/>
    <tableColumn id="12867" xr3:uid="{DB5C9E8E-5450-40BA-9275-E1BA31220952}" name="Colonne12867"/>
    <tableColumn id="12868" xr3:uid="{A6B4283B-EFFF-4CBE-B656-63E740CFF44A}" name="Colonne12868"/>
    <tableColumn id="12869" xr3:uid="{44CF5472-4E9A-4A6D-AAD9-4AFE9CBF1293}" name="Colonne12869"/>
    <tableColumn id="12870" xr3:uid="{391DC0C3-8AA1-43A8-A6B3-A86A2981065F}" name="Colonne12870"/>
    <tableColumn id="12871" xr3:uid="{54247110-3F40-43C4-B662-D0E05831949C}" name="Colonne12871"/>
    <tableColumn id="12872" xr3:uid="{A044F1CD-E961-4606-B771-1C7C1A0B8B8D}" name="Colonne12872"/>
    <tableColumn id="12873" xr3:uid="{418FC150-9F47-4EC3-B47F-605C907B1536}" name="Colonne12873"/>
    <tableColumn id="12874" xr3:uid="{75D42D0E-3DF1-4B9E-B275-2AFA715032F4}" name="Colonne12874"/>
    <tableColumn id="12875" xr3:uid="{75CA7BFC-7724-4F93-8AF3-69818DBCFCAC}" name="Colonne12875"/>
    <tableColumn id="12876" xr3:uid="{D65A2835-0CDF-4C5D-A6C6-041791461F2B}" name="Colonne12876"/>
    <tableColumn id="12877" xr3:uid="{109B3BD4-F1DB-453B-9FCE-CA500DE805C2}" name="Colonne12877"/>
    <tableColumn id="12878" xr3:uid="{708C7353-4CCB-4AE7-BD0F-6C4F08773274}" name="Colonne12878"/>
    <tableColumn id="12879" xr3:uid="{7706B1DA-2936-4F91-B236-40ABE1F6C793}" name="Colonne12879"/>
    <tableColumn id="12880" xr3:uid="{63478AA8-19FF-420D-BFAD-055A883573CE}" name="Colonne12880"/>
    <tableColumn id="12881" xr3:uid="{E9EDC82A-7729-4985-B7F1-BC658FEE5787}" name="Colonne12881"/>
    <tableColumn id="12882" xr3:uid="{CE5E6E4B-A2D9-4B49-8215-6D9991BB6410}" name="Colonne12882"/>
    <tableColumn id="12883" xr3:uid="{6F1BE2FD-0862-4F82-AC84-7BD03EAC6182}" name="Colonne12883"/>
    <tableColumn id="12884" xr3:uid="{49D74C1F-8AD5-418F-8E40-FFF98D7A2F8E}" name="Colonne12884"/>
    <tableColumn id="12885" xr3:uid="{47893D3D-70A8-4A53-B5A4-3E78F7921847}" name="Colonne12885"/>
    <tableColumn id="12886" xr3:uid="{3A1B92BA-BA2E-4CCD-9CCA-ECE89CFFEEA5}" name="Colonne12886"/>
    <tableColumn id="12887" xr3:uid="{E1821DDD-46B5-4AD4-8326-86116C21B2F8}" name="Colonne12887"/>
    <tableColumn id="12888" xr3:uid="{3E7E56AC-3CDA-4B6C-82CE-84B44A036CF0}" name="Colonne12888"/>
    <tableColumn id="12889" xr3:uid="{D2EEC9AC-685F-41A2-A274-B08859D42827}" name="Colonne12889"/>
    <tableColumn id="12890" xr3:uid="{0F43AE01-0319-44FF-94E6-DBBDF41C5C54}" name="Colonne12890"/>
    <tableColumn id="12891" xr3:uid="{B5CBDBAE-A7D6-444E-AA59-AAA7DAAAE73A}" name="Colonne12891"/>
    <tableColumn id="12892" xr3:uid="{0F194365-8BBC-41FF-8E15-ECBB76190175}" name="Colonne12892"/>
    <tableColumn id="12893" xr3:uid="{65502EFB-5F4B-41D5-97C9-65770754B4A1}" name="Colonne12893"/>
    <tableColumn id="12894" xr3:uid="{FB44EB4C-AFA9-48E4-99C9-4C259406B3B1}" name="Colonne12894"/>
    <tableColumn id="12895" xr3:uid="{22D3AF3A-3AFF-4F30-9D71-B595439B18F4}" name="Colonne12895"/>
    <tableColumn id="12896" xr3:uid="{E72D333F-BD2B-401B-873E-437C19874F21}" name="Colonne12896"/>
    <tableColumn id="12897" xr3:uid="{7868519D-F0DC-436B-BC88-4AD7EA8577E7}" name="Colonne12897"/>
    <tableColumn id="12898" xr3:uid="{57ABC230-A764-4F73-AE61-F7FF5C32DC57}" name="Colonne12898"/>
    <tableColumn id="12899" xr3:uid="{C58FC667-4C83-45AE-B7FF-28AFA9E02D25}" name="Colonne12899"/>
    <tableColumn id="12900" xr3:uid="{4D52B035-D598-4EFC-936C-950690D39B61}" name="Colonne12900"/>
    <tableColumn id="12901" xr3:uid="{E7C02D21-6892-4C0D-BC3A-1AD3873A9253}" name="Colonne12901"/>
    <tableColumn id="12902" xr3:uid="{BDE1D74E-74B2-42A7-91EE-C5F9EB653433}" name="Colonne12902"/>
    <tableColumn id="12903" xr3:uid="{BFB97D6B-1042-4A35-8998-0B9C10551937}" name="Colonne12903"/>
    <tableColumn id="12904" xr3:uid="{6EDEA5B9-45A2-4C80-9C48-5EB4CB34B582}" name="Colonne12904"/>
    <tableColumn id="12905" xr3:uid="{061E646C-5631-41A5-9489-3E78B6AFDFE6}" name="Colonne12905"/>
    <tableColumn id="12906" xr3:uid="{B7BF2B71-1DFD-40C7-8A8F-E357DB4932BD}" name="Colonne12906"/>
    <tableColumn id="12907" xr3:uid="{1ED81D73-9ECF-4BAD-9CD3-CA99B545E777}" name="Colonne12907"/>
    <tableColumn id="12908" xr3:uid="{C8CC5CF6-29D2-42A2-B09D-16DA6444BC7C}" name="Colonne12908"/>
    <tableColumn id="12909" xr3:uid="{29416660-2959-492D-B5F3-80BDF2CB63B4}" name="Colonne12909"/>
    <tableColumn id="12910" xr3:uid="{58E8C640-4236-462B-AF2B-881B29D92A2F}" name="Colonne12910"/>
    <tableColumn id="12911" xr3:uid="{7138F97B-F323-40DF-B91E-CD7F55EA502F}" name="Colonne12911"/>
    <tableColumn id="12912" xr3:uid="{94534A73-ECD1-4859-85F1-30F2F862FED0}" name="Colonne12912"/>
    <tableColumn id="12913" xr3:uid="{8E09CE75-CD59-4428-87ED-CD2D2D28CA57}" name="Colonne12913"/>
    <tableColumn id="12914" xr3:uid="{3F9E6650-C19F-43E2-BFE2-238F968B8BFD}" name="Colonne12914"/>
    <tableColumn id="12915" xr3:uid="{587BE1BD-73B2-4669-82B8-74EC86450734}" name="Colonne12915"/>
    <tableColumn id="12916" xr3:uid="{C21F774D-0BCF-4AC4-9C43-1C869C9FDFFD}" name="Colonne12916"/>
    <tableColumn id="12917" xr3:uid="{C4FB9E3B-0E48-4627-905D-D5818637EBD8}" name="Colonne12917"/>
    <tableColumn id="12918" xr3:uid="{8EA0CA14-ED64-4C02-97CC-37679B253B5A}" name="Colonne12918"/>
    <tableColumn id="12919" xr3:uid="{D637D32E-2CAF-4F1E-A2A2-A73C0D76920C}" name="Colonne12919"/>
    <tableColumn id="12920" xr3:uid="{6899FC5A-159C-4404-89F1-96CCAF54103C}" name="Colonne12920"/>
    <tableColumn id="12921" xr3:uid="{F67AF917-92F2-47F3-8461-09EF1A2CC41E}" name="Colonne12921"/>
    <tableColumn id="12922" xr3:uid="{E7923B4E-389F-4961-91E1-43B2A78B7C86}" name="Colonne12922"/>
    <tableColumn id="12923" xr3:uid="{82A3412A-9376-495B-ACDC-D74F777EFD6C}" name="Colonne12923"/>
    <tableColumn id="12924" xr3:uid="{7C68983D-C1D8-429F-A726-57DF4ECE622C}" name="Colonne12924"/>
    <tableColumn id="12925" xr3:uid="{02B13040-A26E-406C-9DA8-FE60BD991B42}" name="Colonne12925"/>
    <tableColumn id="12926" xr3:uid="{7AF27923-388E-4544-8742-32ED906190D2}" name="Colonne12926"/>
    <tableColumn id="12927" xr3:uid="{E99047B8-E5EE-4ADD-8D9C-85B5563091B9}" name="Colonne12927"/>
    <tableColumn id="12928" xr3:uid="{7172CEDB-4755-4E1C-AAAF-7E0B19A59AC8}" name="Colonne12928"/>
    <tableColumn id="12929" xr3:uid="{66EC0656-B1DD-48B9-9F47-F9A8C50FD825}" name="Colonne12929"/>
    <tableColumn id="12930" xr3:uid="{5B07C847-1DB2-4D43-B6E1-13D7F27806B2}" name="Colonne12930"/>
    <tableColumn id="12931" xr3:uid="{0C515C06-985F-4ED0-8F69-09AE5ADAAA92}" name="Colonne12931"/>
    <tableColumn id="12932" xr3:uid="{17266CE4-067E-4BB8-964A-2FCA48528A58}" name="Colonne12932"/>
    <tableColumn id="12933" xr3:uid="{B278EACA-4033-4BF4-A881-8F4BF4927BB5}" name="Colonne12933"/>
    <tableColumn id="12934" xr3:uid="{73AC45B7-BA6A-4E08-A3A6-305A2960856A}" name="Colonne12934"/>
    <tableColumn id="12935" xr3:uid="{850D8032-39C5-402D-821E-288BD50800ED}" name="Colonne12935"/>
    <tableColumn id="12936" xr3:uid="{C0681DA3-9D1C-4EFC-8812-E01C311F5BAF}" name="Colonne12936"/>
    <tableColumn id="12937" xr3:uid="{93CAA922-2D9E-4869-83FD-3DA93FFD1E6E}" name="Colonne12937"/>
    <tableColumn id="12938" xr3:uid="{A5A605FA-AF68-4865-B2B3-3AF66EA800EE}" name="Colonne12938"/>
    <tableColumn id="12939" xr3:uid="{013D5CED-AF11-43A2-982F-7A258039649A}" name="Colonne12939"/>
    <tableColumn id="12940" xr3:uid="{CE24D653-8827-4CE8-BC62-E32E8EB0EC39}" name="Colonne12940"/>
    <tableColumn id="12941" xr3:uid="{B6EC4728-709A-4C2C-AA3A-3B35733005EB}" name="Colonne12941"/>
    <tableColumn id="12942" xr3:uid="{12FEE1E5-BF60-4164-9C9C-4B87953BDA1C}" name="Colonne12942"/>
    <tableColumn id="12943" xr3:uid="{0B8A470F-3991-48E5-9C75-6BED6917C7E8}" name="Colonne12943"/>
    <tableColumn id="12944" xr3:uid="{04D4FFD7-A633-4BEE-89CE-AA38FDE548CC}" name="Colonne12944"/>
    <tableColumn id="12945" xr3:uid="{46095252-8CFB-4B2B-8BE3-985116F18872}" name="Colonne12945"/>
    <tableColumn id="12946" xr3:uid="{D3D4E60E-8BC3-4BBE-B77E-3A1B058F93D8}" name="Colonne12946"/>
    <tableColumn id="12947" xr3:uid="{B4504FAC-CD3D-4646-9B81-BCD7626675BD}" name="Colonne12947"/>
    <tableColumn id="12948" xr3:uid="{BF178040-20CB-4A97-A37F-318FBCBE8019}" name="Colonne12948"/>
    <tableColumn id="12949" xr3:uid="{5B2A06A4-F77A-4DD1-8180-D1C116B502F5}" name="Colonne12949"/>
    <tableColumn id="12950" xr3:uid="{7821C6C9-C109-4EAA-82B8-04837D2D829A}" name="Colonne12950"/>
    <tableColumn id="12951" xr3:uid="{FFB465FF-5E83-4E49-9C10-EA6374354C30}" name="Colonne12951"/>
    <tableColumn id="12952" xr3:uid="{127EFDD5-C73B-4BFC-8768-9A4912BA9D07}" name="Colonne12952"/>
    <tableColumn id="12953" xr3:uid="{FEEDDF68-6D79-4FDA-B6BA-F3B812DF7F2A}" name="Colonne12953"/>
    <tableColumn id="12954" xr3:uid="{66836F22-2E65-4E5C-85F1-96989828E222}" name="Colonne12954"/>
    <tableColumn id="12955" xr3:uid="{3CCE5EEC-578F-4EF9-A116-392CE3D3B1D2}" name="Colonne12955"/>
    <tableColumn id="12956" xr3:uid="{81015B0E-BE47-45C3-8B33-C9A8CE0F5AF4}" name="Colonne12956"/>
    <tableColumn id="12957" xr3:uid="{004E8DC0-DD70-42B9-B6B3-1EA38D98CFE7}" name="Colonne12957"/>
    <tableColumn id="12958" xr3:uid="{D57BB8BC-5537-4463-BEDC-EC23E0E87419}" name="Colonne12958"/>
    <tableColumn id="12959" xr3:uid="{65EAD206-2829-4E9E-B81F-4B7026D946BA}" name="Colonne12959"/>
    <tableColumn id="12960" xr3:uid="{DDA53E4A-885A-40AD-B337-563D0E910119}" name="Colonne12960"/>
    <tableColumn id="12961" xr3:uid="{E5B81577-B89E-4937-A94D-32A60EA7F45A}" name="Colonne12961"/>
    <tableColumn id="12962" xr3:uid="{7B426E4C-EA5F-4E50-BBD5-A966CD47CB45}" name="Colonne12962"/>
    <tableColumn id="12963" xr3:uid="{9F6E8EAE-7338-4290-B874-39819C7D6A60}" name="Colonne12963"/>
    <tableColumn id="12964" xr3:uid="{91197772-79C1-4F0A-9BC7-B7F6E0826FE8}" name="Colonne12964"/>
    <tableColumn id="12965" xr3:uid="{D444DF85-616A-4057-83AD-18758A6543D3}" name="Colonne12965"/>
    <tableColumn id="12966" xr3:uid="{E6C224B0-F1A4-4FCF-B195-B4B92917C22A}" name="Colonne12966"/>
    <tableColumn id="12967" xr3:uid="{E630BBB8-E872-457E-9677-AB5D9E33E95E}" name="Colonne12967"/>
    <tableColumn id="12968" xr3:uid="{008602C6-918A-409E-A33A-D496F42CA0C6}" name="Colonne12968"/>
    <tableColumn id="12969" xr3:uid="{598184F1-CD93-4562-A8F1-8E56E56904DD}" name="Colonne12969"/>
    <tableColumn id="12970" xr3:uid="{403E28B3-E727-4C69-9008-67A3E8AE463D}" name="Colonne12970"/>
    <tableColumn id="12971" xr3:uid="{54D010AA-E7D1-43B1-8CAB-A94B76D277C0}" name="Colonne12971"/>
    <tableColumn id="12972" xr3:uid="{49193436-E23D-43F5-971A-7A2B368F2B73}" name="Colonne12972"/>
    <tableColumn id="12973" xr3:uid="{575D506D-9993-46E9-8374-069305187B71}" name="Colonne12973"/>
    <tableColumn id="12974" xr3:uid="{8EA19561-EEC1-4153-9768-B8BC80738C44}" name="Colonne12974"/>
    <tableColumn id="12975" xr3:uid="{BA7698AD-1B71-4CC9-9292-B8F020C6C979}" name="Colonne12975"/>
    <tableColumn id="12976" xr3:uid="{2A23ABDF-4A68-4ECB-9A8A-7481E90BE74E}" name="Colonne12976"/>
    <tableColumn id="12977" xr3:uid="{8A751C6F-CBF0-483A-9FD2-7ADD7C73EE16}" name="Colonne12977"/>
    <tableColumn id="12978" xr3:uid="{1D29DD5C-3932-458E-BD3F-9680FAB24A07}" name="Colonne12978"/>
    <tableColumn id="12979" xr3:uid="{EA7A3D01-ED89-4EE8-A1C4-D2F6E7A06368}" name="Colonne12979"/>
    <tableColumn id="12980" xr3:uid="{FB744CE3-E7BB-43E3-90AF-40C8EE7A647F}" name="Colonne12980"/>
    <tableColumn id="12981" xr3:uid="{7ED2BA0C-F6AF-405D-AEA0-14816B6FE107}" name="Colonne12981"/>
    <tableColumn id="12982" xr3:uid="{FF967600-FE68-4667-85F9-23301B516DC7}" name="Colonne12982"/>
    <tableColumn id="12983" xr3:uid="{A0DF587A-C017-4A53-AAD7-0E3DC08D2063}" name="Colonne12983"/>
    <tableColumn id="12984" xr3:uid="{BCEFB4F9-CFBF-4B55-AB57-DC073A6394F9}" name="Colonne12984"/>
    <tableColumn id="12985" xr3:uid="{BDB55A98-EE26-43B3-A84B-A24964923913}" name="Colonne12985"/>
    <tableColumn id="12986" xr3:uid="{893A93A3-7D9B-44FB-BDE4-45077027275E}" name="Colonne12986"/>
    <tableColumn id="12987" xr3:uid="{E3D01671-98CE-4DAA-9CD4-56CFA26029A9}" name="Colonne12987"/>
    <tableColumn id="12988" xr3:uid="{EC29408F-B5B4-4A76-8D17-F29B424EEB86}" name="Colonne12988"/>
    <tableColumn id="12989" xr3:uid="{85B4E962-3CD8-42B3-AA76-F96BC7141FC4}" name="Colonne12989"/>
    <tableColumn id="12990" xr3:uid="{AB8B1B9B-A8AD-4387-87D5-8C1C586D7F84}" name="Colonne12990"/>
    <tableColumn id="12991" xr3:uid="{B48534C7-7FBC-4B9A-9DB3-7A43ED9928ED}" name="Colonne12991"/>
    <tableColumn id="12992" xr3:uid="{6B27AEF3-061D-4E2E-8A34-E2D1C9E10FF7}" name="Colonne12992"/>
    <tableColumn id="12993" xr3:uid="{C38B5990-D2A0-4D49-84CC-19AF888CA1A6}" name="Colonne12993"/>
    <tableColumn id="12994" xr3:uid="{AF27F0EA-C43A-4845-B323-07A87A58C215}" name="Colonne12994"/>
    <tableColumn id="12995" xr3:uid="{E02D157D-7BCC-425C-9FC7-FAF552958A4C}" name="Colonne12995"/>
    <tableColumn id="12996" xr3:uid="{71AAA5B0-075D-4D4D-B97F-8EE08CBE00FD}" name="Colonne12996"/>
    <tableColumn id="12997" xr3:uid="{A0AEB0F1-DBF9-45C6-9CB5-DD859675348C}" name="Colonne12997"/>
    <tableColumn id="12998" xr3:uid="{B894E942-CA38-4128-AC0D-1440DCBC1C62}" name="Colonne12998"/>
    <tableColumn id="12999" xr3:uid="{8E27B225-651A-4A49-9F08-5677E8C8BB16}" name="Colonne12999"/>
    <tableColumn id="13000" xr3:uid="{6D7BF477-80F1-43D3-8355-E59917CDC52B}" name="Colonne13000"/>
    <tableColumn id="13001" xr3:uid="{4B9C174B-1A7B-4EA9-B71B-E8D2523C8074}" name="Colonne13001"/>
    <tableColumn id="13002" xr3:uid="{EA418A1F-6A12-44EE-BFEF-4E66C4DE2907}" name="Colonne13002"/>
    <tableColumn id="13003" xr3:uid="{3692AD7F-551C-4A5B-AB18-0345A2702AB2}" name="Colonne13003"/>
    <tableColumn id="13004" xr3:uid="{E44E58E1-276E-4C2F-9D58-0C3FA0133843}" name="Colonne13004"/>
    <tableColumn id="13005" xr3:uid="{CCBBC6F9-09A9-40E9-9945-582544CB045B}" name="Colonne13005"/>
    <tableColumn id="13006" xr3:uid="{008253FB-ADFD-4BD4-8CED-EA4FC8363B63}" name="Colonne13006"/>
    <tableColumn id="13007" xr3:uid="{847DDD49-A724-43C3-9A8D-2ACF30FD07B9}" name="Colonne13007"/>
    <tableColumn id="13008" xr3:uid="{480CBC18-357D-47C1-BFD4-83FB53D1FE36}" name="Colonne13008"/>
    <tableColumn id="13009" xr3:uid="{ACF199BC-28F9-44C5-8165-16127AEF3D0F}" name="Colonne13009"/>
    <tableColumn id="13010" xr3:uid="{557E6E35-5998-4A26-BCF5-09DE2C852EFE}" name="Colonne13010"/>
    <tableColumn id="13011" xr3:uid="{38EE275A-6A41-436D-B948-5BCD6092E2A3}" name="Colonne13011"/>
    <tableColumn id="13012" xr3:uid="{E51EDC2C-AC36-4A07-B1AB-473E5246DACF}" name="Colonne13012"/>
    <tableColumn id="13013" xr3:uid="{9C655006-6794-4C46-BA30-8CE8E1DE5963}" name="Colonne13013"/>
    <tableColumn id="13014" xr3:uid="{4BEA75F7-45FE-49AD-BC78-353B6E3945CA}" name="Colonne13014"/>
    <tableColumn id="13015" xr3:uid="{5A6CA5FC-244B-40E5-A064-9B132BF8A2CC}" name="Colonne13015"/>
    <tableColumn id="13016" xr3:uid="{A5426F0F-1E7C-485D-9558-16B5072E5973}" name="Colonne13016"/>
    <tableColumn id="13017" xr3:uid="{8971C453-2C7E-4599-865D-176FD3279B05}" name="Colonne13017"/>
    <tableColumn id="13018" xr3:uid="{56B00762-80A6-4456-A22E-FCB2C696A5AD}" name="Colonne13018"/>
    <tableColumn id="13019" xr3:uid="{677AD282-30C1-4139-AA1F-423666B0CE60}" name="Colonne13019"/>
    <tableColumn id="13020" xr3:uid="{F3849E99-A643-45CC-AB7E-EA9A858FE5AC}" name="Colonne13020"/>
    <tableColumn id="13021" xr3:uid="{78A0B4C0-88B2-463B-A19C-EBB71654ABB7}" name="Colonne13021"/>
    <tableColumn id="13022" xr3:uid="{0B18494D-BE87-4EBC-9FB8-FE6D14E9E14E}" name="Colonne13022"/>
    <tableColumn id="13023" xr3:uid="{02C56B4F-0702-46E4-A874-4DE9B23B57C6}" name="Colonne13023"/>
    <tableColumn id="13024" xr3:uid="{C3EA275F-3A9C-4800-99DF-371D925C3585}" name="Colonne13024"/>
    <tableColumn id="13025" xr3:uid="{41B7178C-A22B-4152-8A92-0754B051B5F8}" name="Colonne13025"/>
    <tableColumn id="13026" xr3:uid="{B9F17244-FED9-41B6-A32B-E8A423AA072B}" name="Colonne13026"/>
    <tableColumn id="13027" xr3:uid="{7547D3B8-94FB-4107-83F8-E9B31D27A9E4}" name="Colonne13027"/>
    <tableColumn id="13028" xr3:uid="{BAB59E77-57CF-46E9-80B2-E62AED4003A6}" name="Colonne13028"/>
    <tableColumn id="13029" xr3:uid="{3349A91F-58C7-434D-85C0-9EEF06F0704A}" name="Colonne13029"/>
    <tableColumn id="13030" xr3:uid="{B20B93F4-FC8F-4FFE-A026-684982C4D993}" name="Colonne13030"/>
    <tableColumn id="13031" xr3:uid="{CD36179D-F940-4C53-96C2-AABF943911C7}" name="Colonne13031"/>
    <tableColumn id="13032" xr3:uid="{A6039B7C-A5F5-4DC9-B5E6-F3F9821061C5}" name="Colonne13032"/>
    <tableColumn id="13033" xr3:uid="{DCBE2D89-F046-4E01-BC2D-813204D43E55}" name="Colonne13033"/>
    <tableColumn id="13034" xr3:uid="{46E9E3BF-C02F-480A-A9CD-ADBC77837818}" name="Colonne13034"/>
    <tableColumn id="13035" xr3:uid="{2A6E3467-6F69-456C-8209-69D7C0909DC9}" name="Colonne13035"/>
    <tableColumn id="13036" xr3:uid="{CCE4DDC6-BC51-4CDA-9413-6D664BC05FE4}" name="Colonne13036"/>
    <tableColumn id="13037" xr3:uid="{39092A18-9122-4229-B025-69374CAAAD17}" name="Colonne13037"/>
    <tableColumn id="13038" xr3:uid="{DC98F752-6B46-47B3-8449-EB9B1D02EB5F}" name="Colonne13038"/>
    <tableColumn id="13039" xr3:uid="{A4618529-6697-4C0B-A346-D608A87C7666}" name="Colonne13039"/>
    <tableColumn id="13040" xr3:uid="{3B9F3906-67EB-4D4F-B20D-D6B7F2D8BDFB}" name="Colonne13040"/>
    <tableColumn id="13041" xr3:uid="{DDEBC0E7-19A5-48BE-9F07-B68724A75315}" name="Colonne13041"/>
    <tableColumn id="13042" xr3:uid="{D074921D-2F94-4465-A415-7FB472008B5E}" name="Colonne13042"/>
    <tableColumn id="13043" xr3:uid="{249F6ECD-F482-4BBE-9BD7-7EAEB561C3E2}" name="Colonne13043"/>
    <tableColumn id="13044" xr3:uid="{F57FF90B-F76E-4B0F-B827-DC5903224E1C}" name="Colonne13044"/>
    <tableColumn id="13045" xr3:uid="{EEB945B1-455E-4E5D-8EB6-49060FFBBE79}" name="Colonne13045"/>
    <tableColumn id="13046" xr3:uid="{8F4B15F4-6076-4ACC-99D4-265DBF46844B}" name="Colonne13046"/>
    <tableColumn id="13047" xr3:uid="{70DF20E2-6EE5-4FEA-8420-E5C3739FFD01}" name="Colonne13047"/>
    <tableColumn id="13048" xr3:uid="{5CD10E77-4C90-4A31-9623-1B4DBA0CACAA}" name="Colonne13048"/>
    <tableColumn id="13049" xr3:uid="{D5AA857A-8A7B-4F38-9599-1117D23AFEFB}" name="Colonne13049"/>
    <tableColumn id="13050" xr3:uid="{C60D7235-C191-4865-A35C-3B51BC1DB7AA}" name="Colonne13050"/>
    <tableColumn id="13051" xr3:uid="{40C0472C-E949-4D50-9B84-2677E6688B10}" name="Colonne13051"/>
    <tableColumn id="13052" xr3:uid="{71B50ACC-1AA2-480E-AACF-4197FD54F254}" name="Colonne13052"/>
    <tableColumn id="13053" xr3:uid="{6C27798F-3B4B-409A-A1F2-BBEEED022506}" name="Colonne13053"/>
    <tableColumn id="13054" xr3:uid="{7F5C4D5A-81D0-4FA8-980C-FF3EB92092D5}" name="Colonne13054"/>
    <tableColumn id="13055" xr3:uid="{C9818C2F-B6D5-4F6B-ABD8-FFDF13759FF5}" name="Colonne13055"/>
    <tableColumn id="13056" xr3:uid="{4ACF307E-34D4-40BB-913C-F2EAFFD243E3}" name="Colonne13056"/>
    <tableColumn id="13057" xr3:uid="{8009A0B6-6711-4C45-ADA1-62FD97674BC4}" name="Colonne13057"/>
    <tableColumn id="13058" xr3:uid="{71FE9CED-3369-4E48-9CCD-C7D01290EC68}" name="Colonne13058"/>
    <tableColumn id="13059" xr3:uid="{9F1DC83D-16C8-43F8-96C8-BA7262938B65}" name="Colonne13059"/>
    <tableColumn id="13060" xr3:uid="{F6BAEA3F-F7D4-43C7-B9D9-018459F1BB25}" name="Colonne13060"/>
    <tableColumn id="13061" xr3:uid="{33388476-C25C-4BF9-B28B-D0D893DAD075}" name="Colonne13061"/>
    <tableColumn id="13062" xr3:uid="{BB5C6866-6071-4E4E-9050-B6BE17F9A36F}" name="Colonne13062"/>
    <tableColumn id="13063" xr3:uid="{A1E64D06-AAE1-40A3-987F-1727B13A7C40}" name="Colonne13063"/>
    <tableColumn id="13064" xr3:uid="{ACCC8CB5-D72D-4BCD-8AA5-957FDBD0AA62}" name="Colonne13064"/>
    <tableColumn id="13065" xr3:uid="{E3616B85-73CB-457F-99B3-D627578D6E6A}" name="Colonne13065"/>
    <tableColumn id="13066" xr3:uid="{7EF0969F-E42F-45CE-BB43-1A293801CDA0}" name="Colonne13066"/>
    <tableColumn id="13067" xr3:uid="{C1B9AA08-F05C-4A5B-AB7C-C11C473D9177}" name="Colonne13067"/>
    <tableColumn id="13068" xr3:uid="{DA554708-0710-45B7-B74B-308FA70E4548}" name="Colonne13068"/>
    <tableColumn id="13069" xr3:uid="{E4448BF4-59E0-4562-973E-9D8382BDF78E}" name="Colonne13069"/>
    <tableColumn id="13070" xr3:uid="{6084ADD7-A49C-4E20-BDA7-FDF482C4EBDC}" name="Colonne13070"/>
    <tableColumn id="13071" xr3:uid="{83BB283E-21A6-40A2-AA43-04A38E2C38DF}" name="Colonne13071"/>
    <tableColumn id="13072" xr3:uid="{68229D9B-7AE9-4FDE-8D75-73BC4B6CBEF8}" name="Colonne13072"/>
    <tableColumn id="13073" xr3:uid="{4F6E08C1-3671-4C33-BBAE-B68A16765848}" name="Colonne13073"/>
    <tableColumn id="13074" xr3:uid="{97FE5E6E-F4D1-4C8A-BBF1-8F54F0B4D0DC}" name="Colonne13074"/>
    <tableColumn id="13075" xr3:uid="{B3C53ECB-081D-4522-BFB8-7CD400B1A60D}" name="Colonne13075"/>
    <tableColumn id="13076" xr3:uid="{588F37E3-86E5-4ADD-A46D-85F5A4638383}" name="Colonne13076"/>
    <tableColumn id="13077" xr3:uid="{AABB3213-758C-4D2A-8DBF-BA532F8EFC2E}" name="Colonne13077"/>
    <tableColumn id="13078" xr3:uid="{BFE1A04F-7FEE-40F9-8EB4-5350896035DA}" name="Colonne13078"/>
    <tableColumn id="13079" xr3:uid="{2303B096-D55D-4E4E-BC44-F9CE118CE5BF}" name="Colonne13079"/>
    <tableColumn id="13080" xr3:uid="{A4AD42A4-664F-44B0-83DB-0CEBE5560BCD}" name="Colonne13080"/>
    <tableColumn id="13081" xr3:uid="{D42742A0-7D9A-46F9-BF2E-96384E0B0E16}" name="Colonne13081"/>
    <tableColumn id="13082" xr3:uid="{EB9670AC-CA4C-423D-B8EC-9925E908503F}" name="Colonne13082"/>
    <tableColumn id="13083" xr3:uid="{BD35CEFE-8039-47AB-9710-C21B5EB81776}" name="Colonne13083"/>
    <tableColumn id="13084" xr3:uid="{90B52027-8C1C-4A6C-85BF-AF10C71E5911}" name="Colonne13084"/>
    <tableColumn id="13085" xr3:uid="{10C65CD4-73CF-4E74-9CE2-3EB932FF3F29}" name="Colonne13085"/>
    <tableColumn id="13086" xr3:uid="{3FB71D68-BA21-44F4-9DA9-3FB8C392A9EC}" name="Colonne13086"/>
    <tableColumn id="13087" xr3:uid="{9658E47C-28A3-4F16-8A9C-02642DB1D37B}" name="Colonne13087"/>
    <tableColumn id="13088" xr3:uid="{719F4110-B642-4B16-A827-BE22FF6DAB55}" name="Colonne13088"/>
    <tableColumn id="13089" xr3:uid="{3998D3F4-3EDC-4A28-A277-07E5B0340145}" name="Colonne13089"/>
    <tableColumn id="13090" xr3:uid="{F16CCF50-C663-4B4F-A280-3C839FBEE651}" name="Colonne13090"/>
    <tableColumn id="13091" xr3:uid="{2E74B344-4642-4A64-969D-A3DDE7D44342}" name="Colonne13091"/>
    <tableColumn id="13092" xr3:uid="{10051FF4-C49B-4A8E-AED5-B328B299A975}" name="Colonne13092"/>
    <tableColumn id="13093" xr3:uid="{74F417C9-C113-4EF6-9449-7193C2E6BD89}" name="Colonne13093"/>
    <tableColumn id="13094" xr3:uid="{BB029DF6-D425-40EE-A5C1-A507CD3C097B}" name="Colonne13094"/>
    <tableColumn id="13095" xr3:uid="{A42375A0-CB48-4097-B97E-6BEB21C3ECAA}" name="Colonne13095"/>
    <tableColumn id="13096" xr3:uid="{27A2F6A0-0ADC-48BC-81C3-7568FEC4BB44}" name="Colonne13096"/>
    <tableColumn id="13097" xr3:uid="{A3916920-C6ED-4E88-B0D8-AA0657752BFA}" name="Colonne13097"/>
    <tableColumn id="13098" xr3:uid="{D4BF5946-3C51-463A-959E-53748696F5B9}" name="Colonne13098"/>
    <tableColumn id="13099" xr3:uid="{A562940B-DBCE-4210-A918-4A1C12455544}" name="Colonne13099"/>
    <tableColumn id="13100" xr3:uid="{3DACF967-426E-4507-BA3B-E6AE0A371BF5}" name="Colonne13100"/>
    <tableColumn id="13101" xr3:uid="{6100469B-034B-4E46-A7F4-CF9610480E40}" name="Colonne13101"/>
    <tableColumn id="13102" xr3:uid="{00236B9F-D886-4D89-B474-14E82813E8CB}" name="Colonne13102"/>
    <tableColumn id="13103" xr3:uid="{9FEADFFE-83F8-43B4-87C4-E0D62FB49359}" name="Colonne13103"/>
    <tableColumn id="13104" xr3:uid="{3F7D1802-BF2E-4A45-BB1A-2D64C6A54728}" name="Colonne13104"/>
    <tableColumn id="13105" xr3:uid="{DB85F9EA-2FB5-4F1B-BF6C-FEBA69D148E8}" name="Colonne13105"/>
    <tableColumn id="13106" xr3:uid="{213794F4-9AAF-454D-9510-93795A3790AA}" name="Colonne13106"/>
    <tableColumn id="13107" xr3:uid="{923CDB52-6F2F-4F13-96A2-63987BE2CB44}" name="Colonne13107"/>
    <tableColumn id="13108" xr3:uid="{24F31B4B-506E-4CA2-A6DB-4A0B469FC456}" name="Colonne13108"/>
    <tableColumn id="13109" xr3:uid="{9B5E7CEC-CA55-4F5F-8000-8FD6133DCDB6}" name="Colonne13109"/>
    <tableColumn id="13110" xr3:uid="{8DCCE288-03AD-47CF-A789-343EDC825FBF}" name="Colonne13110"/>
    <tableColumn id="13111" xr3:uid="{66B9D2E0-4225-4F3A-A0EC-0ED6DF5BC18E}" name="Colonne13111"/>
    <tableColumn id="13112" xr3:uid="{A320154E-DE44-4DEA-B5E7-5ED294144FFB}" name="Colonne13112"/>
    <tableColumn id="13113" xr3:uid="{AD3E211F-BF45-4256-98BC-0A3CEAEA58E5}" name="Colonne13113"/>
    <tableColumn id="13114" xr3:uid="{F647A512-5A21-4473-9E73-3F1879C7A014}" name="Colonne13114"/>
    <tableColumn id="13115" xr3:uid="{444833CA-410C-4791-9FB8-04C2D5A436F8}" name="Colonne13115"/>
    <tableColumn id="13116" xr3:uid="{498551B4-009D-4161-AFB8-DB33A4051EBC}" name="Colonne13116"/>
    <tableColumn id="13117" xr3:uid="{80AB96F8-8A9B-48D5-AE94-16CDB983D99C}" name="Colonne13117"/>
    <tableColumn id="13118" xr3:uid="{AA7AB04C-0CE1-48E6-AA4C-CF28D4EEA579}" name="Colonne13118"/>
    <tableColumn id="13119" xr3:uid="{A796364D-29B2-46D5-AAC3-8EDF74FA0D09}" name="Colonne13119"/>
    <tableColumn id="13120" xr3:uid="{1EF87614-A9AC-47F4-8D1D-5D967324E0B4}" name="Colonne13120"/>
    <tableColumn id="13121" xr3:uid="{F30C8177-6FF9-4D6F-8EC4-B5D992750E86}" name="Colonne13121"/>
    <tableColumn id="13122" xr3:uid="{742228BA-DB91-4281-8ADB-5F136C2DE604}" name="Colonne13122"/>
    <tableColumn id="13123" xr3:uid="{E8C056D8-C88E-49D6-9045-3CBE63D2DC38}" name="Colonne13123"/>
    <tableColumn id="13124" xr3:uid="{E85AEB4D-C2CA-41AB-A35D-D393688957E5}" name="Colonne13124"/>
    <tableColumn id="13125" xr3:uid="{B1DDE462-BF77-44B7-BCE2-1AAC54B7D180}" name="Colonne13125"/>
    <tableColumn id="13126" xr3:uid="{56735A28-9A4B-402E-9B5F-8C9A58CF345B}" name="Colonne13126"/>
    <tableColumn id="13127" xr3:uid="{90C53865-54A9-4ECC-A5C9-3FE95FD14D8D}" name="Colonne13127"/>
    <tableColumn id="13128" xr3:uid="{3A1A3CCD-AA3D-47F4-B500-4D07BDD226FD}" name="Colonne13128"/>
    <tableColumn id="13129" xr3:uid="{D2231AD3-1BD9-4760-9373-003AAB590C0C}" name="Colonne13129"/>
    <tableColumn id="13130" xr3:uid="{D99E6B62-6CFF-4F53-B552-254493318AFF}" name="Colonne13130"/>
    <tableColumn id="13131" xr3:uid="{CF87E7BF-A65F-474E-AB62-C6FF98908FF5}" name="Colonne13131"/>
    <tableColumn id="13132" xr3:uid="{C02E3C4A-9F90-4206-A518-3229B6E6C8B3}" name="Colonne13132"/>
    <tableColumn id="13133" xr3:uid="{4CBC822B-6E2C-44B7-8FE5-28CA56123E9B}" name="Colonne13133"/>
    <tableColumn id="13134" xr3:uid="{5D6FC7F8-68AA-4BF2-9246-D2FEBDD69E18}" name="Colonne13134"/>
    <tableColumn id="13135" xr3:uid="{4DCFC89E-081D-4A06-9FF5-BB25D0F50085}" name="Colonne13135"/>
    <tableColumn id="13136" xr3:uid="{4F1EB951-F707-44D0-9FE3-AE5CD51D2904}" name="Colonne13136"/>
    <tableColumn id="13137" xr3:uid="{36A222D1-6505-4821-A0DC-A1F0B047C427}" name="Colonne13137"/>
    <tableColumn id="13138" xr3:uid="{F8F3A38C-3C65-44F8-8DC3-C1CC49A11BD7}" name="Colonne13138"/>
    <tableColumn id="13139" xr3:uid="{F7FA964A-F279-4723-8DD3-081F26663E2A}" name="Colonne13139"/>
    <tableColumn id="13140" xr3:uid="{E0440A0B-4ECB-42FD-98F3-B2A2C900485A}" name="Colonne13140"/>
    <tableColumn id="13141" xr3:uid="{103647D5-9DDC-4F7A-B55B-F9967AE28CCB}" name="Colonne13141"/>
    <tableColumn id="13142" xr3:uid="{603652D6-CB70-41F3-A325-E3B8D24CD476}" name="Colonne13142"/>
    <tableColumn id="13143" xr3:uid="{E1F7E03A-9C65-438D-9723-FC699D5A22C5}" name="Colonne13143"/>
    <tableColumn id="13144" xr3:uid="{0466A783-E363-43BF-8993-465ABA7128EE}" name="Colonne13144"/>
    <tableColumn id="13145" xr3:uid="{9385DCAA-699B-4120-B30C-44A2386325FC}" name="Colonne13145"/>
    <tableColumn id="13146" xr3:uid="{DBBABAEC-C39D-496A-881F-F861D70CCA9D}" name="Colonne13146"/>
    <tableColumn id="13147" xr3:uid="{DCEC5AA4-47EA-4A77-87C4-8FB1969F8118}" name="Colonne13147"/>
    <tableColumn id="13148" xr3:uid="{55683D7B-5573-4219-8E15-CE45BAEF17CC}" name="Colonne13148"/>
    <tableColumn id="13149" xr3:uid="{2E1A82EA-4586-4A1E-A819-07705D7F0B0D}" name="Colonne13149"/>
    <tableColumn id="13150" xr3:uid="{88D203B2-BB1E-4FDF-BE60-B3DCDAEBC140}" name="Colonne13150"/>
    <tableColumn id="13151" xr3:uid="{3683BACC-5B64-4566-9B52-126B6D4F3EF0}" name="Colonne13151"/>
    <tableColumn id="13152" xr3:uid="{FD2CB52A-C553-4F1A-8849-FD6BFC163BBB}" name="Colonne13152"/>
    <tableColumn id="13153" xr3:uid="{6291F88A-B2EC-43D6-9BD2-7E4EFF17D11C}" name="Colonne13153"/>
    <tableColumn id="13154" xr3:uid="{2A0542C1-8552-4370-A864-E7C9F0BF5242}" name="Colonne13154"/>
    <tableColumn id="13155" xr3:uid="{1468202D-A1A1-4BF1-B8DC-C7C7C213EE62}" name="Colonne13155"/>
    <tableColumn id="13156" xr3:uid="{E058A96E-394A-47DD-9C23-176F624B2EF3}" name="Colonne13156"/>
    <tableColumn id="13157" xr3:uid="{16F05B86-9F9B-4065-ACD6-8E397AAB49A1}" name="Colonne13157"/>
    <tableColumn id="13158" xr3:uid="{EBA5D66C-6038-40AC-9B8E-8B205840249D}" name="Colonne13158"/>
    <tableColumn id="13159" xr3:uid="{6A39CB58-FF5E-43FB-A834-9A5411A2C6C2}" name="Colonne13159"/>
    <tableColumn id="13160" xr3:uid="{4D620ABC-C5DD-46DF-B5E5-9020AC86BEFC}" name="Colonne13160"/>
    <tableColumn id="13161" xr3:uid="{F28AB7F6-C9D1-4A51-BC51-EBA398CCBC13}" name="Colonne13161"/>
    <tableColumn id="13162" xr3:uid="{1397D73A-4D26-43EE-A3F2-B7F031D1589E}" name="Colonne13162"/>
    <tableColumn id="13163" xr3:uid="{0C181073-801F-4CFF-B7F3-978B280A2DAC}" name="Colonne13163"/>
    <tableColumn id="13164" xr3:uid="{7C7363BD-114C-4FCA-8C67-BA168A0E79E5}" name="Colonne13164"/>
    <tableColumn id="13165" xr3:uid="{9A212F03-8E65-4025-9B5F-329CCB75A3A0}" name="Colonne13165"/>
    <tableColumn id="13166" xr3:uid="{AD92E5BB-BAB2-45B9-BC9D-03132D213311}" name="Colonne13166"/>
    <tableColumn id="13167" xr3:uid="{0DF042AC-3757-4005-80F8-A0FA0D889E86}" name="Colonne13167"/>
    <tableColumn id="13168" xr3:uid="{ABB6DBD9-064A-49DD-9437-C53B158F0392}" name="Colonne13168"/>
    <tableColumn id="13169" xr3:uid="{DF945029-61CC-4A95-AF1C-C6DDBE12F41A}" name="Colonne13169"/>
    <tableColumn id="13170" xr3:uid="{C2B19BEC-C8DB-42A4-94B3-AA3CDF716AB7}" name="Colonne13170"/>
    <tableColumn id="13171" xr3:uid="{A8A7BB7E-D1F7-4D87-84AB-09FE360FCADC}" name="Colonne13171"/>
    <tableColumn id="13172" xr3:uid="{53C39413-9A40-45D0-8626-A341907471A6}" name="Colonne13172"/>
    <tableColumn id="13173" xr3:uid="{11B23D7E-CF79-4132-A688-5F80F947881D}" name="Colonne13173"/>
    <tableColumn id="13174" xr3:uid="{39EAF924-EDC9-46BE-B34B-62A3454C9BD9}" name="Colonne13174"/>
    <tableColumn id="13175" xr3:uid="{75D2BA5E-DC95-4EB4-B734-A0D9C1BC2BB3}" name="Colonne13175"/>
    <tableColumn id="13176" xr3:uid="{365AEC22-1923-4D04-801F-EE3A85D2B1CF}" name="Colonne13176"/>
    <tableColumn id="13177" xr3:uid="{7BA4B357-233D-47EE-9EF5-EFF0B31E7E0B}" name="Colonne13177"/>
    <tableColumn id="13178" xr3:uid="{19948500-A208-488B-B9A0-D51B489A8577}" name="Colonne13178"/>
    <tableColumn id="13179" xr3:uid="{CD529063-27E0-4739-8E6F-DC654E140D88}" name="Colonne13179"/>
    <tableColumn id="13180" xr3:uid="{34C96AD1-498D-4E99-941B-CB0E0FA9CEDA}" name="Colonne13180"/>
    <tableColumn id="13181" xr3:uid="{64AEC10F-7398-452A-B24B-F83CAA493ED6}" name="Colonne13181"/>
    <tableColumn id="13182" xr3:uid="{B6345DF8-2BC3-48DC-8376-3AF9D4295610}" name="Colonne13182"/>
    <tableColumn id="13183" xr3:uid="{0E0DE513-CF53-459D-BC69-5314F38BAD32}" name="Colonne13183"/>
    <tableColumn id="13184" xr3:uid="{6750777A-BB77-4B6B-97F8-C6FB73151307}" name="Colonne13184"/>
    <tableColumn id="13185" xr3:uid="{9AF3B75B-BFFA-4D7E-9758-568603DBA9A9}" name="Colonne13185"/>
    <tableColumn id="13186" xr3:uid="{7213E00D-3D17-4FAF-AB40-C43F06D50D78}" name="Colonne13186"/>
    <tableColumn id="13187" xr3:uid="{DEEED115-D14F-4424-AD9F-0F7F7336B357}" name="Colonne13187"/>
    <tableColumn id="13188" xr3:uid="{CDBD40BE-7D8A-437E-AE4C-76F12A5FAD82}" name="Colonne13188"/>
    <tableColumn id="13189" xr3:uid="{97EBCCB8-A868-4F44-A6AA-5881F63F5ACA}" name="Colonne13189"/>
    <tableColumn id="13190" xr3:uid="{0ECDBB74-2CC6-44BE-9C07-B2E8D1E26C6A}" name="Colonne13190"/>
    <tableColumn id="13191" xr3:uid="{821A2329-3E1D-4921-B427-799C616BC30F}" name="Colonne13191"/>
    <tableColumn id="13192" xr3:uid="{C2BBC295-2005-4204-BEC3-9E475CCC1B82}" name="Colonne13192"/>
    <tableColumn id="13193" xr3:uid="{7293F299-1A04-4832-A16E-B2913E9C07BE}" name="Colonne13193"/>
    <tableColumn id="13194" xr3:uid="{5A0136B8-AF36-41AF-AB3E-98E2A25CDEBD}" name="Colonne13194"/>
    <tableColumn id="13195" xr3:uid="{D7C1C9EB-DFD7-40B9-A7B8-6785CB65A4B0}" name="Colonne13195"/>
    <tableColumn id="13196" xr3:uid="{2AD90DC3-D10E-40F1-A865-8268D0584EC0}" name="Colonne13196"/>
    <tableColumn id="13197" xr3:uid="{34641B33-61CF-4109-9A0F-F4BEF4215427}" name="Colonne13197"/>
    <tableColumn id="13198" xr3:uid="{9BF99B08-F70C-4BD4-AD80-346DF52758B3}" name="Colonne13198"/>
    <tableColumn id="13199" xr3:uid="{66EC0716-3351-453B-B93E-A047E546D6FB}" name="Colonne13199"/>
    <tableColumn id="13200" xr3:uid="{B9FED0CA-12B7-4235-A5BB-904D06F16696}" name="Colonne13200"/>
    <tableColumn id="13201" xr3:uid="{4645DA85-AB14-4FD7-9989-10D84B55014F}" name="Colonne13201"/>
    <tableColumn id="13202" xr3:uid="{353B94D7-798A-48CF-89B5-5EF8B76B10AB}" name="Colonne13202"/>
    <tableColumn id="13203" xr3:uid="{3FBD4946-F91A-4D37-90D7-B007278E6569}" name="Colonne13203"/>
    <tableColumn id="13204" xr3:uid="{A8D58E00-706C-4AF0-A490-1EB2FA442F5B}" name="Colonne13204"/>
    <tableColumn id="13205" xr3:uid="{2A875237-2ED2-47E1-A947-A29145DFD2BE}" name="Colonne13205"/>
    <tableColumn id="13206" xr3:uid="{4EB87AEC-BE54-40A2-BCD6-6BA9B3168433}" name="Colonne13206"/>
    <tableColumn id="13207" xr3:uid="{D08B24F2-3AAC-4AD8-A647-0C70D2B4B493}" name="Colonne13207"/>
    <tableColumn id="13208" xr3:uid="{2CCAACAA-FC4A-4E41-B9BC-C5C146CADCF3}" name="Colonne13208"/>
    <tableColumn id="13209" xr3:uid="{82ECE680-B98F-427B-A771-5551948FFD96}" name="Colonne13209"/>
    <tableColumn id="13210" xr3:uid="{E87EA374-C36C-41B4-A814-82D5CDDCB3F6}" name="Colonne13210"/>
    <tableColumn id="13211" xr3:uid="{4ABCAF1F-3DD0-4C9A-848A-14DDCB427DC9}" name="Colonne13211"/>
    <tableColumn id="13212" xr3:uid="{0017803F-DB84-4CC2-85EB-EF1A497E3E25}" name="Colonne13212"/>
    <tableColumn id="13213" xr3:uid="{F2584E85-2201-48B3-BD59-3EA7886603D1}" name="Colonne13213"/>
    <tableColumn id="13214" xr3:uid="{85E1F9F8-1F99-4A86-BE5E-F13A2AA29FEE}" name="Colonne13214"/>
    <tableColumn id="13215" xr3:uid="{3ED16A44-1282-4134-8DB7-A1FFD34C92BA}" name="Colonne13215"/>
    <tableColumn id="13216" xr3:uid="{B1C4AED4-2229-4128-92DA-16C9FB825C2C}" name="Colonne13216"/>
    <tableColumn id="13217" xr3:uid="{4C83D5EE-806A-4C07-BF3E-DE7EAD2B3663}" name="Colonne13217"/>
    <tableColumn id="13218" xr3:uid="{900510FA-8646-4F3B-91E9-A3F684D33C2D}" name="Colonne13218"/>
    <tableColumn id="13219" xr3:uid="{85B891E3-E0A6-4E12-A696-35C032956D1D}" name="Colonne13219"/>
    <tableColumn id="13220" xr3:uid="{DF633626-226F-44CA-B981-79719427C3EB}" name="Colonne13220"/>
    <tableColumn id="13221" xr3:uid="{F9C829E2-A7A0-499A-B20C-19D2F6D2E15B}" name="Colonne13221"/>
    <tableColumn id="13222" xr3:uid="{1792B203-947F-4AD4-9073-7FC4C362D167}" name="Colonne13222"/>
    <tableColumn id="13223" xr3:uid="{1149B439-9012-45CB-8AAD-8C4583C782A3}" name="Colonne13223"/>
    <tableColumn id="13224" xr3:uid="{A5F28266-2C99-4FD0-8E88-26AED588EB0C}" name="Colonne13224"/>
    <tableColumn id="13225" xr3:uid="{BBC7DDF5-1042-4D21-94E7-C35AB7065D67}" name="Colonne13225"/>
    <tableColumn id="13226" xr3:uid="{9A88246E-F4D1-4EBA-8081-DFC111E2E133}" name="Colonne13226"/>
    <tableColumn id="13227" xr3:uid="{3B1C8FEA-F98D-4DF0-A481-D166670403C2}" name="Colonne13227"/>
    <tableColumn id="13228" xr3:uid="{087E83CD-FCC1-42B1-A75F-B339E3043FA2}" name="Colonne13228"/>
    <tableColumn id="13229" xr3:uid="{5C527D2B-8F23-4910-8DA6-15752009A60F}" name="Colonne13229"/>
    <tableColumn id="13230" xr3:uid="{A4FBF2FD-D6FB-41D2-B04A-EB0139ABDA3B}" name="Colonne13230"/>
    <tableColumn id="13231" xr3:uid="{5C2C0D95-AB35-4D15-ABAC-DA9043F190CE}" name="Colonne13231"/>
    <tableColumn id="13232" xr3:uid="{1581F263-A160-4FA8-B84B-370223A6F524}" name="Colonne13232"/>
    <tableColumn id="13233" xr3:uid="{3A01C1DD-FDF8-4E42-B968-A9214F9BBC82}" name="Colonne13233"/>
    <tableColumn id="13234" xr3:uid="{B8ED28FF-0E92-4824-89DA-CC3DCB685841}" name="Colonne13234"/>
    <tableColumn id="13235" xr3:uid="{67D83FDD-43E5-4C0F-8253-34D061DC35D8}" name="Colonne13235"/>
    <tableColumn id="13236" xr3:uid="{1FDA3812-4DFE-4334-82F9-B8312FC023C3}" name="Colonne13236"/>
    <tableColumn id="13237" xr3:uid="{3AFE67BC-D2CE-49D2-9C6B-9974555BD808}" name="Colonne13237"/>
    <tableColumn id="13238" xr3:uid="{D54B9A96-2050-4946-A59B-2A9E7F178745}" name="Colonne13238"/>
    <tableColumn id="13239" xr3:uid="{70A8F8C3-5194-48C0-AEF0-8FB19651662D}" name="Colonne13239"/>
    <tableColumn id="13240" xr3:uid="{B852219F-E9D4-44F5-A296-A295D1359BB0}" name="Colonne13240"/>
    <tableColumn id="13241" xr3:uid="{C75F2E47-5595-4E44-BA96-D6A06101ACCB}" name="Colonne13241"/>
    <tableColumn id="13242" xr3:uid="{D21C18C7-E1C6-4405-8EA1-95938ACD2E6C}" name="Colonne13242"/>
    <tableColumn id="13243" xr3:uid="{D2427A00-6DC7-462C-BEB5-17601ECF217C}" name="Colonne13243"/>
    <tableColumn id="13244" xr3:uid="{06B65502-86EC-45C0-A520-88C052CCBB66}" name="Colonne13244"/>
    <tableColumn id="13245" xr3:uid="{321A05A1-B116-4B80-AAD4-CBC34CA5949A}" name="Colonne13245"/>
    <tableColumn id="13246" xr3:uid="{E004C9D1-293F-42BE-85A6-65F18FB69E6E}" name="Colonne13246"/>
    <tableColumn id="13247" xr3:uid="{4B2A00A9-AE65-48AC-B8D8-E52A70C5F627}" name="Colonne13247"/>
    <tableColumn id="13248" xr3:uid="{EE7E81A5-F136-41DE-B08E-33F45E597624}" name="Colonne13248"/>
    <tableColumn id="13249" xr3:uid="{AB38CA4D-D84D-49D7-A1E9-DD86838C0546}" name="Colonne13249"/>
    <tableColumn id="13250" xr3:uid="{227C7787-0C9D-4F81-8F18-DE0031E6BB2B}" name="Colonne13250"/>
    <tableColumn id="13251" xr3:uid="{170B2911-E27D-44BF-A677-258554C4C283}" name="Colonne13251"/>
    <tableColumn id="13252" xr3:uid="{D782651A-4D30-47AA-9D21-DF21B0A3B9AB}" name="Colonne13252"/>
    <tableColumn id="13253" xr3:uid="{9EC0749E-C147-464D-87FE-8BC026C7B098}" name="Colonne13253"/>
    <tableColumn id="13254" xr3:uid="{74C5A169-552C-4526-A613-20E479DF50B4}" name="Colonne13254"/>
    <tableColumn id="13255" xr3:uid="{D0C75D4E-23D1-4F65-B450-E78E226EA2E1}" name="Colonne13255"/>
    <tableColumn id="13256" xr3:uid="{D131FA2D-7F56-4611-8E44-4387FF5D7B48}" name="Colonne13256"/>
    <tableColumn id="13257" xr3:uid="{548A528F-6064-4F7D-98D3-4841A5216D29}" name="Colonne13257"/>
    <tableColumn id="13258" xr3:uid="{CF815AD2-2404-4A13-B6ED-3D518891B591}" name="Colonne13258"/>
    <tableColumn id="13259" xr3:uid="{0A0C4FF1-ADC8-4431-8C3E-47857190ACEB}" name="Colonne13259"/>
    <tableColumn id="13260" xr3:uid="{0FB43170-764D-4DF7-91EE-43943A4E2F27}" name="Colonne13260"/>
    <tableColumn id="13261" xr3:uid="{76B3948C-0A84-4F3F-B010-8236552A5FED}" name="Colonne13261"/>
    <tableColumn id="13262" xr3:uid="{F1DB1AEE-AEDC-47CB-9D4E-3455F2EC5951}" name="Colonne13262"/>
    <tableColumn id="13263" xr3:uid="{D05EFFC0-D258-4CA8-AF59-5D540B12B551}" name="Colonne13263"/>
    <tableColumn id="13264" xr3:uid="{4327EE1A-D17F-4E60-B27A-23BCC3E25050}" name="Colonne13264"/>
    <tableColumn id="13265" xr3:uid="{0F94F759-834F-4B2B-89BE-A74D59EAFB4E}" name="Colonne13265"/>
    <tableColumn id="13266" xr3:uid="{BFBEB282-EEE9-4D67-9597-FD5B1CB035AB}" name="Colonne13266"/>
    <tableColumn id="13267" xr3:uid="{3CBD1B6A-95F3-45FB-8974-BE708859EA5E}" name="Colonne13267"/>
    <tableColumn id="13268" xr3:uid="{B54EA794-FEF1-418E-A68D-F69BDFB11014}" name="Colonne13268"/>
    <tableColumn id="13269" xr3:uid="{E9DE03CF-A323-4334-8B22-00AA8B60C5EB}" name="Colonne13269"/>
    <tableColumn id="13270" xr3:uid="{A9FA0616-C231-4B06-8A6A-13823F209E54}" name="Colonne13270"/>
    <tableColumn id="13271" xr3:uid="{760C9F07-065C-4FA5-97AC-20148B56F1FE}" name="Colonne13271"/>
    <tableColumn id="13272" xr3:uid="{AB33D7B0-1E63-4572-9777-B8BC86A5432C}" name="Colonne13272"/>
    <tableColumn id="13273" xr3:uid="{811A9D9A-88A5-4FE6-AE1F-35B6EEE7D896}" name="Colonne13273"/>
    <tableColumn id="13274" xr3:uid="{EFD6B781-15B0-4369-AD64-4A74BAC8AF24}" name="Colonne13274"/>
    <tableColumn id="13275" xr3:uid="{485E472A-F6FB-4B07-9004-B2C76CB50DF1}" name="Colonne13275"/>
    <tableColumn id="13276" xr3:uid="{78AE6292-609F-4671-8554-57872A7A4F85}" name="Colonne13276"/>
    <tableColumn id="13277" xr3:uid="{396CEF25-77E3-46A5-8CDF-7762368B1015}" name="Colonne13277"/>
    <tableColumn id="13278" xr3:uid="{D341946A-E6A3-4500-92AC-20568E36DDFF}" name="Colonne13278"/>
    <tableColumn id="13279" xr3:uid="{1B7D17FC-2122-4B67-B460-DF8F16865CB2}" name="Colonne13279"/>
    <tableColumn id="13280" xr3:uid="{1DB65DF5-305B-490C-BFCB-5A4729847CF2}" name="Colonne13280"/>
    <tableColumn id="13281" xr3:uid="{C80A2213-4A19-47F7-83E2-85859C197601}" name="Colonne13281"/>
    <tableColumn id="13282" xr3:uid="{CD4A2413-D29B-4DAA-BB4C-54D61A085A91}" name="Colonne13282"/>
    <tableColumn id="13283" xr3:uid="{1AEA17C5-9B6B-4A5B-A1C7-C986F5733183}" name="Colonne13283"/>
    <tableColumn id="13284" xr3:uid="{67524500-E914-445C-92E4-19717C56EF97}" name="Colonne13284"/>
    <tableColumn id="13285" xr3:uid="{B30F6553-4400-48FD-B037-67CBB8F7AF34}" name="Colonne13285"/>
    <tableColumn id="13286" xr3:uid="{CF2E842F-752E-44D7-A97B-EDD3EB4DFC54}" name="Colonne13286"/>
    <tableColumn id="13287" xr3:uid="{FA18820B-C674-4A11-ADB9-949EA03A3565}" name="Colonne13287"/>
    <tableColumn id="13288" xr3:uid="{71FCE83F-D93F-4275-89B4-EE312856D8F4}" name="Colonne13288"/>
    <tableColumn id="13289" xr3:uid="{B369630A-08F6-4CFE-80E4-A68F72C8370B}" name="Colonne13289"/>
    <tableColumn id="13290" xr3:uid="{93C54B13-D515-4372-8278-158F8DB18CB2}" name="Colonne13290"/>
    <tableColumn id="13291" xr3:uid="{2A61CD1C-91C8-4CC4-9728-0447F9FEF9EE}" name="Colonne13291"/>
    <tableColumn id="13292" xr3:uid="{1FA6A090-FECA-4C7C-839C-DDE2013C0AE3}" name="Colonne13292"/>
    <tableColumn id="13293" xr3:uid="{236D4476-2E55-4CAA-BED0-D3F19F60B23E}" name="Colonne13293"/>
    <tableColumn id="13294" xr3:uid="{F3BB85D7-D18D-4AFE-85BE-97610AEEE592}" name="Colonne13294"/>
    <tableColumn id="13295" xr3:uid="{95E20B7B-B1BC-4760-A266-14F1B96DFD2E}" name="Colonne13295"/>
    <tableColumn id="13296" xr3:uid="{B49DC0EC-D6B3-4445-B08A-96D5BC1187F7}" name="Colonne13296"/>
    <tableColumn id="13297" xr3:uid="{4D3B17FF-BC20-48B7-8288-004456FF14E7}" name="Colonne13297"/>
    <tableColumn id="13298" xr3:uid="{E023F1AD-B57D-4BF7-A9C5-48C544CA6EC9}" name="Colonne13298"/>
    <tableColumn id="13299" xr3:uid="{D6A06BB3-2A42-4ABA-8F92-A24465FC00D4}" name="Colonne13299"/>
    <tableColumn id="13300" xr3:uid="{F6C9F8E8-6C30-4B41-A3F2-CA12A5D85E6B}" name="Colonne13300"/>
    <tableColumn id="13301" xr3:uid="{411403FE-FC53-4021-A34B-CE39415ECEE8}" name="Colonne13301"/>
    <tableColumn id="13302" xr3:uid="{304206D8-4F3A-4459-9DE6-AFE3F8743685}" name="Colonne13302"/>
    <tableColumn id="13303" xr3:uid="{D230E91A-607C-4E45-B826-5FB8FDA0B2A5}" name="Colonne13303"/>
    <tableColumn id="13304" xr3:uid="{2B2DE801-8DDB-43C0-AF6C-B6981F605627}" name="Colonne13304"/>
    <tableColumn id="13305" xr3:uid="{7944F6EB-A805-44EB-B9CE-17099E766C5A}" name="Colonne13305"/>
    <tableColumn id="13306" xr3:uid="{CEB6EDD6-86BD-4E72-9BB0-5BB45875B9FB}" name="Colonne13306"/>
    <tableColumn id="13307" xr3:uid="{69566157-404F-4403-93CF-60E58F718DF3}" name="Colonne13307"/>
    <tableColumn id="13308" xr3:uid="{16BD2C15-A6A5-4321-97C3-44DE7A89B137}" name="Colonne13308"/>
    <tableColumn id="13309" xr3:uid="{501BB2A8-019E-4223-9A3E-CD209202C5DF}" name="Colonne13309"/>
    <tableColumn id="13310" xr3:uid="{AB98C77E-93BB-44B1-AAD4-67DFA92E3F90}" name="Colonne13310"/>
    <tableColumn id="13311" xr3:uid="{0517406A-11C7-4A74-9AAB-E98F97E47A49}" name="Colonne13311"/>
    <tableColumn id="13312" xr3:uid="{B5BA95A8-17B8-425D-A2A2-8C45F040BB0A}" name="Colonne13312"/>
    <tableColumn id="13313" xr3:uid="{1812155F-B60E-4183-90E4-5132CBE637F2}" name="Colonne13313"/>
    <tableColumn id="13314" xr3:uid="{DCF9CC84-98BE-4C9D-8EE5-2615AD9BE0CA}" name="Colonne13314"/>
    <tableColumn id="13315" xr3:uid="{74990E0B-418E-4AC7-B80B-89EF395D625A}" name="Colonne13315"/>
    <tableColumn id="13316" xr3:uid="{27196DEF-ECF3-4B71-8C38-692BF9D6BB23}" name="Colonne13316"/>
    <tableColumn id="13317" xr3:uid="{38BCBB21-BAAE-4C74-8951-693989A89F92}" name="Colonne13317"/>
    <tableColumn id="13318" xr3:uid="{2F631069-8ADD-4EC2-8988-3D5A70BDB733}" name="Colonne13318"/>
    <tableColumn id="13319" xr3:uid="{C149A491-C601-479B-A261-00836206D159}" name="Colonne13319"/>
    <tableColumn id="13320" xr3:uid="{09E41360-097A-4B8C-8DDF-052E6A3BB6A6}" name="Colonne13320"/>
    <tableColumn id="13321" xr3:uid="{18C3F703-72E2-4775-BC4B-73FDFF54B9C2}" name="Colonne13321"/>
    <tableColumn id="13322" xr3:uid="{683F1AC5-AA30-43FA-854C-822F78A42765}" name="Colonne13322"/>
    <tableColumn id="13323" xr3:uid="{9D13B4CF-3558-49BB-8344-028D86D6B36F}" name="Colonne13323"/>
    <tableColumn id="13324" xr3:uid="{28D2B526-413B-4353-A6F8-8A563F2A6DC8}" name="Colonne13324"/>
    <tableColumn id="13325" xr3:uid="{C34267AC-A97A-4BF0-989B-6F55486CE837}" name="Colonne13325"/>
    <tableColumn id="13326" xr3:uid="{804B205F-3805-4DB5-980C-EADC5CA7716C}" name="Colonne13326"/>
    <tableColumn id="13327" xr3:uid="{81227CC7-D0AA-4B6D-BEFB-C74779EAE3BD}" name="Colonne13327"/>
    <tableColumn id="13328" xr3:uid="{95978C9F-2C51-4693-A403-58B778DABED1}" name="Colonne13328"/>
    <tableColumn id="13329" xr3:uid="{72F3AA04-BD3B-4977-BE46-DC086C5D89EC}" name="Colonne13329"/>
    <tableColumn id="13330" xr3:uid="{62F4DF57-1673-44E8-840D-62B70570C5F6}" name="Colonne13330"/>
    <tableColumn id="13331" xr3:uid="{1B73C105-D6B2-4027-B56C-02DA615B28D7}" name="Colonne13331"/>
    <tableColumn id="13332" xr3:uid="{B885C7A1-442E-44D2-9A6E-C8737222B6B4}" name="Colonne13332"/>
    <tableColumn id="13333" xr3:uid="{A4E5E313-0DC0-4F87-9125-BE481706D5DE}" name="Colonne13333"/>
    <tableColumn id="13334" xr3:uid="{21CDC7B7-96E1-41F0-AEBB-7452B0DBCD15}" name="Colonne13334"/>
    <tableColumn id="13335" xr3:uid="{28B247B7-36B1-4FC5-B1F8-98224273179A}" name="Colonne13335"/>
    <tableColumn id="13336" xr3:uid="{6B47F3E6-3A6C-44C2-96A6-DD0CCD8F2151}" name="Colonne13336"/>
    <tableColumn id="13337" xr3:uid="{1106CED5-45E5-47DE-892F-930CD02B5375}" name="Colonne13337"/>
    <tableColumn id="13338" xr3:uid="{983D94D2-8A7E-47BA-BFCF-1EAFC568F3C4}" name="Colonne13338"/>
    <tableColumn id="13339" xr3:uid="{36CBCC83-B016-46AA-A764-7FA07C3EA905}" name="Colonne13339"/>
    <tableColumn id="13340" xr3:uid="{D8394E3C-9C3A-4BCD-9B2B-01BA7F3B7876}" name="Colonne13340"/>
    <tableColumn id="13341" xr3:uid="{0F5935DD-69EC-412A-855F-833F17BB5C28}" name="Colonne13341"/>
    <tableColumn id="13342" xr3:uid="{4B815925-8BE4-4AD9-802A-219BD3515716}" name="Colonne13342"/>
    <tableColumn id="13343" xr3:uid="{8A10D62B-E160-417B-BBE5-BE43B8D33B82}" name="Colonne13343"/>
    <tableColumn id="13344" xr3:uid="{79AFF2A9-A834-4A7A-8A29-961DEF969B72}" name="Colonne13344"/>
    <tableColumn id="13345" xr3:uid="{E76DE9F5-44B4-469E-B154-5B9696E59719}" name="Colonne13345"/>
    <tableColumn id="13346" xr3:uid="{8633A591-D157-4864-803D-FEC6073588F0}" name="Colonne13346"/>
    <tableColumn id="13347" xr3:uid="{A2492E30-1CD0-4EE9-B610-61D8E913491B}" name="Colonne13347"/>
    <tableColumn id="13348" xr3:uid="{0FF76C5A-321B-408A-9E6F-01FBE2E65B2A}" name="Colonne13348"/>
    <tableColumn id="13349" xr3:uid="{A6309AE9-786F-44E3-B907-B81932C2504E}" name="Colonne13349"/>
    <tableColumn id="13350" xr3:uid="{3EFD9B49-558A-4003-ADA2-1DC497C217ED}" name="Colonne13350"/>
    <tableColumn id="13351" xr3:uid="{AF3C8035-90EB-48C1-809D-7C58DA51AD6C}" name="Colonne13351"/>
    <tableColumn id="13352" xr3:uid="{228DEC46-6EC1-4971-8F39-0292AEA70383}" name="Colonne13352"/>
    <tableColumn id="13353" xr3:uid="{FB5EAF42-363E-4496-80DA-46B1A79EB0A3}" name="Colonne13353"/>
    <tableColumn id="13354" xr3:uid="{241CAD18-2A66-4D3D-9913-0DC1855422E8}" name="Colonne13354"/>
    <tableColumn id="13355" xr3:uid="{1D44FE1C-4067-4BF7-B001-B866C7BEBD2E}" name="Colonne13355"/>
    <tableColumn id="13356" xr3:uid="{96337014-4B9B-4F8F-A5B2-FC22E4C7FDE8}" name="Colonne13356"/>
    <tableColumn id="13357" xr3:uid="{7332B368-65ED-4E97-BEE9-71B1E1D8207A}" name="Colonne13357"/>
    <tableColumn id="13358" xr3:uid="{CDB4EF50-53B3-4C7E-A282-8D98749245E4}" name="Colonne13358"/>
    <tableColumn id="13359" xr3:uid="{37E05EE4-5C98-415E-B239-7F6E345EFA3E}" name="Colonne13359"/>
    <tableColumn id="13360" xr3:uid="{02573717-A4E1-4803-B3E1-3BD2A25D4996}" name="Colonne13360"/>
    <tableColumn id="13361" xr3:uid="{DF4B921E-0167-40E4-BD6D-C2C8490D6DAF}" name="Colonne13361"/>
    <tableColumn id="13362" xr3:uid="{5261B73C-B9EE-4F76-8F9D-A5F8AB752132}" name="Colonne13362"/>
    <tableColumn id="13363" xr3:uid="{B070F3D5-25DB-434C-8278-1D42B2F7EDF9}" name="Colonne13363"/>
    <tableColumn id="13364" xr3:uid="{55F5037A-8D1D-4358-9BB9-3DCF16306C47}" name="Colonne13364"/>
    <tableColumn id="13365" xr3:uid="{DAAA3148-73C2-4B5A-BD96-FE38B0FA36DA}" name="Colonne13365"/>
    <tableColumn id="13366" xr3:uid="{5B6D3C84-53B6-4F3B-848B-7E1EC17A5C35}" name="Colonne13366"/>
    <tableColumn id="13367" xr3:uid="{0348E98E-4123-4488-B7FD-278C51507B2F}" name="Colonne13367"/>
    <tableColumn id="13368" xr3:uid="{DADAF6A7-B956-4500-842E-370219113EC2}" name="Colonne13368"/>
    <tableColumn id="13369" xr3:uid="{4601592F-F7C7-4F2A-BD65-EB25F8029A62}" name="Colonne13369"/>
    <tableColumn id="13370" xr3:uid="{E9F51593-74D4-4F99-A196-01E3F8617BDB}" name="Colonne13370"/>
    <tableColumn id="13371" xr3:uid="{A3601799-1EDE-4486-8210-41D88D557E46}" name="Colonne13371"/>
    <tableColumn id="13372" xr3:uid="{58691049-8E42-48BE-BCA0-4E836F68BA5F}" name="Colonne13372"/>
    <tableColumn id="13373" xr3:uid="{4F9AFADD-B81F-4592-81D3-08D689963A9E}" name="Colonne13373"/>
    <tableColumn id="13374" xr3:uid="{A63C0883-9E98-4F76-807F-0B5AED9687C2}" name="Colonne13374"/>
    <tableColumn id="13375" xr3:uid="{FA59B5F0-A86F-4C26-8002-F54E0884B74F}" name="Colonne13375"/>
    <tableColumn id="13376" xr3:uid="{4C4D5CF6-CFDE-48C6-9E4C-4F6DF9C47E94}" name="Colonne13376"/>
    <tableColumn id="13377" xr3:uid="{F3326CB0-FB50-4BC7-81D2-153716B43329}" name="Colonne13377"/>
    <tableColumn id="13378" xr3:uid="{BF1E50A4-DED0-4825-A53C-BB0281864C65}" name="Colonne13378"/>
    <tableColumn id="13379" xr3:uid="{1D0F42D6-9A81-44CE-94D3-77F4A5C52F94}" name="Colonne13379"/>
    <tableColumn id="13380" xr3:uid="{C895072C-6027-4A68-8D4B-0A1FB72FA87F}" name="Colonne13380"/>
    <tableColumn id="13381" xr3:uid="{50138A02-7AA9-43C2-AC29-49993C794DB5}" name="Colonne13381"/>
    <tableColumn id="13382" xr3:uid="{CC3F22BF-7BCF-4BC2-873E-6F9AED7693FF}" name="Colonne13382"/>
    <tableColumn id="13383" xr3:uid="{F38D639F-59FC-4B0D-97BD-1776D8DCCC9F}" name="Colonne13383"/>
    <tableColumn id="13384" xr3:uid="{31759024-130E-4E9E-A6B6-43689855A46D}" name="Colonne13384"/>
    <tableColumn id="13385" xr3:uid="{E4F9FEFE-B243-4EA0-9BAA-069CB08457B0}" name="Colonne13385"/>
    <tableColumn id="13386" xr3:uid="{FC2F26F3-5DF5-47D4-AF3D-65ADD0D21EE3}" name="Colonne13386"/>
    <tableColumn id="13387" xr3:uid="{59CE34E4-0B21-4798-B5BB-641CC7085ECE}" name="Colonne13387"/>
    <tableColumn id="13388" xr3:uid="{CFEE755C-8A69-49F9-BFCB-A391F47AF17A}" name="Colonne13388"/>
    <tableColumn id="13389" xr3:uid="{F4DA3F77-8A94-48FB-A92E-3B2EED5EBD88}" name="Colonne13389"/>
    <tableColumn id="13390" xr3:uid="{A10AE54D-25AA-4601-B1F7-1FF4CF7FEDF0}" name="Colonne13390"/>
    <tableColumn id="13391" xr3:uid="{ABE39148-2FC6-4495-A4B9-B8A4CCD0BAF6}" name="Colonne13391"/>
    <tableColumn id="13392" xr3:uid="{B0B8869A-8091-4D56-BD3E-D361059ECB3E}" name="Colonne13392"/>
    <tableColumn id="13393" xr3:uid="{22B3B229-0598-40AC-ABFA-2FCDECDB5519}" name="Colonne13393"/>
    <tableColumn id="13394" xr3:uid="{97BC1DBA-A408-4B52-AED5-641271E505CD}" name="Colonne13394"/>
    <tableColumn id="13395" xr3:uid="{B2408DBC-8455-41EB-A018-91BA2B677A86}" name="Colonne13395"/>
    <tableColumn id="13396" xr3:uid="{A2168B87-60E3-4ABC-BA97-0F7D0EB9522E}" name="Colonne13396"/>
    <tableColumn id="13397" xr3:uid="{C4AD1EE6-333B-4AC9-A55B-6876878E2CBC}" name="Colonne13397"/>
    <tableColumn id="13398" xr3:uid="{100A370C-BD00-484C-B019-A8F4E8B847FF}" name="Colonne13398"/>
    <tableColumn id="13399" xr3:uid="{F86558BF-5EF5-451B-9D9F-F3CA237E6DCD}" name="Colonne13399"/>
    <tableColumn id="13400" xr3:uid="{92CA57CD-BFC3-4DDF-8D5A-E6CCE86B7D40}" name="Colonne13400"/>
    <tableColumn id="13401" xr3:uid="{1D6E6E82-68EF-41CF-B5C5-29BBA1B3AA21}" name="Colonne13401"/>
    <tableColumn id="13402" xr3:uid="{547E1019-C4A4-43CD-A704-6B9C400FAEBD}" name="Colonne13402"/>
    <tableColumn id="13403" xr3:uid="{E6F15412-2D74-4FC4-89EF-2A275E887FB6}" name="Colonne13403"/>
    <tableColumn id="13404" xr3:uid="{D2E045DB-4857-41D5-B763-81B117EEB7E4}" name="Colonne13404"/>
    <tableColumn id="13405" xr3:uid="{4A1FC57E-1417-4445-9371-E2889C55A237}" name="Colonne13405"/>
    <tableColumn id="13406" xr3:uid="{56559712-31CC-4ACB-A02C-2ABA9222708B}" name="Colonne13406"/>
    <tableColumn id="13407" xr3:uid="{0690E97F-6C0D-40FB-B69A-8EC3ADB7BA84}" name="Colonne13407"/>
    <tableColumn id="13408" xr3:uid="{5F06EEA7-5E4E-4F75-AB3B-47C72DAE66AB}" name="Colonne13408"/>
    <tableColumn id="13409" xr3:uid="{48627FDD-041F-4044-B0F4-68B6A3EB5B1A}" name="Colonne13409"/>
    <tableColumn id="13410" xr3:uid="{934B508E-68B1-4C71-8B40-EF2EEDFBAC0E}" name="Colonne13410"/>
    <tableColumn id="13411" xr3:uid="{5017EEB2-BD18-449F-B4F8-65A51B119978}" name="Colonne13411"/>
    <tableColumn id="13412" xr3:uid="{55754317-B587-4F5D-BC0A-AF3CE05F6886}" name="Colonne13412"/>
    <tableColumn id="13413" xr3:uid="{B640AB90-7E55-47A2-BAC2-028F3FD7D8B8}" name="Colonne13413"/>
    <tableColumn id="13414" xr3:uid="{8922CB69-866C-4872-A9CC-DF2131ABFFF0}" name="Colonne13414"/>
    <tableColumn id="13415" xr3:uid="{E66814D2-F83B-4CFA-9E3C-67C58062F876}" name="Colonne13415"/>
    <tableColumn id="13416" xr3:uid="{F7D03B6F-CED5-4D15-A4FC-AD70F2E17FC7}" name="Colonne13416"/>
    <tableColumn id="13417" xr3:uid="{45E34507-8EAB-48ED-B6B1-9544C1686404}" name="Colonne13417"/>
    <tableColumn id="13418" xr3:uid="{A2994152-8A83-444F-BE49-A359C5F03257}" name="Colonne13418"/>
    <tableColumn id="13419" xr3:uid="{BF29CD95-DEF9-4AC6-B0C2-BBDC6872DC32}" name="Colonne13419"/>
    <tableColumn id="13420" xr3:uid="{7F246CF6-83F5-4A9C-8D4C-BAA758C81500}" name="Colonne13420"/>
    <tableColumn id="13421" xr3:uid="{54730470-2174-4D88-8A97-545CB76126E0}" name="Colonne13421"/>
    <tableColumn id="13422" xr3:uid="{7421ACBC-1A22-420E-B7AB-33F172AB90A0}" name="Colonne13422"/>
    <tableColumn id="13423" xr3:uid="{6D1E9E30-EC99-416A-AF19-1BF5C970BF9A}" name="Colonne13423"/>
    <tableColumn id="13424" xr3:uid="{84145399-5DE7-405E-8393-79779EAE829D}" name="Colonne13424"/>
    <tableColumn id="13425" xr3:uid="{3BFF6AF4-0739-4C07-9E86-F7A7D42BAE59}" name="Colonne13425"/>
    <tableColumn id="13426" xr3:uid="{0ADE388B-3EBF-41C7-A1C3-0B45F74B340F}" name="Colonne13426"/>
    <tableColumn id="13427" xr3:uid="{87ECDD36-CF64-49FD-B4E8-F5B67617BCBF}" name="Colonne13427"/>
    <tableColumn id="13428" xr3:uid="{A7F63802-BE08-4BA4-B16C-107BB2ACBEF0}" name="Colonne13428"/>
    <tableColumn id="13429" xr3:uid="{DF91FBE7-3523-4E42-A172-DCE67BD5301C}" name="Colonne13429"/>
    <tableColumn id="13430" xr3:uid="{2768B82B-7154-4A36-A0FE-6FF7E71779D2}" name="Colonne13430"/>
    <tableColumn id="13431" xr3:uid="{2A2074B0-07AC-4CFF-B78D-A66E3B233927}" name="Colonne13431"/>
    <tableColumn id="13432" xr3:uid="{52C5604E-563B-4517-BF55-3F23AEDC8811}" name="Colonne13432"/>
    <tableColumn id="13433" xr3:uid="{A7A60CD8-2717-4B6C-A134-F435D49B7984}" name="Colonne13433"/>
    <tableColumn id="13434" xr3:uid="{F249DCDD-883B-46EB-9CE0-78905D50CCA0}" name="Colonne13434"/>
    <tableColumn id="13435" xr3:uid="{32DDC8BE-1263-4B18-83DC-EC678DCDAA37}" name="Colonne13435"/>
    <tableColumn id="13436" xr3:uid="{3EC7526A-F008-46BA-9430-794A5B0AD82D}" name="Colonne13436"/>
    <tableColumn id="13437" xr3:uid="{DD6CF654-DB1B-4A46-8CE9-C4F019AAF5FC}" name="Colonne13437"/>
    <tableColumn id="13438" xr3:uid="{59DB9F43-D165-49DD-849F-6596028288FD}" name="Colonne13438"/>
    <tableColumn id="13439" xr3:uid="{0DFF744E-F846-4323-B17B-4DB593477607}" name="Colonne13439"/>
    <tableColumn id="13440" xr3:uid="{127C528B-F1B4-46CC-A323-983E6C925F94}" name="Colonne13440"/>
    <tableColumn id="13441" xr3:uid="{32345A8F-ACDC-405E-8D95-FCDB3282C4C4}" name="Colonne13441"/>
    <tableColumn id="13442" xr3:uid="{7AC43FC7-757D-4AA2-A156-0B8DA3AC45AE}" name="Colonne13442"/>
    <tableColumn id="13443" xr3:uid="{6B7C2A81-A102-428F-ABA0-189C3F1EDA02}" name="Colonne13443"/>
    <tableColumn id="13444" xr3:uid="{8656AD20-49FC-44EA-A4AB-3949402C469B}" name="Colonne13444"/>
    <tableColumn id="13445" xr3:uid="{E59A3D33-8144-4963-A142-705F7F17564C}" name="Colonne13445"/>
    <tableColumn id="13446" xr3:uid="{3FA9E8EA-751A-409D-A5A8-F5684D48F1D7}" name="Colonne13446"/>
    <tableColumn id="13447" xr3:uid="{4E3DCCAD-4031-4332-81D9-5750ECE24EE4}" name="Colonne13447"/>
    <tableColumn id="13448" xr3:uid="{CCC4B374-198E-4CCE-AE2D-57BA1C01BFB4}" name="Colonne13448"/>
    <tableColumn id="13449" xr3:uid="{656195C7-0CC5-4DA2-AD47-AE0F1F453552}" name="Colonne13449"/>
    <tableColumn id="13450" xr3:uid="{88E0466E-DBC4-4E25-BF24-FF37A7C1D547}" name="Colonne13450"/>
    <tableColumn id="13451" xr3:uid="{9AC960CF-7351-4D18-9425-48E60570E05C}" name="Colonne13451"/>
    <tableColumn id="13452" xr3:uid="{8D6B0A40-95F2-4D98-8EDC-3A2D524D2902}" name="Colonne13452"/>
    <tableColumn id="13453" xr3:uid="{F17D7E6E-E465-46FF-B0FE-BBB4CAABA0B7}" name="Colonne13453"/>
    <tableColumn id="13454" xr3:uid="{C14C2AC8-6E05-4900-A352-7CF89A038AA6}" name="Colonne13454"/>
    <tableColumn id="13455" xr3:uid="{DD40F39C-DE04-4CA8-831E-0A55C8B4CE28}" name="Colonne13455"/>
    <tableColumn id="13456" xr3:uid="{D7AC9FB7-B9F2-4EED-A3F8-739B4454FA95}" name="Colonne13456"/>
    <tableColumn id="13457" xr3:uid="{CD6522D9-B42A-43EC-926F-90DB3CD98D2D}" name="Colonne13457"/>
    <tableColumn id="13458" xr3:uid="{A282BBB4-F927-467A-989E-CFE62CE255B4}" name="Colonne13458"/>
    <tableColumn id="13459" xr3:uid="{8DA617E5-F634-4B5D-8A9A-B90B655161B3}" name="Colonne13459"/>
    <tableColumn id="13460" xr3:uid="{30321DDA-C81E-4A8D-9E5B-0D77551DB2C1}" name="Colonne13460"/>
    <tableColumn id="13461" xr3:uid="{B8FE4A51-3AD5-42AB-AE16-0FE64FDF0F32}" name="Colonne13461"/>
    <tableColumn id="13462" xr3:uid="{C2DF68D9-16DD-4318-BC9B-4DA274E2AE3D}" name="Colonne13462"/>
    <tableColumn id="13463" xr3:uid="{1106BA19-2216-4848-96F7-37A965768D84}" name="Colonne13463"/>
    <tableColumn id="13464" xr3:uid="{A0BED45A-A868-43C3-B4AC-DCD273D14E0F}" name="Colonne13464"/>
    <tableColumn id="13465" xr3:uid="{22EC6B0A-30C2-48F6-9DEB-805F04579A8F}" name="Colonne13465"/>
    <tableColumn id="13466" xr3:uid="{1661A12E-7967-469C-920A-FE74EC78AFE0}" name="Colonne13466"/>
    <tableColumn id="13467" xr3:uid="{0350CF15-205D-4949-BF15-97B6FE897FEB}" name="Colonne13467"/>
    <tableColumn id="13468" xr3:uid="{AE750C2B-4312-4430-8FC8-08978AF209C3}" name="Colonne13468"/>
    <tableColumn id="13469" xr3:uid="{FCB583CE-8F90-45E8-9D54-B57D2F8BFF95}" name="Colonne13469"/>
    <tableColumn id="13470" xr3:uid="{C990FB11-8CEB-45EF-A633-94C6AB06D149}" name="Colonne13470"/>
    <tableColumn id="13471" xr3:uid="{1633CC19-8A38-4BEC-A025-4E15784000FA}" name="Colonne13471"/>
    <tableColumn id="13472" xr3:uid="{00B44229-F61D-45B8-9CD5-6E996B599B89}" name="Colonne13472"/>
    <tableColumn id="13473" xr3:uid="{3F070EFF-C024-4686-86F4-85C695535944}" name="Colonne13473"/>
    <tableColumn id="13474" xr3:uid="{3D98FEFF-DFDD-486E-AA30-DF5165B6D0F1}" name="Colonne13474"/>
    <tableColumn id="13475" xr3:uid="{B297F1D9-3DC9-4251-A3A3-F6D29A3DDA5E}" name="Colonne13475"/>
    <tableColumn id="13476" xr3:uid="{9A52661D-47D9-4B47-9127-9F865EB0F586}" name="Colonne13476"/>
    <tableColumn id="13477" xr3:uid="{104BECCC-63AC-4D9D-A883-FDE340D9A97C}" name="Colonne13477"/>
    <tableColumn id="13478" xr3:uid="{4D233B07-4B2F-47DF-A0B4-DFA7E892F2F1}" name="Colonne13478"/>
    <tableColumn id="13479" xr3:uid="{DF7C8991-7373-4648-ACFF-6E2E4A9DB0F7}" name="Colonne13479"/>
    <tableColumn id="13480" xr3:uid="{84A04703-AD4A-405C-B6DB-636E3E3B6E6E}" name="Colonne13480"/>
    <tableColumn id="13481" xr3:uid="{F8442F91-C5E7-40BC-8CF5-B339EA8734B0}" name="Colonne13481"/>
    <tableColumn id="13482" xr3:uid="{B2A95658-76EA-41A8-8D56-837F52FDBF0E}" name="Colonne13482"/>
    <tableColumn id="13483" xr3:uid="{7C451957-EA4F-42EF-8416-5E85E904F2BD}" name="Colonne13483"/>
    <tableColumn id="13484" xr3:uid="{63AAA3AA-2832-48E7-BBEF-85450A2BC183}" name="Colonne13484"/>
    <tableColumn id="13485" xr3:uid="{8B9C0859-0703-4FD5-9715-373AE5C33D09}" name="Colonne13485"/>
    <tableColumn id="13486" xr3:uid="{17395C01-1083-40D3-845F-8E9EF78A900F}" name="Colonne13486"/>
    <tableColumn id="13487" xr3:uid="{FA25FBFB-E3D1-41A2-B03C-61936AE589ED}" name="Colonne13487"/>
    <tableColumn id="13488" xr3:uid="{8FEE1DD2-8319-4023-95F7-26C231E4DE8E}" name="Colonne13488"/>
    <tableColumn id="13489" xr3:uid="{18E54FF5-1FE4-4ABB-B976-0FAE62AA2E29}" name="Colonne13489"/>
    <tableColumn id="13490" xr3:uid="{0B026331-5FCB-4CE1-B4EB-9B6EE50A25A1}" name="Colonne13490"/>
    <tableColumn id="13491" xr3:uid="{AA5C983D-9784-4DC1-8B75-1D545679EFBE}" name="Colonne13491"/>
    <tableColumn id="13492" xr3:uid="{947BA5AB-5A90-4CD5-BF40-F8761DCB7754}" name="Colonne13492"/>
    <tableColumn id="13493" xr3:uid="{2B4CD4F0-4342-4AF9-8404-8438587FF4D6}" name="Colonne13493"/>
    <tableColumn id="13494" xr3:uid="{5F7E4519-DC84-4D44-AF37-01D03265394F}" name="Colonne13494"/>
    <tableColumn id="13495" xr3:uid="{EFC7D6EA-4642-45A6-8435-86B3F77D1262}" name="Colonne13495"/>
    <tableColumn id="13496" xr3:uid="{486F62A8-D8EF-45CC-9BAA-C8ED3ADF77A3}" name="Colonne13496"/>
    <tableColumn id="13497" xr3:uid="{73983AA9-1185-4956-9142-4B135A725E7E}" name="Colonne13497"/>
    <tableColumn id="13498" xr3:uid="{5E87C6A7-2725-424A-883E-2F9903AD6B78}" name="Colonne13498"/>
    <tableColumn id="13499" xr3:uid="{10FC171B-6D0C-4630-8B61-42BE9326D5C6}" name="Colonne13499"/>
    <tableColumn id="13500" xr3:uid="{13F3771F-4246-4CD9-A52B-66A087DB1FCA}" name="Colonne13500"/>
    <tableColumn id="13501" xr3:uid="{C69CDC67-1192-4C94-8E10-618305EF957F}" name="Colonne13501"/>
    <tableColumn id="13502" xr3:uid="{16590D47-664F-4F8F-90A3-32A2E9863812}" name="Colonne13502"/>
    <tableColumn id="13503" xr3:uid="{775CDECE-F36A-4058-8E78-24DCE9454E02}" name="Colonne13503"/>
    <tableColumn id="13504" xr3:uid="{F9DE77AA-BD40-457D-B93E-68EB19CFBE39}" name="Colonne13504"/>
    <tableColumn id="13505" xr3:uid="{4107E441-4F56-4828-8C04-E4AA481510E9}" name="Colonne13505"/>
    <tableColumn id="13506" xr3:uid="{CED64C9C-E74A-40BE-B987-97ED482F63E8}" name="Colonne13506"/>
    <tableColumn id="13507" xr3:uid="{CE3B8DB7-5C74-4D81-ABB8-A980F522D165}" name="Colonne13507"/>
    <tableColumn id="13508" xr3:uid="{D85D13E1-ED09-41DE-9CF2-D18D5F15453D}" name="Colonne13508"/>
    <tableColumn id="13509" xr3:uid="{88E5C83B-4787-497D-AB51-7D346B34655D}" name="Colonne13509"/>
    <tableColumn id="13510" xr3:uid="{0162B67A-BB74-431A-B6DD-0B47292057DB}" name="Colonne13510"/>
    <tableColumn id="13511" xr3:uid="{851E3037-2C51-44DC-9BA2-AD0BACA7D4C4}" name="Colonne13511"/>
    <tableColumn id="13512" xr3:uid="{EEB40974-6C5B-47B8-BF44-4330B8F04AE5}" name="Colonne13512"/>
    <tableColumn id="13513" xr3:uid="{215449D7-B2F3-4418-9A0F-51A67B0FFB85}" name="Colonne13513"/>
    <tableColumn id="13514" xr3:uid="{60E9C37C-1F2A-468A-8F59-CBB245D205D0}" name="Colonne13514"/>
    <tableColumn id="13515" xr3:uid="{C34FD64C-EF74-4E9B-966B-47358C3F11C2}" name="Colonne13515"/>
    <tableColumn id="13516" xr3:uid="{84544267-ECB9-419E-838E-47AA7197D446}" name="Colonne13516"/>
    <tableColumn id="13517" xr3:uid="{77EAFB8E-9AD0-4602-816F-222A621CEEF4}" name="Colonne13517"/>
    <tableColumn id="13518" xr3:uid="{1ECFEF9F-C962-49EC-8604-C3347D53FDE5}" name="Colonne13518"/>
    <tableColumn id="13519" xr3:uid="{4EC65901-D050-4798-A113-769FC2A5F376}" name="Colonne13519"/>
    <tableColumn id="13520" xr3:uid="{5548295C-C795-45B1-AD97-EE36C71D02A5}" name="Colonne13520"/>
    <tableColumn id="13521" xr3:uid="{D43D0517-4B3A-4E21-A36A-9A6D54C04FE8}" name="Colonne13521"/>
    <tableColumn id="13522" xr3:uid="{118C6F9A-85CC-4EF7-B8D9-957BE6B04F53}" name="Colonne13522"/>
    <tableColumn id="13523" xr3:uid="{BBB41E79-1F31-4E6D-A436-6DBB3ACA06D0}" name="Colonne13523"/>
    <tableColumn id="13524" xr3:uid="{4A8382CD-8094-4D7C-BCDE-39286CF2ED61}" name="Colonne13524"/>
    <tableColumn id="13525" xr3:uid="{21814F77-A730-4BCC-B727-D7F5E5F93593}" name="Colonne13525"/>
    <tableColumn id="13526" xr3:uid="{6DABFDE8-4881-4554-B765-4A0265FB3C35}" name="Colonne13526"/>
    <tableColumn id="13527" xr3:uid="{DCC8A581-5AE6-4B0D-9F0D-ED082DF06F2F}" name="Colonne13527"/>
    <tableColumn id="13528" xr3:uid="{EAF8E920-6F74-4246-B7A8-AB1646E33D2B}" name="Colonne13528"/>
    <tableColumn id="13529" xr3:uid="{C9BE7106-A9EA-4BD6-830C-751572587DAD}" name="Colonne13529"/>
    <tableColumn id="13530" xr3:uid="{A089BDAB-9045-4DCC-AF0F-9714F679F70D}" name="Colonne13530"/>
    <tableColumn id="13531" xr3:uid="{82056E4D-CD3E-4AB0-BB47-2CB17369085F}" name="Colonne13531"/>
    <tableColumn id="13532" xr3:uid="{2E495314-AB13-424C-9236-F2EAA36FC89A}" name="Colonne13532"/>
    <tableColumn id="13533" xr3:uid="{DFF6F4ED-9759-4089-8D97-20AAEB4138A7}" name="Colonne13533"/>
    <tableColumn id="13534" xr3:uid="{6062006F-E65B-4BD2-8C7F-995C7251B635}" name="Colonne13534"/>
    <tableColumn id="13535" xr3:uid="{A0E30C5E-2A00-4447-A7E9-989527E411A5}" name="Colonne13535"/>
    <tableColumn id="13536" xr3:uid="{40A4E9DF-FE69-41AE-94FF-D756B70C95F1}" name="Colonne13536"/>
    <tableColumn id="13537" xr3:uid="{F0993C32-CA5B-42EA-ADC6-DF17C2B7CDC1}" name="Colonne13537"/>
    <tableColumn id="13538" xr3:uid="{816A88B4-18F8-4AFA-AA8B-1E861B8CECB5}" name="Colonne13538"/>
    <tableColumn id="13539" xr3:uid="{A71A3238-35D0-406D-A553-1944E60DFAA6}" name="Colonne13539"/>
    <tableColumn id="13540" xr3:uid="{CA1698AE-BA01-4473-B654-08892312CE55}" name="Colonne13540"/>
    <tableColumn id="13541" xr3:uid="{7B533CC9-DF62-4A30-A432-0120C66E4C61}" name="Colonne13541"/>
    <tableColumn id="13542" xr3:uid="{384D62B2-27B0-4EC2-AFD1-1A0CACB3A4A7}" name="Colonne13542"/>
    <tableColumn id="13543" xr3:uid="{56882CF2-01A8-4CCD-8EF9-C6C42EA5DD2A}" name="Colonne13543"/>
    <tableColumn id="13544" xr3:uid="{EC57A812-E675-4080-AE7B-F001EA051AB8}" name="Colonne13544"/>
    <tableColumn id="13545" xr3:uid="{9CB61600-14BC-4E14-878E-4608A45DB094}" name="Colonne13545"/>
    <tableColumn id="13546" xr3:uid="{26C6140F-F4D3-4C84-8198-3F7CB91FEC1E}" name="Colonne13546"/>
    <tableColumn id="13547" xr3:uid="{8903DA17-C6AE-4679-9B84-84E89BAC1602}" name="Colonne13547"/>
    <tableColumn id="13548" xr3:uid="{0576E380-E410-48F7-B013-CEEDD28AFAA8}" name="Colonne13548"/>
    <tableColumn id="13549" xr3:uid="{7F7BF0B5-CBFA-475A-BC09-4264CCDAC7DA}" name="Colonne13549"/>
    <tableColumn id="13550" xr3:uid="{06103FFB-C0C0-42DA-9C6D-48B675B9285F}" name="Colonne13550"/>
    <tableColumn id="13551" xr3:uid="{5C92840A-BF45-4E08-907B-4C3990BC6616}" name="Colonne13551"/>
    <tableColumn id="13552" xr3:uid="{01CE7DD1-755F-4DA0-9003-F0261D60C4EA}" name="Colonne13552"/>
    <tableColumn id="13553" xr3:uid="{3BCF2822-D832-45DD-BD8B-7B39169FDF33}" name="Colonne13553"/>
    <tableColumn id="13554" xr3:uid="{3E53A8C8-5402-4340-A89C-CB1E9EC45B8A}" name="Colonne13554"/>
    <tableColumn id="13555" xr3:uid="{5154DD0D-D2F2-4B95-B517-3E23EA124C71}" name="Colonne13555"/>
    <tableColumn id="13556" xr3:uid="{62548E57-4CE0-4900-9AD9-C22636FB7134}" name="Colonne13556"/>
    <tableColumn id="13557" xr3:uid="{9D87AE30-E8A6-41C0-B348-2458AB17A932}" name="Colonne13557"/>
    <tableColumn id="13558" xr3:uid="{82A0B51E-72A7-4424-BEDB-33EFC1231D93}" name="Colonne13558"/>
    <tableColumn id="13559" xr3:uid="{80EF6C8E-0B35-4DFD-A3D5-B6C176052D63}" name="Colonne13559"/>
    <tableColumn id="13560" xr3:uid="{EBBC5AC6-2BD6-48B6-987C-7AA92C183A4B}" name="Colonne13560"/>
    <tableColumn id="13561" xr3:uid="{B13363AF-42BF-4E9C-AE95-A793056CAE17}" name="Colonne13561"/>
    <tableColumn id="13562" xr3:uid="{D80F0FA9-0463-4CDB-A576-72EFC96A9087}" name="Colonne13562"/>
    <tableColumn id="13563" xr3:uid="{3CC629A9-C96E-4DAB-B879-E7D1BD0B7390}" name="Colonne13563"/>
    <tableColumn id="13564" xr3:uid="{8D2F451E-808D-42E5-85E0-3D8BC7FA20AE}" name="Colonne13564"/>
    <tableColumn id="13565" xr3:uid="{D5AD1BE9-8106-49CA-B727-F1D840D1E6A1}" name="Colonne13565"/>
    <tableColumn id="13566" xr3:uid="{8AE6F5B2-C489-480F-96F7-D6B66CF5F5E0}" name="Colonne13566"/>
    <tableColumn id="13567" xr3:uid="{67EAE29A-423C-4457-A0A1-00453910967A}" name="Colonne13567"/>
    <tableColumn id="13568" xr3:uid="{CF745C33-90F5-4BC2-84D3-E2647509238C}" name="Colonne13568"/>
    <tableColumn id="13569" xr3:uid="{BC977588-3B00-4DC8-9D12-5F3AD74A1116}" name="Colonne13569"/>
    <tableColumn id="13570" xr3:uid="{1019B747-DD62-4CAB-B045-2F69278F8DFE}" name="Colonne13570"/>
    <tableColumn id="13571" xr3:uid="{103C1324-6524-4545-923C-57C732EB5F85}" name="Colonne13571"/>
    <tableColumn id="13572" xr3:uid="{E0B069A8-C261-48CE-A6AC-5EA37DBB0B0B}" name="Colonne13572"/>
    <tableColumn id="13573" xr3:uid="{244A9145-7143-4807-B724-C243E3371763}" name="Colonne13573"/>
    <tableColumn id="13574" xr3:uid="{A03FB7D1-0BEC-4D85-B059-8374E8C4E902}" name="Colonne13574"/>
    <tableColumn id="13575" xr3:uid="{C6675C81-C770-4F1A-A66A-931A5E5D9298}" name="Colonne13575"/>
    <tableColumn id="13576" xr3:uid="{02BF3F28-7B9E-477A-B628-A5FABDEC9B9C}" name="Colonne13576"/>
    <tableColumn id="13577" xr3:uid="{63C61FE7-2125-4BF5-A356-2BCE13F7FA4C}" name="Colonne13577"/>
    <tableColumn id="13578" xr3:uid="{1C042597-65E1-4162-AE66-2A01EC4EE6DC}" name="Colonne13578"/>
    <tableColumn id="13579" xr3:uid="{7F2C63E8-CD60-452E-8AA7-CE647D1CF1D3}" name="Colonne13579"/>
    <tableColumn id="13580" xr3:uid="{6B62658E-7457-4DEA-A0D5-8FC1F7599C64}" name="Colonne13580"/>
    <tableColumn id="13581" xr3:uid="{10AE7A16-64A8-44B1-9A4D-E626801CA33A}" name="Colonne13581"/>
    <tableColumn id="13582" xr3:uid="{713BA825-AA2B-4B74-981F-1B3A7912604F}" name="Colonne13582"/>
    <tableColumn id="13583" xr3:uid="{5A536287-5B9E-47E0-879F-E04FF4C0B033}" name="Colonne13583"/>
    <tableColumn id="13584" xr3:uid="{2190EEF2-E8E1-49E8-A7A6-7E8E84CBE9D7}" name="Colonne13584"/>
    <tableColumn id="13585" xr3:uid="{4C402094-44F6-4161-A61C-BB74F245A9DC}" name="Colonne13585"/>
    <tableColumn id="13586" xr3:uid="{47E899D8-1356-4072-AA30-8BB0D214CFE3}" name="Colonne13586"/>
    <tableColumn id="13587" xr3:uid="{9274C0DB-8B38-4919-90BE-02ED806F211E}" name="Colonne13587"/>
    <tableColumn id="13588" xr3:uid="{B26364C0-3FF4-46CD-A984-C91AD73C3942}" name="Colonne13588"/>
    <tableColumn id="13589" xr3:uid="{1DBDD72B-9170-4F94-9349-781B456AEAB5}" name="Colonne13589"/>
    <tableColumn id="13590" xr3:uid="{1C0A3D5B-CCF9-4873-8C4E-5CCDA6C8176F}" name="Colonne13590"/>
    <tableColumn id="13591" xr3:uid="{6C4F5B7B-D35A-443D-8837-B357EDFD7247}" name="Colonne13591"/>
    <tableColumn id="13592" xr3:uid="{D39A8C48-7195-4FE6-A834-38419C9B6BDE}" name="Colonne13592"/>
    <tableColumn id="13593" xr3:uid="{775B9019-D8D9-4C9A-9835-18A4D4BC84AE}" name="Colonne13593"/>
    <tableColumn id="13594" xr3:uid="{8580401D-440E-4B08-BC9C-52C0B84B398D}" name="Colonne13594"/>
    <tableColumn id="13595" xr3:uid="{991E63E3-1747-4A1C-AE5A-0095BB0334A8}" name="Colonne13595"/>
    <tableColumn id="13596" xr3:uid="{35E92E88-2446-4C35-A185-0AA83203A46B}" name="Colonne13596"/>
    <tableColumn id="13597" xr3:uid="{BEA6B3FC-433E-417D-9958-35E0655FDBFA}" name="Colonne13597"/>
    <tableColumn id="13598" xr3:uid="{7EDE48A0-7BE3-4198-9E23-C8907C613F85}" name="Colonne13598"/>
    <tableColumn id="13599" xr3:uid="{89DD4544-D3A4-4E2F-922E-2C33CAB2CD90}" name="Colonne13599"/>
    <tableColumn id="13600" xr3:uid="{49558FFC-BCFC-4ABE-9ED2-EB44EA25F760}" name="Colonne13600"/>
    <tableColumn id="13601" xr3:uid="{69486D7B-9DDF-4533-8867-48ED492A6815}" name="Colonne13601"/>
    <tableColumn id="13602" xr3:uid="{9E1C4E92-1EE5-439D-B303-F636D8D9740C}" name="Colonne13602"/>
    <tableColumn id="13603" xr3:uid="{01D54494-12E8-4FEB-82BD-A78C4596B9BC}" name="Colonne13603"/>
    <tableColumn id="13604" xr3:uid="{153CD66A-55D2-4F89-8A66-19D12638E5FB}" name="Colonne13604"/>
    <tableColumn id="13605" xr3:uid="{FCAC975F-449B-4B9C-9A29-BE5503957822}" name="Colonne13605"/>
    <tableColumn id="13606" xr3:uid="{9B134DF8-8021-48F5-BA15-A05C1FFDCE76}" name="Colonne13606"/>
    <tableColumn id="13607" xr3:uid="{0BA600E7-037D-4BF0-94DB-24AEC8CB8CF7}" name="Colonne13607"/>
    <tableColumn id="13608" xr3:uid="{C2AA4791-FC5B-4B9A-AF83-FCB156F45A9C}" name="Colonne13608"/>
    <tableColumn id="13609" xr3:uid="{4443DBF3-39B6-43BA-B70B-24AC713B52D2}" name="Colonne13609"/>
    <tableColumn id="13610" xr3:uid="{9FE6810B-0275-4620-B166-B060A2F10020}" name="Colonne13610"/>
    <tableColumn id="13611" xr3:uid="{B0C3C301-B154-4AF9-8D32-0C05B53AA42E}" name="Colonne13611"/>
    <tableColumn id="13612" xr3:uid="{54DE211B-D6AD-430B-B900-21CA610CF427}" name="Colonne13612"/>
    <tableColumn id="13613" xr3:uid="{A40241F5-27D8-4F04-B95F-2AEF728EB39B}" name="Colonne13613"/>
    <tableColumn id="13614" xr3:uid="{0B1CDFD9-0666-41F4-ACF2-9487EE4C3869}" name="Colonne13614"/>
    <tableColumn id="13615" xr3:uid="{81F16E83-21A0-4AA2-8D97-8F2AD6C54004}" name="Colonne13615"/>
    <tableColumn id="13616" xr3:uid="{2804DC71-0F90-42EA-89BA-2D3390C6F627}" name="Colonne13616"/>
    <tableColumn id="13617" xr3:uid="{C995F64C-2E8F-4F8C-927C-0B18F51319D4}" name="Colonne13617"/>
    <tableColumn id="13618" xr3:uid="{25896A1D-31F8-4ABB-9A73-9F52BF08252E}" name="Colonne13618"/>
    <tableColumn id="13619" xr3:uid="{32B40F3B-53EF-4990-B5EF-FFF015C8296C}" name="Colonne13619"/>
    <tableColumn id="13620" xr3:uid="{2C7273F4-227F-4B62-AEAF-B9DE8E4A4E32}" name="Colonne13620"/>
    <tableColumn id="13621" xr3:uid="{49741C55-5A69-40F9-8111-0153AB1C2131}" name="Colonne13621"/>
    <tableColumn id="13622" xr3:uid="{9E1F266F-4DB3-436B-B369-50CB4302DFD5}" name="Colonne13622"/>
    <tableColumn id="13623" xr3:uid="{970E0171-15F0-4DF0-BC98-80FA0DBA6218}" name="Colonne13623"/>
    <tableColumn id="13624" xr3:uid="{E39DA214-C36A-48C6-B6A6-EE8CF4932E7C}" name="Colonne13624"/>
    <tableColumn id="13625" xr3:uid="{E2FC8154-4F7C-4E51-9EBE-B31E13623E54}" name="Colonne13625"/>
    <tableColumn id="13626" xr3:uid="{3027204A-EC10-4D09-A9B0-DBB5C103B01C}" name="Colonne13626"/>
    <tableColumn id="13627" xr3:uid="{D5B1350A-11BC-4C9C-9CEC-A31EBF903F92}" name="Colonne13627"/>
    <tableColumn id="13628" xr3:uid="{BA3C8199-05BC-47F6-BDF1-ADED8E173673}" name="Colonne13628"/>
    <tableColumn id="13629" xr3:uid="{3DCF73A7-CDF0-47B3-ACBA-D3E4218D4B94}" name="Colonne13629"/>
    <tableColumn id="13630" xr3:uid="{B8417A87-88E9-49F0-8CA9-0F833E5F6291}" name="Colonne13630"/>
    <tableColumn id="13631" xr3:uid="{5999BAD8-347A-4118-9A68-FEA74FAA6F38}" name="Colonne13631"/>
    <tableColumn id="13632" xr3:uid="{0B6AF4EC-8B92-4B1F-B008-5B55D64DEA43}" name="Colonne13632"/>
    <tableColumn id="13633" xr3:uid="{F4A2820F-680C-44D2-A728-32EB74E614AD}" name="Colonne13633"/>
    <tableColumn id="13634" xr3:uid="{C2D6FDFC-B211-4F59-90D8-D9EDF343E70C}" name="Colonne13634"/>
    <tableColumn id="13635" xr3:uid="{760D2FAA-6E23-44DB-97D5-61CE7F71FE3E}" name="Colonne13635"/>
    <tableColumn id="13636" xr3:uid="{B3E050C2-90A7-4021-88F9-BD26FD6FB5F5}" name="Colonne13636"/>
    <tableColumn id="13637" xr3:uid="{F96E2D2D-34E3-4A1C-928E-2F7F75AAA570}" name="Colonne13637"/>
    <tableColumn id="13638" xr3:uid="{DAE839DB-CE96-443C-B002-77C18B0D3D47}" name="Colonne13638"/>
    <tableColumn id="13639" xr3:uid="{2468A4D9-7731-405F-ABC7-61B4C7AA4987}" name="Colonne13639"/>
    <tableColumn id="13640" xr3:uid="{6BADD49B-D75B-48DA-8F67-0B6C6E527B66}" name="Colonne13640"/>
    <tableColumn id="13641" xr3:uid="{360A17A7-2DB1-4C9A-A97C-AAEF77452A1D}" name="Colonne13641"/>
    <tableColumn id="13642" xr3:uid="{0B097EB3-7D46-422F-A25B-78C6D786D08E}" name="Colonne13642"/>
    <tableColumn id="13643" xr3:uid="{20A300B1-549B-4E58-91A2-5A421F11589B}" name="Colonne13643"/>
    <tableColumn id="13644" xr3:uid="{C207FD91-C084-4B8C-AC98-158A56CE7EFB}" name="Colonne13644"/>
    <tableColumn id="13645" xr3:uid="{089FABA8-535D-491B-B801-64C0AF458B57}" name="Colonne13645"/>
    <tableColumn id="13646" xr3:uid="{80052630-BA5A-4B71-A9C3-4BEE593440FA}" name="Colonne13646"/>
    <tableColumn id="13647" xr3:uid="{207FA723-7E10-4387-A39A-B476A018387D}" name="Colonne13647"/>
    <tableColumn id="13648" xr3:uid="{A6FFF383-A16D-4BB8-B92C-470E432A346F}" name="Colonne13648"/>
    <tableColumn id="13649" xr3:uid="{F746CF3E-4BE2-4F00-A4A9-1993C850ADF8}" name="Colonne13649"/>
    <tableColumn id="13650" xr3:uid="{1A3493B7-7F95-4446-9312-9036B1B874D4}" name="Colonne13650"/>
    <tableColumn id="13651" xr3:uid="{78EDFDC6-FEEF-416F-95CE-3A091FCF5C45}" name="Colonne13651"/>
    <tableColumn id="13652" xr3:uid="{48743EA9-A80C-4104-84D6-8E0F449C5395}" name="Colonne13652"/>
    <tableColumn id="13653" xr3:uid="{4F56EEC1-6969-4A1B-BEE1-CBDC96BB8562}" name="Colonne13653"/>
    <tableColumn id="13654" xr3:uid="{47C8B65B-9407-47B4-B0A7-D5F999BCC616}" name="Colonne13654"/>
    <tableColumn id="13655" xr3:uid="{9FB8DB04-129B-48D4-811E-779B1290A46D}" name="Colonne13655"/>
    <tableColumn id="13656" xr3:uid="{9E15DF39-AE1A-4926-ADF1-FB36E85EE9E5}" name="Colonne13656"/>
    <tableColumn id="13657" xr3:uid="{8A249303-2ABD-420D-B25D-9648DA79550B}" name="Colonne13657"/>
    <tableColumn id="13658" xr3:uid="{7EB76002-6DE3-48A9-9991-16858394192B}" name="Colonne13658"/>
    <tableColumn id="13659" xr3:uid="{9529F3D4-8ED6-4AFE-850C-4AEB8927E33C}" name="Colonne13659"/>
    <tableColumn id="13660" xr3:uid="{852769BB-D06F-4E13-8B11-38D1FBF21986}" name="Colonne13660"/>
    <tableColumn id="13661" xr3:uid="{E94490D8-1118-426C-B146-088957E1703E}" name="Colonne13661"/>
    <tableColumn id="13662" xr3:uid="{46AF6073-2F7A-4D58-8B64-807D266C7594}" name="Colonne13662"/>
    <tableColumn id="13663" xr3:uid="{343C9AD6-7FF7-4D97-AE29-3FF310C3CD8B}" name="Colonne13663"/>
    <tableColumn id="13664" xr3:uid="{3BE81C03-5E69-4F50-B5DF-9E05DC5238FB}" name="Colonne13664"/>
    <tableColumn id="13665" xr3:uid="{EB524708-5322-4ED8-8D95-FF7E07E3A29F}" name="Colonne13665"/>
    <tableColumn id="13666" xr3:uid="{981ADCF1-2A00-4530-BC62-10474FD3B569}" name="Colonne13666"/>
    <tableColumn id="13667" xr3:uid="{56186CF6-796C-4FB2-BE18-1117FDD53AB5}" name="Colonne13667"/>
    <tableColumn id="13668" xr3:uid="{560078A6-598D-4391-AED1-0837281255CE}" name="Colonne13668"/>
    <tableColumn id="13669" xr3:uid="{727C2315-E937-4BC1-9915-26D069A5EFD9}" name="Colonne13669"/>
    <tableColumn id="13670" xr3:uid="{53E10D55-CB3E-4A8B-93F2-569F1A8C98B5}" name="Colonne13670"/>
    <tableColumn id="13671" xr3:uid="{99EA6CF3-BB11-4D2A-903F-02C7B0330F57}" name="Colonne13671"/>
    <tableColumn id="13672" xr3:uid="{CAD77D90-5CA0-4FA9-A744-AABFD56F49D2}" name="Colonne13672"/>
    <tableColumn id="13673" xr3:uid="{05086757-2CA3-4AC7-BD0D-191F2E046789}" name="Colonne13673"/>
    <tableColumn id="13674" xr3:uid="{7E0AD515-FD77-4E81-A219-C9F01964006F}" name="Colonne13674"/>
    <tableColumn id="13675" xr3:uid="{EDCB7FCD-286A-4018-A8AA-048EE2CEB792}" name="Colonne13675"/>
    <tableColumn id="13676" xr3:uid="{B507D2DA-5610-4B05-B98B-078AF3CA57F4}" name="Colonne13676"/>
    <tableColumn id="13677" xr3:uid="{6605FF22-CACA-4436-9F8F-BE2EFF99FF68}" name="Colonne13677"/>
    <tableColumn id="13678" xr3:uid="{F5973D56-CF3F-4C89-B795-E786E57CEEB9}" name="Colonne13678"/>
    <tableColumn id="13679" xr3:uid="{96E4AA03-1A32-4986-80A9-579345819A6B}" name="Colonne13679"/>
    <tableColumn id="13680" xr3:uid="{A757CF8C-4E51-4793-9B67-477239BB2297}" name="Colonne13680"/>
    <tableColumn id="13681" xr3:uid="{5894ABC3-B084-4119-A59E-0D636F283894}" name="Colonne13681"/>
    <tableColumn id="13682" xr3:uid="{1A3A5DBB-4EA0-48F9-A11C-87ED1FFB77B4}" name="Colonne13682"/>
    <tableColumn id="13683" xr3:uid="{9FC2C03F-B88D-4416-8ABD-1018307624D2}" name="Colonne13683"/>
    <tableColumn id="13684" xr3:uid="{220A9608-9B23-4C9B-AF63-E2F39852A8F8}" name="Colonne13684"/>
    <tableColumn id="13685" xr3:uid="{4FC07937-36CA-44D1-A4B2-4E3C87AC86D0}" name="Colonne13685"/>
    <tableColumn id="13686" xr3:uid="{D07AC5C7-2D46-4A3E-B276-68AF3CB9F072}" name="Colonne13686"/>
    <tableColumn id="13687" xr3:uid="{479F35FD-5B01-4DDA-9BCB-DCBE1560DA08}" name="Colonne13687"/>
    <tableColumn id="13688" xr3:uid="{FAD2A1BC-0BA7-40A5-B79D-987348C6AB3C}" name="Colonne13688"/>
    <tableColumn id="13689" xr3:uid="{AC6FB7F3-02B8-4506-8607-C807AB7D0D49}" name="Colonne13689"/>
    <tableColumn id="13690" xr3:uid="{275C9375-CDCD-47D7-ADE3-366F3AB0F2DA}" name="Colonne13690"/>
    <tableColumn id="13691" xr3:uid="{753E0C48-59EB-4D77-98AE-F72361BEB30A}" name="Colonne13691"/>
    <tableColumn id="13692" xr3:uid="{6C8F4B13-F499-41B3-8462-E698EACE5A66}" name="Colonne13692"/>
    <tableColumn id="13693" xr3:uid="{A23C142C-5706-455F-BBCC-1C908BBDD950}" name="Colonne13693"/>
    <tableColumn id="13694" xr3:uid="{68540A42-8200-4C89-A77E-2391DB9F6D3B}" name="Colonne13694"/>
    <tableColumn id="13695" xr3:uid="{70B94D72-961C-45C1-9505-BE029594C85F}" name="Colonne13695"/>
    <tableColumn id="13696" xr3:uid="{74A6015C-5225-48C4-8590-A7C294672690}" name="Colonne13696"/>
    <tableColumn id="13697" xr3:uid="{227C0255-4030-4CCD-89E7-F5AAA5E6196F}" name="Colonne13697"/>
    <tableColumn id="13698" xr3:uid="{D5E95105-DEF5-416C-8ABC-8CBC377F0D78}" name="Colonne13698"/>
    <tableColumn id="13699" xr3:uid="{54591FDA-59C6-4A6E-B680-E42577FF5AC3}" name="Colonne13699"/>
    <tableColumn id="13700" xr3:uid="{7701C9A5-F8AD-402E-8962-96563980BDAC}" name="Colonne13700"/>
    <tableColumn id="13701" xr3:uid="{94D2B416-7A41-47B5-B7EF-E819B7848AEC}" name="Colonne13701"/>
    <tableColumn id="13702" xr3:uid="{67B26B0C-1EEE-40C3-9823-888CD2110580}" name="Colonne13702"/>
    <tableColumn id="13703" xr3:uid="{A669E558-35D1-4124-AEB3-195C9EB64378}" name="Colonne13703"/>
    <tableColumn id="13704" xr3:uid="{4896E579-CCD6-450C-A872-4594CF303D9A}" name="Colonne13704"/>
    <tableColumn id="13705" xr3:uid="{191FE4B6-0284-4B25-B8BB-B15BB1EB176A}" name="Colonne13705"/>
    <tableColumn id="13706" xr3:uid="{0917B44D-1CDC-414C-B202-F73E5C0ECE8E}" name="Colonne13706"/>
    <tableColumn id="13707" xr3:uid="{32E5CD78-51A1-4183-BF60-C152E1A3FD56}" name="Colonne13707"/>
    <tableColumn id="13708" xr3:uid="{45F336A8-87CB-4B4D-A7E9-B8758435D294}" name="Colonne13708"/>
    <tableColumn id="13709" xr3:uid="{A5CAC982-304B-4E98-828D-9E65D15A94E9}" name="Colonne13709"/>
    <tableColumn id="13710" xr3:uid="{A3B5B45F-0E7A-450D-A304-5D5D01386D63}" name="Colonne13710"/>
    <tableColumn id="13711" xr3:uid="{58CA05E0-AEA2-4507-915A-5BE58390511B}" name="Colonne13711"/>
    <tableColumn id="13712" xr3:uid="{FC696976-9975-4CBF-A331-66B21105A6F4}" name="Colonne13712"/>
    <tableColumn id="13713" xr3:uid="{750DD5A4-0A92-455E-9766-32586A5C9594}" name="Colonne13713"/>
    <tableColumn id="13714" xr3:uid="{B6C015A0-4D76-4E0A-8F4F-9676EC3EA862}" name="Colonne13714"/>
    <tableColumn id="13715" xr3:uid="{82A9CCB1-89B4-4BAC-8375-2D947934F2FB}" name="Colonne13715"/>
    <tableColumn id="13716" xr3:uid="{A9CD6433-62C1-423C-B990-304C5F227486}" name="Colonne13716"/>
    <tableColumn id="13717" xr3:uid="{86F530D4-5116-4871-A600-76C117CE1BE4}" name="Colonne13717"/>
    <tableColumn id="13718" xr3:uid="{E4B363E3-CCAB-4E65-90F3-981421C8EF1B}" name="Colonne13718"/>
    <tableColumn id="13719" xr3:uid="{96DF569F-5BD2-42CE-B455-385B90433603}" name="Colonne13719"/>
    <tableColumn id="13720" xr3:uid="{5C6168DD-780F-40DE-BA17-1B4EBC2170FD}" name="Colonne13720"/>
    <tableColumn id="13721" xr3:uid="{AF7E3FD8-734F-44D3-982D-BDD29B6E6228}" name="Colonne13721"/>
    <tableColumn id="13722" xr3:uid="{761F2ED1-EB97-45FC-95FD-3D3F8D6768F5}" name="Colonne13722"/>
    <tableColumn id="13723" xr3:uid="{B2E2838D-EF94-4EFC-9E6F-5474EDE290A3}" name="Colonne13723"/>
    <tableColumn id="13724" xr3:uid="{C249DFA5-915E-482A-9E7B-6E958932F4E5}" name="Colonne13724"/>
    <tableColumn id="13725" xr3:uid="{6DDA649F-D446-4661-A59F-D8A490FE54D9}" name="Colonne13725"/>
    <tableColumn id="13726" xr3:uid="{EBA36E37-7E4F-4D73-A7B6-F42D0662B452}" name="Colonne13726"/>
    <tableColumn id="13727" xr3:uid="{E8B39CD3-03C6-44D7-B481-1BE7B3647CDF}" name="Colonne13727"/>
    <tableColumn id="13728" xr3:uid="{DD2318FB-88B9-48AC-97AF-00638F69F989}" name="Colonne13728"/>
    <tableColumn id="13729" xr3:uid="{03DCD766-A89F-48EE-ABB6-8D7326325F55}" name="Colonne13729"/>
    <tableColumn id="13730" xr3:uid="{9BBFBF2E-8AEE-40A9-8839-575936C1A036}" name="Colonne13730"/>
    <tableColumn id="13731" xr3:uid="{5519F9F3-3C24-41A5-A4DF-D0ED64BA5C07}" name="Colonne13731"/>
    <tableColumn id="13732" xr3:uid="{E0252FE1-17C0-4968-9492-88490EDAB275}" name="Colonne13732"/>
    <tableColumn id="13733" xr3:uid="{8B15E98C-A775-4AC1-B786-B88EDF598CC9}" name="Colonne13733"/>
    <tableColumn id="13734" xr3:uid="{5E5BEF49-8111-4D76-9C06-6C8E17B2DFCE}" name="Colonne13734"/>
    <tableColumn id="13735" xr3:uid="{C120ABD9-D5A9-4A9D-9118-08509715DE47}" name="Colonne13735"/>
    <tableColumn id="13736" xr3:uid="{2CF5E23E-FB9C-479C-BB9E-66B4807B72BE}" name="Colonne13736"/>
    <tableColumn id="13737" xr3:uid="{FA749151-74DB-4AF5-959E-41FD337A3DB6}" name="Colonne13737"/>
    <tableColumn id="13738" xr3:uid="{2B6F75E7-A09C-414C-8257-C8077120C725}" name="Colonne13738"/>
    <tableColumn id="13739" xr3:uid="{3F02DF3A-B276-4AF7-A106-A283708036C5}" name="Colonne13739"/>
    <tableColumn id="13740" xr3:uid="{B32A7959-DACF-487E-9467-B13C3E411CE3}" name="Colonne13740"/>
    <tableColumn id="13741" xr3:uid="{0B3BA917-1E69-40AC-8AD7-1A1DE99FF448}" name="Colonne13741"/>
    <tableColumn id="13742" xr3:uid="{F7C32461-D2EF-4205-A600-E54A8C135EA0}" name="Colonne13742"/>
    <tableColumn id="13743" xr3:uid="{DC75291B-ECB9-41F8-8E5A-F9D3C80CEE7B}" name="Colonne13743"/>
    <tableColumn id="13744" xr3:uid="{156CF249-AE10-42F5-B6C8-B100E2303964}" name="Colonne13744"/>
    <tableColumn id="13745" xr3:uid="{1A2AA359-82EA-45DB-AAFF-CF2008A5A632}" name="Colonne13745"/>
    <tableColumn id="13746" xr3:uid="{58DC6CE1-5648-4844-94FB-813B4D0271AD}" name="Colonne13746"/>
    <tableColumn id="13747" xr3:uid="{88199649-1496-4DE0-9C5A-57D575F690E1}" name="Colonne13747"/>
    <tableColumn id="13748" xr3:uid="{78EA631C-344A-408C-9DA7-7B8D991860FA}" name="Colonne13748"/>
    <tableColumn id="13749" xr3:uid="{76A62381-8F3A-4FBD-8F9B-9E504F39131D}" name="Colonne13749"/>
    <tableColumn id="13750" xr3:uid="{0285D410-7360-4140-B3EB-BF9051162A74}" name="Colonne13750"/>
    <tableColumn id="13751" xr3:uid="{953CA274-21DB-43AB-93F6-2688B9D56E42}" name="Colonne13751"/>
    <tableColumn id="13752" xr3:uid="{882EBD78-73BF-4601-848D-CD3EF8F43DE7}" name="Colonne13752"/>
    <tableColumn id="13753" xr3:uid="{21F971B4-F70A-41A7-88AA-FF235C9076E8}" name="Colonne13753"/>
    <tableColumn id="13754" xr3:uid="{8A654F87-6664-4156-8ED0-9674A76BE050}" name="Colonne13754"/>
    <tableColumn id="13755" xr3:uid="{3C4EF2D7-E657-44E7-8CEE-76E130D9C271}" name="Colonne13755"/>
    <tableColumn id="13756" xr3:uid="{35BC1977-DD78-4B07-939C-308D94653B0F}" name="Colonne13756"/>
    <tableColumn id="13757" xr3:uid="{1D2C4D49-FAAB-40D0-BF0D-CDBB780B1D83}" name="Colonne13757"/>
    <tableColumn id="13758" xr3:uid="{C662EBD0-988F-4CFE-BFFB-0ED049C4A40B}" name="Colonne13758"/>
    <tableColumn id="13759" xr3:uid="{4D3F2D52-BA4C-4F6A-9A38-063D41365CF4}" name="Colonne13759"/>
    <tableColumn id="13760" xr3:uid="{D8854622-AC9A-4CD9-8796-C75EB00EBAD8}" name="Colonne13760"/>
    <tableColumn id="13761" xr3:uid="{40D09A30-1812-49EB-8AA9-DED35FE660EA}" name="Colonne13761"/>
    <tableColumn id="13762" xr3:uid="{F39598CB-822E-4263-94CF-56C566EE0BC3}" name="Colonne13762"/>
    <tableColumn id="13763" xr3:uid="{A16DB569-CBDC-4F15-84DF-705CBDF977BF}" name="Colonne13763"/>
    <tableColumn id="13764" xr3:uid="{0A9C5DA9-383C-453C-BD1B-73A7199D25CE}" name="Colonne13764"/>
    <tableColumn id="13765" xr3:uid="{BC0EFA88-E3C6-4DAC-8F03-0F1D4D62A46F}" name="Colonne13765"/>
    <tableColumn id="13766" xr3:uid="{3C83DABE-89BA-44C5-9CC6-C086C02D57A0}" name="Colonne13766"/>
    <tableColumn id="13767" xr3:uid="{F5455FF2-3F0A-4388-A5D6-77D8B5D4DE7C}" name="Colonne13767"/>
    <tableColumn id="13768" xr3:uid="{9CCABA68-1A07-46E4-B73C-E53C94821491}" name="Colonne13768"/>
    <tableColumn id="13769" xr3:uid="{2892EBE8-345F-44D3-9098-7909124CE442}" name="Colonne13769"/>
    <tableColumn id="13770" xr3:uid="{CCCAF028-1D7C-4357-A30B-5987335C7186}" name="Colonne13770"/>
    <tableColumn id="13771" xr3:uid="{B5A97561-47DB-4F18-91B4-A25618E3B13B}" name="Colonne13771"/>
    <tableColumn id="13772" xr3:uid="{E1422970-D1C2-459B-8A90-94B879F5A4F7}" name="Colonne13772"/>
    <tableColumn id="13773" xr3:uid="{25384BE1-D48B-4A1E-AB6D-06A174830031}" name="Colonne13773"/>
    <tableColumn id="13774" xr3:uid="{CF854BDF-017F-4614-9B58-07FC59D1BDAF}" name="Colonne13774"/>
    <tableColumn id="13775" xr3:uid="{C41AC3DA-1FAA-4F92-B298-6CDEA692456E}" name="Colonne13775"/>
    <tableColumn id="13776" xr3:uid="{A175E82E-DD30-48D3-BD2A-1274504BDAA7}" name="Colonne13776"/>
    <tableColumn id="13777" xr3:uid="{5C733ECE-7C60-4508-BCDF-93CCF21D16AD}" name="Colonne13777"/>
    <tableColumn id="13778" xr3:uid="{B1AE649B-136D-45D0-A746-58BC68CD26C4}" name="Colonne13778"/>
    <tableColumn id="13779" xr3:uid="{E4F35A08-153F-4BE7-80DC-BD34DC50CBE6}" name="Colonne13779"/>
    <tableColumn id="13780" xr3:uid="{57556085-C21A-4031-BFC5-B2B789B74A13}" name="Colonne13780"/>
    <tableColumn id="13781" xr3:uid="{C6573357-891C-499C-B153-4BC65F3BB74C}" name="Colonne13781"/>
    <tableColumn id="13782" xr3:uid="{7C8BF425-1C57-4286-A372-809D73E4743C}" name="Colonne13782"/>
    <tableColumn id="13783" xr3:uid="{D2638BDD-4980-46BB-A842-7D8C28146468}" name="Colonne13783"/>
    <tableColumn id="13784" xr3:uid="{BD05D1B4-61B3-4985-8EA5-3F10CC4BE809}" name="Colonne13784"/>
    <tableColumn id="13785" xr3:uid="{9719B073-E25D-44D0-93E0-09F33A819AC8}" name="Colonne13785"/>
    <tableColumn id="13786" xr3:uid="{8EF60E4D-C687-4DBA-B9D2-CC0F985CC1DC}" name="Colonne13786"/>
    <tableColumn id="13787" xr3:uid="{621C5930-6841-4070-AB7C-AC60B549054B}" name="Colonne13787"/>
    <tableColumn id="13788" xr3:uid="{272AED89-3A52-4E58-9F49-D7C45C7C83F7}" name="Colonne13788"/>
    <tableColumn id="13789" xr3:uid="{B27E17F8-10B7-4D39-8A65-E0B42D463EF7}" name="Colonne13789"/>
    <tableColumn id="13790" xr3:uid="{B12B5AF0-0BB7-49B3-B39C-06C49AD6D074}" name="Colonne13790"/>
    <tableColumn id="13791" xr3:uid="{96582149-5BD9-4BC8-B5F5-8383F70DF59B}" name="Colonne13791"/>
    <tableColumn id="13792" xr3:uid="{8F7DBE2E-7506-47B1-A118-14953326F27F}" name="Colonne13792"/>
    <tableColumn id="13793" xr3:uid="{980772D2-96BB-4A5D-BF90-24D970E8650C}" name="Colonne13793"/>
    <tableColumn id="13794" xr3:uid="{A5AFFCFA-4DDA-49BC-B14E-90380D0D5910}" name="Colonne13794"/>
    <tableColumn id="13795" xr3:uid="{997EB138-BA18-4F6D-AB74-1E00D47A09BC}" name="Colonne13795"/>
    <tableColumn id="13796" xr3:uid="{91242C52-BDC3-4739-94B7-7DB604D7B2C2}" name="Colonne13796"/>
    <tableColumn id="13797" xr3:uid="{3EC5D987-CEE5-47F6-AE9F-1E08552C02AD}" name="Colonne13797"/>
    <tableColumn id="13798" xr3:uid="{B091B73A-5F13-49B2-8A05-3F43CA4B21BE}" name="Colonne13798"/>
    <tableColumn id="13799" xr3:uid="{FD28B1D5-797D-4511-8A04-0269F7B4B1A6}" name="Colonne13799"/>
    <tableColumn id="13800" xr3:uid="{71F1B825-3BF3-4095-8825-65156D0FE6F0}" name="Colonne13800"/>
    <tableColumn id="13801" xr3:uid="{15087E72-7FE5-4803-A0DD-376F5ABA583F}" name="Colonne13801"/>
    <tableColumn id="13802" xr3:uid="{FCECA0F2-3777-4471-A876-A98D434285FD}" name="Colonne13802"/>
    <tableColumn id="13803" xr3:uid="{4FF5D97E-A2FF-4F1C-8D3E-DCBF98A88D54}" name="Colonne13803"/>
    <tableColumn id="13804" xr3:uid="{3B9F3B89-9D7F-4907-8BE2-2760972695A2}" name="Colonne13804"/>
    <tableColumn id="13805" xr3:uid="{D0C38FC5-3C73-480A-B06C-0677805A08B4}" name="Colonne13805"/>
    <tableColumn id="13806" xr3:uid="{B84F2A74-1C58-42F1-A232-2938B779DCEF}" name="Colonne13806"/>
    <tableColumn id="13807" xr3:uid="{3AA99EE9-8489-405C-8F07-30457C9FEE7B}" name="Colonne13807"/>
    <tableColumn id="13808" xr3:uid="{67C03982-481E-467A-8617-B1A532A9F698}" name="Colonne13808"/>
    <tableColumn id="13809" xr3:uid="{C4C89128-5EB9-4CB2-B2C3-E0B23ECD787F}" name="Colonne13809"/>
    <tableColumn id="13810" xr3:uid="{39BA4AF2-DD88-4F87-A8A3-566C113E55BB}" name="Colonne13810"/>
    <tableColumn id="13811" xr3:uid="{157651F5-716F-459A-BB84-230FCA876AF6}" name="Colonne13811"/>
    <tableColumn id="13812" xr3:uid="{D0972C6D-14A5-4DC7-8F04-A459B59BFF3D}" name="Colonne13812"/>
    <tableColumn id="13813" xr3:uid="{96D66AA7-EF47-430D-996F-2B9C3A83555E}" name="Colonne13813"/>
    <tableColumn id="13814" xr3:uid="{219DE41E-ECBE-46C3-86DB-4AF78BA70B23}" name="Colonne13814"/>
    <tableColumn id="13815" xr3:uid="{AEA57659-BDD3-40AE-BF7F-92B10E7EE0FB}" name="Colonne13815"/>
    <tableColumn id="13816" xr3:uid="{F74F7FC7-147F-44E2-A1D0-E2FD7A2EE818}" name="Colonne13816"/>
    <tableColumn id="13817" xr3:uid="{334E330B-A7E9-41BB-90E0-422E88D521CB}" name="Colonne13817"/>
    <tableColumn id="13818" xr3:uid="{E7011D86-CFE1-4B83-9F62-DEF96FA39226}" name="Colonne13818"/>
    <tableColumn id="13819" xr3:uid="{460E932D-71CA-4305-A150-B7361FF7CE38}" name="Colonne13819"/>
    <tableColumn id="13820" xr3:uid="{B169CEBB-34F2-4DF4-8046-7B514B00B287}" name="Colonne13820"/>
    <tableColumn id="13821" xr3:uid="{5D2AC51A-C9C1-4FA4-B39C-0DD6337E4F7D}" name="Colonne13821"/>
    <tableColumn id="13822" xr3:uid="{562D1E7B-FB1F-4208-B741-571B69038F26}" name="Colonne13822"/>
    <tableColumn id="13823" xr3:uid="{A11DAB43-4804-44E3-8310-DAD17EBCBAA5}" name="Colonne13823"/>
    <tableColumn id="13824" xr3:uid="{2334DA1C-DB49-442F-9E3B-25F67052C031}" name="Colonne13824"/>
    <tableColumn id="13825" xr3:uid="{A21BB7A1-0CD7-4E54-9EE3-F8553A7A32B5}" name="Colonne13825"/>
    <tableColumn id="13826" xr3:uid="{5BCBDE42-A4ED-41F1-B957-D4B70AAF15F9}" name="Colonne13826"/>
    <tableColumn id="13827" xr3:uid="{F769D726-82CC-4DE7-B340-1DBB4E1CF312}" name="Colonne13827"/>
    <tableColumn id="13828" xr3:uid="{0BBC1E64-9B4D-421A-A3CA-7F3236C31454}" name="Colonne13828"/>
    <tableColumn id="13829" xr3:uid="{94746C75-0C3F-4F8A-BF28-1B8D2C562134}" name="Colonne13829"/>
    <tableColumn id="13830" xr3:uid="{AA3A5FB6-74D7-493A-A0A8-69D56930DA75}" name="Colonne13830"/>
    <tableColumn id="13831" xr3:uid="{10643763-EE61-4B6D-83BC-FA9D77C1F1F8}" name="Colonne13831"/>
    <tableColumn id="13832" xr3:uid="{C0BE6766-9287-4C19-9074-8E829B9F90D9}" name="Colonne13832"/>
    <tableColumn id="13833" xr3:uid="{C406BEC1-F6E9-42F8-9B49-974201B9C8D9}" name="Colonne13833"/>
    <tableColumn id="13834" xr3:uid="{B7266182-9CE9-4E80-B18A-082649AB8BE2}" name="Colonne13834"/>
    <tableColumn id="13835" xr3:uid="{D0928B3F-8948-445D-B79E-1120E3B66FC9}" name="Colonne13835"/>
    <tableColumn id="13836" xr3:uid="{9C229953-EB67-4729-9047-1EB6E70AFA52}" name="Colonne13836"/>
    <tableColumn id="13837" xr3:uid="{F190E71B-2427-4E8B-8A67-598D4609B234}" name="Colonne13837"/>
    <tableColumn id="13838" xr3:uid="{0BE6F0F7-8BCD-436C-8FD7-93ACF92F4768}" name="Colonne13838"/>
    <tableColumn id="13839" xr3:uid="{FEB3D41C-0702-4556-9A25-D65F4CB58918}" name="Colonne13839"/>
    <tableColumn id="13840" xr3:uid="{9CA4E767-ADE7-4BDC-B9C1-E4ABB1A8CFA3}" name="Colonne13840"/>
    <tableColumn id="13841" xr3:uid="{BCBC8207-65C0-4ADD-A13A-4E7BB5FEFB09}" name="Colonne13841"/>
    <tableColumn id="13842" xr3:uid="{EB41E518-140A-4172-A832-1F6B801A7915}" name="Colonne13842"/>
    <tableColumn id="13843" xr3:uid="{31BEA956-6022-49EE-8CE8-A9F0C2505833}" name="Colonne13843"/>
    <tableColumn id="13844" xr3:uid="{1F8C7359-DF5A-42D6-A6F9-0D2DDB31CEBF}" name="Colonne13844"/>
    <tableColumn id="13845" xr3:uid="{BCC5D906-2914-4BA8-9FBE-25CD35C1E4BC}" name="Colonne13845"/>
    <tableColumn id="13846" xr3:uid="{3C3FE07A-13BC-4AC4-B3D4-AC2A2D92FB9F}" name="Colonne13846"/>
    <tableColumn id="13847" xr3:uid="{F4041EFB-F7D0-48B4-AC59-BE791D9B7976}" name="Colonne13847"/>
    <tableColumn id="13848" xr3:uid="{42551CE8-1CE4-4EA1-95EE-1649ECF06824}" name="Colonne13848"/>
    <tableColumn id="13849" xr3:uid="{DFFA0070-B3E0-406F-AAAD-94043935D8A7}" name="Colonne13849"/>
    <tableColumn id="13850" xr3:uid="{B77CF5C6-4E11-4B65-957D-3B6A5EF1F516}" name="Colonne13850"/>
    <tableColumn id="13851" xr3:uid="{E745CC8E-031A-4774-A66C-2CC5266EB629}" name="Colonne13851"/>
    <tableColumn id="13852" xr3:uid="{63C42E05-3989-4770-9E46-C6B86938E936}" name="Colonne13852"/>
    <tableColumn id="13853" xr3:uid="{AE2EB9E3-7AF0-4C60-8457-83CE6F0FE422}" name="Colonne13853"/>
    <tableColumn id="13854" xr3:uid="{63AE0C58-8845-4DE3-806B-69B3D2D94C06}" name="Colonne13854"/>
    <tableColumn id="13855" xr3:uid="{129562F4-0F65-4119-8E17-4FA7A40D6BB7}" name="Colonne13855"/>
    <tableColumn id="13856" xr3:uid="{D05BE672-2971-492C-BCD1-0DB326F10EFF}" name="Colonne13856"/>
    <tableColumn id="13857" xr3:uid="{F5BD7883-9306-4DE6-9AF5-3B6EABBC37DD}" name="Colonne13857"/>
    <tableColumn id="13858" xr3:uid="{5E762472-643D-48C0-8838-F9E13AAC1B70}" name="Colonne13858"/>
    <tableColumn id="13859" xr3:uid="{8447666F-9FA8-40D7-B0DD-0A4FA35F9F3E}" name="Colonne13859"/>
    <tableColumn id="13860" xr3:uid="{0419C053-3590-44CE-BEDC-6977E41910B2}" name="Colonne13860"/>
    <tableColumn id="13861" xr3:uid="{B1B7ABEE-E2B6-47BB-BED3-919E1B3EF124}" name="Colonne13861"/>
    <tableColumn id="13862" xr3:uid="{99B274B6-FDD6-42B4-8FB0-DDA940B23B1A}" name="Colonne13862"/>
    <tableColumn id="13863" xr3:uid="{57F01285-BDB0-43AB-B595-701AC196AFCD}" name="Colonne13863"/>
    <tableColumn id="13864" xr3:uid="{01F57BA1-EB8E-4BEB-9875-594D3004E1CE}" name="Colonne13864"/>
    <tableColumn id="13865" xr3:uid="{308CEDF9-8239-4900-A59F-C8A57A8CAC07}" name="Colonne13865"/>
    <tableColumn id="13866" xr3:uid="{E0728556-71B2-43EA-8761-09C2D3690D82}" name="Colonne13866"/>
    <tableColumn id="13867" xr3:uid="{352F2B53-B4E1-4F91-B939-7F45B13C12D0}" name="Colonne13867"/>
    <tableColumn id="13868" xr3:uid="{C6D97B6B-A27C-4C09-8A51-16092F5BA570}" name="Colonne13868"/>
    <tableColumn id="13869" xr3:uid="{83AA5D00-8F92-4014-B817-D8B4E7BD1F85}" name="Colonne13869"/>
    <tableColumn id="13870" xr3:uid="{856D369D-15EC-481C-9A57-93A923ABD50F}" name="Colonne13870"/>
    <tableColumn id="13871" xr3:uid="{2055D114-C951-4CF4-BB64-92703C9498B8}" name="Colonne13871"/>
    <tableColumn id="13872" xr3:uid="{8E75D7C4-171C-4C5B-A85B-E04F7A395F09}" name="Colonne13872"/>
    <tableColumn id="13873" xr3:uid="{A84AA89D-079E-48C3-9D64-D694DD96142F}" name="Colonne13873"/>
    <tableColumn id="13874" xr3:uid="{FD1386FD-262C-4EF4-A1A2-89AE893E677E}" name="Colonne13874"/>
    <tableColumn id="13875" xr3:uid="{848D0458-DE36-467E-AA6C-E036D063ECC8}" name="Colonne13875"/>
    <tableColumn id="13876" xr3:uid="{ABCBB93A-76A6-4860-AB3E-39D138A9A748}" name="Colonne13876"/>
    <tableColumn id="13877" xr3:uid="{E09161A6-9251-49F4-BF1B-59790D8E0EB7}" name="Colonne13877"/>
    <tableColumn id="13878" xr3:uid="{DED6AA16-509C-4426-BDC8-77C0AA9A070C}" name="Colonne13878"/>
    <tableColumn id="13879" xr3:uid="{C1E12FD9-2117-49B8-9415-02EA7BE15A75}" name="Colonne13879"/>
    <tableColumn id="13880" xr3:uid="{C9ABACA2-84F2-4901-9ED9-21D6C55B8B20}" name="Colonne13880"/>
    <tableColumn id="13881" xr3:uid="{D511E76F-6FF7-4FC4-A4A7-942F50BCE400}" name="Colonne13881"/>
    <tableColumn id="13882" xr3:uid="{53F23038-D67D-4C75-92C8-0E4A6E9974F5}" name="Colonne13882"/>
    <tableColumn id="13883" xr3:uid="{8553B6B9-A84E-47C8-963A-FAEA36B42ADB}" name="Colonne13883"/>
    <tableColumn id="13884" xr3:uid="{63B29B98-84C7-4429-AF42-7D6BA8B26ED9}" name="Colonne13884"/>
    <tableColumn id="13885" xr3:uid="{E593359A-3D46-445E-AE31-73CC40E374C4}" name="Colonne13885"/>
    <tableColumn id="13886" xr3:uid="{E32323C0-5FCA-4B09-A2D9-F570D9F5EA5D}" name="Colonne13886"/>
    <tableColumn id="13887" xr3:uid="{EAE2AF73-3F1D-4CD3-8A15-7D98B2E432A1}" name="Colonne13887"/>
    <tableColumn id="13888" xr3:uid="{37A2D2AA-4395-4DC7-9A96-F22C1B3B98D7}" name="Colonne13888"/>
    <tableColumn id="13889" xr3:uid="{2B08E09A-689E-49C8-813D-44ECA9A87E32}" name="Colonne13889"/>
    <tableColumn id="13890" xr3:uid="{3048DAC2-852C-4D4C-AFDF-FA743FCA42CA}" name="Colonne13890"/>
    <tableColumn id="13891" xr3:uid="{01D45D07-A140-41A2-9C05-76B3F01AAA6A}" name="Colonne13891"/>
    <tableColumn id="13892" xr3:uid="{D753D194-D3F4-45F6-B2A8-C5861AD94BA5}" name="Colonne13892"/>
    <tableColumn id="13893" xr3:uid="{7EC21C19-7BB8-454E-A4A2-0A6A049C0B83}" name="Colonne13893"/>
    <tableColumn id="13894" xr3:uid="{8C144750-1F2C-427F-B6E3-BEC51B9459B3}" name="Colonne13894"/>
    <tableColumn id="13895" xr3:uid="{24E993EB-A5EE-41BE-959B-CF5306A113F5}" name="Colonne13895"/>
    <tableColumn id="13896" xr3:uid="{5F058391-8251-4EB4-8159-DEB5FCAE1921}" name="Colonne13896"/>
    <tableColumn id="13897" xr3:uid="{A71281A9-30EB-408C-9FEB-844D209D0B85}" name="Colonne13897"/>
    <tableColumn id="13898" xr3:uid="{FFB107F9-2E5A-4A26-B2AC-E74CBF43870F}" name="Colonne13898"/>
    <tableColumn id="13899" xr3:uid="{03B25532-657C-4DB1-A3B4-5F179FC67091}" name="Colonne13899"/>
    <tableColumn id="13900" xr3:uid="{5DECC432-A5BE-4B57-8A1A-6C6DE604195C}" name="Colonne13900"/>
    <tableColumn id="13901" xr3:uid="{CA05C671-F3F6-4AA5-B75B-187C7A56C951}" name="Colonne13901"/>
    <tableColumn id="13902" xr3:uid="{A1B0AEB1-0F73-4100-914C-3F0597467C70}" name="Colonne13902"/>
    <tableColumn id="13903" xr3:uid="{7C460F61-A9C9-452E-9AA8-C27798B10D9A}" name="Colonne13903"/>
    <tableColumn id="13904" xr3:uid="{700287D2-4794-4355-94B8-EF8DEF305879}" name="Colonne13904"/>
    <tableColumn id="13905" xr3:uid="{EF9CB176-2EDE-400E-9F84-DA18359C2908}" name="Colonne13905"/>
    <tableColumn id="13906" xr3:uid="{6550E228-7BFE-40D2-8F32-3C853510E67B}" name="Colonne13906"/>
    <tableColumn id="13907" xr3:uid="{6E2CE1B3-BBF6-4466-B594-81D089A489FB}" name="Colonne13907"/>
    <tableColumn id="13908" xr3:uid="{4ADE4508-3DF0-4D7C-AB8B-337A08971AFC}" name="Colonne13908"/>
    <tableColumn id="13909" xr3:uid="{C17B9D5A-891A-4FCE-803E-846D64551281}" name="Colonne13909"/>
    <tableColumn id="13910" xr3:uid="{095DACE8-1442-4B94-AB0F-0439209FEA08}" name="Colonne13910"/>
    <tableColumn id="13911" xr3:uid="{1BC64261-A1C2-4265-AA52-802402E8A373}" name="Colonne13911"/>
    <tableColumn id="13912" xr3:uid="{FFD3A277-52BC-4A1E-9EBF-2525E8143625}" name="Colonne13912"/>
    <tableColumn id="13913" xr3:uid="{20765045-ADB4-4E18-8EB7-6AEC28107084}" name="Colonne13913"/>
    <tableColumn id="13914" xr3:uid="{40534EB3-767C-4EFC-84B8-C8C8AD4BE949}" name="Colonne13914"/>
    <tableColumn id="13915" xr3:uid="{8A208149-3AB4-4E68-8054-E0A3717AB681}" name="Colonne13915"/>
    <tableColumn id="13916" xr3:uid="{64D5D7A9-C34F-40F6-9DE2-91DE1046925F}" name="Colonne13916"/>
    <tableColumn id="13917" xr3:uid="{4C0AF354-F627-4E63-B085-B555162B30EA}" name="Colonne13917"/>
    <tableColumn id="13918" xr3:uid="{BB2C0B2C-3D83-495C-938C-E534D5E22464}" name="Colonne13918"/>
    <tableColumn id="13919" xr3:uid="{BBC6F116-B29A-4ACE-A9E4-A867A1268AB9}" name="Colonne13919"/>
    <tableColumn id="13920" xr3:uid="{4F5FCF46-56CB-4515-AE81-80C4944538DE}" name="Colonne13920"/>
    <tableColumn id="13921" xr3:uid="{F965AF06-1F97-4119-B724-8F404657FFD0}" name="Colonne13921"/>
    <tableColumn id="13922" xr3:uid="{50F2592B-E945-467C-A0AD-2A0EA81CAFD7}" name="Colonne13922"/>
    <tableColumn id="13923" xr3:uid="{C6F9CF0E-A250-42C2-B58B-B13B8E9E112D}" name="Colonne13923"/>
    <tableColumn id="13924" xr3:uid="{D15BC85E-C713-4F52-A4B8-30E819461722}" name="Colonne13924"/>
    <tableColumn id="13925" xr3:uid="{3A9930B7-103A-4ECA-A45C-78746EC2879D}" name="Colonne13925"/>
    <tableColumn id="13926" xr3:uid="{1B8DFA69-7336-4886-BCBF-20B554C396A7}" name="Colonne13926"/>
    <tableColumn id="13927" xr3:uid="{C746897A-5948-4C61-B3E9-5A09EF74BB8B}" name="Colonne13927"/>
    <tableColumn id="13928" xr3:uid="{464B7C3A-A6A2-4790-9AE6-0C3704C70A37}" name="Colonne13928"/>
    <tableColumn id="13929" xr3:uid="{6A5B22CD-5C83-4A6D-B196-824AE996FC6D}" name="Colonne13929"/>
    <tableColumn id="13930" xr3:uid="{C14A6328-4AEE-48C2-B548-1A870A835D90}" name="Colonne13930"/>
    <tableColumn id="13931" xr3:uid="{B5FFD47C-0957-46C6-83A4-63DA7BF10367}" name="Colonne13931"/>
    <tableColumn id="13932" xr3:uid="{063C3EE8-ACED-4593-AB93-74DDB5DAD82F}" name="Colonne13932"/>
    <tableColumn id="13933" xr3:uid="{D1001920-755A-46AF-A855-E5475F51AE82}" name="Colonne13933"/>
    <tableColumn id="13934" xr3:uid="{747C8780-D737-4369-B9C7-99768819A541}" name="Colonne13934"/>
    <tableColumn id="13935" xr3:uid="{5C722440-72FC-4758-B603-74A9B3226A05}" name="Colonne13935"/>
    <tableColumn id="13936" xr3:uid="{15743FB3-540F-459D-B10F-926432608EFA}" name="Colonne13936"/>
    <tableColumn id="13937" xr3:uid="{D10E01C5-C085-430C-B4BE-019709B1174C}" name="Colonne13937"/>
    <tableColumn id="13938" xr3:uid="{BD9E070F-DBC0-4BCB-BFA6-09271016EF05}" name="Colonne13938"/>
    <tableColumn id="13939" xr3:uid="{B37E6F6E-56BB-49EE-9EC2-5BD9A914B91B}" name="Colonne13939"/>
    <tableColumn id="13940" xr3:uid="{7B7352E3-74DC-4A24-B0EB-2278682E23D6}" name="Colonne13940"/>
    <tableColumn id="13941" xr3:uid="{2613F172-FE1C-4EAB-A3EF-872BDDA8E8EE}" name="Colonne13941"/>
    <tableColumn id="13942" xr3:uid="{99C38AE9-CBEE-4BA3-9B80-497AFB8D84C0}" name="Colonne13942"/>
    <tableColumn id="13943" xr3:uid="{EC351C8B-942C-47CD-8A35-7A4713BDA0B8}" name="Colonne13943"/>
    <tableColumn id="13944" xr3:uid="{B12618A8-192A-4646-8E91-336B945B2A29}" name="Colonne13944"/>
    <tableColumn id="13945" xr3:uid="{5888A1C6-AE45-4AB0-AF18-F28871A54B08}" name="Colonne13945"/>
    <tableColumn id="13946" xr3:uid="{6E221C89-5A03-4D43-9BD2-EAC41E5FA418}" name="Colonne13946"/>
    <tableColumn id="13947" xr3:uid="{CFDF1E42-F9EC-449C-B0D2-7AD9FB9292C8}" name="Colonne13947"/>
    <tableColumn id="13948" xr3:uid="{CF5D357E-CAE3-4EED-8273-CF4A5F603555}" name="Colonne13948"/>
    <tableColumn id="13949" xr3:uid="{94EB1FAB-C777-4519-B337-F84BAD856C92}" name="Colonne13949"/>
    <tableColumn id="13950" xr3:uid="{488D6EC1-8C57-4E63-BC97-55506F379B16}" name="Colonne13950"/>
    <tableColumn id="13951" xr3:uid="{9BD4E733-7C8F-4198-BC66-863C4EDC5C43}" name="Colonne13951"/>
    <tableColumn id="13952" xr3:uid="{0D0F7A9E-F5D9-4AC0-9572-92473D20099F}" name="Colonne13952"/>
    <tableColumn id="13953" xr3:uid="{941B26D4-ADAC-498F-BD04-C31A3D140FEE}" name="Colonne13953"/>
    <tableColumn id="13954" xr3:uid="{5E30D850-A25A-43D3-A354-102FCFF31916}" name="Colonne13954"/>
    <tableColumn id="13955" xr3:uid="{32869B4C-24CD-4A72-A553-05C32C68AF6F}" name="Colonne13955"/>
    <tableColumn id="13956" xr3:uid="{D80485CE-278E-444E-9C5D-F4DCC2B95252}" name="Colonne13956"/>
    <tableColumn id="13957" xr3:uid="{3ED8B106-7732-4783-9AAE-0857AC321D6C}" name="Colonne13957"/>
    <tableColumn id="13958" xr3:uid="{F850A220-B78E-4A89-AC9A-E23AE97A45EA}" name="Colonne13958"/>
    <tableColumn id="13959" xr3:uid="{23D10BE5-DC0D-463B-9507-056F8D5763B3}" name="Colonne13959"/>
    <tableColumn id="13960" xr3:uid="{4D39A082-8C41-49C1-BEB4-B4D59AE54931}" name="Colonne13960"/>
    <tableColumn id="13961" xr3:uid="{7351C3B4-E99E-4BE5-AE08-2AFEF6F8FD4B}" name="Colonne13961"/>
    <tableColumn id="13962" xr3:uid="{D4D8FD90-0D01-43D8-B171-A39FCCBBED63}" name="Colonne13962"/>
    <tableColumn id="13963" xr3:uid="{9641F56E-7DD8-4AEC-920A-3204582410AB}" name="Colonne13963"/>
    <tableColumn id="13964" xr3:uid="{9D874F92-F4F1-41DD-ADFC-6A3DEA3D9E36}" name="Colonne13964"/>
    <tableColumn id="13965" xr3:uid="{CA8873BA-8581-4CB5-880D-F93D1FC3C2DA}" name="Colonne13965"/>
    <tableColumn id="13966" xr3:uid="{2A7EFEEE-BE73-4240-B5D5-A6A31F78A016}" name="Colonne13966"/>
    <tableColumn id="13967" xr3:uid="{D1166391-BF63-4513-B60A-A32420270D4B}" name="Colonne13967"/>
    <tableColumn id="13968" xr3:uid="{FA60DCD5-CAFA-4C25-ABE7-B2F079795C9B}" name="Colonne13968"/>
    <tableColumn id="13969" xr3:uid="{59F91AE1-1087-483E-9BB6-E73E8D7B6182}" name="Colonne13969"/>
    <tableColumn id="13970" xr3:uid="{F0FEB8F4-93DB-4232-B363-F6D5235E9CFF}" name="Colonne13970"/>
    <tableColumn id="13971" xr3:uid="{497B3BA1-877C-4CD4-8538-8D5D0D9AFD9F}" name="Colonne13971"/>
    <tableColumn id="13972" xr3:uid="{84426AA5-2174-450A-8CF1-D0648AF7E989}" name="Colonne13972"/>
    <tableColumn id="13973" xr3:uid="{9DFD722A-51CD-4403-909C-95A6AF5226F0}" name="Colonne13973"/>
    <tableColumn id="13974" xr3:uid="{BB29DC79-73CA-4A66-A928-90BB791109DB}" name="Colonne13974"/>
    <tableColumn id="13975" xr3:uid="{FCD89967-6AFE-438E-97A7-05C9DDEDF78E}" name="Colonne13975"/>
    <tableColumn id="13976" xr3:uid="{961A54D6-7E59-45A6-9D99-4D5621227AF6}" name="Colonne13976"/>
    <tableColumn id="13977" xr3:uid="{DE450DA0-53E5-40B1-86B4-B7ADBF22FFFB}" name="Colonne13977"/>
    <tableColumn id="13978" xr3:uid="{B8ED50D2-411D-4DA1-8D4A-2D5827F2EF56}" name="Colonne13978"/>
    <tableColumn id="13979" xr3:uid="{8AC500D2-A3DF-4C90-BD6F-55EC2291DF83}" name="Colonne13979"/>
    <tableColumn id="13980" xr3:uid="{26ED2008-4323-4EF7-8EC6-9CB4AF3BBC97}" name="Colonne13980"/>
    <tableColumn id="13981" xr3:uid="{7C77FB96-C735-4F32-ABC9-775E608680B9}" name="Colonne13981"/>
    <tableColumn id="13982" xr3:uid="{30E884E9-D0BF-4261-AD3F-6A6EE4718A82}" name="Colonne13982"/>
    <tableColumn id="13983" xr3:uid="{4417C762-F0B4-4EC2-893D-425BC08EEC3B}" name="Colonne13983"/>
    <tableColumn id="13984" xr3:uid="{9A9929C3-8121-412C-B5ED-9C203D7370B6}" name="Colonne13984"/>
    <tableColumn id="13985" xr3:uid="{00FD7BCE-B4E0-423B-94B8-1B4B333D2C92}" name="Colonne13985"/>
    <tableColumn id="13986" xr3:uid="{F699ABAD-9CD6-42CC-B614-A51F12776F16}" name="Colonne13986"/>
    <tableColumn id="13987" xr3:uid="{4333A8DE-4D4E-484B-A7C1-DC9E012527E2}" name="Colonne13987"/>
    <tableColumn id="13988" xr3:uid="{8070703B-0223-48C1-A506-F022567DE18F}" name="Colonne13988"/>
    <tableColumn id="13989" xr3:uid="{661D9A81-C513-435D-99BF-C880FE2D2590}" name="Colonne13989"/>
    <tableColumn id="13990" xr3:uid="{F92B5BF0-4D14-4E42-98C6-059282F23EBB}" name="Colonne13990"/>
    <tableColumn id="13991" xr3:uid="{85B7F5E1-3D02-4518-8F89-834C777B1B0D}" name="Colonne13991"/>
    <tableColumn id="13992" xr3:uid="{6301730A-4B19-4CD4-9385-47F4B3F35277}" name="Colonne13992"/>
    <tableColumn id="13993" xr3:uid="{0E48929B-A440-4C99-BFEC-F93DD4D52797}" name="Colonne13993"/>
    <tableColumn id="13994" xr3:uid="{C948BA7B-CD86-4C32-9C7F-9958593A91F7}" name="Colonne13994"/>
    <tableColumn id="13995" xr3:uid="{4986A7D0-1E6C-4917-9315-93F8CD42ED02}" name="Colonne13995"/>
    <tableColumn id="13996" xr3:uid="{7588D8F9-7626-4B37-83C9-FBF4E8103683}" name="Colonne13996"/>
    <tableColumn id="13997" xr3:uid="{5ACB096F-6C67-4B55-9C14-A8C926E08B81}" name="Colonne13997"/>
    <tableColumn id="13998" xr3:uid="{A949FC05-D6D6-4888-A795-B039BAAE086C}" name="Colonne13998"/>
    <tableColumn id="13999" xr3:uid="{13B6E8D4-3577-4D88-87F3-D89A0BE9471C}" name="Colonne13999"/>
    <tableColumn id="14000" xr3:uid="{9AA9202E-99E0-4658-B440-16DAA3639C99}" name="Colonne14000"/>
    <tableColumn id="14001" xr3:uid="{851E9FB8-E149-4746-88EA-62A4B356C692}" name="Colonne14001"/>
    <tableColumn id="14002" xr3:uid="{7E102357-19CA-48B9-B866-B20FB92BC186}" name="Colonne14002"/>
    <tableColumn id="14003" xr3:uid="{606BE091-EB56-4D85-BC0E-49B09B194484}" name="Colonne14003"/>
    <tableColumn id="14004" xr3:uid="{109B3BE1-3257-478B-9716-A6EDD1C12860}" name="Colonne14004"/>
    <tableColumn id="14005" xr3:uid="{0CCB4A9A-4055-4A87-80B4-E621461E5BB0}" name="Colonne14005"/>
    <tableColumn id="14006" xr3:uid="{A002BD2F-A942-4FB3-A4BA-E403F458B7EE}" name="Colonne14006"/>
    <tableColumn id="14007" xr3:uid="{CFE2BB8C-AD70-4A9A-9ADC-D5A92B943B07}" name="Colonne14007"/>
    <tableColumn id="14008" xr3:uid="{4E9C3452-2F80-487E-9BEA-2C940B14CD54}" name="Colonne14008"/>
    <tableColumn id="14009" xr3:uid="{89F834C5-0871-4535-B1F9-3415B86AE09C}" name="Colonne14009"/>
    <tableColumn id="14010" xr3:uid="{186BB901-D691-4365-9E77-2DC411B42F08}" name="Colonne14010"/>
    <tableColumn id="14011" xr3:uid="{59333A58-8EFA-4C56-8323-6AABF8EAF7AA}" name="Colonne14011"/>
    <tableColumn id="14012" xr3:uid="{C70F63F4-27A8-41A3-9347-D74F95038104}" name="Colonne14012"/>
    <tableColumn id="14013" xr3:uid="{565C73E5-7BF1-4663-A489-4EE0F96D9B87}" name="Colonne14013"/>
    <tableColumn id="14014" xr3:uid="{A7B1296B-B7ED-40B6-9C8C-4CBFC3715FDC}" name="Colonne14014"/>
    <tableColumn id="14015" xr3:uid="{8FFFF66E-156F-4B70-8A43-1E3B00C49BA0}" name="Colonne14015"/>
    <tableColumn id="14016" xr3:uid="{EF29463F-BBA1-4FC6-B8DA-FB3885E06E35}" name="Colonne14016"/>
    <tableColumn id="14017" xr3:uid="{6634D3C6-C5C8-4573-92F5-C4F2B4C33C8B}" name="Colonne14017"/>
    <tableColumn id="14018" xr3:uid="{487808B5-9818-4BC4-9EE9-D5523C2C7390}" name="Colonne14018"/>
    <tableColumn id="14019" xr3:uid="{077B19C4-0BAE-4EB3-B545-683C12C26A43}" name="Colonne14019"/>
    <tableColumn id="14020" xr3:uid="{122C409A-1F49-4361-B4D4-41ACF8FC6EF8}" name="Colonne14020"/>
    <tableColumn id="14021" xr3:uid="{1446C88F-7ECA-456D-9087-85CC4C548F33}" name="Colonne14021"/>
    <tableColumn id="14022" xr3:uid="{E56B057E-D446-4148-BEEF-A18AB4414CFC}" name="Colonne14022"/>
    <tableColumn id="14023" xr3:uid="{9126A250-B7F7-49AE-B1D1-52E79B18DB33}" name="Colonne14023"/>
    <tableColumn id="14024" xr3:uid="{6C4A000E-5CE8-4EDD-B60F-C11EE9CC5E7E}" name="Colonne14024"/>
    <tableColumn id="14025" xr3:uid="{68E7C104-BAB6-41EA-8E80-09659BC5B48E}" name="Colonne14025"/>
    <tableColumn id="14026" xr3:uid="{F5FAA15F-E146-4696-9B39-27777F48602F}" name="Colonne14026"/>
    <tableColumn id="14027" xr3:uid="{45C49EE5-BE4A-48E1-9FAE-9E0CB91AAFF2}" name="Colonne14027"/>
    <tableColumn id="14028" xr3:uid="{59E1329E-591B-4CA5-964C-27A9ECB54C6B}" name="Colonne14028"/>
    <tableColumn id="14029" xr3:uid="{4A56FD4E-9270-4012-8E3F-8EF5F6DDC046}" name="Colonne14029"/>
    <tableColumn id="14030" xr3:uid="{EE38CBE4-01FB-4F76-A99B-9534DA3F7F14}" name="Colonne14030"/>
    <tableColumn id="14031" xr3:uid="{91DF06E2-5EEA-4888-9D44-56A6D2BACF93}" name="Colonne14031"/>
    <tableColumn id="14032" xr3:uid="{CE4E520D-849F-4E47-82FB-B9B7BABAD105}" name="Colonne14032"/>
    <tableColumn id="14033" xr3:uid="{30DF8453-EDC3-4823-96CD-8FEB3285A0E0}" name="Colonne14033"/>
    <tableColumn id="14034" xr3:uid="{1501A31A-7097-4893-B893-A34227C1A1D1}" name="Colonne14034"/>
    <tableColumn id="14035" xr3:uid="{DB53D42A-0F1D-4AA3-BA3A-48564BFE85C6}" name="Colonne14035"/>
    <tableColumn id="14036" xr3:uid="{C22B1CA2-05CA-44A7-A240-22E5BBCA7569}" name="Colonne14036"/>
    <tableColumn id="14037" xr3:uid="{40344353-6BA3-4041-8D28-E717E8736201}" name="Colonne14037"/>
    <tableColumn id="14038" xr3:uid="{1437D825-95D7-47FE-A355-1075DDEFAA0E}" name="Colonne14038"/>
    <tableColumn id="14039" xr3:uid="{0F3C0891-DCEF-44FA-B472-AE6A59538735}" name="Colonne14039"/>
    <tableColumn id="14040" xr3:uid="{65C438FD-0FFD-4238-A146-9AF496BB077F}" name="Colonne14040"/>
    <tableColumn id="14041" xr3:uid="{DF590888-6AFE-4BF6-9255-E8038DE21EE0}" name="Colonne14041"/>
    <tableColumn id="14042" xr3:uid="{98F4F4C8-867A-4959-8B96-FB2D1114BBD6}" name="Colonne14042"/>
    <tableColumn id="14043" xr3:uid="{E2AE6D87-8860-459C-8566-204CE91AE962}" name="Colonne14043"/>
    <tableColumn id="14044" xr3:uid="{22C47DE2-B801-4F12-B782-059941460EE8}" name="Colonne14044"/>
    <tableColumn id="14045" xr3:uid="{FEE03D5A-9191-40A4-BBA5-849B7F349370}" name="Colonne14045"/>
    <tableColumn id="14046" xr3:uid="{76029F8A-B9E6-467B-A565-14E65B7A7B9B}" name="Colonne14046"/>
    <tableColumn id="14047" xr3:uid="{92FE1575-9010-4931-BC03-9C360E739506}" name="Colonne14047"/>
    <tableColumn id="14048" xr3:uid="{3C742AD0-4624-4A44-BBF2-E43B9735478B}" name="Colonne14048"/>
    <tableColumn id="14049" xr3:uid="{37C156D7-2109-44DD-B589-83A903028665}" name="Colonne14049"/>
    <tableColumn id="14050" xr3:uid="{0090F534-2D8B-4DF2-8E09-F91FB3A84C1B}" name="Colonne14050"/>
    <tableColumn id="14051" xr3:uid="{51958D81-2E29-483E-8049-1D9BA1A2C3C2}" name="Colonne14051"/>
    <tableColumn id="14052" xr3:uid="{58CC8820-1CA0-4F28-92F3-BC09D0FC3793}" name="Colonne14052"/>
    <tableColumn id="14053" xr3:uid="{A1611D72-FA7F-4A43-882B-3F8182E2B613}" name="Colonne14053"/>
    <tableColumn id="14054" xr3:uid="{F8010A8F-D11A-49F9-8BA8-6FFD6A148ABA}" name="Colonne14054"/>
    <tableColumn id="14055" xr3:uid="{86C85D0C-8250-42A7-94A3-A226015B0032}" name="Colonne14055"/>
    <tableColumn id="14056" xr3:uid="{554668EF-E1A6-4EFB-BCBA-D06130E874D9}" name="Colonne14056"/>
    <tableColumn id="14057" xr3:uid="{2E231DEE-B571-492E-B455-B079D9F25A11}" name="Colonne14057"/>
    <tableColumn id="14058" xr3:uid="{E2F78FA6-B152-49D6-B12D-3AB29C7ABE2E}" name="Colonne14058"/>
    <tableColumn id="14059" xr3:uid="{5BAD8A4A-59DE-4813-A0CE-B6E706E7143A}" name="Colonne14059"/>
    <tableColumn id="14060" xr3:uid="{FD98DF91-4CBD-4347-9230-DF3B4CA4D185}" name="Colonne14060"/>
    <tableColumn id="14061" xr3:uid="{4070B386-A35C-457C-A064-A27D9317B1CD}" name="Colonne14061"/>
    <tableColumn id="14062" xr3:uid="{0DCB9B8E-4C40-4F9C-A388-1FC464BCC7EC}" name="Colonne14062"/>
    <tableColumn id="14063" xr3:uid="{03415EE6-A93A-4414-AC88-DAFF54A2978B}" name="Colonne14063"/>
    <tableColumn id="14064" xr3:uid="{8A4839BD-1795-4B73-BD0C-ECC5138EB2AF}" name="Colonne14064"/>
    <tableColumn id="14065" xr3:uid="{D94BE623-61FA-42D3-8D45-9941BA23E3EF}" name="Colonne14065"/>
    <tableColumn id="14066" xr3:uid="{A4EC1500-8E5C-49C6-AAB9-6E91DE8B0CEC}" name="Colonne14066"/>
    <tableColumn id="14067" xr3:uid="{300EA7B9-900D-4AD5-AA2A-CF69D7DFFFD3}" name="Colonne14067"/>
    <tableColumn id="14068" xr3:uid="{F905C400-5AFA-4419-B512-13240DCA9B56}" name="Colonne14068"/>
    <tableColumn id="14069" xr3:uid="{54D9A1BE-D180-4D9C-B8ED-4264DB0B3AAF}" name="Colonne14069"/>
    <tableColumn id="14070" xr3:uid="{54479A38-63F2-469C-A96E-2BE08CFBAAD2}" name="Colonne14070"/>
    <tableColumn id="14071" xr3:uid="{4EEE197C-58B6-4E79-8842-3DAAE399E29C}" name="Colonne14071"/>
    <tableColumn id="14072" xr3:uid="{D6B01E75-B9B9-48E5-B35C-470EA99F6333}" name="Colonne14072"/>
    <tableColumn id="14073" xr3:uid="{762E9FAF-9806-4A26-8795-18C1128970D5}" name="Colonne14073"/>
    <tableColumn id="14074" xr3:uid="{CCD0C68F-3FA2-4551-AAE8-CD55084B5C03}" name="Colonne14074"/>
    <tableColumn id="14075" xr3:uid="{08F78BB9-0A6F-4D2D-B6C3-FB68A52EA6A3}" name="Colonne14075"/>
    <tableColumn id="14076" xr3:uid="{70D73B69-8F2C-427F-BED2-FAADE0A28881}" name="Colonne14076"/>
    <tableColumn id="14077" xr3:uid="{0B03F343-7463-4196-9669-1C73E58C4709}" name="Colonne14077"/>
    <tableColumn id="14078" xr3:uid="{813C0877-FACE-4B7E-89D4-6C3C059D0C5F}" name="Colonne14078"/>
    <tableColumn id="14079" xr3:uid="{B849AB59-29CF-473C-B2D2-67AF4EADE06D}" name="Colonne14079"/>
    <tableColumn id="14080" xr3:uid="{E4EB7C0C-E80F-4D06-86F8-089961AAFF9C}" name="Colonne14080"/>
    <tableColumn id="14081" xr3:uid="{66AC907E-6F90-40ED-94E3-AB078D46D8F3}" name="Colonne14081"/>
    <tableColumn id="14082" xr3:uid="{7B2466C7-E2B3-415B-84D5-3802DB2AEB9F}" name="Colonne14082"/>
    <tableColumn id="14083" xr3:uid="{E52C2A3E-0A67-4D35-A4F8-83F0240BC0D0}" name="Colonne14083"/>
    <tableColumn id="14084" xr3:uid="{3F1E2B5E-EF07-4AA6-8DD5-0645E37ECAAD}" name="Colonne14084"/>
    <tableColumn id="14085" xr3:uid="{9F4A1013-0C4A-43A9-92C2-0C09C5A399B2}" name="Colonne14085"/>
    <tableColumn id="14086" xr3:uid="{3F996B8C-5DFD-43FB-A823-1BE7D3916462}" name="Colonne14086"/>
    <tableColumn id="14087" xr3:uid="{7B32B116-60D9-4BDE-998D-299C5F9163B6}" name="Colonne14087"/>
    <tableColumn id="14088" xr3:uid="{3C43B826-1B33-44ED-9EB9-F088492C837F}" name="Colonne14088"/>
    <tableColumn id="14089" xr3:uid="{66CD264D-D197-4896-A364-B93610E5A7E2}" name="Colonne14089"/>
    <tableColumn id="14090" xr3:uid="{AF16C1B5-4456-420B-96A8-3E0D8F620222}" name="Colonne14090"/>
    <tableColumn id="14091" xr3:uid="{525E9F39-C015-4C6D-995F-8E91D71340DF}" name="Colonne14091"/>
    <tableColumn id="14092" xr3:uid="{3EC6A3E1-78B5-4F03-9AC0-8244232FFA39}" name="Colonne14092"/>
    <tableColumn id="14093" xr3:uid="{3BAB0827-BD91-4D56-9C82-DD4E5C4EE085}" name="Colonne14093"/>
    <tableColumn id="14094" xr3:uid="{1F3B1D36-E279-4954-B5A7-6D69506663F5}" name="Colonne14094"/>
    <tableColumn id="14095" xr3:uid="{3576AA57-8658-4DDC-9319-25CBBEB246DC}" name="Colonne14095"/>
    <tableColumn id="14096" xr3:uid="{EE2423FB-60CA-45CC-BAF9-E943EB28DB37}" name="Colonne14096"/>
    <tableColumn id="14097" xr3:uid="{493103BD-DBF9-490E-8FBE-C5A3D4B434E0}" name="Colonne14097"/>
    <tableColumn id="14098" xr3:uid="{DE9260E5-D241-44FB-9582-110ED861514B}" name="Colonne14098"/>
    <tableColumn id="14099" xr3:uid="{F6F1A982-6217-47AF-9A6F-1178FD03BC6D}" name="Colonne14099"/>
    <tableColumn id="14100" xr3:uid="{C544E077-2D6D-4066-9830-729DE89C0627}" name="Colonne14100"/>
    <tableColumn id="14101" xr3:uid="{D53015B2-EAD0-4D00-A94F-47FD710B4C34}" name="Colonne14101"/>
    <tableColumn id="14102" xr3:uid="{C9240586-CE7B-47C3-87C5-A763C074A9E4}" name="Colonne14102"/>
    <tableColumn id="14103" xr3:uid="{0CBE8EA3-164D-4CFB-A229-A4AB07F36C64}" name="Colonne14103"/>
    <tableColumn id="14104" xr3:uid="{CA915A03-2DE4-40B4-8EA2-46ACFE19F43D}" name="Colonne14104"/>
    <tableColumn id="14105" xr3:uid="{291FBAED-51FC-4905-A0B8-E45F61A8A545}" name="Colonne14105"/>
    <tableColumn id="14106" xr3:uid="{750C5887-049A-4E94-B97E-F1FA5C0B5BF8}" name="Colonne14106"/>
    <tableColumn id="14107" xr3:uid="{C6097D7C-D0A8-40CF-B11A-3D568FE7B67B}" name="Colonne14107"/>
    <tableColumn id="14108" xr3:uid="{46C64BDD-7065-450F-973A-F07B41D6CD5A}" name="Colonne14108"/>
    <tableColumn id="14109" xr3:uid="{39F97973-193B-43AA-A87A-C548FAC791E3}" name="Colonne14109"/>
    <tableColumn id="14110" xr3:uid="{FD4BEB63-21E1-43BF-860C-5168B2370E67}" name="Colonne14110"/>
    <tableColumn id="14111" xr3:uid="{6C3CA8D6-7217-4656-8483-C89E2AC6A3F6}" name="Colonne14111"/>
    <tableColumn id="14112" xr3:uid="{5FE04B61-5D0C-4E44-836E-3B6928DB7863}" name="Colonne14112"/>
    <tableColumn id="14113" xr3:uid="{C5F7165D-869C-47B3-8187-16720E41957C}" name="Colonne14113"/>
    <tableColumn id="14114" xr3:uid="{8C9D9CEA-75AA-4EA8-A5E5-8DF66E63AB72}" name="Colonne14114"/>
    <tableColumn id="14115" xr3:uid="{424999B0-FCB9-4BD2-B813-03C3007473BC}" name="Colonne14115"/>
    <tableColumn id="14116" xr3:uid="{D0DCF441-252D-467C-BA36-8122BFB2D1F5}" name="Colonne14116"/>
    <tableColumn id="14117" xr3:uid="{CBB566D7-8534-4917-8D79-AC34A0522855}" name="Colonne14117"/>
    <tableColumn id="14118" xr3:uid="{CEE489A1-C317-4886-A9B8-138BEF0375CE}" name="Colonne14118"/>
    <tableColumn id="14119" xr3:uid="{E06CEF7D-F295-418B-A33A-BD6F80496B57}" name="Colonne14119"/>
    <tableColumn id="14120" xr3:uid="{C107F5FE-374E-4197-9907-1C694EA9DC5E}" name="Colonne14120"/>
    <tableColumn id="14121" xr3:uid="{22A60FAA-B809-4953-B5FB-60B1C4325643}" name="Colonne14121"/>
    <tableColumn id="14122" xr3:uid="{8F88556A-37FA-4D6A-8B4C-7BE646CD4DF2}" name="Colonne14122"/>
    <tableColumn id="14123" xr3:uid="{1ACA9B90-EF78-4E41-802A-00F5F5235A57}" name="Colonne14123"/>
    <tableColumn id="14124" xr3:uid="{105A17AB-F008-468C-A7C1-C8BDA00E39CD}" name="Colonne14124"/>
    <tableColumn id="14125" xr3:uid="{A639A80C-4827-44B3-8CAA-1EDB5AAA5BD0}" name="Colonne14125"/>
    <tableColumn id="14126" xr3:uid="{558BCA86-11D3-4BB4-8974-A60F36C8D27D}" name="Colonne14126"/>
    <tableColumn id="14127" xr3:uid="{E41866DF-974E-4B1D-9D8F-5E6E57DC4855}" name="Colonne14127"/>
    <tableColumn id="14128" xr3:uid="{3234D249-32BB-4464-B137-9653231B11A1}" name="Colonne14128"/>
    <tableColumn id="14129" xr3:uid="{58910B71-571E-4C83-B0A9-A3C5F1344763}" name="Colonne14129"/>
    <tableColumn id="14130" xr3:uid="{35459A7C-692B-414D-95D2-09F9DAD518AE}" name="Colonne14130"/>
    <tableColumn id="14131" xr3:uid="{FC4651CB-16AD-4E1B-8473-3E3B832FD04E}" name="Colonne14131"/>
    <tableColumn id="14132" xr3:uid="{EEE3A184-EDA5-4ADB-A032-3F39D1C4C3D9}" name="Colonne14132"/>
    <tableColumn id="14133" xr3:uid="{5A8BDAA5-3F36-43FB-B886-2215E81821F2}" name="Colonne14133"/>
    <tableColumn id="14134" xr3:uid="{2CAF8771-7866-486D-B010-0247ECE3A4E7}" name="Colonne14134"/>
    <tableColumn id="14135" xr3:uid="{E8E71347-97B6-46B8-A90E-FAF068562FA3}" name="Colonne14135"/>
    <tableColumn id="14136" xr3:uid="{6B5A29D7-006F-46E8-86FA-B9E51B227E0B}" name="Colonne14136"/>
    <tableColumn id="14137" xr3:uid="{486C670B-9FFD-4A2C-A478-239CC1A85271}" name="Colonne14137"/>
    <tableColumn id="14138" xr3:uid="{75AA07C2-2BF7-4F6A-A3B1-C0D479D740B6}" name="Colonne14138"/>
    <tableColumn id="14139" xr3:uid="{7C7C0045-2734-4A45-A840-39E598F9645A}" name="Colonne14139"/>
    <tableColumn id="14140" xr3:uid="{05CC30DF-4C49-405D-A133-ABEBAD815898}" name="Colonne14140"/>
    <tableColumn id="14141" xr3:uid="{D07AEF38-D925-4621-8589-4BBDED6A61D5}" name="Colonne14141"/>
    <tableColumn id="14142" xr3:uid="{B9AF0697-A73B-4166-B278-E3A18514FF96}" name="Colonne14142"/>
    <tableColumn id="14143" xr3:uid="{01CDF77B-FA7D-4612-ACF3-8B23EA380447}" name="Colonne14143"/>
    <tableColumn id="14144" xr3:uid="{B8919A4A-1D8D-46A9-AFE0-597E1E203A48}" name="Colonne14144"/>
    <tableColumn id="14145" xr3:uid="{99DF4663-3317-4D56-AA22-F8161729837E}" name="Colonne14145"/>
    <tableColumn id="14146" xr3:uid="{6DD22DED-A739-49B1-AE27-72CA9C8C5258}" name="Colonne14146"/>
    <tableColumn id="14147" xr3:uid="{57865347-8E2E-4619-9B8C-1B3AB121EAE8}" name="Colonne14147"/>
    <tableColumn id="14148" xr3:uid="{624DC005-8A57-4909-B2E9-547A46FE3C80}" name="Colonne14148"/>
    <tableColumn id="14149" xr3:uid="{0C87B9D4-0555-4FA0-B90D-4FDD4B567A84}" name="Colonne14149"/>
    <tableColumn id="14150" xr3:uid="{B1943010-3424-4709-B977-3F63608B358A}" name="Colonne14150"/>
    <tableColumn id="14151" xr3:uid="{569C3825-B81F-4A7D-AE74-0E6DF106EAE8}" name="Colonne14151"/>
    <tableColumn id="14152" xr3:uid="{0D97AC6C-CBB6-46D1-B333-DCB44036323C}" name="Colonne14152"/>
    <tableColumn id="14153" xr3:uid="{70B9E6B0-7144-4E67-8793-226DA2738D80}" name="Colonne14153"/>
    <tableColumn id="14154" xr3:uid="{50A815CF-EF77-4E18-8F9A-35A45C0F2C52}" name="Colonne14154"/>
    <tableColumn id="14155" xr3:uid="{EC301BED-3A65-43B4-8957-670C72D65471}" name="Colonne14155"/>
    <tableColumn id="14156" xr3:uid="{E99F3F1B-5C50-4EB8-9EF0-715F5BF0E8F0}" name="Colonne14156"/>
    <tableColumn id="14157" xr3:uid="{7E36930E-5714-4A7B-A95B-B53146001E5C}" name="Colonne14157"/>
    <tableColumn id="14158" xr3:uid="{E96D4EF6-7006-4B52-B621-18DECFF99E32}" name="Colonne14158"/>
    <tableColumn id="14159" xr3:uid="{B9914613-0C99-4765-A695-2FB4EA34EE00}" name="Colonne14159"/>
    <tableColumn id="14160" xr3:uid="{D97371EF-B5EB-45AF-B02D-1B54B6A388E9}" name="Colonne14160"/>
    <tableColumn id="14161" xr3:uid="{44E578A7-18FD-4688-B989-90C3C76E5C26}" name="Colonne14161"/>
    <tableColumn id="14162" xr3:uid="{ED92ECF6-307E-4888-978E-94BB2572DACC}" name="Colonne14162"/>
    <tableColumn id="14163" xr3:uid="{37C4922F-2CCA-4B8B-A953-511FCB1C5C83}" name="Colonne14163"/>
    <tableColumn id="14164" xr3:uid="{7DA52B8D-BB2D-49A2-90E6-B7BA9BB4BB8A}" name="Colonne14164"/>
    <tableColumn id="14165" xr3:uid="{5DEC65D8-1806-430C-BB8F-3C64B79B9D2D}" name="Colonne14165"/>
    <tableColumn id="14166" xr3:uid="{03D8E9A2-E23D-467E-8F1C-55C506090B06}" name="Colonne14166"/>
    <tableColumn id="14167" xr3:uid="{660A052E-D28D-4428-88FF-B12BDCE63F9F}" name="Colonne14167"/>
    <tableColumn id="14168" xr3:uid="{2302447D-545B-4741-A207-DD985CBC140A}" name="Colonne14168"/>
    <tableColumn id="14169" xr3:uid="{86BFD19B-5B03-4C7A-9753-FBF0F9F7D620}" name="Colonne14169"/>
    <tableColumn id="14170" xr3:uid="{3D5BF2DC-7ABB-4AEA-AF24-ED728B70CD8F}" name="Colonne14170"/>
    <tableColumn id="14171" xr3:uid="{65612CD5-3B98-4826-8071-171E5F305D6F}" name="Colonne14171"/>
    <tableColumn id="14172" xr3:uid="{C42C894D-9786-4CAE-A00A-C854D7E4898A}" name="Colonne14172"/>
    <tableColumn id="14173" xr3:uid="{9B79D971-9B06-4494-BA29-A2A4A8C3340D}" name="Colonne14173"/>
    <tableColumn id="14174" xr3:uid="{EF48E259-61D1-4BAF-A48D-05A7013FB013}" name="Colonne14174"/>
    <tableColumn id="14175" xr3:uid="{1BECF4B8-4118-4F0C-9233-B2E856B09248}" name="Colonne14175"/>
    <tableColumn id="14176" xr3:uid="{F4778AE0-AF7C-4141-BEA4-957DF8B10DDC}" name="Colonne14176"/>
    <tableColumn id="14177" xr3:uid="{A0E9C369-94F0-4660-899C-B520A92A000A}" name="Colonne14177"/>
    <tableColumn id="14178" xr3:uid="{7EFC15FA-3B01-4091-8619-0E9EC1EE631E}" name="Colonne14178"/>
    <tableColumn id="14179" xr3:uid="{787AFFAA-500C-4283-99EE-4B6B3681BBC1}" name="Colonne14179"/>
    <tableColumn id="14180" xr3:uid="{8E41BC78-4B70-4595-8216-9000D69C8527}" name="Colonne14180"/>
    <tableColumn id="14181" xr3:uid="{5417926F-041B-4EB4-AED6-75519B133887}" name="Colonne14181"/>
    <tableColumn id="14182" xr3:uid="{2B351784-E0AE-46E7-A480-D2AE3037A40F}" name="Colonne14182"/>
    <tableColumn id="14183" xr3:uid="{C1C07ACD-435F-4F76-976F-D3B8C6BF3CD7}" name="Colonne14183"/>
    <tableColumn id="14184" xr3:uid="{CF8B886A-14C0-4B96-99F4-1322C101B46A}" name="Colonne14184"/>
    <tableColumn id="14185" xr3:uid="{57065089-D3BC-4426-9FBB-2070A38ED5D8}" name="Colonne14185"/>
    <tableColumn id="14186" xr3:uid="{E6F5DA05-A69A-4F0D-9C1B-06938D3D6A9C}" name="Colonne14186"/>
    <tableColumn id="14187" xr3:uid="{A136F5A3-A9B1-46D9-ABA6-49B6D87E8B5E}" name="Colonne14187"/>
    <tableColumn id="14188" xr3:uid="{44CCCE8F-2F0A-4F96-8F4C-A8A841071B13}" name="Colonne14188"/>
    <tableColumn id="14189" xr3:uid="{379FFF73-F4B5-4DDC-9279-93ECC75F89E4}" name="Colonne14189"/>
    <tableColumn id="14190" xr3:uid="{8E2C440C-190F-44A4-AD81-F10EF33020D3}" name="Colonne14190"/>
    <tableColumn id="14191" xr3:uid="{BCE5E2EE-94B4-43BE-B871-8457AF4A9447}" name="Colonne14191"/>
    <tableColumn id="14192" xr3:uid="{5D3A3698-8B78-4DCF-8355-4F91E39E43B4}" name="Colonne14192"/>
    <tableColumn id="14193" xr3:uid="{3094641E-F3F5-43AB-89F6-95E93F539529}" name="Colonne14193"/>
    <tableColumn id="14194" xr3:uid="{EE305F00-8D91-40BB-8E08-7CEE150C0C81}" name="Colonne14194"/>
    <tableColumn id="14195" xr3:uid="{4DA9C7C1-8E13-481D-B076-BE6A4D21486C}" name="Colonne14195"/>
    <tableColumn id="14196" xr3:uid="{57B05042-ACFB-46BA-91B6-FB8E467911CA}" name="Colonne14196"/>
    <tableColumn id="14197" xr3:uid="{3C05A3FF-A2B5-49AE-87D4-21C0625F854E}" name="Colonne14197"/>
    <tableColumn id="14198" xr3:uid="{6479F275-A03E-4B67-BB96-0C67CC254A24}" name="Colonne14198"/>
    <tableColumn id="14199" xr3:uid="{88851D27-0F6E-40CE-9F05-8CD74044EA4B}" name="Colonne14199"/>
    <tableColumn id="14200" xr3:uid="{2131E199-2D4C-43FA-82E5-CD1B76BCAB89}" name="Colonne14200"/>
    <tableColumn id="14201" xr3:uid="{80729C32-6DBC-4D69-8A08-22B59951726A}" name="Colonne14201"/>
    <tableColumn id="14202" xr3:uid="{DE799738-DD71-49AB-B66F-71704995A357}" name="Colonne14202"/>
    <tableColumn id="14203" xr3:uid="{451665EB-1012-4523-BEAD-68DAC7BF6F18}" name="Colonne14203"/>
    <tableColumn id="14204" xr3:uid="{92FB40EF-786B-4C31-AB9D-E885CAB4FC32}" name="Colonne14204"/>
    <tableColumn id="14205" xr3:uid="{41B0D51D-433C-4DE1-9275-AA305EA31678}" name="Colonne14205"/>
    <tableColumn id="14206" xr3:uid="{1BD26121-52AA-49E9-B197-36F67226354B}" name="Colonne14206"/>
    <tableColumn id="14207" xr3:uid="{9B2F4334-95AC-457A-910E-CBE293007F4F}" name="Colonne14207"/>
    <tableColumn id="14208" xr3:uid="{BAB0B77D-78E9-49AD-9099-DBD43D493406}" name="Colonne14208"/>
    <tableColumn id="14209" xr3:uid="{9D6226D7-3CC4-4BE3-B66D-0CCCCFA1F1A0}" name="Colonne14209"/>
    <tableColumn id="14210" xr3:uid="{E634B347-3E89-4453-849F-0D66649D32A3}" name="Colonne14210"/>
    <tableColumn id="14211" xr3:uid="{5C5476EE-6173-42DA-845A-6C58562D0ABC}" name="Colonne14211"/>
    <tableColumn id="14212" xr3:uid="{4A919DC5-BFAD-4C81-977E-4994833A646F}" name="Colonne14212"/>
    <tableColumn id="14213" xr3:uid="{5C9A96D5-5154-4754-B3AB-E770399945B6}" name="Colonne14213"/>
    <tableColumn id="14214" xr3:uid="{5385804F-122D-40CC-99A2-673C5FAB0433}" name="Colonne14214"/>
    <tableColumn id="14215" xr3:uid="{6680D038-E307-4D5F-8A57-66E5C3D65DEE}" name="Colonne14215"/>
    <tableColumn id="14216" xr3:uid="{426C4B4B-D96A-478C-8E1F-9EFAFB5A0F39}" name="Colonne14216"/>
    <tableColumn id="14217" xr3:uid="{B6038D41-1C18-4CBF-BDFD-AA46AFF71692}" name="Colonne14217"/>
    <tableColumn id="14218" xr3:uid="{F9E8735E-B6EE-4FBD-826E-8D236BF4417E}" name="Colonne14218"/>
    <tableColumn id="14219" xr3:uid="{20679ADF-B2D2-4852-9DD0-224EAD62C890}" name="Colonne14219"/>
    <tableColumn id="14220" xr3:uid="{049749DC-1D23-437C-A73B-921A0D497E08}" name="Colonne14220"/>
    <tableColumn id="14221" xr3:uid="{70350811-0293-47D4-9534-95B49AEDF83C}" name="Colonne14221"/>
    <tableColumn id="14222" xr3:uid="{81BFCCFC-8AF0-440C-917E-1F9333E336F9}" name="Colonne14222"/>
    <tableColumn id="14223" xr3:uid="{9E0C1AEE-946F-43AD-A880-F7AEAC1C114D}" name="Colonne14223"/>
    <tableColumn id="14224" xr3:uid="{6FF52D4A-6D7F-4684-80D0-858359299FA3}" name="Colonne14224"/>
    <tableColumn id="14225" xr3:uid="{7E0AF73D-6953-421F-AC5B-68FDB6AA844D}" name="Colonne14225"/>
    <tableColumn id="14226" xr3:uid="{6024FCA8-5455-4AFC-9B3A-0ED0B0E1641C}" name="Colonne14226"/>
    <tableColumn id="14227" xr3:uid="{1B4724FF-787A-4B1D-8A79-2D3CE17AB398}" name="Colonne14227"/>
    <tableColumn id="14228" xr3:uid="{46C9D83A-EDDC-4807-BF43-FF6DDCA56188}" name="Colonne14228"/>
    <tableColumn id="14229" xr3:uid="{C0FE9B37-939C-497C-B95E-BBF5033E2A18}" name="Colonne14229"/>
    <tableColumn id="14230" xr3:uid="{20F1A43A-A429-4A04-8210-608D7AAE9C28}" name="Colonne14230"/>
    <tableColumn id="14231" xr3:uid="{DD3E4982-9B2E-4F12-9139-C1BE11FB920A}" name="Colonne14231"/>
    <tableColumn id="14232" xr3:uid="{B77AF09B-7AC8-42A7-9759-6779C9D65F5F}" name="Colonne14232"/>
    <tableColumn id="14233" xr3:uid="{572B6B14-00B6-4052-951B-14DF6271BBD2}" name="Colonne14233"/>
    <tableColumn id="14234" xr3:uid="{578DAA82-01D5-4E93-ABE8-09B45E01F0D3}" name="Colonne14234"/>
    <tableColumn id="14235" xr3:uid="{6D14109D-6000-44BE-AC52-0C0E2E172E00}" name="Colonne14235"/>
    <tableColumn id="14236" xr3:uid="{5C6738AF-F3EF-405D-AC3F-63009E6C9864}" name="Colonne14236"/>
    <tableColumn id="14237" xr3:uid="{1FEBE161-ED49-4F32-B3B4-4EF82EE0A925}" name="Colonne14237"/>
    <tableColumn id="14238" xr3:uid="{44163EF4-45F3-466D-97FC-983BAB756C61}" name="Colonne14238"/>
    <tableColumn id="14239" xr3:uid="{CBF8F88A-C2A7-4F86-8E67-75102CB92CBC}" name="Colonne14239"/>
    <tableColumn id="14240" xr3:uid="{7416B9A8-F4E3-43F7-AAE8-14DEDA31620C}" name="Colonne14240"/>
    <tableColumn id="14241" xr3:uid="{10436D15-B3A8-4378-8E7A-77E27F216E24}" name="Colonne14241"/>
    <tableColumn id="14242" xr3:uid="{3EE119A7-EE98-455C-84D3-130459F8D2D2}" name="Colonne14242"/>
    <tableColumn id="14243" xr3:uid="{91ABEF44-BDFB-4065-8570-057E5429F501}" name="Colonne14243"/>
    <tableColumn id="14244" xr3:uid="{6093066F-1E98-44B5-81AD-87A9AFCF6D35}" name="Colonne14244"/>
    <tableColumn id="14245" xr3:uid="{24770C36-7AF3-49DD-9407-50446489DF59}" name="Colonne14245"/>
    <tableColumn id="14246" xr3:uid="{C3D667BD-6DAA-48AD-80A9-E889F21C8647}" name="Colonne14246"/>
    <tableColumn id="14247" xr3:uid="{A379EED6-19F4-4843-A4B1-9C4AC616B2EC}" name="Colonne14247"/>
    <tableColumn id="14248" xr3:uid="{B005DB6C-5C3C-4D94-9234-B7A1E62F61AF}" name="Colonne14248"/>
    <tableColumn id="14249" xr3:uid="{77F67989-5DD3-4BB0-BF78-F7CC3C59EC8D}" name="Colonne14249"/>
    <tableColumn id="14250" xr3:uid="{388F4287-0883-42A9-9163-AFBB50EA2264}" name="Colonne14250"/>
    <tableColumn id="14251" xr3:uid="{DD2D5CA5-5B94-4E60-B3BB-C2E8A4E098EC}" name="Colonne14251"/>
    <tableColumn id="14252" xr3:uid="{EFCBE907-FB30-4505-9075-77F8FEBACF9F}" name="Colonne14252"/>
    <tableColumn id="14253" xr3:uid="{FB0E7C7F-1713-4BA9-8AD9-FAC684FA22EC}" name="Colonne14253"/>
    <tableColumn id="14254" xr3:uid="{AE488DF7-0FB1-4368-A8D5-39D1AB6EFCC6}" name="Colonne14254"/>
    <tableColumn id="14255" xr3:uid="{6A17A6A9-1B54-4C43-8042-4B45B11C1391}" name="Colonne14255"/>
    <tableColumn id="14256" xr3:uid="{ACE098DF-A0A3-418D-9D4C-4AEB4040E6BE}" name="Colonne14256"/>
    <tableColumn id="14257" xr3:uid="{A6C7ECCC-2E96-4A24-8FDC-CDC732A9CB22}" name="Colonne14257"/>
    <tableColumn id="14258" xr3:uid="{27E211D1-C5DD-4F92-AAC7-1703BA0B6753}" name="Colonne14258"/>
    <tableColumn id="14259" xr3:uid="{66DE42F7-52D7-4C1E-A2AC-D21CF6734A1F}" name="Colonne14259"/>
    <tableColumn id="14260" xr3:uid="{47063C02-7120-4E02-86AA-683C40F63D65}" name="Colonne14260"/>
    <tableColumn id="14261" xr3:uid="{36DADBB1-13F4-4103-AACB-242CBE0E7917}" name="Colonne14261"/>
    <tableColumn id="14262" xr3:uid="{28A7E12C-DF0D-43B8-9A34-099B56BF9F94}" name="Colonne14262"/>
    <tableColumn id="14263" xr3:uid="{6F910C7B-0A54-41A0-99B8-65585AB0E962}" name="Colonne14263"/>
    <tableColumn id="14264" xr3:uid="{DDB922AA-0ACB-46FA-B04F-C134B860B6F2}" name="Colonne14264"/>
    <tableColumn id="14265" xr3:uid="{85274074-DE66-42F5-AD1D-55E84E3CB0DB}" name="Colonne14265"/>
    <tableColumn id="14266" xr3:uid="{BCA19502-DB84-491D-AD4E-413422F2C547}" name="Colonne14266"/>
    <tableColumn id="14267" xr3:uid="{5090F60B-01BD-4E79-AC2A-EA226DE0B392}" name="Colonne14267"/>
    <tableColumn id="14268" xr3:uid="{C765D50E-209A-409D-BA0C-888ABA515EEB}" name="Colonne14268"/>
    <tableColumn id="14269" xr3:uid="{CD04DEBD-68FD-4B5B-A9A4-76B4B8C84F3A}" name="Colonne14269"/>
    <tableColumn id="14270" xr3:uid="{859AD032-81BC-4DBC-AF7E-96B842CC1CCD}" name="Colonne14270"/>
    <tableColumn id="14271" xr3:uid="{25EE0C4D-A1A2-43F4-83ED-78BC71EE5213}" name="Colonne14271"/>
    <tableColumn id="14272" xr3:uid="{AA3DE0E6-CE6C-4273-9AC7-986175719077}" name="Colonne14272"/>
    <tableColumn id="14273" xr3:uid="{08E85271-45FB-4916-9B7E-91C57F39393A}" name="Colonne14273"/>
    <tableColumn id="14274" xr3:uid="{56D3F6E7-FFF3-44E2-9D4E-26EA7FE867FD}" name="Colonne14274"/>
    <tableColumn id="14275" xr3:uid="{2A69B421-F3AD-42B5-A462-938F34960AC6}" name="Colonne14275"/>
    <tableColumn id="14276" xr3:uid="{A8419A76-106D-41AD-9861-3A2FC3BD23C6}" name="Colonne14276"/>
    <tableColumn id="14277" xr3:uid="{9C460208-0CB2-4ECD-BD37-A68340FD23AC}" name="Colonne14277"/>
    <tableColumn id="14278" xr3:uid="{A65F60E9-77D2-4C2B-933B-0D3A307479A1}" name="Colonne14278"/>
    <tableColumn id="14279" xr3:uid="{F2773781-F02E-4E3B-AA2D-46E91DD16C03}" name="Colonne14279"/>
    <tableColumn id="14280" xr3:uid="{25E8AF3C-E8B6-4C80-818B-B5D9D7DA8B58}" name="Colonne14280"/>
    <tableColumn id="14281" xr3:uid="{C28690E8-50E7-4B05-A9FE-6CD25CFD69D0}" name="Colonne14281"/>
    <tableColumn id="14282" xr3:uid="{19D888B0-B703-437D-8FCE-CE30FF139063}" name="Colonne14282"/>
    <tableColumn id="14283" xr3:uid="{340D4D93-D851-4DAD-9BF5-DAF42F7056CD}" name="Colonne14283"/>
    <tableColumn id="14284" xr3:uid="{702669DD-30E7-4EBF-9010-A635C7329EA7}" name="Colonne14284"/>
    <tableColumn id="14285" xr3:uid="{A8F8211E-0702-495A-A131-3D8D0EAE7646}" name="Colonne14285"/>
    <tableColumn id="14286" xr3:uid="{7E8A7F67-9431-459B-886F-55AFC19605A4}" name="Colonne14286"/>
    <tableColumn id="14287" xr3:uid="{9BE1FB8E-91A9-4845-A429-60DC71B97979}" name="Colonne14287"/>
    <tableColumn id="14288" xr3:uid="{B48C7859-834F-436B-8E42-F0C6F2D39612}" name="Colonne14288"/>
    <tableColumn id="14289" xr3:uid="{845CCDA0-8650-4F27-BE9B-4EEAE1AD45F8}" name="Colonne14289"/>
    <tableColumn id="14290" xr3:uid="{1115AD76-F5B5-42E3-BD95-5A70C1D97165}" name="Colonne14290"/>
    <tableColumn id="14291" xr3:uid="{253441CE-7D68-410F-A96E-8D3E0D9B82A2}" name="Colonne14291"/>
    <tableColumn id="14292" xr3:uid="{6054E145-7054-4102-9BF2-BC7E4B0309C4}" name="Colonne14292"/>
    <tableColumn id="14293" xr3:uid="{987FD595-5F7B-43AF-B150-55F9073679B3}" name="Colonne14293"/>
    <tableColumn id="14294" xr3:uid="{3F46F775-763B-4D18-94B3-783BD874DE39}" name="Colonne14294"/>
    <tableColumn id="14295" xr3:uid="{D766FED2-B677-47A7-B63E-45168E20DB75}" name="Colonne14295"/>
    <tableColumn id="14296" xr3:uid="{3E1F0D8E-0C0B-4A48-8489-1F010ACF0578}" name="Colonne14296"/>
    <tableColumn id="14297" xr3:uid="{023EC538-98A6-40C8-8439-3313F68C5781}" name="Colonne14297"/>
    <tableColumn id="14298" xr3:uid="{1B796EC4-5054-404D-8EA8-99062B17C5B6}" name="Colonne14298"/>
    <tableColumn id="14299" xr3:uid="{C1CDC3FA-B16D-4D78-B9B0-DABE43DF37E8}" name="Colonne14299"/>
    <tableColumn id="14300" xr3:uid="{699D726B-CEC1-4C91-A683-7692646620DA}" name="Colonne14300"/>
    <tableColumn id="14301" xr3:uid="{3AABCD55-F512-4EDA-9F5F-4B3FE6FA38EA}" name="Colonne14301"/>
    <tableColumn id="14302" xr3:uid="{5711BB27-FF50-4D91-A3E1-0DCCF99BC13D}" name="Colonne14302"/>
    <tableColumn id="14303" xr3:uid="{BF6A9DA3-DE86-445B-8D5E-6102E9236A52}" name="Colonne14303"/>
    <tableColumn id="14304" xr3:uid="{A36B56D4-6D7A-4E96-8AF7-94B5BD43CF03}" name="Colonne14304"/>
    <tableColumn id="14305" xr3:uid="{B07443FF-B46D-4781-A9CE-26B440BC21BE}" name="Colonne14305"/>
    <tableColumn id="14306" xr3:uid="{8B15EACC-8F8C-4D8B-9B30-98A2951C6989}" name="Colonne14306"/>
    <tableColumn id="14307" xr3:uid="{2F7C53EA-D66B-474F-8F58-168B4831CF5C}" name="Colonne14307"/>
    <tableColumn id="14308" xr3:uid="{B17B4A0B-E4BE-4B23-89DE-E0E1FE33175E}" name="Colonne14308"/>
    <tableColumn id="14309" xr3:uid="{9D9C68BA-1FF6-40A1-BCCC-6FBA09A7543E}" name="Colonne14309"/>
    <tableColumn id="14310" xr3:uid="{2400241C-A075-4C2E-830C-087F9C2D5D7A}" name="Colonne14310"/>
    <tableColumn id="14311" xr3:uid="{C152881C-B24C-4836-91E3-9D341C57D98B}" name="Colonne14311"/>
    <tableColumn id="14312" xr3:uid="{E1912220-854D-4FDD-B684-49122227FB4D}" name="Colonne14312"/>
    <tableColumn id="14313" xr3:uid="{E3F3C041-4BA9-440E-A04A-C1971B7E91A0}" name="Colonne14313"/>
    <tableColumn id="14314" xr3:uid="{78215869-2A1E-40CA-A2B6-CADF1905F66B}" name="Colonne14314"/>
    <tableColumn id="14315" xr3:uid="{246DDA8B-0909-4255-B81A-58D6189CA9A7}" name="Colonne14315"/>
    <tableColumn id="14316" xr3:uid="{3545CF05-B142-4B38-9D01-7BEE898BD1B6}" name="Colonne14316"/>
    <tableColumn id="14317" xr3:uid="{1C9A5402-0F16-4B3C-B18B-57700A420425}" name="Colonne14317"/>
    <tableColumn id="14318" xr3:uid="{D9AB09E3-25A6-41EB-8704-250B1AD4116B}" name="Colonne14318"/>
    <tableColumn id="14319" xr3:uid="{C9981745-C0DF-467A-9D46-DC797A001159}" name="Colonne14319"/>
    <tableColumn id="14320" xr3:uid="{E9218E42-3893-4F2C-B4DC-4DBC09D11EE4}" name="Colonne14320"/>
    <tableColumn id="14321" xr3:uid="{A2BB438C-2EE9-4C19-B8B9-62ECC8A6EA86}" name="Colonne14321"/>
    <tableColumn id="14322" xr3:uid="{DF86852E-7F96-4901-ADC3-683F4A040FC5}" name="Colonne14322"/>
    <tableColumn id="14323" xr3:uid="{94CE0808-8410-43B8-8426-AFB0A62F09C4}" name="Colonne14323"/>
    <tableColumn id="14324" xr3:uid="{55F340B6-9390-4958-A70C-1238949611CB}" name="Colonne14324"/>
    <tableColumn id="14325" xr3:uid="{A4AA3F88-AC80-42E8-ABC2-55DA0C812AB3}" name="Colonne14325"/>
    <tableColumn id="14326" xr3:uid="{20E6899F-0DC2-415F-A213-7F5BCD4F7C31}" name="Colonne14326"/>
    <tableColumn id="14327" xr3:uid="{17ED09D3-6A47-4DAD-9744-C680DD98CF1C}" name="Colonne14327"/>
    <tableColumn id="14328" xr3:uid="{C8BAE41C-0BDE-4EAC-95F5-C249027466F0}" name="Colonne14328"/>
    <tableColumn id="14329" xr3:uid="{BB47010D-4465-4AAA-A3BC-8D60479AB9C2}" name="Colonne14329"/>
    <tableColumn id="14330" xr3:uid="{387CA38A-60F6-4799-BF5B-92B7922D3FA3}" name="Colonne14330"/>
    <tableColumn id="14331" xr3:uid="{2E462394-05B8-40D2-A38E-17250AD99C81}" name="Colonne14331"/>
    <tableColumn id="14332" xr3:uid="{5D6B0FDD-5E0C-471D-9729-48204D62DE59}" name="Colonne14332"/>
    <tableColumn id="14333" xr3:uid="{2D8E792C-4642-47F9-BDCC-B23D043D7988}" name="Colonne14333"/>
    <tableColumn id="14334" xr3:uid="{6BF16437-E718-448D-9A0E-6BAD9EB6D2C7}" name="Colonne14334"/>
    <tableColumn id="14335" xr3:uid="{AF035ABE-2997-4583-90BC-3597663A27D2}" name="Colonne14335"/>
    <tableColumn id="14336" xr3:uid="{C4F6213A-C3C7-490E-824D-AF85868C2A54}" name="Colonne14336"/>
    <tableColumn id="14337" xr3:uid="{23666B5B-306E-41B6-8F99-CB2B11FB2969}" name="Colonne14337"/>
    <tableColumn id="14338" xr3:uid="{58344E96-BADE-48BA-B2AC-5C9DFEB6CE31}" name="Colonne14338"/>
    <tableColumn id="14339" xr3:uid="{1571EA6D-943A-4507-A961-B4D53D1913EF}" name="Colonne14339"/>
    <tableColumn id="14340" xr3:uid="{FA416B7E-5F3D-41F4-8909-C3175A350316}" name="Colonne14340"/>
    <tableColumn id="14341" xr3:uid="{94953230-354F-4D92-B778-326AF7289841}" name="Colonne14341"/>
    <tableColumn id="14342" xr3:uid="{F51ABB79-2884-4A52-AACE-E691BA57D1C2}" name="Colonne14342"/>
    <tableColumn id="14343" xr3:uid="{E0C477FE-42A5-4D15-B57F-DEFE5B3B178F}" name="Colonne14343"/>
    <tableColumn id="14344" xr3:uid="{73AB8625-591D-49DB-89B5-771395BC2E73}" name="Colonne14344"/>
    <tableColumn id="14345" xr3:uid="{92EC5191-CEDD-4430-9251-6DB2F7BD8B7E}" name="Colonne14345"/>
    <tableColumn id="14346" xr3:uid="{5E14759F-8176-412C-B09A-4285DB7CD616}" name="Colonne14346"/>
    <tableColumn id="14347" xr3:uid="{00F8339B-C28D-49D9-97DC-6DE2E61F0664}" name="Colonne14347"/>
    <tableColumn id="14348" xr3:uid="{5F1D6282-3416-4C5A-8C2D-2B54ED330767}" name="Colonne14348"/>
    <tableColumn id="14349" xr3:uid="{9ED53798-2BCF-4A92-A34F-5A4BC48B2071}" name="Colonne14349"/>
    <tableColumn id="14350" xr3:uid="{C84C8ECF-1152-4274-9D85-802834F32271}" name="Colonne14350"/>
    <tableColumn id="14351" xr3:uid="{52D5704F-3D46-4895-AC2A-0CB6A69033CF}" name="Colonne14351"/>
    <tableColumn id="14352" xr3:uid="{E6792980-8351-4D87-9F1B-FE07172093C2}" name="Colonne14352"/>
    <tableColumn id="14353" xr3:uid="{6FB05189-1425-43B1-8D49-A9FAE52EFD2B}" name="Colonne14353"/>
    <tableColumn id="14354" xr3:uid="{E7628AA3-C781-4A6A-A454-B45EFFA5B783}" name="Colonne14354"/>
    <tableColumn id="14355" xr3:uid="{97BDA6FA-7142-496F-9AB0-07C2B9A4ED63}" name="Colonne14355"/>
    <tableColumn id="14356" xr3:uid="{042953ED-5908-4F07-A20F-69CF08DD1323}" name="Colonne14356"/>
    <tableColumn id="14357" xr3:uid="{40CABF3A-F57A-4CA7-8157-9C07DC2C9DB0}" name="Colonne14357"/>
    <tableColumn id="14358" xr3:uid="{559AE790-8333-4B27-A567-3839E7545150}" name="Colonne14358"/>
    <tableColumn id="14359" xr3:uid="{28C97F55-51C5-4F60-A82B-767B6A5D653C}" name="Colonne14359"/>
    <tableColumn id="14360" xr3:uid="{6C5DFE21-557D-4ECE-ABB2-8FA175A9EC27}" name="Colonne14360"/>
    <tableColumn id="14361" xr3:uid="{A5B9D023-E814-490B-BC41-227F6896BA62}" name="Colonne14361"/>
    <tableColumn id="14362" xr3:uid="{6B9D6607-C087-4EFE-8104-EECBB8A37203}" name="Colonne14362"/>
    <tableColumn id="14363" xr3:uid="{E648915E-94F2-4060-9E16-C20C77009CB5}" name="Colonne14363"/>
    <tableColumn id="14364" xr3:uid="{7A33D658-63B4-464C-8A5E-7E873B590EA4}" name="Colonne14364"/>
    <tableColumn id="14365" xr3:uid="{8A3CFD74-C81E-40A4-9039-229FBE265780}" name="Colonne14365"/>
    <tableColumn id="14366" xr3:uid="{0D5F1396-BC0D-460D-ACD9-655C2C9CD424}" name="Colonne14366"/>
    <tableColumn id="14367" xr3:uid="{2AA5D9B0-FE90-4DF3-A6B3-2A0F0917E8CE}" name="Colonne14367"/>
    <tableColumn id="14368" xr3:uid="{1DA4AA3A-D449-4E64-91FD-C193A82E24AA}" name="Colonne14368"/>
    <tableColumn id="14369" xr3:uid="{19246B4A-6845-460D-8264-F848DF038B7D}" name="Colonne14369"/>
    <tableColumn id="14370" xr3:uid="{9BA06B3E-3E99-413C-93E6-660A3563A971}" name="Colonne14370"/>
    <tableColumn id="14371" xr3:uid="{E4094C15-AFB9-4A76-8B91-7E5968553778}" name="Colonne14371"/>
    <tableColumn id="14372" xr3:uid="{39A326B3-BBA0-46BF-BDE8-F6D5288CA65E}" name="Colonne14372"/>
    <tableColumn id="14373" xr3:uid="{D96C5DC0-F5C4-48A6-B997-26692C895C6D}" name="Colonne14373"/>
    <tableColumn id="14374" xr3:uid="{8729A7A4-A6EC-42DC-BEFE-0D5E063DB4BE}" name="Colonne14374"/>
    <tableColumn id="14375" xr3:uid="{E79843A8-6300-4BFA-9861-54D936EC018B}" name="Colonne14375"/>
    <tableColumn id="14376" xr3:uid="{F63FA4DF-B22F-4748-8142-058999E7ADAE}" name="Colonne14376"/>
    <tableColumn id="14377" xr3:uid="{DA53C513-B90A-40BA-802D-C6D299165D07}" name="Colonne14377"/>
    <tableColumn id="14378" xr3:uid="{EC76306C-4290-4D23-B036-9BA29951A1C5}" name="Colonne14378"/>
    <tableColumn id="14379" xr3:uid="{662170CB-F656-41DE-A87A-4012E668E1B5}" name="Colonne14379"/>
    <tableColumn id="14380" xr3:uid="{015BB518-426F-4C75-9592-32B59CD0B09B}" name="Colonne14380"/>
    <tableColumn id="14381" xr3:uid="{0C4BA5AA-8596-4406-91A1-B8A4386E32F0}" name="Colonne14381"/>
    <tableColumn id="14382" xr3:uid="{078E1FCF-94CD-4B48-B35B-60D334E40678}" name="Colonne14382"/>
    <tableColumn id="14383" xr3:uid="{7F63B124-4E5B-497B-9794-99E9E8A25C4D}" name="Colonne14383"/>
    <tableColumn id="14384" xr3:uid="{0E875C84-EC25-4BAC-B19A-93015ECD5C18}" name="Colonne14384"/>
    <tableColumn id="14385" xr3:uid="{1CAC3A33-06D0-4D88-AEC6-2F4535902B69}" name="Colonne14385"/>
    <tableColumn id="14386" xr3:uid="{97313AC4-DD7B-47ED-BACF-708F8E08FB15}" name="Colonne14386"/>
    <tableColumn id="14387" xr3:uid="{7A41B66F-74DB-4922-8062-CFF2BC5EAA3E}" name="Colonne14387"/>
    <tableColumn id="14388" xr3:uid="{C9A5A4B9-FB0C-4E5D-B26D-74EF34E6D83F}" name="Colonne14388"/>
    <tableColumn id="14389" xr3:uid="{07812D40-8E00-44AE-A65F-5F42CCF48F55}" name="Colonne14389"/>
    <tableColumn id="14390" xr3:uid="{787859E4-C521-46C7-8325-6933F3546F6E}" name="Colonne14390"/>
    <tableColumn id="14391" xr3:uid="{13252AE6-E669-4085-AE15-B39BB65CE536}" name="Colonne14391"/>
    <tableColumn id="14392" xr3:uid="{A7BDB9B5-91B7-4CE7-962D-6A8D5872B6AB}" name="Colonne14392"/>
    <tableColumn id="14393" xr3:uid="{7EC906AF-4C15-4A67-93DC-5743EC2B7B46}" name="Colonne14393"/>
    <tableColumn id="14394" xr3:uid="{DFE2F528-9E7E-4EF8-A1C9-B8C48197EB2D}" name="Colonne14394"/>
    <tableColumn id="14395" xr3:uid="{4DC59F54-A4F7-4F53-A77F-0E4981C6EB75}" name="Colonne14395"/>
    <tableColumn id="14396" xr3:uid="{D12F1D93-FBF0-4285-8B30-A1A3F2DF677C}" name="Colonne14396"/>
    <tableColumn id="14397" xr3:uid="{379DC4C8-7FE4-44C7-9703-7F0DC285D1C4}" name="Colonne14397"/>
    <tableColumn id="14398" xr3:uid="{E821795D-029D-4FD6-B7C2-99A244574FFC}" name="Colonne14398"/>
    <tableColumn id="14399" xr3:uid="{F26F89C5-8F0B-4088-9B81-0F88F32679A0}" name="Colonne14399"/>
    <tableColumn id="14400" xr3:uid="{15998C94-D725-4879-AFFD-CE4A50FDD7D8}" name="Colonne14400"/>
    <tableColumn id="14401" xr3:uid="{19C7B591-579A-49A7-9C41-B5F16F183D52}" name="Colonne14401"/>
    <tableColumn id="14402" xr3:uid="{93AD38DA-1C4D-4148-93B3-C7AC1B8B7E19}" name="Colonne14402"/>
    <tableColumn id="14403" xr3:uid="{C16BF4FF-DD20-474B-9268-2D61A7104CE8}" name="Colonne14403"/>
    <tableColumn id="14404" xr3:uid="{5AAA0940-AB02-4469-A2CF-EEA091A25B14}" name="Colonne14404"/>
    <tableColumn id="14405" xr3:uid="{FE8B7DCF-3BA6-461F-B7CD-7C1A3A2B5E14}" name="Colonne14405"/>
    <tableColumn id="14406" xr3:uid="{6DAF878B-21F9-4AF8-AA45-846BB332D65D}" name="Colonne14406"/>
    <tableColumn id="14407" xr3:uid="{D247D3CF-62A9-4B55-B438-B26F7BD920D7}" name="Colonne14407"/>
    <tableColumn id="14408" xr3:uid="{25D4A29B-8CA7-46BF-8AE8-9F4714726713}" name="Colonne14408"/>
    <tableColumn id="14409" xr3:uid="{9C96D419-D503-40D6-B282-0A083B7B2484}" name="Colonne14409"/>
    <tableColumn id="14410" xr3:uid="{3E241D0A-B63E-4423-8BF6-581503CB01AE}" name="Colonne14410"/>
    <tableColumn id="14411" xr3:uid="{A5446FBC-CF17-4571-AD05-D006EDE2FE88}" name="Colonne14411"/>
    <tableColumn id="14412" xr3:uid="{50A005C4-35C8-4F36-BE2A-305525F26B70}" name="Colonne14412"/>
    <tableColumn id="14413" xr3:uid="{52686F3D-63CA-4BDE-8870-EF6FBE30596A}" name="Colonne14413"/>
    <tableColumn id="14414" xr3:uid="{BB19ED64-6CD4-4E44-9F6E-4D7EE5540CE9}" name="Colonne14414"/>
    <tableColumn id="14415" xr3:uid="{23575A15-F99E-496C-8AE9-0B0A37189E70}" name="Colonne14415"/>
    <tableColumn id="14416" xr3:uid="{852AADC3-D92E-4798-97F4-7AAC72D174B7}" name="Colonne14416"/>
    <tableColumn id="14417" xr3:uid="{1B9ED698-83B9-4ECC-990F-3A58F3B923A9}" name="Colonne14417"/>
    <tableColumn id="14418" xr3:uid="{B87D7639-1C37-499A-978A-DE1A7D992E3A}" name="Colonne14418"/>
    <tableColumn id="14419" xr3:uid="{999D4023-2881-415C-AF3A-05F5FB6B0E81}" name="Colonne14419"/>
    <tableColumn id="14420" xr3:uid="{EE0DB6CA-20F5-442C-A7BB-8D745AA448E5}" name="Colonne14420"/>
    <tableColumn id="14421" xr3:uid="{E41DE7AA-3B11-44E0-AB1E-AF64392A7DAA}" name="Colonne14421"/>
    <tableColumn id="14422" xr3:uid="{773FA305-7D07-43B9-A109-1F36454676C1}" name="Colonne14422"/>
    <tableColumn id="14423" xr3:uid="{7B8162A6-151A-4155-BA16-C04EF92F564A}" name="Colonne14423"/>
    <tableColumn id="14424" xr3:uid="{2C88306F-BC9C-47CD-8CFF-7921E2062E08}" name="Colonne14424"/>
    <tableColumn id="14425" xr3:uid="{D7787EE9-2DBD-45F8-BF6D-2CAE730BFC6C}" name="Colonne14425"/>
    <tableColumn id="14426" xr3:uid="{9D9261A9-5F7A-42F8-9CBF-F7B11AAAE240}" name="Colonne14426"/>
    <tableColumn id="14427" xr3:uid="{07F98108-3531-4438-BA9E-51CDF1307760}" name="Colonne14427"/>
    <tableColumn id="14428" xr3:uid="{729F4D87-2FAB-45F3-BF16-4FE30468CF4E}" name="Colonne14428"/>
    <tableColumn id="14429" xr3:uid="{3C13828D-FB19-4760-889D-4DE63DF54948}" name="Colonne14429"/>
    <tableColumn id="14430" xr3:uid="{293142F9-EF9B-417A-8772-DF3D1EBA4C34}" name="Colonne14430"/>
    <tableColumn id="14431" xr3:uid="{3A5957B0-FDFD-465B-BA7C-BA884697E2E3}" name="Colonne14431"/>
    <tableColumn id="14432" xr3:uid="{09DC8B83-2961-437A-B096-EF9AD079D0F9}" name="Colonne14432"/>
    <tableColumn id="14433" xr3:uid="{E6281261-8FF1-47C6-96F8-9B76DB4A9844}" name="Colonne14433"/>
    <tableColumn id="14434" xr3:uid="{F85CB0C9-A2FC-4392-B30D-4DA97B4C3251}" name="Colonne14434"/>
    <tableColumn id="14435" xr3:uid="{C1DF4D57-1B61-4C22-BE71-C4CF695F3236}" name="Colonne14435"/>
    <tableColumn id="14436" xr3:uid="{F9D9042C-C270-443B-8F54-A1F8005031D6}" name="Colonne14436"/>
    <tableColumn id="14437" xr3:uid="{19FD9419-5A85-4B4E-96E9-DFFE24DBFB9D}" name="Colonne14437"/>
    <tableColumn id="14438" xr3:uid="{20816D0D-CA8A-427A-BCCB-00BFF7B12195}" name="Colonne14438"/>
    <tableColumn id="14439" xr3:uid="{8C9CEEFD-6420-4C43-8E71-1DCB272BF528}" name="Colonne14439"/>
    <tableColumn id="14440" xr3:uid="{8C2F3B6E-B918-49D2-BD67-641FF511C5EA}" name="Colonne14440"/>
    <tableColumn id="14441" xr3:uid="{9B29C6CB-F52A-4364-ADD3-0F13EE3EBBD0}" name="Colonne14441"/>
    <tableColumn id="14442" xr3:uid="{0085A6CA-9B0F-4248-A96C-A266F5AD4BE2}" name="Colonne14442"/>
    <tableColumn id="14443" xr3:uid="{E1B94D3F-DCE0-4076-80E0-5BECBBDD875C}" name="Colonne14443"/>
    <tableColumn id="14444" xr3:uid="{53E2F7BC-15DB-4C85-AEA9-70F9ECFA2126}" name="Colonne14444"/>
    <tableColumn id="14445" xr3:uid="{45B195B6-281B-4C8E-BA5E-B245F8E418C5}" name="Colonne14445"/>
    <tableColumn id="14446" xr3:uid="{57E21E29-999D-4AA6-A8F7-B73609B8D997}" name="Colonne14446"/>
    <tableColumn id="14447" xr3:uid="{A6E55E32-E74E-4AC0-BA43-40ED696B2DC1}" name="Colonne14447"/>
    <tableColumn id="14448" xr3:uid="{CD24B91B-3EAC-41AE-8316-09BA0BE39ABC}" name="Colonne14448"/>
    <tableColumn id="14449" xr3:uid="{5DFAF7CC-4C21-4046-B5AA-CE5341255CC6}" name="Colonne14449"/>
    <tableColumn id="14450" xr3:uid="{C8BD1FC2-BA8A-429B-9BE2-CE0EF24E405B}" name="Colonne14450"/>
    <tableColumn id="14451" xr3:uid="{F9C2FD64-4518-45E2-88F1-4B6CC124F655}" name="Colonne14451"/>
    <tableColumn id="14452" xr3:uid="{1A512A0B-9E1C-4FCB-B633-C9E7231015AB}" name="Colonne14452"/>
    <tableColumn id="14453" xr3:uid="{093E79B1-8FD4-4F99-80B5-03461EB50389}" name="Colonne14453"/>
    <tableColumn id="14454" xr3:uid="{ADE96EC1-C9E3-47B5-89CB-D7CA15F61859}" name="Colonne14454"/>
    <tableColumn id="14455" xr3:uid="{F253C7EA-3F59-4940-9B11-CA171C8C96F3}" name="Colonne14455"/>
    <tableColumn id="14456" xr3:uid="{CB98FAD0-82AC-4FB1-BD10-6B97A37DAED7}" name="Colonne14456"/>
    <tableColumn id="14457" xr3:uid="{BE292862-01C4-429C-B94B-23A5554252D8}" name="Colonne14457"/>
    <tableColumn id="14458" xr3:uid="{55097F9B-97DE-4AF5-B0F0-100F79016A70}" name="Colonne14458"/>
    <tableColumn id="14459" xr3:uid="{7D50B5AB-A8A8-4D23-87A7-D3C362C82D7D}" name="Colonne14459"/>
    <tableColumn id="14460" xr3:uid="{973E2E59-6525-4DFF-A629-94E2D5F99E4A}" name="Colonne14460"/>
    <tableColumn id="14461" xr3:uid="{EBE96C86-9057-47A2-9937-9F3000454A4A}" name="Colonne14461"/>
    <tableColumn id="14462" xr3:uid="{75B7B9A6-E123-4231-8882-50FF991E262D}" name="Colonne14462"/>
    <tableColumn id="14463" xr3:uid="{6C3EAA19-469D-4087-954B-B6CE261DD347}" name="Colonne14463"/>
    <tableColumn id="14464" xr3:uid="{D09CECF9-BB9F-49BA-A97C-ABE11F5D05F3}" name="Colonne14464"/>
    <tableColumn id="14465" xr3:uid="{54AD3D7D-89FB-4F14-AA28-ADFBEBAF365D}" name="Colonne14465"/>
    <tableColumn id="14466" xr3:uid="{A07D5045-47F3-4874-8C7F-98D02D6D4E5F}" name="Colonne14466"/>
    <tableColumn id="14467" xr3:uid="{35DD767E-DE77-4DE2-8504-2DA14425448A}" name="Colonne14467"/>
    <tableColumn id="14468" xr3:uid="{98C064B1-D2EF-4B96-BF5B-A575D653BECE}" name="Colonne14468"/>
    <tableColumn id="14469" xr3:uid="{BBC8EEB6-03DA-46F5-8BB3-916690E3A584}" name="Colonne14469"/>
    <tableColumn id="14470" xr3:uid="{53665774-5FF9-4343-8993-3A76F6B6BD8B}" name="Colonne14470"/>
    <tableColumn id="14471" xr3:uid="{2A024FE7-15C8-49CC-A0C5-C410EC18AC4C}" name="Colonne14471"/>
    <tableColumn id="14472" xr3:uid="{9DBB4136-3983-4F62-87AC-8D420FE4F06E}" name="Colonne14472"/>
    <tableColumn id="14473" xr3:uid="{08FAD967-8194-4F66-8B11-F9170CFD039E}" name="Colonne14473"/>
    <tableColumn id="14474" xr3:uid="{92521D07-5654-4E4C-A33D-E91F58D0FA42}" name="Colonne14474"/>
    <tableColumn id="14475" xr3:uid="{9091A6AA-DE79-4D97-9968-8C298FDA8360}" name="Colonne14475"/>
    <tableColumn id="14476" xr3:uid="{A2386658-2E5B-40A2-92D6-E4ADDA891C9C}" name="Colonne14476"/>
    <tableColumn id="14477" xr3:uid="{99064EEB-B214-47C3-9890-D14524DB7711}" name="Colonne14477"/>
    <tableColumn id="14478" xr3:uid="{1737D66D-9226-4C59-8449-135FDE44C5A2}" name="Colonne14478"/>
    <tableColumn id="14479" xr3:uid="{526844DD-4ED8-4633-A2B9-F3D84BE102C9}" name="Colonne14479"/>
    <tableColumn id="14480" xr3:uid="{CEFAEB3A-B930-4EAA-BE2F-A63E29B521DE}" name="Colonne14480"/>
    <tableColumn id="14481" xr3:uid="{F3694E23-F5D8-4BED-BCCB-63E7902F78A3}" name="Colonne14481"/>
    <tableColumn id="14482" xr3:uid="{6EC61441-CE48-4A18-82D8-7845F35FD321}" name="Colonne14482"/>
    <tableColumn id="14483" xr3:uid="{ABEA8FF4-17D3-4A4F-82CD-3CA7AB9E926E}" name="Colonne14483"/>
    <tableColumn id="14484" xr3:uid="{F8EE8D5D-A693-4ABF-96F6-77FF2CBA4EA0}" name="Colonne14484"/>
    <tableColumn id="14485" xr3:uid="{E15C4E75-0F6D-47F6-8613-B7E7758D7FFF}" name="Colonne14485"/>
    <tableColumn id="14486" xr3:uid="{6474E547-C4A3-46F2-AB09-3D02F6265215}" name="Colonne14486"/>
    <tableColumn id="14487" xr3:uid="{647E8D1C-EE40-4F76-A44C-F1CC12898D70}" name="Colonne14487"/>
    <tableColumn id="14488" xr3:uid="{EADE0711-317D-4342-ACF6-F7F42FDF1AF9}" name="Colonne14488"/>
    <tableColumn id="14489" xr3:uid="{E0FEF009-BEE3-45CC-83A1-7223AA24B1E3}" name="Colonne14489"/>
    <tableColumn id="14490" xr3:uid="{EE8A256D-6037-40B4-B9AE-42933207A43C}" name="Colonne14490"/>
    <tableColumn id="14491" xr3:uid="{02DE2092-A9AB-45CD-92C9-7BE3D87D6A69}" name="Colonne14491"/>
    <tableColumn id="14492" xr3:uid="{8E554AAE-6B2B-4AA6-8A05-A3D81DF9890F}" name="Colonne14492"/>
    <tableColumn id="14493" xr3:uid="{EDE727A2-9AC2-44B7-B321-4FB53B7525B5}" name="Colonne14493"/>
    <tableColumn id="14494" xr3:uid="{EEB3D1F1-18CE-4FEE-82E5-FB80CE5FE811}" name="Colonne14494"/>
    <tableColumn id="14495" xr3:uid="{D47B06AD-C135-4821-BE06-8F284F6D4E14}" name="Colonne14495"/>
    <tableColumn id="14496" xr3:uid="{8DC3F775-A18C-4E78-8F11-9B04F0F8FF73}" name="Colonne14496"/>
    <tableColumn id="14497" xr3:uid="{23E345EC-067C-4878-B43D-41A84F2AAF44}" name="Colonne14497"/>
    <tableColumn id="14498" xr3:uid="{03E18657-35B6-4879-98C5-659FEECF474A}" name="Colonne14498"/>
    <tableColumn id="14499" xr3:uid="{ECEED809-EBE7-43EC-A565-ABF1882FDE13}" name="Colonne14499"/>
    <tableColumn id="14500" xr3:uid="{8BE4E864-EDD8-4E89-96FD-832D571F9230}" name="Colonne14500"/>
    <tableColumn id="14501" xr3:uid="{E7373DF5-8787-4F02-9608-DEADF0FA3A1D}" name="Colonne14501"/>
    <tableColumn id="14502" xr3:uid="{725D4754-4B51-43FA-B1DE-36840805CEB0}" name="Colonne14502"/>
    <tableColumn id="14503" xr3:uid="{1E1ADE09-C511-411E-8181-A89DD9370313}" name="Colonne14503"/>
    <tableColumn id="14504" xr3:uid="{13336FAF-66B7-4E42-A837-F07EE8A628C5}" name="Colonne14504"/>
    <tableColumn id="14505" xr3:uid="{B0174641-D95A-4BE8-8042-B2CDCCCBBEAD}" name="Colonne14505"/>
    <tableColumn id="14506" xr3:uid="{6C0E05B0-A5B5-4F37-BFFF-57792ED7C045}" name="Colonne14506"/>
    <tableColumn id="14507" xr3:uid="{202AB08A-CADE-4487-9831-16292C54FA28}" name="Colonne14507"/>
    <tableColumn id="14508" xr3:uid="{E71E15C1-B24D-418F-A68D-21F592927496}" name="Colonne14508"/>
    <tableColumn id="14509" xr3:uid="{AE1566A6-6D4A-47E8-839A-E4D07CB32F03}" name="Colonne14509"/>
    <tableColumn id="14510" xr3:uid="{F12DEE6C-3428-4B3F-9D41-4363282AF356}" name="Colonne14510"/>
    <tableColumn id="14511" xr3:uid="{87DA3167-4724-42D7-AC8B-C36860A9F1C8}" name="Colonne14511"/>
    <tableColumn id="14512" xr3:uid="{3A27EF37-0574-44A0-BBB1-E86AA0CCB237}" name="Colonne14512"/>
    <tableColumn id="14513" xr3:uid="{907311FE-FD2F-45FD-B599-C64432788253}" name="Colonne14513"/>
    <tableColumn id="14514" xr3:uid="{CC73B997-A8DC-432E-8322-AE9EEE952855}" name="Colonne14514"/>
    <tableColumn id="14515" xr3:uid="{AD48F62B-08A3-4167-859A-66E797590AF1}" name="Colonne14515"/>
    <tableColumn id="14516" xr3:uid="{D9BFC3D6-4D16-445E-BAB8-F9928DFF35B7}" name="Colonne14516"/>
    <tableColumn id="14517" xr3:uid="{B09A2612-B600-494D-8FBA-EAD9790F4584}" name="Colonne14517"/>
    <tableColumn id="14518" xr3:uid="{DBDFF94B-0A5B-48B6-A005-D0C1CAAC15FC}" name="Colonne14518"/>
    <tableColumn id="14519" xr3:uid="{A94C161C-4C72-4464-8B38-369F3B08A155}" name="Colonne14519"/>
    <tableColumn id="14520" xr3:uid="{E7FB2868-BEC4-4707-B82B-00AB4C07FC3C}" name="Colonne14520"/>
    <tableColumn id="14521" xr3:uid="{00CA548D-F645-45A9-BCC7-8880A2206462}" name="Colonne14521"/>
    <tableColumn id="14522" xr3:uid="{F9115F88-74D9-41FB-B8E5-CF697E4BE92E}" name="Colonne14522"/>
    <tableColumn id="14523" xr3:uid="{5D49549A-506B-4BFB-B82D-E40F6673814A}" name="Colonne14523"/>
    <tableColumn id="14524" xr3:uid="{0F92273F-D33D-4D1F-B4B7-894F55EF35C4}" name="Colonne14524"/>
    <tableColumn id="14525" xr3:uid="{B1435133-2590-4089-B0C2-51074724CA99}" name="Colonne14525"/>
    <tableColumn id="14526" xr3:uid="{C14A5DB7-4F6E-4307-B8A8-0F9F2E68F275}" name="Colonne14526"/>
    <tableColumn id="14527" xr3:uid="{5898D053-711A-4B61-B3ED-7B07B4E470EF}" name="Colonne14527"/>
    <tableColumn id="14528" xr3:uid="{B0405681-AB42-4883-BF82-456C94A816B2}" name="Colonne14528"/>
    <tableColumn id="14529" xr3:uid="{DD83049C-DD38-4AEB-BEC4-E13C366309E4}" name="Colonne14529"/>
    <tableColumn id="14530" xr3:uid="{77BB2656-9B4E-426F-84C5-6ABDD65E446F}" name="Colonne14530"/>
    <tableColumn id="14531" xr3:uid="{A087AEDF-66A4-4814-955F-AE6FCB0274FA}" name="Colonne14531"/>
    <tableColumn id="14532" xr3:uid="{55A45EA2-29E9-4F06-95CB-A9E8638CF2F0}" name="Colonne14532"/>
    <tableColumn id="14533" xr3:uid="{73D2650E-5212-40FA-A44D-8B114C8A2862}" name="Colonne14533"/>
    <tableColumn id="14534" xr3:uid="{F59932EF-5334-42F2-A3CA-D301E835B720}" name="Colonne14534"/>
    <tableColumn id="14535" xr3:uid="{D4DEA8A6-9006-49C4-919A-E468469DAED9}" name="Colonne14535"/>
    <tableColumn id="14536" xr3:uid="{9F43020A-352A-4865-B2C4-805C40B30321}" name="Colonne14536"/>
    <tableColumn id="14537" xr3:uid="{7488C282-5487-47EF-AE1D-762672F554D7}" name="Colonne14537"/>
    <tableColumn id="14538" xr3:uid="{E339C0EF-80AE-431B-92D0-3CFB452D1055}" name="Colonne14538"/>
    <tableColumn id="14539" xr3:uid="{C61F05E9-262F-4A2C-95CC-8D2E99C179F0}" name="Colonne14539"/>
    <tableColumn id="14540" xr3:uid="{106DD615-EFC8-4B44-B03E-383C442474F5}" name="Colonne14540"/>
    <tableColumn id="14541" xr3:uid="{C8EC1092-52A0-4A3E-ADA9-89AB3AD411A4}" name="Colonne14541"/>
    <tableColumn id="14542" xr3:uid="{FF92092E-E5BA-4032-934D-5ED7792F1BA4}" name="Colonne14542"/>
    <tableColumn id="14543" xr3:uid="{88A23403-09A6-4A61-B76A-F897863857BD}" name="Colonne14543"/>
    <tableColumn id="14544" xr3:uid="{C5A43404-B97C-45C2-B0AF-A9630B8FE6BD}" name="Colonne14544"/>
    <tableColumn id="14545" xr3:uid="{C0128008-7643-4DA7-8BCE-D3EE1251E37A}" name="Colonne14545"/>
    <tableColumn id="14546" xr3:uid="{1F5E982E-38AE-4049-9AE9-8001550EB30F}" name="Colonne14546"/>
    <tableColumn id="14547" xr3:uid="{A03D6C0B-EB08-4E3C-9003-A92A769E13AD}" name="Colonne14547"/>
    <tableColumn id="14548" xr3:uid="{D4508195-DC99-43BE-96E4-48CB0DB2A66F}" name="Colonne14548"/>
    <tableColumn id="14549" xr3:uid="{352300EB-002A-4C06-B1C9-CFD836EEAF2B}" name="Colonne14549"/>
    <tableColumn id="14550" xr3:uid="{FA29F63C-591F-41CB-AF61-3079BAB8F610}" name="Colonne14550"/>
    <tableColumn id="14551" xr3:uid="{4DE0DD81-F858-4CEF-9436-294E2FBE2A01}" name="Colonne14551"/>
    <tableColumn id="14552" xr3:uid="{5EFF939D-9942-4E1B-8A17-9B2C95BF6EAB}" name="Colonne14552"/>
    <tableColumn id="14553" xr3:uid="{EF430F71-E02D-4861-A853-5AE410C49E3E}" name="Colonne14553"/>
    <tableColumn id="14554" xr3:uid="{F2661CA3-EBFB-4E58-93E8-6541C76BBBBA}" name="Colonne14554"/>
    <tableColumn id="14555" xr3:uid="{06C914DF-A552-4645-825A-91CA959F3E17}" name="Colonne14555"/>
    <tableColumn id="14556" xr3:uid="{12EA44B7-AD8A-47EF-A7CE-593159FD054E}" name="Colonne14556"/>
    <tableColumn id="14557" xr3:uid="{A02FF21E-D3B1-4481-8DF6-DFA9E9249AFB}" name="Colonne14557"/>
    <tableColumn id="14558" xr3:uid="{11DB14B1-B7E9-4C73-94A6-0ECC2F837053}" name="Colonne14558"/>
    <tableColumn id="14559" xr3:uid="{6B88CA51-2DE8-4BEA-8C5C-7A8D73E6B9FF}" name="Colonne14559"/>
    <tableColumn id="14560" xr3:uid="{8BBB703D-250F-45D9-9E10-3EE7F32C58B3}" name="Colonne14560"/>
    <tableColumn id="14561" xr3:uid="{4825BD7A-2BB9-48A9-A88B-595B8B9A1DB0}" name="Colonne14561"/>
    <tableColumn id="14562" xr3:uid="{65CFBE11-49BF-4B3B-863C-6D3C3F97F229}" name="Colonne14562"/>
    <tableColumn id="14563" xr3:uid="{2E8AC945-8FFD-4AA1-9D3E-783AF9FC5178}" name="Colonne14563"/>
    <tableColumn id="14564" xr3:uid="{631D204A-06B9-4E2A-BB7C-AAE9F380B15A}" name="Colonne14564"/>
    <tableColumn id="14565" xr3:uid="{3940123F-C356-48BC-BD21-31B7CC172D69}" name="Colonne14565"/>
    <tableColumn id="14566" xr3:uid="{F3A87E5B-037B-4A8E-B5EA-1F8588D0CA07}" name="Colonne14566"/>
    <tableColumn id="14567" xr3:uid="{20BD13ED-8C3A-4926-9819-25B4000C471E}" name="Colonne14567"/>
    <tableColumn id="14568" xr3:uid="{ADCB6355-3BF5-46A0-A735-EDAAE4FC216C}" name="Colonne14568"/>
    <tableColumn id="14569" xr3:uid="{7DF271EA-5187-4411-85B8-6AFDC7A97100}" name="Colonne14569"/>
    <tableColumn id="14570" xr3:uid="{8035116A-3FF0-4ABA-8C41-E741FDF9160D}" name="Colonne14570"/>
    <tableColumn id="14571" xr3:uid="{E4240BC1-8FD9-4887-88A6-E474580C0AD5}" name="Colonne14571"/>
    <tableColumn id="14572" xr3:uid="{E303A735-FF24-4E78-9F74-FEE4C183E227}" name="Colonne14572"/>
    <tableColumn id="14573" xr3:uid="{6E8E6569-9AF9-4D68-9643-DC7DE0983AB5}" name="Colonne14573"/>
    <tableColumn id="14574" xr3:uid="{7B420428-F495-4560-BC92-8D54F8E7EDA9}" name="Colonne14574"/>
    <tableColumn id="14575" xr3:uid="{19EB1FD9-6FB5-4536-A5B1-0FB9E600FAFF}" name="Colonne14575"/>
    <tableColumn id="14576" xr3:uid="{926080EF-BD5F-45D6-BA4A-0823AF82B3A6}" name="Colonne14576"/>
    <tableColumn id="14577" xr3:uid="{A0474685-CCE8-4D3B-AECD-5556FDE76314}" name="Colonne14577"/>
    <tableColumn id="14578" xr3:uid="{6E09B146-569C-4F0F-87A9-F4694726CA39}" name="Colonne14578"/>
    <tableColumn id="14579" xr3:uid="{C923A7B2-C97B-47DA-86B9-22047735D8DF}" name="Colonne14579"/>
    <tableColumn id="14580" xr3:uid="{F87B2FE6-8D3B-4203-A9A8-9062A542F554}" name="Colonne14580"/>
    <tableColumn id="14581" xr3:uid="{FCA0C24A-DC23-4011-9648-C286EFB95A51}" name="Colonne14581"/>
    <tableColumn id="14582" xr3:uid="{8BB2C53D-377A-47B3-8509-6E8E7A149B49}" name="Colonne14582"/>
    <tableColumn id="14583" xr3:uid="{FB816007-8A6B-4313-92B7-C205C78D02F4}" name="Colonne14583"/>
    <tableColumn id="14584" xr3:uid="{C2883C77-C8D3-4782-BC8F-DA1C8B5E4F7F}" name="Colonne14584"/>
    <tableColumn id="14585" xr3:uid="{02F20908-1936-4F36-86CB-2D7E1F3C9221}" name="Colonne14585"/>
    <tableColumn id="14586" xr3:uid="{4D69CFC7-7038-4088-9759-65BA7F3EC563}" name="Colonne14586"/>
    <tableColumn id="14587" xr3:uid="{6FBBC2F9-2740-4F1D-B683-BE9834D5A5A7}" name="Colonne14587"/>
    <tableColumn id="14588" xr3:uid="{E87D5AD0-F478-4524-9686-4B970B88DD94}" name="Colonne14588"/>
    <tableColumn id="14589" xr3:uid="{DB222A9D-D9CC-4D60-BD08-FBD38ACFBE96}" name="Colonne14589"/>
    <tableColumn id="14590" xr3:uid="{216FEF07-5226-43AE-A5C0-DBC6C49830F8}" name="Colonne14590"/>
    <tableColumn id="14591" xr3:uid="{70EEB8A3-6A76-47F8-AA99-665D09289C61}" name="Colonne14591"/>
    <tableColumn id="14592" xr3:uid="{AA5A1D78-68F3-4ADF-B85E-6CCAA8EDEE0F}" name="Colonne14592"/>
    <tableColumn id="14593" xr3:uid="{773E350B-04F9-444A-91DB-0ADA1815C7DC}" name="Colonne14593"/>
    <tableColumn id="14594" xr3:uid="{6BC55B82-A2F9-40F7-848B-22317F08FD11}" name="Colonne14594"/>
    <tableColumn id="14595" xr3:uid="{FEC358E0-C006-479D-A426-FEDC7C61B96D}" name="Colonne14595"/>
    <tableColumn id="14596" xr3:uid="{4657C43F-943F-4273-8D2E-E98AB737D384}" name="Colonne14596"/>
    <tableColumn id="14597" xr3:uid="{DB6F78C9-C938-40D6-AEB7-4725124F5C59}" name="Colonne14597"/>
    <tableColumn id="14598" xr3:uid="{08A42588-6562-4D9B-84AB-8A637711A3A0}" name="Colonne14598"/>
    <tableColumn id="14599" xr3:uid="{72C23DE5-9878-4367-ADFA-2FF89D645DAB}" name="Colonne14599"/>
    <tableColumn id="14600" xr3:uid="{E074CECE-BFDB-4A87-9B5A-C174D853150D}" name="Colonne14600"/>
    <tableColumn id="14601" xr3:uid="{C715E4FB-4E16-4A26-AF6E-BDF18946DBAA}" name="Colonne14601"/>
    <tableColumn id="14602" xr3:uid="{B8503B1B-E3FE-4A5F-9D1E-AAA6234388F9}" name="Colonne14602"/>
    <tableColumn id="14603" xr3:uid="{2BEFF821-D6B5-4363-9BD9-86C2A1DE308A}" name="Colonne14603"/>
    <tableColumn id="14604" xr3:uid="{41F59B4A-DD7A-424F-92E3-6D2B71FEFB34}" name="Colonne14604"/>
    <tableColumn id="14605" xr3:uid="{8AF2CA7D-D489-417C-B41A-55385A1E3710}" name="Colonne14605"/>
    <tableColumn id="14606" xr3:uid="{620992F2-9336-427D-B8FF-D48FA842E11F}" name="Colonne14606"/>
    <tableColumn id="14607" xr3:uid="{7969339D-53D9-41C2-A880-66D4A661D88E}" name="Colonne14607"/>
    <tableColumn id="14608" xr3:uid="{2BEB15BA-0CF7-45B5-A5CA-D72C45991364}" name="Colonne14608"/>
    <tableColumn id="14609" xr3:uid="{251A65A9-85EB-4536-91A1-4E324E06224B}" name="Colonne14609"/>
    <tableColumn id="14610" xr3:uid="{3FDF0B40-0C73-49B8-AC19-389052254343}" name="Colonne14610"/>
    <tableColumn id="14611" xr3:uid="{11810476-7FF0-490C-9567-D849EED85812}" name="Colonne14611"/>
    <tableColumn id="14612" xr3:uid="{DCA775A3-1D1B-4841-877E-8CDD97EE0D14}" name="Colonne14612"/>
    <tableColumn id="14613" xr3:uid="{4B6E1392-EFCB-4440-9D96-C52A81FC69BF}" name="Colonne14613"/>
    <tableColumn id="14614" xr3:uid="{6B4D2C92-61E5-4702-AADD-3131150A4899}" name="Colonne14614"/>
    <tableColumn id="14615" xr3:uid="{4615A71E-4251-4674-AE69-0CF3A0A64007}" name="Colonne14615"/>
    <tableColumn id="14616" xr3:uid="{57B74ACB-9A8C-4158-9485-DF801071E7A9}" name="Colonne14616"/>
    <tableColumn id="14617" xr3:uid="{AF2C94B7-E178-4ECD-ADA6-B701CD04CE7F}" name="Colonne14617"/>
    <tableColumn id="14618" xr3:uid="{A5668287-1919-4D5C-9C51-A25E2A812DCB}" name="Colonne14618"/>
    <tableColumn id="14619" xr3:uid="{12531F8F-D1B9-4893-A3F2-85242D342CCA}" name="Colonne14619"/>
    <tableColumn id="14620" xr3:uid="{5E1B3E02-1D07-4A7B-8693-202164EE8325}" name="Colonne14620"/>
    <tableColumn id="14621" xr3:uid="{83E5163A-EF3D-4ADE-9F80-6DB59A134CB8}" name="Colonne14621"/>
    <tableColumn id="14622" xr3:uid="{7DD06305-4FD4-45D6-87B7-32A6D778B1CA}" name="Colonne14622"/>
    <tableColumn id="14623" xr3:uid="{9CAC7973-C97B-405D-BEDA-DB95956BE77B}" name="Colonne14623"/>
    <tableColumn id="14624" xr3:uid="{3C4572BB-4BF8-488D-BFC8-9B8CB187543A}" name="Colonne14624"/>
    <tableColumn id="14625" xr3:uid="{D1073D49-70DA-4A61-B866-69425EF3E372}" name="Colonne14625"/>
    <tableColumn id="14626" xr3:uid="{F92AB927-A62C-43DA-B23C-1FC0FE1A0E5A}" name="Colonne14626"/>
    <tableColumn id="14627" xr3:uid="{7FBE1861-5E36-46F3-ACFF-E033F0AAFC35}" name="Colonne14627"/>
    <tableColumn id="14628" xr3:uid="{3E08F3C7-6A91-4E49-AEF8-926EC6785324}" name="Colonne14628"/>
    <tableColumn id="14629" xr3:uid="{6A65FB1D-9662-43C5-96B6-4DB272AF2434}" name="Colonne14629"/>
    <tableColumn id="14630" xr3:uid="{C24007DC-67FB-46E0-8E75-1437CB0BAACA}" name="Colonne14630"/>
    <tableColumn id="14631" xr3:uid="{7D951E50-0747-4DEF-A487-73EF30696451}" name="Colonne14631"/>
    <tableColumn id="14632" xr3:uid="{7CC9F2BC-92EA-4C90-8E11-EFB85FF924FB}" name="Colonne14632"/>
    <tableColumn id="14633" xr3:uid="{BC2AC6E1-0EF2-4D27-B407-61A1978B5D00}" name="Colonne14633"/>
    <tableColumn id="14634" xr3:uid="{60ED7254-9442-489D-ABA5-52FC73BF635A}" name="Colonne14634"/>
    <tableColumn id="14635" xr3:uid="{0C9E7858-9646-4189-B5B6-4AD2AA0BFAD4}" name="Colonne14635"/>
    <tableColumn id="14636" xr3:uid="{4E5E2183-A9C2-4352-950B-C15352822EBB}" name="Colonne14636"/>
    <tableColumn id="14637" xr3:uid="{295D58F2-0A9D-4FCB-8AB3-A642CE093716}" name="Colonne14637"/>
    <tableColumn id="14638" xr3:uid="{C8D9B48B-7036-4966-8926-F77EEA563A3C}" name="Colonne14638"/>
    <tableColumn id="14639" xr3:uid="{23B39B4D-0443-4D0B-9070-9E1C235904F4}" name="Colonne14639"/>
    <tableColumn id="14640" xr3:uid="{505F893D-A447-4C1D-B8E9-3D711789FA06}" name="Colonne14640"/>
    <tableColumn id="14641" xr3:uid="{2FD9B0EC-5F70-4868-9141-5B7293F522ED}" name="Colonne14641"/>
    <tableColumn id="14642" xr3:uid="{9B0B17D9-5FF2-4223-A0DA-1A79040F81E1}" name="Colonne14642"/>
    <tableColumn id="14643" xr3:uid="{5C416111-75A9-4665-852C-B6D01FEE0573}" name="Colonne14643"/>
    <tableColumn id="14644" xr3:uid="{32D2B34C-A418-4AA5-95CB-D08855CF10F7}" name="Colonne14644"/>
    <tableColumn id="14645" xr3:uid="{A86EA2BC-47EA-462F-909B-E649DE35763A}" name="Colonne14645"/>
    <tableColumn id="14646" xr3:uid="{53AE4307-81C6-4246-9AC8-EDA3907B484F}" name="Colonne14646"/>
    <tableColumn id="14647" xr3:uid="{F04C9710-6D1F-4BE8-A452-891DAD2FC15A}" name="Colonne14647"/>
    <tableColumn id="14648" xr3:uid="{AFFD3F59-07D0-43D5-B77A-9609F6E93349}" name="Colonne14648"/>
    <tableColumn id="14649" xr3:uid="{397DA199-9E6B-4E2F-B803-16DF3105622E}" name="Colonne14649"/>
    <tableColumn id="14650" xr3:uid="{F17AAC3B-EE44-42FA-87BF-DDD41CC63AED}" name="Colonne14650"/>
    <tableColumn id="14651" xr3:uid="{FE17B632-749D-404C-B323-97CA8759D4C1}" name="Colonne14651"/>
    <tableColumn id="14652" xr3:uid="{4F2B5932-2129-45FE-A2B3-7F3095D80F5E}" name="Colonne14652"/>
    <tableColumn id="14653" xr3:uid="{052A06C2-E939-4133-8D62-21F62E84557B}" name="Colonne14653"/>
    <tableColumn id="14654" xr3:uid="{8599DD32-427F-4104-AE31-09AC9660BD1B}" name="Colonne14654"/>
    <tableColumn id="14655" xr3:uid="{500BFFD6-5871-417E-B52F-68BE2AF76DC0}" name="Colonne14655"/>
    <tableColumn id="14656" xr3:uid="{827F21B9-5026-48F5-A3C1-59850E56FFC8}" name="Colonne14656"/>
    <tableColumn id="14657" xr3:uid="{7D13ADEE-9CF5-44CE-A7F7-AF8B81EC1C9A}" name="Colonne14657"/>
    <tableColumn id="14658" xr3:uid="{1FB94282-B79F-45C7-9BA1-7B265A905764}" name="Colonne14658"/>
    <tableColumn id="14659" xr3:uid="{A0657E7E-17F4-4A8D-98F1-F2E217B23BB9}" name="Colonne14659"/>
    <tableColumn id="14660" xr3:uid="{BC68C601-DBA3-492F-9A67-4D0C36902473}" name="Colonne14660"/>
    <tableColumn id="14661" xr3:uid="{3A2F4130-53D6-415E-96F6-24EADF8159F2}" name="Colonne14661"/>
    <tableColumn id="14662" xr3:uid="{A5B6203A-0243-4F7B-A12B-77CB3DDD6C2C}" name="Colonne14662"/>
    <tableColumn id="14663" xr3:uid="{A37AB7C0-E937-4697-AF6B-D460DEF16DD0}" name="Colonne14663"/>
    <tableColumn id="14664" xr3:uid="{B8D96CE0-D240-42E1-B8BE-57CE5821BB40}" name="Colonne14664"/>
    <tableColumn id="14665" xr3:uid="{4A655C8C-A82F-4111-99BE-7016D1CB9029}" name="Colonne14665"/>
    <tableColumn id="14666" xr3:uid="{31AEDC98-BE3B-4C8A-A40A-B1BBE371579E}" name="Colonne14666"/>
    <tableColumn id="14667" xr3:uid="{151FA68F-B060-49EC-A06D-72DA62A31713}" name="Colonne14667"/>
    <tableColumn id="14668" xr3:uid="{347CBA69-66F6-47E6-8D82-E5032068AC80}" name="Colonne14668"/>
    <tableColumn id="14669" xr3:uid="{BFA102A8-F9D1-40DC-A9CA-7A8C182E7371}" name="Colonne14669"/>
    <tableColumn id="14670" xr3:uid="{3469EB3B-E835-4C98-9E50-E9B8CA658428}" name="Colonne14670"/>
    <tableColumn id="14671" xr3:uid="{DE7F5F49-1277-4F0E-96C8-D29BBFDC99E0}" name="Colonne14671"/>
    <tableColumn id="14672" xr3:uid="{A7692E5D-6D8D-465B-AA00-90CA2C251DF9}" name="Colonne14672"/>
    <tableColumn id="14673" xr3:uid="{75772268-1953-44FD-8FCD-19B377B3E332}" name="Colonne14673"/>
    <tableColumn id="14674" xr3:uid="{ACEC32A1-D0D3-4E5D-AECD-31E6EA58BFA2}" name="Colonne14674"/>
    <tableColumn id="14675" xr3:uid="{E4CB91D2-86F8-4BAE-9C7D-9A57515FD231}" name="Colonne14675"/>
    <tableColumn id="14676" xr3:uid="{CF66C711-1E1A-4EF5-8297-CEA64E451AA0}" name="Colonne14676"/>
    <tableColumn id="14677" xr3:uid="{C70F58B4-DB87-481F-B662-6F8F787D9739}" name="Colonne14677"/>
    <tableColumn id="14678" xr3:uid="{C56FC6A8-3DBE-4AAC-94FB-E073812D4F79}" name="Colonne14678"/>
    <tableColumn id="14679" xr3:uid="{56AFADD7-C0F1-48CF-A493-8F5E5DA210D2}" name="Colonne14679"/>
    <tableColumn id="14680" xr3:uid="{1036C1A4-7538-4B55-A3DB-B64CF47EE991}" name="Colonne14680"/>
    <tableColumn id="14681" xr3:uid="{A33981B7-15E6-4201-90C4-03E1FCBE22E0}" name="Colonne14681"/>
    <tableColumn id="14682" xr3:uid="{06BDB05E-EB31-4790-ABB4-3BB594A94C4E}" name="Colonne14682"/>
    <tableColumn id="14683" xr3:uid="{EAD307F0-3D56-4750-8FD9-16D6B076B389}" name="Colonne14683"/>
    <tableColumn id="14684" xr3:uid="{C149FE71-A511-4704-98C3-9D0DBFB186F4}" name="Colonne14684"/>
    <tableColumn id="14685" xr3:uid="{63FEB769-F70F-49E9-8F3C-C9EB1708C2BA}" name="Colonne14685"/>
    <tableColumn id="14686" xr3:uid="{7CB432D8-D7CF-41F5-99B5-A47387EF1468}" name="Colonne14686"/>
    <tableColumn id="14687" xr3:uid="{B1E5F1D3-4497-48D6-8BBE-0118197E81B3}" name="Colonne14687"/>
    <tableColumn id="14688" xr3:uid="{38B8BA45-E1C2-4846-AF45-DEFF3A7A41E7}" name="Colonne14688"/>
    <tableColumn id="14689" xr3:uid="{C62C95EB-7E01-441A-A088-6206017A0A7F}" name="Colonne14689"/>
    <tableColumn id="14690" xr3:uid="{18D39BA7-ECC1-40E0-88A6-9CBAD1DC4220}" name="Colonne14690"/>
    <tableColumn id="14691" xr3:uid="{A170870D-3E63-42C2-A704-785631E0A734}" name="Colonne14691"/>
    <tableColumn id="14692" xr3:uid="{85F341FE-E6C8-4FD7-938B-32FE277F8E9B}" name="Colonne14692"/>
    <tableColumn id="14693" xr3:uid="{DF5F6558-FCB3-466C-A52F-7CDD22708056}" name="Colonne14693"/>
    <tableColumn id="14694" xr3:uid="{98E7CE97-CC41-4BAE-803B-F2C7A948DF19}" name="Colonne14694"/>
    <tableColumn id="14695" xr3:uid="{9A39EDBD-D95D-4C56-8DA1-651796BC66A6}" name="Colonne14695"/>
    <tableColumn id="14696" xr3:uid="{284605A2-9EA3-4470-82D7-4D5136016884}" name="Colonne14696"/>
    <tableColumn id="14697" xr3:uid="{04723FCA-9749-48C1-B376-3F45D4369052}" name="Colonne14697"/>
    <tableColumn id="14698" xr3:uid="{6B137D98-432F-4EE1-9BCC-D13448ABD0A9}" name="Colonne14698"/>
    <tableColumn id="14699" xr3:uid="{245AADB5-6482-42BD-BECD-3CEC1B160ED1}" name="Colonne14699"/>
    <tableColumn id="14700" xr3:uid="{5B997048-94E6-4EB3-8431-5B5AE9129B1C}" name="Colonne14700"/>
    <tableColumn id="14701" xr3:uid="{D07EF307-5A16-4A4C-BB90-7702C440A952}" name="Colonne14701"/>
    <tableColumn id="14702" xr3:uid="{3D107C4C-FEA9-4C18-B1B3-A7F5F3C6E61D}" name="Colonne14702"/>
    <tableColumn id="14703" xr3:uid="{95B85E2F-360F-4822-AD50-144E7B51DBDD}" name="Colonne14703"/>
    <tableColumn id="14704" xr3:uid="{24DDBBED-D5FB-4FAA-8948-D68C033F2022}" name="Colonne14704"/>
    <tableColumn id="14705" xr3:uid="{BEC8E56D-7D33-4DF8-A328-E25C7E897700}" name="Colonne14705"/>
    <tableColumn id="14706" xr3:uid="{22C7D41C-7F4B-4C8A-915D-78A0B75FF348}" name="Colonne14706"/>
    <tableColumn id="14707" xr3:uid="{3D72ABCF-E436-433D-A070-DF4281488F3B}" name="Colonne14707"/>
    <tableColumn id="14708" xr3:uid="{23AFBC75-D6D4-4495-ADE0-2ACBDD915532}" name="Colonne14708"/>
    <tableColumn id="14709" xr3:uid="{7944C039-EBA2-4768-A81F-F4161A194DC3}" name="Colonne14709"/>
    <tableColumn id="14710" xr3:uid="{E25CB776-9477-4130-8E86-0477C37D57A3}" name="Colonne14710"/>
    <tableColumn id="14711" xr3:uid="{EA8A7F1F-846C-4FEF-ACCD-292023CC4433}" name="Colonne14711"/>
    <tableColumn id="14712" xr3:uid="{1F9858B0-80E6-4136-9092-1EBB26BA0C9F}" name="Colonne14712"/>
    <tableColumn id="14713" xr3:uid="{EBA345F8-6BDF-4BEF-98B7-82B5B287BDAC}" name="Colonne14713"/>
    <tableColumn id="14714" xr3:uid="{6E2A9AB7-CE1F-45D9-8A19-203E71DC025E}" name="Colonne14714"/>
    <tableColumn id="14715" xr3:uid="{00F847E4-9A85-43AC-8C14-D4F80EC76771}" name="Colonne14715"/>
    <tableColumn id="14716" xr3:uid="{E26D53B4-5985-4CE1-8AF0-63B7BF669FDD}" name="Colonne14716"/>
    <tableColumn id="14717" xr3:uid="{777E8E2F-0D82-423B-BF3D-EC4F8E749AB1}" name="Colonne14717"/>
    <tableColumn id="14718" xr3:uid="{B903A538-457A-464A-8DFB-2FB7D7410454}" name="Colonne14718"/>
    <tableColumn id="14719" xr3:uid="{148D5B4A-DDA5-4BB0-BCCA-3EEC5EBE5DC1}" name="Colonne14719"/>
    <tableColumn id="14720" xr3:uid="{D536CC11-9DDF-4CB8-A5BA-621B355DEFC2}" name="Colonne14720"/>
    <tableColumn id="14721" xr3:uid="{3C0B623A-72C3-4592-82FF-8C932DC48709}" name="Colonne14721"/>
    <tableColumn id="14722" xr3:uid="{9C4D94D6-ACC0-4764-83C7-D6B5B1916B55}" name="Colonne14722"/>
    <tableColumn id="14723" xr3:uid="{5A05910D-37C0-4041-958C-A40395970545}" name="Colonne14723"/>
    <tableColumn id="14724" xr3:uid="{95E3E7A8-D9B1-4A85-8470-68A079DAC9F0}" name="Colonne14724"/>
    <tableColumn id="14725" xr3:uid="{BCF0CE91-CBCA-4A65-B6ED-C467503F6515}" name="Colonne14725"/>
    <tableColumn id="14726" xr3:uid="{C0E680C5-2BF0-4220-B712-4CC916A81AD9}" name="Colonne14726"/>
    <tableColumn id="14727" xr3:uid="{DF696A2C-58E7-4ED5-B1B1-0FBD83B727EB}" name="Colonne14727"/>
    <tableColumn id="14728" xr3:uid="{CB1B4999-59CA-4500-8AE6-B93177D25799}" name="Colonne14728"/>
    <tableColumn id="14729" xr3:uid="{DB95FFC4-949E-4B14-9817-61270A5205F4}" name="Colonne14729"/>
    <tableColumn id="14730" xr3:uid="{E79B9A16-8D9A-43D9-956F-7776B4B69553}" name="Colonne14730"/>
    <tableColumn id="14731" xr3:uid="{0C3CE73D-A870-4624-809C-0F8660376696}" name="Colonne14731"/>
    <tableColumn id="14732" xr3:uid="{6127A782-035F-46FC-88CE-EEDF4350CC91}" name="Colonne14732"/>
    <tableColumn id="14733" xr3:uid="{801D78D5-8614-4AF7-AED1-80678E206428}" name="Colonne14733"/>
    <tableColumn id="14734" xr3:uid="{21C8806C-8546-4A52-9994-2B86020E05C8}" name="Colonne14734"/>
    <tableColumn id="14735" xr3:uid="{195589D0-EFBF-4922-BFE6-7DBB37B8D2C1}" name="Colonne14735"/>
    <tableColumn id="14736" xr3:uid="{7267D330-DB50-47A7-ABFA-8A9BA4C080CC}" name="Colonne14736"/>
    <tableColumn id="14737" xr3:uid="{F2E09DFC-0D96-4F95-96A4-48CE486FE753}" name="Colonne14737"/>
    <tableColumn id="14738" xr3:uid="{658808F3-F1B1-4124-ACB2-BAB42FC57FA4}" name="Colonne14738"/>
    <tableColumn id="14739" xr3:uid="{B20CE02E-A30A-41C2-9A2C-79A3A140FC5F}" name="Colonne14739"/>
    <tableColumn id="14740" xr3:uid="{352AC7B8-ACE5-44C0-B4E2-F354DF6E57BC}" name="Colonne14740"/>
    <tableColumn id="14741" xr3:uid="{AD9DC8A8-1E9E-4F79-A6B1-DC64E0B58FA1}" name="Colonne14741"/>
    <tableColumn id="14742" xr3:uid="{1661ADBD-13FD-4F40-90B0-377137173068}" name="Colonne14742"/>
    <tableColumn id="14743" xr3:uid="{9D813AAA-F2A3-40E0-8218-9FBCD94A73D6}" name="Colonne14743"/>
    <tableColumn id="14744" xr3:uid="{534A2E7F-B09B-4EEB-B252-590F84440206}" name="Colonne14744"/>
    <tableColumn id="14745" xr3:uid="{35F3E7AD-2681-49E4-AF84-4F1C6F0DBE3E}" name="Colonne14745"/>
    <tableColumn id="14746" xr3:uid="{AF3BC0A9-AFCA-411F-A2BD-859AC6C1FCEC}" name="Colonne14746"/>
    <tableColumn id="14747" xr3:uid="{1C57443C-05E5-4647-86BB-89E77BB2569D}" name="Colonne14747"/>
    <tableColumn id="14748" xr3:uid="{71B924BB-3664-4EC7-AF1D-F03015A9B5BD}" name="Colonne14748"/>
    <tableColumn id="14749" xr3:uid="{EFC8F715-0826-4A1D-8677-BF9656F5F71F}" name="Colonne14749"/>
    <tableColumn id="14750" xr3:uid="{A52A9011-C34A-467C-9444-5076C9BC9B55}" name="Colonne14750"/>
    <tableColumn id="14751" xr3:uid="{0AA3EF9E-6F2D-4FEA-A4FB-47B36A69E794}" name="Colonne14751"/>
    <tableColumn id="14752" xr3:uid="{15F6F172-C3A0-4981-AD0F-02DB96B1331A}" name="Colonne14752"/>
    <tableColumn id="14753" xr3:uid="{ED497D31-BD17-4D94-B04E-2307EDD0352D}" name="Colonne14753"/>
    <tableColumn id="14754" xr3:uid="{3197BB95-AD8F-429F-BA5E-49DD1A8FC843}" name="Colonne14754"/>
    <tableColumn id="14755" xr3:uid="{AC439EEA-18EF-49A9-B566-852D61FB374A}" name="Colonne14755"/>
    <tableColumn id="14756" xr3:uid="{498642B4-E7B7-4D41-B933-722D10B6B1B3}" name="Colonne14756"/>
    <tableColumn id="14757" xr3:uid="{438621FB-1D84-49E5-AD5A-9E27941B79C5}" name="Colonne14757"/>
    <tableColumn id="14758" xr3:uid="{859F00D4-29F1-4D9E-BFE9-751FC02FC329}" name="Colonne14758"/>
    <tableColumn id="14759" xr3:uid="{5277A820-DAFB-4DA6-8E54-430F3D1C3AF7}" name="Colonne14759"/>
    <tableColumn id="14760" xr3:uid="{69799F21-BCEB-467B-AC4A-CF4BA04740E3}" name="Colonne14760"/>
    <tableColumn id="14761" xr3:uid="{0976571D-9788-471F-AD46-EE97DDEF73DD}" name="Colonne14761"/>
    <tableColumn id="14762" xr3:uid="{2EDEBC0D-A215-4EA1-9898-371F1B25721D}" name="Colonne14762"/>
    <tableColumn id="14763" xr3:uid="{9DDB5802-C6E6-456E-AD89-6B1B720D9B94}" name="Colonne14763"/>
    <tableColumn id="14764" xr3:uid="{5D16CCE2-0DB9-448D-B758-A688E4C9397C}" name="Colonne14764"/>
    <tableColumn id="14765" xr3:uid="{448C378B-AAE3-4357-9A1A-32EEE45CE31A}" name="Colonne14765"/>
    <tableColumn id="14766" xr3:uid="{C24449AA-F675-4E0B-A322-9B28CB7138E1}" name="Colonne14766"/>
    <tableColumn id="14767" xr3:uid="{9F957603-E0BB-4A5B-9FA0-309B5B7C9FEA}" name="Colonne14767"/>
    <tableColumn id="14768" xr3:uid="{13F0B6EE-D27B-4204-9F2F-C2A9423D36E9}" name="Colonne14768"/>
    <tableColumn id="14769" xr3:uid="{51BBAA3C-F741-4667-A750-F86C696983C9}" name="Colonne14769"/>
    <tableColumn id="14770" xr3:uid="{35363E68-23EF-4F01-AB91-CEFE2C4017D6}" name="Colonne14770"/>
    <tableColumn id="14771" xr3:uid="{42B6C15B-88EC-4672-B81D-EB6A4D503DCA}" name="Colonne14771"/>
    <tableColumn id="14772" xr3:uid="{BE953D95-E6BA-42F7-9A3C-CAE761B23FAD}" name="Colonne14772"/>
    <tableColumn id="14773" xr3:uid="{498BACA3-FBFA-449D-8A02-322E85933153}" name="Colonne14773"/>
    <tableColumn id="14774" xr3:uid="{DFF1D864-97C5-49A8-9034-847FB4114372}" name="Colonne14774"/>
    <tableColumn id="14775" xr3:uid="{2ED6F0E3-D0C8-4FA8-BA4E-AFB3C092DAB0}" name="Colonne14775"/>
    <tableColumn id="14776" xr3:uid="{786D0299-3626-4BA5-B21B-460F3958C421}" name="Colonne14776"/>
    <tableColumn id="14777" xr3:uid="{CD0170A6-7FF4-4C80-9DC8-FA37B1264933}" name="Colonne14777"/>
    <tableColumn id="14778" xr3:uid="{D5869CE4-002C-471D-9A6F-36FA1E7E062B}" name="Colonne14778"/>
    <tableColumn id="14779" xr3:uid="{B54F11BC-638F-4696-A0FE-02F32E4FC975}" name="Colonne14779"/>
    <tableColumn id="14780" xr3:uid="{D4A22DD8-DD04-408E-8AD5-61E903AA3B84}" name="Colonne14780"/>
    <tableColumn id="14781" xr3:uid="{BCB22347-BE02-4F30-9DC2-432115D5438C}" name="Colonne14781"/>
    <tableColumn id="14782" xr3:uid="{2BD6939A-73FF-4440-9898-2B64E59614AC}" name="Colonne14782"/>
    <tableColumn id="14783" xr3:uid="{82A448F7-2E3F-44E4-8705-9EC2F6277051}" name="Colonne14783"/>
    <tableColumn id="14784" xr3:uid="{D962FEF7-7E02-4CAE-9EED-E2500AACB77B}" name="Colonne14784"/>
    <tableColumn id="14785" xr3:uid="{5B9F80AC-5EBF-484B-99A2-7A3C4FF2976C}" name="Colonne14785"/>
    <tableColumn id="14786" xr3:uid="{DC4D9AAC-357E-4CBF-BD71-11F4F77B91CC}" name="Colonne14786"/>
    <tableColumn id="14787" xr3:uid="{B01F3407-00C9-4D52-AE14-CFBE3E78E35F}" name="Colonne14787"/>
    <tableColumn id="14788" xr3:uid="{C005E3FC-FEED-460F-99F5-D4647B176621}" name="Colonne14788"/>
    <tableColumn id="14789" xr3:uid="{06EED853-94B2-4FD1-8910-7065CD811BA5}" name="Colonne14789"/>
    <tableColumn id="14790" xr3:uid="{A9FE96A9-960E-4F20-91DB-FB59692F054F}" name="Colonne14790"/>
    <tableColumn id="14791" xr3:uid="{F6CA3A2B-06DB-4402-BC7E-A55FC343C138}" name="Colonne14791"/>
    <tableColumn id="14792" xr3:uid="{73A6B310-0DF1-40CD-BC4A-969F04BE1A74}" name="Colonne14792"/>
    <tableColumn id="14793" xr3:uid="{809253F4-9315-44FF-8A5B-66C391FA73FA}" name="Colonne14793"/>
    <tableColumn id="14794" xr3:uid="{D9B25574-059F-4E8D-8889-9C795DA267F1}" name="Colonne14794"/>
    <tableColumn id="14795" xr3:uid="{F0841DF3-CF2C-4C7A-ACEB-20829A13378B}" name="Colonne14795"/>
    <tableColumn id="14796" xr3:uid="{6D0C99F2-60D0-4DFC-9596-ACFDECA3DD2A}" name="Colonne14796"/>
    <tableColumn id="14797" xr3:uid="{53B90A07-7BD4-4D39-B36D-465307564A15}" name="Colonne14797"/>
    <tableColumn id="14798" xr3:uid="{E25B9F5C-0616-4C34-8154-97BF1CFFD4CB}" name="Colonne14798"/>
    <tableColumn id="14799" xr3:uid="{93708D33-4A5E-4AB5-BC7D-2D268A103C57}" name="Colonne14799"/>
    <tableColumn id="14800" xr3:uid="{6838C54E-5B8C-4B94-BA18-28FBB5C1AC2C}" name="Colonne14800"/>
    <tableColumn id="14801" xr3:uid="{7C5D12ED-FFAC-4BF6-977B-D79655EA5976}" name="Colonne14801"/>
    <tableColumn id="14802" xr3:uid="{984A0FA5-A58F-4918-8CE8-FBB90B513FB5}" name="Colonne14802"/>
    <tableColumn id="14803" xr3:uid="{8CDC9BD1-8F0C-458B-9ACA-DA9114FC7082}" name="Colonne14803"/>
    <tableColumn id="14804" xr3:uid="{B86F7F99-554A-44E5-8969-73D410576E66}" name="Colonne14804"/>
    <tableColumn id="14805" xr3:uid="{87FE0BBC-4049-4FCF-B0CC-C7AF9B678CAE}" name="Colonne14805"/>
    <tableColumn id="14806" xr3:uid="{4F103C8A-9248-4473-AD67-43D034979E74}" name="Colonne14806"/>
    <tableColumn id="14807" xr3:uid="{EB99BAD5-4C30-476D-AF46-4A4B1D2147B2}" name="Colonne14807"/>
    <tableColumn id="14808" xr3:uid="{86B1CC09-262F-4263-B028-D2DB0B75AB9C}" name="Colonne14808"/>
    <tableColumn id="14809" xr3:uid="{C0E5AD49-20DE-4235-BC84-05323740913D}" name="Colonne14809"/>
    <tableColumn id="14810" xr3:uid="{289B1221-C49F-4068-9291-50B0B06B7248}" name="Colonne14810"/>
    <tableColumn id="14811" xr3:uid="{0FAC62E8-BF7F-4F42-9F49-4FE911CBAE13}" name="Colonne14811"/>
    <tableColumn id="14812" xr3:uid="{82FBE3DB-C382-42BB-9DFF-8549A04FAD3A}" name="Colonne14812"/>
    <tableColumn id="14813" xr3:uid="{794E90A6-F50C-44E1-8C35-79A34085B66F}" name="Colonne14813"/>
    <tableColumn id="14814" xr3:uid="{C7D31705-C15B-4FAA-AB43-A4F926267CAE}" name="Colonne14814"/>
    <tableColumn id="14815" xr3:uid="{F9D7F795-6A17-4D79-8F1B-DAC12029A4F0}" name="Colonne14815"/>
    <tableColumn id="14816" xr3:uid="{7DE989F3-B564-467F-9DB5-D29E62D25D0F}" name="Colonne14816"/>
    <tableColumn id="14817" xr3:uid="{E6836B70-6638-4AC6-AEEB-D6281DB94CA2}" name="Colonne14817"/>
    <tableColumn id="14818" xr3:uid="{52D19CE4-D576-4D86-9C85-1EC05DA6F9BA}" name="Colonne14818"/>
    <tableColumn id="14819" xr3:uid="{29E033BA-462F-4D5B-B468-84995A5D1C01}" name="Colonne14819"/>
    <tableColumn id="14820" xr3:uid="{A58C5F6C-C80B-4276-866A-FA91752BDB93}" name="Colonne14820"/>
    <tableColumn id="14821" xr3:uid="{AC21DABA-83AB-41F6-B6FA-53AD9D323FC3}" name="Colonne14821"/>
    <tableColumn id="14822" xr3:uid="{30FEF61E-9D04-4F9C-9CE8-A3BF6A42DBC0}" name="Colonne14822"/>
    <tableColumn id="14823" xr3:uid="{64D14520-492C-4159-AE8C-3745192E8EF6}" name="Colonne14823"/>
    <tableColumn id="14824" xr3:uid="{FDF9B4A7-D385-4D89-9BC2-925FC258240D}" name="Colonne14824"/>
    <tableColumn id="14825" xr3:uid="{BE9E2EAE-ECF7-4C04-A9F2-CFCFB142251E}" name="Colonne14825"/>
    <tableColumn id="14826" xr3:uid="{DC1666C7-E732-43BA-8E10-760CF8037592}" name="Colonne14826"/>
    <tableColumn id="14827" xr3:uid="{3754F9E9-EE1D-4141-9FD4-D8D13E730444}" name="Colonne14827"/>
    <tableColumn id="14828" xr3:uid="{A3EE13E3-90AF-4AD9-927D-16B51F27A321}" name="Colonne14828"/>
    <tableColumn id="14829" xr3:uid="{94FD093F-B317-4B37-95EC-2A3317FE0C73}" name="Colonne14829"/>
    <tableColumn id="14830" xr3:uid="{5A3988ED-196D-4A82-9BB8-6651ECAF521E}" name="Colonne14830"/>
    <tableColumn id="14831" xr3:uid="{14ADFB0F-8A48-4410-A351-B255F6F20502}" name="Colonne14831"/>
    <tableColumn id="14832" xr3:uid="{520A371A-7D2F-4E5C-B5C9-76384A9B5456}" name="Colonne14832"/>
    <tableColumn id="14833" xr3:uid="{3D9BF822-E86A-41C8-B06F-F84C83B555F2}" name="Colonne14833"/>
    <tableColumn id="14834" xr3:uid="{0DF97439-A11F-4BF8-88E5-2F9327838817}" name="Colonne14834"/>
    <tableColumn id="14835" xr3:uid="{20B80944-5D9B-4394-85A5-775FA8818B35}" name="Colonne14835"/>
    <tableColumn id="14836" xr3:uid="{53C7CCF3-8959-43BA-BB9B-8DE98994B8BB}" name="Colonne14836"/>
    <tableColumn id="14837" xr3:uid="{0EB37019-FF8C-4A4F-8752-7E99178F9111}" name="Colonne14837"/>
    <tableColumn id="14838" xr3:uid="{309C7BBF-2DA8-4F55-8200-309277DB0197}" name="Colonne14838"/>
    <tableColumn id="14839" xr3:uid="{9EBB53E5-9C14-4A97-AC67-71C0BF3297AF}" name="Colonne14839"/>
    <tableColumn id="14840" xr3:uid="{C2A4CBD2-4B6F-4BF2-B581-00D6E640DB5D}" name="Colonne14840"/>
    <tableColumn id="14841" xr3:uid="{C595D9DB-A794-409D-B168-2647F086DDEB}" name="Colonne14841"/>
    <tableColumn id="14842" xr3:uid="{617C5A30-22FE-4BA6-B74A-0F15C90E6C12}" name="Colonne14842"/>
    <tableColumn id="14843" xr3:uid="{52F209EB-06CE-45E2-B2EB-8F42716F82C6}" name="Colonne14843"/>
    <tableColumn id="14844" xr3:uid="{28E5DF4B-654A-46DC-83FE-3EE02880241C}" name="Colonne14844"/>
    <tableColumn id="14845" xr3:uid="{2BDFD2E6-886F-4ADC-ACAD-7EB0C7C85D40}" name="Colonne14845"/>
    <tableColumn id="14846" xr3:uid="{4B9AEA11-2DFE-411E-8D9A-9B8109D05957}" name="Colonne14846"/>
    <tableColumn id="14847" xr3:uid="{6C1A3590-883C-400B-BB40-EC542D438D50}" name="Colonne14847"/>
    <tableColumn id="14848" xr3:uid="{EA58A474-C005-44CB-83A9-3E83F044587A}" name="Colonne14848"/>
    <tableColumn id="14849" xr3:uid="{F8D0A095-54A8-4D64-944F-40D60F0FCFE5}" name="Colonne14849"/>
    <tableColumn id="14850" xr3:uid="{62703C1B-FDEA-43AF-9462-78E37EE7CAA3}" name="Colonne14850"/>
    <tableColumn id="14851" xr3:uid="{35177AD0-820B-48CF-9AFA-74C03078F08D}" name="Colonne14851"/>
    <tableColumn id="14852" xr3:uid="{973B10FD-D411-471E-A419-BB4497FDFE1D}" name="Colonne14852"/>
    <tableColumn id="14853" xr3:uid="{069006B2-9D68-4285-91C5-4E3509FA99D0}" name="Colonne14853"/>
    <tableColumn id="14854" xr3:uid="{ABD6D52B-8494-42A4-9E80-095C29361D27}" name="Colonne14854"/>
    <tableColumn id="14855" xr3:uid="{DEE34BC5-A1E4-4934-AA1E-62974B0C36A5}" name="Colonne14855"/>
    <tableColumn id="14856" xr3:uid="{BA6F2F55-623C-44B3-9DE6-6AD0B0EACA51}" name="Colonne14856"/>
    <tableColumn id="14857" xr3:uid="{00AB7CCE-9B39-4F25-8D87-5BF9D77E4587}" name="Colonne14857"/>
    <tableColumn id="14858" xr3:uid="{A9A2C80F-492F-418B-A929-6611E1C54D7E}" name="Colonne14858"/>
    <tableColumn id="14859" xr3:uid="{330B8EEB-92F9-421D-87E4-D5B41F8327F7}" name="Colonne14859"/>
    <tableColumn id="14860" xr3:uid="{613AC833-8399-4FB5-A785-42966AD0C5E0}" name="Colonne14860"/>
    <tableColumn id="14861" xr3:uid="{ED379F8B-82CD-4476-A754-FB11B22BA175}" name="Colonne14861"/>
    <tableColumn id="14862" xr3:uid="{0D54201C-C760-46B3-AACA-109114C0DFF4}" name="Colonne14862"/>
    <tableColumn id="14863" xr3:uid="{0C6D04D7-E553-46E3-8446-CDC93CB421A3}" name="Colonne14863"/>
    <tableColumn id="14864" xr3:uid="{D08B9760-FF25-4523-960D-D72F44710957}" name="Colonne14864"/>
    <tableColumn id="14865" xr3:uid="{B05EBDB0-F1FE-4F9A-8264-6795CC972AC1}" name="Colonne14865"/>
    <tableColumn id="14866" xr3:uid="{5532CA68-141E-47D1-AACC-BAFF59E5B94D}" name="Colonne14866"/>
    <tableColumn id="14867" xr3:uid="{8149274F-4850-4A2B-9D00-4CFE17E25B5C}" name="Colonne14867"/>
    <tableColumn id="14868" xr3:uid="{85077F0F-2B36-4A26-82D6-1B748185DF13}" name="Colonne14868"/>
    <tableColumn id="14869" xr3:uid="{57219EB3-CBDC-45F2-9526-F8716F27BB4C}" name="Colonne14869"/>
    <tableColumn id="14870" xr3:uid="{EF12C080-1163-4804-90D1-2BA72F1A7D91}" name="Colonne14870"/>
    <tableColumn id="14871" xr3:uid="{1AF9F0F8-ABE6-46E8-B401-900978EBF43C}" name="Colonne14871"/>
    <tableColumn id="14872" xr3:uid="{19BF4CA0-43F0-421D-B612-4FB786D64310}" name="Colonne14872"/>
    <tableColumn id="14873" xr3:uid="{D1329C3B-5540-413F-B55F-BA44D0D75710}" name="Colonne14873"/>
    <tableColumn id="14874" xr3:uid="{DC9ACF98-1628-4FA8-802E-D988328E5FB1}" name="Colonne14874"/>
    <tableColumn id="14875" xr3:uid="{AF9A433F-9B75-4F55-A113-B80235C1BDA4}" name="Colonne14875"/>
    <tableColumn id="14876" xr3:uid="{39B408D1-C5A1-4463-AA59-A8C6BBC2B46C}" name="Colonne14876"/>
    <tableColumn id="14877" xr3:uid="{CFF97E78-0603-418B-B4C8-83931C3E4A1C}" name="Colonne14877"/>
    <tableColumn id="14878" xr3:uid="{0E314E9D-9A36-44D6-838B-84ECED64F33B}" name="Colonne14878"/>
    <tableColumn id="14879" xr3:uid="{0AB581B0-0A7F-4483-95F7-335A8077BBA3}" name="Colonne14879"/>
    <tableColumn id="14880" xr3:uid="{BDDA6D04-7263-44EB-B302-611CED60DABB}" name="Colonne14880"/>
    <tableColumn id="14881" xr3:uid="{BE4C5EB0-7C7E-4F20-B842-858202F69BC8}" name="Colonne14881"/>
    <tableColumn id="14882" xr3:uid="{F1269E04-ACC2-4479-86B8-93541F91CB09}" name="Colonne14882"/>
    <tableColumn id="14883" xr3:uid="{1E3DF509-B9D0-4801-95A5-748D14807F47}" name="Colonne14883"/>
    <tableColumn id="14884" xr3:uid="{1B9AB24B-B13C-4640-8E52-52C168A48022}" name="Colonne14884"/>
    <tableColumn id="14885" xr3:uid="{97327813-E22D-42EF-889E-1984A3B59B5D}" name="Colonne14885"/>
    <tableColumn id="14886" xr3:uid="{24A7F860-6E37-4B9C-A540-3ECE9948475A}" name="Colonne14886"/>
    <tableColumn id="14887" xr3:uid="{4E31FF80-78F4-4ACA-A888-87D71387D61C}" name="Colonne14887"/>
    <tableColumn id="14888" xr3:uid="{BDB7DD05-1BD9-4D81-9EF6-82A26C306E6E}" name="Colonne14888"/>
    <tableColumn id="14889" xr3:uid="{B39F7775-57D9-44B4-A95D-F5C76B1ECAB4}" name="Colonne14889"/>
    <tableColumn id="14890" xr3:uid="{0109013E-8D04-4FC0-8BA2-28CF6F405D5B}" name="Colonne14890"/>
    <tableColumn id="14891" xr3:uid="{651DC66F-CE74-475A-87CB-FB0B464F61C3}" name="Colonne14891"/>
    <tableColumn id="14892" xr3:uid="{F562E596-FB78-48A1-B030-A08AB3F54E2A}" name="Colonne14892"/>
    <tableColumn id="14893" xr3:uid="{5D19FACF-61E2-467F-98A3-CA2F7EBD4D91}" name="Colonne14893"/>
    <tableColumn id="14894" xr3:uid="{7501E1C1-BD93-46D9-BE8D-83A2AECAB403}" name="Colonne14894"/>
    <tableColumn id="14895" xr3:uid="{9E6FC1C9-274B-4C41-95EF-353F72F2E201}" name="Colonne14895"/>
    <tableColumn id="14896" xr3:uid="{854744EF-0BE5-4978-A3AD-29F4F4423E36}" name="Colonne14896"/>
    <tableColumn id="14897" xr3:uid="{26C5D9A7-4B5A-44B2-A32B-AFEC5BB32BA2}" name="Colonne14897"/>
    <tableColumn id="14898" xr3:uid="{39669A8E-D807-4750-8D8A-16D662449F3E}" name="Colonne14898"/>
    <tableColumn id="14899" xr3:uid="{3F3968B6-51AA-4B9D-BE3A-6475490E52B5}" name="Colonne14899"/>
    <tableColumn id="14900" xr3:uid="{2411E2DE-890A-4876-B752-5EF1F4945103}" name="Colonne14900"/>
    <tableColumn id="14901" xr3:uid="{28FBC7BF-0054-4351-84CF-0A67786DD0CB}" name="Colonne14901"/>
    <tableColumn id="14902" xr3:uid="{00BDE1FE-C853-4E02-A60D-17C88E179AC8}" name="Colonne14902"/>
    <tableColumn id="14903" xr3:uid="{E37C3B55-7A3F-4310-98A8-DE16C003C4CA}" name="Colonne14903"/>
    <tableColumn id="14904" xr3:uid="{23941810-2E53-4A43-A6B3-C0576B9C0C2F}" name="Colonne14904"/>
    <tableColumn id="14905" xr3:uid="{D7DE914D-BCD5-4256-84FA-7388A167116F}" name="Colonne14905"/>
    <tableColumn id="14906" xr3:uid="{461F909F-0C66-4C23-AEFF-C79F16ABA6AE}" name="Colonne14906"/>
    <tableColumn id="14907" xr3:uid="{CDDA42FE-566F-4D01-A8C8-A9F34CCA85B7}" name="Colonne14907"/>
    <tableColumn id="14908" xr3:uid="{532B9474-706B-47E8-B52B-83082449A075}" name="Colonne14908"/>
    <tableColumn id="14909" xr3:uid="{C91479C5-F436-485E-919D-37B61022A87D}" name="Colonne14909"/>
    <tableColumn id="14910" xr3:uid="{FB41BA8A-CD73-48FF-AAF2-613EA1A4C5CF}" name="Colonne14910"/>
    <tableColumn id="14911" xr3:uid="{ADB0F666-1F70-4702-A80D-051C0FE7DC55}" name="Colonne14911"/>
    <tableColumn id="14912" xr3:uid="{48CE6872-A8FC-471E-8175-30F5E74A12BC}" name="Colonne14912"/>
    <tableColumn id="14913" xr3:uid="{13A88AEF-AC47-4B28-B3DF-50A339226D0C}" name="Colonne14913"/>
    <tableColumn id="14914" xr3:uid="{12D6C25E-002C-42ED-BA62-43333217725C}" name="Colonne14914"/>
    <tableColumn id="14915" xr3:uid="{96D8662A-4B72-47B8-A240-CEF84CA49B70}" name="Colonne14915"/>
    <tableColumn id="14916" xr3:uid="{2121665F-9A9D-413B-8716-E85CF7CD0326}" name="Colonne14916"/>
    <tableColumn id="14917" xr3:uid="{FD8D4DBA-836B-4151-83D5-E030D48C4BC0}" name="Colonne14917"/>
    <tableColumn id="14918" xr3:uid="{CE2E375B-16F9-4582-A8D3-032D49085879}" name="Colonne14918"/>
    <tableColumn id="14919" xr3:uid="{258C8188-67DC-460D-8122-6FCEC5E45C73}" name="Colonne14919"/>
    <tableColumn id="14920" xr3:uid="{62DDDB98-8CAD-48B1-8BCB-E891A364906B}" name="Colonne14920"/>
    <tableColumn id="14921" xr3:uid="{83D04618-6424-4E47-B248-326206948917}" name="Colonne14921"/>
    <tableColumn id="14922" xr3:uid="{3A493169-944C-45CF-B91F-8A6FD4C1705F}" name="Colonne14922"/>
    <tableColumn id="14923" xr3:uid="{A78AB611-DCFF-473F-93D7-66868F1DF399}" name="Colonne14923"/>
    <tableColumn id="14924" xr3:uid="{6DEA3ECE-F6A0-4061-B2A9-D449684E84DE}" name="Colonne14924"/>
    <tableColumn id="14925" xr3:uid="{A7B652A3-276E-4A26-A96A-935C2B3C5B4A}" name="Colonne14925"/>
    <tableColumn id="14926" xr3:uid="{0C5B14E5-5DBB-46D7-BD4F-54A7AA031BD0}" name="Colonne14926"/>
    <tableColumn id="14927" xr3:uid="{2DA3FF07-975C-4BEC-B108-647FA8D09C9C}" name="Colonne14927"/>
    <tableColumn id="14928" xr3:uid="{6DF55D3D-7074-4C8B-A8F4-3D04BF7FB2F0}" name="Colonne14928"/>
    <tableColumn id="14929" xr3:uid="{52A78C7C-22BC-4E0C-83D0-C8F0D7E09412}" name="Colonne14929"/>
    <tableColumn id="14930" xr3:uid="{0D2FEB50-102E-48CC-AB5E-BC95664CE937}" name="Colonne14930"/>
    <tableColumn id="14931" xr3:uid="{D29C7D1C-646C-46B3-BD28-19F5A2572BA3}" name="Colonne14931"/>
    <tableColumn id="14932" xr3:uid="{9E313CB0-A258-4E1D-867E-6AD0302A952B}" name="Colonne14932"/>
    <tableColumn id="14933" xr3:uid="{4DE36EEB-AE05-44EE-8E1E-E22696901E38}" name="Colonne14933"/>
    <tableColumn id="14934" xr3:uid="{C3E84F70-537E-468B-B136-980686A8C117}" name="Colonne14934"/>
    <tableColumn id="14935" xr3:uid="{7648BE1B-838D-48AF-B9CB-7371F99DC8B5}" name="Colonne14935"/>
    <tableColumn id="14936" xr3:uid="{3ABBFEB3-55D8-4033-BE7F-3D21C2905D95}" name="Colonne14936"/>
    <tableColumn id="14937" xr3:uid="{DCBE108A-0574-44D5-B4F2-90928AC01B56}" name="Colonne14937"/>
    <tableColumn id="14938" xr3:uid="{B78F6F19-B71C-41AA-BE77-7A990D1FB333}" name="Colonne14938"/>
    <tableColumn id="14939" xr3:uid="{80587528-13B0-44AB-A96D-E99B42418D4B}" name="Colonne14939"/>
    <tableColumn id="14940" xr3:uid="{8AA51D29-C4BB-4E84-9B91-7783AB137E27}" name="Colonne14940"/>
    <tableColumn id="14941" xr3:uid="{C66B34AB-F247-4BC4-99D5-697643A05BAE}" name="Colonne14941"/>
    <tableColumn id="14942" xr3:uid="{76D16077-07F3-4E7A-BB8C-1768234C91E0}" name="Colonne14942"/>
    <tableColumn id="14943" xr3:uid="{C7C97591-4EAB-4D1D-A677-747CED052DF0}" name="Colonne14943"/>
    <tableColumn id="14944" xr3:uid="{087AE315-E2C1-4B07-AF7D-CADF7DCD9EBB}" name="Colonne14944"/>
    <tableColumn id="14945" xr3:uid="{AD8A8523-9688-44ED-8AF6-5D3BB2C55A72}" name="Colonne14945"/>
    <tableColumn id="14946" xr3:uid="{5FD294D4-3E66-479D-9EC6-1CEA50A9123E}" name="Colonne14946"/>
    <tableColumn id="14947" xr3:uid="{FC8A8730-60C6-4C47-9828-CA880473BD89}" name="Colonne14947"/>
    <tableColumn id="14948" xr3:uid="{57105B30-2B81-4FF0-A8D7-A6CDB5F37433}" name="Colonne14948"/>
    <tableColumn id="14949" xr3:uid="{2803670C-A946-44DD-A798-7F483263823C}" name="Colonne14949"/>
    <tableColumn id="14950" xr3:uid="{152E7A3D-645D-4687-A425-39564C9572A7}" name="Colonne14950"/>
    <tableColumn id="14951" xr3:uid="{D14891CE-016A-4776-A35D-CEDA1DAEBF94}" name="Colonne14951"/>
    <tableColumn id="14952" xr3:uid="{E954249B-E688-4C1B-BD47-C018F1CF8E4E}" name="Colonne14952"/>
    <tableColumn id="14953" xr3:uid="{856A535B-D0B1-4D71-AAFE-07810B15E6B1}" name="Colonne14953"/>
    <tableColumn id="14954" xr3:uid="{90EB498A-2BC7-42C6-8CD5-19428FB6A7EC}" name="Colonne14954"/>
    <tableColumn id="14955" xr3:uid="{A24E2D9B-A277-4EB2-8760-8D8BCC0556F1}" name="Colonne14955"/>
    <tableColumn id="14956" xr3:uid="{37D526CA-B41A-498E-926E-5439412FE40A}" name="Colonne14956"/>
    <tableColumn id="14957" xr3:uid="{3B76B5AA-EBDE-45CD-BE62-1AA24A507188}" name="Colonne14957"/>
    <tableColumn id="14958" xr3:uid="{BE2F561B-F3D8-4319-86E3-C40B4A465EB3}" name="Colonne14958"/>
    <tableColumn id="14959" xr3:uid="{C5EF5837-5944-431D-AC43-91ECBC2C8326}" name="Colonne14959"/>
    <tableColumn id="14960" xr3:uid="{1C5A1861-2D3E-4DAE-AB39-935710CEDADD}" name="Colonne14960"/>
    <tableColumn id="14961" xr3:uid="{68ED3286-6BE9-4646-AD85-9787E427569F}" name="Colonne14961"/>
    <tableColumn id="14962" xr3:uid="{5F2B95B6-83F1-4848-A930-28EA4D070B8A}" name="Colonne14962"/>
    <tableColumn id="14963" xr3:uid="{11877D30-07D5-4141-A517-4C5A783A241D}" name="Colonne14963"/>
    <tableColumn id="14964" xr3:uid="{0A06EE2D-3AD4-47B3-8EF3-F9569D945DE6}" name="Colonne14964"/>
    <tableColumn id="14965" xr3:uid="{939FA7F0-600F-4C30-B48F-33DB0844B30C}" name="Colonne14965"/>
    <tableColumn id="14966" xr3:uid="{47255B9F-811A-4067-AEC8-8BAEF40AD62F}" name="Colonne14966"/>
    <tableColumn id="14967" xr3:uid="{51262BD5-60B5-4F2E-A403-D17D13B0A004}" name="Colonne14967"/>
    <tableColumn id="14968" xr3:uid="{35174DF0-234C-4D7E-B81A-BB46BB82859E}" name="Colonne14968"/>
    <tableColumn id="14969" xr3:uid="{F9764421-D8B5-4D61-814F-D7C39FD2F870}" name="Colonne14969"/>
    <tableColumn id="14970" xr3:uid="{95BF0E90-BCDA-4EE6-A312-666C20489BF3}" name="Colonne14970"/>
    <tableColumn id="14971" xr3:uid="{E1ADEE78-5986-4EA3-BDD7-35683D25F3D0}" name="Colonne14971"/>
    <tableColumn id="14972" xr3:uid="{84F09397-F1B2-45AE-A9B4-4D71E6B856E0}" name="Colonne14972"/>
    <tableColumn id="14973" xr3:uid="{8F0DEBE8-C269-4014-BDA6-4A3F1EE25C75}" name="Colonne14973"/>
    <tableColumn id="14974" xr3:uid="{4E6F65CF-73BA-4395-9573-1A576F88A342}" name="Colonne14974"/>
    <tableColumn id="14975" xr3:uid="{AB91E920-3034-4019-999D-3E3DDE335E40}" name="Colonne14975"/>
    <tableColumn id="14976" xr3:uid="{58ACE570-7C54-4A74-B479-94D6ECE83489}" name="Colonne14976"/>
    <tableColumn id="14977" xr3:uid="{05658552-4418-4197-B088-BCA4E2595293}" name="Colonne14977"/>
    <tableColumn id="14978" xr3:uid="{07E5CB60-8D63-426B-80A1-24579FB3AA54}" name="Colonne14978"/>
    <tableColumn id="14979" xr3:uid="{5A863734-7500-469A-9E7A-F12ABD3DBE22}" name="Colonne14979"/>
    <tableColumn id="14980" xr3:uid="{8F76429D-17B1-4DEF-ABCD-72621F207DC1}" name="Colonne14980"/>
    <tableColumn id="14981" xr3:uid="{9171CAA2-D627-400E-8716-5EE6C6B294DC}" name="Colonne14981"/>
    <tableColumn id="14982" xr3:uid="{777F22BE-B774-403F-8A78-C7B958A0CDC2}" name="Colonne14982"/>
    <tableColumn id="14983" xr3:uid="{F62B7CA1-D9F8-48D8-8820-D8C84B3CDDE6}" name="Colonne14983"/>
    <tableColumn id="14984" xr3:uid="{C9265040-46C7-4D96-B739-E5234DD8FB19}" name="Colonne14984"/>
    <tableColumn id="14985" xr3:uid="{96FFBF64-F85F-4658-992D-1368FA58C4C7}" name="Colonne14985"/>
    <tableColumn id="14986" xr3:uid="{564AEF83-5732-4FBD-B274-9B218F9D137C}" name="Colonne14986"/>
    <tableColumn id="14987" xr3:uid="{E5351A7B-D0E5-4FBE-8334-282556253C7B}" name="Colonne14987"/>
    <tableColumn id="14988" xr3:uid="{9C42589B-0BB6-4107-935D-9E25963B7C54}" name="Colonne14988"/>
    <tableColumn id="14989" xr3:uid="{DC779648-2F0E-4C23-A91A-7520C8D39E6C}" name="Colonne14989"/>
    <tableColumn id="14990" xr3:uid="{E1075B78-2B73-464C-B9DE-96685F957AA8}" name="Colonne14990"/>
    <tableColumn id="14991" xr3:uid="{90C103FB-7C6D-4ED8-B439-16AC7F0B47B2}" name="Colonne14991"/>
    <tableColumn id="14992" xr3:uid="{0F617C10-C351-4365-9017-CB8E612FB4DD}" name="Colonne14992"/>
    <tableColumn id="14993" xr3:uid="{B818904F-C05E-4BBD-9D01-0AA3425E279D}" name="Colonne14993"/>
    <tableColumn id="14994" xr3:uid="{EF449B91-E20A-41B3-A0AD-58EAE559CD16}" name="Colonne14994"/>
    <tableColumn id="14995" xr3:uid="{A10440C2-FFDB-4176-84E6-8AFF409305A3}" name="Colonne14995"/>
    <tableColumn id="14996" xr3:uid="{ABECB6B5-3D8F-42DF-8F4C-2F813A1501EC}" name="Colonne14996"/>
    <tableColumn id="14997" xr3:uid="{529667E6-5435-4877-AC73-25FEA37EE964}" name="Colonne14997"/>
    <tableColumn id="14998" xr3:uid="{A3B2CB44-511E-4C17-8807-A5996A3EEF19}" name="Colonne14998"/>
    <tableColumn id="14999" xr3:uid="{2D5E32F8-368A-49A5-981A-E0BEA91CBF1C}" name="Colonne14999"/>
    <tableColumn id="15000" xr3:uid="{B0D0A4F2-4960-40BD-A760-D8E064422BD3}" name="Colonne15000"/>
    <tableColumn id="15001" xr3:uid="{04E21B00-8567-4362-B913-CFAAD48CD385}" name="Colonne15001"/>
    <tableColumn id="15002" xr3:uid="{0A5E713E-0156-406F-A756-6784E13F7DB2}" name="Colonne15002"/>
    <tableColumn id="15003" xr3:uid="{D5E08312-44BA-4B75-83B3-44F51F6A62C1}" name="Colonne15003"/>
    <tableColumn id="15004" xr3:uid="{28AA326F-E91E-42FA-B7F3-CF939926A2DF}" name="Colonne15004"/>
    <tableColumn id="15005" xr3:uid="{A7E97875-53B4-41D7-B608-EEC17E4C806A}" name="Colonne15005"/>
    <tableColumn id="15006" xr3:uid="{83669D4F-30D8-4C81-84D6-52F6D3E7E1F0}" name="Colonne15006"/>
    <tableColumn id="15007" xr3:uid="{37BF3136-78EC-4861-95C0-53F44A5B52BA}" name="Colonne15007"/>
    <tableColumn id="15008" xr3:uid="{B06E2309-41CA-4CC9-86AE-06CBF69D7BF3}" name="Colonne15008"/>
    <tableColumn id="15009" xr3:uid="{460AC55E-0315-4118-81B3-98791528F37A}" name="Colonne15009"/>
    <tableColumn id="15010" xr3:uid="{447CE019-8C75-4E02-B2BF-6B152397FF96}" name="Colonne15010"/>
    <tableColumn id="15011" xr3:uid="{C746DA7D-0E3F-46F4-9475-50CB5B8118DB}" name="Colonne15011"/>
    <tableColumn id="15012" xr3:uid="{379C6CB7-2800-40C4-A8BB-58209F480443}" name="Colonne15012"/>
    <tableColumn id="15013" xr3:uid="{67EF8DE9-E180-4AEA-880D-DD7CACA3B127}" name="Colonne15013"/>
    <tableColumn id="15014" xr3:uid="{79898E75-7E7E-4FFF-A21E-1B615E844C40}" name="Colonne15014"/>
    <tableColumn id="15015" xr3:uid="{8BC77BFD-BC89-4151-85E8-C87F0CFB878C}" name="Colonne15015"/>
    <tableColumn id="15016" xr3:uid="{BB9613D6-F3BD-44A4-829E-59297610B830}" name="Colonne15016"/>
    <tableColumn id="15017" xr3:uid="{6707B020-F968-4099-AD1F-0BBF5FEB29C5}" name="Colonne15017"/>
    <tableColumn id="15018" xr3:uid="{26A89C58-4A1E-43A5-8959-6E43E9587651}" name="Colonne15018"/>
    <tableColumn id="15019" xr3:uid="{66CEA3E3-41CD-4B33-AEAE-8929AE8C4481}" name="Colonne15019"/>
    <tableColumn id="15020" xr3:uid="{BF103D59-8135-4EAB-A140-D69C228BB31B}" name="Colonne15020"/>
    <tableColumn id="15021" xr3:uid="{C7CDBB1A-F866-47D0-9F9C-46F898CFBD21}" name="Colonne15021"/>
    <tableColumn id="15022" xr3:uid="{6EA78ACF-4573-45E4-AC1E-336FD51EB3B1}" name="Colonne15022"/>
    <tableColumn id="15023" xr3:uid="{D509230C-115D-4FDD-ACD3-017CB538124F}" name="Colonne15023"/>
    <tableColumn id="15024" xr3:uid="{85E6396F-4ACC-42E4-998D-0CD0A1712344}" name="Colonne15024"/>
    <tableColumn id="15025" xr3:uid="{096D97EC-1815-4447-BA7D-A36BBA0F7C31}" name="Colonne15025"/>
    <tableColumn id="15026" xr3:uid="{7A6F12E6-C5A6-49E1-BC98-28642B0E991B}" name="Colonne15026"/>
    <tableColumn id="15027" xr3:uid="{D1CA9BEC-4D97-459D-B886-C6C1C0E99469}" name="Colonne15027"/>
    <tableColumn id="15028" xr3:uid="{97D04EE4-E086-4748-99D6-F4C37920511B}" name="Colonne15028"/>
    <tableColumn id="15029" xr3:uid="{A66DA008-3264-4280-92F5-C01AFCE54B40}" name="Colonne15029"/>
    <tableColumn id="15030" xr3:uid="{D22BBF81-0901-414F-81CE-AC8405EF7768}" name="Colonne15030"/>
    <tableColumn id="15031" xr3:uid="{3BABC6DE-A7FA-47F4-A04E-685A046CA09B}" name="Colonne15031"/>
    <tableColumn id="15032" xr3:uid="{F3E79993-0B2F-49FE-A339-4A0508E314AA}" name="Colonne15032"/>
    <tableColumn id="15033" xr3:uid="{E6366720-2347-47B1-B1CD-041194E5D8B7}" name="Colonne15033"/>
    <tableColumn id="15034" xr3:uid="{96FA6C27-C065-495F-90EA-3FAF99C61F6B}" name="Colonne15034"/>
    <tableColumn id="15035" xr3:uid="{84E39C58-B675-46E2-A1B8-CD60C458A88E}" name="Colonne15035"/>
    <tableColumn id="15036" xr3:uid="{13D869AA-E9D3-41D2-A3A7-6E594B5FE40F}" name="Colonne15036"/>
    <tableColumn id="15037" xr3:uid="{E9F1EEB1-ECE6-4F96-B963-1EF60421E9F6}" name="Colonne15037"/>
    <tableColumn id="15038" xr3:uid="{AB02C14D-C076-4993-BCD4-38E52801DD94}" name="Colonne15038"/>
    <tableColumn id="15039" xr3:uid="{692539B1-83C2-401E-AC14-055BD127B5B9}" name="Colonne15039"/>
    <tableColumn id="15040" xr3:uid="{6E53D590-97A4-4E04-8875-9387ECBD6296}" name="Colonne15040"/>
    <tableColumn id="15041" xr3:uid="{942887FF-60D7-40D8-A3A8-25E128D709B7}" name="Colonne15041"/>
    <tableColumn id="15042" xr3:uid="{E0114E91-E845-4CB5-8792-133BC4A690BC}" name="Colonne15042"/>
    <tableColumn id="15043" xr3:uid="{43C819F5-F457-44FF-BE36-34C062C7DA8B}" name="Colonne15043"/>
    <tableColumn id="15044" xr3:uid="{14BC6693-EDA6-487A-90C0-354FB899714C}" name="Colonne15044"/>
    <tableColumn id="15045" xr3:uid="{55943F39-8B24-4FB7-85EE-C4C30DB49E96}" name="Colonne15045"/>
    <tableColumn id="15046" xr3:uid="{5945258F-0167-4FBC-9353-321C003D2202}" name="Colonne15046"/>
    <tableColumn id="15047" xr3:uid="{F2F704E3-2C44-4831-86C0-DED68DA6B255}" name="Colonne15047"/>
    <tableColumn id="15048" xr3:uid="{B3331DEF-F7C5-4B06-9F0A-3D79419A616C}" name="Colonne15048"/>
    <tableColumn id="15049" xr3:uid="{A10E9A9D-C219-427F-9C96-60A61A22DBB4}" name="Colonne15049"/>
    <tableColumn id="15050" xr3:uid="{250B3EB0-2E5F-4D2C-8C13-395AB00D3F19}" name="Colonne15050"/>
    <tableColumn id="15051" xr3:uid="{5D872364-242C-431B-B60B-F308BAF925D0}" name="Colonne15051"/>
    <tableColumn id="15052" xr3:uid="{A24CF074-FEE5-4D55-B2FD-35B0489B8877}" name="Colonne15052"/>
    <tableColumn id="15053" xr3:uid="{2E2213F7-73A1-45B4-B17E-14DF97B20E6E}" name="Colonne15053"/>
    <tableColumn id="15054" xr3:uid="{689DD2CD-4271-40D3-97BD-F512A846A421}" name="Colonne15054"/>
    <tableColumn id="15055" xr3:uid="{1E41BDAB-3C52-4E20-AECD-C79E5EE5DF20}" name="Colonne15055"/>
    <tableColumn id="15056" xr3:uid="{926493DE-C36E-4E17-9B1D-4C5CF5FC79A6}" name="Colonne15056"/>
    <tableColumn id="15057" xr3:uid="{261DBF2B-B3B4-45F6-ABB4-6002197BC070}" name="Colonne15057"/>
    <tableColumn id="15058" xr3:uid="{6D1DA954-EAE6-4454-84E9-C01FC6CBE607}" name="Colonne15058"/>
    <tableColumn id="15059" xr3:uid="{E481BA9F-B6C5-44F9-A704-69585EF81213}" name="Colonne15059"/>
    <tableColumn id="15060" xr3:uid="{23D32A52-EF79-4584-AB29-A144EDB7E460}" name="Colonne15060"/>
    <tableColumn id="15061" xr3:uid="{1277686A-29C9-4A74-8407-33A6B9DD5870}" name="Colonne15061"/>
    <tableColumn id="15062" xr3:uid="{E9320B85-BC9E-4BDA-8E76-8AB30DBD10D3}" name="Colonne15062"/>
    <tableColumn id="15063" xr3:uid="{CFE2AE37-BFBC-4F8B-BB1F-2B4333B145FF}" name="Colonne15063"/>
    <tableColumn id="15064" xr3:uid="{7C692B71-01CD-4D14-BDCF-A51C798E8488}" name="Colonne15064"/>
    <tableColumn id="15065" xr3:uid="{79C5EB35-683D-4CA1-9C0E-AFB5F857F0FF}" name="Colonne15065"/>
    <tableColumn id="15066" xr3:uid="{EA8795A2-4589-4D54-91B3-A4AE8EB511AD}" name="Colonne15066"/>
    <tableColumn id="15067" xr3:uid="{5BAF3F64-07A0-4643-B404-039E72C2435C}" name="Colonne15067"/>
    <tableColumn id="15068" xr3:uid="{43E64F4D-C23B-457A-9B80-7871735689AE}" name="Colonne15068"/>
    <tableColumn id="15069" xr3:uid="{A47EC1A7-6834-496C-95CC-8EAED40B16FE}" name="Colonne15069"/>
    <tableColumn id="15070" xr3:uid="{1E189B19-A05C-4AF3-90C2-B06CA621F9EA}" name="Colonne15070"/>
    <tableColumn id="15071" xr3:uid="{72373C3A-1BF6-44F0-83D4-31F35C45F614}" name="Colonne15071"/>
    <tableColumn id="15072" xr3:uid="{2F8A1BCA-3D3C-406E-8810-FA0A796C7949}" name="Colonne15072"/>
    <tableColumn id="15073" xr3:uid="{8FDC0D60-DA20-4A7B-809E-55C3670620E3}" name="Colonne15073"/>
    <tableColumn id="15074" xr3:uid="{1B86E32A-AAAD-460D-B0E7-F55564318E8B}" name="Colonne15074"/>
    <tableColumn id="15075" xr3:uid="{9F67D655-D958-4FED-A11E-79428F5BCECF}" name="Colonne15075"/>
    <tableColumn id="15076" xr3:uid="{5027397D-70B6-45DE-8627-1F7033A5DC6F}" name="Colonne15076"/>
    <tableColumn id="15077" xr3:uid="{C679EC16-5EEB-4E3D-B41A-126F34F5CB2C}" name="Colonne15077"/>
    <tableColumn id="15078" xr3:uid="{FECC28FE-A40C-44EE-8E45-5E070C387151}" name="Colonne15078"/>
    <tableColumn id="15079" xr3:uid="{B4555173-8083-4EEC-A931-3D297720CEC7}" name="Colonne15079"/>
    <tableColumn id="15080" xr3:uid="{FC8F0663-56AB-4570-88FE-AD75F4BDDA35}" name="Colonne15080"/>
    <tableColumn id="15081" xr3:uid="{1EDC42CD-05BE-49A2-A18A-5B78D50AF324}" name="Colonne15081"/>
    <tableColumn id="15082" xr3:uid="{06A70749-5309-42B9-82EE-059248A99205}" name="Colonne15082"/>
    <tableColumn id="15083" xr3:uid="{AF6250C3-D3B5-4AC4-BFFD-E0EE11EA50DF}" name="Colonne15083"/>
    <tableColumn id="15084" xr3:uid="{DDB423F7-4A31-48F0-8B17-8C116B824715}" name="Colonne15084"/>
    <tableColumn id="15085" xr3:uid="{FB4BE057-750A-4DF9-BEFE-8840117C2204}" name="Colonne15085"/>
    <tableColumn id="15086" xr3:uid="{7A1A1CF7-0D21-4C51-AB86-40E41392E83E}" name="Colonne15086"/>
    <tableColumn id="15087" xr3:uid="{B32D4225-257E-45EA-8876-A7A7EFB7EBEB}" name="Colonne15087"/>
    <tableColumn id="15088" xr3:uid="{51575281-B03C-4FE8-8D09-4DD1984C3938}" name="Colonne15088"/>
    <tableColumn id="15089" xr3:uid="{E8ACD68A-7BBB-4968-9BD1-1A8F2E5F05A1}" name="Colonne15089"/>
    <tableColumn id="15090" xr3:uid="{4E3C7DAA-1145-4ED4-9B28-51A80B3C779D}" name="Colonne15090"/>
    <tableColumn id="15091" xr3:uid="{D9E64DE5-FEF2-4D34-B380-F93F5FE7B47A}" name="Colonne15091"/>
    <tableColumn id="15092" xr3:uid="{C5DA0857-384A-4DAB-91D1-4651458022B0}" name="Colonne15092"/>
    <tableColumn id="15093" xr3:uid="{3ABBD074-057B-4AAC-B40D-941F33F55596}" name="Colonne15093"/>
    <tableColumn id="15094" xr3:uid="{36E82614-2FA8-4966-A30B-0E06862BDC14}" name="Colonne15094"/>
    <tableColumn id="15095" xr3:uid="{BFA39720-1256-4990-9794-2EEE1F96AA6D}" name="Colonne15095"/>
    <tableColumn id="15096" xr3:uid="{C330B117-70FF-46DC-8905-C6DBCC84FAA0}" name="Colonne15096"/>
    <tableColumn id="15097" xr3:uid="{22D156F5-58E7-4BA3-B496-DC070F058E8B}" name="Colonne15097"/>
    <tableColumn id="15098" xr3:uid="{DD398268-B31F-4B0D-A7FD-4D61FBF1B576}" name="Colonne15098"/>
    <tableColumn id="15099" xr3:uid="{3F790A72-E25F-4B68-ADFE-1BFA2EBC8A6E}" name="Colonne15099"/>
    <tableColumn id="15100" xr3:uid="{2BB625BD-4FEF-474D-B453-9A9663F113C4}" name="Colonne15100"/>
    <tableColumn id="15101" xr3:uid="{0F47FEE1-1706-4900-8935-D6BE915D09E2}" name="Colonne15101"/>
    <tableColumn id="15102" xr3:uid="{610031DB-441D-4B56-879B-A6DAA1D7793C}" name="Colonne15102"/>
    <tableColumn id="15103" xr3:uid="{2385997A-8FCA-46B1-ACD5-E776B9CF4205}" name="Colonne15103"/>
    <tableColumn id="15104" xr3:uid="{206A7797-12F1-43C5-9E87-954811BBB376}" name="Colonne15104"/>
    <tableColumn id="15105" xr3:uid="{A603462F-F625-48F2-8EF8-379EF62D9C77}" name="Colonne15105"/>
    <tableColumn id="15106" xr3:uid="{A5CA5FD7-605E-4C3B-B753-070664BF28F0}" name="Colonne15106"/>
    <tableColumn id="15107" xr3:uid="{F296ED65-90AD-4927-9277-42C29AFA988F}" name="Colonne15107"/>
    <tableColumn id="15108" xr3:uid="{5847C440-08EA-40E2-AB98-628BB78A3029}" name="Colonne15108"/>
    <tableColumn id="15109" xr3:uid="{270A5078-DC2A-4B53-BC01-63EF3E6EFF79}" name="Colonne15109"/>
    <tableColumn id="15110" xr3:uid="{85983BAB-BD21-4B4F-95D4-F05D7281AE5B}" name="Colonne15110"/>
    <tableColumn id="15111" xr3:uid="{DB9FB932-9D3E-4A03-965D-C307E90DB0CE}" name="Colonne15111"/>
    <tableColumn id="15112" xr3:uid="{495447C3-D91A-448C-81D0-2B45FAEE85D5}" name="Colonne15112"/>
    <tableColumn id="15113" xr3:uid="{DFD1033E-1050-48DC-B6BE-B810CD07ADD3}" name="Colonne15113"/>
    <tableColumn id="15114" xr3:uid="{8A6F5D0B-96E1-4C3B-A503-43665420D454}" name="Colonne15114"/>
    <tableColumn id="15115" xr3:uid="{99937ED9-CFD4-4466-BCF8-1DB291D6B5B7}" name="Colonne15115"/>
    <tableColumn id="15116" xr3:uid="{0C60555B-EF64-4DB8-AC37-6927AC5F5400}" name="Colonne15116"/>
    <tableColumn id="15117" xr3:uid="{C7148C22-5A86-4F58-85AF-8BB9D514BB85}" name="Colonne15117"/>
    <tableColumn id="15118" xr3:uid="{4153CDBA-81A9-4481-9B05-EB04FC3AF6E6}" name="Colonne15118"/>
    <tableColumn id="15119" xr3:uid="{1C6524B7-ECD9-4694-B9E4-97DD3631EDD5}" name="Colonne15119"/>
    <tableColumn id="15120" xr3:uid="{CFCADFF7-C176-4406-A597-3B6A969FC7B8}" name="Colonne15120"/>
    <tableColumn id="15121" xr3:uid="{89336D86-3A71-4A9D-B5AA-F84BE38E3779}" name="Colonne15121"/>
    <tableColumn id="15122" xr3:uid="{377A30C1-2113-4628-9D9F-4FB80A8E7064}" name="Colonne15122"/>
    <tableColumn id="15123" xr3:uid="{DBDE632B-09BA-4E51-A2E3-7738D7ACE275}" name="Colonne15123"/>
    <tableColumn id="15124" xr3:uid="{C581CB58-524E-4CB1-9FD1-D17CDE5F6B71}" name="Colonne15124"/>
    <tableColumn id="15125" xr3:uid="{A77CCEE4-1B5A-40A0-8E8C-F1301EA180CE}" name="Colonne15125"/>
    <tableColumn id="15126" xr3:uid="{06742F71-BB20-422D-9D4B-99BD4D42BFAA}" name="Colonne15126"/>
    <tableColumn id="15127" xr3:uid="{87563A75-51C2-4B5F-93EC-36C77AF7DB6C}" name="Colonne15127"/>
    <tableColumn id="15128" xr3:uid="{188342FF-6137-476E-AC61-3869CE0536C5}" name="Colonne15128"/>
    <tableColumn id="15129" xr3:uid="{0D8D876C-3352-466C-8D59-40EB8FB75789}" name="Colonne15129"/>
    <tableColumn id="15130" xr3:uid="{D615EF40-F9EA-4379-ABFA-E8B6139FA5F4}" name="Colonne15130"/>
    <tableColumn id="15131" xr3:uid="{62DDEB2C-DA49-499F-987A-50329AAF8498}" name="Colonne15131"/>
    <tableColumn id="15132" xr3:uid="{B829F73E-3C77-47F5-8A78-E7B2F81527AA}" name="Colonne15132"/>
    <tableColumn id="15133" xr3:uid="{D152819B-E8E3-4F31-B28C-39A31F213B01}" name="Colonne15133"/>
    <tableColumn id="15134" xr3:uid="{E067AE02-BBD2-47DE-82C5-C2FE2CF2EEBA}" name="Colonne15134"/>
    <tableColumn id="15135" xr3:uid="{C39A6C74-BF54-4EE5-95F7-D52C65A027FD}" name="Colonne15135"/>
    <tableColumn id="15136" xr3:uid="{248BD666-2C80-4264-B2F8-A8355C4257C9}" name="Colonne15136"/>
    <tableColumn id="15137" xr3:uid="{4C217B24-71E7-4DB0-AB38-809F664728E5}" name="Colonne15137"/>
    <tableColumn id="15138" xr3:uid="{E46C056E-A1D2-401D-BA06-67C874DE9AB9}" name="Colonne15138"/>
    <tableColumn id="15139" xr3:uid="{0E78B164-207D-44F7-BABC-F47421F12467}" name="Colonne15139"/>
    <tableColumn id="15140" xr3:uid="{A6AA08D9-6338-4B36-A75B-EE4E8BFB0278}" name="Colonne15140"/>
    <tableColumn id="15141" xr3:uid="{E45B2238-5535-461B-A26C-29C348A5D391}" name="Colonne15141"/>
    <tableColumn id="15142" xr3:uid="{60527D3A-6708-4690-8F34-D912AE05A094}" name="Colonne15142"/>
    <tableColumn id="15143" xr3:uid="{2DCC3A74-5128-41AD-ADE0-B129F4DF3744}" name="Colonne15143"/>
    <tableColumn id="15144" xr3:uid="{14936247-8CB6-4EEE-9C01-D84514365F13}" name="Colonne15144"/>
    <tableColumn id="15145" xr3:uid="{575A6B9A-3721-4982-BC3D-87EF2014D515}" name="Colonne15145"/>
    <tableColumn id="15146" xr3:uid="{F3547C90-D3D5-4B3E-AAF7-FCBB5CCEEAEB}" name="Colonne15146"/>
    <tableColumn id="15147" xr3:uid="{EC78EEAA-ED9E-46C2-8EEF-664EE16E9C39}" name="Colonne15147"/>
    <tableColumn id="15148" xr3:uid="{BBD41F7C-34BB-4A8F-9D0D-978D4FA7A07B}" name="Colonne15148"/>
    <tableColumn id="15149" xr3:uid="{6F21B526-0A42-4F64-8E58-E71EBE02F962}" name="Colonne15149"/>
    <tableColumn id="15150" xr3:uid="{A42A808B-77BA-4E29-A23C-18EFAB325F7F}" name="Colonne15150"/>
    <tableColumn id="15151" xr3:uid="{B8262727-8705-4132-8BCA-B780F233C1B0}" name="Colonne15151"/>
    <tableColumn id="15152" xr3:uid="{9F390A98-6AE4-42B6-8E65-E2A90DE2AFB9}" name="Colonne15152"/>
    <tableColumn id="15153" xr3:uid="{F55400A1-4C59-4757-9C06-9384324130F5}" name="Colonne15153"/>
    <tableColumn id="15154" xr3:uid="{63D7C97F-F487-4B7E-B399-EF9FD8C09343}" name="Colonne15154"/>
    <tableColumn id="15155" xr3:uid="{0F42044B-0631-48EA-8EAB-DD67AE88D214}" name="Colonne15155"/>
    <tableColumn id="15156" xr3:uid="{BDA8A624-B913-4885-90FF-FD22653C26F5}" name="Colonne15156"/>
    <tableColumn id="15157" xr3:uid="{B997F551-1804-43DF-9FF7-FBDDF24F615F}" name="Colonne15157"/>
    <tableColumn id="15158" xr3:uid="{91B30C38-7898-409F-84E1-AA5C0F702BEF}" name="Colonne15158"/>
    <tableColumn id="15159" xr3:uid="{5700D458-C267-47AB-A2A4-5D993250C619}" name="Colonne15159"/>
    <tableColumn id="15160" xr3:uid="{F1770686-1808-4921-BE80-60DCF2393995}" name="Colonne15160"/>
    <tableColumn id="15161" xr3:uid="{B6ECBEC4-DB54-4CFA-8570-5EE45945DEC5}" name="Colonne15161"/>
    <tableColumn id="15162" xr3:uid="{395D5DF3-5AC7-45BB-970D-6B95408B525E}" name="Colonne15162"/>
    <tableColumn id="15163" xr3:uid="{C5CC9936-4E2E-45EB-BFB5-BDA595446F00}" name="Colonne15163"/>
    <tableColumn id="15164" xr3:uid="{42299A6B-0664-4684-8314-1CD4EDDE7CA7}" name="Colonne15164"/>
    <tableColumn id="15165" xr3:uid="{C6B46578-6145-4CC7-B8AD-6764A0B428B2}" name="Colonne15165"/>
    <tableColumn id="15166" xr3:uid="{C8BDB107-C78E-40EC-AA3B-87FDEB0C1F70}" name="Colonne15166"/>
    <tableColumn id="15167" xr3:uid="{3355270D-2ED8-4743-AA89-451E83B5CEB5}" name="Colonne15167"/>
    <tableColumn id="15168" xr3:uid="{BB303CB1-F18B-43AA-889A-BE5E494D3B4B}" name="Colonne15168"/>
    <tableColumn id="15169" xr3:uid="{6FD07EBB-E3DE-4A8B-AD35-E5EE777DB62C}" name="Colonne15169"/>
    <tableColumn id="15170" xr3:uid="{FDC32D0B-304B-401C-A174-E41612A614BA}" name="Colonne15170"/>
    <tableColumn id="15171" xr3:uid="{39FB9D32-0D28-4062-946F-E62DDAFB7E5B}" name="Colonne15171"/>
    <tableColumn id="15172" xr3:uid="{6FA6A848-3CA1-4051-A733-D104F92D10BE}" name="Colonne15172"/>
    <tableColumn id="15173" xr3:uid="{C82E0815-ACB6-482A-8B59-E184E360888A}" name="Colonne15173"/>
    <tableColumn id="15174" xr3:uid="{9F114F65-2515-46EE-8DB4-F78AFE12C308}" name="Colonne15174"/>
    <tableColumn id="15175" xr3:uid="{7D3713EF-81F0-42B9-98C0-F61083E39F3E}" name="Colonne15175"/>
    <tableColumn id="15176" xr3:uid="{8F43AB5C-259A-4F03-8242-882353320AC4}" name="Colonne15176"/>
    <tableColumn id="15177" xr3:uid="{19548730-7A74-4ACC-A98B-AEA9F174E21E}" name="Colonne15177"/>
    <tableColumn id="15178" xr3:uid="{851669D0-B6D6-4C6B-9C2E-82AFA26B3BAA}" name="Colonne15178"/>
    <tableColumn id="15179" xr3:uid="{594FD6B8-3347-44A7-B742-EB811A747B71}" name="Colonne15179"/>
    <tableColumn id="15180" xr3:uid="{8E55ACEB-9695-4E00-A5D1-EA71F73E09B9}" name="Colonne15180"/>
    <tableColumn id="15181" xr3:uid="{82BC521C-05EA-485B-AC90-E092626FDDE2}" name="Colonne15181"/>
    <tableColumn id="15182" xr3:uid="{7DD7EA45-AF11-4982-B9C7-0204E687D171}" name="Colonne15182"/>
    <tableColumn id="15183" xr3:uid="{70DED116-AC39-4BC8-B1FF-0ED11E2ABC82}" name="Colonne15183"/>
    <tableColumn id="15184" xr3:uid="{FABE8E09-E1DA-4A5E-BF41-011F6A357E3E}" name="Colonne15184"/>
    <tableColumn id="15185" xr3:uid="{45212754-3D15-436F-9D9E-E87B0715DEF2}" name="Colonne15185"/>
    <tableColumn id="15186" xr3:uid="{94E17D7C-09FD-4B96-9DAB-FD490CCA2BF9}" name="Colonne15186"/>
    <tableColumn id="15187" xr3:uid="{97A07067-D13B-470D-B6A6-7D6F3EB74E43}" name="Colonne15187"/>
    <tableColumn id="15188" xr3:uid="{73E334F6-647B-4629-BACE-46B7E892DAEE}" name="Colonne15188"/>
    <tableColumn id="15189" xr3:uid="{C6C5AFFF-E82F-46A9-947A-F800314784C4}" name="Colonne15189"/>
    <tableColumn id="15190" xr3:uid="{47462AF0-DAD8-47CF-A695-7C8519543BD9}" name="Colonne15190"/>
    <tableColumn id="15191" xr3:uid="{3B90B29E-D74B-42D0-981C-261726629815}" name="Colonne15191"/>
    <tableColumn id="15192" xr3:uid="{B00B768A-C35D-41EE-989F-F75E3E56A3E0}" name="Colonne15192"/>
    <tableColumn id="15193" xr3:uid="{D13A406D-60AD-460D-8E5E-891512AA092D}" name="Colonne15193"/>
    <tableColumn id="15194" xr3:uid="{3719437B-0A5F-480A-8445-8D890FAC4CA8}" name="Colonne15194"/>
    <tableColumn id="15195" xr3:uid="{A0298663-32B5-46FA-956D-A76D41F84BCC}" name="Colonne15195"/>
    <tableColumn id="15196" xr3:uid="{00262D37-49A7-45A8-88E8-0AE4529B8D81}" name="Colonne15196"/>
    <tableColumn id="15197" xr3:uid="{61287D0E-0EA1-4A9F-B964-B662F82553DA}" name="Colonne15197"/>
    <tableColumn id="15198" xr3:uid="{0FED41F0-0740-4E05-94CE-C9EAE57E1B66}" name="Colonne15198"/>
    <tableColumn id="15199" xr3:uid="{D0854D0E-A33A-4296-8D8D-9C98F7A2CDCA}" name="Colonne15199"/>
    <tableColumn id="15200" xr3:uid="{54CB9261-7C0B-4D4C-B43E-7F67B87D111F}" name="Colonne15200"/>
    <tableColumn id="15201" xr3:uid="{36420AAD-26C4-453C-972E-214CBA022379}" name="Colonne15201"/>
    <tableColumn id="15202" xr3:uid="{619E786D-622E-444A-A82E-B3529E0E9F1D}" name="Colonne15202"/>
    <tableColumn id="15203" xr3:uid="{07D50A3C-8631-41F2-BC17-84B6A8E51BC6}" name="Colonne15203"/>
    <tableColumn id="15204" xr3:uid="{D49DAD5E-F19F-4970-A062-90DF98E0C4C5}" name="Colonne15204"/>
    <tableColumn id="15205" xr3:uid="{6C258C08-6A26-466C-8547-F8787494C6C8}" name="Colonne15205"/>
    <tableColumn id="15206" xr3:uid="{D3BA52B4-E5F5-4DE4-82D4-F06E79D388DC}" name="Colonne15206"/>
    <tableColumn id="15207" xr3:uid="{3BC0FDD4-2D1E-4FBF-9857-0A20C13456E4}" name="Colonne15207"/>
    <tableColumn id="15208" xr3:uid="{F6B37A4D-7E69-415C-86E6-79E3606EDAE2}" name="Colonne15208"/>
    <tableColumn id="15209" xr3:uid="{DF0C62AF-427E-44B4-AED2-93209FEF08A5}" name="Colonne15209"/>
    <tableColumn id="15210" xr3:uid="{8C74F00D-18EF-462B-B72D-F70F93B355DF}" name="Colonne15210"/>
    <tableColumn id="15211" xr3:uid="{93517363-9596-4207-B1BD-FE43DEB19D39}" name="Colonne15211"/>
    <tableColumn id="15212" xr3:uid="{9223005F-4ED7-4E47-AD9B-D22D4FBFCCE7}" name="Colonne15212"/>
    <tableColumn id="15213" xr3:uid="{818F5C7A-4C96-46B6-B486-99E0C033F49E}" name="Colonne15213"/>
    <tableColumn id="15214" xr3:uid="{E35EEAC2-8228-4E6D-8A7C-9A92C5DF71E4}" name="Colonne15214"/>
    <tableColumn id="15215" xr3:uid="{8851B144-3CCC-4832-B54C-5FC0FC5E6BD2}" name="Colonne15215"/>
    <tableColumn id="15216" xr3:uid="{9C33D6C9-D1AD-4DEC-9F84-8C57DAE650B4}" name="Colonne15216"/>
    <tableColumn id="15217" xr3:uid="{78F051F6-B2D3-4C0E-B35A-044191ABD9E5}" name="Colonne15217"/>
    <tableColumn id="15218" xr3:uid="{61055FD6-199B-4C19-AE65-3FE3DB016510}" name="Colonne15218"/>
    <tableColumn id="15219" xr3:uid="{2932CCF8-B245-462B-B045-42CFDC324926}" name="Colonne15219"/>
    <tableColumn id="15220" xr3:uid="{8180CC8D-73A6-4C8E-AD9D-D597093D7955}" name="Colonne15220"/>
    <tableColumn id="15221" xr3:uid="{08306A53-AD19-4620-90C6-771C21C0F84A}" name="Colonne15221"/>
    <tableColumn id="15222" xr3:uid="{BC9748BF-C900-4BA3-9803-535381D29241}" name="Colonne15222"/>
    <tableColumn id="15223" xr3:uid="{51B7A2BD-30E1-494A-A1CB-833334492BEB}" name="Colonne15223"/>
    <tableColumn id="15224" xr3:uid="{8125BC16-EB15-4476-A081-3777A7754ADE}" name="Colonne15224"/>
    <tableColumn id="15225" xr3:uid="{4F92152C-8CF0-4026-895E-27EB5C8340D8}" name="Colonne15225"/>
    <tableColumn id="15226" xr3:uid="{468BA127-D0B8-4CA2-8FA2-F02C075061B3}" name="Colonne15226"/>
    <tableColumn id="15227" xr3:uid="{558E6B70-4C48-4947-813D-5F1669B518D9}" name="Colonne15227"/>
    <tableColumn id="15228" xr3:uid="{A1D0BE0C-B5FB-4001-BFC2-4437BAAAA7B6}" name="Colonne15228"/>
    <tableColumn id="15229" xr3:uid="{D0F5E093-0C02-4D0C-84FD-85BC410C8390}" name="Colonne15229"/>
    <tableColumn id="15230" xr3:uid="{9DB2B5D7-6402-4787-992B-A52970A1C63F}" name="Colonne15230"/>
    <tableColumn id="15231" xr3:uid="{CAE01A01-CA5E-4BCE-A9B7-235584FED92D}" name="Colonne15231"/>
    <tableColumn id="15232" xr3:uid="{87B1D770-97D6-4685-B358-3F5D05F45E24}" name="Colonne15232"/>
    <tableColumn id="15233" xr3:uid="{68D96C51-0E74-47D2-9128-C3D28E781E5C}" name="Colonne15233"/>
    <tableColumn id="15234" xr3:uid="{58980ECA-1393-4881-8805-7B7765161B02}" name="Colonne15234"/>
    <tableColumn id="15235" xr3:uid="{CA8F9441-421E-4F96-A2D4-14EAF55B628E}" name="Colonne15235"/>
    <tableColumn id="15236" xr3:uid="{D3CA1AF6-4CDD-4228-9F68-1D031C849BF5}" name="Colonne15236"/>
    <tableColumn id="15237" xr3:uid="{80439857-A5AB-4969-913B-C06A959CB2B1}" name="Colonne15237"/>
    <tableColumn id="15238" xr3:uid="{EF1E9672-F743-4CCD-AA64-58BEE5720A8D}" name="Colonne15238"/>
    <tableColumn id="15239" xr3:uid="{4E8FE52C-180F-4227-BB56-E0E3E4F67C4A}" name="Colonne15239"/>
    <tableColumn id="15240" xr3:uid="{2DC95C8C-523C-4419-B67F-FF115EE36BC2}" name="Colonne15240"/>
    <tableColumn id="15241" xr3:uid="{08D0F327-6260-48BB-A3CB-4C47A1B2FF03}" name="Colonne15241"/>
    <tableColumn id="15242" xr3:uid="{BE2F6FA0-3ED2-4BA9-9C55-2452912AD3F9}" name="Colonne15242"/>
    <tableColumn id="15243" xr3:uid="{C33A1A90-C940-40A6-A932-AF4DCF6FAE21}" name="Colonne15243"/>
    <tableColumn id="15244" xr3:uid="{45B2F632-F61F-43E5-B789-D24E4A3C1582}" name="Colonne15244"/>
    <tableColumn id="15245" xr3:uid="{8C935F6D-9A60-426E-AD7E-5D2A5432A9A9}" name="Colonne15245"/>
    <tableColumn id="15246" xr3:uid="{FA318068-E2B0-4BAC-A312-FBBBD673AA39}" name="Colonne15246"/>
    <tableColumn id="15247" xr3:uid="{914681ED-55A0-4E52-AA2B-4D718031A4CF}" name="Colonne15247"/>
    <tableColumn id="15248" xr3:uid="{598FF249-C7A1-454B-9812-809020C96598}" name="Colonne15248"/>
    <tableColumn id="15249" xr3:uid="{A2D6B34E-2826-4CAD-B8B5-B16243296C57}" name="Colonne15249"/>
    <tableColumn id="15250" xr3:uid="{23BC1EFE-0C6E-4AFE-9A53-40CB102F31E7}" name="Colonne15250"/>
    <tableColumn id="15251" xr3:uid="{1DC3A4F1-646D-474D-B705-CA1CD5F7BBA5}" name="Colonne15251"/>
    <tableColumn id="15252" xr3:uid="{BE3A2CD4-5633-4F4E-83CA-374BC65560E4}" name="Colonne15252"/>
    <tableColumn id="15253" xr3:uid="{46646B1C-89EE-432E-99AC-3A86BD58273E}" name="Colonne15253"/>
    <tableColumn id="15254" xr3:uid="{7097FE1E-3AC8-4C31-90AE-E3CA3F087CEA}" name="Colonne15254"/>
    <tableColumn id="15255" xr3:uid="{BCF4160C-7B4E-46EE-AB53-613C41A4D414}" name="Colonne15255"/>
    <tableColumn id="15256" xr3:uid="{A980E19F-F4D7-4CAC-9D4C-72F8346F9AE9}" name="Colonne15256"/>
    <tableColumn id="15257" xr3:uid="{16E5EB86-BC7D-46C8-B5CE-686617A2D347}" name="Colonne15257"/>
    <tableColumn id="15258" xr3:uid="{FA8DA52D-35AE-4FE1-A36A-D268FFD6677C}" name="Colonne15258"/>
    <tableColumn id="15259" xr3:uid="{D2087A51-88C7-48CC-A489-303A70FE10B9}" name="Colonne15259"/>
    <tableColumn id="15260" xr3:uid="{5A0B212D-11E5-4B23-AE78-A7347128A633}" name="Colonne15260"/>
    <tableColumn id="15261" xr3:uid="{578905D8-AC97-49EE-A1B4-20882FB1EB42}" name="Colonne15261"/>
    <tableColumn id="15262" xr3:uid="{CA816206-2D7C-415B-9E18-5E459B62A877}" name="Colonne15262"/>
    <tableColumn id="15263" xr3:uid="{3778A79D-5664-477D-BB57-42FC30714C00}" name="Colonne15263"/>
    <tableColumn id="15264" xr3:uid="{62CC4202-F724-4640-A7DA-C37E1F3B972E}" name="Colonne15264"/>
    <tableColumn id="15265" xr3:uid="{7D90CD41-71A8-4CBA-B577-DB3EC21F6472}" name="Colonne15265"/>
    <tableColumn id="15266" xr3:uid="{DCF08144-CBEA-4791-8FA2-959164D6AC8B}" name="Colonne15266"/>
    <tableColumn id="15267" xr3:uid="{C563D032-6BF4-497D-843B-B7869DCD6EB3}" name="Colonne15267"/>
    <tableColumn id="15268" xr3:uid="{940D6787-E811-4D38-92E4-BFBBD555D7B7}" name="Colonne15268"/>
    <tableColumn id="15269" xr3:uid="{39CDDB3E-21CC-419D-A1BD-912159DAFDA4}" name="Colonne15269"/>
    <tableColumn id="15270" xr3:uid="{6465E780-0552-4F0F-87A4-1116A6E8DA5E}" name="Colonne15270"/>
    <tableColumn id="15271" xr3:uid="{3B587B6B-34CC-42A9-B600-D4ED31E162EB}" name="Colonne15271"/>
    <tableColumn id="15272" xr3:uid="{35850FD1-BDA3-46DA-86C1-AC70056B3C18}" name="Colonne15272"/>
    <tableColumn id="15273" xr3:uid="{EE14839F-2000-403C-A9FA-24F4C2FF1721}" name="Colonne15273"/>
    <tableColumn id="15274" xr3:uid="{727AC6EF-06B9-4691-857F-CD310858D6FC}" name="Colonne15274"/>
    <tableColumn id="15275" xr3:uid="{307FCDFF-1AA4-4B7E-9E45-1420A3EBC236}" name="Colonne15275"/>
    <tableColumn id="15276" xr3:uid="{A7D91058-A62D-4E99-8C33-5BC938A016C1}" name="Colonne15276"/>
    <tableColumn id="15277" xr3:uid="{028D6DC5-36C3-4B15-ADCC-C4A8078631CE}" name="Colonne15277"/>
    <tableColumn id="15278" xr3:uid="{5041A14D-8D12-4D39-99BB-354FEFA8D7C5}" name="Colonne15278"/>
    <tableColumn id="15279" xr3:uid="{82794F20-2DC7-4E88-B69A-CAB3879EB096}" name="Colonne15279"/>
    <tableColumn id="15280" xr3:uid="{BCBD41D4-C61D-48F1-BCB3-A3E29C3B5C69}" name="Colonne15280"/>
    <tableColumn id="15281" xr3:uid="{8453B27D-FE6D-4269-AFF0-74AA3EDAD75A}" name="Colonne15281"/>
    <tableColumn id="15282" xr3:uid="{5951D31B-EACC-4D99-8612-2617E34547CE}" name="Colonne15282"/>
    <tableColumn id="15283" xr3:uid="{AABEB8B1-93A4-4436-A4A9-12A84CD6627D}" name="Colonne15283"/>
    <tableColumn id="15284" xr3:uid="{A94AD72B-B730-4DB2-8669-721511BD956C}" name="Colonne15284"/>
    <tableColumn id="15285" xr3:uid="{0A2E906B-E8C2-43D3-9FC3-51314CCA6151}" name="Colonne15285"/>
    <tableColumn id="15286" xr3:uid="{5D272BF4-3025-440F-A993-BC4F15214720}" name="Colonne15286"/>
    <tableColumn id="15287" xr3:uid="{0683628E-88FE-47F4-A3B8-E4A3D3377B88}" name="Colonne15287"/>
    <tableColumn id="15288" xr3:uid="{F14E9811-2317-44A5-8709-CD3C7F4B6E39}" name="Colonne15288"/>
    <tableColumn id="15289" xr3:uid="{C91E634C-BAFB-405E-867D-8C2704BE7596}" name="Colonne15289"/>
    <tableColumn id="15290" xr3:uid="{87C1B646-757B-41CB-A8C7-78AA3F8F3E8F}" name="Colonne15290"/>
    <tableColumn id="15291" xr3:uid="{5E730D76-EC93-409A-B5B5-C0C5603724D4}" name="Colonne15291"/>
    <tableColumn id="15292" xr3:uid="{FE65883D-7B32-4ADE-82AB-F1E954A08061}" name="Colonne15292"/>
    <tableColumn id="15293" xr3:uid="{BFECF2A1-AB29-4BE7-82B8-7B3D5718A2C5}" name="Colonne15293"/>
    <tableColumn id="15294" xr3:uid="{6A508843-3222-4D42-ACBA-B7EBEA3CBE62}" name="Colonne15294"/>
    <tableColumn id="15295" xr3:uid="{D7879A0E-404A-4D37-8BA9-244A761BCC13}" name="Colonne15295"/>
    <tableColumn id="15296" xr3:uid="{73654003-B5B4-4D5B-B8C0-56E702B91401}" name="Colonne15296"/>
    <tableColumn id="15297" xr3:uid="{F1F6EE29-DD10-4410-9F14-CE1B16A0CD7B}" name="Colonne15297"/>
    <tableColumn id="15298" xr3:uid="{E16E0284-E9F1-4B51-B2D1-CF8541DE2F3F}" name="Colonne15298"/>
    <tableColumn id="15299" xr3:uid="{CB4A2FA0-5CAD-4314-B5CF-1DCE9DBA42A9}" name="Colonne15299"/>
    <tableColumn id="15300" xr3:uid="{6AFF2BE5-8B1D-43EE-A836-A71A5662DE5D}" name="Colonne15300"/>
    <tableColumn id="15301" xr3:uid="{A1DCDADF-D707-415D-84CC-0B5B5D17AE6F}" name="Colonne15301"/>
    <tableColumn id="15302" xr3:uid="{788D6C11-ACE8-4DBB-A6E2-F2AC07AF27F2}" name="Colonne15302"/>
    <tableColumn id="15303" xr3:uid="{F0747AF9-B1AE-462E-BEC8-6CEA357BEDEB}" name="Colonne15303"/>
    <tableColumn id="15304" xr3:uid="{FF16DA4D-125B-41BC-90D3-CE2DA0441775}" name="Colonne15304"/>
    <tableColumn id="15305" xr3:uid="{3E473A9A-A815-43C2-B48F-A6034B400BC4}" name="Colonne15305"/>
    <tableColumn id="15306" xr3:uid="{63B76307-80CA-4D66-8CE6-8A40E2A32A8A}" name="Colonne15306"/>
    <tableColumn id="15307" xr3:uid="{CBAC6C50-99FE-43D5-9D89-495E630C6421}" name="Colonne15307"/>
    <tableColumn id="15308" xr3:uid="{56DE186D-7735-4776-9499-5EC057DA7A19}" name="Colonne15308"/>
    <tableColumn id="15309" xr3:uid="{FC9F5EA5-6F83-4699-B75A-AA9700C3448D}" name="Colonne15309"/>
    <tableColumn id="15310" xr3:uid="{46110F21-8E62-4044-B8CC-CB9B2CDF9570}" name="Colonne15310"/>
    <tableColumn id="15311" xr3:uid="{C4BDFBC8-3992-4CB2-AEA9-355324289D64}" name="Colonne15311"/>
    <tableColumn id="15312" xr3:uid="{6652595E-D99A-46A3-B6FB-528C4F9EFF43}" name="Colonne15312"/>
    <tableColumn id="15313" xr3:uid="{70824317-41D4-424B-8984-61E94982507B}" name="Colonne15313"/>
    <tableColumn id="15314" xr3:uid="{D6051386-E49B-4482-8439-21031CB96D7F}" name="Colonne15314"/>
    <tableColumn id="15315" xr3:uid="{DBCC7FD6-DF16-4FEA-A1DD-FA428EE5B4DB}" name="Colonne15315"/>
    <tableColumn id="15316" xr3:uid="{17283038-7915-4C91-8061-EEA5CEA8C413}" name="Colonne15316"/>
    <tableColumn id="15317" xr3:uid="{A3ACCAD8-D43A-45EC-8AC0-9AA92536C00C}" name="Colonne15317"/>
    <tableColumn id="15318" xr3:uid="{040B361A-12DC-49DA-935B-5F52508F23A0}" name="Colonne15318"/>
    <tableColumn id="15319" xr3:uid="{443C7A30-B5C1-4576-972C-AA9FDF5A3CFB}" name="Colonne15319"/>
    <tableColumn id="15320" xr3:uid="{F99FCB6B-EFF4-41EC-B097-4D3BDABC9D09}" name="Colonne15320"/>
    <tableColumn id="15321" xr3:uid="{78181417-B67B-4516-9A76-4E1B6F3DD462}" name="Colonne15321"/>
    <tableColumn id="15322" xr3:uid="{6677B1E9-708D-4DFE-AD19-F3DF681342CF}" name="Colonne15322"/>
    <tableColumn id="15323" xr3:uid="{B50A992F-0747-4FBF-A29F-0DD7FC77203E}" name="Colonne15323"/>
    <tableColumn id="15324" xr3:uid="{582B8012-76A2-4587-A601-5EA993B35518}" name="Colonne15324"/>
    <tableColumn id="15325" xr3:uid="{C2866F4A-7A93-4310-9868-6B9580B0FEBF}" name="Colonne15325"/>
    <tableColumn id="15326" xr3:uid="{090A2D28-ACCA-4315-BBFA-7C1B2005B365}" name="Colonne15326"/>
    <tableColumn id="15327" xr3:uid="{3B0265B1-975B-4919-B281-96FEF36B24B8}" name="Colonne15327"/>
    <tableColumn id="15328" xr3:uid="{9B8BFFE7-ED05-4886-B6E1-3B7CD2232A6D}" name="Colonne15328"/>
    <tableColumn id="15329" xr3:uid="{735C3446-5307-426C-B626-4969AA8A9479}" name="Colonne15329"/>
    <tableColumn id="15330" xr3:uid="{63A9141F-94E4-42D4-A471-242445EC27A7}" name="Colonne15330"/>
    <tableColumn id="15331" xr3:uid="{A2D84DC5-E920-4D7F-A14F-87157CB4292A}" name="Colonne15331"/>
    <tableColumn id="15332" xr3:uid="{2BBE0334-0680-4A8D-A4A2-1E7D3F2DD068}" name="Colonne15332"/>
    <tableColumn id="15333" xr3:uid="{877CDA45-0E7C-4710-A02B-F4016396760B}" name="Colonne15333"/>
    <tableColumn id="15334" xr3:uid="{9F3087C1-ADD4-4F7A-9CAF-0EBB5D3C07F7}" name="Colonne15334"/>
    <tableColumn id="15335" xr3:uid="{9AE3D6FF-AA01-4E10-8190-5233D7E9E8C1}" name="Colonne15335"/>
    <tableColumn id="15336" xr3:uid="{F879A024-23E2-4DF4-9B5F-32B706381DBA}" name="Colonne15336"/>
    <tableColumn id="15337" xr3:uid="{5FC2E314-9887-411B-A1C7-2A4A1AF77D82}" name="Colonne15337"/>
    <tableColumn id="15338" xr3:uid="{63A15A9C-3548-4DB5-AA93-1550CCEE6518}" name="Colonne15338"/>
    <tableColumn id="15339" xr3:uid="{FB84C085-D70A-4110-86FE-4DBDCE8E9495}" name="Colonne15339"/>
    <tableColumn id="15340" xr3:uid="{94D10DF6-2DA1-4F5D-BDAE-0C7ED92B9F13}" name="Colonne15340"/>
    <tableColumn id="15341" xr3:uid="{2B715109-8C15-49AB-8917-23768A432FE2}" name="Colonne15341"/>
    <tableColumn id="15342" xr3:uid="{3464E81A-FC5A-4ABE-B6AF-34518D36607E}" name="Colonne15342"/>
    <tableColumn id="15343" xr3:uid="{E5277A87-82F2-4D1F-9C43-63C145714B09}" name="Colonne15343"/>
    <tableColumn id="15344" xr3:uid="{3B26F772-FCE7-476B-97C5-2D8FF598B92F}" name="Colonne15344"/>
    <tableColumn id="15345" xr3:uid="{DC373943-A75A-439D-AE2B-C0D95D406A9D}" name="Colonne15345"/>
    <tableColumn id="15346" xr3:uid="{9757792A-7B83-4623-B5C9-4F273DAFD511}" name="Colonne15346"/>
    <tableColumn id="15347" xr3:uid="{14F02FBE-5399-46D1-8F90-E4020FF8A747}" name="Colonne15347"/>
    <tableColumn id="15348" xr3:uid="{3430650C-D58F-4C5B-9628-513F024B94A1}" name="Colonne15348"/>
    <tableColumn id="15349" xr3:uid="{2D0A6B2C-1AC8-4BDC-9B67-275B0640D44C}" name="Colonne15349"/>
    <tableColumn id="15350" xr3:uid="{04A2FDC8-2C0A-48FE-A0A6-B3236D2AFFFC}" name="Colonne15350"/>
    <tableColumn id="15351" xr3:uid="{50A26DC9-7984-42D4-8367-C3D54736F046}" name="Colonne15351"/>
    <tableColumn id="15352" xr3:uid="{D08A7146-BD41-4DB7-9706-5759B3C62821}" name="Colonne15352"/>
    <tableColumn id="15353" xr3:uid="{9CC37208-5348-4A53-804F-786E06FA4A68}" name="Colonne15353"/>
    <tableColumn id="15354" xr3:uid="{4B6B5EB2-2C4F-4349-9D87-63EB589C4E0D}" name="Colonne15354"/>
    <tableColumn id="15355" xr3:uid="{7C8BFC0E-C33D-4E05-A611-1769C21A2F43}" name="Colonne15355"/>
    <tableColumn id="15356" xr3:uid="{F449CAD5-6DEA-42E3-90DA-24C5C9BB88C1}" name="Colonne15356"/>
    <tableColumn id="15357" xr3:uid="{61A97B97-70EE-4FFD-AD7D-35074AF7B80F}" name="Colonne15357"/>
    <tableColumn id="15358" xr3:uid="{AFE75E3D-2A8B-4F09-85D6-16EE0B6A95DA}" name="Colonne15358"/>
    <tableColumn id="15359" xr3:uid="{4F835CAC-6CAD-4719-8720-FBE1B5805F4B}" name="Colonne15359"/>
    <tableColumn id="15360" xr3:uid="{FCA0D42E-6DC4-4F6D-908C-A94263826FD5}" name="Colonne15360"/>
    <tableColumn id="15361" xr3:uid="{92AE6E9D-C300-41F0-9E70-B707E9734BD0}" name="Colonne15361"/>
    <tableColumn id="15362" xr3:uid="{297885B9-4C2F-4CB3-92B7-E957A211882E}" name="Colonne15362"/>
    <tableColumn id="15363" xr3:uid="{A9459F21-4BF0-4EE1-A036-D35E84A46988}" name="Colonne15363"/>
    <tableColumn id="15364" xr3:uid="{2DDD1907-6DA6-49FA-B673-22D6F5C9E32D}" name="Colonne15364"/>
    <tableColumn id="15365" xr3:uid="{BD0AD20D-2A0D-4D8B-B035-2C47248E81EF}" name="Colonne15365"/>
    <tableColumn id="15366" xr3:uid="{419A3483-F26C-4072-8702-CFA306333D43}" name="Colonne15366"/>
    <tableColumn id="15367" xr3:uid="{9C077C91-95EC-4E7F-A408-1C05D227F221}" name="Colonne15367"/>
    <tableColumn id="15368" xr3:uid="{11A49348-26D1-47AA-B4FF-7B6F772A6A88}" name="Colonne15368"/>
    <tableColumn id="15369" xr3:uid="{8F4EF061-622A-4A5D-ABB0-F08FEE7D47F5}" name="Colonne15369"/>
    <tableColumn id="15370" xr3:uid="{0DDF57B9-3C34-46E1-A6EA-87F85EFF3464}" name="Colonne15370"/>
    <tableColumn id="15371" xr3:uid="{7FA790DE-ED2C-4392-9BED-6BBCB592A916}" name="Colonne15371"/>
    <tableColumn id="15372" xr3:uid="{7B670E8C-8CA5-4632-A29E-D4C20511DFCD}" name="Colonne15372"/>
    <tableColumn id="15373" xr3:uid="{FE692493-F459-45FB-BE19-1FE9CD3B7304}" name="Colonne15373"/>
    <tableColumn id="15374" xr3:uid="{586B8EA9-284D-4971-8286-981690A019BC}" name="Colonne15374"/>
    <tableColumn id="15375" xr3:uid="{687A6496-1CB0-439B-8C80-55B60C14E256}" name="Colonne15375"/>
    <tableColumn id="15376" xr3:uid="{99352079-E5D4-4FCD-83FB-9AC5DA6686E1}" name="Colonne15376"/>
    <tableColumn id="15377" xr3:uid="{E87E8DA1-A1FF-48FC-8004-19592AC599FD}" name="Colonne15377"/>
    <tableColumn id="15378" xr3:uid="{E4523034-9DB8-4697-869E-8FB81A250634}" name="Colonne15378"/>
    <tableColumn id="15379" xr3:uid="{19F4DF0D-95D6-48D7-9EE9-D38F4437DADC}" name="Colonne15379"/>
    <tableColumn id="15380" xr3:uid="{29171812-CA8E-49DB-9421-9454CB763E0B}" name="Colonne15380"/>
    <tableColumn id="15381" xr3:uid="{DE7FA89A-1247-4A83-9EB9-7C1E1EE25ACE}" name="Colonne15381"/>
    <tableColumn id="15382" xr3:uid="{1F1FA01D-6B05-4CC2-B0F6-D929BE7D24FD}" name="Colonne15382"/>
    <tableColumn id="15383" xr3:uid="{834BA70C-5987-4BB5-A48D-73782FE659F9}" name="Colonne15383"/>
    <tableColumn id="15384" xr3:uid="{4AC60A79-C0ED-4EEA-89A4-A4594112CFB9}" name="Colonne15384"/>
    <tableColumn id="15385" xr3:uid="{6DB4D72B-427B-420B-BDF2-D93F4512794D}" name="Colonne15385"/>
    <tableColumn id="15386" xr3:uid="{F35818F7-7230-4881-B29F-801CA65D9136}" name="Colonne15386"/>
    <tableColumn id="15387" xr3:uid="{81B5EBFC-4F00-4F9B-A06D-C9E0E1F7DD3B}" name="Colonne15387"/>
    <tableColumn id="15388" xr3:uid="{060ADD53-7BCD-4ED9-B405-8DF49EB471A6}" name="Colonne15388"/>
    <tableColumn id="15389" xr3:uid="{E4639458-B670-449E-965E-36E21B4D85E2}" name="Colonne15389"/>
    <tableColumn id="15390" xr3:uid="{BB9EAA29-4FBC-4A5B-AD7E-77D58FB1FD16}" name="Colonne15390"/>
    <tableColumn id="15391" xr3:uid="{A0D90018-1CFA-45FB-87FB-B062B50C3C5D}" name="Colonne15391"/>
    <tableColumn id="15392" xr3:uid="{CD9767FF-059B-4808-9C64-3AA572A8F856}" name="Colonne15392"/>
    <tableColumn id="15393" xr3:uid="{B5854640-CB51-4B59-B782-9462527FE4D7}" name="Colonne15393"/>
    <tableColumn id="15394" xr3:uid="{D2F49C8B-F8A9-4414-A357-7D5E1D1F186C}" name="Colonne15394"/>
    <tableColumn id="15395" xr3:uid="{168F8592-E224-4887-B0B1-6E42865B6A3D}" name="Colonne15395"/>
    <tableColumn id="15396" xr3:uid="{E8E008AB-196F-4C55-8756-FAE2AAF2ACC3}" name="Colonne15396"/>
    <tableColumn id="15397" xr3:uid="{2CCD322E-4A8E-42CA-B894-31EC11A891B5}" name="Colonne15397"/>
    <tableColumn id="15398" xr3:uid="{AE4ACDC1-416E-4996-B755-FDE17993FB59}" name="Colonne15398"/>
    <tableColumn id="15399" xr3:uid="{47AFC490-9FC5-410F-A6CC-1FCF783D5C54}" name="Colonne15399"/>
    <tableColumn id="15400" xr3:uid="{E5C607A2-91B1-4425-9DE5-B4BF4A11A6B6}" name="Colonne15400"/>
    <tableColumn id="15401" xr3:uid="{A7A57948-A369-4D22-A5B1-2629BF23AE0B}" name="Colonne15401"/>
    <tableColumn id="15402" xr3:uid="{839DF902-2A1F-4D16-B39F-2258BA13EED8}" name="Colonne15402"/>
    <tableColumn id="15403" xr3:uid="{C8DFF285-085F-432A-B678-E07261DD70F2}" name="Colonne15403"/>
    <tableColumn id="15404" xr3:uid="{D735C961-2067-413F-8F48-F9FF5521CD2A}" name="Colonne15404"/>
    <tableColumn id="15405" xr3:uid="{63E85BB1-6BCB-4188-BB25-3D70BCB56CC1}" name="Colonne15405"/>
    <tableColumn id="15406" xr3:uid="{72A7F364-C90A-4284-A5CA-C82DC511336C}" name="Colonne15406"/>
    <tableColumn id="15407" xr3:uid="{0E368FA4-3567-43F9-A014-7E290A6C0E7D}" name="Colonne15407"/>
    <tableColumn id="15408" xr3:uid="{38375589-C8E3-4DB2-BAC5-FE41199BA055}" name="Colonne15408"/>
    <tableColumn id="15409" xr3:uid="{17E1B695-004E-4FBF-8CDD-9D17A36022A0}" name="Colonne15409"/>
    <tableColumn id="15410" xr3:uid="{AF4CCFF7-DBB0-476A-ADAA-E4348AD2973B}" name="Colonne15410"/>
    <tableColumn id="15411" xr3:uid="{70D68009-5EDC-4CCC-9B8E-1D2EE72C4314}" name="Colonne15411"/>
    <tableColumn id="15412" xr3:uid="{265546FB-EC9B-4F6F-BDF7-6358E0F60671}" name="Colonne15412"/>
    <tableColumn id="15413" xr3:uid="{040B5B87-56F9-4B93-9F67-2A47CB4E3FCF}" name="Colonne15413"/>
    <tableColumn id="15414" xr3:uid="{2710A819-AF7E-45A6-A70A-167ACE46C6BE}" name="Colonne15414"/>
    <tableColumn id="15415" xr3:uid="{996FB694-BE5A-4087-A0B2-5BECA66DA031}" name="Colonne15415"/>
    <tableColumn id="15416" xr3:uid="{7DFC891D-98C6-4977-AE35-A5939CA2BA43}" name="Colonne15416"/>
    <tableColumn id="15417" xr3:uid="{9498FDF0-E556-48C5-B39A-A231C618F1DD}" name="Colonne15417"/>
    <tableColumn id="15418" xr3:uid="{B5C2448F-5DA5-4720-94A1-EB381CB858EF}" name="Colonne15418"/>
    <tableColumn id="15419" xr3:uid="{14CD3FCC-3ED5-49CB-B586-02B8C9B15F5F}" name="Colonne15419"/>
    <tableColumn id="15420" xr3:uid="{FA8C0C55-5163-4764-A6D9-F100F7AD1687}" name="Colonne15420"/>
    <tableColumn id="15421" xr3:uid="{25B44CBD-8E36-427C-BFD1-0A61FC969033}" name="Colonne15421"/>
    <tableColumn id="15422" xr3:uid="{5240A7F1-025A-4A74-86E7-32486B095225}" name="Colonne15422"/>
    <tableColumn id="15423" xr3:uid="{F9348BB2-6877-43A3-8C16-9643BBB8F930}" name="Colonne15423"/>
    <tableColumn id="15424" xr3:uid="{9C40296E-9177-4C39-9A72-A550756BCF7A}" name="Colonne15424"/>
    <tableColumn id="15425" xr3:uid="{BADF46AE-9216-4461-8C6A-C949C7086288}" name="Colonne15425"/>
    <tableColumn id="15426" xr3:uid="{0135FAE6-6DD4-4962-83E8-77F6E037A6A4}" name="Colonne15426"/>
    <tableColumn id="15427" xr3:uid="{E8BC9475-9BFD-4819-91DC-8DE5E6A8391D}" name="Colonne15427"/>
    <tableColumn id="15428" xr3:uid="{6D0B15FD-901E-4133-A3A5-E3CE472CADF2}" name="Colonne15428"/>
    <tableColumn id="15429" xr3:uid="{2EB025E4-BF31-43AE-84B7-AFD6FDFF5AD1}" name="Colonne15429"/>
    <tableColumn id="15430" xr3:uid="{99739859-8C02-4CDF-B2AA-243A4941FC32}" name="Colonne15430"/>
    <tableColumn id="15431" xr3:uid="{FDC3D8FD-5841-459B-8389-A5D92D055CCC}" name="Colonne15431"/>
    <tableColumn id="15432" xr3:uid="{CD7BE83B-98CC-4439-BB74-A8BF3C478A5C}" name="Colonne15432"/>
    <tableColumn id="15433" xr3:uid="{53991988-74F0-47D7-83FF-608A34E2620A}" name="Colonne15433"/>
    <tableColumn id="15434" xr3:uid="{18BAFB97-CFAB-4278-BDC4-A7D4472B89F9}" name="Colonne15434"/>
    <tableColumn id="15435" xr3:uid="{609FB222-FCC2-491A-BF2E-9AD9F3E1F098}" name="Colonne15435"/>
    <tableColumn id="15436" xr3:uid="{939EB2DB-1F9E-4995-8711-57A12325F3D9}" name="Colonne15436"/>
    <tableColumn id="15437" xr3:uid="{3730FEA4-E22C-494D-A453-C6B3DF43D7A8}" name="Colonne15437"/>
    <tableColumn id="15438" xr3:uid="{A3CA25EA-66FD-43CD-8854-D656E7188D71}" name="Colonne15438"/>
    <tableColumn id="15439" xr3:uid="{448E6935-5BC1-4A24-A3E5-FDDEDA88F284}" name="Colonne15439"/>
    <tableColumn id="15440" xr3:uid="{E072EB5F-15F4-4933-8B02-3564EAAEA5FB}" name="Colonne15440"/>
    <tableColumn id="15441" xr3:uid="{66311029-A57C-4395-B7DC-008D021E4C46}" name="Colonne15441"/>
    <tableColumn id="15442" xr3:uid="{4C1B8142-C372-4517-8875-2865C9735140}" name="Colonne15442"/>
    <tableColumn id="15443" xr3:uid="{D1C8E865-053E-4DEE-907D-B56EEC2BF5ED}" name="Colonne15443"/>
    <tableColumn id="15444" xr3:uid="{FFE2F1F5-9D5B-40D9-9E68-D487AFB69463}" name="Colonne15444"/>
    <tableColumn id="15445" xr3:uid="{CAAC3FBF-A4EB-4F21-9A77-8AEC545C5ACC}" name="Colonne15445"/>
    <tableColumn id="15446" xr3:uid="{50BF991C-72E9-4D64-8F82-52BA29FEA585}" name="Colonne15446"/>
    <tableColumn id="15447" xr3:uid="{08157826-FD9B-4E26-89F6-BE274CA230A4}" name="Colonne15447"/>
    <tableColumn id="15448" xr3:uid="{D95D5716-C1FE-4FE6-A1A0-C18D1CB9CA14}" name="Colonne15448"/>
    <tableColumn id="15449" xr3:uid="{78E3A9C4-466F-4893-A594-C65C9FFF6FE2}" name="Colonne15449"/>
    <tableColumn id="15450" xr3:uid="{1A460AFD-039B-45FD-A833-FEFD5F10C18B}" name="Colonne15450"/>
    <tableColumn id="15451" xr3:uid="{2C31C4B9-A27D-4B17-8383-9CBBD55393F1}" name="Colonne15451"/>
    <tableColumn id="15452" xr3:uid="{3607A214-2E1D-4F15-A772-171F8C5CE871}" name="Colonne15452"/>
    <tableColumn id="15453" xr3:uid="{98D55D21-D376-48F7-817D-B5BC5B5D3E61}" name="Colonne15453"/>
    <tableColumn id="15454" xr3:uid="{496F5034-982E-4861-A27C-F0008BD3068A}" name="Colonne15454"/>
    <tableColumn id="15455" xr3:uid="{1D81035D-676D-47CD-9C86-8EF391BA19CC}" name="Colonne15455"/>
    <tableColumn id="15456" xr3:uid="{78C59CF3-78FB-4ABB-B34F-D2AA37B69422}" name="Colonne15456"/>
    <tableColumn id="15457" xr3:uid="{48BF3977-6160-4A6B-88A5-33B31D3F7AEF}" name="Colonne15457"/>
    <tableColumn id="15458" xr3:uid="{8118D9CD-BC32-43CB-90CA-CF565CF464D3}" name="Colonne15458"/>
    <tableColumn id="15459" xr3:uid="{641EDC2F-F094-4CBB-8F12-146EFE8AF2BD}" name="Colonne15459"/>
    <tableColumn id="15460" xr3:uid="{FEF13897-0CF4-407C-96B9-CED82670669A}" name="Colonne15460"/>
    <tableColumn id="15461" xr3:uid="{32D01E96-5A75-4470-BC74-4981E3646128}" name="Colonne15461"/>
    <tableColumn id="15462" xr3:uid="{8BAB06CB-5D8C-419C-BF18-E72BA121C576}" name="Colonne15462"/>
    <tableColumn id="15463" xr3:uid="{9A143419-A351-464C-A668-31512023CC12}" name="Colonne15463"/>
    <tableColumn id="15464" xr3:uid="{E185141A-0ADE-4D08-B8A0-840F3F690A74}" name="Colonne15464"/>
    <tableColumn id="15465" xr3:uid="{75ABF77F-FCFC-4A1A-BC87-2103A14ACFC4}" name="Colonne15465"/>
    <tableColumn id="15466" xr3:uid="{145173B6-56FE-4DD7-A926-3E2CBF8507F2}" name="Colonne15466"/>
    <tableColumn id="15467" xr3:uid="{15AE890A-DC6F-45D6-811C-D1A178722A66}" name="Colonne15467"/>
    <tableColumn id="15468" xr3:uid="{CAFB60D0-C160-46B1-8FE8-B0397DFF1826}" name="Colonne15468"/>
    <tableColumn id="15469" xr3:uid="{FAA01761-92D7-4916-9DF8-B37CEEBF40E1}" name="Colonne15469"/>
    <tableColumn id="15470" xr3:uid="{44280880-F25C-4E8B-BFF4-92B085FDD171}" name="Colonne15470"/>
    <tableColumn id="15471" xr3:uid="{7E337519-E548-47CF-B452-88C561B0A0DE}" name="Colonne15471"/>
    <tableColumn id="15472" xr3:uid="{A8470E63-F75E-482F-92CE-C3B4A4F0D685}" name="Colonne15472"/>
    <tableColumn id="15473" xr3:uid="{9C79CF3A-FDEF-45CF-96D3-A3A5BC6C7FAD}" name="Colonne15473"/>
    <tableColumn id="15474" xr3:uid="{3F9291EE-B4FA-47A9-9D5C-36A83BF82A33}" name="Colonne15474"/>
    <tableColumn id="15475" xr3:uid="{98134E69-2906-436F-BF9F-B5F2466F5EE4}" name="Colonne15475"/>
    <tableColumn id="15476" xr3:uid="{9C77307B-AA8A-4408-8BA4-498BEF13B9E9}" name="Colonne15476"/>
    <tableColumn id="15477" xr3:uid="{CA50FB8B-4410-4B03-A9A8-487C09217F14}" name="Colonne15477"/>
    <tableColumn id="15478" xr3:uid="{65AFF8E3-88D4-49B5-BCB8-5523923A94E2}" name="Colonne15478"/>
    <tableColumn id="15479" xr3:uid="{6F6F78E7-9C6D-4D4D-AD49-63C4686F7129}" name="Colonne15479"/>
    <tableColumn id="15480" xr3:uid="{4887D269-FBFC-4082-B045-D1491208E451}" name="Colonne15480"/>
    <tableColumn id="15481" xr3:uid="{80558A9A-254D-4609-B815-21211CCDC4BD}" name="Colonne15481"/>
    <tableColumn id="15482" xr3:uid="{97DE0410-D7C4-459E-B2D7-BE687ABCB2A7}" name="Colonne15482"/>
    <tableColumn id="15483" xr3:uid="{82153372-8778-4C8A-87DD-A3A523E8F577}" name="Colonne15483"/>
    <tableColumn id="15484" xr3:uid="{8116D3DD-99BA-432E-BE52-B4E6E29C7E7B}" name="Colonne15484"/>
    <tableColumn id="15485" xr3:uid="{425D8464-CA5B-4F3E-B896-FB059A22B170}" name="Colonne15485"/>
    <tableColumn id="15486" xr3:uid="{C9B0B43C-A959-4AC1-882C-131461A0352C}" name="Colonne15486"/>
    <tableColumn id="15487" xr3:uid="{974E6483-A44A-46B2-800C-30730E255A32}" name="Colonne15487"/>
    <tableColumn id="15488" xr3:uid="{161A1EE9-09B5-4D21-9A5A-432011DCE39D}" name="Colonne15488"/>
    <tableColumn id="15489" xr3:uid="{73997233-EEF1-4712-BB69-116F2DA42C82}" name="Colonne15489"/>
    <tableColumn id="15490" xr3:uid="{78BCC192-8D16-4879-9A45-739963FDF7EC}" name="Colonne15490"/>
    <tableColumn id="15491" xr3:uid="{55190CD0-C5B6-44D8-B7AD-3A113A273F0C}" name="Colonne15491"/>
    <tableColumn id="15492" xr3:uid="{26109143-9CEF-4601-9E6D-F3242F968220}" name="Colonne15492"/>
    <tableColumn id="15493" xr3:uid="{B635715C-5DD8-40C4-B19E-C900A9C3FEDB}" name="Colonne15493"/>
    <tableColumn id="15494" xr3:uid="{22ED52EE-F5A1-4A95-A245-02056A2204A7}" name="Colonne15494"/>
    <tableColumn id="15495" xr3:uid="{1B5E3B03-7FCF-4A35-86F9-21AB6E7AD9D8}" name="Colonne15495"/>
    <tableColumn id="15496" xr3:uid="{1CE9BA9D-03D8-4699-B1E4-705EA403BB9D}" name="Colonne15496"/>
    <tableColumn id="15497" xr3:uid="{3EBC75BC-3DE5-4BD6-B1AF-D52237909F9A}" name="Colonne15497"/>
    <tableColumn id="15498" xr3:uid="{D667321A-16AD-4516-A18E-BF79F5A09375}" name="Colonne15498"/>
    <tableColumn id="15499" xr3:uid="{0D1930A4-62AA-4EEF-B77F-FF669E73EDA0}" name="Colonne15499"/>
    <tableColumn id="15500" xr3:uid="{2AAB74AC-3A3F-4E38-80B1-633F49C56777}" name="Colonne15500"/>
    <tableColumn id="15501" xr3:uid="{11E4832A-65B7-40CB-A975-F338957804A2}" name="Colonne15501"/>
    <tableColumn id="15502" xr3:uid="{DE613C1A-81B9-43B1-8685-DE1A402D3B1D}" name="Colonne15502"/>
    <tableColumn id="15503" xr3:uid="{A4F202C9-E6A8-4658-B79D-3606BD6536D1}" name="Colonne15503"/>
    <tableColumn id="15504" xr3:uid="{1E513B96-9FBA-49A9-B30C-006E2D64D43D}" name="Colonne15504"/>
    <tableColumn id="15505" xr3:uid="{B36CDCC4-4935-452A-905F-3211B9E145CB}" name="Colonne15505"/>
    <tableColumn id="15506" xr3:uid="{603AAA05-4B70-43FD-ACB8-FD6098ED33EA}" name="Colonne15506"/>
    <tableColumn id="15507" xr3:uid="{82D2A00A-215E-448D-B0D8-DCBF04CFD3B0}" name="Colonne15507"/>
    <tableColumn id="15508" xr3:uid="{5E34F7E1-3E30-4000-B014-AE4BDA820DD2}" name="Colonne15508"/>
    <tableColumn id="15509" xr3:uid="{684B2605-730B-4CF7-ACC2-C6A3063B80C8}" name="Colonne15509"/>
    <tableColumn id="15510" xr3:uid="{481BBC7D-2E3E-48D4-B14D-E5F91ADE95E1}" name="Colonne15510"/>
    <tableColumn id="15511" xr3:uid="{99D4E20E-C97B-468F-964E-03CE21E0DBA2}" name="Colonne15511"/>
    <tableColumn id="15512" xr3:uid="{22AA4DF1-F408-4DE1-A795-65321C912A48}" name="Colonne15512"/>
    <tableColumn id="15513" xr3:uid="{63DA479B-6B0D-4A7E-AFF2-8A1585203F0D}" name="Colonne15513"/>
    <tableColumn id="15514" xr3:uid="{1179F571-6342-4380-B53A-004F7816C497}" name="Colonne15514"/>
    <tableColumn id="15515" xr3:uid="{230ED3BE-5183-4301-8A41-B57876062419}" name="Colonne15515"/>
    <tableColumn id="15516" xr3:uid="{A6ECB5CD-DC7E-472F-BB0E-C220D639FEF5}" name="Colonne15516"/>
    <tableColumn id="15517" xr3:uid="{2B825D9A-3F26-487D-A148-01BB54D2B756}" name="Colonne15517"/>
    <tableColumn id="15518" xr3:uid="{AA3DD9F5-2155-4037-9A8D-1ECE4C9B23F4}" name="Colonne15518"/>
    <tableColumn id="15519" xr3:uid="{C5C9E437-023A-4657-B169-C3679ED154D5}" name="Colonne15519"/>
    <tableColumn id="15520" xr3:uid="{20C82FA5-8BD1-458F-88DA-AE1D7068CE3C}" name="Colonne15520"/>
    <tableColumn id="15521" xr3:uid="{923EA6FA-9CC2-40D7-93E2-C8932408F394}" name="Colonne15521"/>
    <tableColumn id="15522" xr3:uid="{7FEFE356-1D83-4FEE-828C-4B60BAB0C439}" name="Colonne15522"/>
    <tableColumn id="15523" xr3:uid="{A84EDC8D-1E8A-408B-B8E5-5C4C1259A94E}" name="Colonne15523"/>
    <tableColumn id="15524" xr3:uid="{931982C5-CF9D-4E0D-BCBF-54F9C7B9E3A7}" name="Colonne15524"/>
    <tableColumn id="15525" xr3:uid="{52B6F38E-D1A3-4FEE-BDEE-BA50A830F7F6}" name="Colonne15525"/>
    <tableColumn id="15526" xr3:uid="{916B11A9-379C-4FEB-8F5A-6BFCEA076F9C}" name="Colonne15526"/>
    <tableColumn id="15527" xr3:uid="{A87938B2-814C-485C-A227-60CCACEF0382}" name="Colonne15527"/>
    <tableColumn id="15528" xr3:uid="{DADEAFAA-BD09-43F2-8E00-C0F5B91E8BFB}" name="Colonne15528"/>
    <tableColumn id="15529" xr3:uid="{29E02DC4-93AD-45EA-8235-8C81D7CE236B}" name="Colonne15529"/>
    <tableColumn id="15530" xr3:uid="{ED63CB0C-1BB5-4209-BED9-B975D0CD667B}" name="Colonne15530"/>
    <tableColumn id="15531" xr3:uid="{BE6AA0F2-36A6-49EE-8878-B13C51364193}" name="Colonne15531"/>
    <tableColumn id="15532" xr3:uid="{6A28E998-74AD-4B15-9502-42C1A853648F}" name="Colonne15532"/>
    <tableColumn id="15533" xr3:uid="{C768919D-26F0-445C-BAB1-CDBB4C255F79}" name="Colonne15533"/>
    <tableColumn id="15534" xr3:uid="{0FB3C5A7-FC02-468E-91B1-129350AE5A6C}" name="Colonne15534"/>
    <tableColumn id="15535" xr3:uid="{DD28A48A-0AA1-4971-A800-9AA330401FE1}" name="Colonne15535"/>
    <tableColumn id="15536" xr3:uid="{384002C4-FBB0-447D-A85D-25834D18B919}" name="Colonne15536"/>
    <tableColumn id="15537" xr3:uid="{637346C8-09CF-4290-813B-B9CB80F4E5D2}" name="Colonne15537"/>
    <tableColumn id="15538" xr3:uid="{AAB4275E-3EAB-467C-BD71-23A812D3BF03}" name="Colonne15538"/>
    <tableColumn id="15539" xr3:uid="{1E991360-3CE7-469A-9684-40DF9B7BD7BC}" name="Colonne15539"/>
    <tableColumn id="15540" xr3:uid="{C62DE2AA-56AA-4D67-AEDC-21BBB12506DE}" name="Colonne15540"/>
    <tableColumn id="15541" xr3:uid="{6107442A-4FB7-44C0-B5E4-752B162A6B3D}" name="Colonne15541"/>
    <tableColumn id="15542" xr3:uid="{C5A6325A-1D44-4081-ABFE-BD916E408519}" name="Colonne15542"/>
    <tableColumn id="15543" xr3:uid="{8758559E-C39E-4046-8A27-2D50176E3FCB}" name="Colonne15543"/>
    <tableColumn id="15544" xr3:uid="{C5F5CA64-6D97-4540-80CD-F3D910153FCE}" name="Colonne15544"/>
    <tableColumn id="15545" xr3:uid="{06934193-8E6B-4126-B992-67C9117334E4}" name="Colonne15545"/>
    <tableColumn id="15546" xr3:uid="{93A06809-9AFA-4870-9FB6-95645FB0DB13}" name="Colonne15546"/>
    <tableColumn id="15547" xr3:uid="{9F14FF72-764E-443A-A91E-24CD06D2453E}" name="Colonne15547"/>
    <tableColumn id="15548" xr3:uid="{CE2B731F-C7D9-4A58-89AA-F4E63D0D904C}" name="Colonne15548"/>
    <tableColumn id="15549" xr3:uid="{D28CCAC2-7489-4F3E-B58A-106E5347972C}" name="Colonne15549"/>
    <tableColumn id="15550" xr3:uid="{03172DBC-49E7-4B5D-97AF-BFE06CCC086E}" name="Colonne15550"/>
    <tableColumn id="15551" xr3:uid="{374A5390-CC6C-4F9C-B454-C98391435E72}" name="Colonne15551"/>
    <tableColumn id="15552" xr3:uid="{86B47946-0E3A-4446-A9E4-0E31D4B34A80}" name="Colonne15552"/>
    <tableColumn id="15553" xr3:uid="{CE49B4DB-77F4-4B4D-B692-1A0650F58787}" name="Colonne15553"/>
    <tableColumn id="15554" xr3:uid="{DD274DDB-4B5A-4DBD-84D2-417481AD3E95}" name="Colonne15554"/>
    <tableColumn id="15555" xr3:uid="{8B06D233-4298-4D62-A6D6-7E5D87EBA017}" name="Colonne15555"/>
    <tableColumn id="15556" xr3:uid="{5FEB6467-B5CE-4640-928B-2D85A10EB6E4}" name="Colonne15556"/>
    <tableColumn id="15557" xr3:uid="{78329FF2-C5B6-4A2F-8BFA-1CC9171A648E}" name="Colonne15557"/>
    <tableColumn id="15558" xr3:uid="{E29A5297-68BE-4128-9390-6D139B481C68}" name="Colonne15558"/>
    <tableColumn id="15559" xr3:uid="{30DF037C-CDE6-4718-981F-8289BAF7BBDC}" name="Colonne15559"/>
    <tableColumn id="15560" xr3:uid="{2CCDB314-C8F1-4291-9B48-1A63FE23453B}" name="Colonne15560"/>
    <tableColumn id="15561" xr3:uid="{F23BDB74-5331-4AB0-B2EE-267B7372306C}" name="Colonne15561"/>
    <tableColumn id="15562" xr3:uid="{4510D93E-7ACF-408F-A38C-B5D8B3BD5DC5}" name="Colonne15562"/>
    <tableColumn id="15563" xr3:uid="{E02BB71F-F9A6-4947-A576-9788E34CA36D}" name="Colonne15563"/>
    <tableColumn id="15564" xr3:uid="{9767396A-DC1D-45EE-8341-B3955A456A25}" name="Colonne15564"/>
    <tableColumn id="15565" xr3:uid="{ACD21773-F3BD-44BF-AA6D-02ABEC338DB2}" name="Colonne15565"/>
    <tableColumn id="15566" xr3:uid="{66097BA0-96B1-4EBF-B645-2466351F5042}" name="Colonne15566"/>
    <tableColumn id="15567" xr3:uid="{7EF26AD8-C54C-40AF-A4AC-119C5EC5B9CC}" name="Colonne15567"/>
    <tableColumn id="15568" xr3:uid="{3E05B98F-A4E4-4308-AA89-CE0450F6FA92}" name="Colonne15568"/>
    <tableColumn id="15569" xr3:uid="{A79E6589-DDB0-4130-A744-111D10CB2392}" name="Colonne15569"/>
    <tableColumn id="15570" xr3:uid="{D6E4EAEC-5208-481A-9F1C-8B43DB2715A9}" name="Colonne15570"/>
    <tableColumn id="15571" xr3:uid="{04361AE1-C87E-439F-AB8B-37A3140E1397}" name="Colonne15571"/>
    <tableColumn id="15572" xr3:uid="{8BDBBD83-51FE-4C21-87A3-F23C6E09CF3A}" name="Colonne15572"/>
    <tableColumn id="15573" xr3:uid="{97E7F2BF-4A33-4C4C-84F8-32E0E954AA87}" name="Colonne15573"/>
    <tableColumn id="15574" xr3:uid="{B5AB27C5-31B3-48EA-A9CC-6DBDE93AE7F1}" name="Colonne15574"/>
    <tableColumn id="15575" xr3:uid="{475D5DE0-75A1-4A69-8D27-4C04E4AE751D}" name="Colonne15575"/>
    <tableColumn id="15576" xr3:uid="{DE7ED477-C38F-49D8-A36F-DC1DAAD213A6}" name="Colonne15576"/>
    <tableColumn id="15577" xr3:uid="{8265CB63-C6CF-48D2-98D8-433AFCFBF751}" name="Colonne15577"/>
    <tableColumn id="15578" xr3:uid="{22EE4919-5BE9-477A-8B8C-139897B7AC1C}" name="Colonne15578"/>
    <tableColumn id="15579" xr3:uid="{4A03DE30-B158-439B-A4F1-81BEF5AB54AF}" name="Colonne15579"/>
    <tableColumn id="15580" xr3:uid="{380EA8A6-22E3-4570-AD48-EF6751DA8FC9}" name="Colonne15580"/>
    <tableColumn id="15581" xr3:uid="{72B20F64-B1C5-417F-BC94-6599F113A336}" name="Colonne15581"/>
    <tableColumn id="15582" xr3:uid="{04756BFA-DACD-42F8-BC6E-DB0C580C39BA}" name="Colonne15582"/>
    <tableColumn id="15583" xr3:uid="{F9BE9E51-23C7-4153-A86F-91C61722E802}" name="Colonne15583"/>
    <tableColumn id="15584" xr3:uid="{00DE25E8-0005-41ED-91B4-550250FC3D92}" name="Colonne15584"/>
    <tableColumn id="15585" xr3:uid="{B01288BC-051A-47BA-A320-DAB756A365A1}" name="Colonne15585"/>
    <tableColumn id="15586" xr3:uid="{BABB97E0-AB3E-4DCD-A2F1-CF3D58562D0C}" name="Colonne15586"/>
    <tableColumn id="15587" xr3:uid="{C263AFED-BF02-4C30-9C3E-D93FCE7EBCBA}" name="Colonne15587"/>
    <tableColumn id="15588" xr3:uid="{62FA0986-45C9-48A2-867C-631B14C6C556}" name="Colonne15588"/>
    <tableColumn id="15589" xr3:uid="{A8897248-92EC-4E51-B6CE-15D8C9763362}" name="Colonne15589"/>
    <tableColumn id="15590" xr3:uid="{1440EE34-2554-4453-ADFF-365364CE2E85}" name="Colonne15590"/>
    <tableColumn id="15591" xr3:uid="{A3C35E81-E400-4229-9CDB-0EF5F068B8A2}" name="Colonne15591"/>
    <tableColumn id="15592" xr3:uid="{DB010202-F501-4782-A944-9AA9858C0046}" name="Colonne15592"/>
    <tableColumn id="15593" xr3:uid="{057327AA-304C-4AC6-8644-822283142DF9}" name="Colonne15593"/>
    <tableColumn id="15594" xr3:uid="{D15929B8-15BF-47DE-A483-271FC6E14ABE}" name="Colonne15594"/>
    <tableColumn id="15595" xr3:uid="{8164CE1C-EF3E-41A2-B47D-41F2CECBF98B}" name="Colonne15595"/>
    <tableColumn id="15596" xr3:uid="{1B162953-AF93-4929-B181-3CDA95CF5B33}" name="Colonne15596"/>
    <tableColumn id="15597" xr3:uid="{0F7DAAFC-B217-4F3D-81DA-052571B30657}" name="Colonne15597"/>
    <tableColumn id="15598" xr3:uid="{B9462AE1-CA61-4AEB-B8AA-6DD1E3FF1A33}" name="Colonne15598"/>
    <tableColumn id="15599" xr3:uid="{592BBDB7-9B7A-4596-BEF7-A9FF8B93A384}" name="Colonne15599"/>
    <tableColumn id="15600" xr3:uid="{D5FE06A8-35EE-42E7-A1DB-D4841581D1C6}" name="Colonne15600"/>
    <tableColumn id="15601" xr3:uid="{9AD42FD0-D58F-434F-AE01-484BEBF06405}" name="Colonne15601"/>
    <tableColumn id="15602" xr3:uid="{587EDDA4-3306-4429-B242-ADEC55D26AEA}" name="Colonne15602"/>
    <tableColumn id="15603" xr3:uid="{C18888D8-180E-4E4A-BE85-F4BDA22A73D7}" name="Colonne15603"/>
    <tableColumn id="15604" xr3:uid="{CE5064E0-7CBD-4303-BF17-F5A5003D546B}" name="Colonne15604"/>
    <tableColumn id="15605" xr3:uid="{46B17467-CF58-4E8B-9504-B89F0B616949}" name="Colonne15605"/>
    <tableColumn id="15606" xr3:uid="{FA82A5D8-B306-4173-80CF-E263E1090BD9}" name="Colonne15606"/>
    <tableColumn id="15607" xr3:uid="{7D56F58D-3C3D-499D-8E59-70006940E2C1}" name="Colonne15607"/>
    <tableColumn id="15608" xr3:uid="{7E1D1E4E-DA25-46F3-9343-72391D281490}" name="Colonne15608"/>
    <tableColumn id="15609" xr3:uid="{150A55C9-82F9-4F2F-BA08-AB127B07AF33}" name="Colonne15609"/>
    <tableColumn id="15610" xr3:uid="{0886CEE6-6678-4CCD-8B50-FA973579FA5F}" name="Colonne15610"/>
    <tableColumn id="15611" xr3:uid="{CC250EB3-8CBF-4BF5-8825-27C4940A1AB4}" name="Colonne15611"/>
    <tableColumn id="15612" xr3:uid="{3F70E2B7-F2CC-49D0-83FD-6AD260940C67}" name="Colonne15612"/>
    <tableColumn id="15613" xr3:uid="{6B41CA5F-1FE6-44D8-8DD7-AC895D62CF39}" name="Colonne15613"/>
    <tableColumn id="15614" xr3:uid="{A235E079-6839-4B12-A81D-3C787F51452D}" name="Colonne15614"/>
    <tableColumn id="15615" xr3:uid="{1D28BA85-E912-4853-8B17-F0FA5B7FE402}" name="Colonne15615"/>
    <tableColumn id="15616" xr3:uid="{F7C5B3C7-3848-4336-8CA7-4588D990B319}" name="Colonne15616"/>
    <tableColumn id="15617" xr3:uid="{EFA71CF8-EEE7-4EFD-8726-3F103541E2FD}" name="Colonne15617"/>
    <tableColumn id="15618" xr3:uid="{C93719DB-D1D6-421A-B1B2-F03325222C2A}" name="Colonne15618"/>
    <tableColumn id="15619" xr3:uid="{4BB256A4-7518-4FED-80C6-091586F77DB3}" name="Colonne15619"/>
    <tableColumn id="15620" xr3:uid="{48133CFB-5809-4D75-B0CC-E07F99243E8D}" name="Colonne15620"/>
    <tableColumn id="15621" xr3:uid="{012FAD08-07D1-44A5-B8B5-09BC294CEC9E}" name="Colonne15621"/>
    <tableColumn id="15622" xr3:uid="{14A7B45C-BC6B-4D0C-B5CB-EEED3B5A87CF}" name="Colonne15622"/>
    <tableColumn id="15623" xr3:uid="{3D95342E-A486-46AE-8933-66B5EA4CB749}" name="Colonne15623"/>
    <tableColumn id="15624" xr3:uid="{CA801FE3-99EC-45F6-928B-4DAF8CDCCF8C}" name="Colonne15624"/>
    <tableColumn id="15625" xr3:uid="{64C57626-2E3F-497A-98CE-B8CFAE6FE250}" name="Colonne15625"/>
    <tableColumn id="15626" xr3:uid="{EC1B5D41-D017-404F-96E8-DC8F9A0680EA}" name="Colonne15626"/>
    <tableColumn id="15627" xr3:uid="{210AD2E4-10A8-4936-95BF-CC75C3CA005B}" name="Colonne15627"/>
    <tableColumn id="15628" xr3:uid="{9364BF52-5EF4-4103-879D-61E7321A1256}" name="Colonne15628"/>
    <tableColumn id="15629" xr3:uid="{AAB2EDFA-18CD-40D9-ABEC-3F950851B189}" name="Colonne15629"/>
    <tableColumn id="15630" xr3:uid="{95F7448F-6E65-4B1F-BB13-B7667EEC7F10}" name="Colonne15630"/>
    <tableColumn id="15631" xr3:uid="{199DC55E-AEB6-42F7-A684-0A2C16EA5A9C}" name="Colonne15631"/>
    <tableColumn id="15632" xr3:uid="{A5B79AF4-97B2-4738-AE7C-7961BCB2A899}" name="Colonne15632"/>
    <tableColumn id="15633" xr3:uid="{C811E06C-B7CF-441B-8290-81EA7EACC164}" name="Colonne15633"/>
    <tableColumn id="15634" xr3:uid="{4A86DBF5-160C-4DA2-ADE7-3DEE1A37F879}" name="Colonne15634"/>
    <tableColumn id="15635" xr3:uid="{62B03AF7-B429-45D5-8E6D-7760DEC6A2BA}" name="Colonne15635"/>
    <tableColumn id="15636" xr3:uid="{8743A2A7-9ECD-449B-B1F5-2F827A557617}" name="Colonne15636"/>
    <tableColumn id="15637" xr3:uid="{5DFE9A4A-64A9-4E0E-886D-D1A28EEF0FA6}" name="Colonne15637"/>
    <tableColumn id="15638" xr3:uid="{18C89027-4655-4A50-9E3C-45359A0A54F1}" name="Colonne15638"/>
    <tableColumn id="15639" xr3:uid="{B8B3E0A5-E854-42D8-A852-4379FCF8147D}" name="Colonne15639"/>
    <tableColumn id="15640" xr3:uid="{F8EB3181-C2A3-4615-9716-CD62DA8DEE1B}" name="Colonne15640"/>
    <tableColumn id="15641" xr3:uid="{3ADAD155-A085-4236-93BA-74F3765179BA}" name="Colonne15641"/>
    <tableColumn id="15642" xr3:uid="{C55E81F0-99A2-482C-B307-35C600607C21}" name="Colonne15642"/>
    <tableColumn id="15643" xr3:uid="{AF694199-2E14-4838-ABFE-3E526777A914}" name="Colonne15643"/>
    <tableColumn id="15644" xr3:uid="{F4A4BEDE-07F8-41E7-B474-498C75C48369}" name="Colonne15644"/>
    <tableColumn id="15645" xr3:uid="{4E82A50E-6541-44EE-A7D9-029F09B7CABB}" name="Colonne15645"/>
    <tableColumn id="15646" xr3:uid="{A39F3365-E32B-4C29-9080-013C577EF051}" name="Colonne15646"/>
    <tableColumn id="15647" xr3:uid="{0C013F20-653A-4A99-97BA-8C1B94E59F0E}" name="Colonne15647"/>
    <tableColumn id="15648" xr3:uid="{DFDA5726-0ABD-4138-A5A0-25D5D0D65ACE}" name="Colonne15648"/>
    <tableColumn id="15649" xr3:uid="{90EA1E38-C245-493A-AC91-F0319C5C489C}" name="Colonne15649"/>
    <tableColumn id="15650" xr3:uid="{FDED805E-2287-45B6-A94A-39B9924C05C6}" name="Colonne15650"/>
    <tableColumn id="15651" xr3:uid="{E199EF91-EF11-45D0-98AF-C2C6DC316140}" name="Colonne15651"/>
    <tableColumn id="15652" xr3:uid="{4EFE3990-73E1-472D-8ACC-3EAC0C931A0D}" name="Colonne15652"/>
    <tableColumn id="15653" xr3:uid="{7F6124E7-9024-47BD-9498-F886347FBE2B}" name="Colonne15653"/>
    <tableColumn id="15654" xr3:uid="{FC8CF436-28F7-40D6-839A-AAFC7892B3FE}" name="Colonne15654"/>
    <tableColumn id="15655" xr3:uid="{75754973-0BD9-4EBE-9869-B430A8BD5889}" name="Colonne15655"/>
    <tableColumn id="15656" xr3:uid="{FE51A098-18F5-4008-A9CF-AF43E8BBDB54}" name="Colonne15656"/>
    <tableColumn id="15657" xr3:uid="{F089278C-275A-4985-ABF1-6BF205D6E173}" name="Colonne15657"/>
    <tableColumn id="15658" xr3:uid="{F9DFF144-1D2E-4AEA-B9CD-31BC30082DF5}" name="Colonne15658"/>
    <tableColumn id="15659" xr3:uid="{4EB22B60-3C94-45D8-BCEF-319251C620DF}" name="Colonne15659"/>
    <tableColumn id="15660" xr3:uid="{C274F7A9-BB96-4B21-8332-C64108AC0842}" name="Colonne15660"/>
    <tableColumn id="15661" xr3:uid="{B4ED1E03-21D1-4CDE-B46D-FC8235163CA3}" name="Colonne15661"/>
    <tableColumn id="15662" xr3:uid="{5AE95F1E-B4AC-4D5E-A9B4-1B1ECAE313FF}" name="Colonne15662"/>
    <tableColumn id="15663" xr3:uid="{D4D29D8C-F8C7-4E17-93EE-9B3B3106254B}" name="Colonne15663"/>
    <tableColumn id="15664" xr3:uid="{9F887B8A-E814-4950-8D1A-5803A81FC408}" name="Colonne15664"/>
    <tableColumn id="15665" xr3:uid="{046AC86D-E518-4181-BD08-4B81701D52D3}" name="Colonne15665"/>
    <tableColumn id="15666" xr3:uid="{917AAA30-21CA-4AF7-B0B2-896B5A720A11}" name="Colonne15666"/>
    <tableColumn id="15667" xr3:uid="{05C2D559-2A58-4AD2-A109-76BC3ECFDA38}" name="Colonne15667"/>
    <tableColumn id="15668" xr3:uid="{812A55F1-6839-4709-A734-3624C346020E}" name="Colonne15668"/>
    <tableColumn id="15669" xr3:uid="{71EF209F-9278-46D8-BCC4-E79D466E000A}" name="Colonne15669"/>
    <tableColumn id="15670" xr3:uid="{5DC73643-85DF-438B-9755-4E8E4B83CE93}" name="Colonne15670"/>
    <tableColumn id="15671" xr3:uid="{5974F328-FE1D-4238-A984-5E54F61788B3}" name="Colonne15671"/>
    <tableColumn id="15672" xr3:uid="{3957F331-891E-4F62-8FD9-5E2DB05D8CC1}" name="Colonne15672"/>
    <tableColumn id="15673" xr3:uid="{0655B6AE-56F5-4852-803D-9BD9890182FA}" name="Colonne15673"/>
    <tableColumn id="15674" xr3:uid="{D3E5F385-B5F5-47CC-A59B-48AB6EA18BDD}" name="Colonne15674"/>
    <tableColumn id="15675" xr3:uid="{F9A3F99D-6295-4E6B-B6F1-D59820466893}" name="Colonne15675"/>
    <tableColumn id="15676" xr3:uid="{5F89EA83-F5CE-4713-92E7-2B95CD2BBA3D}" name="Colonne15676"/>
    <tableColumn id="15677" xr3:uid="{0F90B3F1-1E7E-40D5-90A3-672C92E7C400}" name="Colonne15677"/>
    <tableColumn id="15678" xr3:uid="{5EF55127-8624-494D-B345-CDEA2CA6C036}" name="Colonne15678"/>
    <tableColumn id="15679" xr3:uid="{5C665AD3-9167-4161-8FD4-315AC7B17215}" name="Colonne15679"/>
    <tableColumn id="15680" xr3:uid="{4C901D27-47E9-43DF-A9D4-1DC19A59832C}" name="Colonne15680"/>
    <tableColumn id="15681" xr3:uid="{DCFAE6EB-F747-4E98-9B09-D989E755AD63}" name="Colonne15681"/>
    <tableColumn id="15682" xr3:uid="{11882954-1674-4DB3-A6CD-2BEE1D2D20EB}" name="Colonne15682"/>
    <tableColumn id="15683" xr3:uid="{0AAEFE4D-CE82-4841-A7E5-F73B9D260A7A}" name="Colonne15683"/>
    <tableColumn id="15684" xr3:uid="{8E6A4D7A-ECD9-41F0-83D7-71209D734422}" name="Colonne15684"/>
    <tableColumn id="15685" xr3:uid="{41CCDD97-9A04-4023-BF32-601DB9FCF048}" name="Colonne15685"/>
    <tableColumn id="15686" xr3:uid="{3C345AE1-9778-47EE-A385-ACD1AC413207}" name="Colonne15686"/>
    <tableColumn id="15687" xr3:uid="{F6F55519-402B-4D85-9A61-A8151E8CD003}" name="Colonne15687"/>
    <tableColumn id="15688" xr3:uid="{90A1273A-F31C-4504-9AD7-682012B238D2}" name="Colonne15688"/>
    <tableColumn id="15689" xr3:uid="{D320ABBE-A30B-41CC-BE59-08BB20D6712B}" name="Colonne15689"/>
    <tableColumn id="15690" xr3:uid="{220B38F5-56A2-48D2-B5AE-18D4D4E62172}" name="Colonne15690"/>
    <tableColumn id="15691" xr3:uid="{CBB1E55E-184A-4F5F-A73A-6D23A4C2D771}" name="Colonne15691"/>
    <tableColumn id="15692" xr3:uid="{D9875E9F-CC2F-48B1-930F-DED8001E564F}" name="Colonne15692"/>
    <tableColumn id="15693" xr3:uid="{5CA0420A-6F0D-4C46-8B8A-29CA80E0F3C9}" name="Colonne15693"/>
    <tableColumn id="15694" xr3:uid="{A7E07A22-76A7-4BCD-9EF2-312D4B949809}" name="Colonne15694"/>
    <tableColumn id="15695" xr3:uid="{AC13FBDA-F3E1-4555-9D13-69FF953CC11C}" name="Colonne15695"/>
    <tableColumn id="15696" xr3:uid="{82B0DD29-DFDB-41A1-AB42-A74189872A42}" name="Colonne15696"/>
    <tableColumn id="15697" xr3:uid="{68A29B6B-B057-4536-A5F7-0372C235809F}" name="Colonne15697"/>
    <tableColumn id="15698" xr3:uid="{5A68BC56-933B-4196-85DB-B7744AE71B3B}" name="Colonne15698"/>
    <tableColumn id="15699" xr3:uid="{E62C0055-E249-4ECE-B7F6-3A4FF9CD957D}" name="Colonne15699"/>
    <tableColumn id="15700" xr3:uid="{EBCC7F0B-ADCB-4E3D-B75B-31928FCCC9CA}" name="Colonne15700"/>
    <tableColumn id="15701" xr3:uid="{B4D73065-A394-4FF9-9DA1-0FF211A8521E}" name="Colonne15701"/>
    <tableColumn id="15702" xr3:uid="{ACCE0A94-34C5-4F24-B431-3A36438DAF66}" name="Colonne15702"/>
    <tableColumn id="15703" xr3:uid="{0C3ADDBE-587F-48AD-8B56-D9D44ACD717E}" name="Colonne15703"/>
    <tableColumn id="15704" xr3:uid="{07DDCA71-A107-4FAF-A7CF-DFBF1E4AD318}" name="Colonne15704"/>
    <tableColumn id="15705" xr3:uid="{E1D26AF1-F164-46EF-A43F-02D607089B3B}" name="Colonne15705"/>
    <tableColumn id="15706" xr3:uid="{DC487420-0F0B-4F32-9059-39690FF6B9C5}" name="Colonne15706"/>
    <tableColumn id="15707" xr3:uid="{2B85E77F-2751-41C9-89C1-A885A14C557A}" name="Colonne15707"/>
    <tableColumn id="15708" xr3:uid="{A09FC9E2-308C-4E07-B453-4F852FD8F20A}" name="Colonne15708"/>
    <tableColumn id="15709" xr3:uid="{E9101CDA-89A1-47C9-AAC4-8A519EE1E3A5}" name="Colonne15709"/>
    <tableColumn id="15710" xr3:uid="{A66F876A-C34B-4FF4-AE1E-F279A3884137}" name="Colonne15710"/>
    <tableColumn id="15711" xr3:uid="{737DC1B8-7EA2-4C6D-AC1B-38418ED8432B}" name="Colonne15711"/>
    <tableColumn id="15712" xr3:uid="{7299014B-65C0-43A7-B884-97C1C949FD7D}" name="Colonne15712"/>
    <tableColumn id="15713" xr3:uid="{E966040D-AD37-4EFA-A6A3-58428F1EB199}" name="Colonne15713"/>
    <tableColumn id="15714" xr3:uid="{3AC2D09D-3E5F-4F0D-80B7-6A77D3EC12DD}" name="Colonne15714"/>
    <tableColumn id="15715" xr3:uid="{59256594-0C15-4365-B2B0-059560D556D9}" name="Colonne15715"/>
    <tableColumn id="15716" xr3:uid="{C7D583D4-F55B-4D33-B3FB-FF993E79D599}" name="Colonne15716"/>
    <tableColumn id="15717" xr3:uid="{9742470D-68B2-4CAE-9C80-7DFF6A6B4A40}" name="Colonne15717"/>
    <tableColumn id="15718" xr3:uid="{A0A5E22F-B217-42F6-B02A-4AFB20FE47A8}" name="Colonne15718"/>
    <tableColumn id="15719" xr3:uid="{FA7061B7-8EE8-4355-A224-84177DA91066}" name="Colonne15719"/>
    <tableColumn id="15720" xr3:uid="{72A0B3DA-70C5-4FC5-AF67-693D596396DE}" name="Colonne15720"/>
    <tableColumn id="15721" xr3:uid="{05D0C954-DBCA-4BB4-A761-5EB515C2F381}" name="Colonne15721"/>
    <tableColumn id="15722" xr3:uid="{34057738-2053-4FB1-99A6-4540EC49C206}" name="Colonne15722"/>
    <tableColumn id="15723" xr3:uid="{53B6D1D2-8685-48CB-A8F8-929142DFE35B}" name="Colonne15723"/>
    <tableColumn id="15724" xr3:uid="{FFCFE8D7-E585-49E3-974E-3C9DB5B7C36C}" name="Colonne15724"/>
    <tableColumn id="15725" xr3:uid="{5CD28241-E662-4315-BBBA-FE32DDCC8374}" name="Colonne15725"/>
    <tableColumn id="15726" xr3:uid="{4B29B532-1A78-431F-96ED-FB010DC7E043}" name="Colonne15726"/>
    <tableColumn id="15727" xr3:uid="{135D6D9D-1307-4A87-8B1B-0ECDF9567E6E}" name="Colonne15727"/>
    <tableColumn id="15728" xr3:uid="{A4D46803-063A-48D9-91A8-F1C6683D1EAE}" name="Colonne15728"/>
    <tableColumn id="15729" xr3:uid="{BE1A769D-E760-48BE-B29B-7981CF510D80}" name="Colonne15729"/>
    <tableColumn id="15730" xr3:uid="{D53EE2E6-5B8C-4ACF-8949-D8539C492610}" name="Colonne15730"/>
    <tableColumn id="15731" xr3:uid="{BBBC973F-C8F0-4C84-8200-5E4C9C73AFEB}" name="Colonne15731"/>
    <tableColumn id="15732" xr3:uid="{121FB0B4-79B0-4AC2-B107-28A797DBA06D}" name="Colonne15732"/>
    <tableColumn id="15733" xr3:uid="{19ED5135-8B0A-4730-B277-A8518F935B02}" name="Colonne15733"/>
    <tableColumn id="15734" xr3:uid="{AF520E85-6192-44FB-A2F4-B0B39505F1E9}" name="Colonne15734"/>
    <tableColumn id="15735" xr3:uid="{5952FFC5-88CA-47B0-9BDD-843E94DB6007}" name="Colonne15735"/>
    <tableColumn id="15736" xr3:uid="{3D004BFD-4B9D-47D8-B510-F0438B246AEB}" name="Colonne15736"/>
    <tableColumn id="15737" xr3:uid="{9DADF5FE-EF25-4A48-98FF-0875CD8FA4BE}" name="Colonne15737"/>
    <tableColumn id="15738" xr3:uid="{5EC23353-F69E-4F96-A344-6E367CA5E7B8}" name="Colonne15738"/>
    <tableColumn id="15739" xr3:uid="{E9233940-1261-4ADF-97F0-4FFD35D56F79}" name="Colonne15739"/>
    <tableColumn id="15740" xr3:uid="{917ABCE4-88CF-476E-A45C-042E1EB66A7C}" name="Colonne15740"/>
    <tableColumn id="15741" xr3:uid="{82EA8E47-EEE8-48CA-818F-8D02E9D50198}" name="Colonne15741"/>
    <tableColumn id="15742" xr3:uid="{7BC7E30A-CB53-4B8D-B6AD-87AA450A6EBC}" name="Colonne15742"/>
    <tableColumn id="15743" xr3:uid="{EDC673AA-039E-4DE2-8F91-930590408CC4}" name="Colonne15743"/>
    <tableColumn id="15744" xr3:uid="{4617FDAF-4846-40BD-82A5-13AE2118BC1E}" name="Colonne15744"/>
    <tableColumn id="15745" xr3:uid="{7B0175B6-8F7A-4211-8E58-52363AEF1C7C}" name="Colonne15745"/>
    <tableColumn id="15746" xr3:uid="{4D9015DE-320F-4970-9263-C6129E070F1A}" name="Colonne15746"/>
    <tableColumn id="15747" xr3:uid="{6FBB0F4E-6FCA-46D9-9781-BB8C9258359E}" name="Colonne15747"/>
    <tableColumn id="15748" xr3:uid="{17A8132A-870D-47DA-BDBC-0085869FCAD8}" name="Colonne15748"/>
    <tableColumn id="15749" xr3:uid="{A0D01826-9031-444C-B5B5-623D60E5E654}" name="Colonne15749"/>
    <tableColumn id="15750" xr3:uid="{ABDCDDC2-01ED-4D5C-84C7-57F8163035D1}" name="Colonne15750"/>
    <tableColumn id="15751" xr3:uid="{1E378EAB-91B9-4265-973F-231E46A66A17}" name="Colonne15751"/>
    <tableColumn id="15752" xr3:uid="{315A0131-EB1F-47CD-A3B0-251380F7CA1E}" name="Colonne15752"/>
    <tableColumn id="15753" xr3:uid="{54AFBFA5-106B-4EBA-A9F3-76C6005E6960}" name="Colonne15753"/>
    <tableColumn id="15754" xr3:uid="{AF50346C-4A34-4393-8E5B-4063CF538D6E}" name="Colonne15754"/>
    <tableColumn id="15755" xr3:uid="{53068D28-615E-4FC8-A775-7CC45316DC00}" name="Colonne15755"/>
    <tableColumn id="15756" xr3:uid="{B873332E-1C38-44ED-A2EF-5142176625E1}" name="Colonne15756"/>
    <tableColumn id="15757" xr3:uid="{E30DDD08-7688-4DF8-9DA6-028D502C1E66}" name="Colonne15757"/>
    <tableColumn id="15758" xr3:uid="{453D8EE7-CCEA-4E3A-BA4A-7E51872A3017}" name="Colonne15758"/>
    <tableColumn id="15759" xr3:uid="{405DF0B4-9612-48FF-A28F-9E5912659219}" name="Colonne15759"/>
    <tableColumn id="15760" xr3:uid="{D3D29575-C14C-484D-B8DA-9C5BCB0C3D2F}" name="Colonne15760"/>
    <tableColumn id="15761" xr3:uid="{747FBB64-B6DF-4B70-A2E0-6C246ADFB210}" name="Colonne15761"/>
    <tableColumn id="15762" xr3:uid="{7867CC60-60D1-47FC-95B4-C6DB415810AA}" name="Colonne15762"/>
    <tableColumn id="15763" xr3:uid="{29012ECF-DC0F-4F6A-8678-861DB3CEEF03}" name="Colonne15763"/>
    <tableColumn id="15764" xr3:uid="{7FE265AF-12D3-42FC-AD25-B9C4E752C0F5}" name="Colonne15764"/>
    <tableColumn id="15765" xr3:uid="{B721FCB2-72CE-4005-9C91-32DC40772862}" name="Colonne15765"/>
    <tableColumn id="15766" xr3:uid="{4C750EA1-B566-48EF-80A2-02A4E40B87F7}" name="Colonne15766"/>
    <tableColumn id="15767" xr3:uid="{313FF095-4F0C-4B3C-9F1D-1797C22AD11D}" name="Colonne15767"/>
    <tableColumn id="15768" xr3:uid="{5C637686-1B02-440C-92A4-3C3E46229F81}" name="Colonne15768"/>
    <tableColumn id="15769" xr3:uid="{20822C2E-8C00-4D83-B4B8-AB02929A0103}" name="Colonne15769"/>
    <tableColumn id="15770" xr3:uid="{FDCE1FCB-52AF-4662-A1D1-C743B42C2A8C}" name="Colonne15770"/>
    <tableColumn id="15771" xr3:uid="{208B1DFB-C9E4-43E1-ABF7-D0A455B2E8CC}" name="Colonne15771"/>
    <tableColumn id="15772" xr3:uid="{56829F0F-236D-411C-89CC-A38CB96B11F9}" name="Colonne15772"/>
    <tableColumn id="15773" xr3:uid="{9474F5EA-5356-4101-B584-0743272D65CF}" name="Colonne15773"/>
    <tableColumn id="15774" xr3:uid="{623D2AB5-9E11-43CC-9583-4B072506D582}" name="Colonne15774"/>
    <tableColumn id="15775" xr3:uid="{54624FE5-76CB-4055-8766-187CD7072E27}" name="Colonne15775"/>
    <tableColumn id="15776" xr3:uid="{A4B43C2F-7AB2-4925-989A-C27BE57E25E7}" name="Colonne15776"/>
    <tableColumn id="15777" xr3:uid="{00C20084-14E3-47A7-BD55-6749F9A71AC6}" name="Colonne15777"/>
    <tableColumn id="15778" xr3:uid="{AFDDB73D-80CE-4FB7-82AA-2C00813B9FEA}" name="Colonne15778"/>
    <tableColumn id="15779" xr3:uid="{4790B76D-F69D-4B53-865C-48C4C1C87789}" name="Colonne15779"/>
    <tableColumn id="15780" xr3:uid="{403B9803-06A4-4C84-8ECD-7EA4BBB9AF75}" name="Colonne15780"/>
    <tableColumn id="15781" xr3:uid="{CB2552AB-38E5-465D-A48E-81D6630FB08F}" name="Colonne15781"/>
    <tableColumn id="15782" xr3:uid="{17DD795E-FFD7-4668-A873-A06807441167}" name="Colonne15782"/>
    <tableColumn id="15783" xr3:uid="{7AFA9233-A168-427B-8531-5C0C1F7F6F6E}" name="Colonne15783"/>
    <tableColumn id="15784" xr3:uid="{996E0C7D-4C79-42A3-ACD6-8236BF697829}" name="Colonne15784"/>
    <tableColumn id="15785" xr3:uid="{72EC966A-AF44-4951-BFBE-DBCD302ABACB}" name="Colonne15785"/>
    <tableColumn id="15786" xr3:uid="{CDFB8FCE-E437-42F4-B0DA-91802105BECA}" name="Colonne15786"/>
    <tableColumn id="15787" xr3:uid="{FDA418EE-184B-4761-BDD8-52892CF5D45D}" name="Colonne15787"/>
    <tableColumn id="15788" xr3:uid="{C4BC12CB-2826-4800-8B74-572A278A6C94}" name="Colonne15788"/>
    <tableColumn id="15789" xr3:uid="{CE86C621-C4FE-40C9-85EE-C0818E2522BE}" name="Colonne15789"/>
    <tableColumn id="15790" xr3:uid="{BE5715DF-0A9E-4654-B676-89B26C0990AA}" name="Colonne15790"/>
    <tableColumn id="15791" xr3:uid="{74612B32-1B09-4556-B4AC-AC3FC8883406}" name="Colonne15791"/>
    <tableColumn id="15792" xr3:uid="{CAB8ACD7-2E66-49E8-BAE2-8F487A61B90B}" name="Colonne15792"/>
    <tableColumn id="15793" xr3:uid="{E3D480E5-577E-48C6-88FF-BCC7BC3131B1}" name="Colonne15793"/>
    <tableColumn id="15794" xr3:uid="{3D572921-1C4C-4434-80C4-BAD26249F204}" name="Colonne15794"/>
    <tableColumn id="15795" xr3:uid="{4A1F61BE-815C-4C2A-99D7-E49CF454FA9F}" name="Colonne15795"/>
    <tableColumn id="15796" xr3:uid="{9B02BF5F-DA46-4478-8149-554E5EC6E84F}" name="Colonne15796"/>
    <tableColumn id="15797" xr3:uid="{62FDF104-9A88-4F46-A1D4-0100BAD6E11D}" name="Colonne15797"/>
    <tableColumn id="15798" xr3:uid="{C69A941D-AB2C-4122-AA62-C1A5FC5A75D0}" name="Colonne15798"/>
    <tableColumn id="15799" xr3:uid="{EA0DA459-C280-4815-BBE2-162E703A206E}" name="Colonne15799"/>
    <tableColumn id="15800" xr3:uid="{1710B64E-1585-4E4D-951F-F24B12F9A8D6}" name="Colonne15800"/>
    <tableColumn id="15801" xr3:uid="{CD668665-506F-426F-A948-3A543078DC89}" name="Colonne15801"/>
    <tableColumn id="15802" xr3:uid="{2DEC6D86-6907-4002-9D17-370A799B509E}" name="Colonne15802"/>
    <tableColumn id="15803" xr3:uid="{ED7D9634-819F-48C2-B4EA-DF2433AC90BF}" name="Colonne15803"/>
    <tableColumn id="15804" xr3:uid="{1559BE16-296E-436A-B20E-CDB7BA0B90E7}" name="Colonne15804"/>
    <tableColumn id="15805" xr3:uid="{F5B7705F-A6D4-40B4-A2D1-974F95A9FC53}" name="Colonne15805"/>
    <tableColumn id="15806" xr3:uid="{3A10897B-4060-4956-A01A-527BD9138424}" name="Colonne15806"/>
    <tableColumn id="15807" xr3:uid="{E61C5B9A-8278-41AC-BFA4-9AEF5E014F72}" name="Colonne15807"/>
    <tableColumn id="15808" xr3:uid="{1713EA8D-F173-47A4-9553-0ED4BB6AF052}" name="Colonne15808"/>
    <tableColumn id="15809" xr3:uid="{4A0B6651-AB91-4408-85B7-D0CC6CD3F27B}" name="Colonne15809"/>
    <tableColumn id="15810" xr3:uid="{CCF64F03-9A28-4D53-814C-0A8A44F5BB24}" name="Colonne15810"/>
    <tableColumn id="15811" xr3:uid="{60308B31-490A-4E48-A81F-FBD9C058106D}" name="Colonne15811"/>
    <tableColumn id="15812" xr3:uid="{52763243-D4AE-49FE-843E-D9BE3AF43E7F}" name="Colonne15812"/>
    <tableColumn id="15813" xr3:uid="{F9EAEB2D-E163-4F41-B978-7101AEB26572}" name="Colonne15813"/>
    <tableColumn id="15814" xr3:uid="{D3A57226-4273-4DDA-9712-FA160CAD4159}" name="Colonne15814"/>
    <tableColumn id="15815" xr3:uid="{876CEEEA-DFB0-435A-B02A-6927FB585D3B}" name="Colonne15815"/>
    <tableColumn id="15816" xr3:uid="{03DD512C-794A-44AE-92CA-8FC83456E5BF}" name="Colonne15816"/>
    <tableColumn id="15817" xr3:uid="{48516DBF-6833-484C-AD4D-A11EBFAA231C}" name="Colonne15817"/>
    <tableColumn id="15818" xr3:uid="{C14366BD-5E95-445A-A80C-795FD39E5351}" name="Colonne15818"/>
    <tableColumn id="15819" xr3:uid="{E8236256-3ABD-4C86-A260-468D48AA8A23}" name="Colonne15819"/>
    <tableColumn id="15820" xr3:uid="{88E2F446-5C01-4F11-A76E-4880FBE5D4B7}" name="Colonne15820"/>
    <tableColumn id="15821" xr3:uid="{425700DA-30B6-425C-9FE7-BBEA77E9D0E2}" name="Colonne15821"/>
    <tableColumn id="15822" xr3:uid="{93AC88DE-389E-4F9D-B27B-D7255C5E69AA}" name="Colonne15822"/>
    <tableColumn id="15823" xr3:uid="{1BB7EA97-30FE-413E-B8A1-141AB31322DA}" name="Colonne15823"/>
    <tableColumn id="15824" xr3:uid="{D521A857-07C1-4342-BCB0-AF984BE8D82E}" name="Colonne15824"/>
    <tableColumn id="15825" xr3:uid="{4A7FA362-EA32-4844-A74E-7D7E960B292B}" name="Colonne15825"/>
    <tableColumn id="15826" xr3:uid="{110FBBF2-FC4E-4B36-87E1-6BCC31611A07}" name="Colonne15826"/>
    <tableColumn id="15827" xr3:uid="{B339EE63-B8F0-4878-B60A-E74B3D663020}" name="Colonne15827"/>
    <tableColumn id="15828" xr3:uid="{47E5A7F1-8A61-4E63-BB4F-A1C545E8CD63}" name="Colonne15828"/>
    <tableColumn id="15829" xr3:uid="{DE6E03CA-4509-42AC-9C65-4ADFB206EF35}" name="Colonne15829"/>
    <tableColumn id="15830" xr3:uid="{7987AEF4-F125-46D6-9CAA-928D9469B130}" name="Colonne15830"/>
    <tableColumn id="15831" xr3:uid="{9868F8A8-09E5-48A4-B5D6-40D9F770270E}" name="Colonne15831"/>
    <tableColumn id="15832" xr3:uid="{D80D4533-72D4-4892-AF4E-F21ACEC948A5}" name="Colonne15832"/>
    <tableColumn id="15833" xr3:uid="{B8DB2DF0-CADF-4F50-9EBA-F31C7C31C0C3}" name="Colonne15833"/>
    <tableColumn id="15834" xr3:uid="{540E448A-91AB-4566-A41D-79A45387B32C}" name="Colonne15834"/>
    <tableColumn id="15835" xr3:uid="{17A25853-E058-4DD0-AD09-1DE88860CF99}" name="Colonne15835"/>
    <tableColumn id="15836" xr3:uid="{BAF731C0-3B17-467D-BFB8-A533D647F636}" name="Colonne15836"/>
    <tableColumn id="15837" xr3:uid="{D0611B72-3DF6-4E39-B22C-6673F502EECD}" name="Colonne15837"/>
    <tableColumn id="15838" xr3:uid="{AA9AEE05-ABE0-4250-87E0-0DAC31D43A2B}" name="Colonne15838"/>
    <tableColumn id="15839" xr3:uid="{599B78B1-049C-4FC5-A1F2-78451BA867A2}" name="Colonne15839"/>
    <tableColumn id="15840" xr3:uid="{A6730687-10C4-4822-A8A4-F1875DEF6F7B}" name="Colonne15840"/>
    <tableColumn id="15841" xr3:uid="{1421E52F-D440-4C89-8960-CE5402F697A3}" name="Colonne15841"/>
    <tableColumn id="15842" xr3:uid="{78B0755A-9D49-4A6B-83F3-7FB5A0876F5A}" name="Colonne15842"/>
    <tableColumn id="15843" xr3:uid="{757CB6CE-8B2D-44C8-BED2-22C7C4AFCDCA}" name="Colonne15843"/>
    <tableColumn id="15844" xr3:uid="{264812EC-E4CF-42E4-AFD2-B529B1D6C975}" name="Colonne15844"/>
    <tableColumn id="15845" xr3:uid="{137C8854-A101-4A0E-A896-E154F7DEC995}" name="Colonne15845"/>
    <tableColumn id="15846" xr3:uid="{28D18657-E521-4A4E-B852-9A64C29B7F18}" name="Colonne15846"/>
    <tableColumn id="15847" xr3:uid="{8ADFFD2F-4486-4A34-9E33-A7DF8D902180}" name="Colonne15847"/>
    <tableColumn id="15848" xr3:uid="{1D85E94D-B7D2-40B6-91CD-4D5342C1AE89}" name="Colonne15848"/>
    <tableColumn id="15849" xr3:uid="{B2A16DCA-ADB3-4901-A647-0C748CCF4177}" name="Colonne15849"/>
    <tableColumn id="15850" xr3:uid="{D29EC951-07E2-4801-8273-5280ED6C6285}" name="Colonne15850"/>
    <tableColumn id="15851" xr3:uid="{76CBF141-5D13-491E-8ABB-5E8E3EA0DD2C}" name="Colonne15851"/>
    <tableColumn id="15852" xr3:uid="{03665081-AC60-488D-9AE2-71E61BD6CA16}" name="Colonne15852"/>
    <tableColumn id="15853" xr3:uid="{D1DAF453-C5F9-4E42-9ED1-A670B933AEB2}" name="Colonne15853"/>
    <tableColumn id="15854" xr3:uid="{6491E828-32DB-434D-8CCB-7B93AA80A4A7}" name="Colonne15854"/>
    <tableColumn id="15855" xr3:uid="{FE60FB26-1C18-46B5-8AF1-D268E57A1EC0}" name="Colonne15855"/>
    <tableColumn id="15856" xr3:uid="{A078279B-E191-4410-BC6D-94070A24DDDD}" name="Colonne15856"/>
    <tableColumn id="15857" xr3:uid="{0ADD8D9D-BFFE-40E0-AA99-911ED6F7FC03}" name="Colonne15857"/>
    <tableColumn id="15858" xr3:uid="{9A65EF6A-44C9-4E71-99E0-815C05C6C897}" name="Colonne15858"/>
    <tableColumn id="15859" xr3:uid="{97571C68-5B95-4F55-82ED-B55B665462F9}" name="Colonne15859"/>
    <tableColumn id="15860" xr3:uid="{B896C237-0611-4756-BA31-B93E12ACE9FD}" name="Colonne15860"/>
    <tableColumn id="15861" xr3:uid="{F8039A49-7A1A-49B9-898D-4218887D8B97}" name="Colonne15861"/>
    <tableColumn id="15862" xr3:uid="{43CEB37F-5EF2-4F93-9CF5-8B1F1CE50AB7}" name="Colonne15862"/>
    <tableColumn id="15863" xr3:uid="{C2D3BD8C-8958-4F3B-BD9B-068468BE86E1}" name="Colonne15863"/>
    <tableColumn id="15864" xr3:uid="{72B18F2A-55D7-4E36-940D-8956E61B74EC}" name="Colonne15864"/>
    <tableColumn id="15865" xr3:uid="{9EA150A8-ECF0-4B66-8D72-DC9C5C0A790A}" name="Colonne15865"/>
    <tableColumn id="15866" xr3:uid="{1E44C69F-1346-4309-8938-6E665435DCD0}" name="Colonne15866"/>
    <tableColumn id="15867" xr3:uid="{092FB809-A4AF-4027-8D33-7A5BE4703F77}" name="Colonne15867"/>
    <tableColumn id="15868" xr3:uid="{C2AC4C4B-4A72-46B5-8748-BB96C346F67E}" name="Colonne15868"/>
    <tableColumn id="15869" xr3:uid="{BECC694F-0011-4E41-B81A-38725DD52F4B}" name="Colonne15869"/>
    <tableColumn id="15870" xr3:uid="{2CF62178-BB78-438E-8777-9AFDC7EB12C6}" name="Colonne15870"/>
    <tableColumn id="15871" xr3:uid="{26BAF011-A0B1-4E0F-ACE6-975AB2D89848}" name="Colonne15871"/>
    <tableColumn id="15872" xr3:uid="{3F08E3FD-1027-4B04-88AA-009ABE26368E}" name="Colonne15872"/>
    <tableColumn id="15873" xr3:uid="{B4FFFDD0-EF65-4BC9-8FE3-12B3D2A3C0D0}" name="Colonne15873"/>
    <tableColumn id="15874" xr3:uid="{4898CF2D-3980-42F5-8D79-47B935304EF7}" name="Colonne15874"/>
    <tableColumn id="15875" xr3:uid="{B8F74130-F827-4ABE-B46E-2B4F21F1B69B}" name="Colonne15875"/>
    <tableColumn id="15876" xr3:uid="{3B5CF6AE-DEA0-4225-9D61-E84392189362}" name="Colonne15876"/>
    <tableColumn id="15877" xr3:uid="{54D4D077-3CAC-480C-8220-76B00D3200CC}" name="Colonne15877"/>
    <tableColumn id="15878" xr3:uid="{17C174D6-2031-464E-AB42-68D7741F18DC}" name="Colonne15878"/>
    <tableColumn id="15879" xr3:uid="{9147A1DC-D32C-407B-AFE8-D7BA6EAE15B0}" name="Colonne15879"/>
    <tableColumn id="15880" xr3:uid="{85DB6756-9158-462E-AF1E-F82E2ECCC4D8}" name="Colonne15880"/>
    <tableColumn id="15881" xr3:uid="{1AEE6E67-BDB2-40CC-BB6D-0582A2363D9D}" name="Colonne15881"/>
    <tableColumn id="15882" xr3:uid="{8C9C44D6-FABA-4225-8CD5-470E8CF512A7}" name="Colonne15882"/>
    <tableColumn id="15883" xr3:uid="{D6037A02-6C55-460F-B69E-F0A13D87CE50}" name="Colonne15883"/>
    <tableColumn id="15884" xr3:uid="{1E2F4BAC-A024-496A-85D7-A43132536E8E}" name="Colonne15884"/>
    <tableColumn id="15885" xr3:uid="{19141F67-02E0-4561-BFDF-2702D4DA1122}" name="Colonne15885"/>
    <tableColumn id="15886" xr3:uid="{1FB6AA96-F408-4C69-B95D-B25CA5629B6E}" name="Colonne15886"/>
    <tableColumn id="15887" xr3:uid="{54C78299-290F-4DC4-AC33-B4AB6F6858BE}" name="Colonne15887"/>
    <tableColumn id="15888" xr3:uid="{3BE3E3F4-7C37-49F9-B1D4-800CAF3C8EC0}" name="Colonne15888"/>
    <tableColumn id="15889" xr3:uid="{D1E47A50-4532-4F6E-A4DF-1987FFE02BAD}" name="Colonne15889"/>
    <tableColumn id="15890" xr3:uid="{AD957832-988C-4786-8AD9-316FAB5D3C6F}" name="Colonne15890"/>
    <tableColumn id="15891" xr3:uid="{706CFFA1-E24D-41EB-8DA8-DFFC6B8BDB10}" name="Colonne15891"/>
    <tableColumn id="15892" xr3:uid="{EE2A0777-4743-4F3C-9ADB-E41B42ABBFC4}" name="Colonne15892"/>
    <tableColumn id="15893" xr3:uid="{55588852-3A91-48DF-BF9A-20BD4CDCC9ED}" name="Colonne15893"/>
    <tableColumn id="15894" xr3:uid="{34C8BCA6-D3D5-4135-8A77-4493E0500DBA}" name="Colonne15894"/>
    <tableColumn id="15895" xr3:uid="{87DF701E-FC4B-42A3-A859-E3F5DA221436}" name="Colonne15895"/>
    <tableColumn id="15896" xr3:uid="{23E19896-91D5-4E1A-8CEA-BB63EA5C2A59}" name="Colonne15896"/>
    <tableColumn id="15897" xr3:uid="{DE40653C-5533-42F2-9F63-37A5D543E1D1}" name="Colonne15897"/>
    <tableColumn id="15898" xr3:uid="{12C33FB0-FDC9-4D2C-9902-E9F7FC2D31C4}" name="Colonne15898"/>
    <tableColumn id="15899" xr3:uid="{46A77BEB-D502-4EC8-AC89-AF7A90C59C17}" name="Colonne15899"/>
    <tableColumn id="15900" xr3:uid="{71AF08C1-4D48-4CED-882C-6074731ADD6E}" name="Colonne15900"/>
    <tableColumn id="15901" xr3:uid="{EAC29B0F-F14E-446E-A95F-A031E6F3F4EF}" name="Colonne15901"/>
    <tableColumn id="15902" xr3:uid="{6448F567-B82D-4536-86C5-CA849081A6D7}" name="Colonne15902"/>
    <tableColumn id="15903" xr3:uid="{64D13BE4-89EE-45BE-B495-00E3E0E59232}" name="Colonne15903"/>
    <tableColumn id="15904" xr3:uid="{C15E0196-EB3C-4F2B-8FCD-7AFFF997CDC8}" name="Colonne15904"/>
    <tableColumn id="15905" xr3:uid="{45FC72A7-8BAC-4099-89F1-08DD1448474A}" name="Colonne15905"/>
    <tableColumn id="15906" xr3:uid="{0259E8AD-17CE-4DA7-A7CC-649406ADADFC}" name="Colonne15906"/>
    <tableColumn id="15907" xr3:uid="{64413650-F3F9-4CDA-B546-DE4FE35B5B80}" name="Colonne15907"/>
    <tableColumn id="15908" xr3:uid="{83A60B45-F5A4-4581-A1B8-E6DA735820FF}" name="Colonne15908"/>
    <tableColumn id="15909" xr3:uid="{013CAFFE-07C7-4321-8453-EA436C72EA19}" name="Colonne15909"/>
    <tableColumn id="15910" xr3:uid="{E80E3591-6BAC-4580-AA16-1A8F3F289ED0}" name="Colonne15910"/>
    <tableColumn id="15911" xr3:uid="{0317B58D-381C-4BA4-8331-784580C96286}" name="Colonne15911"/>
    <tableColumn id="15912" xr3:uid="{56A3169F-B89E-4CFF-96C7-8C82215A0E9B}" name="Colonne15912"/>
    <tableColumn id="15913" xr3:uid="{D7AD3907-4909-489A-B076-56B1BD7AAAC0}" name="Colonne15913"/>
    <tableColumn id="15914" xr3:uid="{8864E597-DF4A-42C8-8523-DE38C23ED1EF}" name="Colonne15914"/>
    <tableColumn id="15915" xr3:uid="{F627C983-84A7-4C92-83FC-F8096E8F2604}" name="Colonne15915"/>
    <tableColumn id="15916" xr3:uid="{437A4040-DA65-49F7-A65C-75B4620E4AED}" name="Colonne15916"/>
    <tableColumn id="15917" xr3:uid="{403852C6-793E-4CE6-8050-3212067FF3B0}" name="Colonne15917"/>
    <tableColumn id="15918" xr3:uid="{E0C22CA4-0545-43D4-8132-E75C3BF1962F}" name="Colonne15918"/>
    <tableColumn id="15919" xr3:uid="{9CF47658-D156-46DE-9725-204F31C4FD55}" name="Colonne15919"/>
    <tableColumn id="15920" xr3:uid="{69650AE2-9BB9-49DD-9B52-9402CE8E233E}" name="Colonne15920"/>
    <tableColumn id="15921" xr3:uid="{960D1B07-76FB-4FE2-875D-4E4512CCBC20}" name="Colonne15921"/>
    <tableColumn id="15922" xr3:uid="{C8F206CD-2EB7-4159-88A2-415049EA5EFC}" name="Colonne15922"/>
    <tableColumn id="15923" xr3:uid="{2BB6AF06-2A20-451D-81C5-B83ABD18BD12}" name="Colonne15923"/>
    <tableColumn id="15924" xr3:uid="{0CC87497-0FA5-4267-9C8C-0C2C3EB8ED2B}" name="Colonne15924"/>
    <tableColumn id="15925" xr3:uid="{24F9DFC5-E3A7-4C4B-ACEC-4154930DB85A}" name="Colonne15925"/>
    <tableColumn id="15926" xr3:uid="{75F9993D-F47A-41CA-AE90-9B77A9F406CE}" name="Colonne15926"/>
    <tableColumn id="15927" xr3:uid="{17CE2289-62F0-4522-BED5-3704AFCEB071}" name="Colonne15927"/>
    <tableColumn id="15928" xr3:uid="{119586A5-23F0-4C9B-B5A0-1C2956B4E47A}" name="Colonne15928"/>
    <tableColumn id="15929" xr3:uid="{7194D430-63EF-4465-BCDC-7769748F2B67}" name="Colonne15929"/>
    <tableColumn id="15930" xr3:uid="{69FBF80E-8EEE-440E-B82B-03D64A080195}" name="Colonne15930"/>
    <tableColumn id="15931" xr3:uid="{AC9266CB-9B84-40C4-B617-F4B71347F673}" name="Colonne15931"/>
    <tableColumn id="15932" xr3:uid="{5BA3C1E4-4875-4F2C-879E-B4B1F4C474D1}" name="Colonne15932"/>
    <tableColumn id="15933" xr3:uid="{97BC17C1-4865-4B5A-8A87-D97F71839C80}" name="Colonne15933"/>
    <tableColumn id="15934" xr3:uid="{EA6076CA-314B-4E83-AF44-A53CF453F70A}" name="Colonne15934"/>
    <tableColumn id="15935" xr3:uid="{166EC0AD-DEB8-4B36-A3C4-80D4ADCECB29}" name="Colonne15935"/>
    <tableColumn id="15936" xr3:uid="{78E3954D-0487-4BA4-BFB9-F3832F88B9E8}" name="Colonne15936"/>
    <tableColumn id="15937" xr3:uid="{1616F6DF-5C1B-49BE-B71F-6D3684F24D14}" name="Colonne15937"/>
    <tableColumn id="15938" xr3:uid="{6F9719DD-19EE-4846-9D53-5B42EE12DE69}" name="Colonne15938"/>
    <tableColumn id="15939" xr3:uid="{B958881D-9B73-427D-B637-3678D04C2C33}" name="Colonne15939"/>
    <tableColumn id="15940" xr3:uid="{1EAF768B-26C1-4FD1-96EF-98F32DFABC0A}" name="Colonne15940"/>
    <tableColumn id="15941" xr3:uid="{9E62E42B-5C48-4B8B-A56D-67F7D7727D79}" name="Colonne15941"/>
    <tableColumn id="15942" xr3:uid="{5B9492BD-2D66-4DDA-9CC7-25277CEA95A6}" name="Colonne15942"/>
    <tableColumn id="15943" xr3:uid="{7DC238EF-99D8-4EEF-86EF-813AD9CED796}" name="Colonne15943"/>
    <tableColumn id="15944" xr3:uid="{D942B3FA-6D3F-4A0D-A75B-8C182DB3E054}" name="Colonne15944"/>
    <tableColumn id="15945" xr3:uid="{E8D9DD9D-03EE-4A17-9F13-5CD4798DF4E5}" name="Colonne15945"/>
    <tableColumn id="15946" xr3:uid="{DBC54A1F-7575-43C8-B93B-4989E5872C53}" name="Colonne15946"/>
    <tableColumn id="15947" xr3:uid="{A6167561-E746-463C-A92E-EA83D19E9123}" name="Colonne15947"/>
    <tableColumn id="15948" xr3:uid="{E2A4C4EA-8F02-4A6D-9F76-484C56D75BE8}" name="Colonne15948"/>
    <tableColumn id="15949" xr3:uid="{0B5F7E81-B0A8-4A14-9A5D-F72C0F8EB84B}" name="Colonne15949"/>
    <tableColumn id="15950" xr3:uid="{931AC576-DBB7-42F8-80E3-8E6F6BC38789}" name="Colonne15950"/>
    <tableColumn id="15951" xr3:uid="{4D73151B-102B-4B89-B89C-A0DE82C9F602}" name="Colonne15951"/>
    <tableColumn id="15952" xr3:uid="{63118177-1EC3-4E52-9F95-8187D2E4259D}" name="Colonne15952"/>
    <tableColumn id="15953" xr3:uid="{A413376C-2C66-4AB4-A387-AB40BDFA274E}" name="Colonne15953"/>
    <tableColumn id="15954" xr3:uid="{FF3E76DA-712B-47A4-8A42-1738A852034A}" name="Colonne15954"/>
    <tableColumn id="15955" xr3:uid="{0DB1C36F-156B-4867-B16E-5454D04CA59C}" name="Colonne15955"/>
    <tableColumn id="15956" xr3:uid="{EDBDE959-0499-4585-931C-FC67AA17267E}" name="Colonne15956"/>
    <tableColumn id="15957" xr3:uid="{FEACF61B-6D6A-41E4-9E2B-54C88D3D8CE2}" name="Colonne15957"/>
    <tableColumn id="15958" xr3:uid="{7F3DB860-7C90-4273-A487-1914DE1D6025}" name="Colonne15958"/>
    <tableColumn id="15959" xr3:uid="{685114AE-AF24-4594-A643-3BD6BE765CE0}" name="Colonne15959"/>
    <tableColumn id="15960" xr3:uid="{C633F31D-693E-41E2-89EF-E4A4E81573C1}" name="Colonne15960"/>
    <tableColumn id="15961" xr3:uid="{B3F52D20-28A0-4C3B-9B9A-039D2DDAA7F0}" name="Colonne15961"/>
    <tableColumn id="15962" xr3:uid="{A86625BE-15C7-46CE-B07C-9C897315F349}" name="Colonne15962"/>
    <tableColumn id="15963" xr3:uid="{CFDE8A89-02A9-4C7B-ACAC-4731B802BFA7}" name="Colonne15963"/>
    <tableColumn id="15964" xr3:uid="{08305EAB-AF0A-433C-8B6C-4A73A058CF86}" name="Colonne15964"/>
    <tableColumn id="15965" xr3:uid="{AE4DA374-97B4-4711-89BF-0E38407C85F7}" name="Colonne15965"/>
    <tableColumn id="15966" xr3:uid="{3B1374A9-2FB8-4C52-9C62-9007B48C0ACD}" name="Colonne15966"/>
    <tableColumn id="15967" xr3:uid="{73717D59-B644-4B76-8524-A04A6B93DFEF}" name="Colonne15967"/>
    <tableColumn id="15968" xr3:uid="{C44EA1D2-6E9A-4480-96ED-B5706545BCAA}" name="Colonne15968"/>
    <tableColumn id="15969" xr3:uid="{0700B655-12BF-42CD-AD6D-88CD71B98043}" name="Colonne15969"/>
    <tableColumn id="15970" xr3:uid="{6D5C8881-9EC4-4D8A-8584-BDB3FBBC0081}" name="Colonne15970"/>
    <tableColumn id="15971" xr3:uid="{84CC681A-3487-425C-9091-F58088F831EF}" name="Colonne15971"/>
    <tableColumn id="15972" xr3:uid="{1962A957-4A0B-4B31-8929-B9B2382A7EA8}" name="Colonne15972"/>
    <tableColumn id="15973" xr3:uid="{4F3E2230-AB41-4998-B266-07438B240E4F}" name="Colonne15973"/>
    <tableColumn id="15974" xr3:uid="{DB8D29C8-7A50-4BE7-B822-9FE482C8557B}" name="Colonne15974"/>
    <tableColumn id="15975" xr3:uid="{76A97748-5224-43AC-9C89-CD6F11755892}" name="Colonne15975"/>
    <tableColumn id="15976" xr3:uid="{13A2846A-4FF3-42CE-ADC3-3B4BECF72DBB}" name="Colonne15976"/>
    <tableColumn id="15977" xr3:uid="{DED08ED5-3F75-46C5-9996-6708C75BF4C1}" name="Colonne15977"/>
    <tableColumn id="15978" xr3:uid="{417B4572-6B10-4D59-9296-F9E4CB5297AF}" name="Colonne15978"/>
    <tableColumn id="15979" xr3:uid="{D63CB967-4939-448A-9AA0-FEFB24642E8F}" name="Colonne15979"/>
    <tableColumn id="15980" xr3:uid="{8A66AA06-8541-4F23-BE0C-9679E5501722}" name="Colonne15980"/>
    <tableColumn id="15981" xr3:uid="{30A35A39-0AD8-4B72-B7ED-B5A231237485}" name="Colonne15981"/>
    <tableColumn id="15982" xr3:uid="{BC7A3FF7-33C6-4472-976D-DA10A8B1FAC6}" name="Colonne15982"/>
    <tableColumn id="15983" xr3:uid="{50E3D5A4-C24C-4516-8BA8-8FF973BF1E16}" name="Colonne15983"/>
    <tableColumn id="15984" xr3:uid="{4D715AF0-CD53-462A-821E-866BDCC054E6}" name="Colonne15984"/>
    <tableColumn id="15985" xr3:uid="{E90148BE-8173-4BDF-8F63-827FF1CDFC59}" name="Colonne15985"/>
    <tableColumn id="15986" xr3:uid="{EA0985F7-69AE-4912-B05E-717B9E66CE61}" name="Colonne15986"/>
    <tableColumn id="15987" xr3:uid="{42F13106-BA56-4DF3-8DAC-ECD9934AE6A9}" name="Colonne15987"/>
    <tableColumn id="15988" xr3:uid="{AA6F3836-872A-4203-95CA-D24FADAE07FD}" name="Colonne15988"/>
    <tableColumn id="15989" xr3:uid="{82AB2A06-2190-4F89-AA1F-86998CED0DEA}" name="Colonne15989"/>
    <tableColumn id="15990" xr3:uid="{E52AF546-C74F-496F-A205-53850C053D5A}" name="Colonne15990"/>
    <tableColumn id="15991" xr3:uid="{A0748893-3CE9-43EC-B768-FE60765E07DC}" name="Colonne15991"/>
    <tableColumn id="15992" xr3:uid="{BEB1F9F2-511F-4C93-950C-FFD128232AA1}" name="Colonne15992"/>
    <tableColumn id="15993" xr3:uid="{F3E778B3-F74C-494C-92B4-A83346A0B9B2}" name="Colonne15993"/>
    <tableColumn id="15994" xr3:uid="{6BD92DCD-D3EC-446B-9668-898F2B971881}" name="Colonne15994"/>
    <tableColumn id="15995" xr3:uid="{231F95E5-C09C-4012-9320-CC05AE171E47}" name="Colonne15995"/>
    <tableColumn id="15996" xr3:uid="{896B6067-64B9-479B-914A-14F948FDE478}" name="Colonne15996"/>
    <tableColumn id="15997" xr3:uid="{ED557C04-AE25-41D2-BD0F-DD0B3853F994}" name="Colonne15997"/>
    <tableColumn id="15998" xr3:uid="{2F27E009-810A-4916-93F1-DDBA7C01E6DF}" name="Colonne15998"/>
    <tableColumn id="15999" xr3:uid="{B26696DD-7A33-485F-A120-3D30FE7C7AAB}" name="Colonne15999"/>
    <tableColumn id="16000" xr3:uid="{1E3324B1-4E66-47A3-9DB2-AD693359574A}" name="Colonne16000"/>
    <tableColumn id="16001" xr3:uid="{750520F2-3537-4A5A-8239-6AD841E1C1FF}" name="Colonne16001"/>
    <tableColumn id="16002" xr3:uid="{5D56BA9B-2DDA-4878-B1F5-90B50DCD31CA}" name="Colonne16002"/>
    <tableColumn id="16003" xr3:uid="{82AA56F6-CF7E-407F-B3FF-B8483D8B4400}" name="Colonne16003"/>
    <tableColumn id="16004" xr3:uid="{DEC1F816-0354-4BA0-9F4D-CC37BE463EA1}" name="Colonne16004"/>
    <tableColumn id="16005" xr3:uid="{0B7845F6-6438-45C4-8025-483DBD5A02E8}" name="Colonne16005"/>
    <tableColumn id="16006" xr3:uid="{24A726C4-6FFE-49D6-BA3D-C89FD9D7AD3E}" name="Colonne16006"/>
    <tableColumn id="16007" xr3:uid="{2C3017BD-552B-4E30-9311-F29BD5E04D90}" name="Colonne16007"/>
    <tableColumn id="16008" xr3:uid="{337089F6-3C03-4521-AA15-C008E2F30908}" name="Colonne16008"/>
    <tableColumn id="16009" xr3:uid="{A8484782-81F1-45A3-A29D-4A18567CBD96}" name="Colonne16009"/>
    <tableColumn id="16010" xr3:uid="{E55EFCC9-92CB-4D52-98FD-1270667355F5}" name="Colonne16010"/>
    <tableColumn id="16011" xr3:uid="{AA44DACD-7D5F-4F67-8C42-5E515E9740D8}" name="Colonne16011"/>
    <tableColumn id="16012" xr3:uid="{F0B9E7C0-7C6B-4631-866F-E65AD76138F4}" name="Colonne16012"/>
    <tableColumn id="16013" xr3:uid="{E3D38A2F-976A-4FDB-8DE8-EBD3A3AACB4B}" name="Colonne16013"/>
    <tableColumn id="16014" xr3:uid="{0DA0E04B-CD43-4FE8-AD43-A68E702640C1}" name="Colonne16014"/>
    <tableColumn id="16015" xr3:uid="{C9C61935-66A5-4226-8160-74A79799DA49}" name="Colonne16015"/>
    <tableColumn id="16016" xr3:uid="{8261BFD2-90B4-4F7D-A006-C0F5D34555DC}" name="Colonne16016"/>
    <tableColumn id="16017" xr3:uid="{6EE72B44-F63A-444F-8EE1-EE7F1869BD8F}" name="Colonne16017"/>
    <tableColumn id="16018" xr3:uid="{1183C9BC-1263-4FC8-B1D6-5D22416A462E}" name="Colonne16018"/>
    <tableColumn id="16019" xr3:uid="{7C7554C2-9844-43DC-BE30-EC12C60534ED}" name="Colonne16019"/>
    <tableColumn id="16020" xr3:uid="{F2733677-2921-45CA-A26D-137503EDBF47}" name="Colonne16020"/>
    <tableColumn id="16021" xr3:uid="{70719A4B-E0F5-4CF2-8FDE-E4A274B3B007}" name="Colonne16021"/>
    <tableColumn id="16022" xr3:uid="{642529DB-ED9A-4545-9F66-04DBD026EB4D}" name="Colonne16022"/>
    <tableColumn id="16023" xr3:uid="{81A9DF73-ACE1-407F-A498-8CC47CF97D90}" name="Colonne16023"/>
    <tableColumn id="16024" xr3:uid="{5BB9D7D8-A4DD-4864-BEC2-D6F580DE374A}" name="Colonne16024"/>
    <tableColumn id="16025" xr3:uid="{AAADA056-E22C-484E-A85C-110DE9916B74}" name="Colonne16025"/>
    <tableColumn id="16026" xr3:uid="{A0928420-A485-4BCE-8621-AA9A7F32A7BC}" name="Colonne16026"/>
    <tableColumn id="16027" xr3:uid="{5357ECDC-C068-40E4-9C90-4CFE237270B4}" name="Colonne16027"/>
    <tableColumn id="16028" xr3:uid="{90847F28-52B9-4687-9637-1D9BA1B01C9C}" name="Colonne16028"/>
    <tableColumn id="16029" xr3:uid="{AACA8600-2ADD-4026-BD16-9BBD699694E5}" name="Colonne16029"/>
    <tableColumn id="16030" xr3:uid="{5302A4F9-9D0C-4A47-8AB3-3BACAA56FA63}" name="Colonne16030"/>
    <tableColumn id="16031" xr3:uid="{BA5002A1-03CE-4617-92FF-9BAFD6DCCC41}" name="Colonne16031"/>
    <tableColumn id="16032" xr3:uid="{A46B134C-EF3E-4439-97B8-52C193A17978}" name="Colonne16032"/>
    <tableColumn id="16033" xr3:uid="{0812C58F-62F6-4FBE-9183-2D357D763529}" name="Colonne16033"/>
    <tableColumn id="16034" xr3:uid="{4F9D481A-C9EB-4B0F-BCEB-4C2475FE0AEC}" name="Colonne16034"/>
    <tableColumn id="16035" xr3:uid="{ABE8E639-74A0-4511-BC1A-EE5C06176CB1}" name="Colonne16035"/>
    <tableColumn id="16036" xr3:uid="{4F051C2E-237B-4D50-97BD-6D5882323D4D}" name="Colonne16036"/>
    <tableColumn id="16037" xr3:uid="{FDEB549E-746C-4D56-AE34-681186CF66BC}" name="Colonne16037"/>
    <tableColumn id="16038" xr3:uid="{18C1FA99-B57D-4509-A374-69ED6BD45999}" name="Colonne16038"/>
    <tableColumn id="16039" xr3:uid="{825671CF-37F7-4B2D-A475-FC3DE1EEB94C}" name="Colonne16039"/>
    <tableColumn id="16040" xr3:uid="{94C2C3CB-AE95-41CF-9390-189C31FA05CC}" name="Colonne16040"/>
    <tableColumn id="16041" xr3:uid="{4D898220-18D5-416B-A251-C0833D73E7CE}" name="Colonne16041"/>
    <tableColumn id="16042" xr3:uid="{D8CBF13D-A21E-405D-9210-B9C5B32575F3}" name="Colonne16042"/>
    <tableColumn id="16043" xr3:uid="{4B44F602-AEA5-496B-BBD8-54707E5B40E0}" name="Colonne16043"/>
    <tableColumn id="16044" xr3:uid="{ECBCC656-8E3B-4DFF-9F7C-ED69465ABC1E}" name="Colonne16044"/>
    <tableColumn id="16045" xr3:uid="{3D1E9B60-935F-4274-B83A-23CE26EBC020}" name="Colonne16045"/>
    <tableColumn id="16046" xr3:uid="{346EF8CA-0871-4860-B5F8-7584703BCC6B}" name="Colonne16046"/>
    <tableColumn id="16047" xr3:uid="{20235F0F-DF04-4F4F-A6ED-85C00C061E5F}" name="Colonne16047"/>
    <tableColumn id="16048" xr3:uid="{6CAE8F39-983E-4283-92A9-CA9214AFC632}" name="Colonne16048"/>
    <tableColumn id="16049" xr3:uid="{36A69440-C405-4F5E-A3C0-9EE02EC458B6}" name="Colonne16049"/>
    <tableColumn id="16050" xr3:uid="{40A60AC5-3E4D-4B20-847D-6C65C766C909}" name="Colonne16050"/>
    <tableColumn id="16051" xr3:uid="{43610D63-212A-4B53-9943-0E52B051CA79}" name="Colonne16051"/>
    <tableColumn id="16052" xr3:uid="{25CD8DBE-D9B3-47AD-BC96-9C97D45A76FD}" name="Colonne16052"/>
    <tableColumn id="16053" xr3:uid="{F0354670-FC4D-4150-9475-A51D11FDC0B3}" name="Colonne16053"/>
    <tableColumn id="16054" xr3:uid="{859583E3-DBDB-4873-BD05-5BFEBB556BB0}" name="Colonne16054"/>
    <tableColumn id="16055" xr3:uid="{B6992836-7697-4357-866B-441DC7901577}" name="Colonne16055"/>
    <tableColumn id="16056" xr3:uid="{4D48DF1C-6AAC-4012-A8A0-0994BE43848D}" name="Colonne16056"/>
    <tableColumn id="16057" xr3:uid="{8E1A1F2B-87AA-414E-9B70-8B726F8FAE00}" name="Colonne16057"/>
    <tableColumn id="16058" xr3:uid="{AB1C4ECD-24ED-4635-83D8-B58D226C4F56}" name="Colonne16058"/>
    <tableColumn id="16059" xr3:uid="{44F6C6A9-0358-4013-9504-A716C89DF424}" name="Colonne16059"/>
    <tableColumn id="16060" xr3:uid="{7F54C17B-9DDD-4748-9D2A-D39FE5641892}" name="Colonne16060"/>
    <tableColumn id="16061" xr3:uid="{CF01AD36-DC10-44EC-93C9-80500D2C4877}" name="Colonne16061"/>
    <tableColumn id="16062" xr3:uid="{069D7999-5713-434B-AAAA-8CF4D093D5EF}" name="Colonne16062"/>
    <tableColumn id="16063" xr3:uid="{917844D6-9C23-48F2-BB50-4035F970DF1E}" name="Colonne16063"/>
    <tableColumn id="16064" xr3:uid="{A0964D17-AA4F-47A0-BF48-8F794B9BE9CD}" name="Colonne16064"/>
    <tableColumn id="16065" xr3:uid="{3334A866-4331-4FC1-9FA4-83203D27372F}" name="Colonne16065"/>
    <tableColumn id="16066" xr3:uid="{9CA6E977-6426-402A-9E6F-209701619EFE}" name="Colonne16066"/>
    <tableColumn id="16067" xr3:uid="{D1D720F6-58C2-4D67-B34D-2A81A15B1BF4}" name="Colonne16067"/>
    <tableColumn id="16068" xr3:uid="{5BBE20E4-D765-4FE6-8913-EBDAA8C40E93}" name="Colonne16068"/>
    <tableColumn id="16069" xr3:uid="{D5228477-1646-4D61-BD78-DE565CA1E83E}" name="Colonne16069"/>
    <tableColumn id="16070" xr3:uid="{6960FE9A-88A0-472B-97B5-9F4D4AF00098}" name="Colonne16070"/>
    <tableColumn id="16071" xr3:uid="{15289B51-F30C-4E25-8B18-DF6494677739}" name="Colonne16071"/>
    <tableColumn id="16072" xr3:uid="{C6567282-AF95-4A33-8F66-4F186EBBCB16}" name="Colonne16072"/>
    <tableColumn id="16073" xr3:uid="{EBE09824-F5C8-494E-8F96-0A37B6A73890}" name="Colonne16073"/>
    <tableColumn id="16074" xr3:uid="{57D007C5-0B3C-40E2-921C-05AD475682B7}" name="Colonne16074"/>
    <tableColumn id="16075" xr3:uid="{DFCD0BF0-D7C0-4C2B-B999-9A80E28BBE95}" name="Colonne16075"/>
    <tableColumn id="16076" xr3:uid="{47C6D9A9-6F0F-4FC9-B587-91DFCFC44F66}" name="Colonne16076"/>
    <tableColumn id="16077" xr3:uid="{22C048F0-FE67-499D-82A0-6D819FD6A0C8}" name="Colonne16077"/>
    <tableColumn id="16078" xr3:uid="{6BAB12B1-AD91-47FC-A017-D9820BE9280F}" name="Colonne16078"/>
    <tableColumn id="16079" xr3:uid="{E5929AA7-C610-4DB5-883F-2AF4B2C0FC14}" name="Colonne16079"/>
    <tableColumn id="16080" xr3:uid="{0BE733CB-22F8-496E-9B69-61EDA516ECC1}" name="Colonne16080"/>
    <tableColumn id="16081" xr3:uid="{748C0FCA-EE07-4291-ADF4-43FBFEEC5BBF}" name="Colonne16081"/>
    <tableColumn id="16082" xr3:uid="{E9E44E23-FFB8-4F24-BF90-11FCC99865CC}" name="Colonne16082"/>
    <tableColumn id="16083" xr3:uid="{01665870-6BE5-47F5-83AF-ED9958FB112E}" name="Colonne16083"/>
    <tableColumn id="16084" xr3:uid="{CF414273-DA77-46B3-AB48-C49516151A8D}" name="Colonne16084"/>
    <tableColumn id="16085" xr3:uid="{C290935E-069F-4E92-81B6-677A42492C38}" name="Colonne16085"/>
    <tableColumn id="16086" xr3:uid="{6983F2CF-B36E-4155-ACCA-D81AF090560B}" name="Colonne16086"/>
    <tableColumn id="16087" xr3:uid="{E2B86B23-55E6-42BB-A607-B222143C59B2}" name="Colonne16087"/>
    <tableColumn id="16088" xr3:uid="{185DB24A-F25A-4015-937F-412F85211915}" name="Colonne16088"/>
    <tableColumn id="16089" xr3:uid="{A54F57D9-BE06-4F67-813D-A62AA4742AC5}" name="Colonne16089"/>
    <tableColumn id="16090" xr3:uid="{27D6690D-3D1E-47DD-8A82-7BD9668FD4D8}" name="Colonne16090"/>
    <tableColumn id="16091" xr3:uid="{9C92FBD7-BB2F-4CCE-91E3-15371ACB0E93}" name="Colonne16091"/>
    <tableColumn id="16092" xr3:uid="{CFC45C74-041A-4C4C-8869-8CB5A40153C2}" name="Colonne16092"/>
    <tableColumn id="16093" xr3:uid="{50E4E76F-EDDC-48C7-9AA1-6CC15FF5F05F}" name="Colonne16093"/>
    <tableColumn id="16094" xr3:uid="{268367B7-B72E-4FBF-85A4-7E08FD9D0E6F}" name="Colonne16094"/>
    <tableColumn id="16095" xr3:uid="{00BF763D-BE86-4FF7-8DAC-529492B4A0A7}" name="Colonne16095"/>
    <tableColumn id="16096" xr3:uid="{63BE7450-1019-4D59-8BA5-D4492AE7FDA8}" name="Colonne16096"/>
    <tableColumn id="16097" xr3:uid="{05D0CBA7-2FCC-4003-9FB8-49439EF98D93}" name="Colonne16097"/>
    <tableColumn id="16098" xr3:uid="{A4518263-90A4-4577-8BAE-6E5A91D1CD4A}" name="Colonne16098"/>
    <tableColumn id="16099" xr3:uid="{6DEBB6AE-CF31-46DB-81A2-9E5C0B26B164}" name="Colonne16099"/>
    <tableColumn id="16100" xr3:uid="{6B7707E2-A493-41AA-8A8D-5BABFC7765CB}" name="Colonne16100"/>
    <tableColumn id="16101" xr3:uid="{4568F887-85F4-4D2B-9DD8-CF70665D130D}" name="Colonne16101"/>
    <tableColumn id="16102" xr3:uid="{4F4D44D9-86CF-4399-9C4B-D639425D859C}" name="Colonne16102"/>
    <tableColumn id="16103" xr3:uid="{2DD0E91A-6098-4DB0-9B48-B7F81D5CFC9E}" name="Colonne16103"/>
    <tableColumn id="16104" xr3:uid="{C38A81D2-651D-4B4A-9D9A-3618EC774810}" name="Colonne16104"/>
    <tableColumn id="16105" xr3:uid="{718AD33D-C12C-4934-B33F-037CF410F676}" name="Colonne16105"/>
    <tableColumn id="16106" xr3:uid="{70AE8E97-F048-45D5-A7D7-477EFCA05FC9}" name="Colonne16106"/>
    <tableColumn id="16107" xr3:uid="{7C0906C0-B77F-4333-8787-FF68C1C8D4C8}" name="Colonne16107"/>
    <tableColumn id="16108" xr3:uid="{6BA2FC51-63D4-42CA-B81E-27F973CF5CA2}" name="Colonne16108"/>
    <tableColumn id="16109" xr3:uid="{EC0F2C43-6F83-4B8D-8ADD-9D835008C48B}" name="Colonne16109"/>
    <tableColumn id="16110" xr3:uid="{D28D5C89-5AB3-4796-B952-6937DBE479EA}" name="Colonne16110"/>
    <tableColumn id="16111" xr3:uid="{578322D9-E537-4B9C-BE08-AB07C7B0AB22}" name="Colonne16111"/>
    <tableColumn id="16112" xr3:uid="{790E2949-A0E0-4DBF-A892-5B18E79A3722}" name="Colonne16112"/>
    <tableColumn id="16113" xr3:uid="{68B80375-0E7E-47FB-9BF1-87AD90A1F081}" name="Colonne16113"/>
    <tableColumn id="16114" xr3:uid="{575F993A-4B47-4E73-A062-C77D48B12CC9}" name="Colonne16114"/>
    <tableColumn id="16115" xr3:uid="{4E34159A-F3AC-42BD-81E8-1702CF8405FF}" name="Colonne16115"/>
    <tableColumn id="16116" xr3:uid="{40880C63-1250-4009-A2D5-D1D1489A3161}" name="Colonne16116"/>
    <tableColumn id="16117" xr3:uid="{87430EF2-E966-4254-B36E-A201A5D1E640}" name="Colonne16117"/>
    <tableColumn id="16118" xr3:uid="{BDC95DA1-1627-4979-9764-14D629027F25}" name="Colonne16118"/>
    <tableColumn id="16119" xr3:uid="{E33918B2-554F-45C7-8CC0-093946F0DDE9}" name="Colonne16119"/>
    <tableColumn id="16120" xr3:uid="{0E2F0108-072A-4E6C-977C-70B2DA72D4EB}" name="Colonne16120"/>
    <tableColumn id="16121" xr3:uid="{891C52BC-E7E1-43BE-B464-8865458B9527}" name="Colonne16121"/>
    <tableColumn id="16122" xr3:uid="{066951B4-F723-46D8-A8C6-98908A75DA59}" name="Colonne16122"/>
    <tableColumn id="16123" xr3:uid="{9F4FCD97-F920-4A66-AF56-FAC03135FAC9}" name="Colonne16123"/>
    <tableColumn id="16124" xr3:uid="{9BD874D1-3DCA-4E08-9672-7D4FAFB47A3C}" name="Colonne16124"/>
    <tableColumn id="16125" xr3:uid="{63336332-E6C5-43DD-9B4A-49BE8151401E}" name="Colonne16125"/>
    <tableColumn id="16126" xr3:uid="{7273D1AA-9C66-48CA-B594-BC620C01A173}" name="Colonne16126"/>
    <tableColumn id="16127" xr3:uid="{94546686-8312-4CC5-A526-8B11AB3AB524}" name="Colonne16127"/>
    <tableColumn id="16128" xr3:uid="{2D6615C2-6405-4334-90E8-7BC29394F4D1}" name="Colonne16128"/>
    <tableColumn id="16129" xr3:uid="{B436FF17-7DC1-400D-AF94-B07EA0C2A169}" name="Colonne16129"/>
    <tableColumn id="16130" xr3:uid="{FC00FEB5-00B6-4856-96E4-8F7E58D4AF78}" name="Colonne16130"/>
    <tableColumn id="16131" xr3:uid="{412E97B6-8293-4EE7-AD89-9921B9F8D7D3}" name="Colonne16131"/>
    <tableColumn id="16132" xr3:uid="{34603947-2CAA-4B76-A782-D7D75240F6F1}" name="Colonne16132"/>
    <tableColumn id="16133" xr3:uid="{FC392F9A-9BB2-4C3F-B25F-DEAC156BC836}" name="Colonne16133"/>
    <tableColumn id="16134" xr3:uid="{808C95D7-F869-492A-BDE7-434B670D6E5F}" name="Colonne16134"/>
    <tableColumn id="16135" xr3:uid="{86B8AFBA-EBCC-48C4-8C3C-26BC5758BC30}" name="Colonne16135"/>
    <tableColumn id="16136" xr3:uid="{06CE6EFB-6712-4991-B320-678A33858E58}" name="Colonne16136"/>
    <tableColumn id="16137" xr3:uid="{1A428C05-AA5D-4924-92DA-F00C654107C5}" name="Colonne16137"/>
    <tableColumn id="16138" xr3:uid="{269693B3-6F7B-4F5A-BD97-3F14D2616ECC}" name="Colonne16138"/>
    <tableColumn id="16139" xr3:uid="{C89C3284-1AE8-4ADC-910D-D157F0DC0CC3}" name="Colonne16139"/>
    <tableColumn id="16140" xr3:uid="{E5651BE0-0254-4510-94FE-BE3E7B906D67}" name="Colonne16140"/>
    <tableColumn id="16141" xr3:uid="{27478F80-1856-4633-8BA8-97756B4A8161}" name="Colonne16141"/>
    <tableColumn id="16142" xr3:uid="{D5FF6EE0-72A9-4AD4-B073-A25C7365A3A5}" name="Colonne16142"/>
    <tableColumn id="16143" xr3:uid="{5514BF03-59C0-4FD4-BEE7-3F44A84B31B6}" name="Colonne16143"/>
    <tableColumn id="16144" xr3:uid="{06F955CE-9116-4D6F-89B6-1427C7A53377}" name="Colonne16144"/>
    <tableColumn id="16145" xr3:uid="{CC951AAF-8A6E-4155-B9C7-CCA3DCC63D75}" name="Colonne16145"/>
    <tableColumn id="16146" xr3:uid="{389B1C6E-2002-4617-A654-4592534E3D9D}" name="Colonne16146"/>
    <tableColumn id="16147" xr3:uid="{1EA6950F-9DED-4BD6-B1EF-D03883885175}" name="Colonne16147"/>
    <tableColumn id="16148" xr3:uid="{9723E35F-296C-48CF-BA3A-C45111BC783B}" name="Colonne16148"/>
    <tableColumn id="16149" xr3:uid="{40B715AF-D742-442F-8E83-9D28B05E4962}" name="Colonne16149"/>
    <tableColumn id="16150" xr3:uid="{B75669F8-4164-43E1-9D47-F0EDD56F8ACD}" name="Colonne16150"/>
    <tableColumn id="16151" xr3:uid="{FCC36CC0-1276-4C16-880C-3BF6001738FD}" name="Colonne16151"/>
    <tableColumn id="16152" xr3:uid="{79247C5E-A95F-4D4B-BDE6-DBDC02B89255}" name="Colonne16152"/>
    <tableColumn id="16153" xr3:uid="{654412A9-3DA5-4DFE-AE91-7BDCBD1D6D50}" name="Colonne16153"/>
    <tableColumn id="16154" xr3:uid="{0233E152-5037-4E7F-807C-BCD9563E159C}" name="Colonne16154"/>
    <tableColumn id="16155" xr3:uid="{6873C9F1-EFF7-4DCB-B6D3-A1FD128DD034}" name="Colonne16155"/>
    <tableColumn id="16156" xr3:uid="{517EE4B4-19AD-4224-B30A-F5C637AFA112}" name="Colonne16156"/>
    <tableColumn id="16157" xr3:uid="{9CF6ED91-38B4-400E-B2F1-FCE6A0CE2278}" name="Colonne16157"/>
    <tableColumn id="16158" xr3:uid="{CC65F110-1A91-4E9D-A7FB-412ED3E9202B}" name="Colonne16158"/>
    <tableColumn id="16159" xr3:uid="{FF87CA89-BEBC-4308-90AF-6847A351992D}" name="Colonne16159"/>
    <tableColumn id="16160" xr3:uid="{A50493E4-1EBC-4150-83BA-2DCC5E02A3E4}" name="Colonne16160"/>
    <tableColumn id="16161" xr3:uid="{E8DFD8BF-9484-41B7-9A42-4FB0B9A26105}" name="Colonne16161"/>
    <tableColumn id="16162" xr3:uid="{AF00D0B0-B8A4-43ED-B033-153322D2ED75}" name="Colonne16162"/>
    <tableColumn id="16163" xr3:uid="{488B3864-A74F-41AA-BC3D-FF562CD421AF}" name="Colonne16163"/>
    <tableColumn id="16164" xr3:uid="{1F4512A7-2183-4EF4-A67C-1BC89717CEF4}" name="Colonne16164"/>
    <tableColumn id="16165" xr3:uid="{89126553-326C-4CE6-A194-4213E4241A2A}" name="Colonne16165"/>
    <tableColumn id="16166" xr3:uid="{FE9E2CAF-3BB5-4C04-99B1-76C21D5E783F}" name="Colonne16166"/>
    <tableColumn id="16167" xr3:uid="{98167759-DEC2-4AAB-A60F-203D27582CFB}" name="Colonne16167"/>
    <tableColumn id="16168" xr3:uid="{CB6A4C9D-3EF7-4679-B6A7-4D3B97797B44}" name="Colonne16168"/>
    <tableColumn id="16169" xr3:uid="{84C9E4CA-A626-4FD2-B651-EF7BCC86218F}" name="Colonne16169"/>
    <tableColumn id="16170" xr3:uid="{C6AC6450-16C5-4CDB-A0BD-279940248ABD}" name="Colonne16170"/>
    <tableColumn id="16171" xr3:uid="{175A7A57-0E7F-4902-9ED3-EAA8260C3975}" name="Colonne16171"/>
    <tableColumn id="16172" xr3:uid="{339F3DD9-A43B-4989-B983-8F05BAB25509}" name="Colonne16172"/>
    <tableColumn id="16173" xr3:uid="{48514BE1-B7BB-4BE3-8490-DA3EB9D2B5EC}" name="Colonne16173"/>
    <tableColumn id="16174" xr3:uid="{43E4650D-CFA3-41FE-9215-8709573F9E18}" name="Colonne16174"/>
    <tableColumn id="16175" xr3:uid="{A99B38F6-DA11-4E8B-8B96-D625F3B571A6}" name="Colonne16175"/>
    <tableColumn id="16176" xr3:uid="{33E693BE-7D8D-420F-BC1C-86785CC86F05}" name="Colonne16176"/>
    <tableColumn id="16177" xr3:uid="{C642476B-A43D-47D0-84A8-840B06867204}" name="Colonne16177"/>
    <tableColumn id="16178" xr3:uid="{BF7657F3-D11D-4D54-9305-097102A7937A}" name="Colonne16178"/>
    <tableColumn id="16179" xr3:uid="{DF6B741A-69C1-4792-8076-5F6E950B58AD}" name="Colonne16179"/>
    <tableColumn id="16180" xr3:uid="{FEEE01F3-059C-41E9-A9BD-508E3C05CF25}" name="Colonne16180"/>
    <tableColumn id="16181" xr3:uid="{C0C5FF6D-5ABD-4B11-A286-29B917338F6A}" name="Colonne16181"/>
    <tableColumn id="16182" xr3:uid="{A309EE56-18C1-455F-899C-EB215DFA5AF7}" name="Colonne16182"/>
    <tableColumn id="16183" xr3:uid="{04D20CFC-0A9B-419B-A656-6D6BF6D7053A}" name="Colonne16183"/>
    <tableColumn id="16184" xr3:uid="{2F68A1E2-1ABD-481C-B220-9AC15B5233ED}" name="Colonne16184"/>
    <tableColumn id="16185" xr3:uid="{2DF40219-47BC-4497-A58B-B65404871648}" name="Colonne16185"/>
    <tableColumn id="16186" xr3:uid="{0B7C27C3-1E38-4B08-8B4A-166D012F3DA3}" name="Colonne16186"/>
    <tableColumn id="16187" xr3:uid="{445FD7D9-985F-4648-915C-B1EF73C02DDE}" name="Colonne16187"/>
    <tableColumn id="16188" xr3:uid="{668E736C-F198-4BDA-8CFD-34D152D25D5D}" name="Colonne16188"/>
    <tableColumn id="16189" xr3:uid="{01EA26D6-5AB5-446B-8D8B-E89E516E29F4}" name="Colonne16189"/>
    <tableColumn id="16190" xr3:uid="{B87DD193-6ECD-4FB2-BC06-3BA8F2A21CBD}" name="Colonne16190"/>
    <tableColumn id="16191" xr3:uid="{94FA95BD-0B1F-4A8C-A9DA-ABE717A84A31}" name="Colonne16191"/>
    <tableColumn id="16192" xr3:uid="{19918ACC-A2DD-4CD7-AEF4-79C712021685}" name="Colonne16192"/>
    <tableColumn id="16193" xr3:uid="{04483C5E-E733-45DE-B3D6-4C46AA288B55}" name="Colonne16193"/>
    <tableColumn id="16194" xr3:uid="{E8B6B5B3-032C-41CC-8337-721ECD445606}" name="Colonne16194"/>
    <tableColumn id="16195" xr3:uid="{3990B57B-3E05-4243-AB94-97005AEF62F1}" name="Colonne16195"/>
    <tableColumn id="16196" xr3:uid="{367428C5-4B11-4AF8-B3CD-6E8532A7122B}" name="Colonne16196"/>
    <tableColumn id="16197" xr3:uid="{2BC99570-30D7-4A83-B500-44AEBD4E83F5}" name="Colonne16197"/>
    <tableColumn id="16198" xr3:uid="{3500488E-EEB7-4662-8C25-9F4278D7AEC0}" name="Colonne16198"/>
    <tableColumn id="16199" xr3:uid="{EBD94BEE-B618-4151-AAC0-C9C8C2065ABE}" name="Colonne16199"/>
    <tableColumn id="16200" xr3:uid="{1B16DFDA-5F11-4BB4-AC84-95A59BF495AB}" name="Colonne16200"/>
    <tableColumn id="16201" xr3:uid="{D470B1AF-9E0E-49F8-AD89-111C738F3B9C}" name="Colonne16201"/>
    <tableColumn id="16202" xr3:uid="{4ECD65E5-96F2-4549-8234-C5A59B9D4CE5}" name="Colonne16202"/>
    <tableColumn id="16203" xr3:uid="{D3A66020-057C-43E6-A55E-1BC2E6DFB77F}" name="Colonne16203"/>
    <tableColumn id="16204" xr3:uid="{3EF78B81-FA91-471B-B1D6-12C4A56C9000}" name="Colonne16204"/>
    <tableColumn id="16205" xr3:uid="{88101D0C-7395-4D0E-9709-32171391BC4B}" name="Colonne16205"/>
    <tableColumn id="16206" xr3:uid="{784141B2-3D2B-4B53-A4FA-6FCE93F90E02}" name="Colonne16206"/>
    <tableColumn id="16207" xr3:uid="{C5699D72-BB61-45BC-A760-BFA0B4846DF9}" name="Colonne16207"/>
    <tableColumn id="16208" xr3:uid="{0C9801C6-3884-437B-9385-29333C239DEE}" name="Colonne16208"/>
    <tableColumn id="16209" xr3:uid="{FE8444E0-1141-493D-BDF4-84F0F2FC7BF1}" name="Colonne16209"/>
    <tableColumn id="16210" xr3:uid="{A112C8D1-C225-454D-B2F7-770B48A54C0A}" name="Colonne16210"/>
    <tableColumn id="16211" xr3:uid="{0F69AE66-41C6-4E7C-B960-AE1CA05C3F9F}" name="Colonne16211"/>
    <tableColumn id="16212" xr3:uid="{4028A79B-4679-4876-BF2B-C3EC05426D81}" name="Colonne16212"/>
    <tableColumn id="16213" xr3:uid="{512B44C9-0AA0-4AFA-8F09-94644FA74A25}" name="Colonne16213"/>
    <tableColumn id="16214" xr3:uid="{151469FC-28C4-4302-AF5E-C92C3C76841C}" name="Colonne16214"/>
    <tableColumn id="16215" xr3:uid="{6AF94B5E-238E-42FE-A859-07579F6DE337}" name="Colonne16215"/>
    <tableColumn id="16216" xr3:uid="{6B1A0C92-C558-4318-A442-1E6143E8E434}" name="Colonne16216"/>
    <tableColumn id="16217" xr3:uid="{E085451B-A5B3-42A3-A704-C181176CBD6C}" name="Colonne16217"/>
    <tableColumn id="16218" xr3:uid="{072F686D-669A-4DDE-8A74-BB44801A9F0E}" name="Colonne16218"/>
    <tableColumn id="16219" xr3:uid="{93C59798-097E-4BAF-BB75-620B51750B94}" name="Colonne16219"/>
    <tableColumn id="16220" xr3:uid="{D167516A-9797-4658-852E-12D12EBCC232}" name="Colonne16220"/>
    <tableColumn id="16221" xr3:uid="{93F2BF51-8B38-4B7A-868E-A15EE73E833D}" name="Colonne16221"/>
    <tableColumn id="16222" xr3:uid="{E1194DC4-8D3C-40CB-9A7C-8E87345332C6}" name="Colonne16222"/>
    <tableColumn id="16223" xr3:uid="{83B93A76-5F5F-463C-AE1A-FF9F1820D9CD}" name="Colonne16223"/>
    <tableColumn id="16224" xr3:uid="{E3320E66-AD0B-41C5-BB6D-B64B7344D791}" name="Colonne16224"/>
    <tableColumn id="16225" xr3:uid="{E9FB81B2-678D-4768-8777-C31E32EA8443}" name="Colonne16225"/>
    <tableColumn id="16226" xr3:uid="{ED9892EF-B7DB-4C17-94D5-DC3190AB5D90}" name="Colonne16226"/>
    <tableColumn id="16227" xr3:uid="{4DDE623E-3E10-4CB5-80F6-F2B845D49169}" name="Colonne16227"/>
    <tableColumn id="16228" xr3:uid="{3F70C95F-133F-4885-AEE8-C75BF9B0F74F}" name="Colonne16228"/>
    <tableColumn id="16229" xr3:uid="{5EBFC502-EB7F-43C7-A6BF-975FFC1953C4}" name="Colonne16229"/>
    <tableColumn id="16230" xr3:uid="{CCE34106-0FAD-4F4E-AF78-6A1D54FDCF20}" name="Colonne16230"/>
    <tableColumn id="16231" xr3:uid="{8A5B3F39-8902-4182-BF4E-94884E5C497D}" name="Colonne16231"/>
    <tableColumn id="16232" xr3:uid="{4D33C295-952B-4120-B898-32CA6FB2E6F3}" name="Colonne16232"/>
    <tableColumn id="16233" xr3:uid="{1206F362-4532-4489-B778-1BB5289E0982}" name="Colonne16233"/>
    <tableColumn id="16234" xr3:uid="{41C6B6FE-6472-4E07-AE49-62984BD3D204}" name="Colonne16234"/>
    <tableColumn id="16235" xr3:uid="{0B984926-766F-420D-8670-E69876CB2E35}" name="Colonne16235"/>
    <tableColumn id="16236" xr3:uid="{98F73671-B207-450A-972F-65039E68DA3B}" name="Colonne16236"/>
    <tableColumn id="16237" xr3:uid="{5C37BD22-3147-45A1-9D5A-FE90F3FCC2D4}" name="Colonne16237"/>
    <tableColumn id="16238" xr3:uid="{37FB74CB-162F-49EE-A3DE-FDEF8A235E47}" name="Colonne16238"/>
    <tableColumn id="16239" xr3:uid="{DCE7678A-0FDF-4F0C-8B62-B0509ACF1B25}" name="Colonne16239"/>
    <tableColumn id="16240" xr3:uid="{E4934F92-3F1B-462A-B6F5-BEFF52388A56}" name="Colonne16240"/>
    <tableColumn id="16241" xr3:uid="{BC25087D-867F-4E5F-BDAF-73D038250BBC}" name="Colonne16241"/>
    <tableColumn id="16242" xr3:uid="{544B048C-ECCF-4601-8E1A-D369CA248A2C}" name="Colonne16242"/>
    <tableColumn id="16243" xr3:uid="{A5A0F11D-0B05-46FA-BC22-9918622B4E75}" name="Colonne16243"/>
    <tableColumn id="16244" xr3:uid="{3ED5771B-6659-4605-8F18-387FBB8D9C2C}" name="Colonne16244"/>
    <tableColumn id="16245" xr3:uid="{93CF99C7-63AD-4C09-BCF0-F51443CCE0C2}" name="Colonne16245"/>
    <tableColumn id="16246" xr3:uid="{AC2EB10A-D50F-4994-94C8-936DDC32D97A}" name="Colonne16246"/>
    <tableColumn id="16247" xr3:uid="{B3769D2C-A193-4183-B26E-9A53AA32D678}" name="Colonne16247"/>
    <tableColumn id="16248" xr3:uid="{1D97D4EE-6A1A-4167-A142-81A1E40E13AE}" name="Colonne16248"/>
    <tableColumn id="16249" xr3:uid="{AFD9CD49-2254-43EE-BEED-946C5F46E160}" name="Colonne16249"/>
    <tableColumn id="16250" xr3:uid="{0D06C38B-9FCC-41C9-BE75-004711EFFADE}" name="Colonne16250"/>
    <tableColumn id="16251" xr3:uid="{3C118FC5-6110-4612-8E54-47EAD5B15979}" name="Colonne16251"/>
    <tableColumn id="16252" xr3:uid="{106E2DE0-08CA-490E-A9F0-5D32E643BF4B}" name="Colonne16252"/>
    <tableColumn id="16253" xr3:uid="{4B44CFEB-8B59-4AA3-9068-8D29BD78E5B2}" name="Colonne16253"/>
    <tableColumn id="16254" xr3:uid="{4032D178-615B-4BAC-BC41-63ACC1D43D76}" name="Colonne16254"/>
    <tableColumn id="16255" xr3:uid="{1B5AD5FB-92EC-4925-87FD-9469A2D50BBE}" name="Colonne16255"/>
    <tableColumn id="16256" xr3:uid="{239FBAC5-DF0A-4820-AA21-8FCFCF1D7D3E}" name="Colonne16256"/>
    <tableColumn id="16257" xr3:uid="{0C1E689C-20C5-4B6A-8936-303067EA70E9}" name="Colonne16257"/>
    <tableColumn id="16258" xr3:uid="{4AEFED89-E447-4B0F-87AF-A6F0E727C756}" name="Colonne16258"/>
    <tableColumn id="16259" xr3:uid="{27B640AC-FA26-4B0B-B0D9-9112B9118F9D}" name="Colonne16259"/>
    <tableColumn id="16260" xr3:uid="{42A1F9EF-5F52-4815-9BD3-835F73D02E9B}" name="Colonne16260"/>
    <tableColumn id="16261" xr3:uid="{2C2BC455-0F69-4CB0-AC56-4B1210D61C05}" name="Colonne16261"/>
    <tableColumn id="16262" xr3:uid="{D01BAE04-8C1B-45F4-8F7D-23E87FB0001F}" name="Colonne16262"/>
    <tableColumn id="16263" xr3:uid="{9F22135B-CC3D-4E1D-95BA-C59A9658DEC0}" name="Colonne16263"/>
    <tableColumn id="16264" xr3:uid="{32224913-CB4D-4AD9-AE54-BBAFE534E364}" name="Colonne16264"/>
    <tableColumn id="16265" xr3:uid="{06067512-5B36-440A-8350-EC2C0591C43C}" name="Colonne16265"/>
    <tableColumn id="16266" xr3:uid="{39555964-1BC5-4F84-8B7F-48BB99A9877F}" name="Colonne16266"/>
    <tableColumn id="16267" xr3:uid="{CFE34A34-4493-462B-AF25-D6012548A9C4}" name="Colonne16267"/>
    <tableColumn id="16268" xr3:uid="{4CA51142-8190-4B68-811D-27C59EC3DF9D}" name="Colonne16268"/>
    <tableColumn id="16269" xr3:uid="{E89031E3-81D3-41E9-B5C8-E1A2F7D6CF2D}" name="Colonne16269"/>
    <tableColumn id="16270" xr3:uid="{C97CD32B-7C22-4A60-BC60-4AFE5A632DBB}" name="Colonne16270"/>
    <tableColumn id="16271" xr3:uid="{5A5623B6-8177-4412-A349-BE8B9B20221B}" name="Colonne16271"/>
    <tableColumn id="16272" xr3:uid="{BABFB277-6376-402E-9514-06D1FF8FC132}" name="Colonne16272"/>
    <tableColumn id="16273" xr3:uid="{65F7626D-4241-4E0E-890C-1600DF975A98}" name="Colonne16273"/>
    <tableColumn id="16274" xr3:uid="{F746579F-791F-443C-A4E8-193A5A176541}" name="Colonne16274"/>
    <tableColumn id="16275" xr3:uid="{7BC51ACF-72BB-4A00-AD0D-CCFAAD1F6F57}" name="Colonne16275"/>
    <tableColumn id="16276" xr3:uid="{94914EF7-C8E9-4297-AE01-504F7768572F}" name="Colonne16276"/>
    <tableColumn id="16277" xr3:uid="{ABA53712-1BA6-4872-8D9E-8D3DC3C70CDA}" name="Colonne16277"/>
    <tableColumn id="16278" xr3:uid="{76AEB771-F524-49C1-885C-0EC92980125C}" name="Colonne16278"/>
    <tableColumn id="16279" xr3:uid="{7B4CC16A-B36C-45D8-A4A9-4A7CFA492EBF}" name="Colonne16279"/>
    <tableColumn id="16280" xr3:uid="{6EBF5490-D4E8-474D-879A-CC2F1D2C693B}" name="Colonne16280"/>
    <tableColumn id="16281" xr3:uid="{68157361-7F06-4568-B074-75C8F812A9D6}" name="Colonne16281"/>
    <tableColumn id="16282" xr3:uid="{755DF48E-0EF0-4FE6-AEA1-3CF9B17A59DB}" name="Colonne16282"/>
    <tableColumn id="16283" xr3:uid="{60D3D194-33FF-4801-8840-D6624422E826}" name="Colonne16283"/>
    <tableColumn id="16284" xr3:uid="{0E684831-24C5-466B-BA86-FA1CA48DDD0E}" name="Colonne16284"/>
    <tableColumn id="16285" xr3:uid="{362AECCA-E56F-4070-AEB4-1834AC23056C}" name="Colonne16285"/>
    <tableColumn id="16286" xr3:uid="{97B27F9E-897E-4354-B05A-7E6825C9A1D7}" name="Colonne16286"/>
    <tableColumn id="16287" xr3:uid="{1136381B-E4EE-459D-9FD8-F6E55B67FC52}" name="Colonne16287"/>
    <tableColumn id="16288" xr3:uid="{C41224F8-AB59-40C0-9773-47BE6BC961A3}" name="Colonne16288"/>
    <tableColumn id="16289" xr3:uid="{D4042193-1C15-4F74-A1AB-A62C470C3E4F}" name="Colonne16289"/>
    <tableColumn id="16290" xr3:uid="{8D6C52EF-0CED-478B-AA3F-DCE753DEC977}" name="Colonne16290"/>
    <tableColumn id="16291" xr3:uid="{E9E4093A-3B32-48B3-AD60-50E463FA891A}" name="Colonne16291"/>
    <tableColumn id="16292" xr3:uid="{A8D1A0C5-3306-40C1-AEB7-33F311D6761E}" name="Colonne16292"/>
    <tableColumn id="16293" xr3:uid="{C3D6ADF6-597E-4052-83A8-A3113962A791}" name="Colonne16293"/>
    <tableColumn id="16294" xr3:uid="{FDD60A21-EDFC-457D-8DB7-CBFC58AA5F3F}" name="Colonne16294"/>
    <tableColumn id="16295" xr3:uid="{29BF0C83-2F30-409F-96FB-CDFAFD19DB5C}" name="Colonne16295"/>
    <tableColumn id="16296" xr3:uid="{378ED887-1D99-4795-B464-510DB59C69CE}" name="Colonne16296"/>
    <tableColumn id="16297" xr3:uid="{BC8754FB-533A-490D-92D4-858304E973F8}" name="Colonne16297"/>
    <tableColumn id="16298" xr3:uid="{221AF12B-3CF9-49CF-9387-884E4C1B7A20}" name="Colonne16298"/>
    <tableColumn id="16299" xr3:uid="{7FFAEBB5-2FF7-4369-9FA0-26C3D37BECF3}" name="Colonne16299"/>
    <tableColumn id="16300" xr3:uid="{410411E3-C9E5-493C-9A2E-04E90D80816B}" name="Colonne16300"/>
    <tableColumn id="16301" xr3:uid="{0A680261-42C6-447C-AE7D-CF2F8793BBBC}" name="Colonne16301"/>
    <tableColumn id="16302" xr3:uid="{380A896A-0B64-4AAF-AD53-C4866C94AB3C}" name="Colonne16302"/>
    <tableColumn id="16303" xr3:uid="{A67791B6-28F8-4338-885B-08498201A94D}" name="Colonne16303"/>
    <tableColumn id="16304" xr3:uid="{9FB3D732-016F-4D26-8C49-6B099062CC22}" name="Colonne16304"/>
    <tableColumn id="16305" xr3:uid="{B563347F-4E31-4E4F-8972-A7E8ACC2F74D}" name="Colonne16305"/>
    <tableColumn id="16306" xr3:uid="{E6A4993D-7551-4632-ACA7-B6DA3A0C5639}" name="Colonne16306"/>
    <tableColumn id="16307" xr3:uid="{54D5CCFA-8A71-4B93-85FF-5D39972BA71D}" name="Colonne16307"/>
    <tableColumn id="16308" xr3:uid="{CD8A1C6F-703F-4A5D-B555-EF14F28E340A}" name="Colonne16308"/>
    <tableColumn id="16309" xr3:uid="{CC9CB364-815D-466E-8DA3-BD7F5A67C7A0}" name="Colonne16309"/>
    <tableColumn id="16310" xr3:uid="{A4C82F8D-0CDF-4565-A500-094D19B818D9}" name="Colonne16310"/>
    <tableColumn id="16311" xr3:uid="{5D0F322A-943D-4411-A142-33C94979AA29}" name="Colonne16311"/>
    <tableColumn id="16312" xr3:uid="{D189A393-B3CC-4082-ABF6-2726AE0BBCD9}" name="Colonne16312"/>
    <tableColumn id="16313" xr3:uid="{79126B6F-5B8A-4AC7-8423-93621AD92359}" name="Colonne16313"/>
    <tableColumn id="16314" xr3:uid="{F08516FC-6F5C-4D85-8E30-620805215CDA}" name="Colonne16314"/>
    <tableColumn id="16315" xr3:uid="{B738EC41-E1C0-4FC4-B107-4FB607389268}" name="Colonne16315"/>
    <tableColumn id="16316" xr3:uid="{9D640E63-CD26-498A-AC72-E57AB79077E8}" name="Colonne16316"/>
    <tableColumn id="16317" xr3:uid="{7DF09F45-CBF0-4C97-A88B-94EDAE5065C7}" name="Colonne16317"/>
    <tableColumn id="16318" xr3:uid="{6093A06B-4CD0-4F3B-A620-1BD1C9AF3218}" name="Colonne16318"/>
    <tableColumn id="16319" xr3:uid="{49B56FB3-4AE3-438C-BEE2-036241C6EB31}" name="Colonne16319"/>
    <tableColumn id="16320" xr3:uid="{C91C22D5-520E-4B4B-A210-57BAD53A6CEF}" name="Colonne16320"/>
    <tableColumn id="16321" xr3:uid="{490CF9F0-0B86-4760-8BE3-CF54FE7EF76A}" name="Colonne16321"/>
    <tableColumn id="16322" xr3:uid="{EA2B9BE8-4581-477F-A3EA-AA051EE60F51}" name="Colonne16322"/>
    <tableColumn id="16323" xr3:uid="{F7D4060C-E10A-4F61-9524-52B592D36ED1}" name="Colonne16323"/>
    <tableColumn id="16324" xr3:uid="{0ACDEE2C-244B-4DB9-89ED-6F42C4EF1775}" name="Colonne16324"/>
    <tableColumn id="16325" xr3:uid="{08775C51-DF99-422F-873B-5891D6CB316A}" name="Colonne16325"/>
    <tableColumn id="16326" xr3:uid="{8A521465-5125-4A1D-96E5-B0DCFD53A06C}" name="Colonne16326"/>
    <tableColumn id="16327" xr3:uid="{BC8B0036-7469-480C-A623-8080A61AA14D}" name="Colonne16327"/>
    <tableColumn id="16328" xr3:uid="{2F61275F-9C26-40C4-99AB-5BFC39DCA047}" name="Colonne16328"/>
    <tableColumn id="16329" xr3:uid="{066BD4F2-701D-4597-AF68-16733469A2B8}" name="Colonne16329"/>
    <tableColumn id="16330" xr3:uid="{599BE054-63C9-4471-82A3-031A8B17C601}" name="Colonne16330"/>
    <tableColumn id="16331" xr3:uid="{F2A1EF06-3540-43A2-B4EE-694402C69248}" name="Colonne16331"/>
    <tableColumn id="16332" xr3:uid="{20FF070E-F82B-4E4C-B2C6-7A166368A178}" name="Colonne16332"/>
    <tableColumn id="16333" xr3:uid="{3B340EF0-6A31-442A-A551-47D923976D59}" name="Colonne16333"/>
    <tableColumn id="16334" xr3:uid="{2032FD84-8021-41AD-B52A-DD33E937EBF4}" name="Colonne16334"/>
    <tableColumn id="16335" xr3:uid="{EFA4A639-7DC0-490B-AC2F-3A3EE8220BF2}" name="Colonne16335"/>
    <tableColumn id="16336" xr3:uid="{8F2A91F8-35A7-4F27-A862-C405CF711E5B}" name="Colonne16336"/>
    <tableColumn id="16337" xr3:uid="{B3447A11-462C-4252-A88B-3DF665559199}" name="Colonne16337"/>
    <tableColumn id="16338" xr3:uid="{B85330A6-EEAA-4F86-89F6-915A2F2D643D}" name="Colonne16338"/>
    <tableColumn id="16339" xr3:uid="{0226BE97-308A-4902-832E-A24583CA765B}" name="Colonne16339"/>
    <tableColumn id="16340" xr3:uid="{54B11915-A76B-4603-9249-0F311B4FE61E}" name="Colonne16340"/>
    <tableColumn id="16341" xr3:uid="{BF104F25-B551-48DF-9D48-053F37B385E3}" name="Colonne16341"/>
    <tableColumn id="16342" xr3:uid="{A5FECC10-CF9F-4B1B-8922-FFA0CE234962}" name="Colonne16342"/>
    <tableColumn id="16343" xr3:uid="{388B1AC3-C84F-4A17-BBFB-6F88BB11590D}" name="Colonne16343"/>
    <tableColumn id="16344" xr3:uid="{52FA2A7B-AA7C-4924-842C-A84B3E017777}" name="Colonne16344"/>
    <tableColumn id="16345" xr3:uid="{37855C38-B164-4E8C-BFF3-C83B92FE686F}" name="Colonne16345"/>
    <tableColumn id="16346" xr3:uid="{34065524-F966-45E2-933E-EDCFE4BFEBB1}" name="Colonne16346"/>
    <tableColumn id="16347" xr3:uid="{FDBF2B61-C3E7-456C-B849-EAE6A43E5172}" name="Colonne16347"/>
    <tableColumn id="16348" xr3:uid="{DAC2A67C-7EE5-4F75-B3B8-9A4474DA4D94}" name="Colonne16348"/>
    <tableColumn id="16349" xr3:uid="{895E0C08-ED46-481A-B652-EC8CACB68CF0}" name="Colonne16349"/>
    <tableColumn id="16350" xr3:uid="{B9F73EC0-D5FB-453E-806F-633AA35EA42F}" name="Colonne16350"/>
    <tableColumn id="16351" xr3:uid="{ED1EF8C0-1BAD-45FD-A09A-024FD2AB7887}" name="Colonne16351"/>
    <tableColumn id="16352" xr3:uid="{7F451D3D-EDAE-4434-B882-18D447FE24F9}" name="Colonne16352"/>
    <tableColumn id="16353" xr3:uid="{30BE8952-7C98-4831-A80D-0083240BFA2A}" name="Colonne16353"/>
    <tableColumn id="16354" xr3:uid="{44B361A4-72FC-41EF-A61B-AC7498D89527}" name="Colonne16354"/>
    <tableColumn id="16355" xr3:uid="{615D26B3-4BBA-49F1-82CD-4551422EE7E1}" name="Colonne16355"/>
    <tableColumn id="16356" xr3:uid="{2F186EC5-56D8-47E3-9D0F-DBA39C5A8D0C}" name="Colonne16356"/>
    <tableColumn id="16357" xr3:uid="{040DC789-FB66-43B9-AFCF-F7183B38B4A5}" name="Colonne16357"/>
    <tableColumn id="16358" xr3:uid="{5B6991BC-E3D3-4391-B0E7-0B85A8F8F36A}" name="Colonne16358"/>
    <tableColumn id="16359" xr3:uid="{9208C57B-5479-4DEC-B87C-C0238C28DE1D}" name="Colonne16359"/>
    <tableColumn id="16360" xr3:uid="{94306FD9-0A03-43DD-ACD5-DEB8B837E68D}" name="Colonne16360"/>
    <tableColumn id="16361" xr3:uid="{1F9709E9-50D0-47B0-B98E-F55289F6E64B}" name="Colonne16361"/>
    <tableColumn id="16362" xr3:uid="{EDB5710C-372A-41DE-A7CB-539ADB5E6566}" name="Colonne16362"/>
    <tableColumn id="16363" xr3:uid="{2FEBDD72-AFFA-4CEF-9EE3-4645664EF655}" name="Colonne16363"/>
    <tableColumn id="16364" xr3:uid="{22099C14-21FA-45B8-9393-43C0EFF1477A}" name="Colonne16364"/>
    <tableColumn id="16365" xr3:uid="{E4219DB5-2DE8-4BE8-8A2B-07DC45A60F5C}" name="Colonne16365"/>
    <tableColumn id="16366" xr3:uid="{0D9AB68C-0CA5-4B71-AE30-8726F3047D68}" name="Colonne16366"/>
    <tableColumn id="16367" xr3:uid="{D53F0916-3377-4322-92F8-7CC51367AE02}" name="Colonne16367"/>
    <tableColumn id="16368" xr3:uid="{6BB71AA9-75EF-4685-BA40-27381B37ECED}" name="Colonne16368"/>
    <tableColumn id="16369" xr3:uid="{381C224F-4272-4A45-9200-DB257996103A}" name="Colonne16369"/>
    <tableColumn id="16370" xr3:uid="{747139A9-DCA2-4C16-9DAE-A6414AD8C2A2}" name="Colonne16370"/>
    <tableColumn id="16371" xr3:uid="{7B6456C1-2063-460D-82B7-320175D57907}" name="Colonne16371"/>
    <tableColumn id="16372" xr3:uid="{31A504AB-14C7-4EDD-B295-D53DFF186F43}" name="Colonne16372"/>
    <tableColumn id="16373" xr3:uid="{E5A1744D-170F-485A-80DB-6B8C134DB0E3}" name="Colonne16373"/>
    <tableColumn id="16374" xr3:uid="{BE9B5340-B505-4475-AA5F-79F78E763333}" name="Colonne16374"/>
    <tableColumn id="16375" xr3:uid="{660FA87F-6B92-4DB5-8E7D-B482FCE60561}" name="Colonne16375"/>
    <tableColumn id="16376" xr3:uid="{FD740677-DFC1-4830-8BD9-0C2FFFEB3E08}" name="Colonne16376"/>
    <tableColumn id="16377" xr3:uid="{EA302E89-3FE3-4E67-B873-B4E144289D94}" name="Colonne16377"/>
    <tableColumn id="16378" xr3:uid="{6DDD5043-BE44-4FD0-8580-F2F004124770}" name="Colonne16378"/>
    <tableColumn id="16379" xr3:uid="{0B3BB3DB-E5D0-4363-B945-12C9CB4EE2A4}" name="Colonne16379"/>
    <tableColumn id="16380" xr3:uid="{D190B664-8FF4-4232-8E77-C5312378D174}" name="Colonne16380"/>
    <tableColumn id="16381" xr3:uid="{76FD50A2-253F-4FA0-A1BD-6A6C077939A8}" name="Colonne16381"/>
    <tableColumn id="16382" xr3:uid="{405A1692-B2BC-40AB-A2C9-12635480C35A}" name="Colonne16382"/>
    <tableColumn id="16383" xr3:uid="{720951E1-4B0D-48A0-B71E-A9DD2BEEC91F}" name="Colonne16383"/>
    <tableColumn id="16384" xr3:uid="{2F75D78E-774F-453B-9715-6F2254158126}" name="Colonne1638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5A321-0EA3-40D5-BF1C-CFE8E3B84BD9}">
  <sheetPr>
    <tabColor rgb="FF92D050"/>
  </sheetPr>
  <dimension ref="A1:Y476"/>
  <sheetViews>
    <sheetView showGridLines="0" workbookViewId="0">
      <pane ySplit="1" topLeftCell="A2" activePane="bottomLeft" state="frozen"/>
      <selection pane="bottomLeft" activeCell="I3" sqref="I3"/>
    </sheetView>
  </sheetViews>
  <sheetFormatPr baseColWidth="10" defaultRowHeight="14.5"/>
  <cols>
    <col min="1" max="1" width="16.81640625" style="35" customWidth="1"/>
    <col min="2" max="2" width="13.1796875" style="26" customWidth="1"/>
    <col min="3" max="3" width="14.54296875" style="26" customWidth="1"/>
    <col min="4" max="4" width="23.7265625" style="26" bestFit="1" customWidth="1"/>
    <col min="5" max="5" width="27.7265625" style="26" bestFit="1" customWidth="1"/>
    <col min="6" max="6" width="9.1796875" style="26" bestFit="1" customWidth="1"/>
    <col min="7" max="7" width="18.08984375" style="98" customWidth="1"/>
    <col min="8" max="8" width="5.81640625" style="207" customWidth="1"/>
    <col min="9" max="9" width="17.54296875" style="98" customWidth="1"/>
    <col min="10" max="10" width="11.54296875" style="26" customWidth="1"/>
    <col min="11" max="11" width="28.26953125" style="26" bestFit="1" customWidth="1"/>
    <col min="12" max="12" width="39.7265625" style="26" customWidth="1"/>
    <col min="13" max="13" width="52" style="26" customWidth="1"/>
    <col min="14" max="14" width="54.81640625" style="26" customWidth="1"/>
    <col min="15" max="15" width="14" style="98" customWidth="1"/>
    <col min="16" max="16" width="23.81640625" style="26" customWidth="1"/>
    <col min="17" max="17" width="48.26953125" style="26" customWidth="1"/>
    <col min="18" max="18" width="33.26953125" style="26" customWidth="1"/>
    <col min="19" max="19" width="18.453125" style="26" customWidth="1"/>
    <col min="20" max="20" width="62" style="98" customWidth="1"/>
    <col min="21" max="21" width="25.1796875" style="26" customWidth="1"/>
    <col min="22" max="22" width="12.54296875" style="26" customWidth="1"/>
    <col min="23" max="23" width="13.36328125" style="207" customWidth="1"/>
    <col min="24" max="24" width="14.36328125" style="207" customWidth="1"/>
    <col min="25" max="25" width="21" style="207" bestFit="1" customWidth="1"/>
  </cols>
  <sheetData>
    <row r="1" spans="1:25" s="95" customFormat="1" ht="21.75" customHeight="1">
      <c r="A1" s="213" t="s">
        <v>0</v>
      </c>
      <c r="B1" s="214" t="s">
        <v>6</v>
      </c>
      <c r="C1" s="214" t="s">
        <v>166</v>
      </c>
      <c r="D1" s="214" t="s">
        <v>7</v>
      </c>
      <c r="E1" s="214" t="s">
        <v>8</v>
      </c>
      <c r="F1" s="214" t="s">
        <v>9</v>
      </c>
      <c r="G1" s="215" t="s">
        <v>10</v>
      </c>
      <c r="H1" s="216" t="s">
        <v>11</v>
      </c>
      <c r="I1" s="215" t="s">
        <v>12</v>
      </c>
      <c r="J1" s="214" t="s">
        <v>13</v>
      </c>
      <c r="K1" s="214" t="s">
        <v>14</v>
      </c>
      <c r="L1" s="214" t="s">
        <v>15</v>
      </c>
      <c r="M1" s="214" t="s">
        <v>16</v>
      </c>
      <c r="N1" s="214" t="s">
        <v>17</v>
      </c>
      <c r="O1" s="215" t="s">
        <v>18</v>
      </c>
      <c r="P1" s="214" t="s">
        <v>19</v>
      </c>
      <c r="Q1" s="214" t="s">
        <v>20</v>
      </c>
      <c r="R1" s="214" t="s">
        <v>21</v>
      </c>
      <c r="S1" s="214" t="s">
        <v>22</v>
      </c>
      <c r="T1" s="215" t="s">
        <v>23</v>
      </c>
      <c r="U1" s="214" t="s">
        <v>24</v>
      </c>
      <c r="V1" s="214" t="s">
        <v>25</v>
      </c>
      <c r="W1" s="216" t="s">
        <v>26</v>
      </c>
      <c r="X1" s="216" t="s">
        <v>27</v>
      </c>
      <c r="Y1" s="216" t="s">
        <v>28</v>
      </c>
    </row>
    <row r="2" spans="1:25">
      <c r="A2" s="35" t="s">
        <v>167</v>
      </c>
      <c r="B2" s="26">
        <v>36</v>
      </c>
      <c r="C2" s="26" t="s">
        <v>1032</v>
      </c>
      <c r="D2" t="s">
        <v>168</v>
      </c>
      <c r="E2" t="s">
        <v>679</v>
      </c>
      <c r="F2" t="s">
        <v>675</v>
      </c>
      <c r="G2" s="98">
        <v>25939</v>
      </c>
      <c r="H2" s="101">
        <f t="shared" ref="H2:H64" ca="1" si="0">DATEDIF(G2,TODAY(),"y")</f>
        <v>55</v>
      </c>
      <c r="I2" s="100">
        <v>34973</v>
      </c>
      <c r="J2" s="26" t="s">
        <v>13</v>
      </c>
      <c r="K2" s="26" t="s">
        <v>170</v>
      </c>
      <c r="L2" s="26" t="s">
        <v>170</v>
      </c>
      <c r="M2" s="26" t="s">
        <v>171</v>
      </c>
      <c r="N2" s="26" t="s">
        <v>172</v>
      </c>
      <c r="O2" s="98">
        <v>34973</v>
      </c>
      <c r="P2" s="26" t="s">
        <v>173</v>
      </c>
      <c r="Q2" s="26" t="s">
        <v>1334</v>
      </c>
      <c r="R2" s="26" t="s">
        <v>135</v>
      </c>
      <c r="S2" s="26" t="s">
        <v>174</v>
      </c>
      <c r="U2" s="26" t="s">
        <v>1</v>
      </c>
      <c r="V2" s="26" t="s">
        <v>909</v>
      </c>
      <c r="W2" s="204">
        <f ca="1">DATEDIF(I2,TODAY(),"y")</f>
        <v>30</v>
      </c>
      <c r="X2" s="207" t="str">
        <f ca="1">_xlfn.XLOOKUP(H2,[2]Tranches!$D$3:$D$63,[2]Tranches!$E$3:$E$63,0,0)</f>
        <v>55-59</v>
      </c>
      <c r="Y2" s="207" t="str">
        <f ca="1">_xlfn.XLOOKUP(W2,[2]Tranches!$G$3:$G$63,[2]Tranches!$H$3:$H$63,0,0)</f>
        <v>30 et plus</v>
      </c>
    </row>
    <row r="3" spans="1:25">
      <c r="A3" s="35" t="s">
        <v>167</v>
      </c>
      <c r="B3" s="26">
        <v>42</v>
      </c>
      <c r="C3" s="26" t="s">
        <v>1087</v>
      </c>
      <c r="D3" t="s">
        <v>182</v>
      </c>
      <c r="E3" t="s">
        <v>680</v>
      </c>
      <c r="F3" t="s">
        <v>675</v>
      </c>
      <c r="G3" s="98">
        <v>25924</v>
      </c>
      <c r="H3" s="101">
        <f t="shared" ca="1" si="0"/>
        <v>55</v>
      </c>
      <c r="I3" s="100">
        <v>35217</v>
      </c>
      <c r="J3" s="26" t="s">
        <v>13</v>
      </c>
      <c r="K3" s="26" t="s">
        <v>183</v>
      </c>
      <c r="L3" s="26" t="s">
        <v>184</v>
      </c>
      <c r="M3" s="26" t="s">
        <v>185</v>
      </c>
      <c r="N3" s="26" t="s">
        <v>186</v>
      </c>
      <c r="O3" s="98">
        <v>35217</v>
      </c>
      <c r="P3" s="26" t="s">
        <v>187</v>
      </c>
      <c r="Q3" s="26" t="s">
        <v>1319</v>
      </c>
      <c r="R3" s="26" t="s">
        <v>135</v>
      </c>
      <c r="S3" s="26" t="s">
        <v>174</v>
      </c>
      <c r="U3" s="26" t="s">
        <v>1</v>
      </c>
      <c r="V3" s="26" t="s">
        <v>909</v>
      </c>
      <c r="W3" s="204">
        <f ca="1">DATEDIF(I3,TODAY(),"y")</f>
        <v>29</v>
      </c>
      <c r="X3" s="207" t="str">
        <f ca="1">_xlfn.XLOOKUP(H3,[2]Tranches!$D$3:$D$63,[2]Tranches!$E$3:$E$63,0,0)</f>
        <v>55-59</v>
      </c>
      <c r="Y3" s="207" t="str">
        <f ca="1">_xlfn.XLOOKUP(W3,[2]Tranches!$G$3:$G$63,[2]Tranches!$H$3:$H$63,0,0)</f>
        <v>25-29</v>
      </c>
    </row>
    <row r="4" spans="1:25">
      <c r="A4" s="35" t="s">
        <v>167</v>
      </c>
      <c r="B4" s="26">
        <v>50</v>
      </c>
      <c r="C4" s="26" t="s">
        <v>1285</v>
      </c>
      <c r="D4" t="s">
        <v>188</v>
      </c>
      <c r="E4" t="s">
        <v>189</v>
      </c>
      <c r="F4" t="s">
        <v>675</v>
      </c>
      <c r="G4" s="98">
        <v>25712</v>
      </c>
      <c r="H4" s="101">
        <f t="shared" ca="1" si="0"/>
        <v>55</v>
      </c>
      <c r="I4" s="100">
        <v>35339</v>
      </c>
      <c r="J4" s="26" t="s">
        <v>13</v>
      </c>
      <c r="K4" s="26" t="s">
        <v>183</v>
      </c>
      <c r="L4" s="26" t="s">
        <v>190</v>
      </c>
      <c r="M4" s="26" t="s">
        <v>191</v>
      </c>
      <c r="N4" s="26" t="s">
        <v>192</v>
      </c>
      <c r="O4" s="98">
        <v>35339</v>
      </c>
      <c r="P4" s="26" t="s">
        <v>187</v>
      </c>
      <c r="Q4" s="26" t="s">
        <v>1319</v>
      </c>
      <c r="R4" s="26" t="s">
        <v>193</v>
      </c>
      <c r="S4" s="26" t="s">
        <v>174</v>
      </c>
      <c r="U4" s="26" t="s">
        <v>1</v>
      </c>
      <c r="V4" s="26" t="s">
        <v>909</v>
      </c>
      <c r="W4" s="204">
        <f t="shared" ref="W4:W64" ca="1" si="1">DATEDIF(I4,TODAY(),"y")</f>
        <v>29</v>
      </c>
      <c r="X4" s="207" t="str">
        <f ca="1">_xlfn.XLOOKUP(H4,[2]Tranches!$D$3:$D$63,[2]Tranches!$E$3:$E$63,0,0)</f>
        <v>55-59</v>
      </c>
      <c r="Y4" s="207" t="str">
        <f ca="1">_xlfn.XLOOKUP(W4,[2]Tranches!$G$3:$G$63,[2]Tranches!$H$3:$H$63,0,0)</f>
        <v>25-29</v>
      </c>
    </row>
    <row r="5" spans="1:25">
      <c r="A5" s="35" t="s">
        <v>167</v>
      </c>
      <c r="B5" s="26">
        <v>52</v>
      </c>
      <c r="C5" s="26" t="s">
        <v>1168</v>
      </c>
      <c r="D5" t="s">
        <v>194</v>
      </c>
      <c r="E5" t="s">
        <v>681</v>
      </c>
      <c r="F5" t="s">
        <v>675</v>
      </c>
      <c r="G5" s="98">
        <v>25124</v>
      </c>
      <c r="H5" s="101">
        <f t="shared" ca="1" si="0"/>
        <v>57</v>
      </c>
      <c r="I5" s="100">
        <v>35370</v>
      </c>
      <c r="J5" s="26" t="s">
        <v>13</v>
      </c>
      <c r="K5" s="26" t="s">
        <v>183</v>
      </c>
      <c r="L5" s="26" t="s">
        <v>195</v>
      </c>
      <c r="M5" s="26" t="s">
        <v>196</v>
      </c>
      <c r="N5" s="26" t="s">
        <v>197</v>
      </c>
      <c r="O5" s="98">
        <v>35370</v>
      </c>
      <c r="P5" s="26" t="s">
        <v>198</v>
      </c>
      <c r="Q5" s="26" t="s">
        <v>1320</v>
      </c>
      <c r="R5" s="26" t="s">
        <v>135</v>
      </c>
      <c r="S5" s="26" t="s">
        <v>174</v>
      </c>
      <c r="U5" s="26" t="s">
        <v>1</v>
      </c>
      <c r="V5" s="26" t="s">
        <v>909</v>
      </c>
      <c r="W5" s="204">
        <f t="shared" ca="1" si="1"/>
        <v>29</v>
      </c>
      <c r="X5" s="207" t="str">
        <f ca="1">_xlfn.XLOOKUP(H5,[2]Tranches!$D$3:$D$63,[2]Tranches!$E$3:$E$63,0,0)</f>
        <v>55-59</v>
      </c>
      <c r="Y5" s="207" t="str">
        <f ca="1">_xlfn.XLOOKUP(W5,[2]Tranches!$G$3:$G$63,[2]Tranches!$H$3:$H$63,0,0)</f>
        <v>25-29</v>
      </c>
    </row>
    <row r="6" spans="1:25">
      <c r="A6" s="35" t="s">
        <v>167</v>
      </c>
      <c r="B6" s="26">
        <v>53</v>
      </c>
      <c r="C6" s="26" t="s">
        <v>1286</v>
      </c>
      <c r="D6" t="s">
        <v>188</v>
      </c>
      <c r="E6" t="s">
        <v>199</v>
      </c>
      <c r="F6" t="s">
        <v>675</v>
      </c>
      <c r="G6" s="98">
        <v>26854</v>
      </c>
      <c r="H6" s="101">
        <f t="shared" ca="1" si="0"/>
        <v>52</v>
      </c>
      <c r="I6" s="100">
        <v>35400</v>
      </c>
      <c r="J6" s="26" t="s">
        <v>13</v>
      </c>
      <c r="K6" s="26" t="s">
        <v>183</v>
      </c>
      <c r="L6" s="26" t="s">
        <v>183</v>
      </c>
      <c r="M6" s="26" t="s">
        <v>200</v>
      </c>
      <c r="N6" s="26" t="s">
        <v>201</v>
      </c>
      <c r="O6" s="98">
        <v>35400</v>
      </c>
      <c r="P6" s="26" t="s">
        <v>198</v>
      </c>
      <c r="Q6" s="26" t="s">
        <v>1320</v>
      </c>
      <c r="R6" s="26" t="s">
        <v>135</v>
      </c>
      <c r="S6" s="26" t="s">
        <v>174</v>
      </c>
      <c r="U6" s="26" t="s">
        <v>1</v>
      </c>
      <c r="V6" s="26" t="s">
        <v>909</v>
      </c>
      <c r="W6" s="204">
        <f t="shared" ca="1" si="1"/>
        <v>29</v>
      </c>
      <c r="X6" s="207" t="str">
        <f ca="1">_xlfn.XLOOKUP(H6,[2]Tranches!$D$3:$D$63,[2]Tranches!$E$3:$E$63,0,0)</f>
        <v>50-54</v>
      </c>
      <c r="Y6" s="207" t="str">
        <f ca="1">_xlfn.XLOOKUP(W6,[2]Tranches!$G$3:$G$63,[2]Tranches!$H$3:$H$63,0,0)</f>
        <v>25-29</v>
      </c>
    </row>
    <row r="7" spans="1:25">
      <c r="A7" s="35" t="s">
        <v>167</v>
      </c>
      <c r="B7" s="26">
        <v>57</v>
      </c>
      <c r="C7" s="26" t="s">
        <v>1044</v>
      </c>
      <c r="D7" t="s">
        <v>202</v>
      </c>
      <c r="E7" t="s">
        <v>682</v>
      </c>
      <c r="F7" t="s">
        <v>675</v>
      </c>
      <c r="G7" s="98">
        <v>26299</v>
      </c>
      <c r="H7" s="101">
        <f t="shared" ca="1" si="0"/>
        <v>54</v>
      </c>
      <c r="I7" s="100">
        <v>35462</v>
      </c>
      <c r="J7" s="26" t="s">
        <v>13</v>
      </c>
      <c r="K7" s="26" t="s">
        <v>183</v>
      </c>
      <c r="L7" s="26" t="s">
        <v>195</v>
      </c>
      <c r="M7" s="26" t="s">
        <v>196</v>
      </c>
      <c r="N7" s="26" t="s">
        <v>203</v>
      </c>
      <c r="O7" s="98">
        <v>35462</v>
      </c>
      <c r="P7" s="26" t="s">
        <v>198</v>
      </c>
      <c r="Q7" s="26" t="s">
        <v>1320</v>
      </c>
      <c r="R7" s="26" t="s">
        <v>135</v>
      </c>
      <c r="S7" s="26" t="s">
        <v>174</v>
      </c>
      <c r="U7" s="26" t="s">
        <v>1</v>
      </c>
      <c r="V7" s="26" t="s">
        <v>909</v>
      </c>
      <c r="W7" s="204">
        <f t="shared" ca="1" si="1"/>
        <v>29</v>
      </c>
      <c r="X7" s="207" t="str">
        <f ca="1">_xlfn.XLOOKUP(H7,[2]Tranches!$D$3:$D$63,[2]Tranches!$E$3:$E$63,0,0)</f>
        <v>50-54</v>
      </c>
      <c r="Y7" s="207" t="str">
        <f ca="1">_xlfn.XLOOKUP(W7,[2]Tranches!$G$3:$G$63,[2]Tranches!$H$3:$H$63,0,0)</f>
        <v>25-29</v>
      </c>
    </row>
    <row r="8" spans="1:25">
      <c r="A8" s="35" t="s">
        <v>167</v>
      </c>
      <c r="B8" s="26">
        <v>66</v>
      </c>
      <c r="C8" s="26" t="s">
        <v>1150</v>
      </c>
      <c r="D8" t="s">
        <v>204</v>
      </c>
      <c r="E8" t="s">
        <v>683</v>
      </c>
      <c r="F8" t="s">
        <v>675</v>
      </c>
      <c r="G8" s="98">
        <v>25934</v>
      </c>
      <c r="H8" s="101">
        <f t="shared" ca="1" si="0"/>
        <v>55</v>
      </c>
      <c r="I8" s="100">
        <v>35704</v>
      </c>
      <c r="J8" s="26" t="s">
        <v>13</v>
      </c>
      <c r="K8" s="26" t="s">
        <v>218</v>
      </c>
      <c r="L8" s="26" t="s">
        <v>218</v>
      </c>
      <c r="M8" s="26" t="s">
        <v>191</v>
      </c>
      <c r="N8" s="26" t="s">
        <v>192</v>
      </c>
      <c r="O8" s="98">
        <v>35704</v>
      </c>
      <c r="P8" s="26" t="s">
        <v>205</v>
      </c>
      <c r="Q8" s="26" t="s">
        <v>1319</v>
      </c>
      <c r="R8" s="26" t="s">
        <v>193</v>
      </c>
      <c r="S8" s="26" t="s">
        <v>174</v>
      </c>
      <c r="U8" s="26" t="s">
        <v>1</v>
      </c>
      <c r="V8" s="26" t="s">
        <v>909</v>
      </c>
      <c r="W8" s="204">
        <f t="shared" ca="1" si="1"/>
        <v>28</v>
      </c>
      <c r="X8" s="207" t="str">
        <f ca="1">_xlfn.XLOOKUP(H8,[2]Tranches!$D$3:$D$63,[2]Tranches!$E$3:$E$63,0,0)</f>
        <v>55-59</v>
      </c>
      <c r="Y8" s="207" t="str">
        <f ca="1">_xlfn.XLOOKUP(W8,[2]Tranches!$G$3:$G$63,[2]Tranches!$H$3:$H$63,0,0)</f>
        <v>25-29</v>
      </c>
    </row>
    <row r="9" spans="1:25">
      <c r="A9" s="35" t="s">
        <v>167</v>
      </c>
      <c r="B9" s="26">
        <v>67</v>
      </c>
      <c r="C9" s="26" t="s">
        <v>1088</v>
      </c>
      <c r="D9" t="s">
        <v>206</v>
      </c>
      <c r="E9" t="s">
        <v>684</v>
      </c>
      <c r="F9" t="s">
        <v>675</v>
      </c>
      <c r="G9" s="98">
        <v>26708</v>
      </c>
      <c r="H9" s="101">
        <f t="shared" ca="1" si="0"/>
        <v>53</v>
      </c>
      <c r="I9" s="100">
        <v>35765</v>
      </c>
      <c r="J9" s="26" t="s">
        <v>13</v>
      </c>
      <c r="K9" s="26" t="s">
        <v>183</v>
      </c>
      <c r="L9" s="26" t="s">
        <v>207</v>
      </c>
      <c r="M9" s="26" t="s">
        <v>185</v>
      </c>
      <c r="N9" s="26" t="s">
        <v>186</v>
      </c>
      <c r="O9" s="98">
        <v>35765</v>
      </c>
      <c r="P9" s="26" t="s">
        <v>208</v>
      </c>
      <c r="Q9" s="26" t="s">
        <v>1319</v>
      </c>
      <c r="R9" s="26" t="s">
        <v>135</v>
      </c>
      <c r="S9" s="26" t="s">
        <v>174</v>
      </c>
      <c r="U9" s="26" t="s">
        <v>1</v>
      </c>
      <c r="V9" s="26" t="s">
        <v>909</v>
      </c>
      <c r="W9" s="204">
        <f t="shared" ca="1" si="1"/>
        <v>28</v>
      </c>
      <c r="X9" s="207" t="str">
        <f ca="1">_xlfn.XLOOKUP(H9,[2]Tranches!$D$3:$D$63,[2]Tranches!$E$3:$E$63,0,0)</f>
        <v>50-54</v>
      </c>
      <c r="Y9" s="207" t="str">
        <f ca="1">_xlfn.XLOOKUP(W9,[2]Tranches!$G$3:$G$63,[2]Tranches!$H$3:$H$63,0,0)</f>
        <v>25-29</v>
      </c>
    </row>
    <row r="10" spans="1:25">
      <c r="A10" s="35" t="s">
        <v>167</v>
      </c>
      <c r="B10" s="26">
        <v>69</v>
      </c>
      <c r="C10" s="26" t="s">
        <v>1060</v>
      </c>
      <c r="D10" t="s">
        <v>209</v>
      </c>
      <c r="E10" t="s">
        <v>685</v>
      </c>
      <c r="F10" t="s">
        <v>675</v>
      </c>
      <c r="G10" s="98">
        <v>26591</v>
      </c>
      <c r="H10" s="101">
        <f t="shared" ca="1" si="0"/>
        <v>53</v>
      </c>
      <c r="I10" s="100">
        <v>35827</v>
      </c>
      <c r="J10" s="26" t="s">
        <v>13</v>
      </c>
      <c r="K10" s="26" t="s">
        <v>218</v>
      </c>
      <c r="L10" s="26" t="s">
        <v>218</v>
      </c>
      <c r="M10" s="26" t="s">
        <v>191</v>
      </c>
      <c r="N10" s="26" t="s">
        <v>192</v>
      </c>
      <c r="O10" s="98">
        <v>35827</v>
      </c>
      <c r="P10" s="26" t="s">
        <v>211</v>
      </c>
      <c r="Q10" s="26" t="s">
        <v>1319</v>
      </c>
      <c r="R10" s="26" t="s">
        <v>193</v>
      </c>
      <c r="S10" s="26" t="s">
        <v>174</v>
      </c>
      <c r="U10" s="26" t="s">
        <v>1</v>
      </c>
      <c r="V10" s="26" t="s">
        <v>909</v>
      </c>
      <c r="W10" s="204">
        <f t="shared" ca="1" si="1"/>
        <v>28</v>
      </c>
      <c r="X10" s="207" t="str">
        <f ca="1">_xlfn.XLOOKUP(H10,[2]Tranches!$D$3:$D$63,[2]Tranches!$E$3:$E$63,0,0)</f>
        <v>50-54</v>
      </c>
      <c r="Y10" s="207" t="str">
        <f ca="1">_xlfn.XLOOKUP(W10,[2]Tranches!$G$3:$G$63,[2]Tranches!$H$3:$H$63,0,0)</f>
        <v>25-29</v>
      </c>
    </row>
    <row r="11" spans="1:25">
      <c r="A11" s="35" t="s">
        <v>167</v>
      </c>
      <c r="B11" s="26">
        <v>70</v>
      </c>
      <c r="C11" s="26" t="s">
        <v>1085</v>
      </c>
      <c r="D11" t="s">
        <v>212</v>
      </c>
      <c r="E11" t="s">
        <v>686</v>
      </c>
      <c r="F11" t="s">
        <v>675</v>
      </c>
      <c r="G11" s="98">
        <v>26525</v>
      </c>
      <c r="H11" s="101">
        <f t="shared" ca="1" si="0"/>
        <v>53</v>
      </c>
      <c r="I11" s="100">
        <v>35827</v>
      </c>
      <c r="J11" s="26" t="s">
        <v>13</v>
      </c>
      <c r="K11" s="26" t="s">
        <v>183</v>
      </c>
      <c r="L11" s="26" t="s">
        <v>210</v>
      </c>
      <c r="M11" s="26" t="s">
        <v>191</v>
      </c>
      <c r="N11" s="26" t="s">
        <v>213</v>
      </c>
      <c r="O11" s="98">
        <v>35827</v>
      </c>
      <c r="P11" s="26" t="s">
        <v>211</v>
      </c>
      <c r="Q11" s="26" t="s">
        <v>1319</v>
      </c>
      <c r="R11" s="26" t="s">
        <v>193</v>
      </c>
      <c r="S11" s="26" t="s">
        <v>174</v>
      </c>
      <c r="U11" s="26" t="s">
        <v>1</v>
      </c>
      <c r="V11" s="26" t="s">
        <v>909</v>
      </c>
      <c r="W11" s="204">
        <f t="shared" ca="1" si="1"/>
        <v>28</v>
      </c>
      <c r="X11" s="207" t="str">
        <f ca="1">_xlfn.XLOOKUP(H11,[2]Tranches!$D$3:$D$63,[2]Tranches!$E$3:$E$63,0,0)</f>
        <v>50-54</v>
      </c>
      <c r="Y11" s="207" t="str">
        <f ca="1">_xlfn.XLOOKUP(W11,[2]Tranches!$G$3:$G$63,[2]Tranches!$H$3:$H$63,0,0)</f>
        <v>25-29</v>
      </c>
    </row>
    <row r="12" spans="1:25">
      <c r="A12" s="35" t="s">
        <v>167</v>
      </c>
      <c r="B12" s="26">
        <v>79</v>
      </c>
      <c r="C12" s="26" t="s">
        <v>1066</v>
      </c>
      <c r="D12" t="s">
        <v>214</v>
      </c>
      <c r="E12" t="s">
        <v>687</v>
      </c>
      <c r="F12" t="s">
        <v>675</v>
      </c>
      <c r="G12" s="98">
        <v>26406</v>
      </c>
      <c r="H12" s="101">
        <f t="shared" ca="1" si="0"/>
        <v>53</v>
      </c>
      <c r="I12" s="100">
        <v>36342</v>
      </c>
      <c r="J12" s="26" t="s">
        <v>13</v>
      </c>
      <c r="K12" s="26" t="s">
        <v>183</v>
      </c>
      <c r="L12" s="26" t="s">
        <v>210</v>
      </c>
      <c r="M12" s="26" t="s">
        <v>215</v>
      </c>
      <c r="N12" s="26" t="s">
        <v>216</v>
      </c>
      <c r="O12" s="98">
        <v>36342</v>
      </c>
      <c r="P12" s="26" t="s">
        <v>211</v>
      </c>
      <c r="Q12" s="26" t="s">
        <v>1319</v>
      </c>
      <c r="R12" s="26" t="s">
        <v>137</v>
      </c>
      <c r="S12" s="26" t="s">
        <v>174</v>
      </c>
      <c r="U12" s="26" t="s">
        <v>1</v>
      </c>
      <c r="V12" s="26" t="s">
        <v>909</v>
      </c>
      <c r="W12" s="204">
        <f t="shared" ca="1" si="1"/>
        <v>26</v>
      </c>
      <c r="X12" s="207" t="str">
        <f ca="1">_xlfn.XLOOKUP(H12,[2]Tranches!$D$3:$D$63,[2]Tranches!$E$3:$E$63,0,0)</f>
        <v>50-54</v>
      </c>
      <c r="Y12" s="207" t="str">
        <f ca="1">_xlfn.XLOOKUP(W12,[2]Tranches!$G$3:$G$63,[2]Tranches!$H$3:$H$63,0,0)</f>
        <v>25-29</v>
      </c>
    </row>
    <row r="13" spans="1:25">
      <c r="A13" s="35" t="s">
        <v>167</v>
      </c>
      <c r="B13" s="26">
        <v>83</v>
      </c>
      <c r="C13" s="26" t="s">
        <v>1240</v>
      </c>
      <c r="D13" t="s">
        <v>217</v>
      </c>
      <c r="E13" t="s">
        <v>688</v>
      </c>
      <c r="F13" t="s">
        <v>675</v>
      </c>
      <c r="G13" s="98">
        <v>29221</v>
      </c>
      <c r="H13" s="101">
        <f t="shared" ca="1" si="0"/>
        <v>46</v>
      </c>
      <c r="I13" s="100">
        <v>36434</v>
      </c>
      <c r="J13" s="26" t="s">
        <v>13</v>
      </c>
      <c r="K13" s="26" t="s">
        <v>218</v>
      </c>
      <c r="L13" s="26" t="s">
        <v>218</v>
      </c>
      <c r="M13" s="26" t="s">
        <v>219</v>
      </c>
      <c r="N13" s="26" t="s">
        <v>220</v>
      </c>
      <c r="O13" s="98">
        <v>36434</v>
      </c>
      <c r="P13" s="26" t="s">
        <v>221</v>
      </c>
      <c r="Q13" s="26" t="s">
        <v>1319</v>
      </c>
      <c r="R13" s="26" t="s">
        <v>137</v>
      </c>
      <c r="S13" s="26" t="s">
        <v>174</v>
      </c>
      <c r="U13" s="26" t="s">
        <v>1</v>
      </c>
      <c r="V13" s="26" t="s">
        <v>909</v>
      </c>
      <c r="W13" s="204">
        <f t="shared" ca="1" si="1"/>
        <v>26</v>
      </c>
      <c r="X13" s="207" t="str">
        <f ca="1">_xlfn.XLOOKUP(H13,[2]Tranches!$D$3:$D$63,[2]Tranches!$E$3:$E$63,0,0)</f>
        <v>45-49</v>
      </c>
      <c r="Y13" s="207" t="str">
        <f ca="1">_xlfn.XLOOKUP(W13,[2]Tranches!$G$3:$G$63,[2]Tranches!$H$3:$H$63,0,0)</f>
        <v>25-29</v>
      </c>
    </row>
    <row r="14" spans="1:25">
      <c r="A14" s="35" t="s">
        <v>167</v>
      </c>
      <c r="B14" s="26">
        <v>100</v>
      </c>
      <c r="C14" s="26" t="s">
        <v>1118</v>
      </c>
      <c r="D14" t="s">
        <v>222</v>
      </c>
      <c r="E14" t="s">
        <v>689</v>
      </c>
      <c r="F14" t="s">
        <v>675</v>
      </c>
      <c r="G14" s="98">
        <v>25569</v>
      </c>
      <c r="H14" s="101">
        <f t="shared" ca="1" si="0"/>
        <v>56</v>
      </c>
      <c r="I14" s="100">
        <v>36831</v>
      </c>
      <c r="J14" s="26" t="s">
        <v>13</v>
      </c>
      <c r="K14" s="26" t="s">
        <v>183</v>
      </c>
      <c r="L14" s="26" t="s">
        <v>195</v>
      </c>
      <c r="M14" s="26" t="s">
        <v>223</v>
      </c>
      <c r="N14" s="26" t="s">
        <v>224</v>
      </c>
      <c r="O14" s="98">
        <v>36831</v>
      </c>
      <c r="P14" s="26" t="s">
        <v>225</v>
      </c>
      <c r="Q14" s="26" t="s">
        <v>1320</v>
      </c>
      <c r="R14" s="26" t="s">
        <v>135</v>
      </c>
      <c r="S14" s="26" t="s">
        <v>174</v>
      </c>
      <c r="U14" s="26" t="s">
        <v>1</v>
      </c>
      <c r="V14" s="26" t="s">
        <v>909</v>
      </c>
      <c r="W14" s="204">
        <f t="shared" ca="1" si="1"/>
        <v>25</v>
      </c>
      <c r="X14" s="207" t="str">
        <f ca="1">_xlfn.XLOOKUP(H14,[2]Tranches!$D$3:$D$63,[2]Tranches!$E$3:$E$63,0,0)</f>
        <v>55-59</v>
      </c>
      <c r="Y14" s="207" t="str">
        <f ca="1">_xlfn.XLOOKUP(W14,[2]Tranches!$G$3:$G$63,[2]Tranches!$H$3:$H$63,0,0)</f>
        <v>25-29</v>
      </c>
    </row>
    <row r="15" spans="1:25">
      <c r="A15" s="35" t="s">
        <v>167</v>
      </c>
      <c r="B15" s="26">
        <v>102</v>
      </c>
      <c r="C15" s="26" t="s">
        <v>1140</v>
      </c>
      <c r="D15" t="s">
        <v>226</v>
      </c>
      <c r="E15" t="s">
        <v>690</v>
      </c>
      <c r="F15" t="s">
        <v>675</v>
      </c>
      <c r="G15" s="98">
        <v>26615</v>
      </c>
      <c r="H15" s="101">
        <f t="shared" ca="1" si="0"/>
        <v>53</v>
      </c>
      <c r="I15" s="100">
        <v>36831</v>
      </c>
      <c r="J15" s="26" t="s">
        <v>13</v>
      </c>
      <c r="K15" s="26" t="s">
        <v>183</v>
      </c>
      <c r="L15" s="26" t="s">
        <v>227</v>
      </c>
      <c r="M15" s="26" t="s">
        <v>228</v>
      </c>
      <c r="N15" s="26" t="s">
        <v>229</v>
      </c>
      <c r="O15" s="98">
        <v>36831</v>
      </c>
      <c r="P15" s="26" t="s">
        <v>198</v>
      </c>
      <c r="Q15" s="26" t="s">
        <v>1320</v>
      </c>
      <c r="R15" s="26" t="s">
        <v>135</v>
      </c>
      <c r="S15" s="26" t="s">
        <v>174</v>
      </c>
      <c r="U15" s="26" t="s">
        <v>1</v>
      </c>
      <c r="V15" s="26" t="s">
        <v>909</v>
      </c>
      <c r="W15" s="204">
        <f t="shared" ca="1" si="1"/>
        <v>25</v>
      </c>
      <c r="X15" s="207" t="str">
        <f ca="1">_xlfn.XLOOKUP(H15,[2]Tranches!$D$3:$D$63,[2]Tranches!$E$3:$E$63,0,0)</f>
        <v>50-54</v>
      </c>
      <c r="Y15" s="207" t="str">
        <f ca="1">_xlfn.XLOOKUP(W15,[2]Tranches!$G$3:$G$63,[2]Tranches!$H$3:$H$63,0,0)</f>
        <v>25-29</v>
      </c>
    </row>
    <row r="16" spans="1:25">
      <c r="A16" s="35" t="s">
        <v>167</v>
      </c>
      <c r="B16" s="26">
        <v>116</v>
      </c>
      <c r="C16" s="26" t="s">
        <v>998</v>
      </c>
      <c r="D16" t="s">
        <v>230</v>
      </c>
      <c r="E16" t="s">
        <v>681</v>
      </c>
      <c r="F16" t="s">
        <v>675</v>
      </c>
      <c r="G16" s="98">
        <v>27358</v>
      </c>
      <c r="H16" s="101">
        <f t="shared" ca="1" si="0"/>
        <v>51</v>
      </c>
      <c r="I16" s="100">
        <v>37012</v>
      </c>
      <c r="J16" s="26" t="s">
        <v>13</v>
      </c>
      <c r="K16" s="26" t="s">
        <v>183</v>
      </c>
      <c r="L16" s="26" t="s">
        <v>183</v>
      </c>
      <c r="M16" s="26" t="s">
        <v>200</v>
      </c>
      <c r="N16" s="26" t="s">
        <v>201</v>
      </c>
      <c r="O16" s="98">
        <v>37012</v>
      </c>
      <c r="P16" s="26" t="s">
        <v>198</v>
      </c>
      <c r="Q16" s="26" t="s">
        <v>1320</v>
      </c>
      <c r="R16" s="26" t="s">
        <v>135</v>
      </c>
      <c r="S16" s="26" t="s">
        <v>174</v>
      </c>
      <c r="U16" s="26" t="s">
        <v>1</v>
      </c>
      <c r="V16" s="26" t="s">
        <v>909</v>
      </c>
      <c r="W16" s="204">
        <f t="shared" ca="1" si="1"/>
        <v>24</v>
      </c>
      <c r="X16" s="207" t="str">
        <f ca="1">_xlfn.XLOOKUP(H16,[2]Tranches!$D$3:$D$63,[2]Tranches!$E$3:$E$63,0,0)</f>
        <v>50-54</v>
      </c>
      <c r="Y16" s="207" t="str">
        <f ca="1">_xlfn.XLOOKUP(W16,[2]Tranches!$G$3:$G$63,[2]Tranches!$H$3:$H$63,0,0)</f>
        <v>20-24</v>
      </c>
    </row>
    <row r="17" spans="1:25">
      <c r="A17" s="35" t="s">
        <v>167</v>
      </c>
      <c r="B17" s="26">
        <v>118</v>
      </c>
      <c r="C17" s="26" t="s">
        <v>1057</v>
      </c>
      <c r="D17" t="s">
        <v>231</v>
      </c>
      <c r="E17" t="s">
        <v>691</v>
      </c>
      <c r="F17" t="s">
        <v>675</v>
      </c>
      <c r="G17" s="98">
        <v>27567</v>
      </c>
      <c r="H17" s="101">
        <f t="shared" ca="1" si="0"/>
        <v>50</v>
      </c>
      <c r="I17" s="100">
        <v>37196</v>
      </c>
      <c r="J17" s="26" t="s">
        <v>13</v>
      </c>
      <c r="K17" s="26" t="s">
        <v>218</v>
      </c>
      <c r="L17" s="26" t="s">
        <v>218</v>
      </c>
      <c r="M17" s="26" t="s">
        <v>263</v>
      </c>
      <c r="N17" s="26" t="s">
        <v>232</v>
      </c>
      <c r="O17" s="98">
        <v>37196</v>
      </c>
      <c r="P17" s="26" t="s">
        <v>233</v>
      </c>
      <c r="Q17" s="26" t="s">
        <v>1319</v>
      </c>
      <c r="R17" s="26" t="s">
        <v>193</v>
      </c>
      <c r="S17" s="26" t="s">
        <v>174</v>
      </c>
      <c r="U17" s="26" t="s">
        <v>1</v>
      </c>
      <c r="V17" s="26" t="s">
        <v>909</v>
      </c>
      <c r="W17" s="204">
        <f t="shared" ca="1" si="1"/>
        <v>24</v>
      </c>
      <c r="X17" s="207" t="str">
        <f ca="1">_xlfn.XLOOKUP(H17,[2]Tranches!$D$3:$D$63,[2]Tranches!$E$3:$E$63,0,0)</f>
        <v>50-54</v>
      </c>
      <c r="Y17" s="207" t="str">
        <f ca="1">_xlfn.XLOOKUP(W17,[2]Tranches!$G$3:$G$63,[2]Tranches!$H$3:$H$63,0,0)</f>
        <v>20-24</v>
      </c>
    </row>
    <row r="18" spans="1:25">
      <c r="A18" s="35" t="s">
        <v>167</v>
      </c>
      <c r="B18" s="26">
        <v>121</v>
      </c>
      <c r="C18" s="26" t="s">
        <v>1019</v>
      </c>
      <c r="D18" t="s">
        <v>234</v>
      </c>
      <c r="E18" t="s">
        <v>692</v>
      </c>
      <c r="F18" t="s">
        <v>675</v>
      </c>
      <c r="G18" s="98">
        <v>28053</v>
      </c>
      <c r="H18" s="101">
        <f t="shared" ca="1" si="0"/>
        <v>49</v>
      </c>
      <c r="I18" s="100">
        <v>37288</v>
      </c>
      <c r="J18" s="26" t="s">
        <v>13</v>
      </c>
      <c r="K18" s="26" t="s">
        <v>183</v>
      </c>
      <c r="L18" s="26" t="s">
        <v>184</v>
      </c>
      <c r="M18" s="26" t="s">
        <v>191</v>
      </c>
      <c r="N18" s="26" t="s">
        <v>235</v>
      </c>
      <c r="O18" s="98">
        <v>37288</v>
      </c>
      <c r="P18" s="26" t="s">
        <v>236</v>
      </c>
      <c r="Q18" s="26" t="s">
        <v>1319</v>
      </c>
      <c r="R18" s="26" t="s">
        <v>193</v>
      </c>
      <c r="S18" s="26" t="s">
        <v>174</v>
      </c>
      <c r="U18" s="26" t="s">
        <v>1</v>
      </c>
      <c r="V18" s="26" t="s">
        <v>909</v>
      </c>
      <c r="W18" s="204">
        <f t="shared" ca="1" si="1"/>
        <v>24</v>
      </c>
      <c r="X18" s="207" t="str">
        <f ca="1">_xlfn.XLOOKUP(H18,[2]Tranches!$D$3:$D$63,[2]Tranches!$E$3:$E$63,0,0)</f>
        <v>45-49</v>
      </c>
      <c r="Y18" s="207" t="str">
        <f ca="1">_xlfn.XLOOKUP(W18,[2]Tranches!$G$3:$G$63,[2]Tranches!$H$3:$H$63,0,0)</f>
        <v>20-24</v>
      </c>
    </row>
    <row r="19" spans="1:25">
      <c r="A19" s="35" t="s">
        <v>167</v>
      </c>
      <c r="B19" s="26">
        <v>125</v>
      </c>
      <c r="C19" s="26" t="s">
        <v>997</v>
      </c>
      <c r="D19" t="s">
        <v>230</v>
      </c>
      <c r="E19" t="s">
        <v>693</v>
      </c>
      <c r="F19" t="s">
        <v>677</v>
      </c>
      <c r="G19" s="98">
        <v>27809</v>
      </c>
      <c r="H19" s="101">
        <f t="shared" ca="1" si="0"/>
        <v>50</v>
      </c>
      <c r="I19" s="100">
        <v>37469</v>
      </c>
      <c r="J19" s="26" t="s">
        <v>13</v>
      </c>
      <c r="K19" s="26" t="s">
        <v>183</v>
      </c>
      <c r="L19" s="26" t="s">
        <v>237</v>
      </c>
      <c r="M19" s="26" t="s">
        <v>238</v>
      </c>
      <c r="N19" s="26" t="s">
        <v>239</v>
      </c>
      <c r="O19" s="98">
        <v>37469</v>
      </c>
      <c r="P19" s="26" t="s">
        <v>240</v>
      </c>
      <c r="Q19" s="26" t="s">
        <v>1320</v>
      </c>
      <c r="R19" s="26" t="s">
        <v>193</v>
      </c>
      <c r="S19" s="26" t="s">
        <v>174</v>
      </c>
      <c r="U19" s="26" t="s">
        <v>1</v>
      </c>
      <c r="V19" s="26" t="s">
        <v>909</v>
      </c>
      <c r="W19" s="204">
        <f t="shared" ca="1" si="1"/>
        <v>23</v>
      </c>
      <c r="X19" s="207" t="str">
        <f ca="1">_xlfn.XLOOKUP(H19,[2]Tranches!$D$3:$D$63,[2]Tranches!$E$3:$E$63,0,0)</f>
        <v>50-54</v>
      </c>
      <c r="Y19" s="207" t="str">
        <f ca="1">_xlfn.XLOOKUP(W19,[2]Tranches!$G$3:$G$63,[2]Tranches!$H$3:$H$63,0,0)</f>
        <v>20-24</v>
      </c>
    </row>
    <row r="20" spans="1:25">
      <c r="A20" s="35" t="s">
        <v>167</v>
      </c>
      <c r="B20" s="26">
        <v>126</v>
      </c>
      <c r="C20" s="26" t="s">
        <v>1023</v>
      </c>
      <c r="D20" t="s">
        <v>234</v>
      </c>
      <c r="E20" t="s">
        <v>694</v>
      </c>
      <c r="F20" t="s">
        <v>675</v>
      </c>
      <c r="G20" s="98">
        <v>25877</v>
      </c>
      <c r="H20" s="101">
        <f t="shared" ca="1" si="0"/>
        <v>55</v>
      </c>
      <c r="I20" s="100">
        <v>37469</v>
      </c>
      <c r="J20" s="26" t="s">
        <v>13</v>
      </c>
      <c r="K20" s="26" t="s">
        <v>183</v>
      </c>
      <c r="L20" s="26" t="s">
        <v>237</v>
      </c>
      <c r="M20" s="26" t="s">
        <v>241</v>
      </c>
      <c r="N20" s="26" t="s">
        <v>242</v>
      </c>
      <c r="O20" s="98">
        <v>37469</v>
      </c>
      <c r="P20" s="26" t="s">
        <v>240</v>
      </c>
      <c r="Q20" s="26" t="s">
        <v>1320</v>
      </c>
      <c r="R20" s="26" t="s">
        <v>135</v>
      </c>
      <c r="S20" s="26" t="s">
        <v>174</v>
      </c>
      <c r="U20" s="26" t="s">
        <v>1</v>
      </c>
      <c r="V20" s="26" t="s">
        <v>909</v>
      </c>
      <c r="W20" s="204">
        <f t="shared" ca="1" si="1"/>
        <v>23</v>
      </c>
      <c r="X20" s="207" t="str">
        <f ca="1">_xlfn.XLOOKUP(H20,[2]Tranches!$D$3:$D$63,[2]Tranches!$E$3:$E$63,0,0)</f>
        <v>55-59</v>
      </c>
      <c r="Y20" s="207" t="str">
        <f ca="1">_xlfn.XLOOKUP(W20,[2]Tranches!$G$3:$G$63,[2]Tranches!$H$3:$H$63,0,0)</f>
        <v>20-24</v>
      </c>
    </row>
    <row r="21" spans="1:25">
      <c r="A21" s="35" t="s">
        <v>167</v>
      </c>
      <c r="B21" s="26">
        <v>131</v>
      </c>
      <c r="C21" s="26" t="s">
        <v>1242</v>
      </c>
      <c r="D21" t="s">
        <v>217</v>
      </c>
      <c r="E21" t="s">
        <v>695</v>
      </c>
      <c r="F21" t="s">
        <v>675</v>
      </c>
      <c r="G21" s="98">
        <v>27760</v>
      </c>
      <c r="H21" s="101">
        <f t="shared" ca="1" si="0"/>
        <v>50</v>
      </c>
      <c r="I21" s="100">
        <v>37773</v>
      </c>
      <c r="J21" s="26" t="s">
        <v>13</v>
      </c>
      <c r="K21" s="26" t="s">
        <v>243</v>
      </c>
      <c r="L21" s="26" t="s">
        <v>244</v>
      </c>
      <c r="M21" s="26" t="s">
        <v>245</v>
      </c>
      <c r="N21" s="26" t="s">
        <v>246</v>
      </c>
      <c r="O21" s="98">
        <v>37773</v>
      </c>
      <c r="P21" s="26" t="s">
        <v>247</v>
      </c>
      <c r="Q21" s="26" t="s">
        <v>248</v>
      </c>
      <c r="R21" s="26" t="s">
        <v>135</v>
      </c>
      <c r="S21" s="26" t="s">
        <v>174</v>
      </c>
      <c r="U21" s="26" t="s">
        <v>1</v>
      </c>
      <c r="V21" s="26" t="s">
        <v>909</v>
      </c>
      <c r="W21" s="204">
        <f t="shared" ca="1" si="1"/>
        <v>22</v>
      </c>
      <c r="X21" s="207" t="str">
        <f ca="1">_xlfn.XLOOKUP(H21,[2]Tranches!$D$3:$D$63,[2]Tranches!$E$3:$E$63,0,0)</f>
        <v>50-54</v>
      </c>
      <c r="Y21" s="207" t="str">
        <f ca="1">_xlfn.XLOOKUP(W21,[2]Tranches!$G$3:$G$63,[2]Tranches!$H$3:$H$63,0,0)</f>
        <v>20-24</v>
      </c>
    </row>
    <row r="22" spans="1:25">
      <c r="A22" s="35" t="s">
        <v>167</v>
      </c>
      <c r="B22" s="26">
        <v>141</v>
      </c>
      <c r="C22" s="26" t="s">
        <v>1095</v>
      </c>
      <c r="D22" t="s">
        <v>249</v>
      </c>
      <c r="E22" t="s">
        <v>696</v>
      </c>
      <c r="F22" t="s">
        <v>675</v>
      </c>
      <c r="G22" s="98">
        <v>25544</v>
      </c>
      <c r="H22" s="101">
        <f t="shared" ca="1" si="0"/>
        <v>56</v>
      </c>
      <c r="I22" s="100">
        <v>38243</v>
      </c>
      <c r="J22" s="26" t="s">
        <v>13</v>
      </c>
      <c r="K22" s="26" t="s">
        <v>218</v>
      </c>
      <c r="L22" s="26" t="s">
        <v>218</v>
      </c>
      <c r="M22" s="26" t="s">
        <v>219</v>
      </c>
      <c r="N22" s="26" t="s">
        <v>250</v>
      </c>
      <c r="O22" s="98">
        <v>38243</v>
      </c>
      <c r="P22" s="26" t="s">
        <v>221</v>
      </c>
      <c r="Q22" s="26" t="s">
        <v>1319</v>
      </c>
      <c r="R22" s="26" t="s">
        <v>137</v>
      </c>
      <c r="S22" s="26" t="s">
        <v>174</v>
      </c>
      <c r="U22" s="26" t="s">
        <v>1</v>
      </c>
      <c r="V22" s="26" t="s">
        <v>909</v>
      </c>
      <c r="W22" s="204">
        <f t="shared" ca="1" si="1"/>
        <v>21</v>
      </c>
      <c r="X22" s="207" t="str">
        <f ca="1">_xlfn.XLOOKUP(H22,[2]Tranches!$D$3:$D$63,[2]Tranches!$E$3:$E$63,0,0)</f>
        <v>55-59</v>
      </c>
      <c r="Y22" s="207" t="str">
        <f ca="1">_xlfn.XLOOKUP(W22,[2]Tranches!$G$3:$G$63,[2]Tranches!$H$3:$H$63,0,0)</f>
        <v>20-24</v>
      </c>
    </row>
    <row r="23" spans="1:25">
      <c r="A23" s="35" t="s">
        <v>167</v>
      </c>
      <c r="B23" s="26">
        <v>145</v>
      </c>
      <c r="C23" s="26" t="s">
        <v>1106</v>
      </c>
      <c r="D23" t="s">
        <v>251</v>
      </c>
      <c r="E23" t="s">
        <v>252</v>
      </c>
      <c r="F23" t="s">
        <v>675</v>
      </c>
      <c r="G23" s="98">
        <v>27395</v>
      </c>
      <c r="H23" s="101">
        <f t="shared" ca="1" si="0"/>
        <v>51</v>
      </c>
      <c r="I23" s="100">
        <v>38275</v>
      </c>
      <c r="J23" s="26" t="s">
        <v>13</v>
      </c>
      <c r="K23" s="26" t="s">
        <v>218</v>
      </c>
      <c r="L23" s="26" t="s">
        <v>218</v>
      </c>
      <c r="M23" s="26" t="s">
        <v>215</v>
      </c>
      <c r="N23" s="26" t="s">
        <v>216</v>
      </c>
      <c r="O23" s="98">
        <v>38275</v>
      </c>
      <c r="P23" s="26" t="s">
        <v>253</v>
      </c>
      <c r="Q23" s="26" t="s">
        <v>1319</v>
      </c>
      <c r="R23" s="26" t="s">
        <v>193</v>
      </c>
      <c r="S23" s="26" t="s">
        <v>174</v>
      </c>
      <c r="U23" s="26" t="s">
        <v>1</v>
      </c>
      <c r="V23" s="26" t="s">
        <v>909</v>
      </c>
      <c r="W23" s="204">
        <f t="shared" ca="1" si="1"/>
        <v>21</v>
      </c>
      <c r="X23" s="207" t="str">
        <f ca="1">_xlfn.XLOOKUP(H23,[2]Tranches!$D$3:$D$63,[2]Tranches!$E$3:$E$63,0,0)</f>
        <v>50-54</v>
      </c>
      <c r="Y23" s="207" t="str">
        <f ca="1">_xlfn.XLOOKUP(W23,[2]Tranches!$G$3:$G$63,[2]Tranches!$H$3:$H$63,0,0)</f>
        <v>20-24</v>
      </c>
    </row>
    <row r="24" spans="1:25">
      <c r="A24" s="35" t="s">
        <v>167</v>
      </c>
      <c r="B24" s="26">
        <v>146</v>
      </c>
      <c r="C24" s="26" t="s">
        <v>1039</v>
      </c>
      <c r="D24" t="s">
        <v>202</v>
      </c>
      <c r="E24" t="s">
        <v>697</v>
      </c>
      <c r="F24" t="s">
        <v>675</v>
      </c>
      <c r="G24" s="98">
        <v>26539</v>
      </c>
      <c r="H24" s="101">
        <f t="shared" ca="1" si="0"/>
        <v>53</v>
      </c>
      <c r="I24" s="100">
        <v>38275</v>
      </c>
      <c r="J24" s="26" t="s">
        <v>13</v>
      </c>
      <c r="K24" s="26" t="s">
        <v>183</v>
      </c>
      <c r="L24" s="26" t="s">
        <v>184</v>
      </c>
      <c r="M24" s="26" t="s">
        <v>191</v>
      </c>
      <c r="N24" s="26" t="s">
        <v>254</v>
      </c>
      <c r="O24" s="98">
        <v>38275</v>
      </c>
      <c r="P24" s="26" t="s">
        <v>255</v>
      </c>
      <c r="Q24" s="26" t="s">
        <v>1319</v>
      </c>
      <c r="R24" s="26" t="s">
        <v>193</v>
      </c>
      <c r="S24" s="26" t="s">
        <v>174</v>
      </c>
      <c r="U24" s="26" t="s">
        <v>1</v>
      </c>
      <c r="V24" s="26" t="s">
        <v>909</v>
      </c>
      <c r="W24" s="204">
        <f t="shared" ca="1" si="1"/>
        <v>21</v>
      </c>
      <c r="X24" s="207" t="str">
        <f ca="1">_xlfn.XLOOKUP(H24,[2]Tranches!$D$3:$D$63,[2]Tranches!$E$3:$E$63,0,0)</f>
        <v>50-54</v>
      </c>
      <c r="Y24" s="207" t="str">
        <f ca="1">_xlfn.XLOOKUP(W24,[2]Tranches!$G$3:$G$63,[2]Tranches!$H$3:$H$63,0,0)</f>
        <v>20-24</v>
      </c>
    </row>
    <row r="25" spans="1:25">
      <c r="A25" s="35" t="s">
        <v>167</v>
      </c>
      <c r="B25" s="26">
        <v>147</v>
      </c>
      <c r="C25" s="26" t="s">
        <v>1074</v>
      </c>
      <c r="D25" t="s">
        <v>256</v>
      </c>
      <c r="E25" t="s">
        <v>681</v>
      </c>
      <c r="F25" t="s">
        <v>675</v>
      </c>
      <c r="G25" s="98">
        <v>25722</v>
      </c>
      <c r="H25" s="101">
        <f t="shared" ca="1" si="0"/>
        <v>55</v>
      </c>
      <c r="I25" s="100">
        <v>38275</v>
      </c>
      <c r="J25" s="26" t="s">
        <v>13</v>
      </c>
      <c r="K25" s="26" t="s">
        <v>218</v>
      </c>
      <c r="L25" s="26" t="s">
        <v>218</v>
      </c>
      <c r="M25" s="26" t="s">
        <v>215</v>
      </c>
      <c r="N25" s="26" t="s">
        <v>216</v>
      </c>
      <c r="O25" s="98">
        <v>38275</v>
      </c>
      <c r="P25" s="26" t="s">
        <v>253</v>
      </c>
      <c r="Q25" s="26" t="s">
        <v>1319</v>
      </c>
      <c r="R25" s="26" t="s">
        <v>193</v>
      </c>
      <c r="S25" s="26" t="s">
        <v>174</v>
      </c>
      <c r="U25" s="26" t="s">
        <v>1</v>
      </c>
      <c r="V25" s="26" t="s">
        <v>909</v>
      </c>
      <c r="W25" s="204">
        <f t="shared" ca="1" si="1"/>
        <v>21</v>
      </c>
      <c r="X25" s="207" t="str">
        <f ca="1">_xlfn.XLOOKUP(H25,[2]Tranches!$D$3:$D$63,[2]Tranches!$E$3:$E$63,0,0)</f>
        <v>55-59</v>
      </c>
      <c r="Y25" s="207" t="str">
        <f ca="1">_xlfn.XLOOKUP(W25,[2]Tranches!$G$3:$G$63,[2]Tranches!$H$3:$H$63,0,0)</f>
        <v>20-24</v>
      </c>
    </row>
    <row r="26" spans="1:25">
      <c r="A26" s="35" t="s">
        <v>167</v>
      </c>
      <c r="B26" s="26">
        <v>148</v>
      </c>
      <c r="C26" s="26" t="s">
        <v>1113</v>
      </c>
      <c r="D26" t="s">
        <v>251</v>
      </c>
      <c r="E26" t="s">
        <v>257</v>
      </c>
      <c r="F26" t="s">
        <v>675</v>
      </c>
      <c r="G26" s="98">
        <v>25221</v>
      </c>
      <c r="H26" s="101">
        <f t="shared" ca="1" si="0"/>
        <v>57</v>
      </c>
      <c r="I26" s="100">
        <v>38275</v>
      </c>
      <c r="J26" s="26" t="s">
        <v>13</v>
      </c>
      <c r="K26" s="26" t="s">
        <v>183</v>
      </c>
      <c r="L26" s="26" t="s">
        <v>210</v>
      </c>
      <c r="M26" s="26" t="s">
        <v>215</v>
      </c>
      <c r="N26" s="26" t="s">
        <v>216</v>
      </c>
      <c r="O26" s="98">
        <v>38275</v>
      </c>
      <c r="P26" s="26" t="s">
        <v>211</v>
      </c>
      <c r="Q26" s="26" t="s">
        <v>1319</v>
      </c>
      <c r="R26" s="26" t="s">
        <v>193</v>
      </c>
      <c r="S26" s="26" t="s">
        <v>174</v>
      </c>
      <c r="U26" s="26" t="s">
        <v>1</v>
      </c>
      <c r="V26" s="26" t="s">
        <v>909</v>
      </c>
      <c r="W26" s="204">
        <f t="shared" ca="1" si="1"/>
        <v>21</v>
      </c>
      <c r="X26" s="207" t="str">
        <f ca="1">_xlfn.XLOOKUP(H26,[2]Tranches!$D$3:$D$63,[2]Tranches!$E$3:$E$63,0,0)</f>
        <v>55-59</v>
      </c>
      <c r="Y26" s="207" t="str">
        <f ca="1">_xlfn.XLOOKUP(W26,[2]Tranches!$G$3:$G$63,[2]Tranches!$H$3:$H$63,0,0)</f>
        <v>20-24</v>
      </c>
    </row>
    <row r="27" spans="1:25">
      <c r="A27" s="35" t="s">
        <v>167</v>
      </c>
      <c r="B27" s="26">
        <v>163</v>
      </c>
      <c r="C27" s="26" t="s">
        <v>1055</v>
      </c>
      <c r="D27" t="s">
        <v>258</v>
      </c>
      <c r="E27" t="s">
        <v>698</v>
      </c>
      <c r="F27" t="s">
        <v>675</v>
      </c>
      <c r="G27" s="98">
        <v>25798</v>
      </c>
      <c r="H27" s="101">
        <f t="shared" ca="1" si="0"/>
        <v>55</v>
      </c>
      <c r="I27" s="100">
        <v>38412</v>
      </c>
      <c r="J27" s="26" t="s">
        <v>13</v>
      </c>
      <c r="K27" s="26" t="s">
        <v>183</v>
      </c>
      <c r="L27" s="26" t="s">
        <v>210</v>
      </c>
      <c r="M27" s="26" t="s">
        <v>215</v>
      </c>
      <c r="N27" s="26" t="s">
        <v>216</v>
      </c>
      <c r="O27" s="98">
        <v>38412</v>
      </c>
      <c r="P27" s="26" t="s">
        <v>211</v>
      </c>
      <c r="Q27" s="26" t="s">
        <v>1319</v>
      </c>
      <c r="R27" s="26" t="s">
        <v>137</v>
      </c>
      <c r="S27" s="26" t="s">
        <v>174</v>
      </c>
      <c r="U27" s="26" t="s">
        <v>1</v>
      </c>
      <c r="V27" s="26" t="s">
        <v>909</v>
      </c>
      <c r="W27" s="204">
        <f t="shared" ca="1" si="1"/>
        <v>21</v>
      </c>
      <c r="X27" s="207" t="str">
        <f ca="1">_xlfn.XLOOKUP(H27,[2]Tranches!$D$3:$D$63,[2]Tranches!$E$3:$E$63,0,0)</f>
        <v>55-59</v>
      </c>
      <c r="Y27" s="207" t="str">
        <f ca="1">_xlfn.XLOOKUP(W27,[2]Tranches!$G$3:$G$63,[2]Tranches!$H$3:$H$63,0,0)</f>
        <v>20-24</v>
      </c>
    </row>
    <row r="28" spans="1:25">
      <c r="A28" s="35" t="s">
        <v>167</v>
      </c>
      <c r="B28" s="26">
        <v>168</v>
      </c>
      <c r="C28" s="26" t="s">
        <v>1279</v>
      </c>
      <c r="D28" t="s">
        <v>188</v>
      </c>
      <c r="E28" t="s">
        <v>259</v>
      </c>
      <c r="F28" t="s">
        <v>675</v>
      </c>
      <c r="G28" s="98">
        <v>28145</v>
      </c>
      <c r="H28" s="101">
        <f t="shared" ca="1" si="0"/>
        <v>49</v>
      </c>
      <c r="I28" s="100">
        <v>38504</v>
      </c>
      <c r="J28" s="26" t="s">
        <v>13</v>
      </c>
      <c r="K28" s="26" t="s">
        <v>183</v>
      </c>
      <c r="L28" s="26" t="s">
        <v>184</v>
      </c>
      <c r="M28" s="26" t="s">
        <v>260</v>
      </c>
      <c r="N28" s="26" t="s">
        <v>261</v>
      </c>
      <c r="O28" s="98">
        <v>38504</v>
      </c>
      <c r="P28" s="26" t="s">
        <v>255</v>
      </c>
      <c r="Q28" s="26" t="s">
        <v>1319</v>
      </c>
      <c r="R28" s="26" t="s">
        <v>137</v>
      </c>
      <c r="S28" s="26" t="s">
        <v>174</v>
      </c>
      <c r="U28" s="26" t="s">
        <v>1</v>
      </c>
      <c r="V28" s="26" t="s">
        <v>909</v>
      </c>
      <c r="W28" s="204">
        <f t="shared" ca="1" si="1"/>
        <v>20</v>
      </c>
      <c r="X28" s="207" t="str">
        <f ca="1">_xlfn.XLOOKUP(H28,[2]Tranches!$D$3:$D$63,[2]Tranches!$E$3:$E$63,0,0)</f>
        <v>45-49</v>
      </c>
      <c r="Y28" s="207" t="str">
        <f ca="1">_xlfn.XLOOKUP(W28,[2]Tranches!$G$3:$G$63,[2]Tranches!$H$3:$H$63,0,0)</f>
        <v>20-24</v>
      </c>
    </row>
    <row r="29" spans="1:25">
      <c r="A29" s="35" t="s">
        <v>167</v>
      </c>
      <c r="B29" s="26">
        <v>170</v>
      </c>
      <c r="C29" s="26" t="s">
        <v>1035</v>
      </c>
      <c r="D29" t="s">
        <v>262</v>
      </c>
      <c r="E29" t="s">
        <v>699</v>
      </c>
      <c r="F29" t="s">
        <v>675</v>
      </c>
      <c r="G29" s="98">
        <v>28439</v>
      </c>
      <c r="H29" s="101">
        <f t="shared" ca="1" si="0"/>
        <v>48</v>
      </c>
      <c r="I29" s="100">
        <v>38504</v>
      </c>
      <c r="J29" s="26" t="s">
        <v>13</v>
      </c>
      <c r="K29" s="26" t="s">
        <v>183</v>
      </c>
      <c r="L29" s="26" t="s">
        <v>190</v>
      </c>
      <c r="M29" s="26" t="s">
        <v>263</v>
      </c>
      <c r="N29" s="26" t="s">
        <v>232</v>
      </c>
      <c r="O29" s="98">
        <v>38504</v>
      </c>
      <c r="P29" s="26" t="s">
        <v>221</v>
      </c>
      <c r="Q29" s="26" t="s">
        <v>1319</v>
      </c>
      <c r="R29" s="26" t="s">
        <v>193</v>
      </c>
      <c r="S29" s="26" t="s">
        <v>174</v>
      </c>
      <c r="U29" s="26" t="s">
        <v>1</v>
      </c>
      <c r="V29" s="26" t="s">
        <v>909</v>
      </c>
      <c r="W29" s="204">
        <f t="shared" ca="1" si="1"/>
        <v>20</v>
      </c>
      <c r="X29" s="207" t="str">
        <f ca="1">_xlfn.XLOOKUP(H29,[2]Tranches!$D$3:$D$63,[2]Tranches!$E$3:$E$63,0,0)</f>
        <v>45-49</v>
      </c>
      <c r="Y29" s="207" t="str">
        <f ca="1">_xlfn.XLOOKUP(W29,[2]Tranches!$G$3:$G$63,[2]Tranches!$H$3:$H$63,0,0)</f>
        <v>20-24</v>
      </c>
    </row>
    <row r="30" spans="1:25">
      <c r="A30" s="35" t="s">
        <v>167</v>
      </c>
      <c r="B30" s="26">
        <v>171</v>
      </c>
      <c r="C30" s="26" t="s">
        <v>982</v>
      </c>
      <c r="D30" t="s">
        <v>264</v>
      </c>
      <c r="E30" t="s">
        <v>265</v>
      </c>
      <c r="F30" t="s">
        <v>675</v>
      </c>
      <c r="G30" s="98">
        <v>27450</v>
      </c>
      <c r="H30" s="101">
        <f t="shared" ca="1" si="0"/>
        <v>51</v>
      </c>
      <c r="I30" s="100">
        <v>38504</v>
      </c>
      <c r="J30" s="26" t="s">
        <v>13</v>
      </c>
      <c r="K30" s="26" t="s">
        <v>266</v>
      </c>
      <c r="L30" s="26" t="s">
        <v>267</v>
      </c>
      <c r="M30" s="26" t="s">
        <v>191</v>
      </c>
      <c r="N30" s="26" t="s">
        <v>981</v>
      </c>
      <c r="O30" s="98">
        <v>38504</v>
      </c>
      <c r="P30" s="26" t="s">
        <v>269</v>
      </c>
      <c r="Q30" s="26" t="s">
        <v>1321</v>
      </c>
      <c r="R30" s="26" t="s">
        <v>193</v>
      </c>
      <c r="S30" s="26" t="s">
        <v>174</v>
      </c>
      <c r="U30" s="26" t="s">
        <v>1</v>
      </c>
      <c r="V30" s="26" t="s">
        <v>909</v>
      </c>
      <c r="W30" s="204">
        <f t="shared" ca="1" si="1"/>
        <v>20</v>
      </c>
      <c r="X30" s="207" t="str">
        <f ca="1">_xlfn.XLOOKUP(H30,[2]Tranches!$D$3:$D$63,[2]Tranches!$E$3:$E$63,0,0)</f>
        <v>50-54</v>
      </c>
      <c r="Y30" s="207" t="str">
        <f ca="1">_xlfn.XLOOKUP(W30,[2]Tranches!$G$3:$G$63,[2]Tranches!$H$3:$H$63,0,0)</f>
        <v>20-24</v>
      </c>
    </row>
    <row r="31" spans="1:25">
      <c r="A31" s="35" t="s">
        <v>167</v>
      </c>
      <c r="B31" s="26">
        <v>172</v>
      </c>
      <c r="C31" s="26" t="s">
        <v>996</v>
      </c>
      <c r="D31" t="s">
        <v>230</v>
      </c>
      <c r="E31" t="s">
        <v>700</v>
      </c>
      <c r="F31" t="s">
        <v>675</v>
      </c>
      <c r="G31" s="98">
        <v>28932</v>
      </c>
      <c r="H31" s="101">
        <f t="shared" ca="1" si="0"/>
        <v>47</v>
      </c>
      <c r="I31" s="100">
        <v>38504</v>
      </c>
      <c r="J31" s="26" t="s">
        <v>13</v>
      </c>
      <c r="K31" s="26" t="s">
        <v>183</v>
      </c>
      <c r="L31" s="26" t="s">
        <v>190</v>
      </c>
      <c r="M31" s="26" t="s">
        <v>219</v>
      </c>
      <c r="N31" s="26" t="s">
        <v>250</v>
      </c>
      <c r="O31" s="98">
        <v>38504</v>
      </c>
      <c r="P31" s="26" t="s">
        <v>187</v>
      </c>
      <c r="Q31" s="26" t="s">
        <v>1319</v>
      </c>
      <c r="R31" s="26" t="s">
        <v>137</v>
      </c>
      <c r="S31" s="26" t="s">
        <v>174</v>
      </c>
      <c r="U31" s="26" t="s">
        <v>1</v>
      </c>
      <c r="V31" s="26" t="s">
        <v>909</v>
      </c>
      <c r="W31" s="204">
        <f t="shared" ca="1" si="1"/>
        <v>20</v>
      </c>
      <c r="X31" s="207" t="str">
        <f ca="1">_xlfn.XLOOKUP(H31,[2]Tranches!$D$3:$D$63,[2]Tranches!$E$3:$E$63,0,0)</f>
        <v>45-49</v>
      </c>
      <c r="Y31" s="207" t="str">
        <f ca="1">_xlfn.XLOOKUP(W31,[2]Tranches!$G$3:$G$63,[2]Tranches!$H$3:$H$63,0,0)</f>
        <v>20-24</v>
      </c>
    </row>
    <row r="32" spans="1:25">
      <c r="A32" s="35" t="s">
        <v>167</v>
      </c>
      <c r="B32" s="26">
        <v>174</v>
      </c>
      <c r="C32" s="26" t="s">
        <v>1093</v>
      </c>
      <c r="D32" t="s">
        <v>270</v>
      </c>
      <c r="E32" t="s">
        <v>701</v>
      </c>
      <c r="F32" t="s">
        <v>675</v>
      </c>
      <c r="G32" s="98">
        <v>28232</v>
      </c>
      <c r="H32" s="101">
        <f t="shared" ca="1" si="0"/>
        <v>48</v>
      </c>
      <c r="I32" s="100">
        <v>38504</v>
      </c>
      <c r="J32" s="26" t="s">
        <v>13</v>
      </c>
      <c r="K32" s="26" t="s">
        <v>183</v>
      </c>
      <c r="L32" s="26" t="s">
        <v>207</v>
      </c>
      <c r="M32" s="26" t="s">
        <v>191</v>
      </c>
      <c r="N32" s="26" t="s">
        <v>192</v>
      </c>
      <c r="O32" s="98">
        <v>38504</v>
      </c>
      <c r="P32" s="26" t="s">
        <v>271</v>
      </c>
      <c r="Q32" s="26" t="s">
        <v>1319</v>
      </c>
      <c r="R32" s="26" t="s">
        <v>193</v>
      </c>
      <c r="S32" s="26" t="s">
        <v>174</v>
      </c>
      <c r="U32" s="26" t="s">
        <v>1</v>
      </c>
      <c r="V32" s="26" t="s">
        <v>909</v>
      </c>
      <c r="W32" s="204">
        <f t="shared" ca="1" si="1"/>
        <v>20</v>
      </c>
      <c r="X32" s="207" t="str">
        <f ca="1">_xlfn.XLOOKUP(H32,[2]Tranches!$D$3:$D$63,[2]Tranches!$E$3:$E$63,0,0)</f>
        <v>45-49</v>
      </c>
      <c r="Y32" s="207" t="str">
        <f ca="1">_xlfn.XLOOKUP(W32,[2]Tranches!$G$3:$G$63,[2]Tranches!$H$3:$H$63,0,0)</f>
        <v>20-24</v>
      </c>
    </row>
    <row r="33" spans="1:25">
      <c r="A33" s="35" t="s">
        <v>167</v>
      </c>
      <c r="B33" s="26">
        <v>175</v>
      </c>
      <c r="C33" s="26" t="s">
        <v>1232</v>
      </c>
      <c r="D33" t="s">
        <v>272</v>
      </c>
      <c r="E33" t="s">
        <v>702</v>
      </c>
      <c r="F33" t="s">
        <v>675</v>
      </c>
      <c r="G33" s="98">
        <v>29199</v>
      </c>
      <c r="H33" s="101">
        <f t="shared" ca="1" si="0"/>
        <v>46</v>
      </c>
      <c r="I33" s="100">
        <v>38504</v>
      </c>
      <c r="J33" s="26" t="s">
        <v>13</v>
      </c>
      <c r="K33" s="26" t="s">
        <v>183</v>
      </c>
      <c r="L33" s="26" t="s">
        <v>190</v>
      </c>
      <c r="M33" s="26" t="s">
        <v>219</v>
      </c>
      <c r="N33" s="26" t="s">
        <v>250</v>
      </c>
      <c r="O33" s="98">
        <v>38504</v>
      </c>
      <c r="P33" s="26" t="s">
        <v>273</v>
      </c>
      <c r="Q33" s="26" t="s">
        <v>1319</v>
      </c>
      <c r="R33" s="26" t="s">
        <v>193</v>
      </c>
      <c r="S33" s="26" t="s">
        <v>174</v>
      </c>
      <c r="U33" s="26" t="s">
        <v>1</v>
      </c>
      <c r="V33" s="26" t="s">
        <v>909</v>
      </c>
      <c r="W33" s="204">
        <f t="shared" ca="1" si="1"/>
        <v>20</v>
      </c>
      <c r="X33" s="207" t="str">
        <f ca="1">_xlfn.XLOOKUP(H33,[2]Tranches!$D$3:$D$63,[2]Tranches!$E$3:$E$63,0,0)</f>
        <v>45-49</v>
      </c>
      <c r="Y33" s="207" t="str">
        <f ca="1">_xlfn.XLOOKUP(W33,[2]Tranches!$G$3:$G$63,[2]Tranches!$H$3:$H$63,0,0)</f>
        <v>20-24</v>
      </c>
    </row>
    <row r="34" spans="1:25">
      <c r="A34" s="35" t="s">
        <v>167</v>
      </c>
      <c r="B34" s="26">
        <v>177</v>
      </c>
      <c r="C34" s="26" t="s">
        <v>1142</v>
      </c>
      <c r="D34" t="s">
        <v>226</v>
      </c>
      <c r="E34" t="s">
        <v>274</v>
      </c>
      <c r="F34" t="s">
        <v>675</v>
      </c>
      <c r="G34" s="98">
        <v>28941</v>
      </c>
      <c r="H34" s="101">
        <f t="shared" ca="1" si="0"/>
        <v>47</v>
      </c>
      <c r="I34" s="100">
        <v>38504</v>
      </c>
      <c r="J34" s="26" t="s">
        <v>13</v>
      </c>
      <c r="K34" s="26" t="s">
        <v>183</v>
      </c>
      <c r="L34" s="26" t="s">
        <v>195</v>
      </c>
      <c r="M34" s="26" t="s">
        <v>196</v>
      </c>
      <c r="N34" s="26" t="s">
        <v>275</v>
      </c>
      <c r="O34" s="98">
        <v>38504</v>
      </c>
      <c r="P34" s="26" t="s">
        <v>225</v>
      </c>
      <c r="Q34" s="26" t="s">
        <v>1320</v>
      </c>
      <c r="R34" s="26" t="s">
        <v>193</v>
      </c>
      <c r="S34" s="26" t="s">
        <v>174</v>
      </c>
      <c r="U34" s="26" t="s">
        <v>1</v>
      </c>
      <c r="V34" s="26" t="s">
        <v>909</v>
      </c>
      <c r="W34" s="204">
        <f t="shared" ca="1" si="1"/>
        <v>20</v>
      </c>
      <c r="X34" s="207" t="str">
        <f ca="1">_xlfn.XLOOKUP(H34,[2]Tranches!$D$3:$D$63,[2]Tranches!$E$3:$E$63,0,0)</f>
        <v>45-49</v>
      </c>
      <c r="Y34" s="207" t="str">
        <f ca="1">_xlfn.XLOOKUP(W34,[2]Tranches!$G$3:$G$63,[2]Tranches!$H$3:$H$63,0,0)</f>
        <v>20-24</v>
      </c>
    </row>
    <row r="35" spans="1:25">
      <c r="A35" s="35" t="s">
        <v>167</v>
      </c>
      <c r="B35" s="26">
        <v>180</v>
      </c>
      <c r="C35" s="26" t="s">
        <v>939</v>
      </c>
      <c r="D35" t="s">
        <v>276</v>
      </c>
      <c r="E35" t="s">
        <v>703</v>
      </c>
      <c r="F35" t="s">
        <v>675</v>
      </c>
      <c r="G35" s="98">
        <v>26929</v>
      </c>
      <c r="H35" s="101">
        <f t="shared" ca="1" si="0"/>
        <v>52</v>
      </c>
      <c r="I35" s="100">
        <v>38518</v>
      </c>
      <c r="J35" s="26" t="s">
        <v>13</v>
      </c>
      <c r="K35" s="26" t="s">
        <v>183</v>
      </c>
      <c r="L35" s="26" t="s">
        <v>190</v>
      </c>
      <c r="M35" s="26" t="s">
        <v>215</v>
      </c>
      <c r="N35" s="26" t="s">
        <v>216</v>
      </c>
      <c r="O35" s="98">
        <v>38518</v>
      </c>
      <c r="P35" s="26" t="s">
        <v>390</v>
      </c>
      <c r="Q35" s="26" t="s">
        <v>1319</v>
      </c>
      <c r="R35" s="26" t="s">
        <v>193</v>
      </c>
      <c r="S35" s="26" t="s">
        <v>174</v>
      </c>
      <c r="U35" s="26" t="s">
        <v>1</v>
      </c>
      <c r="V35" s="26" t="s">
        <v>909</v>
      </c>
      <c r="W35" s="204">
        <f t="shared" ca="1" si="1"/>
        <v>20</v>
      </c>
      <c r="X35" s="207" t="str">
        <f ca="1">_xlfn.XLOOKUP(H35,[2]Tranches!$D$3:$D$63,[2]Tranches!$E$3:$E$63,0,0)</f>
        <v>50-54</v>
      </c>
      <c r="Y35" s="207" t="str">
        <f ca="1">_xlfn.XLOOKUP(W35,[2]Tranches!$G$3:$G$63,[2]Tranches!$H$3:$H$63,0,0)</f>
        <v>20-24</v>
      </c>
    </row>
    <row r="36" spans="1:25">
      <c r="A36" s="35" t="s">
        <v>167</v>
      </c>
      <c r="B36" s="26">
        <v>182</v>
      </c>
      <c r="C36" s="26" t="s">
        <v>1090</v>
      </c>
      <c r="D36" t="s">
        <v>270</v>
      </c>
      <c r="E36" t="s">
        <v>704</v>
      </c>
      <c r="F36" t="s">
        <v>675</v>
      </c>
      <c r="G36" s="98">
        <v>27181</v>
      </c>
      <c r="H36" s="101">
        <f t="shared" ca="1" si="0"/>
        <v>51</v>
      </c>
      <c r="I36" s="100">
        <v>38596</v>
      </c>
      <c r="J36" s="26" t="s">
        <v>13</v>
      </c>
      <c r="K36" s="26" t="s">
        <v>183</v>
      </c>
      <c r="L36" s="26" t="s">
        <v>195</v>
      </c>
      <c r="M36" s="26" t="s">
        <v>196</v>
      </c>
      <c r="N36" s="26" t="s">
        <v>203</v>
      </c>
      <c r="O36" s="98">
        <v>38596</v>
      </c>
      <c r="P36" s="26" t="s">
        <v>277</v>
      </c>
      <c r="Q36" s="26" t="s">
        <v>1320</v>
      </c>
      <c r="R36" s="26" t="s">
        <v>193</v>
      </c>
      <c r="S36" s="26" t="s">
        <v>174</v>
      </c>
      <c r="U36" s="26" t="s">
        <v>1</v>
      </c>
      <c r="V36" s="26" t="s">
        <v>909</v>
      </c>
      <c r="W36" s="204">
        <f t="shared" ca="1" si="1"/>
        <v>20</v>
      </c>
      <c r="X36" s="207" t="str">
        <f ca="1">_xlfn.XLOOKUP(H36,[2]Tranches!$D$3:$D$63,[2]Tranches!$E$3:$E$63,0,0)</f>
        <v>50-54</v>
      </c>
      <c r="Y36" s="207" t="str">
        <f ca="1">_xlfn.XLOOKUP(W36,[2]Tranches!$G$3:$G$63,[2]Tranches!$H$3:$H$63,0,0)</f>
        <v>20-24</v>
      </c>
    </row>
    <row r="37" spans="1:25">
      <c r="A37" s="35" t="s">
        <v>167</v>
      </c>
      <c r="B37" s="26">
        <v>184</v>
      </c>
      <c r="C37" s="26" t="s">
        <v>990</v>
      </c>
      <c r="D37" t="s">
        <v>264</v>
      </c>
      <c r="E37" t="s">
        <v>705</v>
      </c>
      <c r="F37" t="s">
        <v>675</v>
      </c>
      <c r="G37" s="98">
        <v>25148</v>
      </c>
      <c r="H37" s="101">
        <f t="shared" ca="1" si="0"/>
        <v>57</v>
      </c>
      <c r="I37" s="100">
        <v>38626</v>
      </c>
      <c r="J37" s="26" t="s">
        <v>13</v>
      </c>
      <c r="K37" s="26" t="s">
        <v>183</v>
      </c>
      <c r="L37" s="26" t="s">
        <v>184</v>
      </c>
      <c r="M37" s="26" t="s">
        <v>219</v>
      </c>
      <c r="N37" s="26" t="s">
        <v>250</v>
      </c>
      <c r="O37" s="98">
        <v>38626</v>
      </c>
      <c r="P37" s="26" t="s">
        <v>236</v>
      </c>
      <c r="Q37" s="26" t="s">
        <v>1319</v>
      </c>
      <c r="R37" s="26" t="s">
        <v>137</v>
      </c>
      <c r="S37" s="26" t="s">
        <v>174</v>
      </c>
      <c r="U37" s="26" t="s">
        <v>1</v>
      </c>
      <c r="V37" s="26" t="s">
        <v>909</v>
      </c>
      <c r="W37" s="204">
        <f t="shared" ca="1" si="1"/>
        <v>20</v>
      </c>
      <c r="X37" s="207" t="str">
        <f ca="1">_xlfn.XLOOKUP(H37,[2]Tranches!$D$3:$D$63,[2]Tranches!$E$3:$E$63,0,0)</f>
        <v>55-59</v>
      </c>
      <c r="Y37" s="207" t="str">
        <f ca="1">_xlfn.XLOOKUP(W37,[2]Tranches!$G$3:$G$63,[2]Tranches!$H$3:$H$63,0,0)</f>
        <v>20-24</v>
      </c>
    </row>
    <row r="38" spans="1:25">
      <c r="A38" s="35" t="s">
        <v>167</v>
      </c>
      <c r="B38" s="26">
        <v>188</v>
      </c>
      <c r="C38" s="26" t="s">
        <v>1174</v>
      </c>
      <c r="D38" t="s">
        <v>278</v>
      </c>
      <c r="E38" t="s">
        <v>706</v>
      </c>
      <c r="F38" t="s">
        <v>675</v>
      </c>
      <c r="G38" s="98">
        <v>26763</v>
      </c>
      <c r="H38" s="101">
        <f t="shared" ca="1" si="0"/>
        <v>52</v>
      </c>
      <c r="I38" s="100">
        <v>38650</v>
      </c>
      <c r="J38" s="26" t="s">
        <v>13</v>
      </c>
      <c r="K38" s="26" t="s">
        <v>183</v>
      </c>
      <c r="L38" s="26" t="s">
        <v>227</v>
      </c>
      <c r="M38" s="26" t="s">
        <v>279</v>
      </c>
      <c r="N38" s="26" t="s">
        <v>280</v>
      </c>
      <c r="O38" s="98">
        <v>38650</v>
      </c>
      <c r="P38" s="26" t="s">
        <v>277</v>
      </c>
      <c r="Q38" s="26" t="s">
        <v>1320</v>
      </c>
      <c r="R38" s="26" t="s">
        <v>135</v>
      </c>
      <c r="S38" s="26" t="s">
        <v>174</v>
      </c>
      <c r="U38" s="26" t="s">
        <v>1</v>
      </c>
      <c r="V38" s="26" t="s">
        <v>909</v>
      </c>
      <c r="W38" s="204">
        <f t="shared" ca="1" si="1"/>
        <v>20</v>
      </c>
      <c r="X38" s="207" t="str">
        <f ca="1">_xlfn.XLOOKUP(H38,[2]Tranches!$D$3:$D$63,[2]Tranches!$E$3:$E$63,0,0)</f>
        <v>50-54</v>
      </c>
      <c r="Y38" s="207" t="str">
        <f ca="1">_xlfn.XLOOKUP(W38,[2]Tranches!$G$3:$G$63,[2]Tranches!$H$3:$H$63,0,0)</f>
        <v>20-24</v>
      </c>
    </row>
    <row r="39" spans="1:25">
      <c r="A39" s="35" t="s">
        <v>167</v>
      </c>
      <c r="B39" s="26">
        <v>192</v>
      </c>
      <c r="C39" s="26" t="s">
        <v>1172</v>
      </c>
      <c r="D39" t="s">
        <v>281</v>
      </c>
      <c r="E39" t="s">
        <v>684</v>
      </c>
      <c r="F39" t="s">
        <v>675</v>
      </c>
      <c r="G39" s="98">
        <v>28270</v>
      </c>
      <c r="H39" s="101">
        <f t="shared" ca="1" si="0"/>
        <v>48</v>
      </c>
      <c r="I39" s="100">
        <v>38718</v>
      </c>
      <c r="J39" s="26" t="s">
        <v>13</v>
      </c>
      <c r="K39" s="26" t="s">
        <v>243</v>
      </c>
      <c r="L39" s="26" t="s">
        <v>282</v>
      </c>
      <c r="M39" s="26" t="s">
        <v>283</v>
      </c>
      <c r="N39" s="26" t="s">
        <v>284</v>
      </c>
      <c r="O39" s="98">
        <v>38718</v>
      </c>
      <c r="P39" s="26" t="s">
        <v>285</v>
      </c>
      <c r="Q39" s="26" t="s">
        <v>248</v>
      </c>
      <c r="R39" s="26" t="s">
        <v>193</v>
      </c>
      <c r="S39" s="26" t="s">
        <v>174</v>
      </c>
      <c r="U39" s="26" t="s">
        <v>1</v>
      </c>
      <c r="V39" s="26" t="s">
        <v>909</v>
      </c>
      <c r="W39" s="204">
        <f t="shared" ca="1" si="1"/>
        <v>20</v>
      </c>
      <c r="X39" s="207" t="str">
        <f ca="1">_xlfn.XLOOKUP(H39,[2]Tranches!$D$3:$D$63,[2]Tranches!$E$3:$E$63,0,0)</f>
        <v>45-49</v>
      </c>
      <c r="Y39" s="207" t="str">
        <f ca="1">_xlfn.XLOOKUP(W39,[2]Tranches!$G$3:$G$63,[2]Tranches!$H$3:$H$63,0,0)</f>
        <v>20-24</v>
      </c>
    </row>
    <row r="40" spans="1:25">
      <c r="A40" s="35" t="s">
        <v>167</v>
      </c>
      <c r="B40" s="26">
        <v>200</v>
      </c>
      <c r="C40" s="26" t="s">
        <v>1159</v>
      </c>
      <c r="D40" t="s">
        <v>287</v>
      </c>
      <c r="E40" t="s">
        <v>708</v>
      </c>
      <c r="F40" t="s">
        <v>677</v>
      </c>
      <c r="G40" s="98">
        <v>30234</v>
      </c>
      <c r="H40" s="101">
        <f t="shared" ca="1" si="0"/>
        <v>43</v>
      </c>
      <c r="I40" s="100">
        <v>38838</v>
      </c>
      <c r="J40" s="26" t="s">
        <v>13</v>
      </c>
      <c r="K40" s="26" t="s">
        <v>243</v>
      </c>
      <c r="L40" s="26" t="s">
        <v>288</v>
      </c>
      <c r="M40" s="26" t="s">
        <v>289</v>
      </c>
      <c r="N40" s="26" t="s">
        <v>290</v>
      </c>
      <c r="O40" s="98">
        <v>38838</v>
      </c>
      <c r="P40" s="26" t="s">
        <v>291</v>
      </c>
      <c r="Q40" s="26" t="s">
        <v>248</v>
      </c>
      <c r="R40" s="26" t="s">
        <v>193</v>
      </c>
      <c r="S40" s="26" t="s">
        <v>174</v>
      </c>
      <c r="U40" s="26" t="s">
        <v>1</v>
      </c>
      <c r="V40" s="26" t="s">
        <v>909</v>
      </c>
      <c r="W40" s="204">
        <f t="shared" ca="1" si="1"/>
        <v>19</v>
      </c>
      <c r="X40" s="207" t="str">
        <f ca="1">_xlfn.XLOOKUP(H40,[2]Tranches!$D$3:$D$63,[2]Tranches!$E$3:$E$63,0,0)</f>
        <v>40-44</v>
      </c>
      <c r="Y40" s="207" t="str">
        <f ca="1">_xlfn.XLOOKUP(W40,[2]Tranches!$G$3:$G$63,[2]Tranches!$H$3:$H$63,0,0)</f>
        <v>15-19</v>
      </c>
    </row>
    <row r="41" spans="1:25">
      <c r="A41" s="35" t="s">
        <v>167</v>
      </c>
      <c r="B41" s="26">
        <v>201</v>
      </c>
      <c r="C41" s="26" t="s">
        <v>971</v>
      </c>
      <c r="D41" t="s">
        <v>264</v>
      </c>
      <c r="E41" t="s">
        <v>709</v>
      </c>
      <c r="F41" t="s">
        <v>675</v>
      </c>
      <c r="G41" s="98">
        <v>27946</v>
      </c>
      <c r="H41" s="101">
        <f t="shared" ca="1" si="0"/>
        <v>49</v>
      </c>
      <c r="I41" s="100">
        <v>38869</v>
      </c>
      <c r="J41" s="26" t="s">
        <v>13</v>
      </c>
      <c r="K41" s="26" t="s">
        <v>183</v>
      </c>
      <c r="L41" s="26" t="s">
        <v>210</v>
      </c>
      <c r="M41" s="26" t="s">
        <v>970</v>
      </c>
      <c r="N41" s="26" t="s">
        <v>293</v>
      </c>
      <c r="O41" s="98">
        <v>38869</v>
      </c>
      <c r="P41" s="26" t="s">
        <v>211</v>
      </c>
      <c r="Q41" s="26" t="s">
        <v>1320</v>
      </c>
      <c r="R41" s="26" t="s">
        <v>135</v>
      </c>
      <c r="S41" s="26" t="s">
        <v>174</v>
      </c>
      <c r="U41" s="26" t="s">
        <v>1</v>
      </c>
      <c r="V41" s="26" t="s">
        <v>909</v>
      </c>
      <c r="W41" s="204">
        <f t="shared" ca="1" si="1"/>
        <v>19</v>
      </c>
      <c r="X41" s="207" t="str">
        <f ca="1">_xlfn.XLOOKUP(H41,[2]Tranches!$D$3:$D$63,[2]Tranches!$E$3:$E$63,0,0)</f>
        <v>45-49</v>
      </c>
      <c r="Y41" s="207" t="str">
        <f ca="1">_xlfn.XLOOKUP(W41,[2]Tranches!$G$3:$G$63,[2]Tranches!$H$3:$H$63,0,0)</f>
        <v>15-19</v>
      </c>
    </row>
    <row r="42" spans="1:25">
      <c r="A42" s="35" t="s">
        <v>167</v>
      </c>
      <c r="B42" s="26">
        <v>204</v>
      </c>
      <c r="C42" s="26" t="s">
        <v>1251</v>
      </c>
      <c r="D42" t="s">
        <v>294</v>
      </c>
      <c r="E42" t="s">
        <v>295</v>
      </c>
      <c r="F42" t="s">
        <v>675</v>
      </c>
      <c r="G42" s="98">
        <v>28731</v>
      </c>
      <c r="H42" s="101">
        <f t="shared" ca="1" si="0"/>
        <v>47</v>
      </c>
      <c r="I42" s="100">
        <v>38930</v>
      </c>
      <c r="J42" s="26" t="s">
        <v>13</v>
      </c>
      <c r="K42" s="26" t="s">
        <v>218</v>
      </c>
      <c r="L42" s="26" t="s">
        <v>218</v>
      </c>
      <c r="M42" s="26" t="s">
        <v>215</v>
      </c>
      <c r="N42" s="26" t="s">
        <v>216</v>
      </c>
      <c r="O42" s="98">
        <v>38930</v>
      </c>
      <c r="P42" s="26" t="s">
        <v>221</v>
      </c>
      <c r="Q42" s="26" t="s">
        <v>1319</v>
      </c>
      <c r="R42" s="26" t="s">
        <v>137</v>
      </c>
      <c r="S42" s="26" t="s">
        <v>174</v>
      </c>
      <c r="U42" s="26" t="s">
        <v>1</v>
      </c>
      <c r="V42" s="26" t="s">
        <v>909</v>
      </c>
      <c r="W42" s="204">
        <f t="shared" ca="1" si="1"/>
        <v>19</v>
      </c>
      <c r="X42" s="207" t="str">
        <f ca="1">_xlfn.XLOOKUP(H42,[2]Tranches!$D$3:$D$63,[2]Tranches!$E$3:$E$63,0,0)</f>
        <v>45-49</v>
      </c>
      <c r="Y42" s="207" t="str">
        <f ca="1">_xlfn.XLOOKUP(W42,[2]Tranches!$G$3:$G$63,[2]Tranches!$H$3:$H$63,0,0)</f>
        <v>15-19</v>
      </c>
    </row>
    <row r="43" spans="1:25">
      <c r="A43" s="35" t="s">
        <v>167</v>
      </c>
      <c r="B43" s="26">
        <v>206</v>
      </c>
      <c r="C43" s="26" t="s">
        <v>1126</v>
      </c>
      <c r="D43" t="s">
        <v>296</v>
      </c>
      <c r="E43" t="s">
        <v>710</v>
      </c>
      <c r="F43" t="s">
        <v>675</v>
      </c>
      <c r="G43" s="98">
        <v>28998</v>
      </c>
      <c r="H43" s="101">
        <f t="shared" ca="1" si="0"/>
        <v>46</v>
      </c>
      <c r="I43" s="100">
        <v>38930</v>
      </c>
      <c r="J43" s="26" t="s">
        <v>13</v>
      </c>
      <c r="K43" s="26" t="s">
        <v>183</v>
      </c>
      <c r="L43" s="26" t="s">
        <v>297</v>
      </c>
      <c r="M43" s="26" t="s">
        <v>359</v>
      </c>
      <c r="N43" s="26" t="s">
        <v>1125</v>
      </c>
      <c r="O43" s="98">
        <v>38930</v>
      </c>
      <c r="P43" s="26" t="s">
        <v>271</v>
      </c>
      <c r="Q43" s="26" t="s">
        <v>1319</v>
      </c>
      <c r="R43" s="26" t="s">
        <v>135</v>
      </c>
      <c r="S43" s="26" t="s">
        <v>174</v>
      </c>
      <c r="U43" s="26" t="s">
        <v>1</v>
      </c>
      <c r="V43" s="26" t="s">
        <v>909</v>
      </c>
      <c r="W43" s="204">
        <f t="shared" ca="1" si="1"/>
        <v>19</v>
      </c>
      <c r="X43" s="207" t="str">
        <f ca="1">_xlfn.XLOOKUP(H43,[2]Tranches!$D$3:$D$63,[2]Tranches!$E$3:$E$63,0,0)</f>
        <v>45-49</v>
      </c>
      <c r="Y43" s="207" t="str">
        <f ca="1">_xlfn.XLOOKUP(W43,[2]Tranches!$G$3:$G$63,[2]Tranches!$H$3:$H$63,0,0)</f>
        <v>15-19</v>
      </c>
    </row>
    <row r="44" spans="1:25">
      <c r="A44" s="35" t="s">
        <v>167</v>
      </c>
      <c r="B44" s="26">
        <v>207</v>
      </c>
      <c r="C44" s="26" t="s">
        <v>978</v>
      </c>
      <c r="D44" t="s">
        <v>264</v>
      </c>
      <c r="E44" t="s">
        <v>711</v>
      </c>
      <c r="F44" t="s">
        <v>675</v>
      </c>
      <c r="G44" s="98">
        <v>27977</v>
      </c>
      <c r="H44" s="101">
        <f t="shared" ca="1" si="0"/>
        <v>49</v>
      </c>
      <c r="I44" s="100">
        <v>38930</v>
      </c>
      <c r="J44" s="26" t="s">
        <v>13</v>
      </c>
      <c r="K44" s="26" t="s">
        <v>218</v>
      </c>
      <c r="L44" s="26" t="s">
        <v>218</v>
      </c>
      <c r="M44" s="26" t="s">
        <v>219</v>
      </c>
      <c r="N44" s="26" t="s">
        <v>250</v>
      </c>
      <c r="O44" s="98">
        <v>38930</v>
      </c>
      <c r="P44" s="26" t="s">
        <v>221</v>
      </c>
      <c r="Q44" s="26" t="s">
        <v>1319</v>
      </c>
      <c r="R44" s="26" t="s">
        <v>137</v>
      </c>
      <c r="S44" s="26" t="s">
        <v>174</v>
      </c>
      <c r="U44" s="26" t="s">
        <v>1</v>
      </c>
      <c r="V44" s="26" t="s">
        <v>909</v>
      </c>
      <c r="W44" s="204">
        <f t="shared" ca="1" si="1"/>
        <v>19</v>
      </c>
      <c r="X44" s="207" t="str">
        <f ca="1">_xlfn.XLOOKUP(H44,[2]Tranches!$D$3:$D$63,[2]Tranches!$E$3:$E$63,0,0)</f>
        <v>45-49</v>
      </c>
      <c r="Y44" s="207" t="str">
        <f ca="1">_xlfn.XLOOKUP(W44,[2]Tranches!$G$3:$G$63,[2]Tranches!$H$3:$H$63,0,0)</f>
        <v>15-19</v>
      </c>
    </row>
    <row r="45" spans="1:25">
      <c r="A45" s="35" t="s">
        <v>167</v>
      </c>
      <c r="B45" s="26">
        <v>208</v>
      </c>
      <c r="C45" s="26" t="s">
        <v>1117</v>
      </c>
      <c r="D45" t="s">
        <v>299</v>
      </c>
      <c r="E45" t="s">
        <v>692</v>
      </c>
      <c r="F45" t="s">
        <v>675</v>
      </c>
      <c r="G45" s="98">
        <v>29665</v>
      </c>
      <c r="H45" s="101">
        <f t="shared" ca="1" si="0"/>
        <v>45</v>
      </c>
      <c r="I45" s="100">
        <v>38930</v>
      </c>
      <c r="J45" s="26" t="s">
        <v>13</v>
      </c>
      <c r="K45" s="26" t="s">
        <v>183</v>
      </c>
      <c r="L45" s="26" t="s">
        <v>190</v>
      </c>
      <c r="M45" s="26" t="s">
        <v>219</v>
      </c>
      <c r="N45" s="26" t="s">
        <v>250</v>
      </c>
      <c r="O45" s="98">
        <v>38930</v>
      </c>
      <c r="P45" s="26" t="s">
        <v>269</v>
      </c>
      <c r="Q45" s="26" t="s">
        <v>1319</v>
      </c>
      <c r="R45" s="26" t="s">
        <v>193</v>
      </c>
      <c r="S45" s="26" t="s">
        <v>174</v>
      </c>
      <c r="U45" s="26" t="s">
        <v>1</v>
      </c>
      <c r="V45" s="26" t="s">
        <v>909</v>
      </c>
      <c r="W45" s="204">
        <f t="shared" ca="1" si="1"/>
        <v>19</v>
      </c>
      <c r="X45" s="207" t="str">
        <f ca="1">_xlfn.XLOOKUP(H45,[2]Tranches!$D$3:$D$63,[2]Tranches!$E$3:$E$63,0,0)</f>
        <v>45-49</v>
      </c>
      <c r="Y45" s="207" t="str">
        <f ca="1">_xlfn.XLOOKUP(W45,[2]Tranches!$G$3:$G$63,[2]Tranches!$H$3:$H$63,0,0)</f>
        <v>15-19</v>
      </c>
    </row>
    <row r="46" spans="1:25">
      <c r="A46" s="35" t="s">
        <v>167</v>
      </c>
      <c r="B46" s="26">
        <v>209</v>
      </c>
      <c r="C46" s="26" t="s">
        <v>1152</v>
      </c>
      <c r="D46" t="s">
        <v>300</v>
      </c>
      <c r="E46" t="s">
        <v>712</v>
      </c>
      <c r="F46" t="s">
        <v>675</v>
      </c>
      <c r="G46" s="98">
        <v>28531</v>
      </c>
      <c r="H46" s="101">
        <f t="shared" ca="1" si="0"/>
        <v>48</v>
      </c>
      <c r="I46" s="100">
        <v>38930</v>
      </c>
      <c r="J46" s="26" t="s">
        <v>13</v>
      </c>
      <c r="K46" s="26" t="s">
        <v>183</v>
      </c>
      <c r="L46" s="26" t="s">
        <v>184</v>
      </c>
      <c r="M46" s="26" t="s">
        <v>219</v>
      </c>
      <c r="N46" s="26" t="s">
        <v>250</v>
      </c>
      <c r="O46" s="98">
        <v>38930</v>
      </c>
      <c r="P46" s="26" t="s">
        <v>187</v>
      </c>
      <c r="Q46" s="26" t="s">
        <v>1319</v>
      </c>
      <c r="R46" s="26" t="s">
        <v>193</v>
      </c>
      <c r="S46" s="26" t="s">
        <v>174</v>
      </c>
      <c r="U46" s="26" t="s">
        <v>1</v>
      </c>
      <c r="V46" s="26" t="s">
        <v>909</v>
      </c>
      <c r="W46" s="204">
        <f t="shared" ca="1" si="1"/>
        <v>19</v>
      </c>
      <c r="X46" s="207" t="str">
        <f ca="1">_xlfn.XLOOKUP(H46,[2]Tranches!$D$3:$D$63,[2]Tranches!$E$3:$E$63,0,0)</f>
        <v>45-49</v>
      </c>
      <c r="Y46" s="207" t="str">
        <f ca="1">_xlfn.XLOOKUP(W46,[2]Tranches!$G$3:$G$63,[2]Tranches!$H$3:$H$63,0,0)</f>
        <v>15-19</v>
      </c>
    </row>
    <row r="47" spans="1:25">
      <c r="A47" s="35" t="s">
        <v>167</v>
      </c>
      <c r="B47" s="26">
        <v>210</v>
      </c>
      <c r="C47" s="26" t="s">
        <v>1241</v>
      </c>
      <c r="D47" t="s">
        <v>217</v>
      </c>
      <c r="E47" t="s">
        <v>713</v>
      </c>
      <c r="F47" t="s">
        <v>675</v>
      </c>
      <c r="G47" s="98">
        <v>29221</v>
      </c>
      <c r="H47" s="101">
        <f t="shared" ca="1" si="0"/>
        <v>46</v>
      </c>
      <c r="I47" s="100">
        <v>38930</v>
      </c>
      <c r="J47" s="26" t="s">
        <v>13</v>
      </c>
      <c r="K47" s="26" t="s">
        <v>183</v>
      </c>
      <c r="L47" s="26" t="s">
        <v>184</v>
      </c>
      <c r="M47" s="26" t="s">
        <v>219</v>
      </c>
      <c r="N47" s="26" t="s">
        <v>250</v>
      </c>
      <c r="O47" s="98">
        <v>38930</v>
      </c>
      <c r="P47" s="26" t="s">
        <v>187</v>
      </c>
      <c r="Q47" s="26" t="s">
        <v>1319</v>
      </c>
      <c r="R47" s="26" t="s">
        <v>193</v>
      </c>
      <c r="S47" s="26" t="s">
        <v>174</v>
      </c>
      <c r="U47" s="26" t="s">
        <v>1</v>
      </c>
      <c r="V47" s="26" t="s">
        <v>909</v>
      </c>
      <c r="W47" s="204">
        <f t="shared" ca="1" si="1"/>
        <v>19</v>
      </c>
      <c r="X47" s="207" t="str">
        <f ca="1">_xlfn.XLOOKUP(H47,[2]Tranches!$D$3:$D$63,[2]Tranches!$E$3:$E$63,0,0)</f>
        <v>45-49</v>
      </c>
      <c r="Y47" s="207" t="str">
        <f ca="1">_xlfn.XLOOKUP(W47,[2]Tranches!$G$3:$G$63,[2]Tranches!$H$3:$H$63,0,0)</f>
        <v>15-19</v>
      </c>
    </row>
    <row r="48" spans="1:25" ht="13.4" customHeight="1">
      <c r="A48" s="35" t="s">
        <v>167</v>
      </c>
      <c r="B48" s="26">
        <v>214</v>
      </c>
      <c r="C48" s="26" t="s">
        <v>1190</v>
      </c>
      <c r="D48" t="s">
        <v>301</v>
      </c>
      <c r="E48" t="s">
        <v>714</v>
      </c>
      <c r="F48" t="s">
        <v>675</v>
      </c>
      <c r="G48" s="98">
        <v>30910</v>
      </c>
      <c r="H48" s="101">
        <f t="shared" ca="1" si="0"/>
        <v>41</v>
      </c>
      <c r="I48" s="100">
        <v>38930</v>
      </c>
      <c r="J48" s="26" t="s">
        <v>13</v>
      </c>
      <c r="K48" s="26" t="s">
        <v>218</v>
      </c>
      <c r="L48" s="26" t="s">
        <v>218</v>
      </c>
      <c r="M48" s="26" t="s">
        <v>219</v>
      </c>
      <c r="N48" s="26" t="s">
        <v>268</v>
      </c>
      <c r="O48" s="98">
        <v>38930</v>
      </c>
      <c r="P48" s="26" t="s">
        <v>187</v>
      </c>
      <c r="Q48" s="26" t="s">
        <v>1319</v>
      </c>
      <c r="R48" s="26" t="s">
        <v>193</v>
      </c>
      <c r="S48" s="26" t="s">
        <v>174</v>
      </c>
      <c r="U48" s="26" t="s">
        <v>1</v>
      </c>
      <c r="V48" s="26" t="s">
        <v>909</v>
      </c>
      <c r="W48" s="204">
        <f t="shared" ca="1" si="1"/>
        <v>19</v>
      </c>
      <c r="X48" s="207" t="str">
        <f ca="1">_xlfn.XLOOKUP(H48,[2]Tranches!$D$3:$D$63,[2]Tranches!$E$3:$E$63,0,0)</f>
        <v>40-44</v>
      </c>
      <c r="Y48" s="207" t="str">
        <f ca="1">_xlfn.XLOOKUP(W48,[2]Tranches!$G$3:$G$63,[2]Tranches!$H$3:$H$63,0,0)</f>
        <v>15-19</v>
      </c>
    </row>
    <row r="49" spans="1:25">
      <c r="A49" s="35" t="s">
        <v>167</v>
      </c>
      <c r="B49" s="26">
        <v>218</v>
      </c>
      <c r="C49" s="26" t="s">
        <v>1135</v>
      </c>
      <c r="D49" t="s">
        <v>226</v>
      </c>
      <c r="E49" t="s">
        <v>715</v>
      </c>
      <c r="F49" t="s">
        <v>675</v>
      </c>
      <c r="G49" s="98">
        <v>27982</v>
      </c>
      <c r="H49" s="101">
        <f t="shared" ca="1" si="0"/>
        <v>49</v>
      </c>
      <c r="I49" s="100">
        <v>38930</v>
      </c>
      <c r="J49" s="26" t="s">
        <v>13</v>
      </c>
      <c r="K49" s="26" t="s">
        <v>183</v>
      </c>
      <c r="L49" s="26" t="s">
        <v>210</v>
      </c>
      <c r="M49" s="26" t="s">
        <v>185</v>
      </c>
      <c r="N49" s="26" t="s">
        <v>302</v>
      </c>
      <c r="O49" s="98">
        <v>38930</v>
      </c>
      <c r="P49" s="26" t="s">
        <v>211</v>
      </c>
      <c r="Q49" s="26" t="s">
        <v>1319</v>
      </c>
      <c r="R49" s="26" t="s">
        <v>193</v>
      </c>
      <c r="S49" s="26" t="s">
        <v>174</v>
      </c>
      <c r="U49" s="26" t="s">
        <v>1</v>
      </c>
      <c r="V49" s="26" t="s">
        <v>909</v>
      </c>
      <c r="W49" s="204">
        <f t="shared" ca="1" si="1"/>
        <v>19</v>
      </c>
      <c r="X49" s="207" t="str">
        <f ca="1">_xlfn.XLOOKUP(H49,[2]Tranches!$D$3:$D$63,[2]Tranches!$E$3:$E$63,0,0)</f>
        <v>45-49</v>
      </c>
      <c r="Y49" s="207" t="str">
        <f ca="1">_xlfn.XLOOKUP(W49,[2]Tranches!$G$3:$G$63,[2]Tranches!$H$3:$H$63,0,0)</f>
        <v>15-19</v>
      </c>
    </row>
    <row r="50" spans="1:25">
      <c r="A50" s="35" t="s">
        <v>167</v>
      </c>
      <c r="B50" s="26">
        <v>223</v>
      </c>
      <c r="C50" s="26" t="s">
        <v>1187</v>
      </c>
      <c r="D50" t="s">
        <v>301</v>
      </c>
      <c r="E50" t="s">
        <v>716</v>
      </c>
      <c r="F50" t="s">
        <v>675</v>
      </c>
      <c r="G50" s="98">
        <v>28531</v>
      </c>
      <c r="H50" s="101">
        <f t="shared" ca="1" si="0"/>
        <v>48</v>
      </c>
      <c r="I50" s="100">
        <v>39022</v>
      </c>
      <c r="J50" s="26" t="s">
        <v>13</v>
      </c>
      <c r="K50" s="26" t="s">
        <v>170</v>
      </c>
      <c r="L50" s="26" t="s">
        <v>170</v>
      </c>
      <c r="M50" s="26" t="s">
        <v>303</v>
      </c>
      <c r="N50" s="26" t="s">
        <v>304</v>
      </c>
      <c r="O50" s="98">
        <v>39022</v>
      </c>
      <c r="P50" s="26" t="s">
        <v>305</v>
      </c>
      <c r="Q50" s="26" t="s">
        <v>1335</v>
      </c>
      <c r="R50" s="26" t="s">
        <v>135</v>
      </c>
      <c r="S50" s="26" t="s">
        <v>174</v>
      </c>
      <c r="U50" s="26" t="s">
        <v>1</v>
      </c>
      <c r="V50" s="26" t="s">
        <v>909</v>
      </c>
      <c r="W50" s="204">
        <f t="shared" ca="1" si="1"/>
        <v>19</v>
      </c>
      <c r="X50" s="207" t="str">
        <f ca="1">_xlfn.XLOOKUP(H50,[2]Tranches!$D$3:$D$63,[2]Tranches!$E$3:$E$63,0,0)</f>
        <v>45-49</v>
      </c>
      <c r="Y50" s="207" t="str">
        <f ca="1">_xlfn.XLOOKUP(W50,[2]Tranches!$G$3:$G$63,[2]Tranches!$H$3:$H$63,0,0)</f>
        <v>15-19</v>
      </c>
    </row>
    <row r="51" spans="1:25">
      <c r="A51" s="35" t="s">
        <v>167</v>
      </c>
      <c r="B51" s="26">
        <v>231</v>
      </c>
      <c r="C51" s="26" t="s">
        <v>1221</v>
      </c>
      <c r="D51" t="s">
        <v>178</v>
      </c>
      <c r="E51" t="s">
        <v>717</v>
      </c>
      <c r="F51" t="s">
        <v>675</v>
      </c>
      <c r="G51" s="98">
        <v>27549</v>
      </c>
      <c r="H51" s="101">
        <f t="shared" ca="1" si="0"/>
        <v>50</v>
      </c>
      <c r="I51" s="100">
        <v>39083</v>
      </c>
      <c r="J51" s="26" t="s">
        <v>13</v>
      </c>
      <c r="K51" s="26" t="s">
        <v>306</v>
      </c>
      <c r="L51" s="26" t="s">
        <v>1003</v>
      </c>
      <c r="M51" s="26" t="s">
        <v>171</v>
      </c>
      <c r="N51" s="26" t="s">
        <v>307</v>
      </c>
      <c r="O51" s="98">
        <v>39083</v>
      </c>
      <c r="P51" s="26" t="s">
        <v>308</v>
      </c>
      <c r="Q51" s="26" t="s">
        <v>1336</v>
      </c>
      <c r="R51" s="26" t="s">
        <v>135</v>
      </c>
      <c r="S51" s="26" t="s">
        <v>174</v>
      </c>
      <c r="U51" s="26" t="s">
        <v>1</v>
      </c>
      <c r="V51" s="26" t="s">
        <v>909</v>
      </c>
      <c r="W51" s="204">
        <f t="shared" ca="1" si="1"/>
        <v>19</v>
      </c>
      <c r="X51" s="207" t="str">
        <f ca="1">_xlfn.XLOOKUP(H51,[2]Tranches!$D$3:$D$63,[2]Tranches!$E$3:$E$63,0,0)</f>
        <v>50-54</v>
      </c>
      <c r="Y51" s="207" t="str">
        <f ca="1">_xlfn.XLOOKUP(W51,[2]Tranches!$G$3:$G$63,[2]Tranches!$H$3:$H$63,0,0)</f>
        <v>15-19</v>
      </c>
    </row>
    <row r="52" spans="1:25">
      <c r="A52" s="35" t="s">
        <v>167</v>
      </c>
      <c r="B52" s="26">
        <v>235</v>
      </c>
      <c r="C52" s="26" t="s">
        <v>1098</v>
      </c>
      <c r="D52" t="s">
        <v>310</v>
      </c>
      <c r="E52" t="s">
        <v>711</v>
      </c>
      <c r="F52" t="s">
        <v>675</v>
      </c>
      <c r="G52" s="98">
        <v>26143</v>
      </c>
      <c r="H52" s="101">
        <f t="shared" ca="1" si="0"/>
        <v>54</v>
      </c>
      <c r="I52" s="100">
        <v>39142</v>
      </c>
      <c r="J52" s="26" t="s">
        <v>13</v>
      </c>
      <c r="K52" s="26" t="s">
        <v>311</v>
      </c>
      <c r="L52" s="26" t="s">
        <v>312</v>
      </c>
      <c r="M52" s="26" t="s">
        <v>313</v>
      </c>
      <c r="N52" s="26" t="s">
        <v>314</v>
      </c>
      <c r="O52" s="98">
        <v>39142</v>
      </c>
      <c r="P52" s="26" t="s">
        <v>315</v>
      </c>
      <c r="Q52" s="26" t="s">
        <v>311</v>
      </c>
      <c r="R52" s="26" t="s">
        <v>135</v>
      </c>
      <c r="S52" s="26" t="s">
        <v>174</v>
      </c>
      <c r="U52" s="26" t="s">
        <v>1</v>
      </c>
      <c r="V52" s="26" t="s">
        <v>909</v>
      </c>
      <c r="W52" s="204">
        <f t="shared" ca="1" si="1"/>
        <v>19</v>
      </c>
      <c r="X52" s="207" t="str">
        <f ca="1">_xlfn.XLOOKUP(H52,[2]Tranches!$D$3:$D$63,[2]Tranches!$E$3:$E$63,0,0)</f>
        <v>50-54</v>
      </c>
      <c r="Y52" s="207" t="str">
        <f ca="1">_xlfn.XLOOKUP(W52,[2]Tranches!$G$3:$G$63,[2]Tranches!$H$3:$H$63,0,0)</f>
        <v>15-19</v>
      </c>
    </row>
    <row r="53" spans="1:25">
      <c r="A53" s="35" t="s">
        <v>167</v>
      </c>
      <c r="B53" s="26">
        <v>236</v>
      </c>
      <c r="C53" s="26" t="s">
        <v>1162</v>
      </c>
      <c r="D53" t="s">
        <v>287</v>
      </c>
      <c r="E53" t="s">
        <v>718</v>
      </c>
      <c r="F53" t="s">
        <v>675</v>
      </c>
      <c r="G53" s="98">
        <v>29342</v>
      </c>
      <c r="H53" s="101">
        <f t="shared" ca="1" si="0"/>
        <v>45</v>
      </c>
      <c r="I53" s="100">
        <v>39173</v>
      </c>
      <c r="J53" s="26" t="s">
        <v>13</v>
      </c>
      <c r="K53" s="26" t="s">
        <v>311</v>
      </c>
      <c r="L53" s="26" t="s">
        <v>311</v>
      </c>
      <c r="M53" s="26" t="s">
        <v>1161</v>
      </c>
      <c r="N53" s="26" t="s">
        <v>317</v>
      </c>
      <c r="O53" s="98">
        <v>39173</v>
      </c>
      <c r="P53" s="26" t="s">
        <v>315</v>
      </c>
      <c r="Q53" s="26" t="s">
        <v>311</v>
      </c>
      <c r="R53" s="26" t="s">
        <v>135</v>
      </c>
      <c r="S53" s="26" t="s">
        <v>174</v>
      </c>
      <c r="U53" s="26" t="s">
        <v>1</v>
      </c>
      <c r="V53" s="26" t="s">
        <v>909</v>
      </c>
      <c r="W53" s="204">
        <f t="shared" ca="1" si="1"/>
        <v>18</v>
      </c>
      <c r="X53" s="207" t="str">
        <f ca="1">_xlfn.XLOOKUP(H53,[2]Tranches!$D$3:$D$63,[2]Tranches!$E$3:$E$63,0,0)</f>
        <v>45-49</v>
      </c>
      <c r="Y53" s="207" t="str">
        <f ca="1">_xlfn.XLOOKUP(W53,[2]Tranches!$G$3:$G$63,[2]Tranches!$H$3:$H$63,0,0)</f>
        <v>15-19</v>
      </c>
    </row>
    <row r="54" spans="1:25">
      <c r="A54" s="35" t="s">
        <v>167</v>
      </c>
      <c r="B54" s="26">
        <v>238</v>
      </c>
      <c r="C54" s="26" t="s">
        <v>989</v>
      </c>
      <c r="D54" t="s">
        <v>264</v>
      </c>
      <c r="E54" t="s">
        <v>719</v>
      </c>
      <c r="F54" t="s">
        <v>675</v>
      </c>
      <c r="G54" s="98">
        <v>28232</v>
      </c>
      <c r="H54" s="101">
        <f t="shared" ca="1" si="0"/>
        <v>48</v>
      </c>
      <c r="I54" s="100">
        <v>39173</v>
      </c>
      <c r="J54" s="26" t="s">
        <v>13</v>
      </c>
      <c r="K54" s="26" t="s">
        <v>183</v>
      </c>
      <c r="L54" s="26" t="s">
        <v>184</v>
      </c>
      <c r="M54" s="26" t="s">
        <v>260</v>
      </c>
      <c r="N54" s="26" t="s">
        <v>261</v>
      </c>
      <c r="O54" s="98">
        <v>39173</v>
      </c>
      <c r="P54" s="26" t="s">
        <v>187</v>
      </c>
      <c r="Q54" s="26" t="s">
        <v>1319</v>
      </c>
      <c r="R54" s="26" t="s">
        <v>193</v>
      </c>
      <c r="S54" s="26" t="s">
        <v>174</v>
      </c>
      <c r="U54" s="26" t="s">
        <v>1</v>
      </c>
      <c r="V54" s="26" t="s">
        <v>909</v>
      </c>
      <c r="W54" s="204">
        <f t="shared" ca="1" si="1"/>
        <v>18</v>
      </c>
      <c r="X54" s="207" t="str">
        <f ca="1">_xlfn.XLOOKUP(H54,[2]Tranches!$D$3:$D$63,[2]Tranches!$E$3:$E$63,0,0)</f>
        <v>45-49</v>
      </c>
      <c r="Y54" s="207" t="str">
        <f ca="1">_xlfn.XLOOKUP(W54,[2]Tranches!$G$3:$G$63,[2]Tranches!$H$3:$H$63,0,0)</f>
        <v>15-19</v>
      </c>
    </row>
    <row r="55" spans="1:25">
      <c r="A55" s="35" t="s">
        <v>167</v>
      </c>
      <c r="B55" s="26">
        <v>241</v>
      </c>
      <c r="C55" s="26" t="s">
        <v>1092</v>
      </c>
      <c r="D55" t="s">
        <v>270</v>
      </c>
      <c r="E55" t="s">
        <v>720</v>
      </c>
      <c r="F55" t="s">
        <v>675</v>
      </c>
      <c r="G55" s="98">
        <v>24956</v>
      </c>
      <c r="H55" s="101">
        <f t="shared" ca="1" si="0"/>
        <v>57</v>
      </c>
      <c r="I55" s="100">
        <v>39173</v>
      </c>
      <c r="J55" s="26" t="s">
        <v>13</v>
      </c>
      <c r="K55" s="26" t="s">
        <v>183</v>
      </c>
      <c r="L55" s="26" t="s">
        <v>184</v>
      </c>
      <c r="M55" s="26" t="s">
        <v>260</v>
      </c>
      <c r="N55" s="26" t="s">
        <v>261</v>
      </c>
      <c r="O55" s="98">
        <v>39173</v>
      </c>
      <c r="P55" s="26" t="s">
        <v>318</v>
      </c>
      <c r="Q55" s="26" t="s">
        <v>1319</v>
      </c>
      <c r="R55" s="26" t="s">
        <v>137</v>
      </c>
      <c r="S55" s="26" t="s">
        <v>174</v>
      </c>
      <c r="U55" s="26" t="s">
        <v>1</v>
      </c>
      <c r="V55" s="26" t="s">
        <v>909</v>
      </c>
      <c r="W55" s="204">
        <f t="shared" ca="1" si="1"/>
        <v>18</v>
      </c>
      <c r="X55" s="207" t="str">
        <f ca="1">_xlfn.XLOOKUP(H55,[2]Tranches!$D$3:$D$63,[2]Tranches!$E$3:$E$63,0,0)</f>
        <v>55-59</v>
      </c>
      <c r="Y55" s="207" t="str">
        <f ca="1">_xlfn.XLOOKUP(W55,[2]Tranches!$G$3:$G$63,[2]Tranches!$H$3:$H$63,0,0)</f>
        <v>15-19</v>
      </c>
    </row>
    <row r="56" spans="1:25">
      <c r="A56" s="35" t="s">
        <v>167</v>
      </c>
      <c r="B56" s="26">
        <v>251</v>
      </c>
      <c r="C56" s="26" t="s">
        <v>1040</v>
      </c>
      <c r="D56" t="s">
        <v>202</v>
      </c>
      <c r="E56" t="s">
        <v>721</v>
      </c>
      <c r="F56" t="s">
        <v>675</v>
      </c>
      <c r="G56" s="98">
        <v>28462</v>
      </c>
      <c r="H56" s="101">
        <f t="shared" ca="1" si="0"/>
        <v>48</v>
      </c>
      <c r="I56" s="100">
        <v>39239</v>
      </c>
      <c r="J56" s="26" t="s">
        <v>13</v>
      </c>
      <c r="K56" s="26" t="s">
        <v>183</v>
      </c>
      <c r="L56" s="26" t="s">
        <v>210</v>
      </c>
      <c r="M56" s="26" t="s">
        <v>215</v>
      </c>
      <c r="N56" s="26" t="s">
        <v>216</v>
      </c>
      <c r="O56" s="98">
        <v>39239</v>
      </c>
      <c r="P56" s="26" t="s">
        <v>319</v>
      </c>
      <c r="Q56" s="26" t="s">
        <v>1319</v>
      </c>
      <c r="R56" s="26" t="s">
        <v>137</v>
      </c>
      <c r="S56" s="26" t="s">
        <v>174</v>
      </c>
      <c r="U56" s="26" t="s">
        <v>1</v>
      </c>
      <c r="V56" s="26" t="s">
        <v>909</v>
      </c>
      <c r="W56" s="204">
        <f t="shared" ca="1" si="1"/>
        <v>18</v>
      </c>
      <c r="X56" s="207" t="str">
        <f ca="1">_xlfn.XLOOKUP(H56,[2]Tranches!$D$3:$D$63,[2]Tranches!$E$3:$E$63,0,0)</f>
        <v>45-49</v>
      </c>
      <c r="Y56" s="207" t="str">
        <f ca="1">_xlfn.XLOOKUP(W56,[2]Tranches!$G$3:$G$63,[2]Tranches!$H$3:$H$63,0,0)</f>
        <v>15-19</v>
      </c>
    </row>
    <row r="57" spans="1:25">
      <c r="A57" s="35" t="s">
        <v>167</v>
      </c>
      <c r="B57" s="26">
        <v>252</v>
      </c>
      <c r="C57" s="26" t="s">
        <v>988</v>
      </c>
      <c r="D57" t="s">
        <v>264</v>
      </c>
      <c r="E57" t="s">
        <v>722</v>
      </c>
      <c r="F57" t="s">
        <v>675</v>
      </c>
      <c r="G57" s="98">
        <v>29586</v>
      </c>
      <c r="H57" s="101">
        <f t="shared" ca="1" si="0"/>
        <v>45</v>
      </c>
      <c r="I57" s="100">
        <v>39264</v>
      </c>
      <c r="J57" s="26" t="s">
        <v>13</v>
      </c>
      <c r="K57" s="26" t="s">
        <v>183</v>
      </c>
      <c r="L57" s="26" t="s">
        <v>190</v>
      </c>
      <c r="M57" s="26" t="s">
        <v>219</v>
      </c>
      <c r="N57" s="26" t="s">
        <v>232</v>
      </c>
      <c r="O57" s="98">
        <v>39264</v>
      </c>
      <c r="P57" s="26" t="s">
        <v>187</v>
      </c>
      <c r="Q57" s="26" t="s">
        <v>1319</v>
      </c>
      <c r="R57" s="26" t="s">
        <v>193</v>
      </c>
      <c r="S57" s="26" t="s">
        <v>174</v>
      </c>
      <c r="U57" s="26" t="s">
        <v>1</v>
      </c>
      <c r="V57" s="26" t="s">
        <v>909</v>
      </c>
      <c r="W57" s="204">
        <f t="shared" ca="1" si="1"/>
        <v>18</v>
      </c>
      <c r="X57" s="207" t="str">
        <f ca="1">_xlfn.XLOOKUP(H57,[2]Tranches!$D$3:$D$63,[2]Tranches!$E$3:$E$63,0,0)</f>
        <v>45-49</v>
      </c>
      <c r="Y57" s="207" t="str">
        <f ca="1">_xlfn.XLOOKUP(W57,[2]Tranches!$G$3:$G$63,[2]Tranches!$H$3:$H$63,0,0)</f>
        <v>15-19</v>
      </c>
    </row>
    <row r="58" spans="1:25">
      <c r="A58" s="35" t="s">
        <v>167</v>
      </c>
      <c r="B58" s="26">
        <v>253</v>
      </c>
      <c r="C58" s="26" t="s">
        <v>1124</v>
      </c>
      <c r="D58" t="s">
        <v>296</v>
      </c>
      <c r="E58" t="s">
        <v>681</v>
      </c>
      <c r="F58" t="s">
        <v>675</v>
      </c>
      <c r="G58" s="98">
        <v>25135</v>
      </c>
      <c r="H58" s="101">
        <f t="shared" ca="1" si="0"/>
        <v>57</v>
      </c>
      <c r="I58" s="100">
        <v>39260</v>
      </c>
      <c r="J58" s="26" t="s">
        <v>13</v>
      </c>
      <c r="K58" s="26" t="s">
        <v>183</v>
      </c>
      <c r="L58" s="26" t="s">
        <v>184</v>
      </c>
      <c r="M58" s="26" t="s">
        <v>219</v>
      </c>
      <c r="N58" s="26" t="s">
        <v>250</v>
      </c>
      <c r="O58" s="98">
        <v>39260</v>
      </c>
      <c r="P58" s="26" t="s">
        <v>221</v>
      </c>
      <c r="Q58" s="26" t="s">
        <v>1319</v>
      </c>
      <c r="R58" s="26" t="s">
        <v>137</v>
      </c>
      <c r="S58" s="26" t="s">
        <v>174</v>
      </c>
      <c r="U58" s="26" t="s">
        <v>1</v>
      </c>
      <c r="V58" s="26" t="s">
        <v>909</v>
      </c>
      <c r="W58" s="204">
        <f t="shared" ca="1" si="1"/>
        <v>18</v>
      </c>
      <c r="X58" s="207" t="str">
        <f ca="1">_xlfn.XLOOKUP(H58,[2]Tranches!$D$3:$D$63,[2]Tranches!$E$3:$E$63,0,0)</f>
        <v>55-59</v>
      </c>
      <c r="Y58" s="207" t="str">
        <f ca="1">_xlfn.XLOOKUP(W58,[2]Tranches!$G$3:$G$63,[2]Tranches!$H$3:$H$63,0,0)</f>
        <v>15-19</v>
      </c>
    </row>
    <row r="59" spans="1:25">
      <c r="A59" s="35" t="s">
        <v>167</v>
      </c>
      <c r="B59" s="26">
        <v>254</v>
      </c>
      <c r="C59" s="26" t="s">
        <v>1052</v>
      </c>
      <c r="D59" t="s">
        <v>320</v>
      </c>
      <c r="E59" t="s">
        <v>692</v>
      </c>
      <c r="F59" t="s">
        <v>675</v>
      </c>
      <c r="G59" s="98">
        <v>29952</v>
      </c>
      <c r="H59" s="101">
        <f t="shared" ca="1" si="0"/>
        <v>44</v>
      </c>
      <c r="I59" s="100">
        <v>39264</v>
      </c>
      <c r="J59" s="26" t="s">
        <v>13</v>
      </c>
      <c r="K59" s="26" t="s">
        <v>218</v>
      </c>
      <c r="L59" s="26" t="s">
        <v>218</v>
      </c>
      <c r="M59" s="26" t="s">
        <v>321</v>
      </c>
      <c r="N59" s="26" t="s">
        <v>322</v>
      </c>
      <c r="O59" s="98">
        <v>39264</v>
      </c>
      <c r="P59" s="26" t="s">
        <v>323</v>
      </c>
      <c r="Q59" s="26" t="s">
        <v>1319</v>
      </c>
      <c r="R59" s="26" t="s">
        <v>193</v>
      </c>
      <c r="S59" s="26" t="s">
        <v>174</v>
      </c>
      <c r="U59" s="26" t="s">
        <v>1</v>
      </c>
      <c r="V59" s="26" t="s">
        <v>909</v>
      </c>
      <c r="W59" s="204">
        <f t="shared" ca="1" si="1"/>
        <v>18</v>
      </c>
      <c r="X59" s="207" t="str">
        <f ca="1">_xlfn.XLOOKUP(H59,[2]Tranches!$D$3:$D$63,[2]Tranches!$E$3:$E$63,0,0)</f>
        <v>40-44</v>
      </c>
      <c r="Y59" s="207" t="str">
        <f ca="1">_xlfn.XLOOKUP(W59,[2]Tranches!$G$3:$G$63,[2]Tranches!$H$3:$H$63,0,0)</f>
        <v>15-19</v>
      </c>
    </row>
    <row r="60" spans="1:25">
      <c r="A60" s="35" t="s">
        <v>167</v>
      </c>
      <c r="B60" s="26">
        <v>255</v>
      </c>
      <c r="C60" s="26" t="s">
        <v>1053</v>
      </c>
      <c r="D60" t="s">
        <v>320</v>
      </c>
      <c r="E60" t="s">
        <v>723</v>
      </c>
      <c r="F60" t="s">
        <v>675</v>
      </c>
      <c r="G60" s="98">
        <v>30682</v>
      </c>
      <c r="H60" s="101">
        <f t="shared" ca="1" si="0"/>
        <v>42</v>
      </c>
      <c r="I60" s="100">
        <v>39264</v>
      </c>
      <c r="J60" s="26" t="s">
        <v>13</v>
      </c>
      <c r="K60" s="26" t="s">
        <v>243</v>
      </c>
      <c r="L60" s="26" t="s">
        <v>324</v>
      </c>
      <c r="M60" s="26" t="s">
        <v>325</v>
      </c>
      <c r="N60" s="26" t="s">
        <v>326</v>
      </c>
      <c r="O60" s="98">
        <v>39264</v>
      </c>
      <c r="P60" s="26" t="s">
        <v>285</v>
      </c>
      <c r="Q60" s="26" t="s">
        <v>248</v>
      </c>
      <c r="R60" s="26" t="s">
        <v>137</v>
      </c>
      <c r="S60" s="26" t="s">
        <v>174</v>
      </c>
      <c r="U60" s="26" t="s">
        <v>1</v>
      </c>
      <c r="V60" s="26" t="s">
        <v>909</v>
      </c>
      <c r="W60" s="204">
        <f t="shared" ca="1" si="1"/>
        <v>18</v>
      </c>
      <c r="X60" s="207" t="str">
        <f ca="1">_xlfn.XLOOKUP(H60,[2]Tranches!$D$3:$D$63,[2]Tranches!$E$3:$E$63,0,0)</f>
        <v>40-44</v>
      </c>
      <c r="Y60" s="207" t="str">
        <f ca="1">_xlfn.XLOOKUP(W60,[2]Tranches!$G$3:$G$63,[2]Tranches!$H$3:$H$63,0,0)</f>
        <v>15-19</v>
      </c>
    </row>
    <row r="61" spans="1:25">
      <c r="A61" s="35" t="s">
        <v>167</v>
      </c>
      <c r="B61" s="26">
        <v>257</v>
      </c>
      <c r="C61" s="26" t="s">
        <v>1050</v>
      </c>
      <c r="D61" t="s">
        <v>202</v>
      </c>
      <c r="E61" t="s">
        <v>725</v>
      </c>
      <c r="F61" t="s">
        <v>675</v>
      </c>
      <c r="G61" s="98">
        <v>29470</v>
      </c>
      <c r="H61" s="101">
        <f t="shared" ca="1" si="0"/>
        <v>45</v>
      </c>
      <c r="I61" s="100">
        <v>39264</v>
      </c>
      <c r="J61" s="26" t="s">
        <v>13</v>
      </c>
      <c r="K61" s="26" t="s">
        <v>183</v>
      </c>
      <c r="L61" s="26" t="s">
        <v>210</v>
      </c>
      <c r="M61" s="26" t="s">
        <v>215</v>
      </c>
      <c r="N61" s="26" t="s">
        <v>216</v>
      </c>
      <c r="O61" s="98">
        <v>39264</v>
      </c>
      <c r="P61" s="26" t="s">
        <v>187</v>
      </c>
      <c r="Q61" s="26" t="s">
        <v>1319</v>
      </c>
      <c r="R61" s="26" t="s">
        <v>193</v>
      </c>
      <c r="S61" s="26" t="s">
        <v>174</v>
      </c>
      <c r="U61" s="26" t="s">
        <v>1</v>
      </c>
      <c r="V61" s="26" t="s">
        <v>909</v>
      </c>
      <c r="W61" s="204">
        <f t="shared" ca="1" si="1"/>
        <v>18</v>
      </c>
      <c r="X61" s="207" t="str">
        <f ca="1">_xlfn.XLOOKUP(H61,[2]Tranches!$D$3:$D$63,[2]Tranches!$E$3:$E$63,0,0)</f>
        <v>45-49</v>
      </c>
      <c r="Y61" s="207" t="str">
        <f ca="1">_xlfn.XLOOKUP(W61,[2]Tranches!$G$3:$G$63,[2]Tranches!$H$3:$H$63,0,0)</f>
        <v>15-19</v>
      </c>
    </row>
    <row r="62" spans="1:25">
      <c r="A62" s="35" t="s">
        <v>167</v>
      </c>
      <c r="B62" s="26">
        <v>258</v>
      </c>
      <c r="C62" s="26" t="s">
        <v>1280</v>
      </c>
      <c r="D62" t="s">
        <v>188</v>
      </c>
      <c r="E62" t="s">
        <v>726</v>
      </c>
      <c r="F62" t="s">
        <v>675</v>
      </c>
      <c r="G62" s="98">
        <v>27413</v>
      </c>
      <c r="H62" s="101">
        <f t="shared" ca="1" si="0"/>
        <v>51</v>
      </c>
      <c r="I62" s="100">
        <v>39264</v>
      </c>
      <c r="J62" s="26" t="s">
        <v>13</v>
      </c>
      <c r="K62" s="26" t="s">
        <v>183</v>
      </c>
      <c r="L62" s="26" t="s">
        <v>210</v>
      </c>
      <c r="M62" s="26" t="s">
        <v>215</v>
      </c>
      <c r="N62" s="26" t="s">
        <v>216</v>
      </c>
      <c r="O62" s="98">
        <v>39264</v>
      </c>
      <c r="P62" s="26" t="s">
        <v>319</v>
      </c>
      <c r="Q62" s="26" t="s">
        <v>1319</v>
      </c>
      <c r="R62" s="26" t="s">
        <v>137</v>
      </c>
      <c r="S62" s="26" t="s">
        <v>174</v>
      </c>
      <c r="U62" s="26" t="s">
        <v>1</v>
      </c>
      <c r="V62" s="26" t="s">
        <v>909</v>
      </c>
      <c r="W62" s="204">
        <f t="shared" ca="1" si="1"/>
        <v>18</v>
      </c>
      <c r="X62" s="207" t="str">
        <f ca="1">_xlfn.XLOOKUP(H62,[2]Tranches!$D$3:$D$63,[2]Tranches!$E$3:$E$63,0,0)</f>
        <v>50-54</v>
      </c>
      <c r="Y62" s="207" t="str">
        <f ca="1">_xlfn.XLOOKUP(W62,[2]Tranches!$G$3:$G$63,[2]Tranches!$H$3:$H$63,0,0)</f>
        <v>15-19</v>
      </c>
    </row>
    <row r="63" spans="1:25">
      <c r="A63" s="35" t="s">
        <v>167</v>
      </c>
      <c r="B63" s="26">
        <v>262</v>
      </c>
      <c r="C63" s="26" t="s">
        <v>1217</v>
      </c>
      <c r="D63" t="s">
        <v>327</v>
      </c>
      <c r="E63" t="s">
        <v>727</v>
      </c>
      <c r="F63" t="s">
        <v>675</v>
      </c>
      <c r="G63" s="98">
        <v>30018</v>
      </c>
      <c r="H63" s="101">
        <f t="shared" ca="1" si="0"/>
        <v>44</v>
      </c>
      <c r="I63" s="100">
        <v>39264</v>
      </c>
      <c r="J63" s="26" t="s">
        <v>13</v>
      </c>
      <c r="K63" s="26" t="s">
        <v>183</v>
      </c>
      <c r="L63" s="26" t="s">
        <v>207</v>
      </c>
      <c r="M63" s="26" t="s">
        <v>191</v>
      </c>
      <c r="N63" s="26" t="s">
        <v>328</v>
      </c>
      <c r="O63" s="98">
        <v>39264</v>
      </c>
      <c r="P63" s="26" t="s">
        <v>329</v>
      </c>
      <c r="Q63" s="26" t="s">
        <v>1319</v>
      </c>
      <c r="R63" s="26" t="s">
        <v>193</v>
      </c>
      <c r="S63" s="26" t="s">
        <v>174</v>
      </c>
      <c r="U63" s="26" t="s">
        <v>1</v>
      </c>
      <c r="V63" s="26" t="s">
        <v>909</v>
      </c>
      <c r="W63" s="204">
        <f t="shared" ca="1" si="1"/>
        <v>18</v>
      </c>
      <c r="X63" s="207" t="str">
        <f ca="1">_xlfn.XLOOKUP(H63,[2]Tranches!$D$3:$D$63,[2]Tranches!$E$3:$E$63,0,0)</f>
        <v>40-44</v>
      </c>
      <c r="Y63" s="207" t="str">
        <f ca="1">_xlfn.XLOOKUP(W63,[2]Tranches!$G$3:$G$63,[2]Tranches!$H$3:$H$63,0,0)</f>
        <v>15-19</v>
      </c>
    </row>
    <row r="64" spans="1:25">
      <c r="A64" s="35" t="s">
        <v>167</v>
      </c>
      <c r="B64" s="26">
        <v>266</v>
      </c>
      <c r="C64" s="26" t="s">
        <v>1065</v>
      </c>
      <c r="D64" t="s">
        <v>330</v>
      </c>
      <c r="E64" t="s">
        <v>728</v>
      </c>
      <c r="F64" t="s">
        <v>675</v>
      </c>
      <c r="G64" s="98">
        <v>29523</v>
      </c>
      <c r="H64" s="101">
        <f t="shared" ca="1" si="0"/>
        <v>45</v>
      </c>
      <c r="I64" s="100">
        <v>39264</v>
      </c>
      <c r="J64" s="26" t="s">
        <v>13</v>
      </c>
      <c r="K64" s="26" t="s">
        <v>183</v>
      </c>
      <c r="L64" s="26" t="s">
        <v>207</v>
      </c>
      <c r="M64" s="26" t="s">
        <v>191</v>
      </c>
      <c r="N64" s="26" t="s">
        <v>192</v>
      </c>
      <c r="O64" s="98">
        <v>39264</v>
      </c>
      <c r="P64" s="26" t="s">
        <v>221</v>
      </c>
      <c r="Q64" s="26" t="s">
        <v>1319</v>
      </c>
      <c r="R64" s="26" t="s">
        <v>193</v>
      </c>
      <c r="S64" s="26" t="s">
        <v>174</v>
      </c>
      <c r="U64" s="26" t="s">
        <v>1</v>
      </c>
      <c r="V64" s="26" t="s">
        <v>909</v>
      </c>
      <c r="W64" s="204">
        <f t="shared" ca="1" si="1"/>
        <v>18</v>
      </c>
      <c r="X64" s="207" t="str">
        <f ca="1">_xlfn.XLOOKUP(H64,[2]Tranches!$D$3:$D$63,[2]Tranches!$E$3:$E$63,0,0)</f>
        <v>45-49</v>
      </c>
      <c r="Y64" s="207" t="str">
        <f ca="1">_xlfn.XLOOKUP(W64,[2]Tranches!$G$3:$G$63,[2]Tranches!$H$3:$H$63,0,0)</f>
        <v>15-19</v>
      </c>
    </row>
    <row r="65" spans="1:25">
      <c r="A65" s="35" t="s">
        <v>167</v>
      </c>
      <c r="B65" s="26">
        <v>268</v>
      </c>
      <c r="C65" s="26" t="s">
        <v>979</v>
      </c>
      <c r="D65" t="s">
        <v>264</v>
      </c>
      <c r="E65" t="s">
        <v>724</v>
      </c>
      <c r="F65" t="s">
        <v>675</v>
      </c>
      <c r="G65" s="98">
        <v>29760</v>
      </c>
      <c r="H65" s="101">
        <f t="shared" ref="H65:H126" ca="1" si="2">DATEDIF(G65,TODAY(),"y")</f>
        <v>44</v>
      </c>
      <c r="I65" s="100">
        <v>39264</v>
      </c>
      <c r="J65" s="26" t="s">
        <v>13</v>
      </c>
      <c r="K65" s="26" t="s">
        <v>183</v>
      </c>
      <c r="L65" s="26" t="s">
        <v>184</v>
      </c>
      <c r="M65" s="26" t="s">
        <v>331</v>
      </c>
      <c r="N65" s="26" t="s">
        <v>332</v>
      </c>
      <c r="O65" s="98">
        <v>39264</v>
      </c>
      <c r="P65" s="26" t="s">
        <v>236</v>
      </c>
      <c r="Q65" s="26" t="s">
        <v>1319</v>
      </c>
      <c r="R65" s="26" t="s">
        <v>193</v>
      </c>
      <c r="S65" s="26" t="s">
        <v>174</v>
      </c>
      <c r="U65" s="26" t="s">
        <v>1</v>
      </c>
      <c r="V65" s="26" t="s">
        <v>909</v>
      </c>
      <c r="W65" s="204">
        <f t="shared" ref="W65:W126" ca="1" si="3">DATEDIF(I65,TODAY(),"y")</f>
        <v>18</v>
      </c>
      <c r="X65" s="207" t="str">
        <f ca="1">_xlfn.XLOOKUP(H65,[2]Tranches!$D$3:$D$63,[2]Tranches!$E$3:$E$63,0,0)</f>
        <v>40-44</v>
      </c>
      <c r="Y65" s="207" t="str">
        <f ca="1">_xlfn.XLOOKUP(W65,[2]Tranches!$G$3:$G$63,[2]Tranches!$H$3:$H$63,0,0)</f>
        <v>15-19</v>
      </c>
    </row>
    <row r="66" spans="1:25">
      <c r="A66" s="35" t="s">
        <v>167</v>
      </c>
      <c r="B66" s="26">
        <v>269</v>
      </c>
      <c r="C66" s="26" t="s">
        <v>1105</v>
      </c>
      <c r="D66" t="s">
        <v>251</v>
      </c>
      <c r="E66" t="s">
        <v>696</v>
      </c>
      <c r="F66" t="s">
        <v>675</v>
      </c>
      <c r="G66" s="98">
        <v>29882</v>
      </c>
      <c r="H66" s="101">
        <f t="shared" ca="1" si="2"/>
        <v>44</v>
      </c>
      <c r="I66" s="100">
        <v>39264</v>
      </c>
      <c r="J66" s="26" t="s">
        <v>13</v>
      </c>
      <c r="K66" s="26" t="s">
        <v>183</v>
      </c>
      <c r="L66" s="26" t="s">
        <v>190</v>
      </c>
      <c r="M66" s="26" t="s">
        <v>219</v>
      </c>
      <c r="N66" s="26" t="s">
        <v>250</v>
      </c>
      <c r="O66" s="98">
        <v>39264</v>
      </c>
      <c r="P66" s="26" t="s">
        <v>390</v>
      </c>
      <c r="Q66" s="26" t="s">
        <v>1319</v>
      </c>
      <c r="R66" s="26" t="s">
        <v>193</v>
      </c>
      <c r="S66" s="26" t="s">
        <v>174</v>
      </c>
      <c r="U66" s="26" t="s">
        <v>1</v>
      </c>
      <c r="V66" s="26" t="s">
        <v>909</v>
      </c>
      <c r="W66" s="204">
        <f t="shared" ca="1" si="3"/>
        <v>18</v>
      </c>
      <c r="X66" s="207" t="str">
        <f ca="1">_xlfn.XLOOKUP(H66,[2]Tranches!$D$3:$D$63,[2]Tranches!$E$3:$E$63,0,0)</f>
        <v>40-44</v>
      </c>
      <c r="Y66" s="207" t="str">
        <f ca="1">_xlfn.XLOOKUP(W66,[2]Tranches!$G$3:$G$63,[2]Tranches!$H$3:$H$63,0,0)</f>
        <v>15-19</v>
      </c>
    </row>
    <row r="67" spans="1:25">
      <c r="A67" s="35" t="s">
        <v>167</v>
      </c>
      <c r="B67" s="26">
        <v>272</v>
      </c>
      <c r="C67" s="26" t="s">
        <v>936</v>
      </c>
      <c r="D67" t="s">
        <v>333</v>
      </c>
      <c r="E67" t="s">
        <v>483</v>
      </c>
      <c r="F67" t="s">
        <v>675</v>
      </c>
      <c r="G67" s="98">
        <v>30442</v>
      </c>
      <c r="H67" s="101">
        <f t="shared" ca="1" si="2"/>
        <v>42</v>
      </c>
      <c r="I67" s="100">
        <v>39264</v>
      </c>
      <c r="J67" s="26" t="s">
        <v>13</v>
      </c>
      <c r="K67" s="26" t="s">
        <v>183</v>
      </c>
      <c r="L67" s="26" t="s">
        <v>184</v>
      </c>
      <c r="M67" s="26" t="s">
        <v>219</v>
      </c>
      <c r="N67" s="26" t="s">
        <v>250</v>
      </c>
      <c r="O67" s="98">
        <v>39264</v>
      </c>
      <c r="P67" s="26" t="s">
        <v>187</v>
      </c>
      <c r="Q67" s="26" t="s">
        <v>1319</v>
      </c>
      <c r="R67" s="26" t="s">
        <v>137</v>
      </c>
      <c r="S67" s="26" t="s">
        <v>174</v>
      </c>
      <c r="U67" s="26" t="s">
        <v>1</v>
      </c>
      <c r="V67" s="26" t="s">
        <v>909</v>
      </c>
      <c r="W67" s="204">
        <f t="shared" ca="1" si="3"/>
        <v>18</v>
      </c>
      <c r="X67" s="207" t="str">
        <f ca="1">_xlfn.XLOOKUP(H67,[2]Tranches!$D$3:$D$63,[2]Tranches!$E$3:$E$63,0,0)</f>
        <v>40-44</v>
      </c>
      <c r="Y67" s="207" t="str">
        <f ca="1">_xlfn.XLOOKUP(W67,[2]Tranches!$G$3:$G$63,[2]Tranches!$H$3:$H$63,0,0)</f>
        <v>15-19</v>
      </c>
    </row>
    <row r="68" spans="1:25">
      <c r="A68" s="35" t="s">
        <v>167</v>
      </c>
      <c r="B68" s="26">
        <v>274</v>
      </c>
      <c r="C68" s="26" t="s">
        <v>1214</v>
      </c>
      <c r="D68" t="s">
        <v>327</v>
      </c>
      <c r="E68" t="s">
        <v>729</v>
      </c>
      <c r="F68" t="s">
        <v>675</v>
      </c>
      <c r="G68" s="98">
        <v>29518</v>
      </c>
      <c r="H68" s="101">
        <f t="shared" ca="1" si="2"/>
        <v>45</v>
      </c>
      <c r="I68" s="100">
        <v>39264</v>
      </c>
      <c r="J68" s="26" t="s">
        <v>13</v>
      </c>
      <c r="K68" s="26" t="s">
        <v>183</v>
      </c>
      <c r="L68" s="26" t="s">
        <v>210</v>
      </c>
      <c r="M68" s="26" t="s">
        <v>191</v>
      </c>
      <c r="N68" s="26" t="s">
        <v>334</v>
      </c>
      <c r="O68" s="98">
        <v>39264</v>
      </c>
      <c r="P68" s="26" t="s">
        <v>211</v>
      </c>
      <c r="Q68" s="26" t="s">
        <v>1319</v>
      </c>
      <c r="R68" s="26" t="s">
        <v>193</v>
      </c>
      <c r="S68" s="26" t="s">
        <v>174</v>
      </c>
      <c r="U68" s="26" t="s">
        <v>1</v>
      </c>
      <c r="V68" s="26" t="s">
        <v>909</v>
      </c>
      <c r="W68" s="204">
        <f t="shared" ca="1" si="3"/>
        <v>18</v>
      </c>
      <c r="X68" s="207" t="str">
        <f ca="1">_xlfn.XLOOKUP(H68,[2]Tranches!$D$3:$D$63,[2]Tranches!$E$3:$E$63,0,0)</f>
        <v>45-49</v>
      </c>
      <c r="Y68" s="207" t="str">
        <f ca="1">_xlfn.XLOOKUP(W68,[2]Tranches!$G$3:$G$63,[2]Tranches!$H$3:$H$63,0,0)</f>
        <v>15-19</v>
      </c>
    </row>
    <row r="69" spans="1:25">
      <c r="A69" s="35" t="s">
        <v>167</v>
      </c>
      <c r="B69" s="26">
        <v>282</v>
      </c>
      <c r="C69" s="26" t="s">
        <v>1195</v>
      </c>
      <c r="D69" t="s">
        <v>335</v>
      </c>
      <c r="E69" t="s">
        <v>730</v>
      </c>
      <c r="F69" t="s">
        <v>675</v>
      </c>
      <c r="G69" s="98">
        <v>27054</v>
      </c>
      <c r="H69" s="101">
        <f t="shared" ca="1" si="2"/>
        <v>52</v>
      </c>
      <c r="I69" s="100">
        <v>39326</v>
      </c>
      <c r="J69" s="26" t="s">
        <v>13</v>
      </c>
      <c r="K69" s="26" t="s">
        <v>311</v>
      </c>
      <c r="L69" s="26" t="s">
        <v>336</v>
      </c>
      <c r="M69" s="26" t="s">
        <v>337</v>
      </c>
      <c r="N69" s="26" t="s">
        <v>338</v>
      </c>
      <c r="O69" s="98">
        <v>39326</v>
      </c>
      <c r="P69" s="26" t="s">
        <v>315</v>
      </c>
      <c r="Q69" s="26" t="s">
        <v>311</v>
      </c>
      <c r="R69" s="26" t="s">
        <v>137</v>
      </c>
      <c r="S69" s="26" t="s">
        <v>174</v>
      </c>
      <c r="U69" s="26" t="s">
        <v>1</v>
      </c>
      <c r="V69" s="26" t="s">
        <v>909</v>
      </c>
      <c r="W69" s="204">
        <f t="shared" ca="1" si="3"/>
        <v>18</v>
      </c>
      <c r="X69" s="207" t="str">
        <f ca="1">_xlfn.XLOOKUP(H69,[2]Tranches!$D$3:$D$63,[2]Tranches!$E$3:$E$63,0,0)</f>
        <v>50-54</v>
      </c>
      <c r="Y69" s="207" t="str">
        <f ca="1">_xlfn.XLOOKUP(W69,[2]Tranches!$G$3:$G$63,[2]Tranches!$H$3:$H$63,0,0)</f>
        <v>15-19</v>
      </c>
    </row>
    <row r="70" spans="1:25">
      <c r="A70" s="35" t="s">
        <v>167</v>
      </c>
      <c r="B70" s="26">
        <v>292</v>
      </c>
      <c r="C70" s="26" t="s">
        <v>1086</v>
      </c>
      <c r="D70" t="s">
        <v>339</v>
      </c>
      <c r="E70" t="s">
        <v>731</v>
      </c>
      <c r="F70" t="s">
        <v>675</v>
      </c>
      <c r="G70" s="98">
        <v>28126</v>
      </c>
      <c r="H70" s="101">
        <f t="shared" ca="1" si="2"/>
        <v>49</v>
      </c>
      <c r="I70" s="100">
        <v>39356</v>
      </c>
      <c r="J70" s="26" t="s">
        <v>13</v>
      </c>
      <c r="K70" s="26" t="s">
        <v>183</v>
      </c>
      <c r="L70" s="26" t="s">
        <v>340</v>
      </c>
      <c r="M70" s="26" t="s">
        <v>341</v>
      </c>
      <c r="N70" s="26" t="s">
        <v>342</v>
      </c>
      <c r="O70" s="98">
        <v>39356</v>
      </c>
      <c r="P70" s="26" t="s">
        <v>208</v>
      </c>
      <c r="Q70" s="26" t="s">
        <v>1319</v>
      </c>
      <c r="R70" s="26" t="s">
        <v>193</v>
      </c>
      <c r="S70" s="26" t="s">
        <v>174</v>
      </c>
      <c r="U70" s="26" t="s">
        <v>1</v>
      </c>
      <c r="V70" s="26" t="s">
        <v>909</v>
      </c>
      <c r="W70" s="204">
        <f t="shared" ca="1" si="3"/>
        <v>18</v>
      </c>
      <c r="X70" s="207" t="str">
        <f ca="1">_xlfn.XLOOKUP(H70,[2]Tranches!$D$3:$D$63,[2]Tranches!$E$3:$E$63,0,0)</f>
        <v>45-49</v>
      </c>
      <c r="Y70" s="207" t="str">
        <f ca="1">_xlfn.XLOOKUP(W70,[2]Tranches!$G$3:$G$63,[2]Tranches!$H$3:$H$63,0,0)</f>
        <v>15-19</v>
      </c>
    </row>
    <row r="71" spans="1:25">
      <c r="A71" s="35" t="s">
        <v>167</v>
      </c>
      <c r="B71" s="26">
        <v>294</v>
      </c>
      <c r="C71" s="26" t="s">
        <v>1072</v>
      </c>
      <c r="D71" t="s">
        <v>343</v>
      </c>
      <c r="E71" t="s">
        <v>732</v>
      </c>
      <c r="F71" t="s">
        <v>675</v>
      </c>
      <c r="G71" s="98">
        <v>28642</v>
      </c>
      <c r="H71" s="101">
        <f t="shared" ca="1" si="2"/>
        <v>47</v>
      </c>
      <c r="I71" s="100">
        <v>39356</v>
      </c>
      <c r="J71" s="26" t="s">
        <v>13</v>
      </c>
      <c r="K71" s="26" t="s">
        <v>183</v>
      </c>
      <c r="L71" s="26" t="s">
        <v>344</v>
      </c>
      <c r="M71" s="26" t="s">
        <v>345</v>
      </c>
      <c r="N71" s="26" t="s">
        <v>346</v>
      </c>
      <c r="O71" s="98">
        <v>39356</v>
      </c>
      <c r="P71" s="26" t="s">
        <v>198</v>
      </c>
      <c r="Q71" s="26" t="s">
        <v>1320</v>
      </c>
      <c r="R71" s="26" t="s">
        <v>193</v>
      </c>
      <c r="S71" s="26" t="s">
        <v>174</v>
      </c>
      <c r="U71" s="26" t="s">
        <v>1</v>
      </c>
      <c r="V71" s="26" t="s">
        <v>909</v>
      </c>
      <c r="W71" s="204">
        <f t="shared" ca="1" si="3"/>
        <v>18</v>
      </c>
      <c r="X71" s="207" t="str">
        <f ca="1">_xlfn.XLOOKUP(H71,[2]Tranches!$D$3:$D$63,[2]Tranches!$E$3:$E$63,0,0)</f>
        <v>45-49</v>
      </c>
      <c r="Y71" s="207" t="str">
        <f ca="1">_xlfn.XLOOKUP(W71,[2]Tranches!$G$3:$G$63,[2]Tranches!$H$3:$H$63,0,0)</f>
        <v>15-19</v>
      </c>
    </row>
    <row r="72" spans="1:25">
      <c r="A72" s="35" t="s">
        <v>167</v>
      </c>
      <c r="B72" s="26">
        <v>304</v>
      </c>
      <c r="C72" s="26" t="s">
        <v>1278</v>
      </c>
      <c r="D72" t="s">
        <v>188</v>
      </c>
      <c r="E72" t="s">
        <v>733</v>
      </c>
      <c r="F72" t="s">
        <v>675</v>
      </c>
      <c r="G72" s="98">
        <v>31389</v>
      </c>
      <c r="H72" s="101">
        <f t="shared" ca="1" si="2"/>
        <v>40</v>
      </c>
      <c r="I72" s="100">
        <v>39417</v>
      </c>
      <c r="J72" s="26" t="s">
        <v>13</v>
      </c>
      <c r="K72" s="26" t="s">
        <v>266</v>
      </c>
      <c r="L72" s="26" t="s">
        <v>267</v>
      </c>
      <c r="M72" s="26" t="s">
        <v>347</v>
      </c>
      <c r="N72" s="26" t="s">
        <v>348</v>
      </c>
      <c r="O72" s="98">
        <v>39417</v>
      </c>
      <c r="P72" s="26" t="s">
        <v>349</v>
      </c>
      <c r="Q72" s="26" t="s">
        <v>1321</v>
      </c>
      <c r="R72" s="26" t="s">
        <v>137</v>
      </c>
      <c r="S72" s="26" t="s">
        <v>174</v>
      </c>
      <c r="U72" s="26" t="s">
        <v>1</v>
      </c>
      <c r="V72" s="26" t="s">
        <v>909</v>
      </c>
      <c r="W72" s="204">
        <f t="shared" ca="1" si="3"/>
        <v>18</v>
      </c>
      <c r="X72" s="207" t="str">
        <f ca="1">_xlfn.XLOOKUP(H72,[2]Tranches!$D$3:$D$63,[2]Tranches!$E$3:$E$63,0,0)</f>
        <v>40-44</v>
      </c>
      <c r="Y72" s="207" t="str">
        <f ca="1">_xlfn.XLOOKUP(W72,[2]Tranches!$G$3:$G$63,[2]Tranches!$H$3:$H$63,0,0)</f>
        <v>15-19</v>
      </c>
    </row>
    <row r="73" spans="1:25">
      <c r="A73" s="35" t="s">
        <v>167</v>
      </c>
      <c r="B73" s="26">
        <v>317</v>
      </c>
      <c r="C73" s="26" t="s">
        <v>935</v>
      </c>
      <c r="D73" t="s">
        <v>350</v>
      </c>
      <c r="E73" t="s">
        <v>734</v>
      </c>
      <c r="F73" t="s">
        <v>675</v>
      </c>
      <c r="G73" s="98">
        <v>26598</v>
      </c>
      <c r="H73" s="101">
        <f t="shared" ca="1" si="2"/>
        <v>53</v>
      </c>
      <c r="I73" s="100">
        <v>39539</v>
      </c>
      <c r="J73" s="26" t="s">
        <v>13</v>
      </c>
      <c r="K73" s="26" t="s">
        <v>243</v>
      </c>
      <c r="L73" s="26" t="s">
        <v>324</v>
      </c>
      <c r="M73" s="26" t="s">
        <v>325</v>
      </c>
      <c r="N73" s="26" t="s">
        <v>351</v>
      </c>
      <c r="O73" s="98">
        <v>39539</v>
      </c>
      <c r="P73" s="26" t="s">
        <v>285</v>
      </c>
      <c r="Q73" s="26" t="s">
        <v>248</v>
      </c>
      <c r="R73" s="26" t="s">
        <v>137</v>
      </c>
      <c r="S73" s="26" t="s">
        <v>174</v>
      </c>
      <c r="U73" s="26" t="s">
        <v>1</v>
      </c>
      <c r="V73" s="26" t="s">
        <v>909</v>
      </c>
      <c r="W73" s="204">
        <f t="shared" ca="1" si="3"/>
        <v>17</v>
      </c>
      <c r="X73" s="207" t="str">
        <f ca="1">_xlfn.XLOOKUP(H73,[2]Tranches!$D$3:$D$63,[2]Tranches!$E$3:$E$63,0,0)</f>
        <v>50-54</v>
      </c>
      <c r="Y73" s="207" t="str">
        <f ca="1">_xlfn.XLOOKUP(W73,[2]Tranches!$G$3:$G$63,[2]Tranches!$H$3:$H$63,0,0)</f>
        <v>15-19</v>
      </c>
    </row>
    <row r="74" spans="1:25">
      <c r="A74" s="35" t="s">
        <v>167</v>
      </c>
      <c r="B74" s="26">
        <v>318</v>
      </c>
      <c r="C74" s="26" t="s">
        <v>1091</v>
      </c>
      <c r="D74" t="s">
        <v>270</v>
      </c>
      <c r="E74" t="s">
        <v>735</v>
      </c>
      <c r="F74" t="s">
        <v>675</v>
      </c>
      <c r="G74" s="98">
        <v>28603</v>
      </c>
      <c r="H74" s="101">
        <f t="shared" ca="1" si="2"/>
        <v>47</v>
      </c>
      <c r="I74" s="100">
        <v>39539</v>
      </c>
      <c r="J74" s="26" t="s">
        <v>13</v>
      </c>
      <c r="K74" s="26" t="s">
        <v>170</v>
      </c>
      <c r="L74" s="26" t="s">
        <v>1003</v>
      </c>
      <c r="M74" s="26" t="s">
        <v>352</v>
      </c>
      <c r="N74" s="26" t="s">
        <v>353</v>
      </c>
      <c r="O74" s="98">
        <v>39539</v>
      </c>
      <c r="P74" s="26" t="s">
        <v>354</v>
      </c>
      <c r="Q74" s="26" t="s">
        <v>1337</v>
      </c>
      <c r="R74" s="26" t="s">
        <v>135</v>
      </c>
      <c r="S74" s="26" t="s">
        <v>174</v>
      </c>
      <c r="U74" s="26" t="s">
        <v>1</v>
      </c>
      <c r="V74" s="26" t="s">
        <v>909</v>
      </c>
      <c r="W74" s="204">
        <f t="shared" ca="1" si="3"/>
        <v>17</v>
      </c>
      <c r="X74" s="207" t="str">
        <f ca="1">_xlfn.XLOOKUP(H74,[2]Tranches!$D$3:$D$63,[2]Tranches!$E$3:$E$63,0,0)</f>
        <v>45-49</v>
      </c>
      <c r="Y74" s="207" t="str">
        <f ca="1">_xlfn.XLOOKUP(W74,[2]Tranches!$G$3:$G$63,[2]Tranches!$H$3:$H$63,0,0)</f>
        <v>15-19</v>
      </c>
    </row>
    <row r="75" spans="1:25">
      <c r="A75" s="35" t="s">
        <v>167</v>
      </c>
      <c r="B75" s="26">
        <v>325</v>
      </c>
      <c r="C75" s="26" t="s">
        <v>1283</v>
      </c>
      <c r="D75" t="s">
        <v>188</v>
      </c>
      <c r="E75" t="s">
        <v>681</v>
      </c>
      <c r="F75" t="s">
        <v>675</v>
      </c>
      <c r="G75" s="98">
        <v>29905</v>
      </c>
      <c r="H75" s="101">
        <f t="shared" ca="1" si="2"/>
        <v>44</v>
      </c>
      <c r="I75" s="100">
        <v>39548</v>
      </c>
      <c r="J75" s="26" t="s">
        <v>13</v>
      </c>
      <c r="K75" s="26" t="s">
        <v>183</v>
      </c>
      <c r="L75" s="26" t="s">
        <v>184</v>
      </c>
      <c r="M75" s="26" t="s">
        <v>219</v>
      </c>
      <c r="N75" s="26" t="s">
        <v>250</v>
      </c>
      <c r="O75" s="98">
        <v>39548</v>
      </c>
      <c r="P75" s="26" t="s">
        <v>221</v>
      </c>
      <c r="Q75" s="26" t="s">
        <v>1319</v>
      </c>
      <c r="R75" s="26" t="s">
        <v>193</v>
      </c>
      <c r="S75" s="26" t="s">
        <v>174</v>
      </c>
      <c r="U75" s="26" t="s">
        <v>1</v>
      </c>
      <c r="V75" s="26" t="s">
        <v>909</v>
      </c>
      <c r="W75" s="204">
        <f t="shared" ca="1" si="3"/>
        <v>17</v>
      </c>
      <c r="X75" s="207" t="str">
        <f ca="1">_xlfn.XLOOKUP(H75,[2]Tranches!$D$3:$D$63,[2]Tranches!$E$3:$E$63,0,0)</f>
        <v>40-44</v>
      </c>
      <c r="Y75" s="207" t="str">
        <f ca="1">_xlfn.XLOOKUP(W75,[2]Tranches!$G$3:$G$63,[2]Tranches!$H$3:$H$63,0,0)</f>
        <v>15-19</v>
      </c>
    </row>
    <row r="76" spans="1:25">
      <c r="A76" s="35" t="s">
        <v>167</v>
      </c>
      <c r="B76" s="26">
        <v>327</v>
      </c>
      <c r="C76" s="26" t="s">
        <v>1067</v>
      </c>
      <c r="D76" t="s">
        <v>355</v>
      </c>
      <c r="E76" t="s">
        <v>736</v>
      </c>
      <c r="F76" t="s">
        <v>675</v>
      </c>
      <c r="G76" s="98">
        <v>29093</v>
      </c>
      <c r="H76" s="101">
        <f t="shared" ca="1" si="2"/>
        <v>46</v>
      </c>
      <c r="I76" s="100">
        <v>39559</v>
      </c>
      <c r="J76" s="26" t="s">
        <v>13</v>
      </c>
      <c r="K76" s="26" t="s">
        <v>311</v>
      </c>
      <c r="L76" s="26" t="s">
        <v>336</v>
      </c>
      <c r="M76" s="26" t="s">
        <v>337</v>
      </c>
      <c r="N76" s="26" t="s">
        <v>338</v>
      </c>
      <c r="O76" s="98">
        <v>39559</v>
      </c>
      <c r="P76" s="26" t="s">
        <v>315</v>
      </c>
      <c r="Q76" s="26" t="s">
        <v>311</v>
      </c>
      <c r="R76" s="26" t="s">
        <v>137</v>
      </c>
      <c r="S76" s="26" t="s">
        <v>174</v>
      </c>
      <c r="U76" s="26" t="s">
        <v>1</v>
      </c>
      <c r="V76" s="26" t="s">
        <v>909</v>
      </c>
      <c r="W76" s="204">
        <f t="shared" ca="1" si="3"/>
        <v>17</v>
      </c>
      <c r="X76" s="207" t="str">
        <f ca="1">_xlfn.XLOOKUP(H76,[2]Tranches!$D$3:$D$63,[2]Tranches!$E$3:$E$63,0,0)</f>
        <v>45-49</v>
      </c>
      <c r="Y76" s="207" t="str">
        <f ca="1">_xlfn.XLOOKUP(W76,[2]Tranches!$G$3:$G$63,[2]Tranches!$H$3:$H$63,0,0)</f>
        <v>15-19</v>
      </c>
    </row>
    <row r="77" spans="1:25">
      <c r="A77" s="35" t="s">
        <v>167</v>
      </c>
      <c r="B77" s="26">
        <v>348</v>
      </c>
      <c r="C77" s="26" t="s">
        <v>948</v>
      </c>
      <c r="D77" t="s">
        <v>356</v>
      </c>
      <c r="E77" t="s">
        <v>737</v>
      </c>
      <c r="F77" t="s">
        <v>675</v>
      </c>
      <c r="G77" s="98">
        <v>30605</v>
      </c>
      <c r="H77" s="101">
        <f t="shared" ca="1" si="2"/>
        <v>42</v>
      </c>
      <c r="I77" s="100">
        <v>39630</v>
      </c>
      <c r="J77" s="26" t="s">
        <v>13</v>
      </c>
      <c r="K77" s="26" t="s">
        <v>183</v>
      </c>
      <c r="L77" s="26" t="s">
        <v>344</v>
      </c>
      <c r="M77" s="26" t="s">
        <v>357</v>
      </c>
      <c r="N77" s="26" t="s">
        <v>947</v>
      </c>
      <c r="O77" s="98">
        <v>39630</v>
      </c>
      <c r="P77" s="26" t="s">
        <v>198</v>
      </c>
      <c r="Q77" s="26" t="s">
        <v>1320</v>
      </c>
      <c r="R77" s="26" t="s">
        <v>135</v>
      </c>
      <c r="S77" s="26" t="s">
        <v>174</v>
      </c>
      <c r="U77" s="26" t="s">
        <v>1</v>
      </c>
      <c r="V77" s="26" t="s">
        <v>909</v>
      </c>
      <c r="W77" s="204">
        <f t="shared" ca="1" si="3"/>
        <v>17</v>
      </c>
      <c r="X77" s="207" t="str">
        <f ca="1">_xlfn.XLOOKUP(H77,[2]Tranches!$D$3:$D$63,[2]Tranches!$E$3:$E$63,0,0)</f>
        <v>40-44</v>
      </c>
      <c r="Y77" s="207" t="str">
        <f ca="1">_xlfn.XLOOKUP(W77,[2]Tranches!$G$3:$G$63,[2]Tranches!$H$3:$H$63,0,0)</f>
        <v>15-19</v>
      </c>
    </row>
    <row r="78" spans="1:25">
      <c r="A78" s="35" t="s">
        <v>167</v>
      </c>
      <c r="B78" s="26">
        <v>352</v>
      </c>
      <c r="C78" s="26" t="s">
        <v>1119</v>
      </c>
      <c r="D78" t="s">
        <v>222</v>
      </c>
      <c r="E78" t="s">
        <v>738</v>
      </c>
      <c r="F78" t="s">
        <v>675</v>
      </c>
      <c r="G78" s="98">
        <v>28126</v>
      </c>
      <c r="H78" s="101">
        <f t="shared" ca="1" si="2"/>
        <v>49</v>
      </c>
      <c r="I78" s="100">
        <v>39630</v>
      </c>
      <c r="J78" s="26" t="s">
        <v>13</v>
      </c>
      <c r="K78" s="26" t="s">
        <v>266</v>
      </c>
      <c r="L78" s="26" t="s">
        <v>267</v>
      </c>
      <c r="M78" s="26" t="s">
        <v>361</v>
      </c>
      <c r="N78" s="26" t="s">
        <v>362</v>
      </c>
      <c r="O78" s="98">
        <v>39630</v>
      </c>
      <c r="P78" s="26" t="s">
        <v>269</v>
      </c>
      <c r="Q78" s="26" t="s">
        <v>1321</v>
      </c>
      <c r="R78" s="26" t="s">
        <v>193</v>
      </c>
      <c r="S78" s="26" t="s">
        <v>174</v>
      </c>
      <c r="U78" s="26" t="s">
        <v>1</v>
      </c>
      <c r="V78" s="26" t="s">
        <v>909</v>
      </c>
      <c r="W78" s="204">
        <f t="shared" ca="1" si="3"/>
        <v>17</v>
      </c>
      <c r="X78" s="207" t="str">
        <f ca="1">_xlfn.XLOOKUP(H78,[2]Tranches!$D$3:$D$63,[2]Tranches!$E$3:$E$63,0,0)</f>
        <v>45-49</v>
      </c>
      <c r="Y78" s="207" t="str">
        <f ca="1">_xlfn.XLOOKUP(W78,[2]Tranches!$G$3:$G$63,[2]Tranches!$H$3:$H$63,0,0)</f>
        <v>15-19</v>
      </c>
    </row>
    <row r="79" spans="1:25">
      <c r="A79" s="35" t="s">
        <v>167</v>
      </c>
      <c r="B79" s="26">
        <v>353</v>
      </c>
      <c r="C79" s="26" t="s">
        <v>1027</v>
      </c>
      <c r="D79" t="s">
        <v>234</v>
      </c>
      <c r="E79" t="s">
        <v>689</v>
      </c>
      <c r="F79" t="s">
        <v>675</v>
      </c>
      <c r="G79" s="98">
        <v>30198</v>
      </c>
      <c r="H79" s="101">
        <f t="shared" ca="1" si="2"/>
        <v>43</v>
      </c>
      <c r="I79" s="100">
        <v>39630</v>
      </c>
      <c r="J79" s="26" t="s">
        <v>13</v>
      </c>
      <c r="K79" s="26" t="s">
        <v>218</v>
      </c>
      <c r="L79" s="26" t="s">
        <v>218</v>
      </c>
      <c r="M79" s="26" t="s">
        <v>219</v>
      </c>
      <c r="N79" s="26" t="s">
        <v>250</v>
      </c>
      <c r="O79" s="98">
        <v>39630</v>
      </c>
      <c r="P79" s="26" t="s">
        <v>318</v>
      </c>
      <c r="Q79" s="26" t="s">
        <v>1319</v>
      </c>
      <c r="R79" s="26" t="s">
        <v>193</v>
      </c>
      <c r="S79" s="26" t="s">
        <v>174</v>
      </c>
      <c r="U79" s="26" t="s">
        <v>1</v>
      </c>
      <c r="V79" s="26" t="s">
        <v>909</v>
      </c>
      <c r="W79" s="204">
        <f t="shared" ca="1" si="3"/>
        <v>17</v>
      </c>
      <c r="X79" s="207" t="str">
        <f ca="1">_xlfn.XLOOKUP(H79,[2]Tranches!$D$3:$D$63,[2]Tranches!$E$3:$E$63,0,0)</f>
        <v>40-44</v>
      </c>
      <c r="Y79" s="207" t="str">
        <f ca="1">_xlfn.XLOOKUP(W79,[2]Tranches!$G$3:$G$63,[2]Tranches!$H$3:$H$63,0,0)</f>
        <v>15-19</v>
      </c>
    </row>
    <row r="80" spans="1:25">
      <c r="A80" s="35" t="s">
        <v>167</v>
      </c>
      <c r="B80" s="26">
        <v>357</v>
      </c>
      <c r="C80" s="26" t="s">
        <v>1228</v>
      </c>
      <c r="D80" t="s">
        <v>363</v>
      </c>
      <c r="E80" t="s">
        <v>739</v>
      </c>
      <c r="F80" t="s">
        <v>675</v>
      </c>
      <c r="G80" s="98">
        <v>29524</v>
      </c>
      <c r="H80" s="101">
        <f t="shared" ca="1" si="2"/>
        <v>45</v>
      </c>
      <c r="I80" s="100">
        <v>39661</v>
      </c>
      <c r="J80" s="26" t="s">
        <v>13</v>
      </c>
      <c r="K80" s="26" t="s">
        <v>183</v>
      </c>
      <c r="L80" s="26" t="s">
        <v>207</v>
      </c>
      <c r="M80" s="26" t="s">
        <v>292</v>
      </c>
      <c r="N80" s="26" t="s">
        <v>364</v>
      </c>
      <c r="O80" s="98">
        <v>39661</v>
      </c>
      <c r="P80" s="26" t="s">
        <v>277</v>
      </c>
      <c r="Q80" s="26" t="s">
        <v>1319</v>
      </c>
      <c r="R80" s="26" t="s">
        <v>135</v>
      </c>
      <c r="S80" s="26" t="s">
        <v>174</v>
      </c>
      <c r="U80" s="26" t="s">
        <v>1</v>
      </c>
      <c r="V80" s="26" t="s">
        <v>909</v>
      </c>
      <c r="W80" s="204">
        <f t="shared" ca="1" si="3"/>
        <v>17</v>
      </c>
      <c r="X80" s="207" t="str">
        <f ca="1">_xlfn.XLOOKUP(H80,[2]Tranches!$D$3:$D$63,[2]Tranches!$E$3:$E$63,0,0)</f>
        <v>45-49</v>
      </c>
      <c r="Y80" s="207" t="str">
        <f ca="1">_xlfn.XLOOKUP(W80,[2]Tranches!$G$3:$G$63,[2]Tranches!$H$3:$H$63,0,0)</f>
        <v>15-19</v>
      </c>
    </row>
    <row r="81" spans="1:25">
      <c r="A81" s="35" t="s">
        <v>167</v>
      </c>
      <c r="B81" s="26">
        <v>360</v>
      </c>
      <c r="C81" s="26" t="s">
        <v>1153</v>
      </c>
      <c r="D81" t="s">
        <v>300</v>
      </c>
      <c r="E81" t="s">
        <v>726</v>
      </c>
      <c r="F81" t="s">
        <v>675</v>
      </c>
      <c r="G81" s="98">
        <v>28533</v>
      </c>
      <c r="H81" s="101">
        <f t="shared" ca="1" si="2"/>
        <v>48</v>
      </c>
      <c r="I81" s="100">
        <v>39685</v>
      </c>
      <c r="J81" s="26" t="s">
        <v>13</v>
      </c>
      <c r="K81" s="26" t="s">
        <v>183</v>
      </c>
      <c r="L81" s="26" t="s">
        <v>190</v>
      </c>
      <c r="M81" s="26" t="s">
        <v>359</v>
      </c>
      <c r="N81" s="26" t="s">
        <v>365</v>
      </c>
      <c r="O81" s="98">
        <v>39685</v>
      </c>
      <c r="P81" s="26" t="s">
        <v>221</v>
      </c>
      <c r="Q81" s="26" t="s">
        <v>1319</v>
      </c>
      <c r="R81" s="26" t="s">
        <v>135</v>
      </c>
      <c r="S81" s="26" t="s">
        <v>174</v>
      </c>
      <c r="U81" s="26" t="s">
        <v>1</v>
      </c>
      <c r="V81" s="26" t="s">
        <v>909</v>
      </c>
      <c r="W81" s="204">
        <f t="shared" ca="1" si="3"/>
        <v>17</v>
      </c>
      <c r="X81" s="207" t="str">
        <f ca="1">_xlfn.XLOOKUP(H81,[2]Tranches!$D$3:$D$63,[2]Tranches!$E$3:$E$63,0,0)</f>
        <v>45-49</v>
      </c>
      <c r="Y81" s="207" t="str">
        <f ca="1">_xlfn.XLOOKUP(W81,[2]Tranches!$G$3:$G$63,[2]Tranches!$H$3:$H$63,0,0)</f>
        <v>15-19</v>
      </c>
    </row>
    <row r="82" spans="1:25">
      <c r="A82" s="35" t="s">
        <v>167</v>
      </c>
      <c r="B82" s="26">
        <v>372</v>
      </c>
      <c r="C82" s="26" t="s">
        <v>1177</v>
      </c>
      <c r="D82" t="s">
        <v>366</v>
      </c>
      <c r="E82" t="s">
        <v>740</v>
      </c>
      <c r="F82" t="s">
        <v>677</v>
      </c>
      <c r="G82" s="98">
        <v>32147</v>
      </c>
      <c r="H82" s="101">
        <f t="shared" ca="1" si="2"/>
        <v>38</v>
      </c>
      <c r="I82" s="100">
        <v>39753</v>
      </c>
      <c r="J82" s="26" t="s">
        <v>13</v>
      </c>
      <c r="K82" s="26" t="s">
        <v>183</v>
      </c>
      <c r="L82" s="26" t="s">
        <v>344</v>
      </c>
      <c r="M82" s="26" t="s">
        <v>1176</v>
      </c>
      <c r="N82" s="26" t="s">
        <v>368</v>
      </c>
      <c r="O82" s="98">
        <v>39753</v>
      </c>
      <c r="P82" s="26" t="s">
        <v>319</v>
      </c>
      <c r="Q82" s="26" t="s">
        <v>1320</v>
      </c>
      <c r="R82" s="26" t="s">
        <v>193</v>
      </c>
      <c r="S82" s="26" t="s">
        <v>174</v>
      </c>
      <c r="U82" s="26" t="s">
        <v>1</v>
      </c>
      <c r="V82" s="26" t="s">
        <v>909</v>
      </c>
      <c r="W82" s="204">
        <f t="shared" ca="1" si="3"/>
        <v>17</v>
      </c>
      <c r="X82" s="207" t="str">
        <f ca="1">_xlfn.XLOOKUP(H82,[2]Tranches!$D$3:$D$63,[2]Tranches!$E$3:$E$63,0,0)</f>
        <v>35-39</v>
      </c>
      <c r="Y82" s="207" t="str">
        <f ca="1">_xlfn.XLOOKUP(W82,[2]Tranches!$G$3:$G$63,[2]Tranches!$H$3:$H$63,0,0)</f>
        <v>15-19</v>
      </c>
    </row>
    <row r="83" spans="1:25">
      <c r="A83" s="35" t="s">
        <v>167</v>
      </c>
      <c r="B83" s="26">
        <v>373</v>
      </c>
      <c r="C83" s="26" t="s">
        <v>1005</v>
      </c>
      <c r="D83" t="s">
        <v>369</v>
      </c>
      <c r="E83" t="s">
        <v>681</v>
      </c>
      <c r="F83" t="s">
        <v>675</v>
      </c>
      <c r="G83" s="98">
        <v>30893</v>
      </c>
      <c r="H83" s="101">
        <f t="shared" ca="1" si="2"/>
        <v>41</v>
      </c>
      <c r="I83" s="100">
        <v>39753</v>
      </c>
      <c r="J83" s="26" t="s">
        <v>13</v>
      </c>
      <c r="K83" s="26" t="s">
        <v>218</v>
      </c>
      <c r="L83" s="26" t="s">
        <v>218</v>
      </c>
      <c r="M83" s="26" t="s">
        <v>367</v>
      </c>
      <c r="N83" s="26" t="s">
        <v>370</v>
      </c>
      <c r="O83" s="98">
        <v>39753</v>
      </c>
      <c r="P83" s="26" t="s">
        <v>221</v>
      </c>
      <c r="Q83" s="26" t="s">
        <v>1319</v>
      </c>
      <c r="R83" s="26" t="s">
        <v>193</v>
      </c>
      <c r="S83" s="26" t="s">
        <v>174</v>
      </c>
      <c r="U83" s="26" t="s">
        <v>1</v>
      </c>
      <c r="V83" s="26" t="s">
        <v>909</v>
      </c>
      <c r="W83" s="204">
        <f t="shared" ca="1" si="3"/>
        <v>17</v>
      </c>
      <c r="X83" s="207" t="str">
        <f ca="1">_xlfn.XLOOKUP(H83,[2]Tranches!$D$3:$D$63,[2]Tranches!$E$3:$E$63,0,0)</f>
        <v>40-44</v>
      </c>
      <c r="Y83" s="207" t="str">
        <f ca="1">_xlfn.XLOOKUP(W83,[2]Tranches!$G$3:$G$63,[2]Tranches!$H$3:$H$63,0,0)</f>
        <v>15-19</v>
      </c>
    </row>
    <row r="84" spans="1:25">
      <c r="A84" s="35" t="s">
        <v>167</v>
      </c>
      <c r="B84" s="26">
        <v>374</v>
      </c>
      <c r="C84" s="26" t="s">
        <v>1212</v>
      </c>
      <c r="D84" t="s">
        <v>327</v>
      </c>
      <c r="E84" t="s">
        <v>741</v>
      </c>
      <c r="F84" t="s">
        <v>675</v>
      </c>
      <c r="G84" s="98">
        <v>29767</v>
      </c>
      <c r="H84" s="101">
        <f t="shared" ca="1" si="2"/>
        <v>44</v>
      </c>
      <c r="I84" s="100">
        <v>39757</v>
      </c>
      <c r="J84" s="26" t="s">
        <v>13</v>
      </c>
      <c r="K84" s="26" t="s">
        <v>243</v>
      </c>
      <c r="L84" s="26" t="s">
        <v>324</v>
      </c>
      <c r="M84" s="26" t="s">
        <v>371</v>
      </c>
      <c r="N84" s="26" t="s">
        <v>372</v>
      </c>
      <c r="O84" s="98">
        <v>39757</v>
      </c>
      <c r="P84" s="26" t="s">
        <v>285</v>
      </c>
      <c r="Q84" s="26" t="s">
        <v>248</v>
      </c>
      <c r="R84" s="26" t="s">
        <v>193</v>
      </c>
      <c r="S84" s="26" t="s">
        <v>174</v>
      </c>
      <c r="U84" s="26" t="s">
        <v>1</v>
      </c>
      <c r="V84" s="26" t="s">
        <v>909</v>
      </c>
      <c r="W84" s="204">
        <f t="shared" ca="1" si="3"/>
        <v>17</v>
      </c>
      <c r="X84" s="207" t="str">
        <f ca="1">_xlfn.XLOOKUP(H84,[2]Tranches!$D$3:$D$63,[2]Tranches!$E$3:$E$63,0,0)</f>
        <v>40-44</v>
      </c>
      <c r="Y84" s="207" t="str">
        <f ca="1">_xlfn.XLOOKUP(W84,[2]Tranches!$G$3:$G$63,[2]Tranches!$H$3:$H$63,0,0)</f>
        <v>15-19</v>
      </c>
    </row>
    <row r="85" spans="1:25">
      <c r="A85" s="35" t="s">
        <v>167</v>
      </c>
      <c r="B85" s="26">
        <v>375</v>
      </c>
      <c r="C85" s="26" t="s">
        <v>1211</v>
      </c>
      <c r="D85" t="s">
        <v>327</v>
      </c>
      <c r="E85" t="s">
        <v>742</v>
      </c>
      <c r="F85" t="s">
        <v>675</v>
      </c>
      <c r="G85" s="98">
        <v>26664</v>
      </c>
      <c r="H85" s="101">
        <f t="shared" ca="1" si="2"/>
        <v>53</v>
      </c>
      <c r="I85" s="100">
        <v>39769</v>
      </c>
      <c r="J85" s="26" t="s">
        <v>13</v>
      </c>
      <c r="K85" s="26" t="s">
        <v>183</v>
      </c>
      <c r="L85" s="26" t="s">
        <v>184</v>
      </c>
      <c r="M85" s="26" t="s">
        <v>373</v>
      </c>
      <c r="N85" s="26" t="s">
        <v>374</v>
      </c>
      <c r="O85" s="98">
        <v>39769</v>
      </c>
      <c r="P85" s="26" t="s">
        <v>198</v>
      </c>
      <c r="Q85" s="26" t="s">
        <v>1319</v>
      </c>
      <c r="R85" s="26" t="s">
        <v>135</v>
      </c>
      <c r="S85" s="26" t="s">
        <v>174</v>
      </c>
      <c r="U85" s="26" t="s">
        <v>1</v>
      </c>
      <c r="V85" s="26" t="s">
        <v>909</v>
      </c>
      <c r="W85" s="204">
        <f t="shared" ca="1" si="3"/>
        <v>17</v>
      </c>
      <c r="X85" s="207" t="str">
        <f ca="1">_xlfn.XLOOKUP(H85,[2]Tranches!$D$3:$D$63,[2]Tranches!$E$3:$E$63,0,0)</f>
        <v>50-54</v>
      </c>
      <c r="Y85" s="207" t="str">
        <f ca="1">_xlfn.XLOOKUP(W85,[2]Tranches!$G$3:$G$63,[2]Tranches!$H$3:$H$63,0,0)</f>
        <v>15-19</v>
      </c>
    </row>
    <row r="86" spans="1:25">
      <c r="A86" s="35" t="s">
        <v>167</v>
      </c>
      <c r="B86" s="26">
        <v>377</v>
      </c>
      <c r="C86" s="26" t="s">
        <v>1020</v>
      </c>
      <c r="D86" t="s">
        <v>234</v>
      </c>
      <c r="E86" t="s">
        <v>743</v>
      </c>
      <c r="F86" t="s">
        <v>675</v>
      </c>
      <c r="G86" s="98">
        <v>29426</v>
      </c>
      <c r="H86" s="101">
        <f t="shared" ca="1" si="2"/>
        <v>45</v>
      </c>
      <c r="I86" s="100">
        <v>39783</v>
      </c>
      <c r="J86" s="26" t="s">
        <v>13</v>
      </c>
      <c r="K86" s="26" t="s">
        <v>243</v>
      </c>
      <c r="L86" s="26" t="s">
        <v>244</v>
      </c>
      <c r="M86" s="26" t="s">
        <v>375</v>
      </c>
      <c r="N86" s="26" t="s">
        <v>376</v>
      </c>
      <c r="O86" s="98">
        <v>39783</v>
      </c>
      <c r="P86" s="26" t="s">
        <v>291</v>
      </c>
      <c r="Q86" s="26" t="s">
        <v>248</v>
      </c>
      <c r="R86" s="26" t="s">
        <v>193</v>
      </c>
      <c r="S86" s="26" t="s">
        <v>174</v>
      </c>
      <c r="U86" s="26" t="s">
        <v>1</v>
      </c>
      <c r="V86" s="26" t="s">
        <v>909</v>
      </c>
      <c r="W86" s="204">
        <f t="shared" ca="1" si="3"/>
        <v>17</v>
      </c>
      <c r="X86" s="207" t="str">
        <f ca="1">_xlfn.XLOOKUP(H86,[2]Tranches!$D$3:$D$63,[2]Tranches!$E$3:$E$63,0,0)</f>
        <v>45-49</v>
      </c>
      <c r="Y86" s="207" t="str">
        <f ca="1">_xlfn.XLOOKUP(W86,[2]Tranches!$G$3:$G$63,[2]Tranches!$H$3:$H$63,0,0)</f>
        <v>15-19</v>
      </c>
    </row>
    <row r="87" spans="1:25">
      <c r="A87" s="35" t="s">
        <v>167</v>
      </c>
      <c r="B87" s="26">
        <v>378</v>
      </c>
      <c r="C87" s="26" t="s">
        <v>1218</v>
      </c>
      <c r="D87" t="s">
        <v>377</v>
      </c>
      <c r="E87" t="s">
        <v>744</v>
      </c>
      <c r="F87" t="s">
        <v>675</v>
      </c>
      <c r="G87" s="98">
        <v>30575</v>
      </c>
      <c r="H87" s="101">
        <f t="shared" ca="1" si="2"/>
        <v>42</v>
      </c>
      <c r="I87" s="100">
        <v>39783</v>
      </c>
      <c r="J87" s="26" t="s">
        <v>13</v>
      </c>
      <c r="K87" s="26" t="s">
        <v>378</v>
      </c>
      <c r="L87" s="26" t="s">
        <v>906</v>
      </c>
      <c r="M87" s="26" t="s">
        <v>380</v>
      </c>
      <c r="N87" s="26" t="s">
        <v>381</v>
      </c>
      <c r="O87" s="98">
        <v>39783</v>
      </c>
      <c r="P87" s="26" t="s">
        <v>305</v>
      </c>
      <c r="Q87" s="26" t="s">
        <v>1338</v>
      </c>
      <c r="R87" s="26" t="s">
        <v>135</v>
      </c>
      <c r="S87" s="26" t="s">
        <v>174</v>
      </c>
      <c r="U87" s="26" t="s">
        <v>1</v>
      </c>
      <c r="V87" s="26" t="s">
        <v>909</v>
      </c>
      <c r="W87" s="204">
        <f t="shared" ca="1" si="3"/>
        <v>17</v>
      </c>
      <c r="X87" s="207" t="str">
        <f ca="1">_xlfn.XLOOKUP(H87,[2]Tranches!$D$3:$D$63,[2]Tranches!$E$3:$E$63,0,0)</f>
        <v>40-44</v>
      </c>
      <c r="Y87" s="207" t="str">
        <f ca="1">_xlfn.XLOOKUP(W87,[2]Tranches!$G$3:$G$63,[2]Tranches!$H$3:$H$63,0,0)</f>
        <v>15-19</v>
      </c>
    </row>
    <row r="88" spans="1:25">
      <c r="A88" s="35" t="s">
        <v>167</v>
      </c>
      <c r="B88" s="26">
        <v>380</v>
      </c>
      <c r="C88" s="26" t="s">
        <v>1109</v>
      </c>
      <c r="D88" t="s">
        <v>251</v>
      </c>
      <c r="E88" t="s">
        <v>745</v>
      </c>
      <c r="F88" t="s">
        <v>677</v>
      </c>
      <c r="G88" s="98">
        <v>29274</v>
      </c>
      <c r="H88" s="101">
        <f t="shared" ca="1" si="2"/>
        <v>46</v>
      </c>
      <c r="I88" s="100">
        <v>39825</v>
      </c>
      <c r="J88" s="26" t="s">
        <v>13</v>
      </c>
      <c r="K88" s="26" t="s">
        <v>243</v>
      </c>
      <c r="L88" s="26" t="s">
        <v>282</v>
      </c>
      <c r="M88" s="26" t="s">
        <v>382</v>
      </c>
      <c r="N88" s="26" t="s">
        <v>383</v>
      </c>
      <c r="O88" s="98">
        <v>39825</v>
      </c>
      <c r="P88" s="26" t="s">
        <v>285</v>
      </c>
      <c r="Q88" s="26" t="s">
        <v>248</v>
      </c>
      <c r="R88" s="26" t="s">
        <v>135</v>
      </c>
      <c r="S88" s="26" t="s">
        <v>174</v>
      </c>
      <c r="U88" s="26" t="s">
        <v>1</v>
      </c>
      <c r="V88" s="26" t="s">
        <v>909</v>
      </c>
      <c r="W88" s="204">
        <f t="shared" ca="1" si="3"/>
        <v>17</v>
      </c>
      <c r="X88" s="207" t="str">
        <f ca="1">_xlfn.XLOOKUP(H88,[2]Tranches!$D$3:$D$63,[2]Tranches!$E$3:$E$63,0,0)</f>
        <v>45-49</v>
      </c>
      <c r="Y88" s="207" t="str">
        <f ca="1">_xlfn.XLOOKUP(W88,[2]Tranches!$G$3:$G$63,[2]Tranches!$H$3:$H$63,0,0)</f>
        <v>15-19</v>
      </c>
    </row>
    <row r="89" spans="1:25">
      <c r="A89" s="35" t="s">
        <v>167</v>
      </c>
      <c r="B89" s="26">
        <v>398</v>
      </c>
      <c r="C89" s="26" t="s">
        <v>1171</v>
      </c>
      <c r="D89" t="s">
        <v>384</v>
      </c>
      <c r="E89" t="s">
        <v>746</v>
      </c>
      <c r="F89" t="s">
        <v>675</v>
      </c>
      <c r="G89" s="98">
        <v>28856</v>
      </c>
      <c r="H89" s="101">
        <f t="shared" ca="1" si="2"/>
        <v>47</v>
      </c>
      <c r="I89" s="100">
        <v>39934</v>
      </c>
      <c r="J89" s="26" t="s">
        <v>13</v>
      </c>
      <c r="K89" s="26" t="s">
        <v>183</v>
      </c>
      <c r="L89" s="26" t="s">
        <v>237</v>
      </c>
      <c r="M89" s="26" t="s">
        <v>238</v>
      </c>
      <c r="N89" s="26" t="s">
        <v>385</v>
      </c>
      <c r="O89" s="98">
        <v>39934</v>
      </c>
      <c r="P89" s="26" t="s">
        <v>240</v>
      </c>
      <c r="Q89" s="26" t="s">
        <v>1320</v>
      </c>
      <c r="R89" s="26" t="s">
        <v>137</v>
      </c>
      <c r="S89" s="26" t="s">
        <v>174</v>
      </c>
      <c r="U89" s="26" t="s">
        <v>1</v>
      </c>
      <c r="V89" s="26" t="s">
        <v>909</v>
      </c>
      <c r="W89" s="204">
        <f t="shared" ca="1" si="3"/>
        <v>16</v>
      </c>
      <c r="X89" s="207" t="str">
        <f ca="1">_xlfn.XLOOKUP(H89,[2]Tranches!$D$3:$D$63,[2]Tranches!$E$3:$E$63,0,0)</f>
        <v>45-49</v>
      </c>
      <c r="Y89" s="207" t="str">
        <f ca="1">_xlfn.XLOOKUP(W89,[2]Tranches!$G$3:$G$63,[2]Tranches!$H$3:$H$63,0,0)</f>
        <v>15-19</v>
      </c>
    </row>
    <row r="90" spans="1:25">
      <c r="A90" s="35" t="s">
        <v>167</v>
      </c>
      <c r="B90" s="26">
        <v>400</v>
      </c>
      <c r="C90" s="26" t="s">
        <v>930</v>
      </c>
      <c r="D90" t="s">
        <v>386</v>
      </c>
      <c r="E90" t="s">
        <v>747</v>
      </c>
      <c r="F90" t="s">
        <v>675</v>
      </c>
      <c r="G90" s="98">
        <v>26775</v>
      </c>
      <c r="H90" s="101">
        <f t="shared" ca="1" si="2"/>
        <v>52</v>
      </c>
      <c r="I90" s="100">
        <v>39959</v>
      </c>
      <c r="J90" s="26" t="s">
        <v>13</v>
      </c>
      <c r="K90" s="26" t="s">
        <v>311</v>
      </c>
      <c r="L90" s="26" t="s">
        <v>387</v>
      </c>
      <c r="M90" s="26" t="s">
        <v>388</v>
      </c>
      <c r="N90" s="26" t="s">
        <v>389</v>
      </c>
      <c r="O90" s="98">
        <v>39959</v>
      </c>
      <c r="P90" s="26" t="s">
        <v>247</v>
      </c>
      <c r="Q90" s="26" t="s">
        <v>311</v>
      </c>
      <c r="R90" s="26" t="s">
        <v>135</v>
      </c>
      <c r="S90" s="26" t="s">
        <v>174</v>
      </c>
      <c r="U90" s="26" t="s">
        <v>1</v>
      </c>
      <c r="V90" s="26" t="s">
        <v>909</v>
      </c>
      <c r="W90" s="204">
        <f t="shared" ca="1" si="3"/>
        <v>16</v>
      </c>
      <c r="X90" s="207" t="str">
        <f ca="1">_xlfn.XLOOKUP(H90,[2]Tranches!$D$3:$D$63,[2]Tranches!$E$3:$E$63,0,0)</f>
        <v>50-54</v>
      </c>
      <c r="Y90" s="207" t="str">
        <f ca="1">_xlfn.XLOOKUP(W90,[2]Tranches!$G$3:$G$63,[2]Tranches!$H$3:$H$63,0,0)</f>
        <v>15-19</v>
      </c>
    </row>
    <row r="91" spans="1:25">
      <c r="A91" s="35" t="s">
        <v>167</v>
      </c>
      <c r="B91" s="26">
        <v>406</v>
      </c>
      <c r="C91" s="26" t="s">
        <v>945</v>
      </c>
      <c r="D91" t="s">
        <v>356</v>
      </c>
      <c r="E91" t="s">
        <v>748</v>
      </c>
      <c r="F91" t="s">
        <v>675</v>
      </c>
      <c r="G91" s="98">
        <v>29046</v>
      </c>
      <c r="H91" s="101">
        <f t="shared" ca="1" si="2"/>
        <v>46</v>
      </c>
      <c r="I91" s="100">
        <v>39965</v>
      </c>
      <c r="J91" s="26" t="s">
        <v>13</v>
      </c>
      <c r="K91" s="26" t="s">
        <v>266</v>
      </c>
      <c r="L91" s="26" t="s">
        <v>267</v>
      </c>
      <c r="M91" s="26" t="s">
        <v>219</v>
      </c>
      <c r="N91" s="26" t="s">
        <v>250</v>
      </c>
      <c r="O91" s="98">
        <v>39965</v>
      </c>
      <c r="P91" s="26" t="s">
        <v>269</v>
      </c>
      <c r="Q91" s="26" t="s">
        <v>1321</v>
      </c>
      <c r="R91" s="26" t="s">
        <v>193</v>
      </c>
      <c r="S91" s="26" t="s">
        <v>174</v>
      </c>
      <c r="U91" s="26" t="s">
        <v>1</v>
      </c>
      <c r="V91" s="26" t="s">
        <v>909</v>
      </c>
      <c r="W91" s="204">
        <f t="shared" ca="1" si="3"/>
        <v>16</v>
      </c>
      <c r="X91" s="207" t="str">
        <f ca="1">_xlfn.XLOOKUP(H91,[2]Tranches!$D$3:$D$63,[2]Tranches!$E$3:$E$63,0,0)</f>
        <v>45-49</v>
      </c>
      <c r="Y91" s="207" t="str">
        <f ca="1">_xlfn.XLOOKUP(W91,[2]Tranches!$G$3:$G$63,[2]Tranches!$H$3:$H$63,0,0)</f>
        <v>15-19</v>
      </c>
    </row>
    <row r="92" spans="1:25">
      <c r="A92" s="35" t="s">
        <v>167</v>
      </c>
      <c r="B92" s="26">
        <v>407</v>
      </c>
      <c r="C92" s="26" t="s">
        <v>1282</v>
      </c>
      <c r="D92" t="s">
        <v>188</v>
      </c>
      <c r="E92" t="s">
        <v>749</v>
      </c>
      <c r="F92" t="s">
        <v>675</v>
      </c>
      <c r="G92" s="98">
        <v>30193</v>
      </c>
      <c r="H92" s="101">
        <f t="shared" ca="1" si="2"/>
        <v>43</v>
      </c>
      <c r="I92" s="100">
        <v>39965</v>
      </c>
      <c r="J92" s="26" t="s">
        <v>13</v>
      </c>
      <c r="K92" s="26" t="s">
        <v>183</v>
      </c>
      <c r="L92" s="26" t="s">
        <v>210</v>
      </c>
      <c r="M92" s="26" t="s">
        <v>219</v>
      </c>
      <c r="N92" s="26" t="s">
        <v>250</v>
      </c>
      <c r="O92" s="98">
        <v>39965</v>
      </c>
      <c r="P92" s="26" t="s">
        <v>390</v>
      </c>
      <c r="Q92" s="26" t="s">
        <v>1319</v>
      </c>
      <c r="R92" s="26" t="s">
        <v>137</v>
      </c>
      <c r="S92" s="26" t="s">
        <v>174</v>
      </c>
      <c r="U92" s="26" t="s">
        <v>1</v>
      </c>
      <c r="V92" s="26" t="s">
        <v>909</v>
      </c>
      <c r="W92" s="204">
        <f t="shared" ca="1" si="3"/>
        <v>16</v>
      </c>
      <c r="X92" s="207" t="str">
        <f ca="1">_xlfn.XLOOKUP(H92,[2]Tranches!$D$3:$D$63,[2]Tranches!$E$3:$E$63,0,0)</f>
        <v>40-44</v>
      </c>
      <c r="Y92" s="207" t="str">
        <f ca="1">_xlfn.XLOOKUP(W92,[2]Tranches!$G$3:$G$63,[2]Tranches!$H$3:$H$63,0,0)</f>
        <v>15-19</v>
      </c>
    </row>
    <row r="93" spans="1:25">
      <c r="A93" s="35" t="s">
        <v>167</v>
      </c>
      <c r="B93" s="26">
        <v>411</v>
      </c>
      <c r="C93" s="26" t="s">
        <v>920</v>
      </c>
      <c r="D93" t="s">
        <v>391</v>
      </c>
      <c r="E93" t="s">
        <v>750</v>
      </c>
      <c r="F93" t="s">
        <v>675</v>
      </c>
      <c r="G93" s="98">
        <v>30317</v>
      </c>
      <c r="H93" s="101">
        <f t="shared" ca="1" si="2"/>
        <v>43</v>
      </c>
      <c r="I93" s="100">
        <v>39965</v>
      </c>
      <c r="J93" s="26" t="s">
        <v>13</v>
      </c>
      <c r="K93" s="26" t="s">
        <v>218</v>
      </c>
      <c r="L93" s="26" t="s">
        <v>218</v>
      </c>
      <c r="M93" s="26" t="s">
        <v>263</v>
      </c>
      <c r="N93" s="26" t="s">
        <v>232</v>
      </c>
      <c r="O93" s="98">
        <v>39965</v>
      </c>
      <c r="P93" s="26" t="s">
        <v>392</v>
      </c>
      <c r="Q93" s="26" t="s">
        <v>1319</v>
      </c>
      <c r="R93" s="26" t="s">
        <v>193</v>
      </c>
      <c r="S93" s="26" t="s">
        <v>174</v>
      </c>
      <c r="U93" s="26" t="s">
        <v>1</v>
      </c>
      <c r="V93" s="26" t="s">
        <v>909</v>
      </c>
      <c r="W93" s="204">
        <f t="shared" ca="1" si="3"/>
        <v>16</v>
      </c>
      <c r="X93" s="207" t="str">
        <f ca="1">_xlfn.XLOOKUP(H93,[2]Tranches!$D$3:$D$63,[2]Tranches!$E$3:$E$63,0,0)</f>
        <v>40-44</v>
      </c>
      <c r="Y93" s="207" t="str">
        <f ca="1">_xlfn.XLOOKUP(W93,[2]Tranches!$G$3:$G$63,[2]Tranches!$H$3:$H$63,0,0)</f>
        <v>15-19</v>
      </c>
    </row>
    <row r="94" spans="1:25">
      <c r="A94" s="35" t="s">
        <v>167</v>
      </c>
      <c r="B94" s="26">
        <v>414</v>
      </c>
      <c r="C94" s="26" t="s">
        <v>1043</v>
      </c>
      <c r="D94" t="s">
        <v>202</v>
      </c>
      <c r="E94" t="s">
        <v>718</v>
      </c>
      <c r="F94" t="s">
        <v>675</v>
      </c>
      <c r="G94" s="98">
        <v>25659</v>
      </c>
      <c r="H94" s="101">
        <f t="shared" ca="1" si="2"/>
        <v>55</v>
      </c>
      <c r="I94" s="100">
        <v>40009</v>
      </c>
      <c r="J94" s="26" t="s">
        <v>13</v>
      </c>
      <c r="K94" s="26" t="s">
        <v>311</v>
      </c>
      <c r="L94" s="26" t="s">
        <v>387</v>
      </c>
      <c r="M94" s="26" t="s">
        <v>393</v>
      </c>
      <c r="N94" s="26" t="s">
        <v>394</v>
      </c>
      <c r="O94" s="98">
        <v>40009</v>
      </c>
      <c r="P94" s="26" t="s">
        <v>395</v>
      </c>
      <c r="Q94" s="26" t="s">
        <v>311</v>
      </c>
      <c r="R94" s="26" t="s">
        <v>137</v>
      </c>
      <c r="S94" s="26" t="s">
        <v>174</v>
      </c>
      <c r="U94" s="26" t="s">
        <v>1</v>
      </c>
      <c r="V94" s="26" t="s">
        <v>909</v>
      </c>
      <c r="W94" s="204">
        <f t="shared" ca="1" si="3"/>
        <v>16</v>
      </c>
      <c r="X94" s="207" t="str">
        <f ca="1">_xlfn.XLOOKUP(H94,[2]Tranches!$D$3:$D$63,[2]Tranches!$E$3:$E$63,0,0)</f>
        <v>55-59</v>
      </c>
      <c r="Y94" s="207" t="str">
        <f ca="1">_xlfn.XLOOKUP(W94,[2]Tranches!$G$3:$G$63,[2]Tranches!$H$3:$H$63,0,0)</f>
        <v>15-19</v>
      </c>
    </row>
    <row r="95" spans="1:25">
      <c r="A95" s="35" t="s">
        <v>167</v>
      </c>
      <c r="B95" s="26">
        <v>418</v>
      </c>
      <c r="C95" s="26" t="s">
        <v>985</v>
      </c>
      <c r="D95" t="s">
        <v>264</v>
      </c>
      <c r="E95" t="s">
        <v>751</v>
      </c>
      <c r="F95" t="s">
        <v>675</v>
      </c>
      <c r="G95" s="98">
        <v>30563</v>
      </c>
      <c r="H95" s="101">
        <f t="shared" ca="1" si="2"/>
        <v>42</v>
      </c>
      <c r="I95" s="100">
        <v>39995</v>
      </c>
      <c r="J95" s="26" t="s">
        <v>13</v>
      </c>
      <c r="K95" s="26" t="s">
        <v>183</v>
      </c>
      <c r="L95" s="26" t="s">
        <v>210</v>
      </c>
      <c r="M95" s="26" t="s">
        <v>215</v>
      </c>
      <c r="N95" s="26" t="s">
        <v>216</v>
      </c>
      <c r="O95" s="98">
        <v>39995</v>
      </c>
      <c r="P95" s="26" t="s">
        <v>319</v>
      </c>
      <c r="Q95" s="26" t="s">
        <v>1319</v>
      </c>
      <c r="R95" s="26" t="s">
        <v>137</v>
      </c>
      <c r="S95" s="26" t="s">
        <v>174</v>
      </c>
      <c r="U95" s="26" t="s">
        <v>1</v>
      </c>
      <c r="V95" s="26" t="s">
        <v>909</v>
      </c>
      <c r="W95" s="204">
        <f t="shared" ca="1" si="3"/>
        <v>16</v>
      </c>
      <c r="X95" s="207" t="str">
        <f ca="1">_xlfn.XLOOKUP(H95,[2]Tranches!$D$3:$D$63,[2]Tranches!$E$3:$E$63,0,0)</f>
        <v>40-44</v>
      </c>
      <c r="Y95" s="207" t="str">
        <f ca="1">_xlfn.XLOOKUP(W95,[2]Tranches!$G$3:$G$63,[2]Tranches!$H$3:$H$63,0,0)</f>
        <v>15-19</v>
      </c>
    </row>
    <row r="96" spans="1:25">
      <c r="A96" s="35" t="s">
        <v>167</v>
      </c>
      <c r="B96" s="26">
        <v>420</v>
      </c>
      <c r="C96" s="26" t="s">
        <v>1021</v>
      </c>
      <c r="D96" t="s">
        <v>234</v>
      </c>
      <c r="E96" t="s">
        <v>752</v>
      </c>
      <c r="F96" t="s">
        <v>675</v>
      </c>
      <c r="G96" s="98">
        <v>31351</v>
      </c>
      <c r="H96" s="101">
        <f t="shared" ca="1" si="2"/>
        <v>40</v>
      </c>
      <c r="I96" s="100">
        <v>40014</v>
      </c>
      <c r="J96" s="26" t="s">
        <v>13</v>
      </c>
      <c r="K96" s="26" t="s">
        <v>218</v>
      </c>
      <c r="L96" s="26" t="s">
        <v>218</v>
      </c>
      <c r="M96" s="26" t="s">
        <v>219</v>
      </c>
      <c r="N96" s="26" t="s">
        <v>250</v>
      </c>
      <c r="O96" s="98">
        <v>40014</v>
      </c>
      <c r="P96" s="26" t="s">
        <v>221</v>
      </c>
      <c r="Q96" s="26" t="s">
        <v>1319</v>
      </c>
      <c r="R96" s="26" t="s">
        <v>137</v>
      </c>
      <c r="S96" s="26" t="s">
        <v>174</v>
      </c>
      <c r="U96" s="26" t="s">
        <v>1</v>
      </c>
      <c r="V96" s="26" t="s">
        <v>909</v>
      </c>
      <c r="W96" s="204">
        <f t="shared" ca="1" si="3"/>
        <v>16</v>
      </c>
      <c r="X96" s="207" t="str">
        <f ca="1">_xlfn.XLOOKUP(H96,[2]Tranches!$D$3:$D$63,[2]Tranches!$E$3:$E$63,0,0)</f>
        <v>40-44</v>
      </c>
      <c r="Y96" s="207" t="str">
        <f ca="1">_xlfn.XLOOKUP(W96,[2]Tranches!$G$3:$G$63,[2]Tranches!$H$3:$H$63,0,0)</f>
        <v>15-19</v>
      </c>
    </row>
    <row r="97" spans="1:25">
      <c r="A97" s="35" t="s">
        <v>167</v>
      </c>
      <c r="B97" s="26">
        <v>441</v>
      </c>
      <c r="C97" s="26" t="s">
        <v>992</v>
      </c>
      <c r="D97" t="s">
        <v>264</v>
      </c>
      <c r="E97" t="s">
        <v>753</v>
      </c>
      <c r="F97" t="s">
        <v>675</v>
      </c>
      <c r="G97" s="98">
        <v>26299</v>
      </c>
      <c r="H97" s="101">
        <f t="shared" ca="1" si="2"/>
        <v>54</v>
      </c>
      <c r="I97" s="100">
        <v>40093</v>
      </c>
      <c r="J97" s="26" t="s">
        <v>13</v>
      </c>
      <c r="K97" s="26" t="s">
        <v>311</v>
      </c>
      <c r="L97" s="26" t="s">
        <v>387</v>
      </c>
      <c r="M97" s="26" t="s">
        <v>321</v>
      </c>
      <c r="N97" s="26" t="s">
        <v>396</v>
      </c>
      <c r="O97" s="98">
        <v>40093</v>
      </c>
      <c r="P97" s="26" t="s">
        <v>315</v>
      </c>
      <c r="Q97" s="26" t="s">
        <v>311</v>
      </c>
      <c r="R97" s="26" t="s">
        <v>193</v>
      </c>
      <c r="S97" s="26" t="s">
        <v>174</v>
      </c>
      <c r="U97" s="26" t="s">
        <v>1</v>
      </c>
      <c r="V97" s="26" t="s">
        <v>909</v>
      </c>
      <c r="W97" s="204">
        <f t="shared" ca="1" si="3"/>
        <v>16</v>
      </c>
      <c r="X97" s="207" t="str">
        <f ca="1">_xlfn.XLOOKUP(H97,[2]Tranches!$D$3:$D$63,[2]Tranches!$E$3:$E$63,0,0)</f>
        <v>50-54</v>
      </c>
      <c r="Y97" s="207" t="str">
        <f ca="1">_xlfn.XLOOKUP(W97,[2]Tranches!$G$3:$G$63,[2]Tranches!$H$3:$H$63,0,0)</f>
        <v>15-19</v>
      </c>
    </row>
    <row r="98" spans="1:25">
      <c r="A98" s="35" t="s">
        <v>167</v>
      </c>
      <c r="B98" s="26">
        <v>444</v>
      </c>
      <c r="C98" s="26" t="s">
        <v>929</v>
      </c>
      <c r="D98" t="s">
        <v>386</v>
      </c>
      <c r="E98" t="s">
        <v>754</v>
      </c>
      <c r="F98" t="s">
        <v>675</v>
      </c>
      <c r="G98" s="98">
        <v>31114</v>
      </c>
      <c r="H98" s="101">
        <f t="shared" ca="1" si="2"/>
        <v>41</v>
      </c>
      <c r="I98" s="100">
        <v>40148</v>
      </c>
      <c r="J98" s="26" t="s">
        <v>13</v>
      </c>
      <c r="K98" s="26" t="s">
        <v>266</v>
      </c>
      <c r="L98" s="26" t="s">
        <v>267</v>
      </c>
      <c r="M98" s="26" t="s">
        <v>397</v>
      </c>
      <c r="N98" s="26" t="s">
        <v>398</v>
      </c>
      <c r="O98" s="98">
        <v>40148</v>
      </c>
      <c r="P98" s="26" t="s">
        <v>269</v>
      </c>
      <c r="Q98" s="26" t="s">
        <v>1321</v>
      </c>
      <c r="R98" s="26" t="s">
        <v>193</v>
      </c>
      <c r="S98" s="26" t="s">
        <v>174</v>
      </c>
      <c r="U98" s="26" t="s">
        <v>1</v>
      </c>
      <c r="V98" s="26" t="s">
        <v>909</v>
      </c>
      <c r="W98" s="204">
        <f t="shared" ca="1" si="3"/>
        <v>16</v>
      </c>
      <c r="X98" s="207" t="str">
        <f ca="1">_xlfn.XLOOKUP(H98,[2]Tranches!$D$3:$D$63,[2]Tranches!$E$3:$E$63,0,0)</f>
        <v>40-44</v>
      </c>
      <c r="Y98" s="207" t="str">
        <f ca="1">_xlfn.XLOOKUP(W98,[2]Tranches!$G$3:$G$63,[2]Tranches!$H$3:$H$63,0,0)</f>
        <v>15-19</v>
      </c>
    </row>
    <row r="99" spans="1:25">
      <c r="A99" s="35" t="s">
        <v>167</v>
      </c>
      <c r="B99" s="26">
        <v>445</v>
      </c>
      <c r="C99" s="26" t="s">
        <v>1199</v>
      </c>
      <c r="D99" t="s">
        <v>335</v>
      </c>
      <c r="E99" t="s">
        <v>755</v>
      </c>
      <c r="F99" t="s">
        <v>675</v>
      </c>
      <c r="G99" s="98">
        <v>29246</v>
      </c>
      <c r="H99" s="101">
        <f t="shared" ca="1" si="2"/>
        <v>46</v>
      </c>
      <c r="I99" s="100">
        <v>40148</v>
      </c>
      <c r="J99" s="26" t="s">
        <v>13</v>
      </c>
      <c r="K99" s="26" t="s">
        <v>183</v>
      </c>
      <c r="L99" s="26" t="s">
        <v>344</v>
      </c>
      <c r="M99" s="26" t="s">
        <v>397</v>
      </c>
      <c r="N99" s="26" t="s">
        <v>399</v>
      </c>
      <c r="O99" s="98">
        <v>40148</v>
      </c>
      <c r="P99" s="26" t="s">
        <v>198</v>
      </c>
      <c r="Q99" s="26" t="s">
        <v>1320</v>
      </c>
      <c r="R99" s="26" t="s">
        <v>135</v>
      </c>
      <c r="S99" s="26" t="s">
        <v>174</v>
      </c>
      <c r="U99" s="26" t="s">
        <v>1</v>
      </c>
      <c r="V99" s="26" t="s">
        <v>909</v>
      </c>
      <c r="W99" s="204">
        <f t="shared" ca="1" si="3"/>
        <v>16</v>
      </c>
      <c r="X99" s="207" t="str">
        <f ca="1">_xlfn.XLOOKUP(H99,[2]Tranches!$D$3:$D$63,[2]Tranches!$E$3:$E$63,0,0)</f>
        <v>45-49</v>
      </c>
      <c r="Y99" s="207" t="str">
        <f ca="1">_xlfn.XLOOKUP(W99,[2]Tranches!$G$3:$G$63,[2]Tranches!$H$3:$H$63,0,0)</f>
        <v>15-19</v>
      </c>
    </row>
    <row r="100" spans="1:25">
      <c r="A100" s="35" t="s">
        <v>167</v>
      </c>
      <c r="B100" s="26">
        <v>453</v>
      </c>
      <c r="C100" s="26" t="s">
        <v>1210</v>
      </c>
      <c r="D100" t="s">
        <v>327</v>
      </c>
      <c r="E100" t="s">
        <v>400</v>
      </c>
      <c r="F100" t="s">
        <v>675</v>
      </c>
      <c r="G100" s="98">
        <v>31025</v>
      </c>
      <c r="H100" s="101">
        <f t="shared" ca="1" si="2"/>
        <v>41</v>
      </c>
      <c r="I100" s="100">
        <v>40299</v>
      </c>
      <c r="J100" s="26" t="s">
        <v>13</v>
      </c>
      <c r="K100" s="26" t="s">
        <v>243</v>
      </c>
      <c r="L100" s="26" t="s">
        <v>244</v>
      </c>
      <c r="M100" s="26" t="s">
        <v>375</v>
      </c>
      <c r="N100" s="26" t="s">
        <v>401</v>
      </c>
      <c r="O100" s="98">
        <v>40299</v>
      </c>
      <c r="P100" s="26" t="s">
        <v>291</v>
      </c>
      <c r="Q100" s="26" t="s">
        <v>248</v>
      </c>
      <c r="R100" s="26" t="s">
        <v>193</v>
      </c>
      <c r="S100" s="26" t="s">
        <v>174</v>
      </c>
      <c r="U100" s="26" t="s">
        <v>1</v>
      </c>
      <c r="V100" s="26" t="s">
        <v>909</v>
      </c>
      <c r="W100" s="204">
        <f t="shared" ca="1" si="3"/>
        <v>15</v>
      </c>
      <c r="X100" s="207" t="str">
        <f ca="1">_xlfn.XLOOKUP(H100,[2]Tranches!$D$3:$D$63,[2]Tranches!$E$3:$E$63,0,0)</f>
        <v>40-44</v>
      </c>
      <c r="Y100" s="207" t="str">
        <f ca="1">_xlfn.XLOOKUP(W100,[2]Tranches!$G$3:$G$63,[2]Tranches!$H$3:$H$63,0,0)</f>
        <v>15-19</v>
      </c>
    </row>
    <row r="101" spans="1:25">
      <c r="A101" s="35" t="s">
        <v>167</v>
      </c>
      <c r="B101" s="26">
        <v>458</v>
      </c>
      <c r="C101" s="26" t="s">
        <v>1266</v>
      </c>
      <c r="D101" t="s">
        <v>188</v>
      </c>
      <c r="E101" t="s">
        <v>736</v>
      </c>
      <c r="F101" t="s">
        <v>675</v>
      </c>
      <c r="G101" s="98">
        <v>28827</v>
      </c>
      <c r="H101" s="101">
        <f t="shared" ca="1" si="2"/>
        <v>47</v>
      </c>
      <c r="I101" s="100">
        <v>40360</v>
      </c>
      <c r="J101" s="26" t="s">
        <v>13</v>
      </c>
      <c r="K101" s="26" t="s">
        <v>183</v>
      </c>
      <c r="L101" s="26" t="s">
        <v>207</v>
      </c>
      <c r="M101" s="26" t="s">
        <v>219</v>
      </c>
      <c r="N101" s="26" t="s">
        <v>250</v>
      </c>
      <c r="O101" s="98">
        <v>40360</v>
      </c>
      <c r="P101" s="26" t="s">
        <v>329</v>
      </c>
      <c r="Q101" s="26" t="s">
        <v>1319</v>
      </c>
      <c r="R101" s="26" t="s">
        <v>137</v>
      </c>
      <c r="S101" s="26" t="s">
        <v>174</v>
      </c>
      <c r="U101" s="26" t="s">
        <v>1</v>
      </c>
      <c r="V101" s="26" t="s">
        <v>909</v>
      </c>
      <c r="W101" s="204">
        <f t="shared" ca="1" si="3"/>
        <v>15</v>
      </c>
      <c r="X101" s="207" t="str">
        <f ca="1">_xlfn.XLOOKUP(H101,[2]Tranches!$D$3:$D$63,[2]Tranches!$E$3:$E$63,0,0)</f>
        <v>45-49</v>
      </c>
      <c r="Y101" s="207" t="str">
        <f ca="1">_xlfn.XLOOKUP(W101,[2]Tranches!$G$3:$G$63,[2]Tranches!$H$3:$H$63,0,0)</f>
        <v>15-19</v>
      </c>
    </row>
    <row r="102" spans="1:25">
      <c r="A102" s="35" t="s">
        <v>167</v>
      </c>
      <c r="B102" s="26">
        <v>459</v>
      </c>
      <c r="C102" s="26" t="s">
        <v>1234</v>
      </c>
      <c r="D102" t="s">
        <v>405</v>
      </c>
      <c r="E102" t="s">
        <v>757</v>
      </c>
      <c r="F102" t="s">
        <v>675</v>
      </c>
      <c r="G102" s="98">
        <v>29243</v>
      </c>
      <c r="H102" s="101">
        <f t="shared" ca="1" si="2"/>
        <v>46</v>
      </c>
      <c r="I102" s="100">
        <v>40360</v>
      </c>
      <c r="J102" s="26" t="s">
        <v>13</v>
      </c>
      <c r="K102" s="26" t="s">
        <v>183</v>
      </c>
      <c r="L102" s="26" t="s">
        <v>344</v>
      </c>
      <c r="M102" s="26" t="s">
        <v>397</v>
      </c>
      <c r="N102" s="26" t="s">
        <v>406</v>
      </c>
      <c r="O102" s="98">
        <v>40360</v>
      </c>
      <c r="P102" s="26" t="s">
        <v>198</v>
      </c>
      <c r="Q102" s="26" t="s">
        <v>1320</v>
      </c>
      <c r="R102" s="26" t="s">
        <v>135</v>
      </c>
      <c r="S102" s="26" t="s">
        <v>174</v>
      </c>
      <c r="U102" s="26" t="s">
        <v>1</v>
      </c>
      <c r="V102" s="26" t="s">
        <v>909</v>
      </c>
      <c r="W102" s="204">
        <f t="shared" ca="1" si="3"/>
        <v>15</v>
      </c>
      <c r="X102" s="207" t="str">
        <f ca="1">_xlfn.XLOOKUP(H102,[2]Tranches!$D$3:$D$63,[2]Tranches!$E$3:$E$63,0,0)</f>
        <v>45-49</v>
      </c>
      <c r="Y102" s="207" t="str">
        <f ca="1">_xlfn.XLOOKUP(W102,[2]Tranches!$G$3:$G$63,[2]Tranches!$H$3:$H$63,0,0)</f>
        <v>15-19</v>
      </c>
    </row>
    <row r="103" spans="1:25">
      <c r="A103" s="35" t="s">
        <v>167</v>
      </c>
      <c r="B103" s="26">
        <v>465</v>
      </c>
      <c r="C103" s="26" t="s">
        <v>1252</v>
      </c>
      <c r="D103" t="s">
        <v>294</v>
      </c>
      <c r="E103" t="s">
        <v>692</v>
      </c>
      <c r="F103" t="s">
        <v>675</v>
      </c>
      <c r="G103" s="98">
        <v>26193</v>
      </c>
      <c r="H103" s="101">
        <f t="shared" ca="1" si="2"/>
        <v>54</v>
      </c>
      <c r="I103" s="100">
        <v>40360</v>
      </c>
      <c r="J103" s="26" t="s">
        <v>13</v>
      </c>
      <c r="K103" s="26" t="s">
        <v>183</v>
      </c>
      <c r="L103" s="26" t="s">
        <v>340</v>
      </c>
      <c r="M103" s="26" t="s">
        <v>345</v>
      </c>
      <c r="N103" s="26" t="s">
        <v>346</v>
      </c>
      <c r="O103" s="98">
        <v>40360</v>
      </c>
      <c r="P103" s="26" t="s">
        <v>277</v>
      </c>
      <c r="Q103" s="26" t="s">
        <v>1320</v>
      </c>
      <c r="R103" s="26" t="s">
        <v>137</v>
      </c>
      <c r="S103" s="26" t="s">
        <v>174</v>
      </c>
      <c r="U103" s="26" t="s">
        <v>1</v>
      </c>
      <c r="V103" s="26" t="s">
        <v>909</v>
      </c>
      <c r="W103" s="204">
        <f t="shared" ca="1" si="3"/>
        <v>15</v>
      </c>
      <c r="X103" s="207" t="str">
        <f ca="1">_xlfn.XLOOKUP(H103,[2]Tranches!$D$3:$D$63,[2]Tranches!$E$3:$E$63,0,0)</f>
        <v>50-54</v>
      </c>
      <c r="Y103" s="207" t="str">
        <f ca="1">_xlfn.XLOOKUP(W103,[2]Tranches!$G$3:$G$63,[2]Tranches!$H$3:$H$63,0,0)</f>
        <v>15-19</v>
      </c>
    </row>
    <row r="104" spans="1:25">
      <c r="A104" s="35" t="s">
        <v>167</v>
      </c>
      <c r="B104" s="26">
        <v>470</v>
      </c>
      <c r="C104" s="26" t="s">
        <v>1108</v>
      </c>
      <c r="D104" t="s">
        <v>251</v>
      </c>
      <c r="E104" t="s">
        <v>758</v>
      </c>
      <c r="F104" t="s">
        <v>675</v>
      </c>
      <c r="G104" s="98">
        <v>28856</v>
      </c>
      <c r="H104" s="101">
        <f t="shared" ca="1" si="2"/>
        <v>47</v>
      </c>
      <c r="I104" s="100">
        <v>40391</v>
      </c>
      <c r="J104" s="26" t="s">
        <v>13</v>
      </c>
      <c r="K104" s="26" t="s">
        <v>218</v>
      </c>
      <c r="L104" s="26" t="s">
        <v>218</v>
      </c>
      <c r="M104" s="26" t="s">
        <v>321</v>
      </c>
      <c r="N104" s="26" t="s">
        <v>322</v>
      </c>
      <c r="O104" s="98">
        <v>40391</v>
      </c>
      <c r="P104" s="26" t="s">
        <v>407</v>
      </c>
      <c r="Q104" s="26" t="s">
        <v>1319</v>
      </c>
      <c r="R104" s="26" t="s">
        <v>193</v>
      </c>
      <c r="S104" s="26" t="s">
        <v>174</v>
      </c>
      <c r="U104" s="26" t="s">
        <v>1</v>
      </c>
      <c r="V104" s="26" t="s">
        <v>909</v>
      </c>
      <c r="W104" s="204">
        <f t="shared" ca="1" si="3"/>
        <v>15</v>
      </c>
      <c r="X104" s="207" t="str">
        <f ca="1">_xlfn.XLOOKUP(H104,[2]Tranches!$D$3:$D$63,[2]Tranches!$E$3:$E$63,0,0)</f>
        <v>45-49</v>
      </c>
      <c r="Y104" s="207" t="str">
        <f ca="1">_xlfn.XLOOKUP(W104,[2]Tranches!$G$3:$G$63,[2]Tranches!$H$3:$H$63,0,0)</f>
        <v>15-19</v>
      </c>
    </row>
    <row r="105" spans="1:25">
      <c r="A105" s="35" t="s">
        <v>167</v>
      </c>
      <c r="B105" s="26">
        <v>484</v>
      </c>
      <c r="C105" s="26" t="s">
        <v>1024</v>
      </c>
      <c r="D105" t="s">
        <v>234</v>
      </c>
      <c r="E105" t="s">
        <v>759</v>
      </c>
      <c r="F105" t="s">
        <v>675</v>
      </c>
      <c r="G105" s="98">
        <v>31327</v>
      </c>
      <c r="H105" s="101">
        <f t="shared" ca="1" si="2"/>
        <v>40</v>
      </c>
      <c r="I105" s="100">
        <v>40391</v>
      </c>
      <c r="J105" s="26" t="s">
        <v>13</v>
      </c>
      <c r="K105" s="26" t="s">
        <v>183</v>
      </c>
      <c r="L105" s="26" t="s">
        <v>210</v>
      </c>
      <c r="M105" s="26" t="s">
        <v>219</v>
      </c>
      <c r="N105" s="26" t="s">
        <v>250</v>
      </c>
      <c r="O105" s="98">
        <v>40391</v>
      </c>
      <c r="P105" s="26" t="s">
        <v>211</v>
      </c>
      <c r="Q105" s="26" t="s">
        <v>1319</v>
      </c>
      <c r="R105" s="26" t="s">
        <v>137</v>
      </c>
      <c r="S105" s="26" t="s">
        <v>174</v>
      </c>
      <c r="U105" s="26" t="s">
        <v>1</v>
      </c>
      <c r="V105" s="26" t="s">
        <v>909</v>
      </c>
      <c r="W105" s="204">
        <f t="shared" ca="1" si="3"/>
        <v>15</v>
      </c>
      <c r="X105" s="207" t="str">
        <f ca="1">_xlfn.XLOOKUP(H105,[2]Tranches!$D$3:$D$63,[2]Tranches!$E$3:$E$63,0,0)</f>
        <v>40-44</v>
      </c>
      <c r="Y105" s="207" t="str">
        <f ca="1">_xlfn.XLOOKUP(W105,[2]Tranches!$G$3:$G$63,[2]Tranches!$H$3:$H$63,0,0)</f>
        <v>15-19</v>
      </c>
    </row>
    <row r="106" spans="1:25">
      <c r="A106" s="35" t="s">
        <v>167</v>
      </c>
      <c r="B106" s="26">
        <v>489</v>
      </c>
      <c r="C106" s="26" t="s">
        <v>1059</v>
      </c>
      <c r="D106" t="s">
        <v>209</v>
      </c>
      <c r="E106" t="s">
        <v>760</v>
      </c>
      <c r="F106" t="s">
        <v>675</v>
      </c>
      <c r="G106" s="98">
        <v>31236</v>
      </c>
      <c r="H106" s="101">
        <f t="shared" ca="1" si="2"/>
        <v>40</v>
      </c>
      <c r="I106" s="100">
        <v>40391</v>
      </c>
      <c r="J106" s="26" t="s">
        <v>13</v>
      </c>
      <c r="K106" s="26" t="s">
        <v>266</v>
      </c>
      <c r="L106" s="26" t="s">
        <v>267</v>
      </c>
      <c r="M106" s="26" t="s">
        <v>361</v>
      </c>
      <c r="N106" s="26" t="s">
        <v>408</v>
      </c>
      <c r="O106" s="98">
        <v>40391</v>
      </c>
      <c r="P106" s="26" t="s">
        <v>269</v>
      </c>
      <c r="Q106" s="26" t="s">
        <v>1321</v>
      </c>
      <c r="R106" s="26" t="s">
        <v>135</v>
      </c>
      <c r="S106" s="26" t="s">
        <v>174</v>
      </c>
      <c r="U106" s="26" t="s">
        <v>1</v>
      </c>
      <c r="V106" s="26" t="s">
        <v>909</v>
      </c>
      <c r="W106" s="204">
        <f t="shared" ca="1" si="3"/>
        <v>15</v>
      </c>
      <c r="X106" s="207" t="str">
        <f ca="1">_xlfn.XLOOKUP(H106,[2]Tranches!$D$3:$D$63,[2]Tranches!$E$3:$E$63,0,0)</f>
        <v>40-44</v>
      </c>
      <c r="Y106" s="207" t="str">
        <f ca="1">_xlfn.XLOOKUP(W106,[2]Tranches!$G$3:$G$63,[2]Tranches!$H$3:$H$63,0,0)</f>
        <v>15-19</v>
      </c>
    </row>
    <row r="107" spans="1:25">
      <c r="A107" s="35" t="s">
        <v>167</v>
      </c>
      <c r="B107" s="26">
        <v>490</v>
      </c>
      <c r="C107" s="26" t="s">
        <v>946</v>
      </c>
      <c r="D107" t="s">
        <v>356</v>
      </c>
      <c r="E107" t="s">
        <v>761</v>
      </c>
      <c r="F107" t="s">
        <v>675</v>
      </c>
      <c r="G107" s="98">
        <v>29221</v>
      </c>
      <c r="H107" s="101">
        <f t="shared" ca="1" si="2"/>
        <v>46</v>
      </c>
      <c r="I107" s="100">
        <v>40391</v>
      </c>
      <c r="J107" s="26" t="s">
        <v>13</v>
      </c>
      <c r="K107" s="26" t="s">
        <v>243</v>
      </c>
      <c r="L107" s="26" t="s">
        <v>324</v>
      </c>
      <c r="M107" s="26" t="s">
        <v>325</v>
      </c>
      <c r="N107" s="26" t="s">
        <v>409</v>
      </c>
      <c r="O107" s="98">
        <v>40391</v>
      </c>
      <c r="P107" s="26" t="s">
        <v>285</v>
      </c>
      <c r="Q107" s="26" t="s">
        <v>248</v>
      </c>
      <c r="R107" s="26" t="s">
        <v>137</v>
      </c>
      <c r="S107" s="26" t="s">
        <v>174</v>
      </c>
      <c r="U107" s="26" t="s">
        <v>1</v>
      </c>
      <c r="V107" s="26" t="s">
        <v>909</v>
      </c>
      <c r="W107" s="204">
        <f t="shared" ca="1" si="3"/>
        <v>15</v>
      </c>
      <c r="X107" s="207" t="str">
        <f ca="1">_xlfn.XLOOKUP(H107,[2]Tranches!$D$3:$D$63,[2]Tranches!$E$3:$E$63,0,0)</f>
        <v>45-49</v>
      </c>
      <c r="Y107" s="207" t="str">
        <f ca="1">_xlfn.XLOOKUP(W107,[2]Tranches!$G$3:$G$63,[2]Tranches!$H$3:$H$63,0,0)</f>
        <v>15-19</v>
      </c>
    </row>
    <row r="108" spans="1:25">
      <c r="A108" s="35" t="s">
        <v>167</v>
      </c>
      <c r="B108" s="26">
        <v>493</v>
      </c>
      <c r="C108" s="26" t="s">
        <v>1198</v>
      </c>
      <c r="D108" t="s">
        <v>335</v>
      </c>
      <c r="E108" t="s">
        <v>762</v>
      </c>
      <c r="F108" t="s">
        <v>675</v>
      </c>
      <c r="G108" s="98">
        <v>26035</v>
      </c>
      <c r="H108" s="101">
        <f t="shared" ca="1" si="2"/>
        <v>54</v>
      </c>
      <c r="I108" s="100">
        <v>40391</v>
      </c>
      <c r="J108" s="26" t="s">
        <v>13</v>
      </c>
      <c r="K108" s="26" t="s">
        <v>243</v>
      </c>
      <c r="L108" s="26" t="s">
        <v>324</v>
      </c>
      <c r="M108" s="26" t="s">
        <v>325</v>
      </c>
      <c r="N108" s="26" t="s">
        <v>351</v>
      </c>
      <c r="O108" s="98">
        <v>40391</v>
      </c>
      <c r="P108" s="26" t="s">
        <v>285</v>
      </c>
      <c r="Q108" s="26" t="s">
        <v>248</v>
      </c>
      <c r="R108" s="26" t="s">
        <v>137</v>
      </c>
      <c r="S108" s="26" t="s">
        <v>174</v>
      </c>
      <c r="U108" s="26" t="s">
        <v>1</v>
      </c>
      <c r="V108" s="26" t="s">
        <v>909</v>
      </c>
      <c r="W108" s="204">
        <f t="shared" ca="1" si="3"/>
        <v>15</v>
      </c>
      <c r="X108" s="207" t="str">
        <f ca="1">_xlfn.XLOOKUP(H108,[2]Tranches!$D$3:$D$63,[2]Tranches!$E$3:$E$63,0,0)</f>
        <v>50-54</v>
      </c>
      <c r="Y108" s="207" t="str">
        <f ca="1">_xlfn.XLOOKUP(W108,[2]Tranches!$G$3:$G$63,[2]Tranches!$H$3:$H$63,0,0)</f>
        <v>15-19</v>
      </c>
    </row>
    <row r="109" spans="1:25">
      <c r="A109" s="35" t="s">
        <v>167</v>
      </c>
      <c r="B109" s="26">
        <v>495</v>
      </c>
      <c r="C109" s="26" t="s">
        <v>1097</v>
      </c>
      <c r="D109" t="s">
        <v>410</v>
      </c>
      <c r="E109" t="s">
        <v>763</v>
      </c>
      <c r="F109" t="s">
        <v>675</v>
      </c>
      <c r="G109" s="98">
        <v>30682</v>
      </c>
      <c r="H109" s="101">
        <f t="shared" ca="1" si="2"/>
        <v>42</v>
      </c>
      <c r="I109" s="100">
        <v>40391</v>
      </c>
      <c r="J109" s="26" t="s">
        <v>13</v>
      </c>
      <c r="K109" s="26" t="s">
        <v>183</v>
      </c>
      <c r="L109" s="26" t="s">
        <v>184</v>
      </c>
      <c r="M109" s="26" t="s">
        <v>411</v>
      </c>
      <c r="N109" s="26" t="s">
        <v>412</v>
      </c>
      <c r="O109" s="98">
        <v>40391</v>
      </c>
      <c r="P109" s="26" t="s">
        <v>255</v>
      </c>
      <c r="Q109" s="26" t="s">
        <v>1319</v>
      </c>
      <c r="R109" s="26" t="s">
        <v>137</v>
      </c>
      <c r="S109" s="26" t="s">
        <v>174</v>
      </c>
      <c r="U109" s="26" t="s">
        <v>1</v>
      </c>
      <c r="V109" s="26" t="s">
        <v>909</v>
      </c>
      <c r="W109" s="204">
        <f t="shared" ca="1" si="3"/>
        <v>15</v>
      </c>
      <c r="X109" s="207" t="str">
        <f ca="1">_xlfn.XLOOKUP(H109,[2]Tranches!$D$3:$D$63,[2]Tranches!$E$3:$E$63,0,0)</f>
        <v>40-44</v>
      </c>
      <c r="Y109" s="207" t="str">
        <f ca="1">_xlfn.XLOOKUP(W109,[2]Tranches!$G$3:$G$63,[2]Tranches!$H$3:$H$63,0,0)</f>
        <v>15-19</v>
      </c>
    </row>
    <row r="110" spans="1:25">
      <c r="A110" s="35" t="s">
        <v>167</v>
      </c>
      <c r="B110" s="26">
        <v>501</v>
      </c>
      <c r="C110" s="26" t="s">
        <v>1107</v>
      </c>
      <c r="D110" t="s">
        <v>251</v>
      </c>
      <c r="E110" t="s">
        <v>764</v>
      </c>
      <c r="F110" t="s">
        <v>675</v>
      </c>
      <c r="G110" s="98">
        <v>28191</v>
      </c>
      <c r="H110" s="101">
        <f t="shared" ca="1" si="2"/>
        <v>49</v>
      </c>
      <c r="I110" s="100">
        <v>40406</v>
      </c>
      <c r="J110" s="26" t="s">
        <v>13</v>
      </c>
      <c r="K110" s="26" t="s">
        <v>218</v>
      </c>
      <c r="L110" s="26" t="s">
        <v>218</v>
      </c>
      <c r="M110" s="26" t="s">
        <v>191</v>
      </c>
      <c r="N110" s="26" t="s">
        <v>192</v>
      </c>
      <c r="O110" s="98">
        <v>40406</v>
      </c>
      <c r="P110" s="26" t="s">
        <v>221</v>
      </c>
      <c r="Q110" s="26" t="s">
        <v>1319</v>
      </c>
      <c r="R110" s="26" t="s">
        <v>193</v>
      </c>
      <c r="S110" s="26" t="s">
        <v>174</v>
      </c>
      <c r="U110" s="26" t="s">
        <v>1</v>
      </c>
      <c r="V110" s="26" t="s">
        <v>909</v>
      </c>
      <c r="W110" s="204">
        <f t="shared" ca="1" si="3"/>
        <v>15</v>
      </c>
      <c r="X110" s="207" t="str">
        <f ca="1">_xlfn.XLOOKUP(H110,[2]Tranches!$D$3:$D$63,[2]Tranches!$E$3:$E$63,0,0)</f>
        <v>45-49</v>
      </c>
      <c r="Y110" s="207" t="str">
        <f ca="1">_xlfn.XLOOKUP(W110,[2]Tranches!$G$3:$G$63,[2]Tranches!$H$3:$H$63,0,0)</f>
        <v>15-19</v>
      </c>
    </row>
    <row r="111" spans="1:25">
      <c r="A111" s="35" t="s">
        <v>167</v>
      </c>
      <c r="B111" s="26">
        <v>505</v>
      </c>
      <c r="C111" s="26" t="s">
        <v>1239</v>
      </c>
      <c r="D111" t="s">
        <v>217</v>
      </c>
      <c r="E111" t="s">
        <v>689</v>
      </c>
      <c r="F111" t="s">
        <v>675</v>
      </c>
      <c r="G111" s="98">
        <v>31778</v>
      </c>
      <c r="H111" s="101">
        <f t="shared" ca="1" si="2"/>
        <v>39</v>
      </c>
      <c r="I111" s="100">
        <v>40391</v>
      </c>
      <c r="J111" s="26" t="s">
        <v>13</v>
      </c>
      <c r="K111" s="26" t="s">
        <v>311</v>
      </c>
      <c r="L111" s="26" t="s">
        <v>387</v>
      </c>
      <c r="M111" s="26" t="s">
        <v>413</v>
      </c>
      <c r="N111" s="26" t="s">
        <v>414</v>
      </c>
      <c r="O111" s="98">
        <v>40391</v>
      </c>
      <c r="P111" s="26" t="s">
        <v>315</v>
      </c>
      <c r="Q111" s="26" t="s">
        <v>311</v>
      </c>
      <c r="R111" s="26" t="s">
        <v>137</v>
      </c>
      <c r="S111" s="26" t="s">
        <v>174</v>
      </c>
      <c r="U111" s="26" t="s">
        <v>1</v>
      </c>
      <c r="V111" s="26" t="s">
        <v>909</v>
      </c>
      <c r="W111" s="204">
        <f t="shared" ca="1" si="3"/>
        <v>15</v>
      </c>
      <c r="X111" s="207" t="str">
        <f ca="1">_xlfn.XLOOKUP(H111,[2]Tranches!$D$3:$D$63,[2]Tranches!$E$3:$E$63,0,0)</f>
        <v>35-39</v>
      </c>
      <c r="Y111" s="207" t="str">
        <f ca="1">_xlfn.XLOOKUP(W111,[2]Tranches!$G$3:$G$63,[2]Tranches!$H$3:$H$63,0,0)</f>
        <v>15-19</v>
      </c>
    </row>
    <row r="112" spans="1:25">
      <c r="A112" s="35" t="s">
        <v>167</v>
      </c>
      <c r="B112" s="26">
        <v>509</v>
      </c>
      <c r="C112" s="26" t="s">
        <v>1069</v>
      </c>
      <c r="D112" t="s">
        <v>1068</v>
      </c>
      <c r="E112" t="s">
        <v>765</v>
      </c>
      <c r="F112" t="s">
        <v>677</v>
      </c>
      <c r="G112" s="98">
        <v>30915</v>
      </c>
      <c r="H112" s="101">
        <f t="shared" ca="1" si="2"/>
        <v>41</v>
      </c>
      <c r="I112" s="100">
        <v>40391</v>
      </c>
      <c r="J112" s="26" t="s">
        <v>13</v>
      </c>
      <c r="K112" s="26" t="s">
        <v>311</v>
      </c>
      <c r="L112" s="26" t="s">
        <v>379</v>
      </c>
      <c r="M112" s="26" t="s">
        <v>337</v>
      </c>
      <c r="N112" s="26" t="s">
        <v>415</v>
      </c>
      <c r="O112" s="98">
        <v>40391</v>
      </c>
      <c r="P112" s="26" t="s">
        <v>305</v>
      </c>
      <c r="Q112" s="26" t="s">
        <v>311</v>
      </c>
      <c r="R112" s="26" t="s">
        <v>137</v>
      </c>
      <c r="S112" s="26" t="s">
        <v>174</v>
      </c>
      <c r="U112" s="26" t="s">
        <v>1</v>
      </c>
      <c r="V112" s="26" t="s">
        <v>909</v>
      </c>
      <c r="W112" s="204">
        <f t="shared" ca="1" si="3"/>
        <v>15</v>
      </c>
      <c r="X112" s="207" t="str">
        <f ca="1">_xlfn.XLOOKUP(H112,[2]Tranches!$D$3:$D$63,[2]Tranches!$E$3:$E$63,0,0)</f>
        <v>40-44</v>
      </c>
      <c r="Y112" s="207" t="str">
        <f ca="1">_xlfn.XLOOKUP(W112,[2]Tranches!$G$3:$G$63,[2]Tranches!$H$3:$H$63,0,0)</f>
        <v>15-19</v>
      </c>
    </row>
    <row r="113" spans="1:25">
      <c r="A113" s="35" t="s">
        <v>167</v>
      </c>
      <c r="B113" s="26">
        <v>510</v>
      </c>
      <c r="C113" s="26" t="s">
        <v>1205</v>
      </c>
      <c r="D113" t="s">
        <v>416</v>
      </c>
      <c r="E113" t="s">
        <v>766</v>
      </c>
      <c r="F113" t="s">
        <v>675</v>
      </c>
      <c r="G113" s="98">
        <v>30316</v>
      </c>
      <c r="H113" s="101">
        <f t="shared" ca="1" si="2"/>
        <v>43</v>
      </c>
      <c r="I113" s="100">
        <v>40391</v>
      </c>
      <c r="J113" s="26" t="s">
        <v>13</v>
      </c>
      <c r="K113" s="26" t="s">
        <v>183</v>
      </c>
      <c r="L113" s="26" t="s">
        <v>210</v>
      </c>
      <c r="M113" s="26" t="s">
        <v>215</v>
      </c>
      <c r="N113" s="26" t="s">
        <v>216</v>
      </c>
      <c r="O113" s="98">
        <v>40391</v>
      </c>
      <c r="P113" s="26" t="s">
        <v>211</v>
      </c>
      <c r="Q113" s="26" t="s">
        <v>1319</v>
      </c>
      <c r="R113" s="26" t="s">
        <v>137</v>
      </c>
      <c r="S113" s="26" t="s">
        <v>174</v>
      </c>
      <c r="U113" s="26" t="s">
        <v>1</v>
      </c>
      <c r="V113" s="26" t="s">
        <v>909</v>
      </c>
      <c r="W113" s="204">
        <f t="shared" ca="1" si="3"/>
        <v>15</v>
      </c>
      <c r="X113" s="207" t="str">
        <f ca="1">_xlfn.XLOOKUP(H113,[2]Tranches!$D$3:$D$63,[2]Tranches!$E$3:$E$63,0,0)</f>
        <v>40-44</v>
      </c>
      <c r="Y113" s="207" t="str">
        <f ca="1">_xlfn.XLOOKUP(W113,[2]Tranches!$G$3:$G$63,[2]Tranches!$H$3:$H$63,0,0)</f>
        <v>15-19</v>
      </c>
    </row>
    <row r="114" spans="1:25">
      <c r="A114" s="35" t="s">
        <v>167</v>
      </c>
      <c r="B114" s="26">
        <v>511</v>
      </c>
      <c r="C114" s="26" t="s">
        <v>940</v>
      </c>
      <c r="D114" t="s">
        <v>417</v>
      </c>
      <c r="E114" t="s">
        <v>767</v>
      </c>
      <c r="F114" t="s">
        <v>675</v>
      </c>
      <c r="G114" s="98">
        <v>30388</v>
      </c>
      <c r="H114" s="101">
        <f t="shared" ca="1" si="2"/>
        <v>43</v>
      </c>
      <c r="I114" s="100">
        <v>40391</v>
      </c>
      <c r="J114" s="26" t="s">
        <v>13</v>
      </c>
      <c r="K114" s="26" t="s">
        <v>183</v>
      </c>
      <c r="L114" s="26" t="s">
        <v>184</v>
      </c>
      <c r="M114" s="26" t="s">
        <v>331</v>
      </c>
      <c r="N114" s="26" t="s">
        <v>418</v>
      </c>
      <c r="O114" s="98">
        <v>40391</v>
      </c>
      <c r="P114" s="26" t="s">
        <v>236</v>
      </c>
      <c r="Q114" s="26" t="s">
        <v>1319</v>
      </c>
      <c r="R114" s="26" t="s">
        <v>137</v>
      </c>
      <c r="S114" s="26" t="s">
        <v>174</v>
      </c>
      <c r="U114" s="26" t="s">
        <v>1</v>
      </c>
      <c r="V114" s="26" t="s">
        <v>909</v>
      </c>
      <c r="W114" s="204">
        <f t="shared" ca="1" si="3"/>
        <v>15</v>
      </c>
      <c r="X114" s="207" t="str">
        <f ca="1">_xlfn.XLOOKUP(H114,[2]Tranches!$D$3:$D$63,[2]Tranches!$E$3:$E$63,0,0)</f>
        <v>40-44</v>
      </c>
      <c r="Y114" s="207" t="str">
        <f ca="1">_xlfn.XLOOKUP(W114,[2]Tranches!$G$3:$G$63,[2]Tranches!$H$3:$H$63,0,0)</f>
        <v>15-19</v>
      </c>
    </row>
    <row r="115" spans="1:25">
      <c r="A115" s="35" t="s">
        <v>167</v>
      </c>
      <c r="B115" s="26">
        <v>513</v>
      </c>
      <c r="C115" s="26" t="s">
        <v>1042</v>
      </c>
      <c r="D115" t="s">
        <v>202</v>
      </c>
      <c r="E115" t="s">
        <v>687</v>
      </c>
      <c r="F115" t="s">
        <v>675</v>
      </c>
      <c r="G115" s="98">
        <v>25333</v>
      </c>
      <c r="H115" s="101">
        <f t="shared" ca="1" si="2"/>
        <v>56</v>
      </c>
      <c r="I115" s="100">
        <v>40391</v>
      </c>
      <c r="J115" s="26" t="s">
        <v>13</v>
      </c>
      <c r="K115" s="26" t="s">
        <v>183</v>
      </c>
      <c r="L115" s="26" t="s">
        <v>340</v>
      </c>
      <c r="M115" s="26" t="s">
        <v>1041</v>
      </c>
      <c r="N115" s="26" t="s">
        <v>419</v>
      </c>
      <c r="O115" s="98">
        <v>40391</v>
      </c>
      <c r="P115" s="26" t="s">
        <v>208</v>
      </c>
      <c r="Q115" s="26" t="s">
        <v>1319</v>
      </c>
      <c r="R115" s="26" t="s">
        <v>137</v>
      </c>
      <c r="S115" s="26" t="s">
        <v>174</v>
      </c>
      <c r="U115" s="26" t="s">
        <v>1</v>
      </c>
      <c r="V115" s="26" t="s">
        <v>909</v>
      </c>
      <c r="W115" s="204">
        <f t="shared" ca="1" si="3"/>
        <v>15</v>
      </c>
      <c r="X115" s="207" t="str">
        <f ca="1">_xlfn.XLOOKUP(H115,[2]Tranches!$D$3:$D$63,[2]Tranches!$E$3:$E$63,0,0)</f>
        <v>55-59</v>
      </c>
      <c r="Y115" s="207" t="str">
        <f ca="1">_xlfn.XLOOKUP(W115,[2]Tranches!$G$3:$G$63,[2]Tranches!$H$3:$H$63,0,0)</f>
        <v>15-19</v>
      </c>
    </row>
    <row r="116" spans="1:25">
      <c r="A116" s="35" t="s">
        <v>167</v>
      </c>
      <c r="B116" s="26">
        <v>515</v>
      </c>
      <c r="C116" s="26" t="s">
        <v>921</v>
      </c>
      <c r="D116" t="s">
        <v>298</v>
      </c>
      <c r="E116" t="s">
        <v>687</v>
      </c>
      <c r="F116" t="s">
        <v>675</v>
      </c>
      <c r="G116" s="98">
        <v>30215</v>
      </c>
      <c r="H116" s="101">
        <f t="shared" ca="1" si="2"/>
        <v>43</v>
      </c>
      <c r="I116" s="100">
        <v>40391</v>
      </c>
      <c r="J116" s="26" t="s">
        <v>13</v>
      </c>
      <c r="K116" s="26" t="s">
        <v>378</v>
      </c>
      <c r="L116" s="26" t="s">
        <v>906</v>
      </c>
      <c r="M116" s="26" t="s">
        <v>420</v>
      </c>
      <c r="N116" s="26" t="s">
        <v>421</v>
      </c>
      <c r="O116" s="98">
        <v>40391</v>
      </c>
      <c r="P116" s="26" t="s">
        <v>305</v>
      </c>
      <c r="Q116" s="26" t="s">
        <v>1338</v>
      </c>
      <c r="R116" s="26" t="s">
        <v>193</v>
      </c>
      <c r="S116" s="26" t="s">
        <v>174</v>
      </c>
      <c r="U116" s="26" t="s">
        <v>1</v>
      </c>
      <c r="V116" s="26" t="s">
        <v>909</v>
      </c>
      <c r="W116" s="204">
        <f t="shared" ca="1" si="3"/>
        <v>15</v>
      </c>
      <c r="X116" s="207" t="str">
        <f ca="1">_xlfn.XLOOKUP(H116,[2]Tranches!$D$3:$D$63,[2]Tranches!$E$3:$E$63,0,0)</f>
        <v>40-44</v>
      </c>
      <c r="Y116" s="207" t="str">
        <f ca="1">_xlfn.XLOOKUP(W116,[2]Tranches!$G$3:$G$63,[2]Tranches!$H$3:$H$63,0,0)</f>
        <v>15-19</v>
      </c>
    </row>
    <row r="117" spans="1:25">
      <c r="A117" s="35" t="s">
        <v>167</v>
      </c>
      <c r="B117" s="26">
        <v>526</v>
      </c>
      <c r="C117" s="26" t="s">
        <v>1267</v>
      </c>
      <c r="D117" t="s">
        <v>188</v>
      </c>
      <c r="E117" t="s">
        <v>768</v>
      </c>
      <c r="F117" t="s">
        <v>675</v>
      </c>
      <c r="G117" s="98">
        <v>26160</v>
      </c>
      <c r="H117" s="101">
        <f t="shared" ca="1" si="2"/>
        <v>54</v>
      </c>
      <c r="I117" s="100">
        <v>40391</v>
      </c>
      <c r="J117" s="26" t="s">
        <v>13</v>
      </c>
      <c r="K117" s="26" t="s">
        <v>378</v>
      </c>
      <c r="L117" s="26" t="s">
        <v>906</v>
      </c>
      <c r="M117" s="26" t="s">
        <v>422</v>
      </c>
      <c r="N117" s="26" t="s">
        <v>423</v>
      </c>
      <c r="O117" s="98">
        <v>40391</v>
      </c>
      <c r="P117" s="26" t="s">
        <v>424</v>
      </c>
      <c r="Q117" s="26" t="s">
        <v>1338</v>
      </c>
      <c r="R117" s="26" t="s">
        <v>193</v>
      </c>
      <c r="S117" s="26" t="s">
        <v>174</v>
      </c>
      <c r="U117" s="26" t="s">
        <v>1</v>
      </c>
      <c r="V117" s="26" t="s">
        <v>909</v>
      </c>
      <c r="W117" s="204">
        <f t="shared" ca="1" si="3"/>
        <v>15</v>
      </c>
      <c r="X117" s="207" t="str">
        <f ca="1">_xlfn.XLOOKUP(H117,[2]Tranches!$D$3:$D$63,[2]Tranches!$E$3:$E$63,0,0)</f>
        <v>50-54</v>
      </c>
      <c r="Y117" s="207" t="str">
        <f ca="1">_xlfn.XLOOKUP(W117,[2]Tranches!$G$3:$G$63,[2]Tranches!$H$3:$H$63,0,0)</f>
        <v>15-19</v>
      </c>
    </row>
    <row r="118" spans="1:25">
      <c r="A118" s="35" t="s">
        <v>167</v>
      </c>
      <c r="B118" s="26">
        <v>529</v>
      </c>
      <c r="C118" s="26" t="s">
        <v>944</v>
      </c>
      <c r="D118" t="s">
        <v>356</v>
      </c>
      <c r="E118" t="s">
        <v>680</v>
      </c>
      <c r="F118" t="s">
        <v>675</v>
      </c>
      <c r="G118" s="98">
        <v>27653</v>
      </c>
      <c r="H118" s="101">
        <f t="shared" ca="1" si="2"/>
        <v>50</v>
      </c>
      <c r="I118" s="100">
        <v>40391</v>
      </c>
      <c r="J118" s="26" t="s">
        <v>13</v>
      </c>
      <c r="K118" s="26" t="s">
        <v>183</v>
      </c>
      <c r="L118" s="26" t="s">
        <v>190</v>
      </c>
      <c r="M118" s="26" t="s">
        <v>219</v>
      </c>
      <c r="N118" s="26" t="s">
        <v>250</v>
      </c>
      <c r="O118" s="98">
        <v>40391</v>
      </c>
      <c r="P118" s="26" t="s">
        <v>187</v>
      </c>
      <c r="Q118" s="26" t="s">
        <v>1319</v>
      </c>
      <c r="R118" s="26" t="s">
        <v>137</v>
      </c>
      <c r="S118" s="26" t="s">
        <v>174</v>
      </c>
      <c r="U118" s="26" t="s">
        <v>1</v>
      </c>
      <c r="V118" s="26" t="s">
        <v>909</v>
      </c>
      <c r="W118" s="204">
        <f t="shared" ca="1" si="3"/>
        <v>15</v>
      </c>
      <c r="X118" s="207" t="str">
        <f ca="1">_xlfn.XLOOKUP(H118,[2]Tranches!$D$3:$D$63,[2]Tranches!$E$3:$E$63,0,0)</f>
        <v>50-54</v>
      </c>
      <c r="Y118" s="207" t="str">
        <f ca="1">_xlfn.XLOOKUP(W118,[2]Tranches!$G$3:$G$63,[2]Tranches!$H$3:$H$63,0,0)</f>
        <v>15-19</v>
      </c>
    </row>
    <row r="119" spans="1:25">
      <c r="A119" s="35" t="s">
        <v>167</v>
      </c>
      <c r="B119" s="26">
        <v>530</v>
      </c>
      <c r="C119" s="26" t="s">
        <v>1096</v>
      </c>
      <c r="D119" t="s">
        <v>410</v>
      </c>
      <c r="E119" t="s">
        <v>769</v>
      </c>
      <c r="F119" t="s">
        <v>675</v>
      </c>
      <c r="G119" s="98">
        <v>30236</v>
      </c>
      <c r="H119" s="101">
        <f t="shared" ca="1" si="2"/>
        <v>43</v>
      </c>
      <c r="I119" s="100">
        <v>40391</v>
      </c>
      <c r="J119" s="26" t="s">
        <v>13</v>
      </c>
      <c r="K119" s="26" t="s">
        <v>183</v>
      </c>
      <c r="L119" s="26" t="s">
        <v>190</v>
      </c>
      <c r="M119" s="26" t="s">
        <v>219</v>
      </c>
      <c r="N119" s="26" t="s">
        <v>250</v>
      </c>
      <c r="O119" s="98">
        <v>40391</v>
      </c>
      <c r="P119" s="26" t="s">
        <v>187</v>
      </c>
      <c r="Q119" s="26" t="s">
        <v>1319</v>
      </c>
      <c r="R119" s="26" t="s">
        <v>193</v>
      </c>
      <c r="S119" s="26" t="s">
        <v>174</v>
      </c>
      <c r="U119" s="26" t="s">
        <v>1</v>
      </c>
      <c r="V119" s="26" t="s">
        <v>909</v>
      </c>
      <c r="W119" s="204">
        <f t="shared" ca="1" si="3"/>
        <v>15</v>
      </c>
      <c r="X119" s="207" t="str">
        <f ca="1">_xlfn.XLOOKUP(H119,[2]Tranches!$D$3:$D$63,[2]Tranches!$E$3:$E$63,0,0)</f>
        <v>40-44</v>
      </c>
      <c r="Y119" s="207" t="str">
        <f ca="1">_xlfn.XLOOKUP(W119,[2]Tranches!$G$3:$G$63,[2]Tranches!$H$3:$H$63,0,0)</f>
        <v>15-19</v>
      </c>
    </row>
    <row r="120" spans="1:25">
      <c r="A120" s="35" t="s">
        <v>167</v>
      </c>
      <c r="B120" s="26">
        <v>537</v>
      </c>
      <c r="C120" s="26" t="s">
        <v>1022</v>
      </c>
      <c r="D120" t="s">
        <v>234</v>
      </c>
      <c r="E120" t="s">
        <v>771</v>
      </c>
      <c r="F120" t="s">
        <v>677</v>
      </c>
      <c r="G120" s="98">
        <v>30646</v>
      </c>
      <c r="H120" s="101">
        <f t="shared" ca="1" si="2"/>
        <v>42</v>
      </c>
      <c r="I120" s="100">
        <v>40391</v>
      </c>
      <c r="J120" s="26" t="s">
        <v>13</v>
      </c>
      <c r="K120" s="26" t="s">
        <v>183</v>
      </c>
      <c r="L120" s="26" t="s">
        <v>344</v>
      </c>
      <c r="M120" s="26" t="s">
        <v>426</v>
      </c>
      <c r="N120" s="26" t="s">
        <v>427</v>
      </c>
      <c r="O120" s="98">
        <v>40391</v>
      </c>
      <c r="P120" s="26" t="s">
        <v>428</v>
      </c>
      <c r="Q120" s="26" t="s">
        <v>1320</v>
      </c>
      <c r="R120" s="26" t="s">
        <v>193</v>
      </c>
      <c r="S120" s="26" t="s">
        <v>174</v>
      </c>
      <c r="U120" s="26" t="s">
        <v>1</v>
      </c>
      <c r="V120" s="26" t="s">
        <v>909</v>
      </c>
      <c r="W120" s="204">
        <f t="shared" ca="1" si="3"/>
        <v>15</v>
      </c>
      <c r="X120" s="207" t="str">
        <f ca="1">_xlfn.XLOOKUP(H120,[2]Tranches!$D$3:$D$63,[2]Tranches!$E$3:$E$63,0,0)</f>
        <v>40-44</v>
      </c>
      <c r="Y120" s="207" t="str">
        <f ca="1">_xlfn.XLOOKUP(W120,[2]Tranches!$G$3:$G$63,[2]Tranches!$H$3:$H$63,0,0)</f>
        <v>15-19</v>
      </c>
    </row>
    <row r="121" spans="1:25">
      <c r="A121" s="35" t="s">
        <v>167</v>
      </c>
      <c r="B121" s="26">
        <v>542</v>
      </c>
      <c r="C121" s="26" t="s">
        <v>977</v>
      </c>
      <c r="D121" t="s">
        <v>264</v>
      </c>
      <c r="E121" t="s">
        <v>773</v>
      </c>
      <c r="F121" t="s">
        <v>675</v>
      </c>
      <c r="G121" s="98">
        <v>29221</v>
      </c>
      <c r="H121" s="101">
        <f t="shared" ca="1" si="2"/>
        <v>46</v>
      </c>
      <c r="I121" s="100">
        <v>40391</v>
      </c>
      <c r="J121" s="26" t="s">
        <v>13</v>
      </c>
      <c r="K121" s="26" t="s">
        <v>218</v>
      </c>
      <c r="L121" s="26" t="s">
        <v>218</v>
      </c>
      <c r="M121" s="26" t="s">
        <v>219</v>
      </c>
      <c r="N121" s="26" t="s">
        <v>250</v>
      </c>
      <c r="O121" s="98">
        <v>40391</v>
      </c>
      <c r="P121" s="26" t="s">
        <v>273</v>
      </c>
      <c r="Q121" s="26" t="s">
        <v>1319</v>
      </c>
      <c r="R121" s="26" t="s">
        <v>193</v>
      </c>
      <c r="S121" s="26" t="s">
        <v>174</v>
      </c>
      <c r="U121" s="26" t="s">
        <v>1</v>
      </c>
      <c r="V121" s="26" t="s">
        <v>909</v>
      </c>
      <c r="W121" s="204">
        <f t="shared" ca="1" si="3"/>
        <v>15</v>
      </c>
      <c r="X121" s="207" t="str">
        <f ca="1">_xlfn.XLOOKUP(H121,[2]Tranches!$D$3:$D$63,[2]Tranches!$E$3:$E$63,0,0)</f>
        <v>45-49</v>
      </c>
      <c r="Y121" s="207" t="str">
        <f ca="1">_xlfn.XLOOKUP(W121,[2]Tranches!$G$3:$G$63,[2]Tranches!$H$3:$H$63,0,0)</f>
        <v>15-19</v>
      </c>
    </row>
    <row r="122" spans="1:25">
      <c r="A122" s="35" t="s">
        <v>167</v>
      </c>
      <c r="B122" s="26">
        <v>546</v>
      </c>
      <c r="C122" s="26" t="s">
        <v>1062</v>
      </c>
      <c r="D122" t="s">
        <v>209</v>
      </c>
      <c r="E122" t="s">
        <v>774</v>
      </c>
      <c r="F122" t="s">
        <v>675</v>
      </c>
      <c r="G122" s="98">
        <v>31283</v>
      </c>
      <c r="H122" s="101">
        <f t="shared" ca="1" si="2"/>
        <v>40</v>
      </c>
      <c r="I122" s="100">
        <v>40422</v>
      </c>
      <c r="J122" s="26" t="s">
        <v>13</v>
      </c>
      <c r="K122" s="26" t="s">
        <v>183</v>
      </c>
      <c r="L122" s="26" t="s">
        <v>190</v>
      </c>
      <c r="M122" s="26" t="s">
        <v>219</v>
      </c>
      <c r="N122" s="26" t="s">
        <v>250</v>
      </c>
      <c r="O122" s="98">
        <v>40422</v>
      </c>
      <c r="P122" s="26" t="s">
        <v>392</v>
      </c>
      <c r="Q122" s="26" t="s">
        <v>1319</v>
      </c>
      <c r="R122" s="26" t="s">
        <v>193</v>
      </c>
      <c r="S122" s="26" t="s">
        <v>174</v>
      </c>
      <c r="U122" s="26" t="s">
        <v>1</v>
      </c>
      <c r="V122" s="26" t="s">
        <v>909</v>
      </c>
      <c r="W122" s="204">
        <f t="shared" ca="1" si="3"/>
        <v>15</v>
      </c>
      <c r="X122" s="207" t="str">
        <f ca="1">_xlfn.XLOOKUP(H122,[2]Tranches!$D$3:$D$63,[2]Tranches!$E$3:$E$63,0,0)</f>
        <v>40-44</v>
      </c>
      <c r="Y122" s="207" t="str">
        <f ca="1">_xlfn.XLOOKUP(W122,[2]Tranches!$G$3:$G$63,[2]Tranches!$H$3:$H$63,0,0)</f>
        <v>15-19</v>
      </c>
    </row>
    <row r="123" spans="1:25">
      <c r="A123" s="35" t="s">
        <v>167</v>
      </c>
      <c r="B123" s="26">
        <v>555</v>
      </c>
      <c r="C123" s="26" t="s">
        <v>951</v>
      </c>
      <c r="D123" t="s">
        <v>431</v>
      </c>
      <c r="E123" t="s">
        <v>717</v>
      </c>
      <c r="F123" t="s">
        <v>675</v>
      </c>
      <c r="G123" s="98">
        <v>30317</v>
      </c>
      <c r="H123" s="101">
        <f t="shared" ca="1" si="2"/>
        <v>43</v>
      </c>
      <c r="I123" s="100">
        <v>40422</v>
      </c>
      <c r="J123" s="26" t="s">
        <v>13</v>
      </c>
      <c r="K123" s="26" t="s">
        <v>311</v>
      </c>
      <c r="L123" s="26" t="s">
        <v>387</v>
      </c>
      <c r="M123" s="26" t="s">
        <v>321</v>
      </c>
      <c r="N123" s="26" t="s">
        <v>432</v>
      </c>
      <c r="O123" s="98">
        <v>40422</v>
      </c>
      <c r="P123" s="26" t="s">
        <v>315</v>
      </c>
      <c r="Q123" s="26" t="s">
        <v>311</v>
      </c>
      <c r="R123" s="26" t="s">
        <v>137</v>
      </c>
      <c r="S123" s="26" t="s">
        <v>174</v>
      </c>
      <c r="U123" s="26" t="s">
        <v>1</v>
      </c>
      <c r="V123" s="26" t="s">
        <v>909</v>
      </c>
      <c r="W123" s="204">
        <f t="shared" ca="1" si="3"/>
        <v>15</v>
      </c>
      <c r="X123" s="207" t="str">
        <f ca="1">_xlfn.XLOOKUP(H123,[2]Tranches!$D$3:$D$63,[2]Tranches!$E$3:$E$63,0,0)</f>
        <v>40-44</v>
      </c>
      <c r="Y123" s="207" t="str">
        <f ca="1">_xlfn.XLOOKUP(W123,[2]Tranches!$G$3:$G$63,[2]Tranches!$H$3:$H$63,0,0)</f>
        <v>15-19</v>
      </c>
    </row>
    <row r="124" spans="1:25">
      <c r="A124" s="35" t="s">
        <v>167</v>
      </c>
      <c r="B124" s="26">
        <v>557</v>
      </c>
      <c r="C124" s="26" t="s">
        <v>1122</v>
      </c>
      <c r="D124" t="s">
        <v>296</v>
      </c>
      <c r="E124" t="s">
        <v>742</v>
      </c>
      <c r="F124" t="s">
        <v>675</v>
      </c>
      <c r="G124" s="98">
        <v>27395</v>
      </c>
      <c r="H124" s="101">
        <f t="shared" ca="1" si="2"/>
        <v>51</v>
      </c>
      <c r="I124" s="100">
        <v>40422</v>
      </c>
      <c r="J124" s="26" t="s">
        <v>13</v>
      </c>
      <c r="K124" s="26" t="s">
        <v>311</v>
      </c>
      <c r="L124" s="26" t="s">
        <v>387</v>
      </c>
      <c r="M124" s="26" t="s">
        <v>413</v>
      </c>
      <c r="N124" s="26" t="s">
        <v>348</v>
      </c>
      <c r="O124" s="98">
        <v>40422</v>
      </c>
      <c r="P124" s="26" t="s">
        <v>315</v>
      </c>
      <c r="Q124" s="26" t="s">
        <v>311</v>
      </c>
      <c r="R124" s="26" t="s">
        <v>137</v>
      </c>
      <c r="S124" s="26" t="s">
        <v>174</v>
      </c>
      <c r="U124" s="26" t="s">
        <v>1</v>
      </c>
      <c r="V124" s="26" t="s">
        <v>909</v>
      </c>
      <c r="W124" s="204">
        <f t="shared" ca="1" si="3"/>
        <v>15</v>
      </c>
      <c r="X124" s="207" t="str">
        <f ca="1">_xlfn.XLOOKUP(H124,[2]Tranches!$D$3:$D$63,[2]Tranches!$E$3:$E$63,0,0)</f>
        <v>50-54</v>
      </c>
      <c r="Y124" s="207" t="str">
        <f ca="1">_xlfn.XLOOKUP(W124,[2]Tranches!$G$3:$G$63,[2]Tranches!$H$3:$H$63,0,0)</f>
        <v>15-19</v>
      </c>
    </row>
    <row r="125" spans="1:25">
      <c r="A125" s="35" t="s">
        <v>167</v>
      </c>
      <c r="B125" s="26">
        <v>558</v>
      </c>
      <c r="C125" s="26" t="s">
        <v>980</v>
      </c>
      <c r="D125" t="s">
        <v>264</v>
      </c>
      <c r="E125" t="s">
        <v>775</v>
      </c>
      <c r="F125" t="s">
        <v>675</v>
      </c>
      <c r="G125" s="98">
        <v>31048</v>
      </c>
      <c r="H125" s="101">
        <f t="shared" ca="1" si="2"/>
        <v>41</v>
      </c>
      <c r="I125" s="100">
        <v>40422</v>
      </c>
      <c r="J125" s="26" t="s">
        <v>13</v>
      </c>
      <c r="K125" s="26" t="s">
        <v>311</v>
      </c>
      <c r="L125" s="26" t="s">
        <v>387</v>
      </c>
      <c r="M125" s="26" t="s">
        <v>321</v>
      </c>
      <c r="N125" s="26" t="s">
        <v>432</v>
      </c>
      <c r="O125" s="98">
        <v>40422</v>
      </c>
      <c r="P125" s="26" t="s">
        <v>315</v>
      </c>
      <c r="Q125" s="26" t="s">
        <v>311</v>
      </c>
      <c r="R125" s="26" t="s">
        <v>137</v>
      </c>
      <c r="S125" s="26" t="s">
        <v>174</v>
      </c>
      <c r="U125" s="26" t="s">
        <v>1</v>
      </c>
      <c r="V125" s="26" t="s">
        <v>909</v>
      </c>
      <c r="W125" s="204">
        <f t="shared" ca="1" si="3"/>
        <v>15</v>
      </c>
      <c r="X125" s="207" t="str">
        <f ca="1">_xlfn.XLOOKUP(H125,[2]Tranches!$D$3:$D$63,[2]Tranches!$E$3:$E$63,0,0)</f>
        <v>40-44</v>
      </c>
      <c r="Y125" s="207" t="str">
        <f ca="1">_xlfn.XLOOKUP(W125,[2]Tranches!$G$3:$G$63,[2]Tranches!$H$3:$H$63,0,0)</f>
        <v>15-19</v>
      </c>
    </row>
    <row r="126" spans="1:25">
      <c r="A126" s="35" t="s">
        <v>167</v>
      </c>
      <c r="B126" s="26">
        <v>565</v>
      </c>
      <c r="C126" s="26" t="s">
        <v>1137</v>
      </c>
      <c r="D126" t="s">
        <v>226</v>
      </c>
      <c r="E126" t="s">
        <v>776</v>
      </c>
      <c r="F126" t="s">
        <v>675</v>
      </c>
      <c r="G126" s="98">
        <v>30918</v>
      </c>
      <c r="H126" s="101">
        <f t="shared" ca="1" si="2"/>
        <v>41</v>
      </c>
      <c r="I126" s="100">
        <v>40483</v>
      </c>
      <c r="J126" s="26" t="s">
        <v>13</v>
      </c>
      <c r="K126" s="26" t="s">
        <v>183</v>
      </c>
      <c r="L126" s="26" t="s">
        <v>340</v>
      </c>
      <c r="M126" s="26" t="s">
        <v>341</v>
      </c>
      <c r="N126" s="26" t="s">
        <v>433</v>
      </c>
      <c r="O126" s="98">
        <v>40483</v>
      </c>
      <c r="P126" s="26" t="s">
        <v>208</v>
      </c>
      <c r="Q126" s="26" t="s">
        <v>1339</v>
      </c>
      <c r="R126" s="26" t="s">
        <v>137</v>
      </c>
      <c r="S126" s="26" t="s">
        <v>174</v>
      </c>
      <c r="U126" s="26" t="s">
        <v>1</v>
      </c>
      <c r="V126" s="26" t="s">
        <v>909</v>
      </c>
      <c r="W126" s="204">
        <f t="shared" ca="1" si="3"/>
        <v>15</v>
      </c>
      <c r="X126" s="207" t="str">
        <f ca="1">_xlfn.XLOOKUP(H126,[2]Tranches!$D$3:$D$63,[2]Tranches!$E$3:$E$63,0,0)</f>
        <v>40-44</v>
      </c>
      <c r="Y126" s="207" t="str">
        <f ca="1">_xlfn.XLOOKUP(W126,[2]Tranches!$G$3:$G$63,[2]Tranches!$H$3:$H$63,0,0)</f>
        <v>15-19</v>
      </c>
    </row>
    <row r="127" spans="1:25">
      <c r="A127" s="35" t="s">
        <v>167</v>
      </c>
      <c r="B127" s="26">
        <v>568</v>
      </c>
      <c r="C127" s="26" t="s">
        <v>987</v>
      </c>
      <c r="D127" t="s">
        <v>264</v>
      </c>
      <c r="E127" t="s">
        <v>777</v>
      </c>
      <c r="F127" t="s">
        <v>675</v>
      </c>
      <c r="G127" s="98">
        <v>25934</v>
      </c>
      <c r="H127" s="101">
        <f t="shared" ref="H127:H189" ca="1" si="4">DATEDIF(G127,TODAY(),"y")</f>
        <v>55</v>
      </c>
      <c r="I127" s="100">
        <v>40490</v>
      </c>
      <c r="J127" s="26" t="s">
        <v>13</v>
      </c>
      <c r="K127" s="26" t="s">
        <v>183</v>
      </c>
      <c r="L127" s="26" t="s">
        <v>207</v>
      </c>
      <c r="M127" s="26" t="s">
        <v>434</v>
      </c>
      <c r="N127" s="26" t="s">
        <v>419</v>
      </c>
      <c r="O127" s="98">
        <v>40490</v>
      </c>
      <c r="P127" s="26" t="s">
        <v>208</v>
      </c>
      <c r="Q127" s="26" t="s">
        <v>1319</v>
      </c>
      <c r="R127" s="26" t="s">
        <v>137</v>
      </c>
      <c r="S127" s="26" t="s">
        <v>174</v>
      </c>
      <c r="U127" s="26" t="s">
        <v>1</v>
      </c>
      <c r="V127" s="26" t="s">
        <v>909</v>
      </c>
      <c r="W127" s="204">
        <f t="shared" ref="W127:W189" ca="1" si="5">DATEDIF(I127,TODAY(),"y")</f>
        <v>15</v>
      </c>
      <c r="X127" s="207" t="str">
        <f ca="1">_xlfn.XLOOKUP(H127,[2]Tranches!$D$3:$D$63,[2]Tranches!$E$3:$E$63,0,0)</f>
        <v>55-59</v>
      </c>
      <c r="Y127" s="207" t="str">
        <f ca="1">_xlfn.XLOOKUP(W127,[2]Tranches!$G$3:$G$63,[2]Tranches!$H$3:$H$63,0,0)</f>
        <v>15-19</v>
      </c>
    </row>
    <row r="128" spans="1:25">
      <c r="A128" s="35" t="s">
        <v>167</v>
      </c>
      <c r="B128" s="26">
        <v>578</v>
      </c>
      <c r="C128" s="26" t="s">
        <v>1216</v>
      </c>
      <c r="D128" t="s">
        <v>327</v>
      </c>
      <c r="E128" t="s">
        <v>437</v>
      </c>
      <c r="F128" t="s">
        <v>675</v>
      </c>
      <c r="G128" s="98">
        <v>31723</v>
      </c>
      <c r="H128" s="101">
        <f t="shared" ca="1" si="4"/>
        <v>39</v>
      </c>
      <c r="I128" s="100">
        <v>40504</v>
      </c>
      <c r="J128" s="26" t="s">
        <v>13</v>
      </c>
      <c r="K128" s="26" t="s">
        <v>218</v>
      </c>
      <c r="L128" s="26" t="s">
        <v>218</v>
      </c>
      <c r="M128" s="26" t="s">
        <v>1061</v>
      </c>
      <c r="N128" s="26" t="s">
        <v>438</v>
      </c>
      <c r="O128" s="98">
        <v>40504</v>
      </c>
      <c r="P128" s="26" t="s">
        <v>439</v>
      </c>
      <c r="Q128" s="26" t="s">
        <v>1319</v>
      </c>
      <c r="R128" s="26" t="s">
        <v>135</v>
      </c>
      <c r="S128" s="26" t="s">
        <v>174</v>
      </c>
      <c r="U128" s="26" t="s">
        <v>1</v>
      </c>
      <c r="V128" s="26" t="s">
        <v>909</v>
      </c>
      <c r="W128" s="204">
        <f t="shared" ca="1" si="5"/>
        <v>15</v>
      </c>
      <c r="X128" s="207" t="str">
        <f ca="1">_xlfn.XLOOKUP(H128,[2]Tranches!$D$3:$D$63,[2]Tranches!$E$3:$E$63,0,0)</f>
        <v>35-39</v>
      </c>
      <c r="Y128" s="207" t="str">
        <f ca="1">_xlfn.XLOOKUP(W128,[2]Tranches!$G$3:$G$63,[2]Tranches!$H$3:$H$63,0,0)</f>
        <v>15-19</v>
      </c>
    </row>
    <row r="129" spans="1:25">
      <c r="A129" s="35" t="s">
        <v>167</v>
      </c>
      <c r="B129" s="26">
        <v>580</v>
      </c>
      <c r="C129" s="26" t="s">
        <v>1284</v>
      </c>
      <c r="D129" t="s">
        <v>188</v>
      </c>
      <c r="E129" t="s">
        <v>440</v>
      </c>
      <c r="F129" t="s">
        <v>675</v>
      </c>
      <c r="G129" s="98">
        <v>27769</v>
      </c>
      <c r="H129" s="101">
        <f t="shared" ca="1" si="4"/>
        <v>50</v>
      </c>
      <c r="I129" s="100">
        <v>40513</v>
      </c>
      <c r="J129" s="26" t="s">
        <v>13</v>
      </c>
      <c r="K129" s="26" t="s">
        <v>183</v>
      </c>
      <c r="L129" s="26" t="s">
        <v>184</v>
      </c>
      <c r="M129" s="26" t="s">
        <v>260</v>
      </c>
      <c r="N129" s="26" t="s">
        <v>261</v>
      </c>
      <c r="O129" s="98">
        <v>40513</v>
      </c>
      <c r="P129" s="26" t="s">
        <v>255</v>
      </c>
      <c r="Q129" s="26" t="s">
        <v>1319</v>
      </c>
      <c r="R129" s="26" t="s">
        <v>137</v>
      </c>
      <c r="S129" s="26" t="s">
        <v>174</v>
      </c>
      <c r="U129" s="26" t="s">
        <v>1</v>
      </c>
      <c r="V129" s="26" t="s">
        <v>909</v>
      </c>
      <c r="W129" s="204">
        <f t="shared" ca="1" si="5"/>
        <v>15</v>
      </c>
      <c r="X129" s="207" t="str">
        <f ca="1">_xlfn.XLOOKUP(H129,[2]Tranches!$D$3:$D$63,[2]Tranches!$E$3:$E$63,0,0)</f>
        <v>50-54</v>
      </c>
      <c r="Y129" s="207" t="str">
        <f ca="1">_xlfn.XLOOKUP(W129,[2]Tranches!$G$3:$G$63,[2]Tranches!$H$3:$H$63,0,0)</f>
        <v>15-19</v>
      </c>
    </row>
    <row r="130" spans="1:25">
      <c r="A130" s="35" t="s">
        <v>167</v>
      </c>
      <c r="B130" s="26">
        <v>585</v>
      </c>
      <c r="C130" s="26" t="s">
        <v>986</v>
      </c>
      <c r="D130" t="s">
        <v>264</v>
      </c>
      <c r="E130" t="s">
        <v>778</v>
      </c>
      <c r="F130" t="s">
        <v>675</v>
      </c>
      <c r="G130" s="98">
        <v>29716</v>
      </c>
      <c r="H130" s="101">
        <f t="shared" ca="1" si="4"/>
        <v>44</v>
      </c>
      <c r="I130" s="100">
        <v>40518</v>
      </c>
      <c r="J130" s="26" t="s">
        <v>13</v>
      </c>
      <c r="K130" s="26" t="s">
        <v>183</v>
      </c>
      <c r="L130" s="26" t="s">
        <v>207</v>
      </c>
      <c r="M130" s="26" t="s">
        <v>434</v>
      </c>
      <c r="N130" s="26" t="s">
        <v>419</v>
      </c>
      <c r="O130" s="98">
        <v>40518</v>
      </c>
      <c r="P130" s="26" t="s">
        <v>277</v>
      </c>
      <c r="Q130" s="26" t="s">
        <v>1319</v>
      </c>
      <c r="R130" s="26" t="s">
        <v>137</v>
      </c>
      <c r="S130" s="26" t="s">
        <v>174</v>
      </c>
      <c r="U130" s="26" t="s">
        <v>1</v>
      </c>
      <c r="V130" s="26" t="s">
        <v>909</v>
      </c>
      <c r="W130" s="204">
        <f t="shared" ca="1" si="5"/>
        <v>15</v>
      </c>
      <c r="X130" s="207" t="str">
        <f ca="1">_xlfn.XLOOKUP(H130,[2]Tranches!$D$3:$D$63,[2]Tranches!$E$3:$E$63,0,0)</f>
        <v>40-44</v>
      </c>
      <c r="Y130" s="207" t="str">
        <f ca="1">_xlfn.XLOOKUP(W130,[2]Tranches!$G$3:$G$63,[2]Tranches!$H$3:$H$63,0,0)</f>
        <v>15-19</v>
      </c>
    </row>
    <row r="131" spans="1:25">
      <c r="A131" s="35" t="s">
        <v>167</v>
      </c>
      <c r="B131" s="26">
        <v>589</v>
      </c>
      <c r="C131" s="26" t="s">
        <v>1213</v>
      </c>
      <c r="D131" t="s">
        <v>327</v>
      </c>
      <c r="E131" t="s">
        <v>779</v>
      </c>
      <c r="F131" t="s">
        <v>675</v>
      </c>
      <c r="G131" s="98">
        <v>30909</v>
      </c>
      <c r="H131" s="101">
        <f t="shared" ca="1" si="4"/>
        <v>41</v>
      </c>
      <c r="I131" s="100">
        <v>40575</v>
      </c>
      <c r="J131" s="26" t="s">
        <v>13</v>
      </c>
      <c r="K131" s="26" t="s">
        <v>183</v>
      </c>
      <c r="L131" s="26" t="s">
        <v>237</v>
      </c>
      <c r="M131" s="26" t="s">
        <v>238</v>
      </c>
      <c r="N131" s="26" t="s">
        <v>385</v>
      </c>
      <c r="O131" s="98">
        <v>40575</v>
      </c>
      <c r="P131" s="26" t="s">
        <v>240</v>
      </c>
      <c r="Q131" s="26" t="s">
        <v>1320</v>
      </c>
      <c r="R131" s="26" t="s">
        <v>137</v>
      </c>
      <c r="S131" s="26" t="s">
        <v>174</v>
      </c>
      <c r="U131" s="26" t="s">
        <v>1</v>
      </c>
      <c r="V131" s="26" t="s">
        <v>909</v>
      </c>
      <c r="W131" s="204">
        <f t="shared" ca="1" si="5"/>
        <v>15</v>
      </c>
      <c r="X131" s="207" t="str">
        <f ca="1">_xlfn.XLOOKUP(H131,[2]Tranches!$D$3:$D$63,[2]Tranches!$E$3:$E$63,0,0)</f>
        <v>40-44</v>
      </c>
      <c r="Y131" s="207" t="str">
        <f ca="1">_xlfn.XLOOKUP(W131,[2]Tranches!$G$3:$G$63,[2]Tranches!$H$3:$H$63,0,0)</f>
        <v>15-19</v>
      </c>
    </row>
    <row r="132" spans="1:25">
      <c r="A132" s="35" t="s">
        <v>167</v>
      </c>
      <c r="B132" s="26">
        <v>598</v>
      </c>
      <c r="C132" s="26" t="s">
        <v>1138</v>
      </c>
      <c r="D132" t="s">
        <v>226</v>
      </c>
      <c r="E132" t="s">
        <v>780</v>
      </c>
      <c r="F132" t="s">
        <v>677</v>
      </c>
      <c r="G132" s="98">
        <v>32388</v>
      </c>
      <c r="H132" s="101">
        <f t="shared" ca="1" si="4"/>
        <v>37</v>
      </c>
      <c r="I132" s="100">
        <v>40603</v>
      </c>
      <c r="J132" s="26" t="s">
        <v>13</v>
      </c>
      <c r="K132" s="26" t="s">
        <v>441</v>
      </c>
      <c r="L132" s="26" t="s">
        <v>442</v>
      </c>
      <c r="M132" s="26" t="s">
        <v>443</v>
      </c>
      <c r="N132" s="26" t="s">
        <v>444</v>
      </c>
      <c r="O132" s="98">
        <v>40603</v>
      </c>
      <c r="P132" s="26" t="s">
        <v>445</v>
      </c>
      <c r="Q132" s="26" t="s">
        <v>441</v>
      </c>
      <c r="R132" s="26" t="s">
        <v>193</v>
      </c>
      <c r="S132" s="26" t="s">
        <v>174</v>
      </c>
      <c r="U132" s="26" t="s">
        <v>1</v>
      </c>
      <c r="V132" s="26" t="s">
        <v>909</v>
      </c>
      <c r="W132" s="204">
        <f t="shared" ca="1" si="5"/>
        <v>15</v>
      </c>
      <c r="X132" s="207" t="str">
        <f ca="1">_xlfn.XLOOKUP(H132,[2]Tranches!$D$3:$D$63,[2]Tranches!$E$3:$E$63,0,0)</f>
        <v>35-39</v>
      </c>
      <c r="Y132" s="207" t="str">
        <f ca="1">_xlfn.XLOOKUP(W132,[2]Tranches!$G$3:$G$63,[2]Tranches!$H$3:$H$63,0,0)</f>
        <v>15-19</v>
      </c>
    </row>
    <row r="133" spans="1:25">
      <c r="A133" s="35" t="s">
        <v>167</v>
      </c>
      <c r="B133" s="26">
        <v>601</v>
      </c>
      <c r="C133" s="26" t="s">
        <v>1163</v>
      </c>
      <c r="D133" t="s">
        <v>194</v>
      </c>
      <c r="E133" t="s">
        <v>781</v>
      </c>
      <c r="F133" t="s">
        <v>675</v>
      </c>
      <c r="G133" s="98">
        <v>27618</v>
      </c>
      <c r="H133" s="101">
        <f t="shared" ca="1" si="4"/>
        <v>50</v>
      </c>
      <c r="I133" s="100">
        <v>40603</v>
      </c>
      <c r="J133" s="26" t="s">
        <v>13</v>
      </c>
      <c r="K133" s="26" t="s">
        <v>218</v>
      </c>
      <c r="L133" s="26" t="s">
        <v>218</v>
      </c>
      <c r="M133" s="26" t="s">
        <v>321</v>
      </c>
      <c r="N133" s="26" t="s">
        <v>446</v>
      </c>
      <c r="O133" s="98">
        <v>40603</v>
      </c>
      <c r="P133" s="26" t="s">
        <v>315</v>
      </c>
      <c r="Q133" s="26" t="s">
        <v>1319</v>
      </c>
      <c r="R133" s="26" t="s">
        <v>193</v>
      </c>
      <c r="S133" s="26" t="s">
        <v>174</v>
      </c>
      <c r="U133" s="26" t="s">
        <v>1</v>
      </c>
      <c r="V133" s="26" t="s">
        <v>909</v>
      </c>
      <c r="W133" s="204">
        <f t="shared" ca="1" si="5"/>
        <v>15</v>
      </c>
      <c r="X133" s="207" t="str">
        <f ca="1">_xlfn.XLOOKUP(H133,[2]Tranches!$D$3:$D$63,[2]Tranches!$E$3:$E$63,0,0)</f>
        <v>50-54</v>
      </c>
      <c r="Y133" s="207" t="str">
        <f ca="1">_xlfn.XLOOKUP(W133,[2]Tranches!$G$3:$G$63,[2]Tranches!$H$3:$H$63,0,0)</f>
        <v>15-19</v>
      </c>
    </row>
    <row r="134" spans="1:25">
      <c r="A134" s="35" t="s">
        <v>167</v>
      </c>
      <c r="B134" s="26">
        <v>603</v>
      </c>
      <c r="C134" s="26" t="s">
        <v>954</v>
      </c>
      <c r="D134" t="s">
        <v>447</v>
      </c>
      <c r="E134" t="s">
        <v>483</v>
      </c>
      <c r="F134" t="s">
        <v>675</v>
      </c>
      <c r="G134" s="98">
        <v>30541</v>
      </c>
      <c r="H134" s="101">
        <f t="shared" ca="1" si="4"/>
        <v>42</v>
      </c>
      <c r="I134" s="100">
        <v>40603</v>
      </c>
      <c r="J134" s="26" t="s">
        <v>13</v>
      </c>
      <c r="K134" s="26" t="s">
        <v>311</v>
      </c>
      <c r="L134" s="26" t="s">
        <v>312</v>
      </c>
      <c r="M134" s="26" t="s">
        <v>337</v>
      </c>
      <c r="N134" s="26" t="s">
        <v>448</v>
      </c>
      <c r="O134" s="98">
        <v>40603</v>
      </c>
      <c r="P134" s="26" t="s">
        <v>315</v>
      </c>
      <c r="Q134" s="26" t="s">
        <v>311</v>
      </c>
      <c r="R134" s="26" t="s">
        <v>137</v>
      </c>
      <c r="S134" s="26" t="s">
        <v>174</v>
      </c>
      <c r="U134" s="26" t="s">
        <v>1</v>
      </c>
      <c r="V134" s="26" t="s">
        <v>909</v>
      </c>
      <c r="W134" s="204">
        <f t="shared" ca="1" si="5"/>
        <v>15</v>
      </c>
      <c r="X134" s="207" t="str">
        <f ca="1">_xlfn.XLOOKUP(H134,[2]Tranches!$D$3:$D$63,[2]Tranches!$E$3:$E$63,0,0)</f>
        <v>40-44</v>
      </c>
      <c r="Y134" s="207" t="str">
        <f ca="1">_xlfn.XLOOKUP(W134,[2]Tranches!$G$3:$G$63,[2]Tranches!$H$3:$H$63,0,0)</f>
        <v>15-19</v>
      </c>
    </row>
    <row r="135" spans="1:25">
      <c r="A135" s="35" t="s">
        <v>167</v>
      </c>
      <c r="B135" s="26">
        <v>604</v>
      </c>
      <c r="C135" s="26" t="s">
        <v>1197</v>
      </c>
      <c r="D135" t="s">
        <v>335</v>
      </c>
      <c r="E135" t="s">
        <v>691</v>
      </c>
      <c r="F135" t="s">
        <v>675</v>
      </c>
      <c r="G135" s="98">
        <v>33970</v>
      </c>
      <c r="H135" s="101">
        <f t="shared" ca="1" si="4"/>
        <v>33</v>
      </c>
      <c r="I135" s="100">
        <v>40612</v>
      </c>
      <c r="J135" s="26" t="s">
        <v>13</v>
      </c>
      <c r="K135" s="26" t="s">
        <v>183</v>
      </c>
      <c r="L135" s="26" t="s">
        <v>184</v>
      </c>
      <c r="M135" s="26" t="s">
        <v>260</v>
      </c>
      <c r="N135" s="26" t="s">
        <v>261</v>
      </c>
      <c r="O135" s="98">
        <v>40612</v>
      </c>
      <c r="P135" s="26" t="s">
        <v>255</v>
      </c>
      <c r="Q135" s="26" t="s">
        <v>1319</v>
      </c>
      <c r="R135" s="26" t="s">
        <v>137</v>
      </c>
      <c r="S135" s="26" t="s">
        <v>174</v>
      </c>
      <c r="U135" s="26" t="s">
        <v>1</v>
      </c>
      <c r="V135" s="26" t="s">
        <v>909</v>
      </c>
      <c r="W135" s="204">
        <f t="shared" ca="1" si="5"/>
        <v>15</v>
      </c>
      <c r="X135" s="207" t="str">
        <f ca="1">_xlfn.XLOOKUP(H135,[2]Tranches!$D$3:$D$63,[2]Tranches!$E$3:$E$63,0,0)</f>
        <v>30-34</v>
      </c>
      <c r="Y135" s="207" t="str">
        <f ca="1">_xlfn.XLOOKUP(W135,[2]Tranches!$G$3:$G$63,[2]Tranches!$H$3:$H$63,0,0)</f>
        <v>15-19</v>
      </c>
    </row>
    <row r="136" spans="1:25">
      <c r="A136" s="35" t="s">
        <v>167</v>
      </c>
      <c r="B136" s="26">
        <v>613</v>
      </c>
      <c r="C136" s="26" t="s">
        <v>1290</v>
      </c>
      <c r="D136" t="s">
        <v>449</v>
      </c>
      <c r="E136" t="s">
        <v>782</v>
      </c>
      <c r="F136" t="s">
        <v>675</v>
      </c>
      <c r="G136" s="98">
        <v>28432</v>
      </c>
      <c r="H136" s="101">
        <f t="shared" ca="1" si="4"/>
        <v>48</v>
      </c>
      <c r="I136" s="100">
        <v>40640</v>
      </c>
      <c r="J136" s="26" t="s">
        <v>13</v>
      </c>
      <c r="K136" s="26" t="s">
        <v>218</v>
      </c>
      <c r="L136" s="26" t="s">
        <v>218</v>
      </c>
      <c r="M136" s="26" t="s">
        <v>347</v>
      </c>
      <c r="N136" s="26" t="s">
        <v>348</v>
      </c>
      <c r="O136" s="98">
        <v>40640</v>
      </c>
      <c r="P136" s="26" t="s">
        <v>269</v>
      </c>
      <c r="Q136" s="26" t="s">
        <v>1321</v>
      </c>
      <c r="R136" s="26" t="s">
        <v>137</v>
      </c>
      <c r="S136" s="26" t="s">
        <v>174</v>
      </c>
      <c r="U136" s="26" t="s">
        <v>1</v>
      </c>
      <c r="V136" s="26" t="s">
        <v>909</v>
      </c>
      <c r="W136" s="204">
        <f t="shared" ca="1" si="5"/>
        <v>14</v>
      </c>
      <c r="X136" s="207" t="str">
        <f ca="1">_xlfn.XLOOKUP(H136,[2]Tranches!$D$3:$D$63,[2]Tranches!$E$3:$E$63,0,0)</f>
        <v>45-49</v>
      </c>
      <c r="Y136" s="207" t="str">
        <f ca="1">_xlfn.XLOOKUP(W136,[2]Tranches!$G$3:$G$63,[2]Tranches!$H$3:$H$63,0,0)</f>
        <v>10-14</v>
      </c>
    </row>
    <row r="137" spans="1:25">
      <c r="A137" s="35" t="s">
        <v>167</v>
      </c>
      <c r="B137" s="26">
        <v>618</v>
      </c>
      <c r="C137" s="26" t="s">
        <v>1120</v>
      </c>
      <c r="D137" t="s">
        <v>222</v>
      </c>
      <c r="E137" t="s">
        <v>783</v>
      </c>
      <c r="F137" t="s">
        <v>675</v>
      </c>
      <c r="G137" s="98">
        <v>31048</v>
      </c>
      <c r="H137" s="101">
        <f t="shared" ca="1" si="4"/>
        <v>41</v>
      </c>
      <c r="I137" s="100">
        <v>40648</v>
      </c>
      <c r="J137" s="26" t="s">
        <v>13</v>
      </c>
      <c r="K137" s="26" t="s">
        <v>378</v>
      </c>
      <c r="L137" s="26" t="s">
        <v>906</v>
      </c>
      <c r="M137" s="26" t="s">
        <v>450</v>
      </c>
      <c r="N137" s="26" t="s">
        <v>451</v>
      </c>
      <c r="O137" s="98">
        <v>40648</v>
      </c>
      <c r="P137" s="26" t="s">
        <v>452</v>
      </c>
      <c r="Q137" s="26" t="s">
        <v>1338</v>
      </c>
      <c r="R137" s="26" t="s">
        <v>135</v>
      </c>
      <c r="S137" s="26" t="s">
        <v>174</v>
      </c>
      <c r="U137" s="26" t="s">
        <v>1</v>
      </c>
      <c r="V137" s="26" t="s">
        <v>909</v>
      </c>
      <c r="W137" s="204">
        <f t="shared" ca="1" si="5"/>
        <v>14</v>
      </c>
      <c r="X137" s="207" t="str">
        <f ca="1">_xlfn.XLOOKUP(H137,[2]Tranches!$D$3:$D$63,[2]Tranches!$E$3:$E$63,0,0)</f>
        <v>40-44</v>
      </c>
      <c r="Y137" s="207" t="str">
        <f ca="1">_xlfn.XLOOKUP(W137,[2]Tranches!$G$3:$G$63,[2]Tranches!$H$3:$H$63,0,0)</f>
        <v>10-14</v>
      </c>
    </row>
    <row r="138" spans="1:25">
      <c r="A138" s="35" t="s">
        <v>167</v>
      </c>
      <c r="B138" s="26">
        <v>619</v>
      </c>
      <c r="C138" s="26" t="s">
        <v>1054</v>
      </c>
      <c r="D138" t="s">
        <v>320</v>
      </c>
      <c r="E138" t="s">
        <v>691</v>
      </c>
      <c r="F138" t="s">
        <v>675</v>
      </c>
      <c r="G138" s="98">
        <v>25777</v>
      </c>
      <c r="H138" s="101">
        <f t="shared" ca="1" si="4"/>
        <v>55</v>
      </c>
      <c r="I138" s="100">
        <v>40665</v>
      </c>
      <c r="J138" s="26" t="s">
        <v>13</v>
      </c>
      <c r="K138" s="26" t="s">
        <v>183</v>
      </c>
      <c r="L138" s="26" t="s">
        <v>210</v>
      </c>
      <c r="M138" s="26" t="s">
        <v>215</v>
      </c>
      <c r="N138" s="26" t="s">
        <v>453</v>
      </c>
      <c r="O138" s="98">
        <v>40665</v>
      </c>
      <c r="P138" s="26" t="s">
        <v>211</v>
      </c>
      <c r="Q138" s="26" t="s">
        <v>1319</v>
      </c>
      <c r="R138" s="26" t="s">
        <v>193</v>
      </c>
      <c r="S138" s="26" t="s">
        <v>174</v>
      </c>
      <c r="U138" s="26" t="s">
        <v>1</v>
      </c>
      <c r="V138" s="26" t="s">
        <v>909</v>
      </c>
      <c r="W138" s="204">
        <f t="shared" ca="1" si="5"/>
        <v>14</v>
      </c>
      <c r="X138" s="207" t="str">
        <f ca="1">_xlfn.XLOOKUP(H138,[2]Tranches!$D$3:$D$63,[2]Tranches!$E$3:$E$63,0,0)</f>
        <v>55-59</v>
      </c>
      <c r="Y138" s="207" t="str">
        <f ca="1">_xlfn.XLOOKUP(W138,[2]Tranches!$G$3:$G$63,[2]Tranches!$H$3:$H$63,0,0)</f>
        <v>10-14</v>
      </c>
    </row>
    <row r="139" spans="1:25">
      <c r="A139" s="35" t="s">
        <v>167</v>
      </c>
      <c r="B139" s="26">
        <v>628</v>
      </c>
      <c r="C139" s="26" t="s">
        <v>938</v>
      </c>
      <c r="D139" t="s">
        <v>276</v>
      </c>
      <c r="E139" t="s">
        <v>784</v>
      </c>
      <c r="F139" t="s">
        <v>675</v>
      </c>
      <c r="G139" s="98">
        <v>27833</v>
      </c>
      <c r="H139" s="101">
        <f t="shared" ca="1" si="4"/>
        <v>50</v>
      </c>
      <c r="I139" s="100">
        <v>40695</v>
      </c>
      <c r="J139" s="26" t="s">
        <v>13</v>
      </c>
      <c r="K139" s="26" t="s">
        <v>183</v>
      </c>
      <c r="L139" s="26" t="s">
        <v>210</v>
      </c>
      <c r="M139" s="26" t="s">
        <v>215</v>
      </c>
      <c r="N139" s="26" t="s">
        <v>216</v>
      </c>
      <c r="O139" s="98">
        <v>40695</v>
      </c>
      <c r="P139" s="26" t="s">
        <v>273</v>
      </c>
      <c r="Q139" s="26" t="s">
        <v>1319</v>
      </c>
      <c r="R139" s="26" t="s">
        <v>137</v>
      </c>
      <c r="S139" s="26" t="s">
        <v>174</v>
      </c>
      <c r="U139" s="26" t="s">
        <v>1</v>
      </c>
      <c r="V139" s="26" t="s">
        <v>909</v>
      </c>
      <c r="W139" s="204">
        <f t="shared" ca="1" si="5"/>
        <v>14</v>
      </c>
      <c r="X139" s="207" t="str">
        <f ca="1">_xlfn.XLOOKUP(H139,[2]Tranches!$D$3:$D$63,[2]Tranches!$E$3:$E$63,0,0)</f>
        <v>50-54</v>
      </c>
      <c r="Y139" s="207" t="str">
        <f ca="1">_xlfn.XLOOKUP(W139,[2]Tranches!$G$3:$G$63,[2]Tranches!$H$3:$H$63,0,0)</f>
        <v>10-14</v>
      </c>
    </row>
    <row r="140" spans="1:25">
      <c r="A140" s="35" t="s">
        <v>167</v>
      </c>
      <c r="B140" s="26">
        <v>646</v>
      </c>
      <c r="C140" s="26" t="s">
        <v>1253</v>
      </c>
      <c r="D140" t="s">
        <v>294</v>
      </c>
      <c r="E140" t="s">
        <v>785</v>
      </c>
      <c r="F140" t="s">
        <v>675</v>
      </c>
      <c r="G140" s="98">
        <v>27026</v>
      </c>
      <c r="H140" s="101">
        <f t="shared" ca="1" si="4"/>
        <v>52</v>
      </c>
      <c r="I140" s="100">
        <v>40739</v>
      </c>
      <c r="J140" s="26" t="s">
        <v>13</v>
      </c>
      <c r="K140" s="26" t="s">
        <v>183</v>
      </c>
      <c r="L140" s="26" t="s">
        <v>210</v>
      </c>
      <c r="M140" s="26" t="s">
        <v>215</v>
      </c>
      <c r="N140" s="26" t="s">
        <v>216</v>
      </c>
      <c r="O140" s="98">
        <v>40739</v>
      </c>
      <c r="P140" s="26" t="s">
        <v>253</v>
      </c>
      <c r="Q140" s="26" t="s">
        <v>1319</v>
      </c>
      <c r="R140" s="26" t="s">
        <v>137</v>
      </c>
      <c r="S140" s="26" t="s">
        <v>174</v>
      </c>
      <c r="U140" s="26" t="s">
        <v>1</v>
      </c>
      <c r="V140" s="26" t="s">
        <v>909</v>
      </c>
      <c r="W140" s="204">
        <f t="shared" ca="1" si="5"/>
        <v>14</v>
      </c>
      <c r="X140" s="207" t="str">
        <f ca="1">_xlfn.XLOOKUP(H140,[2]Tranches!$D$3:$D$63,[2]Tranches!$E$3:$E$63,0,0)</f>
        <v>50-54</v>
      </c>
      <c r="Y140" s="207" t="str">
        <f ca="1">_xlfn.XLOOKUP(W140,[2]Tranches!$G$3:$G$63,[2]Tranches!$H$3:$H$63,0,0)</f>
        <v>10-14</v>
      </c>
    </row>
    <row r="141" spans="1:25">
      <c r="A141" s="35" t="s">
        <v>167</v>
      </c>
      <c r="B141" s="26">
        <v>650</v>
      </c>
      <c r="C141" s="26" t="s">
        <v>1058</v>
      </c>
      <c r="D141" t="s">
        <v>454</v>
      </c>
      <c r="E141" t="s">
        <v>703</v>
      </c>
      <c r="F141" t="s">
        <v>675</v>
      </c>
      <c r="G141" s="98">
        <v>27425</v>
      </c>
      <c r="H141" s="101">
        <f t="shared" ca="1" si="4"/>
        <v>51</v>
      </c>
      <c r="I141" s="100">
        <v>40756</v>
      </c>
      <c r="J141" s="26" t="s">
        <v>13</v>
      </c>
      <c r="K141" s="26" t="s">
        <v>183</v>
      </c>
      <c r="L141" s="26" t="s">
        <v>184</v>
      </c>
      <c r="M141" s="26" t="s">
        <v>455</v>
      </c>
      <c r="N141" s="26" t="s">
        <v>456</v>
      </c>
      <c r="O141" s="98">
        <v>40756</v>
      </c>
      <c r="P141" s="26" t="s">
        <v>225</v>
      </c>
      <c r="Q141" s="26" t="s">
        <v>1319</v>
      </c>
      <c r="R141" s="26" t="s">
        <v>137</v>
      </c>
      <c r="S141" s="26" t="s">
        <v>174</v>
      </c>
      <c r="U141" s="26" t="s">
        <v>1</v>
      </c>
      <c r="V141" s="26" t="s">
        <v>909</v>
      </c>
      <c r="W141" s="204">
        <f t="shared" ca="1" si="5"/>
        <v>14</v>
      </c>
      <c r="X141" s="207" t="str">
        <f ca="1">_xlfn.XLOOKUP(H141,[2]Tranches!$D$3:$D$63,[2]Tranches!$E$3:$E$63,0,0)</f>
        <v>50-54</v>
      </c>
      <c r="Y141" s="207" t="str">
        <f ca="1">_xlfn.XLOOKUP(W141,[2]Tranches!$G$3:$G$63,[2]Tranches!$H$3:$H$63,0,0)</f>
        <v>10-14</v>
      </c>
    </row>
    <row r="142" spans="1:25">
      <c r="A142" s="35" t="s">
        <v>167</v>
      </c>
      <c r="B142" s="26">
        <v>657</v>
      </c>
      <c r="C142" s="26" t="s">
        <v>1175</v>
      </c>
      <c r="D142" t="s">
        <v>457</v>
      </c>
      <c r="E142" t="s">
        <v>726</v>
      </c>
      <c r="F142" t="s">
        <v>675</v>
      </c>
      <c r="G142" s="98">
        <v>31384</v>
      </c>
      <c r="H142" s="101">
        <f t="shared" ca="1" si="4"/>
        <v>40</v>
      </c>
      <c r="I142" s="100">
        <v>40799</v>
      </c>
      <c r="J142" s="26" t="s">
        <v>13</v>
      </c>
      <c r="K142" s="26" t="s">
        <v>218</v>
      </c>
      <c r="L142" s="26" t="s">
        <v>218</v>
      </c>
      <c r="M142" s="26" t="s">
        <v>219</v>
      </c>
      <c r="N142" s="26" t="s">
        <v>250</v>
      </c>
      <c r="O142" s="98">
        <v>40799</v>
      </c>
      <c r="P142" s="26" t="s">
        <v>390</v>
      </c>
      <c r="Q142" s="26" t="s">
        <v>1319</v>
      </c>
      <c r="R142" s="26" t="s">
        <v>137</v>
      </c>
      <c r="S142" s="26" t="s">
        <v>174</v>
      </c>
      <c r="U142" s="26" t="s">
        <v>1</v>
      </c>
      <c r="V142" s="26" t="s">
        <v>909</v>
      </c>
      <c r="W142" s="204">
        <f t="shared" ca="1" si="5"/>
        <v>14</v>
      </c>
      <c r="X142" s="207" t="str">
        <f ca="1">_xlfn.XLOOKUP(H142,[2]Tranches!$D$3:$D$63,[2]Tranches!$E$3:$E$63,0,0)</f>
        <v>40-44</v>
      </c>
      <c r="Y142" s="207" t="str">
        <f ca="1">_xlfn.XLOOKUP(W142,[2]Tranches!$G$3:$G$63,[2]Tranches!$H$3:$H$63,0,0)</f>
        <v>10-14</v>
      </c>
    </row>
    <row r="143" spans="1:25">
      <c r="A143" s="35" t="s">
        <v>167</v>
      </c>
      <c r="B143" s="26">
        <v>665</v>
      </c>
      <c r="C143" s="26" t="s">
        <v>1277</v>
      </c>
      <c r="D143" t="s">
        <v>188</v>
      </c>
      <c r="E143" t="s">
        <v>786</v>
      </c>
      <c r="F143" t="s">
        <v>675</v>
      </c>
      <c r="G143" s="98">
        <v>31171</v>
      </c>
      <c r="H143" s="101">
        <f t="shared" ca="1" si="4"/>
        <v>40</v>
      </c>
      <c r="I143" s="100">
        <v>40798</v>
      </c>
      <c r="J143" s="26" t="s">
        <v>13</v>
      </c>
      <c r="K143" s="26" t="s">
        <v>183</v>
      </c>
      <c r="L143" s="26" t="s">
        <v>184</v>
      </c>
      <c r="M143" s="26" t="s">
        <v>347</v>
      </c>
      <c r="N143" s="26" t="s">
        <v>458</v>
      </c>
      <c r="O143" s="98">
        <v>40798</v>
      </c>
      <c r="P143" s="26" t="s">
        <v>198</v>
      </c>
      <c r="Q143" s="26" t="s">
        <v>1319</v>
      </c>
      <c r="R143" s="26" t="s">
        <v>137</v>
      </c>
      <c r="S143" s="26" t="s">
        <v>174</v>
      </c>
      <c r="U143" s="26" t="s">
        <v>1</v>
      </c>
      <c r="V143" s="26" t="s">
        <v>909</v>
      </c>
      <c r="W143" s="204">
        <f t="shared" ca="1" si="5"/>
        <v>14</v>
      </c>
      <c r="X143" s="207" t="str">
        <f ca="1">_xlfn.XLOOKUP(H143,[2]Tranches!$D$3:$D$63,[2]Tranches!$E$3:$E$63,0,0)</f>
        <v>40-44</v>
      </c>
      <c r="Y143" s="207" t="str">
        <f ca="1">_xlfn.XLOOKUP(W143,[2]Tranches!$G$3:$G$63,[2]Tranches!$H$3:$H$63,0,0)</f>
        <v>10-14</v>
      </c>
    </row>
    <row r="144" spans="1:25">
      <c r="A144" s="35" t="s">
        <v>167</v>
      </c>
      <c r="B144" s="26">
        <v>670</v>
      </c>
      <c r="C144" s="26" t="s">
        <v>1227</v>
      </c>
      <c r="D144" t="s">
        <v>363</v>
      </c>
      <c r="E144" t="s">
        <v>787</v>
      </c>
      <c r="F144" t="s">
        <v>675</v>
      </c>
      <c r="G144" s="98">
        <v>31630</v>
      </c>
      <c r="H144" s="101">
        <f t="shared" ca="1" si="4"/>
        <v>39</v>
      </c>
      <c r="I144" s="100">
        <v>40848</v>
      </c>
      <c r="J144" s="26" t="s">
        <v>13</v>
      </c>
      <c r="K144" s="26" t="s">
        <v>183</v>
      </c>
      <c r="L144" s="26" t="s">
        <v>344</v>
      </c>
      <c r="M144" s="26" t="s">
        <v>459</v>
      </c>
      <c r="N144" s="26" t="s">
        <v>460</v>
      </c>
      <c r="O144" s="98">
        <v>40848</v>
      </c>
      <c r="P144" s="26" t="s">
        <v>319</v>
      </c>
      <c r="Q144" s="26" t="s">
        <v>1320</v>
      </c>
      <c r="R144" s="26" t="s">
        <v>135</v>
      </c>
      <c r="S144" s="26" t="s">
        <v>174</v>
      </c>
      <c r="U144" s="26" t="s">
        <v>1</v>
      </c>
      <c r="V144" s="26" t="s">
        <v>909</v>
      </c>
      <c r="W144" s="204">
        <f t="shared" ca="1" si="5"/>
        <v>14</v>
      </c>
      <c r="X144" s="207" t="str">
        <f ca="1">_xlfn.XLOOKUP(H144,[2]Tranches!$D$3:$D$63,[2]Tranches!$E$3:$E$63,0,0)</f>
        <v>35-39</v>
      </c>
      <c r="Y144" s="207" t="str">
        <f ca="1">_xlfn.XLOOKUP(W144,[2]Tranches!$G$3:$G$63,[2]Tranches!$H$3:$H$63,0,0)</f>
        <v>10-14</v>
      </c>
    </row>
    <row r="145" spans="1:25">
      <c r="A145" s="35" t="s">
        <v>167</v>
      </c>
      <c r="B145" s="26">
        <v>675</v>
      </c>
      <c r="C145" s="26" t="s">
        <v>1281</v>
      </c>
      <c r="D145" t="s">
        <v>188</v>
      </c>
      <c r="E145" t="s">
        <v>784</v>
      </c>
      <c r="F145" t="s">
        <v>675</v>
      </c>
      <c r="G145" s="98">
        <v>32287</v>
      </c>
      <c r="H145" s="101">
        <f t="shared" ca="1" si="4"/>
        <v>37</v>
      </c>
      <c r="I145" s="100">
        <v>40931</v>
      </c>
      <c r="J145" s="26" t="s">
        <v>13</v>
      </c>
      <c r="K145" s="26" t="s">
        <v>311</v>
      </c>
      <c r="L145" s="26" t="s">
        <v>336</v>
      </c>
      <c r="M145" s="26" t="s">
        <v>461</v>
      </c>
      <c r="N145" s="26" t="s">
        <v>462</v>
      </c>
      <c r="O145" s="98">
        <v>40931</v>
      </c>
      <c r="P145" s="26" t="s">
        <v>315</v>
      </c>
      <c r="Q145" s="26" t="s">
        <v>311</v>
      </c>
      <c r="R145" s="26" t="s">
        <v>135</v>
      </c>
      <c r="S145" s="26" t="s">
        <v>174</v>
      </c>
      <c r="U145" s="26" t="s">
        <v>1</v>
      </c>
      <c r="V145" s="26" t="s">
        <v>909</v>
      </c>
      <c r="W145" s="204">
        <f t="shared" ca="1" si="5"/>
        <v>14</v>
      </c>
      <c r="X145" s="207" t="str">
        <f ca="1">_xlfn.XLOOKUP(H145,[2]Tranches!$D$3:$D$63,[2]Tranches!$E$3:$E$63,0,0)</f>
        <v>35-39</v>
      </c>
      <c r="Y145" s="207" t="str">
        <f ca="1">_xlfn.XLOOKUP(W145,[2]Tranches!$G$3:$G$63,[2]Tranches!$H$3:$H$63,0,0)</f>
        <v>10-14</v>
      </c>
    </row>
    <row r="146" spans="1:25">
      <c r="A146" s="35" t="s">
        <v>167</v>
      </c>
      <c r="B146" s="26">
        <v>676</v>
      </c>
      <c r="C146" s="26" t="s">
        <v>1215</v>
      </c>
      <c r="D146" t="s">
        <v>327</v>
      </c>
      <c r="E146" t="s">
        <v>788</v>
      </c>
      <c r="F146" t="s">
        <v>675</v>
      </c>
      <c r="G146" s="98">
        <v>29453</v>
      </c>
      <c r="H146" s="101">
        <f t="shared" ca="1" si="4"/>
        <v>45</v>
      </c>
      <c r="I146" s="100">
        <v>40945</v>
      </c>
      <c r="J146" s="26" t="s">
        <v>13</v>
      </c>
      <c r="K146" s="26" t="s">
        <v>243</v>
      </c>
      <c r="L146" s="26" t="s">
        <v>324</v>
      </c>
      <c r="M146" s="26" t="s">
        <v>463</v>
      </c>
      <c r="N146" s="26" t="s">
        <v>464</v>
      </c>
      <c r="O146" s="98">
        <v>40945</v>
      </c>
      <c r="P146" s="26" t="s">
        <v>285</v>
      </c>
      <c r="Q146" s="26" t="s">
        <v>248</v>
      </c>
      <c r="R146" s="26" t="s">
        <v>137</v>
      </c>
      <c r="S146" s="26" t="s">
        <v>174</v>
      </c>
      <c r="U146" s="26" t="s">
        <v>1</v>
      </c>
      <c r="V146" s="26" t="s">
        <v>909</v>
      </c>
      <c r="W146" s="204">
        <f t="shared" ca="1" si="5"/>
        <v>14</v>
      </c>
      <c r="X146" s="207" t="str">
        <f ca="1">_xlfn.XLOOKUP(H146,[2]Tranches!$D$3:$D$63,[2]Tranches!$E$3:$E$63,0,0)</f>
        <v>45-49</v>
      </c>
      <c r="Y146" s="207" t="str">
        <f ca="1">_xlfn.XLOOKUP(W146,[2]Tranches!$G$3:$G$63,[2]Tranches!$H$3:$H$63,0,0)</f>
        <v>10-14</v>
      </c>
    </row>
    <row r="147" spans="1:25">
      <c r="A147" s="35" t="s">
        <v>167</v>
      </c>
      <c r="B147" s="26">
        <v>677</v>
      </c>
      <c r="C147" s="26" t="s">
        <v>1006</v>
      </c>
      <c r="D147" t="s">
        <v>369</v>
      </c>
      <c r="E147" t="s">
        <v>737</v>
      </c>
      <c r="F147" t="s">
        <v>675</v>
      </c>
      <c r="G147" s="98">
        <v>30716</v>
      </c>
      <c r="H147" s="101">
        <f t="shared" ca="1" si="4"/>
        <v>42</v>
      </c>
      <c r="I147" s="100">
        <v>40969</v>
      </c>
      <c r="J147" s="26" t="s">
        <v>13</v>
      </c>
      <c r="K147" s="26" t="s">
        <v>441</v>
      </c>
      <c r="L147" s="26" t="s">
        <v>465</v>
      </c>
      <c r="M147" s="26" t="s">
        <v>466</v>
      </c>
      <c r="N147" s="26" t="s">
        <v>467</v>
      </c>
      <c r="O147" s="98">
        <v>40969</v>
      </c>
      <c r="P147" s="26" t="s">
        <v>445</v>
      </c>
      <c r="Q147" s="26" t="s">
        <v>441</v>
      </c>
      <c r="R147" s="26" t="s">
        <v>193</v>
      </c>
      <c r="S147" s="26" t="s">
        <v>174</v>
      </c>
      <c r="U147" s="26" t="s">
        <v>1</v>
      </c>
      <c r="V147" s="26" t="s">
        <v>909</v>
      </c>
      <c r="W147" s="204">
        <f t="shared" ca="1" si="5"/>
        <v>14</v>
      </c>
      <c r="X147" s="207" t="str">
        <f ca="1">_xlfn.XLOOKUP(H147,[2]Tranches!$D$3:$D$63,[2]Tranches!$E$3:$E$63,0,0)</f>
        <v>40-44</v>
      </c>
      <c r="Y147" s="207" t="str">
        <f ca="1">_xlfn.XLOOKUP(W147,[2]Tranches!$G$3:$G$63,[2]Tranches!$H$3:$H$63,0,0)</f>
        <v>10-14</v>
      </c>
    </row>
    <row r="148" spans="1:25">
      <c r="A148" s="35" t="s">
        <v>167</v>
      </c>
      <c r="B148" s="26">
        <v>678</v>
      </c>
      <c r="C148" s="26" t="s">
        <v>934</v>
      </c>
      <c r="D148" t="s">
        <v>468</v>
      </c>
      <c r="E148" t="s">
        <v>789</v>
      </c>
      <c r="F148" t="s">
        <v>675</v>
      </c>
      <c r="G148" s="98">
        <v>32432</v>
      </c>
      <c r="H148" s="101">
        <f t="shared" ca="1" si="4"/>
        <v>37</v>
      </c>
      <c r="I148" s="100">
        <v>41030</v>
      </c>
      <c r="J148" s="26" t="s">
        <v>13</v>
      </c>
      <c r="K148" s="26" t="s">
        <v>311</v>
      </c>
      <c r="L148" s="26" t="s">
        <v>387</v>
      </c>
      <c r="M148" s="26" t="s">
        <v>191</v>
      </c>
      <c r="N148" s="26" t="s">
        <v>469</v>
      </c>
      <c r="O148" s="98">
        <v>41030</v>
      </c>
      <c r="P148" s="26" t="s">
        <v>315</v>
      </c>
      <c r="Q148" s="26" t="s">
        <v>311</v>
      </c>
      <c r="R148" s="26" t="s">
        <v>193</v>
      </c>
      <c r="S148" s="26" t="s">
        <v>174</v>
      </c>
      <c r="U148" s="26" t="s">
        <v>1</v>
      </c>
      <c r="V148" s="26" t="s">
        <v>909</v>
      </c>
      <c r="W148" s="204">
        <f t="shared" ca="1" si="5"/>
        <v>13</v>
      </c>
      <c r="X148" s="207" t="str">
        <f ca="1">_xlfn.XLOOKUP(H148,[2]Tranches!$D$3:$D$63,[2]Tranches!$E$3:$E$63,0,0)</f>
        <v>35-39</v>
      </c>
      <c r="Y148" s="207" t="str">
        <f ca="1">_xlfn.XLOOKUP(W148,[2]Tranches!$G$3:$G$63,[2]Tranches!$H$3:$H$63,0,0)</f>
        <v>10-14</v>
      </c>
    </row>
    <row r="149" spans="1:25">
      <c r="A149" s="35" t="s">
        <v>167</v>
      </c>
      <c r="B149" s="26">
        <v>689</v>
      </c>
      <c r="C149" s="26" t="s">
        <v>969</v>
      </c>
      <c r="D149" t="s">
        <v>264</v>
      </c>
      <c r="E149" t="s">
        <v>791</v>
      </c>
      <c r="F149" t="s">
        <v>677</v>
      </c>
      <c r="G149" s="98">
        <v>32497</v>
      </c>
      <c r="H149" s="101">
        <f t="shared" ca="1" si="4"/>
        <v>37</v>
      </c>
      <c r="I149" s="100">
        <v>41244</v>
      </c>
      <c r="J149" s="26" t="s">
        <v>13</v>
      </c>
      <c r="K149" s="26" t="s">
        <v>183</v>
      </c>
      <c r="L149" s="26" t="s">
        <v>344</v>
      </c>
      <c r="M149" s="26" t="s">
        <v>472</v>
      </c>
      <c r="N149" s="26" t="s">
        <v>473</v>
      </c>
      <c r="O149" s="98">
        <v>41244</v>
      </c>
      <c r="P149" s="26" t="s">
        <v>198</v>
      </c>
      <c r="Q149" s="26" t="s">
        <v>1320</v>
      </c>
      <c r="R149" s="26" t="s">
        <v>135</v>
      </c>
      <c r="S149" s="26" t="s">
        <v>174</v>
      </c>
      <c r="U149" s="26" t="s">
        <v>1</v>
      </c>
      <c r="V149" s="26" t="s">
        <v>909</v>
      </c>
      <c r="W149" s="204">
        <f t="shared" ca="1" si="5"/>
        <v>13</v>
      </c>
      <c r="X149" s="207" t="str">
        <f ca="1">_xlfn.XLOOKUP(H149,[2]Tranches!$D$3:$D$63,[2]Tranches!$E$3:$E$63,0,0)</f>
        <v>35-39</v>
      </c>
      <c r="Y149" s="207" t="str">
        <f ca="1">_xlfn.XLOOKUP(W149,[2]Tranches!$G$3:$G$63,[2]Tranches!$H$3:$H$63,0,0)</f>
        <v>10-14</v>
      </c>
    </row>
    <row r="150" spans="1:25">
      <c r="A150" s="35" t="s">
        <v>167</v>
      </c>
      <c r="B150" s="26">
        <v>692</v>
      </c>
      <c r="C150" s="26" t="s">
        <v>972</v>
      </c>
      <c r="D150" t="s">
        <v>264</v>
      </c>
      <c r="E150" t="s">
        <v>792</v>
      </c>
      <c r="F150" t="s">
        <v>675</v>
      </c>
      <c r="G150" s="98">
        <v>30119</v>
      </c>
      <c r="H150" s="101">
        <f t="shared" ca="1" si="4"/>
        <v>43</v>
      </c>
      <c r="I150" s="100">
        <v>41258</v>
      </c>
      <c r="J150" s="26" t="s">
        <v>13</v>
      </c>
      <c r="K150" s="26" t="s">
        <v>183</v>
      </c>
      <c r="L150" s="26" t="s">
        <v>210</v>
      </c>
      <c r="M150" s="26" t="s">
        <v>215</v>
      </c>
      <c r="N150" s="26" t="s">
        <v>216</v>
      </c>
      <c r="O150" s="98">
        <v>41258</v>
      </c>
      <c r="P150" s="26" t="s">
        <v>211</v>
      </c>
      <c r="Q150" s="26" t="s">
        <v>1319</v>
      </c>
      <c r="R150" s="26" t="s">
        <v>137</v>
      </c>
      <c r="S150" s="26" t="s">
        <v>174</v>
      </c>
      <c r="U150" s="26" t="s">
        <v>1</v>
      </c>
      <c r="V150" s="26" t="s">
        <v>909</v>
      </c>
      <c r="W150" s="204">
        <f t="shared" ca="1" si="5"/>
        <v>13</v>
      </c>
      <c r="X150" s="207" t="str">
        <f ca="1">_xlfn.XLOOKUP(H150,[2]Tranches!$D$3:$D$63,[2]Tranches!$E$3:$E$63,0,0)</f>
        <v>40-44</v>
      </c>
      <c r="Y150" s="207" t="str">
        <f ca="1">_xlfn.XLOOKUP(W150,[2]Tranches!$G$3:$G$63,[2]Tranches!$H$3:$H$63,0,0)</f>
        <v>10-14</v>
      </c>
    </row>
    <row r="151" spans="1:25">
      <c r="A151" s="35" t="s">
        <v>167</v>
      </c>
      <c r="B151" s="26">
        <v>693</v>
      </c>
      <c r="C151" s="26" t="s">
        <v>1268</v>
      </c>
      <c r="D151" t="s">
        <v>188</v>
      </c>
      <c r="E151" t="s">
        <v>793</v>
      </c>
      <c r="F151" t="s">
        <v>675</v>
      </c>
      <c r="G151" s="98">
        <v>30101</v>
      </c>
      <c r="H151" s="101">
        <f t="shared" ca="1" si="4"/>
        <v>43</v>
      </c>
      <c r="I151" s="100">
        <v>41275</v>
      </c>
      <c r="J151" s="26" t="s">
        <v>13</v>
      </c>
      <c r="K151" s="26" t="s">
        <v>183</v>
      </c>
      <c r="L151" s="26" t="s">
        <v>344</v>
      </c>
      <c r="M151" s="26" t="s">
        <v>426</v>
      </c>
      <c r="N151" s="26" t="s">
        <v>474</v>
      </c>
      <c r="O151" s="98">
        <v>41275</v>
      </c>
      <c r="P151" s="26" t="s">
        <v>198</v>
      </c>
      <c r="Q151" s="26" t="s">
        <v>1320</v>
      </c>
      <c r="R151" s="26" t="s">
        <v>193</v>
      </c>
      <c r="S151" s="26" t="s">
        <v>174</v>
      </c>
      <c r="U151" s="26" t="s">
        <v>1</v>
      </c>
      <c r="V151" s="26" t="s">
        <v>909</v>
      </c>
      <c r="W151" s="204">
        <f t="shared" ca="1" si="5"/>
        <v>13</v>
      </c>
      <c r="X151" s="207" t="str">
        <f ca="1">_xlfn.XLOOKUP(H151,[2]Tranches!$D$3:$D$63,[2]Tranches!$E$3:$E$63,0,0)</f>
        <v>40-44</v>
      </c>
      <c r="Y151" s="207" t="str">
        <f ca="1">_xlfn.XLOOKUP(W151,[2]Tranches!$G$3:$G$63,[2]Tranches!$H$3:$H$63,0,0)</f>
        <v>10-14</v>
      </c>
    </row>
    <row r="152" spans="1:25">
      <c r="A152" s="35" t="s">
        <v>167</v>
      </c>
      <c r="B152" s="26">
        <v>695</v>
      </c>
      <c r="C152" s="26" t="s">
        <v>1100</v>
      </c>
      <c r="D152" t="s">
        <v>475</v>
      </c>
      <c r="E152" t="s">
        <v>794</v>
      </c>
      <c r="F152" t="s">
        <v>675</v>
      </c>
      <c r="G152" s="98">
        <v>31246</v>
      </c>
      <c r="H152" s="101">
        <f t="shared" ca="1" si="4"/>
        <v>40</v>
      </c>
      <c r="I152" s="100">
        <v>41313</v>
      </c>
      <c r="J152" s="26" t="s">
        <v>13</v>
      </c>
      <c r="K152" s="26" t="s">
        <v>218</v>
      </c>
      <c r="L152" s="26" t="s">
        <v>218</v>
      </c>
      <c r="M152" s="26" t="s">
        <v>263</v>
      </c>
      <c r="N152" s="26" t="s">
        <v>476</v>
      </c>
      <c r="O152" s="98">
        <v>41313</v>
      </c>
      <c r="P152" s="26" t="s">
        <v>390</v>
      </c>
      <c r="Q152" s="26" t="s">
        <v>1319</v>
      </c>
      <c r="R152" s="26" t="s">
        <v>135</v>
      </c>
      <c r="S152" s="26" t="s">
        <v>174</v>
      </c>
      <c r="U152" s="26" t="s">
        <v>1</v>
      </c>
      <c r="V152" s="26" t="s">
        <v>909</v>
      </c>
      <c r="W152" s="204">
        <f t="shared" ca="1" si="5"/>
        <v>13</v>
      </c>
      <c r="X152" s="207" t="str">
        <f ca="1">_xlfn.XLOOKUP(H152,[2]Tranches!$D$3:$D$63,[2]Tranches!$E$3:$E$63,0,0)</f>
        <v>40-44</v>
      </c>
      <c r="Y152" s="207" t="str">
        <f ca="1">_xlfn.XLOOKUP(W152,[2]Tranches!$G$3:$G$63,[2]Tranches!$H$3:$H$63,0,0)</f>
        <v>10-14</v>
      </c>
    </row>
    <row r="153" spans="1:25">
      <c r="A153" s="35" t="s">
        <v>167</v>
      </c>
      <c r="B153" s="26">
        <v>696</v>
      </c>
      <c r="C153" s="26" t="s">
        <v>1034</v>
      </c>
      <c r="D153" t="s">
        <v>262</v>
      </c>
      <c r="E153" t="s">
        <v>555</v>
      </c>
      <c r="F153" t="s">
        <v>675</v>
      </c>
      <c r="G153" s="98">
        <v>30317</v>
      </c>
      <c r="H153" s="101">
        <f t="shared" ca="1" si="4"/>
        <v>43</v>
      </c>
      <c r="I153" s="100">
        <v>41314</v>
      </c>
      <c r="J153" s="26" t="s">
        <v>13</v>
      </c>
      <c r="K153" s="26" t="s">
        <v>378</v>
      </c>
      <c r="L153" s="26" t="s">
        <v>906</v>
      </c>
      <c r="M153" s="26" t="s">
        <v>450</v>
      </c>
      <c r="N153" s="26" t="s">
        <v>451</v>
      </c>
      <c r="O153" s="98">
        <v>41314</v>
      </c>
      <c r="P153" s="26" t="s">
        <v>305</v>
      </c>
      <c r="Q153" s="26" t="s">
        <v>1338</v>
      </c>
      <c r="R153" s="26" t="s">
        <v>135</v>
      </c>
      <c r="S153" s="26" t="s">
        <v>174</v>
      </c>
      <c r="U153" s="26" t="s">
        <v>1</v>
      </c>
      <c r="V153" s="26" t="s">
        <v>909</v>
      </c>
      <c r="W153" s="204">
        <f t="shared" ca="1" si="5"/>
        <v>13</v>
      </c>
      <c r="X153" s="207" t="str">
        <f ca="1">_xlfn.XLOOKUP(H153,[2]Tranches!$D$3:$D$63,[2]Tranches!$E$3:$E$63,0,0)</f>
        <v>40-44</v>
      </c>
      <c r="Y153" s="207" t="str">
        <f ca="1">_xlfn.XLOOKUP(W153,[2]Tranches!$G$3:$G$63,[2]Tranches!$H$3:$H$63,0,0)</f>
        <v>10-14</v>
      </c>
    </row>
    <row r="154" spans="1:25">
      <c r="A154" s="35" t="s">
        <v>167</v>
      </c>
      <c r="B154" s="26">
        <v>702</v>
      </c>
      <c r="C154" s="26" t="s">
        <v>1114</v>
      </c>
      <c r="D154" t="s">
        <v>251</v>
      </c>
      <c r="E154" t="s">
        <v>795</v>
      </c>
      <c r="F154" t="s">
        <v>675</v>
      </c>
      <c r="G154" s="98">
        <v>26664</v>
      </c>
      <c r="H154" s="101">
        <f t="shared" ca="1" si="4"/>
        <v>53</v>
      </c>
      <c r="I154" s="100">
        <v>41334</v>
      </c>
      <c r="J154" s="26" t="s">
        <v>13</v>
      </c>
      <c r="K154" s="26" t="s">
        <v>311</v>
      </c>
      <c r="L154" s="26" t="s">
        <v>387</v>
      </c>
      <c r="M154" s="26" t="s">
        <v>426</v>
      </c>
      <c r="N154" s="26" t="s">
        <v>477</v>
      </c>
      <c r="O154" s="98">
        <v>41334</v>
      </c>
      <c r="P154" s="26" t="s">
        <v>315</v>
      </c>
      <c r="Q154" s="26" t="s">
        <v>311</v>
      </c>
      <c r="R154" s="26" t="s">
        <v>193</v>
      </c>
      <c r="S154" s="26" t="s">
        <v>174</v>
      </c>
      <c r="U154" s="26" t="s">
        <v>1</v>
      </c>
      <c r="V154" s="26" t="s">
        <v>1083</v>
      </c>
      <c r="W154" s="204">
        <f t="shared" ca="1" si="5"/>
        <v>13</v>
      </c>
      <c r="X154" s="207" t="str">
        <f ca="1">_xlfn.XLOOKUP(H154,[2]Tranches!$D$3:$D$63,[2]Tranches!$E$3:$E$63,0,0)</f>
        <v>50-54</v>
      </c>
      <c r="Y154" s="207" t="str">
        <f ca="1">_xlfn.XLOOKUP(W154,[2]Tranches!$G$3:$G$63,[2]Tranches!$H$3:$H$63,0,0)</f>
        <v>10-14</v>
      </c>
    </row>
    <row r="155" spans="1:25">
      <c r="A155" s="35" t="s">
        <v>167</v>
      </c>
      <c r="B155" s="26">
        <v>703</v>
      </c>
      <c r="C155" s="26" t="s">
        <v>1220</v>
      </c>
      <c r="D155" t="s">
        <v>178</v>
      </c>
      <c r="E155" t="s">
        <v>687</v>
      </c>
      <c r="F155" t="s">
        <v>675</v>
      </c>
      <c r="G155" s="98">
        <v>32443</v>
      </c>
      <c r="H155" s="101">
        <f t="shared" ca="1" si="4"/>
        <v>37</v>
      </c>
      <c r="I155" s="100">
        <v>41334</v>
      </c>
      <c r="J155" s="26" t="s">
        <v>13</v>
      </c>
      <c r="K155" s="26" t="s">
        <v>919</v>
      </c>
      <c r="L155" s="26" t="s">
        <v>1075</v>
      </c>
      <c r="M155" s="26" t="s">
        <v>478</v>
      </c>
      <c r="N155" s="26" t="s">
        <v>479</v>
      </c>
      <c r="O155" s="98">
        <v>41334</v>
      </c>
      <c r="P155" s="26" t="s">
        <v>308</v>
      </c>
      <c r="Q155" s="26" t="s">
        <v>527</v>
      </c>
      <c r="R155" s="26" t="s">
        <v>135</v>
      </c>
      <c r="S155" s="26" t="s">
        <v>174</v>
      </c>
      <c r="U155" s="26" t="s">
        <v>1</v>
      </c>
      <c r="V155" s="26" t="s">
        <v>909</v>
      </c>
      <c r="W155" s="204">
        <f t="shared" ca="1" si="5"/>
        <v>13</v>
      </c>
      <c r="X155" s="207" t="str">
        <f ca="1">_xlfn.XLOOKUP(H155,[2]Tranches!$D$3:$D$63,[2]Tranches!$E$3:$E$63,0,0)</f>
        <v>35-39</v>
      </c>
      <c r="Y155" s="207" t="str">
        <f ca="1">_xlfn.XLOOKUP(W155,[2]Tranches!$G$3:$G$63,[2]Tranches!$H$3:$H$63,0,0)</f>
        <v>10-14</v>
      </c>
    </row>
    <row r="156" spans="1:25">
      <c r="A156" s="35" t="s">
        <v>167</v>
      </c>
      <c r="B156" s="26">
        <v>705</v>
      </c>
      <c r="C156" s="26" t="s">
        <v>910</v>
      </c>
      <c r="D156" t="s">
        <v>480</v>
      </c>
      <c r="E156" t="s">
        <v>796</v>
      </c>
      <c r="F156" t="s">
        <v>677</v>
      </c>
      <c r="G156" s="98">
        <v>31638</v>
      </c>
      <c r="H156" s="101">
        <f t="shared" ca="1" si="4"/>
        <v>39</v>
      </c>
      <c r="I156" s="100">
        <v>41365</v>
      </c>
      <c r="J156" s="26" t="s">
        <v>13</v>
      </c>
      <c r="K156" s="26" t="s">
        <v>311</v>
      </c>
      <c r="L156" s="26" t="s">
        <v>379</v>
      </c>
      <c r="M156" s="26" t="s">
        <v>481</v>
      </c>
      <c r="N156" s="26" t="s">
        <v>482</v>
      </c>
      <c r="O156" s="98">
        <v>41365</v>
      </c>
      <c r="P156" s="26" t="s">
        <v>315</v>
      </c>
      <c r="Q156" s="26" t="s">
        <v>311</v>
      </c>
      <c r="R156" s="26" t="s">
        <v>135</v>
      </c>
      <c r="S156" s="26" t="s">
        <v>174</v>
      </c>
      <c r="U156" s="26" t="s">
        <v>1</v>
      </c>
      <c r="V156" s="26" t="s">
        <v>909</v>
      </c>
      <c r="W156" s="204">
        <f t="shared" ca="1" si="5"/>
        <v>12</v>
      </c>
      <c r="X156" s="207" t="str">
        <f ca="1">_xlfn.XLOOKUP(H156,[2]Tranches!$D$3:$D$63,[2]Tranches!$E$3:$E$63,0,0)</f>
        <v>35-39</v>
      </c>
      <c r="Y156" s="207" t="str">
        <f ca="1">_xlfn.XLOOKUP(W156,[2]Tranches!$G$3:$G$63,[2]Tranches!$H$3:$H$63,0,0)</f>
        <v>10-14</v>
      </c>
    </row>
    <row r="157" spans="1:25">
      <c r="A157" s="35" t="s">
        <v>167</v>
      </c>
      <c r="B157" s="26">
        <v>720</v>
      </c>
      <c r="C157" s="26" t="s">
        <v>1233</v>
      </c>
      <c r="D157" t="s">
        <v>405</v>
      </c>
      <c r="E157" t="s">
        <v>696</v>
      </c>
      <c r="F157" t="s">
        <v>675</v>
      </c>
      <c r="G157" s="98">
        <v>29387</v>
      </c>
      <c r="H157" s="101">
        <f t="shared" ca="1" si="4"/>
        <v>45</v>
      </c>
      <c r="I157" s="100">
        <v>41491</v>
      </c>
      <c r="J157" s="26" t="s">
        <v>13</v>
      </c>
      <c r="K157" s="26" t="s">
        <v>311</v>
      </c>
      <c r="L157" s="26" t="s">
        <v>387</v>
      </c>
      <c r="M157" s="26" t="s">
        <v>321</v>
      </c>
      <c r="N157" s="26" t="s">
        <v>432</v>
      </c>
      <c r="O157" s="98">
        <v>41491</v>
      </c>
      <c r="P157" s="26" t="s">
        <v>315</v>
      </c>
      <c r="Q157" s="26" t="s">
        <v>311</v>
      </c>
      <c r="R157" s="26" t="s">
        <v>137</v>
      </c>
      <c r="S157" s="26" t="s">
        <v>174</v>
      </c>
      <c r="U157" s="26" t="s">
        <v>1</v>
      </c>
      <c r="V157" s="26" t="s">
        <v>909</v>
      </c>
      <c r="W157" s="204">
        <f t="shared" ca="1" si="5"/>
        <v>12</v>
      </c>
      <c r="X157" s="207" t="str">
        <f ca="1">_xlfn.XLOOKUP(H157,[2]Tranches!$D$3:$D$63,[2]Tranches!$E$3:$E$63,0,0)</f>
        <v>45-49</v>
      </c>
      <c r="Y157" s="207" t="str">
        <f ca="1">_xlfn.XLOOKUP(W157,[2]Tranches!$G$3:$G$63,[2]Tranches!$H$3:$H$63,0,0)</f>
        <v>10-14</v>
      </c>
    </row>
    <row r="158" spans="1:25">
      <c r="A158" s="35" t="s">
        <v>167</v>
      </c>
      <c r="B158" s="26">
        <v>725</v>
      </c>
      <c r="C158" s="26" t="s">
        <v>1204</v>
      </c>
      <c r="D158" t="s">
        <v>416</v>
      </c>
      <c r="E158" t="s">
        <v>483</v>
      </c>
      <c r="F158" t="s">
        <v>675</v>
      </c>
      <c r="G158" s="98">
        <v>30787</v>
      </c>
      <c r="H158" s="101">
        <f t="shared" ca="1" si="4"/>
        <v>41</v>
      </c>
      <c r="I158" s="100">
        <v>41518</v>
      </c>
      <c r="J158" s="26" t="s">
        <v>13</v>
      </c>
      <c r="K158" s="26" t="s">
        <v>183</v>
      </c>
      <c r="L158" s="26" t="s">
        <v>344</v>
      </c>
      <c r="M158" s="26" t="s">
        <v>484</v>
      </c>
      <c r="N158" s="26" t="s">
        <v>342</v>
      </c>
      <c r="O158" s="98">
        <v>41518</v>
      </c>
      <c r="P158" s="26" t="s">
        <v>198</v>
      </c>
      <c r="Q158" s="26" t="s">
        <v>1320</v>
      </c>
      <c r="R158" s="26" t="s">
        <v>193</v>
      </c>
      <c r="S158" s="26" t="s">
        <v>174</v>
      </c>
      <c r="U158" s="26" t="s">
        <v>1</v>
      </c>
      <c r="V158" s="26" t="s">
        <v>909</v>
      </c>
      <c r="W158" s="204">
        <f t="shared" ca="1" si="5"/>
        <v>12</v>
      </c>
      <c r="X158" s="207" t="str">
        <f ca="1">_xlfn.XLOOKUP(H158,[2]Tranches!$D$3:$D$63,[2]Tranches!$E$3:$E$63,0,0)</f>
        <v>40-44</v>
      </c>
      <c r="Y158" s="207" t="str">
        <f ca="1">_xlfn.XLOOKUP(W158,[2]Tranches!$G$3:$G$63,[2]Tranches!$H$3:$H$63,0,0)</f>
        <v>10-14</v>
      </c>
    </row>
    <row r="159" spans="1:25">
      <c r="A159" s="35" t="s">
        <v>167</v>
      </c>
      <c r="B159" s="26">
        <v>726</v>
      </c>
      <c r="C159" s="26" t="s">
        <v>1276</v>
      </c>
      <c r="D159" t="s">
        <v>188</v>
      </c>
      <c r="E159" t="s">
        <v>797</v>
      </c>
      <c r="F159" t="s">
        <v>675</v>
      </c>
      <c r="G159" s="98">
        <v>31778</v>
      </c>
      <c r="H159" s="101">
        <f t="shared" ca="1" si="4"/>
        <v>39</v>
      </c>
      <c r="I159" s="100">
        <v>41518</v>
      </c>
      <c r="J159" s="26" t="s">
        <v>13</v>
      </c>
      <c r="K159" s="26" t="s">
        <v>183</v>
      </c>
      <c r="L159" s="26" t="s">
        <v>344</v>
      </c>
      <c r="M159" s="26" t="s">
        <v>1275</v>
      </c>
      <c r="N159" s="26" t="s">
        <v>485</v>
      </c>
      <c r="O159" s="98">
        <v>41518</v>
      </c>
      <c r="P159" s="26" t="s">
        <v>198</v>
      </c>
      <c r="Q159" s="26" t="s">
        <v>1320</v>
      </c>
      <c r="R159" s="26" t="s">
        <v>135</v>
      </c>
      <c r="S159" s="26" t="s">
        <v>174</v>
      </c>
      <c r="U159" s="26" t="s">
        <v>1</v>
      </c>
      <c r="V159" s="26" t="s">
        <v>909</v>
      </c>
      <c r="W159" s="204">
        <f t="shared" ca="1" si="5"/>
        <v>12</v>
      </c>
      <c r="X159" s="207" t="str">
        <f ca="1">_xlfn.XLOOKUP(H159,[2]Tranches!$D$3:$D$63,[2]Tranches!$E$3:$E$63,0,0)</f>
        <v>35-39</v>
      </c>
      <c r="Y159" s="207" t="str">
        <f ca="1">_xlfn.XLOOKUP(W159,[2]Tranches!$G$3:$G$63,[2]Tranches!$H$3:$H$63,0,0)</f>
        <v>10-14</v>
      </c>
    </row>
    <row r="160" spans="1:25">
      <c r="A160" s="35" t="s">
        <v>167</v>
      </c>
      <c r="B160" s="26">
        <v>734</v>
      </c>
      <c r="C160" s="26" t="s">
        <v>1254</v>
      </c>
      <c r="D160" t="s">
        <v>294</v>
      </c>
      <c r="E160" t="s">
        <v>687</v>
      </c>
      <c r="F160" t="s">
        <v>675</v>
      </c>
      <c r="G160" s="98">
        <v>32206</v>
      </c>
      <c r="H160" s="101">
        <f t="shared" ca="1" si="4"/>
        <v>38</v>
      </c>
      <c r="I160" s="100">
        <v>41589</v>
      </c>
      <c r="J160" s="26" t="s">
        <v>13</v>
      </c>
      <c r="K160" s="26" t="s">
        <v>306</v>
      </c>
      <c r="L160" s="26" t="s">
        <v>1003</v>
      </c>
      <c r="M160" s="26" t="s">
        <v>478</v>
      </c>
      <c r="N160" s="26" t="s">
        <v>479</v>
      </c>
      <c r="O160" s="98">
        <v>41589</v>
      </c>
      <c r="P160" s="26" t="s">
        <v>308</v>
      </c>
      <c r="Q160" s="26" t="s">
        <v>1336</v>
      </c>
      <c r="R160" s="26" t="s">
        <v>193</v>
      </c>
      <c r="S160" s="26" t="s">
        <v>174</v>
      </c>
      <c r="U160" s="26" t="s">
        <v>1</v>
      </c>
      <c r="V160" s="26" t="s">
        <v>909</v>
      </c>
      <c r="W160" s="204">
        <f t="shared" ca="1" si="5"/>
        <v>12</v>
      </c>
      <c r="X160" s="207" t="str">
        <f ca="1">_xlfn.XLOOKUP(H160,[2]Tranches!$D$3:$D$63,[2]Tranches!$E$3:$E$63,0,0)</f>
        <v>35-39</v>
      </c>
      <c r="Y160" s="207" t="str">
        <f ca="1">_xlfn.XLOOKUP(W160,[2]Tranches!$G$3:$G$63,[2]Tranches!$H$3:$H$63,0,0)</f>
        <v>10-14</v>
      </c>
    </row>
    <row r="161" spans="1:25">
      <c r="A161" s="35" t="s">
        <v>167</v>
      </c>
      <c r="B161" s="26">
        <v>735</v>
      </c>
      <c r="C161" s="26" t="s">
        <v>1136</v>
      </c>
      <c r="D161" t="s">
        <v>226</v>
      </c>
      <c r="E161" t="s">
        <v>798</v>
      </c>
      <c r="F161" t="s">
        <v>675</v>
      </c>
      <c r="G161" s="98">
        <v>29191</v>
      </c>
      <c r="H161" s="101">
        <f t="shared" ca="1" si="4"/>
        <v>46</v>
      </c>
      <c r="I161" s="100">
        <v>41609</v>
      </c>
      <c r="J161" s="26" t="s">
        <v>13</v>
      </c>
      <c r="K161" s="26" t="s">
        <v>311</v>
      </c>
      <c r="L161" s="26" t="s">
        <v>387</v>
      </c>
      <c r="M161" s="26" t="s">
        <v>337</v>
      </c>
      <c r="N161" s="26" t="s">
        <v>486</v>
      </c>
      <c r="O161" s="98">
        <v>41609</v>
      </c>
      <c r="P161" s="26" t="s">
        <v>315</v>
      </c>
      <c r="Q161" s="26" t="s">
        <v>311</v>
      </c>
      <c r="R161" s="26" t="s">
        <v>137</v>
      </c>
      <c r="S161" s="26" t="s">
        <v>174</v>
      </c>
      <c r="U161" s="26" t="s">
        <v>1</v>
      </c>
      <c r="V161" s="26" t="s">
        <v>909</v>
      </c>
      <c r="W161" s="204">
        <f t="shared" ca="1" si="5"/>
        <v>12</v>
      </c>
      <c r="X161" s="207" t="str">
        <f ca="1">_xlfn.XLOOKUP(H161,[2]Tranches!$D$3:$D$63,[2]Tranches!$E$3:$E$63,0,0)</f>
        <v>45-49</v>
      </c>
      <c r="Y161" s="207" t="str">
        <f ca="1">_xlfn.XLOOKUP(W161,[2]Tranches!$G$3:$G$63,[2]Tranches!$H$3:$H$63,0,0)</f>
        <v>10-14</v>
      </c>
    </row>
    <row r="162" spans="1:25">
      <c r="A162" s="35" t="s">
        <v>167</v>
      </c>
      <c r="B162" s="26">
        <v>738</v>
      </c>
      <c r="C162" s="26" t="s">
        <v>1167</v>
      </c>
      <c r="D162" t="s">
        <v>194</v>
      </c>
      <c r="E162" t="s">
        <v>799</v>
      </c>
      <c r="F162" t="s">
        <v>675</v>
      </c>
      <c r="G162" s="98">
        <v>29091</v>
      </c>
      <c r="H162" s="101">
        <f t="shared" ca="1" si="4"/>
        <v>46</v>
      </c>
      <c r="I162" s="100">
        <v>41654</v>
      </c>
      <c r="J162" s="26" t="s">
        <v>13</v>
      </c>
      <c r="K162" s="26" t="s">
        <v>243</v>
      </c>
      <c r="L162" s="26" t="s">
        <v>244</v>
      </c>
      <c r="M162" s="26" t="s">
        <v>375</v>
      </c>
      <c r="N162" s="26" t="s">
        <v>487</v>
      </c>
      <c r="O162" s="98">
        <v>41654</v>
      </c>
      <c r="P162" s="26" t="s">
        <v>291</v>
      </c>
      <c r="Q162" s="26" t="s">
        <v>248</v>
      </c>
      <c r="R162" s="26" t="s">
        <v>193</v>
      </c>
      <c r="S162" s="26" t="s">
        <v>174</v>
      </c>
      <c r="U162" s="26" t="s">
        <v>1</v>
      </c>
      <c r="V162" s="26" t="s">
        <v>909</v>
      </c>
      <c r="W162" s="204">
        <f t="shared" ca="1" si="5"/>
        <v>12</v>
      </c>
      <c r="X162" s="207" t="str">
        <f ca="1">_xlfn.XLOOKUP(H162,[2]Tranches!$D$3:$D$63,[2]Tranches!$E$3:$E$63,0,0)</f>
        <v>45-49</v>
      </c>
      <c r="Y162" s="207" t="str">
        <f ca="1">_xlfn.XLOOKUP(W162,[2]Tranches!$G$3:$G$63,[2]Tranches!$H$3:$H$63,0,0)</f>
        <v>10-14</v>
      </c>
    </row>
    <row r="163" spans="1:25">
      <c r="A163" s="35" t="s">
        <v>167</v>
      </c>
      <c r="B163" s="26">
        <v>739</v>
      </c>
      <c r="C163" s="26" t="s">
        <v>1273</v>
      </c>
      <c r="D163" t="s">
        <v>188</v>
      </c>
      <c r="E163" t="s">
        <v>483</v>
      </c>
      <c r="F163" t="s">
        <v>675</v>
      </c>
      <c r="G163" s="98">
        <v>33004</v>
      </c>
      <c r="H163" s="101">
        <f t="shared" ca="1" si="4"/>
        <v>35</v>
      </c>
      <c r="I163" s="100">
        <v>41671</v>
      </c>
      <c r="J163" s="26" t="s">
        <v>13</v>
      </c>
      <c r="K163" s="26" t="s">
        <v>218</v>
      </c>
      <c r="L163" s="26" t="s">
        <v>218</v>
      </c>
      <c r="M163" s="26" t="s">
        <v>393</v>
      </c>
      <c r="N163" s="26" t="s">
        <v>394</v>
      </c>
      <c r="O163" s="98">
        <v>41671</v>
      </c>
      <c r="P163" s="26" t="s">
        <v>488</v>
      </c>
      <c r="Q163" s="26" t="s">
        <v>1319</v>
      </c>
      <c r="R163" s="26" t="s">
        <v>137</v>
      </c>
      <c r="S163" s="26" t="s">
        <v>174</v>
      </c>
      <c r="U163" s="26" t="s">
        <v>1</v>
      </c>
      <c r="V163" s="26" t="s">
        <v>909</v>
      </c>
      <c r="W163" s="204">
        <f t="shared" ca="1" si="5"/>
        <v>12</v>
      </c>
      <c r="X163" s="207" t="str">
        <f ca="1">_xlfn.XLOOKUP(H163,[2]Tranches!$D$3:$D$63,[2]Tranches!$E$3:$E$63,0,0)</f>
        <v>35-39</v>
      </c>
      <c r="Y163" s="207" t="str">
        <f ca="1">_xlfn.XLOOKUP(W163,[2]Tranches!$G$3:$G$63,[2]Tranches!$H$3:$H$63,0,0)</f>
        <v>10-14</v>
      </c>
    </row>
    <row r="164" spans="1:25">
      <c r="A164" s="35" t="s">
        <v>167</v>
      </c>
      <c r="B164" s="26">
        <v>740</v>
      </c>
      <c r="C164" s="26" t="s">
        <v>1189</v>
      </c>
      <c r="D164" t="s">
        <v>301</v>
      </c>
      <c r="E164" t="s">
        <v>800</v>
      </c>
      <c r="F164" t="s">
        <v>675</v>
      </c>
      <c r="G164" s="98">
        <v>30885</v>
      </c>
      <c r="H164" s="101">
        <f t="shared" ca="1" si="4"/>
        <v>41</v>
      </c>
      <c r="I164" s="100">
        <v>41671</v>
      </c>
      <c r="J164" s="26" t="s">
        <v>13</v>
      </c>
      <c r="K164" s="26" t="s">
        <v>311</v>
      </c>
      <c r="L164" s="26" t="s">
        <v>379</v>
      </c>
      <c r="M164" s="26" t="s">
        <v>337</v>
      </c>
      <c r="N164" s="26" t="s">
        <v>1188</v>
      </c>
      <c r="O164" s="98">
        <v>41671</v>
      </c>
      <c r="P164" s="26" t="s">
        <v>315</v>
      </c>
      <c r="Q164" s="26" t="s">
        <v>311</v>
      </c>
      <c r="R164" s="26" t="s">
        <v>193</v>
      </c>
      <c r="S164" s="26" t="s">
        <v>174</v>
      </c>
      <c r="U164" s="26" t="s">
        <v>1</v>
      </c>
      <c r="V164" s="26" t="s">
        <v>909</v>
      </c>
      <c r="W164" s="204">
        <f t="shared" ca="1" si="5"/>
        <v>12</v>
      </c>
      <c r="X164" s="207" t="str">
        <f ca="1">_xlfn.XLOOKUP(H164,[2]Tranches!$D$3:$D$63,[2]Tranches!$E$3:$E$63,0,0)</f>
        <v>40-44</v>
      </c>
      <c r="Y164" s="207" t="str">
        <f ca="1">_xlfn.XLOOKUP(W164,[2]Tranches!$G$3:$G$63,[2]Tranches!$H$3:$H$63,0,0)</f>
        <v>10-14</v>
      </c>
    </row>
    <row r="165" spans="1:25">
      <c r="A165" s="35" t="s">
        <v>167</v>
      </c>
      <c r="B165" s="26">
        <v>742</v>
      </c>
      <c r="C165" s="26" t="s">
        <v>1196</v>
      </c>
      <c r="D165" t="s">
        <v>335</v>
      </c>
      <c r="E165" t="s">
        <v>801</v>
      </c>
      <c r="F165" t="s">
        <v>675</v>
      </c>
      <c r="G165" s="98">
        <v>31711</v>
      </c>
      <c r="H165" s="101">
        <f t="shared" ca="1" si="4"/>
        <v>39</v>
      </c>
      <c r="I165" s="100">
        <v>41715</v>
      </c>
      <c r="J165" s="26" t="s">
        <v>13</v>
      </c>
      <c r="K165" s="26" t="s">
        <v>311</v>
      </c>
      <c r="L165" s="26" t="s">
        <v>387</v>
      </c>
      <c r="M165" s="26" t="s">
        <v>321</v>
      </c>
      <c r="N165" s="26" t="s">
        <v>432</v>
      </c>
      <c r="O165" s="98">
        <v>41715</v>
      </c>
      <c r="P165" s="26" t="s">
        <v>315</v>
      </c>
      <c r="Q165" s="26" t="s">
        <v>311</v>
      </c>
      <c r="R165" s="26" t="s">
        <v>137</v>
      </c>
      <c r="S165" s="26" t="s">
        <v>174</v>
      </c>
      <c r="U165" s="26" t="s">
        <v>1</v>
      </c>
      <c r="V165" s="26" t="s">
        <v>909</v>
      </c>
      <c r="W165" s="204">
        <f t="shared" ca="1" si="5"/>
        <v>12</v>
      </c>
      <c r="X165" s="207" t="str">
        <f ca="1">_xlfn.XLOOKUP(H165,[2]Tranches!$D$3:$D$63,[2]Tranches!$E$3:$E$63,0,0)</f>
        <v>35-39</v>
      </c>
      <c r="Y165" s="207" t="str">
        <f ca="1">_xlfn.XLOOKUP(W165,[2]Tranches!$G$3:$G$63,[2]Tranches!$H$3:$H$63,0,0)</f>
        <v>10-14</v>
      </c>
    </row>
    <row r="166" spans="1:25">
      <c r="A166" s="35" t="s">
        <v>167</v>
      </c>
      <c r="B166" s="26">
        <v>743</v>
      </c>
      <c r="C166" s="26" t="s">
        <v>1028</v>
      </c>
      <c r="D166" t="s">
        <v>234</v>
      </c>
      <c r="E166" t="s">
        <v>802</v>
      </c>
      <c r="F166" t="s">
        <v>675</v>
      </c>
      <c r="G166" s="98">
        <v>33194</v>
      </c>
      <c r="H166" s="101">
        <f t="shared" ca="1" si="4"/>
        <v>35</v>
      </c>
      <c r="I166" s="100">
        <v>41715</v>
      </c>
      <c r="J166" s="26" t="s">
        <v>13</v>
      </c>
      <c r="K166" s="26" t="s">
        <v>243</v>
      </c>
      <c r="L166" s="26" t="s">
        <v>324</v>
      </c>
      <c r="M166" s="26" t="s">
        <v>337</v>
      </c>
      <c r="N166" s="26" t="s">
        <v>489</v>
      </c>
      <c r="O166" s="98">
        <v>41715</v>
      </c>
      <c r="P166" s="26" t="s">
        <v>285</v>
      </c>
      <c r="Q166" s="26" t="s">
        <v>248</v>
      </c>
      <c r="R166" s="26" t="s">
        <v>137</v>
      </c>
      <c r="S166" s="26" t="s">
        <v>174</v>
      </c>
      <c r="U166" s="26" t="s">
        <v>1</v>
      </c>
      <c r="V166" s="26" t="s">
        <v>909</v>
      </c>
      <c r="W166" s="204">
        <f t="shared" ca="1" si="5"/>
        <v>12</v>
      </c>
      <c r="X166" s="207" t="str">
        <f ca="1">_xlfn.XLOOKUP(H166,[2]Tranches!$D$3:$D$63,[2]Tranches!$E$3:$E$63,0,0)</f>
        <v>35-39</v>
      </c>
      <c r="Y166" s="207" t="str">
        <f ca="1">_xlfn.XLOOKUP(W166,[2]Tranches!$G$3:$G$63,[2]Tranches!$H$3:$H$63,0,0)</f>
        <v>10-14</v>
      </c>
    </row>
    <row r="167" spans="1:25">
      <c r="A167" s="35" t="s">
        <v>167</v>
      </c>
      <c r="B167" s="26">
        <v>745</v>
      </c>
      <c r="C167" s="26" t="s">
        <v>1029</v>
      </c>
      <c r="D167" t="s">
        <v>234</v>
      </c>
      <c r="E167" t="s">
        <v>703</v>
      </c>
      <c r="F167" t="s">
        <v>675</v>
      </c>
      <c r="G167" s="98">
        <v>31625</v>
      </c>
      <c r="H167" s="101">
        <f t="shared" ca="1" si="4"/>
        <v>39</v>
      </c>
      <c r="I167" s="100">
        <v>41748</v>
      </c>
      <c r="J167" s="26" t="s">
        <v>13</v>
      </c>
      <c r="K167" s="26" t="s">
        <v>311</v>
      </c>
      <c r="L167" s="26" t="s">
        <v>336</v>
      </c>
      <c r="M167" s="26" t="s">
        <v>337</v>
      </c>
      <c r="N167" s="26" t="s">
        <v>490</v>
      </c>
      <c r="O167" s="98">
        <v>41748</v>
      </c>
      <c r="P167" s="26" t="s">
        <v>305</v>
      </c>
      <c r="Q167" s="26" t="s">
        <v>311</v>
      </c>
      <c r="R167" s="26" t="s">
        <v>137</v>
      </c>
      <c r="S167" s="26" t="s">
        <v>174</v>
      </c>
      <c r="U167" s="26" t="s">
        <v>1</v>
      </c>
      <c r="V167" s="26" t="s">
        <v>909</v>
      </c>
      <c r="W167" s="204">
        <f t="shared" ca="1" si="5"/>
        <v>11</v>
      </c>
      <c r="X167" s="207" t="str">
        <f ca="1">_xlfn.XLOOKUP(H167,[2]Tranches!$D$3:$D$63,[2]Tranches!$E$3:$E$63,0,0)</f>
        <v>35-39</v>
      </c>
      <c r="Y167" s="207" t="str">
        <f ca="1">_xlfn.XLOOKUP(W167,[2]Tranches!$G$3:$G$63,[2]Tranches!$H$3:$H$63,0,0)</f>
        <v>10-14</v>
      </c>
    </row>
    <row r="168" spans="1:25">
      <c r="A168" s="35" t="s">
        <v>167</v>
      </c>
      <c r="B168" s="26">
        <v>753</v>
      </c>
      <c r="C168" s="26" t="s">
        <v>1224</v>
      </c>
      <c r="D168" t="s">
        <v>491</v>
      </c>
      <c r="E168" t="s">
        <v>803</v>
      </c>
      <c r="F168" t="s">
        <v>675</v>
      </c>
      <c r="G168" s="98">
        <v>31020</v>
      </c>
      <c r="H168" s="101">
        <f t="shared" ca="1" si="4"/>
        <v>41</v>
      </c>
      <c r="I168" s="100">
        <v>41852</v>
      </c>
      <c r="J168" s="26" t="s">
        <v>13</v>
      </c>
      <c r="K168" s="26" t="s">
        <v>218</v>
      </c>
      <c r="L168" s="26" t="s">
        <v>218</v>
      </c>
      <c r="M168" s="26" t="s">
        <v>492</v>
      </c>
      <c r="N168" s="26" t="s">
        <v>493</v>
      </c>
      <c r="O168" s="98">
        <v>41852</v>
      </c>
      <c r="P168" s="26" t="s">
        <v>494</v>
      </c>
      <c r="Q168" s="26" t="s">
        <v>1319</v>
      </c>
      <c r="R168" s="26" t="s">
        <v>193</v>
      </c>
      <c r="S168" s="26" t="s">
        <v>174</v>
      </c>
      <c r="U168" s="26" t="s">
        <v>1</v>
      </c>
      <c r="V168" s="26" t="s">
        <v>909</v>
      </c>
      <c r="W168" s="204">
        <f t="shared" ca="1" si="5"/>
        <v>11</v>
      </c>
      <c r="X168" s="207" t="str">
        <f ca="1">_xlfn.XLOOKUP(H168,[2]Tranches!$D$3:$D$63,[2]Tranches!$E$3:$E$63,0,0)</f>
        <v>40-44</v>
      </c>
      <c r="Y168" s="207" t="str">
        <f ca="1">_xlfn.XLOOKUP(W168,[2]Tranches!$G$3:$G$63,[2]Tranches!$H$3:$H$63,0,0)</f>
        <v>10-14</v>
      </c>
    </row>
    <row r="169" spans="1:25">
      <c r="A169" s="35" t="s">
        <v>167</v>
      </c>
      <c r="B169" s="26">
        <v>754</v>
      </c>
      <c r="C169" s="26" t="s">
        <v>1077</v>
      </c>
      <c r="D169" t="s">
        <v>495</v>
      </c>
      <c r="E169" t="s">
        <v>769</v>
      </c>
      <c r="F169" t="s">
        <v>675</v>
      </c>
      <c r="G169" s="98">
        <v>31186</v>
      </c>
      <c r="H169" s="101">
        <f t="shared" ca="1" si="4"/>
        <v>40</v>
      </c>
      <c r="I169" s="100">
        <v>41913</v>
      </c>
      <c r="J169" s="26" t="s">
        <v>13</v>
      </c>
      <c r="K169" s="26" t="s">
        <v>311</v>
      </c>
      <c r="L169" s="26" t="s">
        <v>336</v>
      </c>
      <c r="M169" s="26" t="s">
        <v>529</v>
      </c>
      <c r="N169" s="26" t="s">
        <v>1076</v>
      </c>
      <c r="O169" s="98">
        <v>41913</v>
      </c>
      <c r="P169" s="26" t="s">
        <v>315</v>
      </c>
      <c r="Q169" s="26" t="s">
        <v>311</v>
      </c>
      <c r="R169" s="26" t="s">
        <v>193</v>
      </c>
      <c r="S169" s="26" t="s">
        <v>174</v>
      </c>
      <c r="U169" s="26" t="s">
        <v>1</v>
      </c>
      <c r="V169" s="26" t="s">
        <v>909</v>
      </c>
      <c r="W169" s="204">
        <f t="shared" ca="1" si="5"/>
        <v>11</v>
      </c>
      <c r="X169" s="207" t="str">
        <f ca="1">_xlfn.XLOOKUP(H169,[2]Tranches!$D$3:$D$63,[2]Tranches!$E$3:$E$63,0,0)</f>
        <v>40-44</v>
      </c>
      <c r="Y169" s="207" t="str">
        <f ca="1">_xlfn.XLOOKUP(W169,[2]Tranches!$G$3:$G$63,[2]Tranches!$H$3:$H$63,0,0)</f>
        <v>10-14</v>
      </c>
    </row>
    <row r="170" spans="1:25">
      <c r="A170" s="35" t="s">
        <v>167</v>
      </c>
      <c r="B170" s="26">
        <v>760</v>
      </c>
      <c r="C170" s="26" t="s">
        <v>1016</v>
      </c>
      <c r="D170" t="s">
        <v>496</v>
      </c>
      <c r="E170" t="s">
        <v>795</v>
      </c>
      <c r="F170" t="s">
        <v>675</v>
      </c>
      <c r="G170" s="98">
        <v>31286</v>
      </c>
      <c r="H170" s="101">
        <f t="shared" ca="1" si="4"/>
        <v>40</v>
      </c>
      <c r="I170" s="100">
        <v>42125</v>
      </c>
      <c r="J170" s="26" t="s">
        <v>13</v>
      </c>
      <c r="K170" s="26" t="s">
        <v>218</v>
      </c>
      <c r="L170" s="26" t="s">
        <v>218</v>
      </c>
      <c r="M170" s="26" t="s">
        <v>321</v>
      </c>
      <c r="N170" s="26" t="s">
        <v>322</v>
      </c>
      <c r="O170" s="98">
        <v>42125</v>
      </c>
      <c r="P170" s="26" t="s">
        <v>305</v>
      </c>
      <c r="Q170" s="26" t="s">
        <v>1319</v>
      </c>
      <c r="R170" s="26" t="s">
        <v>193</v>
      </c>
      <c r="S170" s="26" t="s">
        <v>174</v>
      </c>
      <c r="U170" s="26" t="s">
        <v>1</v>
      </c>
      <c r="V170" s="26" t="s">
        <v>909</v>
      </c>
      <c r="W170" s="204">
        <f t="shared" ca="1" si="5"/>
        <v>10</v>
      </c>
      <c r="X170" s="207" t="str">
        <f ca="1">_xlfn.XLOOKUP(H170,[2]Tranches!$D$3:$D$63,[2]Tranches!$E$3:$E$63,0,0)</f>
        <v>40-44</v>
      </c>
      <c r="Y170" s="207" t="str">
        <f ca="1">_xlfn.XLOOKUP(W170,[2]Tranches!$G$3:$G$63,[2]Tranches!$H$3:$H$63,0,0)</f>
        <v>10-14</v>
      </c>
    </row>
    <row r="171" spans="1:25">
      <c r="A171" s="35" t="s">
        <v>167</v>
      </c>
      <c r="B171" s="26">
        <v>762</v>
      </c>
      <c r="C171" s="26" t="s">
        <v>1141</v>
      </c>
      <c r="D171" t="s">
        <v>226</v>
      </c>
      <c r="E171" t="s">
        <v>497</v>
      </c>
      <c r="F171" t="s">
        <v>675</v>
      </c>
      <c r="G171" s="98">
        <v>30528</v>
      </c>
      <c r="H171" s="101">
        <f t="shared" ca="1" si="4"/>
        <v>42</v>
      </c>
      <c r="I171" s="100">
        <v>42205</v>
      </c>
      <c r="J171" s="26" t="s">
        <v>13</v>
      </c>
      <c r="K171" s="26" t="s">
        <v>378</v>
      </c>
      <c r="L171" s="26" t="s">
        <v>906</v>
      </c>
      <c r="M171" s="26" t="s">
        <v>450</v>
      </c>
      <c r="N171" s="26" t="s">
        <v>498</v>
      </c>
      <c r="O171" s="98">
        <v>42205</v>
      </c>
      <c r="P171" s="26" t="s">
        <v>424</v>
      </c>
      <c r="Q171" s="26" t="s">
        <v>1338</v>
      </c>
      <c r="R171" s="26" t="s">
        <v>135</v>
      </c>
      <c r="S171" s="26" t="s">
        <v>174</v>
      </c>
      <c r="U171" s="26" t="s">
        <v>1</v>
      </c>
      <c r="V171" s="26" t="s">
        <v>909</v>
      </c>
      <c r="W171" s="204">
        <f t="shared" ca="1" si="5"/>
        <v>10</v>
      </c>
      <c r="X171" s="207" t="str">
        <f ca="1">_xlfn.XLOOKUP(H171,[2]Tranches!$D$3:$D$63,[2]Tranches!$E$3:$E$63,0,0)</f>
        <v>40-44</v>
      </c>
      <c r="Y171" s="207" t="str">
        <f ca="1">_xlfn.XLOOKUP(W171,[2]Tranches!$G$3:$G$63,[2]Tranches!$H$3:$H$63,0,0)</f>
        <v>10-14</v>
      </c>
    </row>
    <row r="172" spans="1:25">
      <c r="A172" s="35" t="s">
        <v>167</v>
      </c>
      <c r="B172" s="26">
        <v>764</v>
      </c>
      <c r="C172" s="26" t="s">
        <v>1123</v>
      </c>
      <c r="D172" t="s">
        <v>296</v>
      </c>
      <c r="E172" t="s">
        <v>759</v>
      </c>
      <c r="F172" t="s">
        <v>675</v>
      </c>
      <c r="G172" s="98">
        <v>33167</v>
      </c>
      <c r="H172" s="101">
        <f t="shared" ca="1" si="4"/>
        <v>35</v>
      </c>
      <c r="I172" s="100">
        <v>42262</v>
      </c>
      <c r="J172" s="26" t="s">
        <v>13</v>
      </c>
      <c r="K172" s="26" t="s">
        <v>218</v>
      </c>
      <c r="L172" s="26" t="s">
        <v>218</v>
      </c>
      <c r="M172" s="26" t="s">
        <v>219</v>
      </c>
      <c r="N172" s="26" t="s">
        <v>250</v>
      </c>
      <c r="O172" s="98">
        <v>42262</v>
      </c>
      <c r="P172" s="26" t="s">
        <v>221</v>
      </c>
      <c r="Q172" s="26" t="s">
        <v>1319</v>
      </c>
      <c r="R172" s="26" t="s">
        <v>137</v>
      </c>
      <c r="S172" s="26" t="s">
        <v>174</v>
      </c>
      <c r="U172" s="26" t="s">
        <v>1</v>
      </c>
      <c r="V172" s="26" t="s">
        <v>909</v>
      </c>
      <c r="W172" s="204">
        <f t="shared" ca="1" si="5"/>
        <v>10</v>
      </c>
      <c r="X172" s="207" t="str">
        <f ca="1">_xlfn.XLOOKUP(H172,[2]Tranches!$D$3:$D$63,[2]Tranches!$E$3:$E$63,0,0)</f>
        <v>35-39</v>
      </c>
      <c r="Y172" s="207" t="str">
        <f ca="1">_xlfn.XLOOKUP(W172,[2]Tranches!$G$3:$G$63,[2]Tranches!$H$3:$H$63,0,0)</f>
        <v>10-14</v>
      </c>
    </row>
    <row r="173" spans="1:25">
      <c r="A173" s="35" t="s">
        <v>167</v>
      </c>
      <c r="B173" s="26">
        <v>775</v>
      </c>
      <c r="C173" s="26" t="s">
        <v>1014</v>
      </c>
      <c r="D173" t="s">
        <v>369</v>
      </c>
      <c r="E173" t="s">
        <v>726</v>
      </c>
      <c r="F173" t="s">
        <v>675</v>
      </c>
      <c r="G173" s="98">
        <v>31583</v>
      </c>
      <c r="H173" s="101">
        <f t="shared" ca="1" si="4"/>
        <v>39</v>
      </c>
      <c r="I173" s="100">
        <v>42461</v>
      </c>
      <c r="J173" s="26" t="s">
        <v>13</v>
      </c>
      <c r="K173" s="26" t="s">
        <v>183</v>
      </c>
      <c r="L173" s="26" t="s">
        <v>344</v>
      </c>
      <c r="M173" s="26" t="s">
        <v>337</v>
      </c>
      <c r="N173" s="26" t="s">
        <v>503</v>
      </c>
      <c r="O173" s="98">
        <v>42461</v>
      </c>
      <c r="P173" s="26" t="s">
        <v>198</v>
      </c>
      <c r="Q173" s="26" t="s">
        <v>1320</v>
      </c>
      <c r="R173" s="26" t="s">
        <v>137</v>
      </c>
      <c r="S173" s="26" t="s">
        <v>174</v>
      </c>
      <c r="U173" s="26" t="s">
        <v>1</v>
      </c>
      <c r="V173" s="26" t="s">
        <v>909</v>
      </c>
      <c r="W173" s="204">
        <f t="shared" ca="1" si="5"/>
        <v>9</v>
      </c>
      <c r="X173" s="207" t="str">
        <f ca="1">_xlfn.XLOOKUP(H173,[2]Tranches!$D$3:$D$63,[2]Tranches!$E$3:$E$63,0,0)</f>
        <v>35-39</v>
      </c>
      <c r="Y173" s="207" t="str">
        <f ca="1">_xlfn.XLOOKUP(W173,[2]Tranches!$G$3:$G$63,[2]Tranches!$H$3:$H$63,0,0)</f>
        <v>05-09</v>
      </c>
    </row>
    <row r="174" spans="1:25">
      <c r="A174" s="35" t="s">
        <v>167</v>
      </c>
      <c r="B174" s="26">
        <v>777</v>
      </c>
      <c r="C174" s="26" t="s">
        <v>1144</v>
      </c>
      <c r="D174" t="s">
        <v>226</v>
      </c>
      <c r="E174" t="s">
        <v>680</v>
      </c>
      <c r="F174" t="s">
        <v>675</v>
      </c>
      <c r="G174" s="98">
        <v>32273</v>
      </c>
      <c r="H174" s="101">
        <f t="shared" ca="1" si="4"/>
        <v>37</v>
      </c>
      <c r="I174" s="100">
        <v>42503</v>
      </c>
      <c r="J174" s="26" t="s">
        <v>13</v>
      </c>
      <c r="K174" s="26" t="s">
        <v>183</v>
      </c>
      <c r="L174" s="26" t="s">
        <v>340</v>
      </c>
      <c r="M174" s="26" t="s">
        <v>397</v>
      </c>
      <c r="N174" s="26" t="s">
        <v>1143</v>
      </c>
      <c r="O174" s="98">
        <v>42503</v>
      </c>
      <c r="P174" s="26" t="s">
        <v>208</v>
      </c>
      <c r="Q174" s="26" t="s">
        <v>1339</v>
      </c>
      <c r="R174" s="26" t="s">
        <v>193</v>
      </c>
      <c r="S174" s="26" t="s">
        <v>174</v>
      </c>
      <c r="U174" s="26" t="s">
        <v>1</v>
      </c>
      <c r="V174" s="26" t="s">
        <v>909</v>
      </c>
      <c r="W174" s="204">
        <f t="shared" ca="1" si="5"/>
        <v>9</v>
      </c>
      <c r="X174" s="207" t="str">
        <f ca="1">_xlfn.XLOOKUP(H174,[2]Tranches!$D$3:$D$63,[2]Tranches!$E$3:$E$63,0,0)</f>
        <v>35-39</v>
      </c>
      <c r="Y174" s="207" t="str">
        <f ca="1">_xlfn.XLOOKUP(W174,[2]Tranches!$G$3:$G$63,[2]Tranches!$H$3:$H$63,0,0)</f>
        <v>05-09</v>
      </c>
    </row>
    <row r="175" spans="1:25">
      <c r="A175" s="35" t="s">
        <v>167</v>
      </c>
      <c r="B175" s="26">
        <v>778</v>
      </c>
      <c r="C175" s="26" t="s">
        <v>1235</v>
      </c>
      <c r="D175" t="s">
        <v>504</v>
      </c>
      <c r="E175" t="s">
        <v>687</v>
      </c>
      <c r="F175" t="s">
        <v>675</v>
      </c>
      <c r="G175" s="98">
        <v>31600</v>
      </c>
      <c r="H175" s="101">
        <f t="shared" ca="1" si="4"/>
        <v>39</v>
      </c>
      <c r="I175" s="100">
        <v>42541</v>
      </c>
      <c r="J175" s="26" t="s">
        <v>13</v>
      </c>
      <c r="K175" s="26" t="s">
        <v>243</v>
      </c>
      <c r="L175" s="26" t="s">
        <v>244</v>
      </c>
      <c r="M175" s="26" t="s">
        <v>375</v>
      </c>
      <c r="N175" s="26" t="s">
        <v>505</v>
      </c>
      <c r="O175" s="98">
        <v>42541</v>
      </c>
      <c r="P175" s="26" t="s">
        <v>291</v>
      </c>
      <c r="Q175" s="26" t="s">
        <v>248</v>
      </c>
      <c r="R175" s="26" t="s">
        <v>193</v>
      </c>
      <c r="S175" s="26" t="s">
        <v>174</v>
      </c>
      <c r="U175" s="26" t="s">
        <v>1</v>
      </c>
      <c r="V175" s="26" t="s">
        <v>909</v>
      </c>
      <c r="W175" s="204">
        <f t="shared" ca="1" si="5"/>
        <v>9</v>
      </c>
      <c r="X175" s="207" t="str">
        <f ca="1">_xlfn.XLOOKUP(H175,[2]Tranches!$D$3:$D$63,[2]Tranches!$E$3:$E$63,0,0)</f>
        <v>35-39</v>
      </c>
      <c r="Y175" s="207" t="str">
        <f ca="1">_xlfn.XLOOKUP(W175,[2]Tranches!$G$3:$G$63,[2]Tranches!$H$3:$H$63,0,0)</f>
        <v>05-09</v>
      </c>
    </row>
    <row r="176" spans="1:25">
      <c r="A176" s="35" t="s">
        <v>167</v>
      </c>
      <c r="B176" s="26">
        <v>787</v>
      </c>
      <c r="C176" s="26" t="s">
        <v>1291</v>
      </c>
      <c r="D176" t="s">
        <v>449</v>
      </c>
      <c r="E176" t="s">
        <v>806</v>
      </c>
      <c r="F176" t="s">
        <v>675</v>
      </c>
      <c r="G176" s="98">
        <v>33665</v>
      </c>
      <c r="H176" s="101">
        <f t="shared" ca="1" si="4"/>
        <v>34</v>
      </c>
      <c r="I176" s="100">
        <v>42583</v>
      </c>
      <c r="J176" s="26" t="s">
        <v>13</v>
      </c>
      <c r="K176" s="26" t="s">
        <v>183</v>
      </c>
      <c r="L176" s="26" t="s">
        <v>344</v>
      </c>
      <c r="M176" s="26" t="s">
        <v>337</v>
      </c>
      <c r="N176" s="26" t="s">
        <v>506</v>
      </c>
      <c r="O176" s="98">
        <v>42583</v>
      </c>
      <c r="P176" s="26" t="s">
        <v>198</v>
      </c>
      <c r="Q176" s="26" t="s">
        <v>1320</v>
      </c>
      <c r="R176" s="26" t="s">
        <v>137</v>
      </c>
      <c r="S176" s="26" t="s">
        <v>174</v>
      </c>
      <c r="U176" s="26" t="s">
        <v>1</v>
      </c>
      <c r="V176" s="26" t="s">
        <v>909</v>
      </c>
      <c r="W176" s="204">
        <f t="shared" ca="1" si="5"/>
        <v>9</v>
      </c>
      <c r="X176" s="207" t="str">
        <f ca="1">_xlfn.XLOOKUP(H176,[2]Tranches!$D$3:$D$63,[2]Tranches!$E$3:$E$63,0,0)</f>
        <v>30-34</v>
      </c>
      <c r="Y176" s="207" t="str">
        <f ca="1">_xlfn.XLOOKUP(W176,[2]Tranches!$G$3:$G$63,[2]Tranches!$H$3:$H$63,0,0)</f>
        <v>05-09</v>
      </c>
    </row>
    <row r="177" spans="1:25">
      <c r="A177" s="35" t="s">
        <v>167</v>
      </c>
      <c r="B177" s="26">
        <v>789</v>
      </c>
      <c r="C177" s="26" t="str">
        <f>"2170"</f>
        <v>2170</v>
      </c>
      <c r="D177" t="s">
        <v>402</v>
      </c>
      <c r="E177" t="str">
        <f>"LALAICHE"</f>
        <v>LALAICHE</v>
      </c>
      <c r="F177" t="s">
        <v>677</v>
      </c>
      <c r="G177" s="98">
        <v>32103</v>
      </c>
      <c r="H177" s="101">
        <f t="shared" ca="1" si="4"/>
        <v>38</v>
      </c>
      <c r="I177" s="100">
        <v>42614</v>
      </c>
      <c r="J177" s="26" t="s">
        <v>13</v>
      </c>
      <c r="K177" s="26" t="str">
        <f>"ADMINISTRATION ET FINANCES"</f>
        <v>ADMINISTRATION ET FINANCES</v>
      </c>
      <c r="L177" s="26" t="str">
        <f>"RECOUVREMENT"</f>
        <v>RECOUVREMENT</v>
      </c>
      <c r="M177" s="26" t="s">
        <v>509</v>
      </c>
      <c r="N177" s="26" t="s">
        <v>510</v>
      </c>
      <c r="O177" s="98" t="s">
        <v>507</v>
      </c>
      <c r="P177" s="26" t="s">
        <v>291</v>
      </c>
      <c r="Q177" s="26" t="s">
        <v>248</v>
      </c>
      <c r="R177" s="26" t="s">
        <v>135</v>
      </c>
      <c r="S177" s="26" t="s">
        <v>174</v>
      </c>
      <c r="T177" s="98" t="s">
        <v>175</v>
      </c>
      <c r="U177" s="26" t="s">
        <v>176</v>
      </c>
      <c r="V177" s="26" t="s">
        <v>177</v>
      </c>
      <c r="W177" s="204">
        <f t="shared" ca="1" si="5"/>
        <v>9</v>
      </c>
      <c r="X177" s="207" t="str">
        <f ca="1">_xlfn.XLOOKUP(H177,[2]Tranches!$D$3:$D$63,[2]Tranches!$E$3:$E$63,0,0)</f>
        <v>35-39</v>
      </c>
      <c r="Y177" s="207" t="str">
        <f ca="1">_xlfn.XLOOKUP(W177,[2]Tranches!$G$3:$G$63,[2]Tranches!$H$3:$H$63,0,0)</f>
        <v>05-09</v>
      </c>
    </row>
    <row r="178" spans="1:25">
      <c r="A178" s="35" t="s">
        <v>167</v>
      </c>
      <c r="B178" s="26">
        <v>792</v>
      </c>
      <c r="C178" s="26" t="s">
        <v>1256</v>
      </c>
      <c r="D178" t="s">
        <v>294</v>
      </c>
      <c r="E178" t="s">
        <v>807</v>
      </c>
      <c r="F178" t="s">
        <v>675</v>
      </c>
      <c r="G178" s="98">
        <v>33494</v>
      </c>
      <c r="H178" s="101">
        <f t="shared" ca="1" si="4"/>
        <v>34</v>
      </c>
      <c r="I178" s="100">
        <v>42627</v>
      </c>
      <c r="J178" s="26" t="s">
        <v>13</v>
      </c>
      <c r="K178" s="26" t="s">
        <v>183</v>
      </c>
      <c r="L178" s="26" t="s">
        <v>340</v>
      </c>
      <c r="M178" s="26" t="s">
        <v>397</v>
      </c>
      <c r="N178" s="26" t="s">
        <v>1255</v>
      </c>
      <c r="O178" s="98">
        <v>42627</v>
      </c>
      <c r="P178" s="26" t="s">
        <v>208</v>
      </c>
      <c r="Q178" s="26" t="s">
        <v>1339</v>
      </c>
      <c r="R178" s="26" t="s">
        <v>193</v>
      </c>
      <c r="S178" s="26" t="s">
        <v>174</v>
      </c>
      <c r="U178" s="26" t="s">
        <v>1</v>
      </c>
      <c r="V178" s="26" t="s">
        <v>909</v>
      </c>
      <c r="W178" s="204">
        <f t="shared" ca="1" si="5"/>
        <v>9</v>
      </c>
      <c r="X178" s="207" t="str">
        <f ca="1">_xlfn.XLOOKUP(H178,[2]Tranches!$D$3:$D$63,[2]Tranches!$E$3:$E$63,0,0)</f>
        <v>30-34</v>
      </c>
      <c r="Y178" s="207" t="str">
        <f ca="1">_xlfn.XLOOKUP(W178,[2]Tranches!$G$3:$G$63,[2]Tranches!$H$3:$H$63,0,0)</f>
        <v>05-09</v>
      </c>
    </row>
    <row r="179" spans="1:25">
      <c r="A179" s="35" t="s">
        <v>167</v>
      </c>
      <c r="B179" s="26">
        <v>793</v>
      </c>
      <c r="C179" s="26" t="s">
        <v>952</v>
      </c>
      <c r="D179" t="s">
        <v>511</v>
      </c>
      <c r="E179" t="s">
        <v>808</v>
      </c>
      <c r="F179" t="s">
        <v>677</v>
      </c>
      <c r="G179" s="98">
        <v>33660</v>
      </c>
      <c r="H179" s="101">
        <f t="shared" ca="1" si="4"/>
        <v>34</v>
      </c>
      <c r="I179" s="100">
        <v>42634</v>
      </c>
      <c r="J179" s="26" t="s">
        <v>13</v>
      </c>
      <c r="K179" s="26" t="s">
        <v>183</v>
      </c>
      <c r="L179" s="26" t="s">
        <v>344</v>
      </c>
      <c r="M179" s="26" t="s">
        <v>499</v>
      </c>
      <c r="N179" s="26" t="s">
        <v>512</v>
      </c>
      <c r="O179" s="98">
        <v>42634</v>
      </c>
      <c r="P179" s="26" t="s">
        <v>198</v>
      </c>
      <c r="Q179" s="26" t="s">
        <v>1320</v>
      </c>
      <c r="R179" s="26" t="s">
        <v>137</v>
      </c>
      <c r="S179" s="26" t="s">
        <v>174</v>
      </c>
      <c r="U179" s="26" t="s">
        <v>1</v>
      </c>
      <c r="V179" s="26" t="s">
        <v>909</v>
      </c>
      <c r="W179" s="204">
        <f t="shared" ca="1" si="5"/>
        <v>9</v>
      </c>
      <c r="X179" s="207" t="str">
        <f ca="1">_xlfn.XLOOKUP(H179,[2]Tranches!$D$3:$D$63,[2]Tranches!$E$3:$E$63,0,0)</f>
        <v>30-34</v>
      </c>
      <c r="Y179" s="207" t="str">
        <f ca="1">_xlfn.XLOOKUP(W179,[2]Tranches!$G$3:$G$63,[2]Tranches!$H$3:$H$63,0,0)</f>
        <v>05-09</v>
      </c>
    </row>
    <row r="180" spans="1:25">
      <c r="A180" s="35" t="s">
        <v>167</v>
      </c>
      <c r="B180" s="26">
        <v>797</v>
      </c>
      <c r="C180" s="26" t="s">
        <v>1287</v>
      </c>
      <c r="D180" t="s">
        <v>188</v>
      </c>
      <c r="E180" t="s">
        <v>809</v>
      </c>
      <c r="F180" t="s">
        <v>677</v>
      </c>
      <c r="G180" s="98">
        <v>32734</v>
      </c>
      <c r="H180" s="101">
        <f t="shared" ca="1" si="4"/>
        <v>36</v>
      </c>
      <c r="I180" s="100">
        <v>42644</v>
      </c>
      <c r="J180" s="26" t="s">
        <v>13</v>
      </c>
      <c r="K180" s="26" t="s">
        <v>378</v>
      </c>
      <c r="L180" s="26" t="s">
        <v>906</v>
      </c>
      <c r="M180" s="26" t="s">
        <v>450</v>
      </c>
      <c r="N180" s="26" t="s">
        <v>513</v>
      </c>
      <c r="O180" s="98">
        <v>42644</v>
      </c>
      <c r="P180" s="26" t="s">
        <v>452</v>
      </c>
      <c r="Q180" s="26" t="s">
        <v>1340</v>
      </c>
      <c r="R180" s="26" t="s">
        <v>135</v>
      </c>
      <c r="S180" s="26" t="s">
        <v>174</v>
      </c>
      <c r="U180" s="26" t="s">
        <v>1</v>
      </c>
      <c r="V180" s="26" t="s">
        <v>909</v>
      </c>
      <c r="W180" s="204">
        <f t="shared" ca="1" si="5"/>
        <v>9</v>
      </c>
      <c r="X180" s="207" t="str">
        <f ca="1">_xlfn.XLOOKUP(H180,[2]Tranches!$D$3:$D$63,[2]Tranches!$E$3:$E$63,0,0)</f>
        <v>35-39</v>
      </c>
      <c r="Y180" s="207" t="str">
        <f ca="1">_xlfn.XLOOKUP(W180,[2]Tranches!$G$3:$G$63,[2]Tranches!$H$3:$H$63,0,0)</f>
        <v>05-09</v>
      </c>
    </row>
    <row r="181" spans="1:25">
      <c r="A181" s="35" t="s">
        <v>167</v>
      </c>
      <c r="B181" s="26">
        <v>798</v>
      </c>
      <c r="C181" s="26" t="s">
        <v>1127</v>
      </c>
      <c r="D181" t="s">
        <v>296</v>
      </c>
      <c r="E181" t="s">
        <v>718</v>
      </c>
      <c r="F181" t="s">
        <v>675</v>
      </c>
      <c r="G181" s="98">
        <v>32480</v>
      </c>
      <c r="H181" s="101">
        <f t="shared" ca="1" si="4"/>
        <v>37</v>
      </c>
      <c r="I181" s="100">
        <v>42661</v>
      </c>
      <c r="J181" s="26" t="s">
        <v>13</v>
      </c>
      <c r="K181" s="26" t="s">
        <v>311</v>
      </c>
      <c r="L181" s="26" t="s">
        <v>312</v>
      </c>
      <c r="M181" s="26" t="s">
        <v>337</v>
      </c>
      <c r="N181" s="26" t="s">
        <v>448</v>
      </c>
      <c r="O181" s="98">
        <v>42661</v>
      </c>
      <c r="P181" s="26" t="s">
        <v>315</v>
      </c>
      <c r="Q181" s="26" t="s">
        <v>311</v>
      </c>
      <c r="R181" s="26" t="s">
        <v>137</v>
      </c>
      <c r="S181" s="26" t="s">
        <v>174</v>
      </c>
      <c r="U181" s="26" t="s">
        <v>1</v>
      </c>
      <c r="V181" s="26" t="s">
        <v>909</v>
      </c>
      <c r="W181" s="204">
        <f t="shared" ca="1" si="5"/>
        <v>9</v>
      </c>
      <c r="X181" s="207" t="str">
        <f ca="1">_xlfn.XLOOKUP(H181,[2]Tranches!$D$3:$D$63,[2]Tranches!$E$3:$E$63,0,0)</f>
        <v>35-39</v>
      </c>
      <c r="Y181" s="207" t="str">
        <f ca="1">_xlfn.XLOOKUP(W181,[2]Tranches!$G$3:$G$63,[2]Tranches!$H$3:$H$63,0,0)</f>
        <v>05-09</v>
      </c>
    </row>
    <row r="182" spans="1:25">
      <c r="A182" s="35" t="s">
        <v>167</v>
      </c>
      <c r="B182" s="26">
        <v>904</v>
      </c>
      <c r="C182" s="26" t="s">
        <v>1000</v>
      </c>
      <c r="D182" t="s">
        <v>514</v>
      </c>
      <c r="E182" t="s">
        <v>810</v>
      </c>
      <c r="F182" t="s">
        <v>675</v>
      </c>
      <c r="G182" s="98">
        <v>32910</v>
      </c>
      <c r="H182" s="101">
        <f t="shared" ca="1" si="4"/>
        <v>36</v>
      </c>
      <c r="I182" s="100">
        <v>42705</v>
      </c>
      <c r="J182" s="26" t="s">
        <v>13</v>
      </c>
      <c r="K182" s="26" t="s">
        <v>183</v>
      </c>
      <c r="L182" s="26" t="s">
        <v>210</v>
      </c>
      <c r="M182" s="26" t="s">
        <v>215</v>
      </c>
      <c r="N182" s="26" t="s">
        <v>216</v>
      </c>
      <c r="O182" s="98">
        <v>42705</v>
      </c>
      <c r="P182" s="26" t="s">
        <v>211</v>
      </c>
      <c r="Q182" s="26" t="s">
        <v>1319</v>
      </c>
      <c r="R182" s="26" t="s">
        <v>137</v>
      </c>
      <c r="S182" s="26" t="s">
        <v>174</v>
      </c>
      <c r="U182" s="26" t="s">
        <v>1</v>
      </c>
      <c r="V182" s="26" t="s">
        <v>909</v>
      </c>
      <c r="W182" s="204">
        <f t="shared" ca="1" si="5"/>
        <v>9</v>
      </c>
      <c r="X182" s="207" t="str">
        <f ca="1">_xlfn.XLOOKUP(H182,[2]Tranches!$D$3:$D$63,[2]Tranches!$E$3:$E$63,0,0)</f>
        <v>35-39</v>
      </c>
      <c r="Y182" s="207" t="str">
        <f ca="1">_xlfn.XLOOKUP(W182,[2]Tranches!$G$3:$G$63,[2]Tranches!$H$3:$H$63,0,0)</f>
        <v>05-09</v>
      </c>
    </row>
    <row r="183" spans="1:25">
      <c r="A183" s="35" t="s">
        <v>167</v>
      </c>
      <c r="B183" s="26">
        <v>910</v>
      </c>
      <c r="C183" s="26" t="s">
        <v>942</v>
      </c>
      <c r="D183" t="s">
        <v>515</v>
      </c>
      <c r="E183" t="s">
        <v>724</v>
      </c>
      <c r="F183" t="s">
        <v>675</v>
      </c>
      <c r="G183" s="98">
        <v>30619</v>
      </c>
      <c r="H183" s="101">
        <f t="shared" ca="1" si="4"/>
        <v>42</v>
      </c>
      <c r="I183" s="100">
        <v>42767</v>
      </c>
      <c r="J183" s="26" t="s">
        <v>13</v>
      </c>
      <c r="K183" s="26" t="s">
        <v>183</v>
      </c>
      <c r="L183" s="26" t="s">
        <v>184</v>
      </c>
      <c r="M183" s="26" t="s">
        <v>215</v>
      </c>
      <c r="N183" s="26" t="s">
        <v>216</v>
      </c>
      <c r="O183" s="98">
        <v>42767</v>
      </c>
      <c r="P183" s="26" t="s">
        <v>187</v>
      </c>
      <c r="Q183" s="26" t="s">
        <v>1319</v>
      </c>
      <c r="R183" s="26" t="s">
        <v>137</v>
      </c>
      <c r="S183" s="26" t="s">
        <v>174</v>
      </c>
      <c r="U183" s="26" t="s">
        <v>1</v>
      </c>
      <c r="V183" s="26" t="s">
        <v>909</v>
      </c>
      <c r="W183" s="204">
        <f t="shared" ca="1" si="5"/>
        <v>9</v>
      </c>
      <c r="X183" s="207" t="str">
        <f ca="1">_xlfn.XLOOKUP(H183,[2]Tranches!$D$3:$D$63,[2]Tranches!$E$3:$E$63,0,0)</f>
        <v>40-44</v>
      </c>
      <c r="Y183" s="207" t="str">
        <f ca="1">_xlfn.XLOOKUP(W183,[2]Tranches!$G$3:$G$63,[2]Tranches!$H$3:$H$63,0,0)</f>
        <v>05-09</v>
      </c>
    </row>
    <row r="184" spans="1:25">
      <c r="A184" s="35" t="s">
        <v>167</v>
      </c>
      <c r="B184" s="26">
        <v>912</v>
      </c>
      <c r="C184" s="26" t="s">
        <v>1063</v>
      </c>
      <c r="D184" t="s">
        <v>209</v>
      </c>
      <c r="E184" t="s">
        <v>811</v>
      </c>
      <c r="F184" t="s">
        <v>675</v>
      </c>
      <c r="G184" s="98">
        <v>31405</v>
      </c>
      <c r="H184" s="101">
        <f t="shared" ca="1" si="4"/>
        <v>40</v>
      </c>
      <c r="I184" s="100">
        <v>42767</v>
      </c>
      <c r="J184" s="26" t="s">
        <v>13</v>
      </c>
      <c r="K184" s="26" t="s">
        <v>183</v>
      </c>
      <c r="L184" s="26" t="s">
        <v>184</v>
      </c>
      <c r="M184" s="26" t="s">
        <v>219</v>
      </c>
      <c r="N184" s="26" t="s">
        <v>564</v>
      </c>
      <c r="O184" s="98">
        <v>42767</v>
      </c>
      <c r="P184" s="26" t="s">
        <v>221</v>
      </c>
      <c r="Q184" s="26" t="s">
        <v>1319</v>
      </c>
      <c r="R184" s="26" t="s">
        <v>137</v>
      </c>
      <c r="S184" s="26" t="s">
        <v>174</v>
      </c>
      <c r="U184" s="26" t="s">
        <v>1</v>
      </c>
      <c r="V184" s="26" t="s">
        <v>909</v>
      </c>
      <c r="W184" s="204">
        <f t="shared" ca="1" si="5"/>
        <v>9</v>
      </c>
      <c r="X184" s="207" t="str">
        <f ca="1">_xlfn.XLOOKUP(H184,[2]Tranches!$D$3:$D$63,[2]Tranches!$E$3:$E$63,0,0)</f>
        <v>40-44</v>
      </c>
      <c r="Y184" s="207" t="str">
        <f ca="1">_xlfn.XLOOKUP(W184,[2]Tranches!$G$3:$G$63,[2]Tranches!$H$3:$H$63,0,0)</f>
        <v>05-09</v>
      </c>
    </row>
    <row r="185" spans="1:25">
      <c r="A185" s="35" t="s">
        <v>167</v>
      </c>
      <c r="B185" s="26">
        <v>915</v>
      </c>
      <c r="C185" s="26" t="s">
        <v>991</v>
      </c>
      <c r="D185" t="s">
        <v>264</v>
      </c>
      <c r="E185" t="s">
        <v>812</v>
      </c>
      <c r="F185" t="s">
        <v>675</v>
      </c>
      <c r="G185" s="98">
        <v>31430</v>
      </c>
      <c r="H185" s="101">
        <f t="shared" ca="1" si="4"/>
        <v>40</v>
      </c>
      <c r="I185" s="100">
        <v>42767</v>
      </c>
      <c r="J185" s="26" t="s">
        <v>13</v>
      </c>
      <c r="K185" s="26" t="s">
        <v>183</v>
      </c>
      <c r="L185" s="26" t="s">
        <v>190</v>
      </c>
      <c r="M185" s="26" t="s">
        <v>219</v>
      </c>
      <c r="N185" s="26" t="s">
        <v>250</v>
      </c>
      <c r="O185" s="98">
        <v>42767</v>
      </c>
      <c r="P185" s="26" t="s">
        <v>390</v>
      </c>
      <c r="Q185" s="26" t="s">
        <v>1319</v>
      </c>
      <c r="R185" s="26" t="s">
        <v>193</v>
      </c>
      <c r="S185" s="26" t="s">
        <v>174</v>
      </c>
      <c r="U185" s="26" t="s">
        <v>1</v>
      </c>
      <c r="V185" s="26" t="s">
        <v>909</v>
      </c>
      <c r="W185" s="204">
        <f t="shared" ca="1" si="5"/>
        <v>9</v>
      </c>
      <c r="X185" s="207" t="str">
        <f ca="1">_xlfn.XLOOKUP(H185,[2]Tranches!$D$3:$D$63,[2]Tranches!$E$3:$E$63,0,0)</f>
        <v>40-44</v>
      </c>
      <c r="Y185" s="207" t="str">
        <f ca="1">_xlfn.XLOOKUP(W185,[2]Tranches!$G$3:$G$63,[2]Tranches!$H$3:$H$63,0,0)</f>
        <v>05-09</v>
      </c>
    </row>
    <row r="186" spans="1:25">
      <c r="A186" s="35" t="s">
        <v>167</v>
      </c>
      <c r="B186" s="26">
        <v>916</v>
      </c>
      <c r="C186" s="26" t="s">
        <v>1033</v>
      </c>
      <c r="D186" t="s">
        <v>516</v>
      </c>
      <c r="E186" t="s">
        <v>795</v>
      </c>
      <c r="F186" t="s">
        <v>675</v>
      </c>
      <c r="G186" s="98">
        <v>31918</v>
      </c>
      <c r="H186" s="101">
        <f t="shared" ca="1" si="4"/>
        <v>38</v>
      </c>
      <c r="I186" s="100">
        <v>42767</v>
      </c>
      <c r="J186" s="26" t="s">
        <v>13</v>
      </c>
      <c r="K186" s="26" t="s">
        <v>183</v>
      </c>
      <c r="L186" s="26" t="s">
        <v>184</v>
      </c>
      <c r="M186" s="26" t="s">
        <v>215</v>
      </c>
      <c r="N186" s="26" t="s">
        <v>216</v>
      </c>
      <c r="O186" s="98">
        <v>42767</v>
      </c>
      <c r="P186" s="26" t="s">
        <v>221</v>
      </c>
      <c r="Q186" s="26" t="s">
        <v>1319</v>
      </c>
      <c r="R186" s="26" t="s">
        <v>137</v>
      </c>
      <c r="S186" s="26" t="s">
        <v>174</v>
      </c>
      <c r="U186" s="26" t="s">
        <v>1</v>
      </c>
      <c r="V186" s="26" t="s">
        <v>909</v>
      </c>
      <c r="W186" s="204">
        <f t="shared" ca="1" si="5"/>
        <v>9</v>
      </c>
      <c r="X186" s="207" t="str">
        <f ca="1">_xlfn.XLOOKUP(H186,[2]Tranches!$D$3:$D$63,[2]Tranches!$E$3:$E$63,0,0)</f>
        <v>35-39</v>
      </c>
      <c r="Y186" s="207" t="str">
        <f ca="1">_xlfn.XLOOKUP(W186,[2]Tranches!$G$3:$G$63,[2]Tranches!$H$3:$H$63,0,0)</f>
        <v>05-09</v>
      </c>
    </row>
    <row r="187" spans="1:25">
      <c r="A187" s="35" t="s">
        <v>167</v>
      </c>
      <c r="B187" s="26">
        <v>919</v>
      </c>
      <c r="C187" s="26" t="s">
        <v>1244</v>
      </c>
      <c r="D187" t="s">
        <v>517</v>
      </c>
      <c r="E187" t="s">
        <v>813</v>
      </c>
      <c r="F187" t="s">
        <v>677</v>
      </c>
      <c r="G187" s="98">
        <v>32753</v>
      </c>
      <c r="H187" s="101">
        <f t="shared" ca="1" si="4"/>
        <v>36</v>
      </c>
      <c r="I187" s="100">
        <v>42826</v>
      </c>
      <c r="J187" s="26" t="s">
        <v>13</v>
      </c>
      <c r="K187" s="26" t="s">
        <v>183</v>
      </c>
      <c r="L187" s="26" t="s">
        <v>344</v>
      </c>
      <c r="M187" s="26" t="s">
        <v>337</v>
      </c>
      <c r="N187" s="26" t="s">
        <v>506</v>
      </c>
      <c r="O187" s="98">
        <v>42826</v>
      </c>
      <c r="P187" s="26" t="s">
        <v>198</v>
      </c>
      <c r="Q187" s="26" t="s">
        <v>1320</v>
      </c>
      <c r="R187" s="26" t="s">
        <v>137</v>
      </c>
      <c r="S187" s="26" t="s">
        <v>174</v>
      </c>
      <c r="U187" s="26" t="s">
        <v>1</v>
      </c>
      <c r="V187" s="26" t="s">
        <v>909</v>
      </c>
      <c r="W187" s="204">
        <f t="shared" ca="1" si="5"/>
        <v>8</v>
      </c>
      <c r="X187" s="207" t="str">
        <f ca="1">_xlfn.XLOOKUP(H187,[2]Tranches!$D$3:$D$63,[2]Tranches!$E$3:$E$63,0,0)</f>
        <v>35-39</v>
      </c>
      <c r="Y187" s="207" t="str">
        <f ca="1">_xlfn.XLOOKUP(W187,[2]Tranches!$G$3:$G$63,[2]Tranches!$H$3:$H$63,0,0)</f>
        <v>05-09</v>
      </c>
    </row>
    <row r="188" spans="1:25">
      <c r="A188" s="35" t="s">
        <v>167</v>
      </c>
      <c r="B188" s="26">
        <v>920</v>
      </c>
      <c r="C188" s="26" t="s">
        <v>1015</v>
      </c>
      <c r="D188" t="s">
        <v>369</v>
      </c>
      <c r="E188" t="s">
        <v>814</v>
      </c>
      <c r="F188" t="s">
        <v>677</v>
      </c>
      <c r="G188" s="98">
        <v>34343</v>
      </c>
      <c r="H188" s="101">
        <f t="shared" ca="1" si="4"/>
        <v>32</v>
      </c>
      <c r="I188" s="100">
        <v>42826</v>
      </c>
      <c r="J188" s="26" t="s">
        <v>13</v>
      </c>
      <c r="K188" s="26" t="s">
        <v>311</v>
      </c>
      <c r="L188" s="26" t="s">
        <v>311</v>
      </c>
      <c r="M188" s="26" t="s">
        <v>316</v>
      </c>
      <c r="N188" s="26" t="s">
        <v>518</v>
      </c>
      <c r="O188" s="98">
        <v>42826</v>
      </c>
      <c r="P188" s="26" t="s">
        <v>315</v>
      </c>
      <c r="Q188" s="26" t="s">
        <v>311</v>
      </c>
      <c r="R188" s="26" t="s">
        <v>137</v>
      </c>
      <c r="S188" s="26" t="s">
        <v>174</v>
      </c>
      <c r="U188" s="26" t="s">
        <v>1</v>
      </c>
      <c r="V188" s="26" t="s">
        <v>909</v>
      </c>
      <c r="W188" s="204">
        <f t="shared" ca="1" si="5"/>
        <v>8</v>
      </c>
      <c r="X188" s="207" t="str">
        <f ca="1">_xlfn.XLOOKUP(H188,[2]Tranches!$D$3:$D$63,[2]Tranches!$E$3:$E$63,0,0)</f>
        <v>30-34</v>
      </c>
      <c r="Y188" s="207" t="str">
        <f ca="1">_xlfn.XLOOKUP(W188,[2]Tranches!$G$3:$G$63,[2]Tranches!$H$3:$H$63,0,0)</f>
        <v>05-09</v>
      </c>
    </row>
    <row r="189" spans="1:25">
      <c r="A189" s="35" t="s">
        <v>167</v>
      </c>
      <c r="B189" s="26">
        <v>923</v>
      </c>
      <c r="C189" s="26" t="s">
        <v>1013</v>
      </c>
      <c r="D189" t="s">
        <v>369</v>
      </c>
      <c r="E189" t="s">
        <v>815</v>
      </c>
      <c r="F189" t="s">
        <v>675</v>
      </c>
      <c r="G189" s="98">
        <v>29693</v>
      </c>
      <c r="H189" s="101">
        <f t="shared" ca="1" si="4"/>
        <v>44</v>
      </c>
      <c r="I189" s="100">
        <v>42856</v>
      </c>
      <c r="J189" s="26" t="s">
        <v>13</v>
      </c>
      <c r="K189" s="26" t="s">
        <v>311</v>
      </c>
      <c r="L189" s="26" t="s">
        <v>336</v>
      </c>
      <c r="M189" s="26" t="s">
        <v>529</v>
      </c>
      <c r="N189" s="26" t="s">
        <v>1012</v>
      </c>
      <c r="O189" s="98">
        <v>42856</v>
      </c>
      <c r="P189" s="26" t="s">
        <v>315</v>
      </c>
      <c r="Q189" s="26" t="s">
        <v>311</v>
      </c>
      <c r="R189" s="26" t="s">
        <v>193</v>
      </c>
      <c r="S189" s="26" t="s">
        <v>174</v>
      </c>
      <c r="U189" s="26" t="s">
        <v>1</v>
      </c>
      <c r="V189" s="26" t="s">
        <v>909</v>
      </c>
      <c r="W189" s="204">
        <f t="shared" ca="1" si="5"/>
        <v>8</v>
      </c>
      <c r="X189" s="207" t="str">
        <f ca="1">_xlfn.XLOOKUP(H189,[2]Tranches!$D$3:$D$63,[2]Tranches!$E$3:$E$63,0,0)</f>
        <v>40-44</v>
      </c>
      <c r="Y189" s="207" t="str">
        <f ca="1">_xlfn.XLOOKUP(W189,[2]Tranches!$G$3:$G$63,[2]Tranches!$H$3:$H$63,0,0)</f>
        <v>05-09</v>
      </c>
    </row>
    <row r="190" spans="1:25">
      <c r="A190" s="35" t="s">
        <v>167</v>
      </c>
      <c r="B190" s="26">
        <v>925</v>
      </c>
      <c r="C190" s="26" t="s">
        <v>1289</v>
      </c>
      <c r="D190" t="s">
        <v>188</v>
      </c>
      <c r="E190" t="s">
        <v>766</v>
      </c>
      <c r="F190" t="s">
        <v>675</v>
      </c>
      <c r="G190" s="98">
        <v>28514</v>
      </c>
      <c r="H190" s="101">
        <f t="shared" ref="H190:H251" ca="1" si="6">DATEDIF(G190,TODAY(),"y")</f>
        <v>48</v>
      </c>
      <c r="I190" s="100">
        <v>42877</v>
      </c>
      <c r="J190" s="26" t="s">
        <v>13</v>
      </c>
      <c r="K190" s="26" t="s">
        <v>306</v>
      </c>
      <c r="L190" s="26" t="s">
        <v>678</v>
      </c>
      <c r="M190" s="26" t="s">
        <v>481</v>
      </c>
      <c r="N190" s="26" t="s">
        <v>520</v>
      </c>
      <c r="O190" s="98">
        <v>42877</v>
      </c>
      <c r="P190" s="26" t="s">
        <v>521</v>
      </c>
      <c r="Q190" s="26" t="s">
        <v>527</v>
      </c>
      <c r="R190" s="26" t="s">
        <v>135</v>
      </c>
      <c r="S190" s="26" t="s">
        <v>174</v>
      </c>
      <c r="U190" s="26" t="s">
        <v>1</v>
      </c>
      <c r="V190" s="26" t="s">
        <v>909</v>
      </c>
      <c r="W190" s="204">
        <f t="shared" ref="W190:W251" ca="1" si="7">DATEDIF(I190,TODAY(),"y")</f>
        <v>8</v>
      </c>
      <c r="X190" s="207" t="str">
        <f ca="1">_xlfn.XLOOKUP(H190,[2]Tranches!$D$3:$D$63,[2]Tranches!$E$3:$E$63,0,0)</f>
        <v>45-49</v>
      </c>
      <c r="Y190" s="207" t="str">
        <f ca="1">_xlfn.XLOOKUP(W190,[2]Tranches!$G$3:$G$63,[2]Tranches!$H$3:$H$63,0,0)</f>
        <v>05-09</v>
      </c>
    </row>
    <row r="191" spans="1:25">
      <c r="A191" s="35" t="s">
        <v>167</v>
      </c>
      <c r="B191" s="26">
        <v>929</v>
      </c>
      <c r="C191" s="26" t="s">
        <v>1231</v>
      </c>
      <c r="D191" t="s">
        <v>363</v>
      </c>
      <c r="E191" t="s">
        <v>816</v>
      </c>
      <c r="F191" t="s">
        <v>677</v>
      </c>
      <c r="G191" s="98">
        <v>34338</v>
      </c>
      <c r="H191" s="101">
        <f t="shared" ca="1" si="6"/>
        <v>32</v>
      </c>
      <c r="I191" s="100">
        <v>42893</v>
      </c>
      <c r="J191" s="26" t="s">
        <v>13</v>
      </c>
      <c r="K191" s="26" t="s">
        <v>183</v>
      </c>
      <c r="L191" s="26" t="s">
        <v>340</v>
      </c>
      <c r="M191" s="26" t="s">
        <v>426</v>
      </c>
      <c r="N191" s="26" t="s">
        <v>474</v>
      </c>
      <c r="O191" s="98">
        <v>42893</v>
      </c>
      <c r="P191" s="26" t="s">
        <v>198</v>
      </c>
      <c r="Q191" s="26" t="s">
        <v>1339</v>
      </c>
      <c r="R191" s="26" t="s">
        <v>193</v>
      </c>
      <c r="S191" s="26" t="s">
        <v>174</v>
      </c>
      <c r="U191" s="26" t="s">
        <v>1</v>
      </c>
      <c r="V191" s="26" t="s">
        <v>909</v>
      </c>
      <c r="W191" s="204">
        <f t="shared" ca="1" si="7"/>
        <v>8</v>
      </c>
      <c r="X191" s="207" t="str">
        <f ca="1">_xlfn.XLOOKUP(H191,[2]Tranches!$D$3:$D$63,[2]Tranches!$E$3:$E$63,0,0)</f>
        <v>30-34</v>
      </c>
      <c r="Y191" s="207" t="str">
        <f ca="1">_xlfn.XLOOKUP(W191,[2]Tranches!$G$3:$G$63,[2]Tranches!$H$3:$H$63,0,0)</f>
        <v>05-09</v>
      </c>
    </row>
    <row r="192" spans="1:25">
      <c r="A192" s="35" t="s">
        <v>167</v>
      </c>
      <c r="B192" s="26">
        <v>939</v>
      </c>
      <c r="C192" s="26" t="s">
        <v>955</v>
      </c>
      <c r="D192" t="s">
        <v>264</v>
      </c>
      <c r="E192" t="s">
        <v>817</v>
      </c>
      <c r="F192" t="s">
        <v>675</v>
      </c>
      <c r="G192" s="98">
        <v>31822</v>
      </c>
      <c r="H192" s="101">
        <f t="shared" ca="1" si="6"/>
        <v>39</v>
      </c>
      <c r="I192" s="100">
        <v>42917</v>
      </c>
      <c r="J192" s="26" t="s">
        <v>13</v>
      </c>
      <c r="K192" s="26" t="s">
        <v>183</v>
      </c>
      <c r="L192" s="26" t="s">
        <v>195</v>
      </c>
      <c r="M192" s="26" t="s">
        <v>196</v>
      </c>
      <c r="N192" s="26" t="s">
        <v>275</v>
      </c>
      <c r="O192" s="98">
        <v>42917</v>
      </c>
      <c r="P192" s="26" t="s">
        <v>225</v>
      </c>
      <c r="Q192" s="26" t="s">
        <v>1320</v>
      </c>
      <c r="R192" s="26" t="s">
        <v>193</v>
      </c>
      <c r="S192" s="26" t="s">
        <v>174</v>
      </c>
      <c r="U192" s="26" t="s">
        <v>1</v>
      </c>
      <c r="V192" s="26" t="s">
        <v>909</v>
      </c>
      <c r="W192" s="204">
        <f t="shared" ca="1" si="7"/>
        <v>8</v>
      </c>
      <c r="X192" s="207" t="str">
        <f ca="1">_xlfn.XLOOKUP(H192,[2]Tranches!$D$3:$D$63,[2]Tranches!$E$3:$E$63,0,0)</f>
        <v>35-39</v>
      </c>
      <c r="Y192" s="207" t="str">
        <f ca="1">_xlfn.XLOOKUP(W192,[2]Tranches!$G$3:$G$63,[2]Tranches!$H$3:$H$63,0,0)</f>
        <v>05-09</v>
      </c>
    </row>
    <row r="193" spans="1:25">
      <c r="A193" s="35" t="s">
        <v>167</v>
      </c>
      <c r="B193" s="26">
        <v>942</v>
      </c>
      <c r="C193" s="26" t="s">
        <v>1202</v>
      </c>
      <c r="D193" t="s">
        <v>416</v>
      </c>
      <c r="E193" t="s">
        <v>703</v>
      </c>
      <c r="F193" t="s">
        <v>675</v>
      </c>
      <c r="G193" s="98">
        <v>32639</v>
      </c>
      <c r="H193" s="101">
        <f t="shared" ca="1" si="6"/>
        <v>36</v>
      </c>
      <c r="I193" s="100">
        <v>42917</v>
      </c>
      <c r="J193" s="26" t="s">
        <v>13</v>
      </c>
      <c r="K193" s="26" t="s">
        <v>183</v>
      </c>
      <c r="L193" s="26" t="s">
        <v>184</v>
      </c>
      <c r="M193" s="26" t="s">
        <v>219</v>
      </c>
      <c r="N193" s="26" t="s">
        <v>250</v>
      </c>
      <c r="O193" s="98">
        <v>42917</v>
      </c>
      <c r="P193" s="26" t="s">
        <v>187</v>
      </c>
      <c r="Q193" s="26" t="s">
        <v>1319</v>
      </c>
      <c r="R193" s="26" t="s">
        <v>137</v>
      </c>
      <c r="S193" s="26" t="s">
        <v>174</v>
      </c>
      <c r="U193" s="26" t="s">
        <v>1</v>
      </c>
      <c r="V193" s="26" t="s">
        <v>909</v>
      </c>
      <c r="W193" s="204">
        <f t="shared" ca="1" si="7"/>
        <v>8</v>
      </c>
      <c r="X193" s="207" t="str">
        <f ca="1">_xlfn.XLOOKUP(H193,[2]Tranches!$D$3:$D$63,[2]Tranches!$E$3:$E$63,0,0)</f>
        <v>35-39</v>
      </c>
      <c r="Y193" s="207" t="str">
        <f ca="1">_xlfn.XLOOKUP(W193,[2]Tranches!$G$3:$G$63,[2]Tranches!$H$3:$H$63,0,0)</f>
        <v>05-09</v>
      </c>
    </row>
    <row r="194" spans="1:25">
      <c r="A194" s="35" t="s">
        <v>167</v>
      </c>
      <c r="B194" s="26">
        <v>944</v>
      </c>
      <c r="C194" s="26" t="s">
        <v>1192</v>
      </c>
      <c r="D194" t="s">
        <v>522</v>
      </c>
      <c r="E194" t="s">
        <v>741</v>
      </c>
      <c r="F194" t="s">
        <v>675</v>
      </c>
      <c r="G194" s="98">
        <v>33459</v>
      </c>
      <c r="H194" s="101">
        <f t="shared" ca="1" si="6"/>
        <v>34</v>
      </c>
      <c r="I194" s="100">
        <v>42917</v>
      </c>
      <c r="J194" s="26" t="s">
        <v>13</v>
      </c>
      <c r="K194" s="26" t="s">
        <v>183</v>
      </c>
      <c r="L194" s="26" t="s">
        <v>207</v>
      </c>
      <c r="M194" s="26" t="s">
        <v>219</v>
      </c>
      <c r="N194" s="26" t="s">
        <v>250</v>
      </c>
      <c r="O194" s="98">
        <v>42917</v>
      </c>
      <c r="P194" s="26" t="s">
        <v>329</v>
      </c>
      <c r="Q194" s="26" t="s">
        <v>1319</v>
      </c>
      <c r="R194" s="26" t="s">
        <v>137</v>
      </c>
      <c r="S194" s="26" t="s">
        <v>174</v>
      </c>
      <c r="U194" s="26" t="s">
        <v>1</v>
      </c>
      <c r="V194" s="26" t="s">
        <v>909</v>
      </c>
      <c r="W194" s="204">
        <f t="shared" ca="1" si="7"/>
        <v>8</v>
      </c>
      <c r="X194" s="207" t="str">
        <f ca="1">_xlfn.XLOOKUP(H194,[2]Tranches!$D$3:$D$63,[2]Tranches!$E$3:$E$63,0,0)</f>
        <v>30-34</v>
      </c>
      <c r="Y194" s="207" t="str">
        <f ca="1">_xlfn.XLOOKUP(W194,[2]Tranches!$G$3:$G$63,[2]Tranches!$H$3:$H$63,0,0)</f>
        <v>05-09</v>
      </c>
    </row>
    <row r="195" spans="1:25">
      <c r="A195" s="35" t="s">
        <v>167</v>
      </c>
      <c r="B195" s="26">
        <v>945</v>
      </c>
      <c r="C195" s="26" t="s">
        <v>1121</v>
      </c>
      <c r="D195" t="s">
        <v>523</v>
      </c>
      <c r="E195" t="s">
        <v>703</v>
      </c>
      <c r="F195" t="s">
        <v>675</v>
      </c>
      <c r="G195" s="98">
        <v>35718</v>
      </c>
      <c r="H195" s="101">
        <f t="shared" ca="1" si="6"/>
        <v>28</v>
      </c>
      <c r="I195" s="100">
        <v>42917</v>
      </c>
      <c r="J195" s="26" t="s">
        <v>13</v>
      </c>
      <c r="K195" s="26" t="s">
        <v>183</v>
      </c>
      <c r="L195" s="26" t="s">
        <v>184</v>
      </c>
      <c r="M195" s="26" t="s">
        <v>219</v>
      </c>
      <c r="N195" s="26" t="s">
        <v>250</v>
      </c>
      <c r="O195" s="98">
        <v>42917</v>
      </c>
      <c r="P195" s="26" t="s">
        <v>187</v>
      </c>
      <c r="Q195" s="26" t="s">
        <v>1319</v>
      </c>
      <c r="R195" s="26" t="s">
        <v>137</v>
      </c>
      <c r="S195" s="26" t="s">
        <v>174</v>
      </c>
      <c r="U195" s="26" t="s">
        <v>1</v>
      </c>
      <c r="V195" s="26" t="s">
        <v>909</v>
      </c>
      <c r="W195" s="204">
        <f t="shared" ca="1" si="7"/>
        <v>8</v>
      </c>
      <c r="X195" s="207" t="str">
        <f ca="1">_xlfn.XLOOKUP(H195,[2]Tranches!$D$3:$D$63,[2]Tranches!$E$3:$E$63,0,0)</f>
        <v>25-29</v>
      </c>
      <c r="Y195" s="207" t="str">
        <f ca="1">_xlfn.XLOOKUP(W195,[2]Tranches!$G$3:$G$63,[2]Tranches!$H$3:$H$63,0,0)</f>
        <v>05-09</v>
      </c>
    </row>
    <row r="196" spans="1:25">
      <c r="A196" s="35" t="s">
        <v>167</v>
      </c>
      <c r="B196" s="26">
        <v>952</v>
      </c>
      <c r="C196" s="26" t="s">
        <v>953</v>
      </c>
      <c r="D196" t="s">
        <v>524</v>
      </c>
      <c r="E196" t="s">
        <v>804</v>
      </c>
      <c r="F196" t="s">
        <v>677</v>
      </c>
      <c r="G196" s="98">
        <v>28330</v>
      </c>
      <c r="H196" s="101">
        <f t="shared" ca="1" si="6"/>
        <v>48</v>
      </c>
      <c r="I196" s="100">
        <v>42933</v>
      </c>
      <c r="J196" s="26" t="s">
        <v>13</v>
      </c>
      <c r="K196" s="26" t="s">
        <v>441</v>
      </c>
      <c r="L196" s="26" t="s">
        <v>442</v>
      </c>
      <c r="M196" s="26" t="s">
        <v>525</v>
      </c>
      <c r="N196" s="26" t="s">
        <v>526</v>
      </c>
      <c r="O196" s="98">
        <v>42933</v>
      </c>
      <c r="P196" s="26" t="s">
        <v>445</v>
      </c>
      <c r="Q196" s="26" t="s">
        <v>441</v>
      </c>
      <c r="R196" s="26" t="s">
        <v>135</v>
      </c>
      <c r="S196" s="26" t="s">
        <v>174</v>
      </c>
      <c r="U196" s="26" t="s">
        <v>1</v>
      </c>
      <c r="V196" s="26" t="s">
        <v>909</v>
      </c>
      <c r="W196" s="204">
        <f t="shared" ca="1" si="7"/>
        <v>8</v>
      </c>
      <c r="X196" s="207" t="str">
        <f ca="1">_xlfn.XLOOKUP(H196,[2]Tranches!$D$3:$D$63,[2]Tranches!$E$3:$E$63,0,0)</f>
        <v>45-49</v>
      </c>
      <c r="Y196" s="207" t="str">
        <f ca="1">_xlfn.XLOOKUP(W196,[2]Tranches!$G$3:$G$63,[2]Tranches!$H$3:$H$63,0,0)</f>
        <v>05-09</v>
      </c>
    </row>
    <row r="197" spans="1:25">
      <c r="A197" s="35" t="s">
        <v>167</v>
      </c>
      <c r="B197" s="26">
        <v>960</v>
      </c>
      <c r="C197" s="26" t="s">
        <v>1260</v>
      </c>
      <c r="D197" t="s">
        <v>188</v>
      </c>
      <c r="E197" t="s">
        <v>528</v>
      </c>
      <c r="F197" t="s">
        <v>675</v>
      </c>
      <c r="G197" s="98">
        <v>30143</v>
      </c>
      <c r="H197" s="101">
        <f t="shared" ca="1" si="6"/>
        <v>43</v>
      </c>
      <c r="I197" s="100">
        <v>43132</v>
      </c>
      <c r="J197" s="26" t="s">
        <v>13</v>
      </c>
      <c r="K197" s="26" t="s">
        <v>311</v>
      </c>
      <c r="L197" s="26" t="s">
        <v>312</v>
      </c>
      <c r="M197" s="26" t="s">
        <v>529</v>
      </c>
      <c r="N197" s="26" t="s">
        <v>530</v>
      </c>
      <c r="O197" s="98">
        <v>43132</v>
      </c>
      <c r="P197" s="26" t="s">
        <v>315</v>
      </c>
      <c r="Q197" s="26" t="s">
        <v>311</v>
      </c>
      <c r="R197" s="26" t="s">
        <v>193</v>
      </c>
      <c r="S197" s="26" t="s">
        <v>174</v>
      </c>
      <c r="U197" s="26" t="s">
        <v>1</v>
      </c>
      <c r="V197" s="26" t="s">
        <v>909</v>
      </c>
      <c r="W197" s="204">
        <f t="shared" ca="1" si="7"/>
        <v>8</v>
      </c>
      <c r="X197" s="207" t="str">
        <f ca="1">_xlfn.XLOOKUP(H197,[2]Tranches!$D$3:$D$63,[2]Tranches!$E$3:$E$63,0,0)</f>
        <v>40-44</v>
      </c>
      <c r="Y197" s="207" t="str">
        <f ca="1">_xlfn.XLOOKUP(W197,[2]Tranches!$G$3:$G$63,[2]Tranches!$H$3:$H$63,0,0)</f>
        <v>05-09</v>
      </c>
    </row>
    <row r="198" spans="1:25">
      <c r="A198" s="35" t="s">
        <v>167</v>
      </c>
      <c r="B198" s="26">
        <v>964</v>
      </c>
      <c r="C198" s="26" t="s">
        <v>1259</v>
      </c>
      <c r="D198" t="s">
        <v>188</v>
      </c>
      <c r="E198" t="s">
        <v>818</v>
      </c>
      <c r="F198" t="s">
        <v>677</v>
      </c>
      <c r="G198" s="98">
        <v>33469</v>
      </c>
      <c r="H198" s="101">
        <f t="shared" ca="1" si="6"/>
        <v>34</v>
      </c>
      <c r="I198" s="100">
        <v>43158</v>
      </c>
      <c r="J198" s="26" t="s">
        <v>13</v>
      </c>
      <c r="K198" s="26" t="s">
        <v>441</v>
      </c>
      <c r="L198" s="26" t="s">
        <v>441</v>
      </c>
      <c r="M198" s="26" t="s">
        <v>531</v>
      </c>
      <c r="N198" s="26" t="s">
        <v>532</v>
      </c>
      <c r="O198" s="98">
        <v>43158</v>
      </c>
      <c r="P198" s="26" t="s">
        <v>445</v>
      </c>
      <c r="Q198" s="26" t="s">
        <v>441</v>
      </c>
      <c r="R198" s="26" t="s">
        <v>193</v>
      </c>
      <c r="S198" s="26" t="s">
        <v>174</v>
      </c>
      <c r="U198" s="26" t="s">
        <v>1</v>
      </c>
      <c r="V198" s="26" t="s">
        <v>909</v>
      </c>
      <c r="W198" s="204">
        <f t="shared" ca="1" si="7"/>
        <v>8</v>
      </c>
      <c r="X198" s="207" t="str">
        <f ca="1">_xlfn.XLOOKUP(H198,[2]Tranches!$D$3:$D$63,[2]Tranches!$E$3:$E$63,0,0)</f>
        <v>30-34</v>
      </c>
      <c r="Y198" s="207" t="str">
        <f ca="1">_xlfn.XLOOKUP(W198,[2]Tranches!$G$3:$G$63,[2]Tranches!$H$3:$H$63,0,0)</f>
        <v>05-09</v>
      </c>
    </row>
    <row r="199" spans="1:25">
      <c r="A199" s="35" t="s">
        <v>167</v>
      </c>
      <c r="B199" s="26">
        <v>969</v>
      </c>
      <c r="C199" s="26" t="s">
        <v>1206</v>
      </c>
      <c r="D199" t="s">
        <v>533</v>
      </c>
      <c r="E199" t="s">
        <v>819</v>
      </c>
      <c r="F199" t="s">
        <v>675</v>
      </c>
      <c r="G199" s="98">
        <v>30374</v>
      </c>
      <c r="H199" s="101">
        <f t="shared" ca="1" si="6"/>
        <v>43</v>
      </c>
      <c r="I199" s="100">
        <v>43227</v>
      </c>
      <c r="J199" s="26" t="s">
        <v>13</v>
      </c>
      <c r="K199" s="26" t="s">
        <v>306</v>
      </c>
      <c r="L199" s="26" t="s">
        <v>1003</v>
      </c>
      <c r="M199" s="26" t="s">
        <v>534</v>
      </c>
      <c r="N199" s="26" t="s">
        <v>535</v>
      </c>
      <c r="O199" s="98">
        <v>43227</v>
      </c>
      <c r="P199" s="26" t="s">
        <v>308</v>
      </c>
      <c r="Q199" s="26" t="s">
        <v>1336</v>
      </c>
      <c r="R199" s="26" t="s">
        <v>135</v>
      </c>
      <c r="S199" s="26" t="s">
        <v>174</v>
      </c>
      <c r="U199" s="26" t="s">
        <v>1</v>
      </c>
      <c r="V199" s="26" t="s">
        <v>1083</v>
      </c>
      <c r="W199" s="204">
        <f t="shared" ca="1" si="7"/>
        <v>7</v>
      </c>
      <c r="X199" s="207" t="str">
        <f ca="1">_xlfn.XLOOKUP(H199,[2]Tranches!$D$3:$D$63,[2]Tranches!$E$3:$E$63,0,0)</f>
        <v>40-44</v>
      </c>
      <c r="Y199" s="207" t="str">
        <f ca="1">_xlfn.XLOOKUP(W199,[2]Tranches!$G$3:$G$63,[2]Tranches!$H$3:$H$63,0,0)</f>
        <v>05-09</v>
      </c>
    </row>
    <row r="200" spans="1:25">
      <c r="A200" s="35" t="s">
        <v>167</v>
      </c>
      <c r="B200" s="26">
        <v>970</v>
      </c>
      <c r="C200" s="26" t="s">
        <v>949</v>
      </c>
      <c r="D200" t="s">
        <v>431</v>
      </c>
      <c r="E200" t="s">
        <v>820</v>
      </c>
      <c r="F200" t="s">
        <v>675</v>
      </c>
      <c r="G200" s="98">
        <v>30877</v>
      </c>
      <c r="H200" s="101">
        <f t="shared" ca="1" si="6"/>
        <v>41</v>
      </c>
      <c r="I200" s="100">
        <v>43241</v>
      </c>
      <c r="J200" s="26" t="s">
        <v>13</v>
      </c>
      <c r="K200" s="26" t="s">
        <v>218</v>
      </c>
      <c r="L200" s="26" t="s">
        <v>227</v>
      </c>
      <c r="M200" s="26" t="s">
        <v>536</v>
      </c>
      <c r="N200" s="26" t="s">
        <v>537</v>
      </c>
      <c r="O200" s="98">
        <v>43241</v>
      </c>
      <c r="P200" s="26" t="s">
        <v>538</v>
      </c>
      <c r="Q200" s="26" t="s">
        <v>527</v>
      </c>
      <c r="R200" s="26" t="s">
        <v>135</v>
      </c>
      <c r="S200" s="26" t="s">
        <v>174</v>
      </c>
      <c r="U200" s="26" t="s">
        <v>1</v>
      </c>
      <c r="V200" s="26" t="s">
        <v>909</v>
      </c>
      <c r="W200" s="204">
        <f t="shared" ca="1" si="7"/>
        <v>7</v>
      </c>
      <c r="X200" s="207" t="str">
        <f ca="1">_xlfn.XLOOKUP(H200,[2]Tranches!$D$3:$D$63,[2]Tranches!$E$3:$E$63,0,0)</f>
        <v>40-44</v>
      </c>
      <c r="Y200" s="207" t="str">
        <f ca="1">_xlfn.XLOOKUP(W200,[2]Tranches!$G$3:$G$63,[2]Tranches!$H$3:$H$63,0,0)</f>
        <v>05-09</v>
      </c>
    </row>
    <row r="201" spans="1:25">
      <c r="A201" s="35" t="s">
        <v>167</v>
      </c>
      <c r="B201" s="26">
        <v>972</v>
      </c>
      <c r="C201" s="26" t="s">
        <v>1007</v>
      </c>
      <c r="D201" t="s">
        <v>369</v>
      </c>
      <c r="E201" t="s">
        <v>696</v>
      </c>
      <c r="F201" t="s">
        <v>675</v>
      </c>
      <c r="G201" s="98">
        <v>34133</v>
      </c>
      <c r="H201" s="101">
        <f t="shared" ca="1" si="6"/>
        <v>32</v>
      </c>
      <c r="I201" s="100">
        <v>43269</v>
      </c>
      <c r="J201" s="26" t="s">
        <v>13</v>
      </c>
      <c r="K201" s="26" t="s">
        <v>183</v>
      </c>
      <c r="L201" s="26" t="s">
        <v>207</v>
      </c>
      <c r="M201" s="26" t="s">
        <v>219</v>
      </c>
      <c r="N201" s="26" t="s">
        <v>250</v>
      </c>
      <c r="O201" s="98">
        <v>43269</v>
      </c>
      <c r="P201" s="26" t="s">
        <v>329</v>
      </c>
      <c r="Q201" s="26" t="s">
        <v>1319</v>
      </c>
      <c r="R201" s="26" t="s">
        <v>137</v>
      </c>
      <c r="S201" s="26" t="s">
        <v>174</v>
      </c>
      <c r="U201" s="26" t="s">
        <v>1</v>
      </c>
      <c r="V201" s="26" t="s">
        <v>909</v>
      </c>
      <c r="W201" s="204">
        <f t="shared" ca="1" si="7"/>
        <v>7</v>
      </c>
      <c r="X201" s="207" t="str">
        <f ca="1">_xlfn.XLOOKUP(H201,[2]Tranches!$D$3:$D$63,[2]Tranches!$E$3:$E$63,0,0)</f>
        <v>30-34</v>
      </c>
      <c r="Y201" s="207" t="str">
        <f ca="1">_xlfn.XLOOKUP(W201,[2]Tranches!$G$3:$G$63,[2]Tranches!$H$3:$H$63,0,0)</f>
        <v>05-09</v>
      </c>
    </row>
    <row r="202" spans="1:25">
      <c r="A202" s="35" t="s">
        <v>167</v>
      </c>
      <c r="B202" s="26">
        <v>974</v>
      </c>
      <c r="C202" s="26" t="s">
        <v>1292</v>
      </c>
      <c r="D202" t="s">
        <v>539</v>
      </c>
      <c r="E202" t="s">
        <v>821</v>
      </c>
      <c r="F202" t="s">
        <v>675</v>
      </c>
      <c r="G202" s="98">
        <v>34413</v>
      </c>
      <c r="H202" s="101">
        <f t="shared" ca="1" si="6"/>
        <v>32</v>
      </c>
      <c r="I202" s="100">
        <v>43269</v>
      </c>
      <c r="J202" s="26" t="s">
        <v>13</v>
      </c>
      <c r="K202" s="26" t="s">
        <v>183</v>
      </c>
      <c r="L202" s="26" t="s">
        <v>184</v>
      </c>
      <c r="M202" s="26" t="s">
        <v>219</v>
      </c>
      <c r="N202" s="26" t="s">
        <v>250</v>
      </c>
      <c r="O202" s="98">
        <v>43269</v>
      </c>
      <c r="P202" s="26" t="s">
        <v>187</v>
      </c>
      <c r="Q202" s="26" t="s">
        <v>1319</v>
      </c>
      <c r="R202" s="26" t="s">
        <v>137</v>
      </c>
      <c r="S202" s="26" t="s">
        <v>174</v>
      </c>
      <c r="U202" s="26" t="s">
        <v>1</v>
      </c>
      <c r="V202" s="26" t="s">
        <v>909</v>
      </c>
      <c r="W202" s="204">
        <f t="shared" ca="1" si="7"/>
        <v>7</v>
      </c>
      <c r="X202" s="207" t="str">
        <f ca="1">_xlfn.XLOOKUP(H202,[2]Tranches!$D$3:$D$63,[2]Tranches!$E$3:$E$63,0,0)</f>
        <v>30-34</v>
      </c>
      <c r="Y202" s="207" t="str">
        <f ca="1">_xlfn.XLOOKUP(W202,[2]Tranches!$G$3:$G$63,[2]Tranches!$H$3:$H$63,0,0)</f>
        <v>05-09</v>
      </c>
    </row>
    <row r="203" spans="1:25">
      <c r="A203" s="35" t="s">
        <v>167</v>
      </c>
      <c r="B203" s="26">
        <v>975</v>
      </c>
      <c r="C203" s="26" t="s">
        <v>1132</v>
      </c>
      <c r="D203" t="s">
        <v>226</v>
      </c>
      <c r="E203" t="s">
        <v>718</v>
      </c>
      <c r="F203" t="s">
        <v>675</v>
      </c>
      <c r="G203" s="98">
        <v>34237</v>
      </c>
      <c r="H203" s="101">
        <f t="shared" ca="1" si="6"/>
        <v>32</v>
      </c>
      <c r="I203" s="100">
        <v>43269</v>
      </c>
      <c r="J203" s="26" t="s">
        <v>13</v>
      </c>
      <c r="K203" s="26" t="s">
        <v>183</v>
      </c>
      <c r="L203" s="26" t="s">
        <v>207</v>
      </c>
      <c r="M203" s="26" t="s">
        <v>219</v>
      </c>
      <c r="N203" s="26" t="s">
        <v>216</v>
      </c>
      <c r="O203" s="98">
        <v>43269</v>
      </c>
      <c r="P203" s="26" t="s">
        <v>271</v>
      </c>
      <c r="Q203" s="26" t="s">
        <v>1319</v>
      </c>
      <c r="R203" s="26" t="s">
        <v>137</v>
      </c>
      <c r="S203" s="26" t="s">
        <v>174</v>
      </c>
      <c r="U203" s="26" t="s">
        <v>1</v>
      </c>
      <c r="V203" s="26" t="s">
        <v>909</v>
      </c>
      <c r="W203" s="204">
        <f t="shared" ca="1" si="7"/>
        <v>7</v>
      </c>
      <c r="X203" s="207" t="str">
        <f ca="1">_xlfn.XLOOKUP(H203,[2]Tranches!$D$3:$D$63,[2]Tranches!$E$3:$E$63,0,0)</f>
        <v>30-34</v>
      </c>
      <c r="Y203" s="207" t="str">
        <f ca="1">_xlfn.XLOOKUP(W203,[2]Tranches!$G$3:$G$63,[2]Tranches!$H$3:$H$63,0,0)</f>
        <v>05-09</v>
      </c>
    </row>
    <row r="204" spans="1:25">
      <c r="A204" s="35" t="s">
        <v>167</v>
      </c>
      <c r="B204" s="26">
        <v>976</v>
      </c>
      <c r="C204" s="26" t="s">
        <v>958</v>
      </c>
      <c r="D204" t="s">
        <v>264</v>
      </c>
      <c r="E204" t="s">
        <v>784</v>
      </c>
      <c r="F204" t="s">
        <v>675</v>
      </c>
      <c r="G204" s="98">
        <v>34158</v>
      </c>
      <c r="H204" s="101">
        <f t="shared" ca="1" si="6"/>
        <v>32</v>
      </c>
      <c r="I204" s="100">
        <v>43269</v>
      </c>
      <c r="J204" s="26" t="s">
        <v>13</v>
      </c>
      <c r="K204" s="26" t="s">
        <v>183</v>
      </c>
      <c r="L204" s="26" t="s">
        <v>207</v>
      </c>
      <c r="M204" s="26" t="s">
        <v>219</v>
      </c>
      <c r="N204" s="26" t="s">
        <v>250</v>
      </c>
      <c r="O204" s="98">
        <v>43269</v>
      </c>
      <c r="P204" s="26" t="s">
        <v>221</v>
      </c>
      <c r="Q204" s="26" t="s">
        <v>1319</v>
      </c>
      <c r="R204" s="26" t="s">
        <v>137</v>
      </c>
      <c r="S204" s="26" t="s">
        <v>174</v>
      </c>
      <c r="U204" s="26" t="s">
        <v>1</v>
      </c>
      <c r="V204" s="26" t="s">
        <v>909</v>
      </c>
      <c r="W204" s="204">
        <f t="shared" ca="1" si="7"/>
        <v>7</v>
      </c>
      <c r="X204" s="207" t="str">
        <f ca="1">_xlfn.XLOOKUP(H204,[2]Tranches!$D$3:$D$63,[2]Tranches!$E$3:$E$63,0,0)</f>
        <v>30-34</v>
      </c>
      <c r="Y204" s="207" t="str">
        <f ca="1">_xlfn.XLOOKUP(W204,[2]Tranches!$G$3:$G$63,[2]Tranches!$H$3:$H$63,0,0)</f>
        <v>05-09</v>
      </c>
    </row>
    <row r="205" spans="1:25">
      <c r="A205" s="35" t="s">
        <v>167</v>
      </c>
      <c r="B205" s="26">
        <v>978</v>
      </c>
      <c r="C205" s="26" t="s">
        <v>1245</v>
      </c>
      <c r="D205" t="s">
        <v>294</v>
      </c>
      <c r="E205" t="s">
        <v>696</v>
      </c>
      <c r="F205" t="s">
        <v>675</v>
      </c>
      <c r="G205" s="98">
        <v>35620</v>
      </c>
      <c r="H205" s="101">
        <f t="shared" ca="1" si="6"/>
        <v>28</v>
      </c>
      <c r="I205" s="100">
        <v>43269</v>
      </c>
      <c r="J205" s="26" t="s">
        <v>13</v>
      </c>
      <c r="K205" s="26" t="s">
        <v>183</v>
      </c>
      <c r="L205" s="26" t="s">
        <v>184</v>
      </c>
      <c r="M205" s="26" t="s">
        <v>219</v>
      </c>
      <c r="N205" s="26" t="s">
        <v>250</v>
      </c>
      <c r="O205" s="98">
        <v>43269</v>
      </c>
      <c r="P205" s="26" t="s">
        <v>187</v>
      </c>
      <c r="Q205" s="26" t="s">
        <v>1319</v>
      </c>
      <c r="R205" s="26" t="s">
        <v>137</v>
      </c>
      <c r="S205" s="26" t="s">
        <v>174</v>
      </c>
      <c r="U205" s="26" t="s">
        <v>1</v>
      </c>
      <c r="V205" s="26" t="s">
        <v>909</v>
      </c>
      <c r="W205" s="204">
        <f t="shared" ca="1" si="7"/>
        <v>7</v>
      </c>
      <c r="X205" s="207" t="str">
        <f ca="1">_xlfn.XLOOKUP(H205,[2]Tranches!$D$3:$D$63,[2]Tranches!$E$3:$E$63,0,0)</f>
        <v>25-29</v>
      </c>
      <c r="Y205" s="207" t="str">
        <f ca="1">_xlfn.XLOOKUP(W205,[2]Tranches!$G$3:$G$63,[2]Tranches!$H$3:$H$63,0,0)</f>
        <v>05-09</v>
      </c>
    </row>
    <row r="206" spans="1:25">
      <c r="A206" s="35" t="s">
        <v>167</v>
      </c>
      <c r="B206" s="26">
        <v>981</v>
      </c>
      <c r="C206" s="26" t="s">
        <v>1133</v>
      </c>
      <c r="D206" t="s">
        <v>226</v>
      </c>
      <c r="E206" t="s">
        <v>717</v>
      </c>
      <c r="F206" t="s">
        <v>675</v>
      </c>
      <c r="G206" s="98">
        <v>32509</v>
      </c>
      <c r="H206" s="101">
        <f t="shared" ca="1" si="6"/>
        <v>37</v>
      </c>
      <c r="I206" s="100">
        <v>43276</v>
      </c>
      <c r="J206" s="26" t="s">
        <v>13</v>
      </c>
      <c r="K206" s="26" t="s">
        <v>183</v>
      </c>
      <c r="L206" s="26" t="s">
        <v>184</v>
      </c>
      <c r="M206" s="26" t="s">
        <v>219</v>
      </c>
      <c r="N206" s="26" t="s">
        <v>216</v>
      </c>
      <c r="O206" s="98">
        <v>43276</v>
      </c>
      <c r="P206" s="26" t="s">
        <v>187</v>
      </c>
      <c r="Q206" s="26" t="s">
        <v>1319</v>
      </c>
      <c r="R206" s="26" t="s">
        <v>137</v>
      </c>
      <c r="S206" s="26" t="s">
        <v>174</v>
      </c>
      <c r="U206" s="26" t="s">
        <v>1</v>
      </c>
      <c r="V206" s="26" t="s">
        <v>909</v>
      </c>
      <c r="W206" s="204">
        <f t="shared" ca="1" si="7"/>
        <v>7</v>
      </c>
      <c r="X206" s="207" t="str">
        <f ca="1">_xlfn.XLOOKUP(H206,[2]Tranches!$D$3:$D$63,[2]Tranches!$E$3:$E$63,0,0)</f>
        <v>35-39</v>
      </c>
      <c r="Y206" s="207" t="str">
        <f ca="1">_xlfn.XLOOKUP(W206,[2]Tranches!$G$3:$G$63,[2]Tranches!$H$3:$H$63,0,0)</f>
        <v>05-09</v>
      </c>
    </row>
    <row r="207" spans="1:25">
      <c r="A207" s="35" t="s">
        <v>167</v>
      </c>
      <c r="B207" s="26">
        <v>983</v>
      </c>
      <c r="C207" s="26" t="s">
        <v>1208</v>
      </c>
      <c r="D207" t="s">
        <v>327</v>
      </c>
      <c r="E207" t="s">
        <v>822</v>
      </c>
      <c r="F207" t="s">
        <v>677</v>
      </c>
      <c r="G207" s="98">
        <v>34572</v>
      </c>
      <c r="H207" s="101">
        <f t="shared" ca="1" si="6"/>
        <v>31</v>
      </c>
      <c r="I207" s="100">
        <v>43278</v>
      </c>
      <c r="J207" s="26" t="s">
        <v>13</v>
      </c>
      <c r="K207" s="26" t="s">
        <v>540</v>
      </c>
      <c r="L207" s="26" t="s">
        <v>540</v>
      </c>
      <c r="M207" s="26" t="s">
        <v>541</v>
      </c>
      <c r="N207" s="26" t="s">
        <v>542</v>
      </c>
      <c r="O207" s="98">
        <v>43278</v>
      </c>
      <c r="P207" s="26" t="s">
        <v>543</v>
      </c>
      <c r="Q207" s="26" t="s">
        <v>1327</v>
      </c>
      <c r="R207" s="26" t="s">
        <v>193</v>
      </c>
      <c r="S207" s="26" t="s">
        <v>174</v>
      </c>
      <c r="U207" s="26" t="s">
        <v>1</v>
      </c>
      <c r="V207" s="26" t="s">
        <v>909</v>
      </c>
      <c r="W207" s="204">
        <f t="shared" ca="1" si="7"/>
        <v>7</v>
      </c>
      <c r="X207" s="207" t="str">
        <f ca="1">_xlfn.XLOOKUP(H207,[2]Tranches!$D$3:$D$63,[2]Tranches!$E$3:$E$63,0,0)</f>
        <v>30-34</v>
      </c>
      <c r="Y207" s="207" t="str">
        <f ca="1">_xlfn.XLOOKUP(W207,[2]Tranches!$G$3:$G$63,[2]Tranches!$H$3:$H$63,0,0)</f>
        <v>05-09</v>
      </c>
    </row>
    <row r="208" spans="1:25">
      <c r="A208" s="35" t="s">
        <v>167</v>
      </c>
      <c r="B208" s="26">
        <v>984</v>
      </c>
      <c r="C208" s="26" t="s">
        <v>1115</v>
      </c>
      <c r="D208" t="s">
        <v>251</v>
      </c>
      <c r="E208" t="s">
        <v>544</v>
      </c>
      <c r="F208" t="s">
        <v>675</v>
      </c>
      <c r="G208" s="98">
        <v>32616</v>
      </c>
      <c r="H208" s="101">
        <f t="shared" ca="1" si="6"/>
        <v>36</v>
      </c>
      <c r="I208" s="100">
        <v>43282</v>
      </c>
      <c r="J208" s="26" t="s">
        <v>13</v>
      </c>
      <c r="K208" s="26" t="s">
        <v>183</v>
      </c>
      <c r="L208" s="26" t="s">
        <v>184</v>
      </c>
      <c r="M208" s="26" t="s">
        <v>215</v>
      </c>
      <c r="N208" s="26" t="s">
        <v>216</v>
      </c>
      <c r="O208" s="98">
        <v>43282</v>
      </c>
      <c r="P208" s="26" t="s">
        <v>221</v>
      </c>
      <c r="Q208" s="26" t="s">
        <v>1319</v>
      </c>
      <c r="R208" s="26" t="s">
        <v>137</v>
      </c>
      <c r="S208" s="26" t="s">
        <v>174</v>
      </c>
      <c r="U208" s="26" t="s">
        <v>1</v>
      </c>
      <c r="V208" s="26" t="s">
        <v>909</v>
      </c>
      <c r="W208" s="204">
        <f t="shared" ca="1" si="7"/>
        <v>7</v>
      </c>
      <c r="X208" s="207" t="str">
        <f ca="1">_xlfn.XLOOKUP(H208,[2]Tranches!$D$3:$D$63,[2]Tranches!$E$3:$E$63,0,0)</f>
        <v>35-39</v>
      </c>
      <c r="Y208" s="207" t="str">
        <f ca="1">_xlfn.XLOOKUP(W208,[2]Tranches!$G$3:$G$63,[2]Tranches!$H$3:$H$63,0,0)</f>
        <v>05-09</v>
      </c>
    </row>
    <row r="209" spans="1:25">
      <c r="A209" s="35" t="s">
        <v>167</v>
      </c>
      <c r="B209" s="26">
        <v>986</v>
      </c>
      <c r="C209" s="26" t="s">
        <v>1219</v>
      </c>
      <c r="D209" t="s">
        <v>178</v>
      </c>
      <c r="E209" t="s">
        <v>762</v>
      </c>
      <c r="F209" t="s">
        <v>675</v>
      </c>
      <c r="G209" s="98">
        <v>26313</v>
      </c>
      <c r="H209" s="101">
        <f t="shared" ca="1" si="6"/>
        <v>54</v>
      </c>
      <c r="I209" s="100">
        <v>43311</v>
      </c>
      <c r="J209" s="26" t="s">
        <v>13</v>
      </c>
      <c r="K209" s="26" t="s">
        <v>183</v>
      </c>
      <c r="L209" s="26" t="s">
        <v>207</v>
      </c>
      <c r="M209" s="26" t="s">
        <v>219</v>
      </c>
      <c r="N209" s="26" t="s">
        <v>250</v>
      </c>
      <c r="O209" s="98">
        <v>43311</v>
      </c>
      <c r="P209" s="26" t="s">
        <v>271</v>
      </c>
      <c r="Q209" s="26" t="s">
        <v>1319</v>
      </c>
      <c r="R209" s="26" t="s">
        <v>137</v>
      </c>
      <c r="S209" s="26" t="s">
        <v>174</v>
      </c>
      <c r="U209" s="26" t="s">
        <v>1</v>
      </c>
      <c r="V209" s="26" t="s">
        <v>909</v>
      </c>
      <c r="W209" s="204">
        <f t="shared" ca="1" si="7"/>
        <v>7</v>
      </c>
      <c r="X209" s="207" t="str">
        <f ca="1">_xlfn.XLOOKUP(H209,[2]Tranches!$D$3:$D$63,[2]Tranches!$E$3:$E$63,0,0)</f>
        <v>50-54</v>
      </c>
      <c r="Y209" s="207" t="str">
        <f ca="1">_xlfn.XLOOKUP(W209,[2]Tranches!$G$3:$G$63,[2]Tranches!$H$3:$H$63,0,0)</f>
        <v>05-09</v>
      </c>
    </row>
    <row r="210" spans="1:25">
      <c r="A210" s="35" t="s">
        <v>167</v>
      </c>
      <c r="B210" s="26">
        <v>987</v>
      </c>
      <c r="C210" s="26" t="s">
        <v>1186</v>
      </c>
      <c r="D210" t="s">
        <v>301</v>
      </c>
      <c r="E210" t="s">
        <v>737</v>
      </c>
      <c r="F210" t="s">
        <v>675</v>
      </c>
      <c r="G210" s="98">
        <v>32344</v>
      </c>
      <c r="H210" s="101">
        <f t="shared" ca="1" si="6"/>
        <v>37</v>
      </c>
      <c r="I210" s="100">
        <v>43318</v>
      </c>
      <c r="J210" s="26" t="s">
        <v>13</v>
      </c>
      <c r="K210" s="26" t="s">
        <v>243</v>
      </c>
      <c r="L210" s="26" t="s">
        <v>288</v>
      </c>
      <c r="M210" s="26" t="s">
        <v>545</v>
      </c>
      <c r="N210" s="26" t="s">
        <v>546</v>
      </c>
      <c r="O210" s="98">
        <v>43318</v>
      </c>
      <c r="P210" s="26" t="s">
        <v>291</v>
      </c>
      <c r="Q210" s="26" t="s">
        <v>248</v>
      </c>
      <c r="R210" s="26" t="s">
        <v>135</v>
      </c>
      <c r="S210" s="26" t="s">
        <v>174</v>
      </c>
      <c r="U210" s="26" t="s">
        <v>1</v>
      </c>
      <c r="V210" s="26" t="s">
        <v>909</v>
      </c>
      <c r="W210" s="204">
        <f t="shared" ca="1" si="7"/>
        <v>7</v>
      </c>
      <c r="X210" s="207" t="str">
        <f ca="1">_xlfn.XLOOKUP(H210,[2]Tranches!$D$3:$D$63,[2]Tranches!$E$3:$E$63,0,0)</f>
        <v>35-39</v>
      </c>
      <c r="Y210" s="207" t="str">
        <f ca="1">_xlfn.XLOOKUP(W210,[2]Tranches!$G$3:$G$63,[2]Tranches!$H$3:$H$63,0,0)</f>
        <v>05-09</v>
      </c>
    </row>
    <row r="211" spans="1:25">
      <c r="A211" s="35" t="s">
        <v>167</v>
      </c>
      <c r="B211" s="26">
        <v>989</v>
      </c>
      <c r="C211" s="26" t="s">
        <v>1116</v>
      </c>
      <c r="D211" t="s">
        <v>251</v>
      </c>
      <c r="E211" t="s">
        <v>824</v>
      </c>
      <c r="F211" t="s">
        <v>675</v>
      </c>
      <c r="G211" s="98">
        <v>32228</v>
      </c>
      <c r="H211" s="101">
        <f t="shared" ca="1" si="6"/>
        <v>38</v>
      </c>
      <c r="I211" s="100">
        <v>43332</v>
      </c>
      <c r="J211" s="26" t="s">
        <v>13</v>
      </c>
      <c r="K211" s="26" t="s">
        <v>311</v>
      </c>
      <c r="L211" s="26" t="s">
        <v>336</v>
      </c>
      <c r="M211" s="26" t="s">
        <v>337</v>
      </c>
      <c r="N211" s="26" t="s">
        <v>519</v>
      </c>
      <c r="O211" s="98">
        <v>43332</v>
      </c>
      <c r="P211" s="26" t="s">
        <v>315</v>
      </c>
      <c r="Q211" s="26" t="s">
        <v>311</v>
      </c>
      <c r="R211" s="26" t="s">
        <v>137</v>
      </c>
      <c r="S211" s="26" t="s">
        <v>174</v>
      </c>
      <c r="U211" s="26" t="s">
        <v>1</v>
      </c>
      <c r="V211" s="26" t="s">
        <v>909</v>
      </c>
      <c r="W211" s="204">
        <f t="shared" ca="1" si="7"/>
        <v>7</v>
      </c>
      <c r="X211" s="207" t="str">
        <f ca="1">_xlfn.XLOOKUP(H211,[2]Tranches!$D$3:$D$63,[2]Tranches!$E$3:$E$63,0,0)</f>
        <v>35-39</v>
      </c>
      <c r="Y211" s="207" t="str">
        <f ca="1">_xlfn.XLOOKUP(W211,[2]Tranches!$G$3:$G$63,[2]Tranches!$H$3:$H$63,0,0)</f>
        <v>05-09</v>
      </c>
    </row>
    <row r="212" spans="1:25">
      <c r="A212" s="35" t="s">
        <v>167</v>
      </c>
      <c r="B212" s="26">
        <v>993</v>
      </c>
      <c r="C212" s="26" t="s">
        <v>1243</v>
      </c>
      <c r="D212" t="s">
        <v>517</v>
      </c>
      <c r="E212" t="s">
        <v>825</v>
      </c>
      <c r="F212" t="s">
        <v>677</v>
      </c>
      <c r="G212" s="98">
        <v>33757</v>
      </c>
      <c r="H212" s="101">
        <f t="shared" ca="1" si="6"/>
        <v>33</v>
      </c>
      <c r="I212" s="100">
        <v>43346</v>
      </c>
      <c r="J212" s="26" t="s">
        <v>13</v>
      </c>
      <c r="K212" s="26" t="s">
        <v>183</v>
      </c>
      <c r="L212" s="26" t="s">
        <v>207</v>
      </c>
      <c r="M212" s="26" t="s">
        <v>215</v>
      </c>
      <c r="N212" s="26" t="s">
        <v>547</v>
      </c>
      <c r="O212" s="98">
        <v>43346</v>
      </c>
      <c r="P212" s="26" t="s">
        <v>271</v>
      </c>
      <c r="Q212" s="26" t="s">
        <v>1319</v>
      </c>
      <c r="R212" s="26" t="s">
        <v>137</v>
      </c>
      <c r="S212" s="26" t="s">
        <v>174</v>
      </c>
      <c r="U212" s="26" t="s">
        <v>1</v>
      </c>
      <c r="V212" s="26" t="s">
        <v>909</v>
      </c>
      <c r="W212" s="204">
        <f t="shared" ca="1" si="7"/>
        <v>7</v>
      </c>
      <c r="X212" s="207" t="str">
        <f ca="1">_xlfn.XLOOKUP(H212,[2]Tranches!$D$3:$D$63,[2]Tranches!$E$3:$E$63,0,0)</f>
        <v>30-34</v>
      </c>
      <c r="Y212" s="207" t="str">
        <f ca="1">_xlfn.XLOOKUP(W212,[2]Tranches!$G$3:$G$63,[2]Tranches!$H$3:$H$63,0,0)</f>
        <v>05-09</v>
      </c>
    </row>
    <row r="213" spans="1:25">
      <c r="A213" s="35" t="s">
        <v>167</v>
      </c>
      <c r="B213" s="26">
        <v>995</v>
      </c>
      <c r="C213" s="26" t="s">
        <v>1246</v>
      </c>
      <c r="D213" t="s">
        <v>294</v>
      </c>
      <c r="E213" t="s">
        <v>826</v>
      </c>
      <c r="F213" t="s">
        <v>675</v>
      </c>
      <c r="G213" s="98">
        <v>34008</v>
      </c>
      <c r="H213" s="101">
        <f t="shared" ca="1" si="6"/>
        <v>33</v>
      </c>
      <c r="I213" s="100">
        <v>43466</v>
      </c>
      <c r="J213" s="26" t="s">
        <v>13</v>
      </c>
      <c r="K213" s="26" t="s">
        <v>183</v>
      </c>
      <c r="L213" s="26" t="s">
        <v>195</v>
      </c>
      <c r="M213" s="26" t="s">
        <v>196</v>
      </c>
      <c r="N213" s="26" t="s">
        <v>275</v>
      </c>
      <c r="O213" s="98">
        <v>43466</v>
      </c>
      <c r="P213" s="26" t="s">
        <v>225</v>
      </c>
      <c r="Q213" s="26" t="s">
        <v>1320</v>
      </c>
      <c r="R213" s="26" t="s">
        <v>193</v>
      </c>
      <c r="S213" s="26" t="s">
        <v>174</v>
      </c>
      <c r="U213" s="26" t="s">
        <v>1</v>
      </c>
      <c r="V213" s="26" t="s">
        <v>909</v>
      </c>
      <c r="W213" s="204">
        <f t="shared" ca="1" si="7"/>
        <v>7</v>
      </c>
      <c r="X213" s="207" t="str">
        <f ca="1">_xlfn.XLOOKUP(H213,[2]Tranches!$D$3:$D$63,[2]Tranches!$E$3:$E$63,0,0)</f>
        <v>30-34</v>
      </c>
      <c r="Y213" s="207" t="str">
        <f ca="1">_xlfn.XLOOKUP(W213,[2]Tranches!$G$3:$G$63,[2]Tranches!$H$3:$H$63,0,0)</f>
        <v>05-09</v>
      </c>
    </row>
    <row r="214" spans="1:25">
      <c r="A214" s="35" t="s">
        <v>167</v>
      </c>
      <c r="B214" s="26">
        <v>998</v>
      </c>
      <c r="C214" s="26" t="s">
        <v>1261</v>
      </c>
      <c r="D214" t="s">
        <v>188</v>
      </c>
      <c r="E214" t="s">
        <v>717</v>
      </c>
      <c r="F214" t="s">
        <v>675</v>
      </c>
      <c r="G214" s="98">
        <v>31968</v>
      </c>
      <c r="H214" s="101">
        <f t="shared" ca="1" si="6"/>
        <v>38</v>
      </c>
      <c r="I214" s="100">
        <v>43346</v>
      </c>
      <c r="J214" s="26" t="s">
        <v>13</v>
      </c>
      <c r="K214" s="26" t="s">
        <v>183</v>
      </c>
      <c r="L214" s="26" t="s">
        <v>184</v>
      </c>
      <c r="M214" s="26" t="s">
        <v>219</v>
      </c>
      <c r="N214" s="26" t="s">
        <v>250</v>
      </c>
      <c r="O214" s="98">
        <v>43346</v>
      </c>
      <c r="P214" s="26" t="s">
        <v>221</v>
      </c>
      <c r="Q214" s="26" t="s">
        <v>1319</v>
      </c>
      <c r="R214" s="26" t="s">
        <v>137</v>
      </c>
      <c r="S214" s="26" t="s">
        <v>174</v>
      </c>
      <c r="U214" s="26" t="s">
        <v>1</v>
      </c>
      <c r="V214" s="26" t="s">
        <v>909</v>
      </c>
      <c r="W214" s="204">
        <f t="shared" ca="1" si="7"/>
        <v>7</v>
      </c>
      <c r="X214" s="207" t="str">
        <f ca="1">_xlfn.XLOOKUP(H214,[2]Tranches!$D$3:$D$63,[2]Tranches!$E$3:$E$63,0,0)</f>
        <v>35-39</v>
      </c>
      <c r="Y214" s="207" t="str">
        <f ca="1">_xlfn.XLOOKUP(W214,[2]Tranches!$G$3:$G$63,[2]Tranches!$H$3:$H$63,0,0)</f>
        <v>05-09</v>
      </c>
    </row>
    <row r="215" spans="1:25">
      <c r="A215" s="35" t="s">
        <v>167</v>
      </c>
      <c r="B215" s="26">
        <v>1001</v>
      </c>
      <c r="C215" s="26" t="s">
        <v>957</v>
      </c>
      <c r="D215" t="s">
        <v>264</v>
      </c>
      <c r="E215" t="s">
        <v>827</v>
      </c>
      <c r="F215" t="s">
        <v>677</v>
      </c>
      <c r="G215" s="98">
        <v>33928</v>
      </c>
      <c r="H215" s="101">
        <f t="shared" ca="1" si="6"/>
        <v>33</v>
      </c>
      <c r="I215" s="100">
        <v>43344</v>
      </c>
      <c r="J215" s="26" t="s">
        <v>13</v>
      </c>
      <c r="K215" s="26" t="s">
        <v>243</v>
      </c>
      <c r="L215" s="26" t="s">
        <v>244</v>
      </c>
      <c r="M215" s="26" t="s">
        <v>548</v>
      </c>
      <c r="N215" s="26" t="s">
        <v>956</v>
      </c>
      <c r="O215" s="98">
        <v>43344</v>
      </c>
      <c r="P215" s="26" t="s">
        <v>291</v>
      </c>
      <c r="Q215" s="26" t="s">
        <v>248</v>
      </c>
      <c r="R215" s="26" t="s">
        <v>135</v>
      </c>
      <c r="S215" s="26" t="s">
        <v>174</v>
      </c>
      <c r="U215" s="26" t="s">
        <v>1</v>
      </c>
      <c r="V215" s="26" t="s">
        <v>909</v>
      </c>
      <c r="W215" s="204">
        <f t="shared" ca="1" si="7"/>
        <v>7</v>
      </c>
      <c r="X215" s="207" t="str">
        <f ca="1">_xlfn.XLOOKUP(H215,[2]Tranches!$D$3:$D$63,[2]Tranches!$E$3:$E$63,0,0)</f>
        <v>30-34</v>
      </c>
      <c r="Y215" s="207" t="str">
        <f ca="1">_xlfn.XLOOKUP(W215,[2]Tranches!$G$3:$G$63,[2]Tranches!$H$3:$H$63,0,0)</f>
        <v>05-09</v>
      </c>
    </row>
    <row r="216" spans="1:25">
      <c r="A216" s="35" t="s">
        <v>167</v>
      </c>
      <c r="B216" s="26">
        <v>1005</v>
      </c>
      <c r="C216" s="26" t="s">
        <v>1102</v>
      </c>
      <c r="D216" t="s">
        <v>251</v>
      </c>
      <c r="E216" t="s">
        <v>687</v>
      </c>
      <c r="F216" t="s">
        <v>675</v>
      </c>
      <c r="G216" s="98">
        <v>32939</v>
      </c>
      <c r="H216" s="101">
        <f t="shared" ca="1" si="6"/>
        <v>36</v>
      </c>
      <c r="I216" s="100">
        <v>43388</v>
      </c>
      <c r="J216" s="26" t="s">
        <v>13</v>
      </c>
      <c r="K216" s="26" t="s">
        <v>170</v>
      </c>
      <c r="L216" s="26" t="s">
        <v>243</v>
      </c>
      <c r="M216" s="26" t="s">
        <v>289</v>
      </c>
      <c r="N216" s="26" t="s">
        <v>549</v>
      </c>
      <c r="O216" s="98">
        <v>43388</v>
      </c>
      <c r="P216" s="26" t="s">
        <v>550</v>
      </c>
      <c r="Q216" s="26" t="s">
        <v>1341</v>
      </c>
      <c r="R216" s="26" t="s">
        <v>135</v>
      </c>
      <c r="S216" s="26" t="s">
        <v>174</v>
      </c>
      <c r="U216" s="26" t="s">
        <v>1</v>
      </c>
      <c r="V216" s="26" t="s">
        <v>909</v>
      </c>
      <c r="W216" s="204">
        <f t="shared" ca="1" si="7"/>
        <v>7</v>
      </c>
      <c r="X216" s="207" t="str">
        <f ca="1">_xlfn.XLOOKUP(H216,[2]Tranches!$D$3:$D$63,[2]Tranches!$E$3:$E$63,0,0)</f>
        <v>35-39</v>
      </c>
      <c r="Y216" s="207" t="str">
        <f ca="1">_xlfn.XLOOKUP(W216,[2]Tranches!$G$3:$G$63,[2]Tranches!$H$3:$H$63,0,0)</f>
        <v>05-09</v>
      </c>
    </row>
    <row r="217" spans="1:25">
      <c r="A217" s="35" t="s">
        <v>167</v>
      </c>
      <c r="B217" s="26">
        <v>1015</v>
      </c>
      <c r="C217" s="26" t="s">
        <v>1238</v>
      </c>
      <c r="D217" t="s">
        <v>553</v>
      </c>
      <c r="E217" t="s">
        <v>748</v>
      </c>
      <c r="F217" t="s">
        <v>675</v>
      </c>
      <c r="G217" s="98">
        <v>34801</v>
      </c>
      <c r="H217" s="101">
        <f t="shared" ca="1" si="6"/>
        <v>30</v>
      </c>
      <c r="I217" s="100">
        <v>43479</v>
      </c>
      <c r="J217" s="26" t="s">
        <v>13</v>
      </c>
      <c r="K217" s="26" t="s">
        <v>183</v>
      </c>
      <c r="L217" s="26" t="s">
        <v>207</v>
      </c>
      <c r="M217" s="26" t="s">
        <v>219</v>
      </c>
      <c r="N217" s="26" t="s">
        <v>250</v>
      </c>
      <c r="O217" s="98">
        <v>43479</v>
      </c>
      <c r="P217" s="26" t="s">
        <v>271</v>
      </c>
      <c r="Q217" s="26" t="s">
        <v>1319</v>
      </c>
      <c r="R217" s="26" t="s">
        <v>137</v>
      </c>
      <c r="S217" s="26" t="s">
        <v>174</v>
      </c>
      <c r="U217" s="26" t="s">
        <v>1</v>
      </c>
      <c r="V217" s="26" t="s">
        <v>909</v>
      </c>
      <c r="W217" s="204">
        <f t="shared" ca="1" si="7"/>
        <v>7</v>
      </c>
      <c r="X217" s="207" t="str">
        <f ca="1">_xlfn.XLOOKUP(H217,[2]Tranches!$D$3:$D$63,[2]Tranches!$E$3:$E$63,0,0)</f>
        <v>30-34</v>
      </c>
      <c r="Y217" s="207" t="str">
        <f ca="1">_xlfn.XLOOKUP(W217,[2]Tranches!$G$3:$G$63,[2]Tranches!$H$3:$H$63,0,0)</f>
        <v>05-09</v>
      </c>
    </row>
    <row r="218" spans="1:25">
      <c r="A218" s="35" t="s">
        <v>167</v>
      </c>
      <c r="B218" s="26">
        <v>1016</v>
      </c>
      <c r="C218" s="26" t="s">
        <v>999</v>
      </c>
      <c r="D218" t="s">
        <v>554</v>
      </c>
      <c r="E218" t="s">
        <v>828</v>
      </c>
      <c r="F218" t="s">
        <v>675</v>
      </c>
      <c r="G218" s="98">
        <v>35297</v>
      </c>
      <c r="H218" s="101">
        <f t="shared" ca="1" si="6"/>
        <v>29</v>
      </c>
      <c r="I218" s="100">
        <v>43479</v>
      </c>
      <c r="J218" s="26" t="s">
        <v>13</v>
      </c>
      <c r="K218" s="26" t="s">
        <v>183</v>
      </c>
      <c r="L218" s="26" t="s">
        <v>207</v>
      </c>
      <c r="M218" s="26" t="s">
        <v>219</v>
      </c>
      <c r="N218" s="26" t="s">
        <v>250</v>
      </c>
      <c r="O218" s="98">
        <v>43479</v>
      </c>
      <c r="P218" s="26" t="s">
        <v>271</v>
      </c>
      <c r="Q218" s="26" t="s">
        <v>1319</v>
      </c>
      <c r="R218" s="26" t="s">
        <v>137</v>
      </c>
      <c r="S218" s="26" t="s">
        <v>174</v>
      </c>
      <c r="U218" s="26" t="s">
        <v>1</v>
      </c>
      <c r="V218" s="26" t="s">
        <v>909</v>
      </c>
      <c r="W218" s="204">
        <f t="shared" ca="1" si="7"/>
        <v>7</v>
      </c>
      <c r="X218" s="207" t="str">
        <f ca="1">_xlfn.XLOOKUP(H218,[2]Tranches!$D$3:$D$63,[2]Tranches!$E$3:$E$63,0,0)</f>
        <v>25-29</v>
      </c>
      <c r="Y218" s="207" t="str">
        <f ca="1">_xlfn.XLOOKUP(W218,[2]Tranches!$G$3:$G$63,[2]Tranches!$H$3:$H$63,0,0)</f>
        <v>05-09</v>
      </c>
    </row>
    <row r="219" spans="1:25">
      <c r="A219" s="35" t="s">
        <v>167</v>
      </c>
      <c r="B219" s="26">
        <v>1019</v>
      </c>
      <c r="C219" s="26" t="s">
        <v>961</v>
      </c>
      <c r="D219" t="s">
        <v>264</v>
      </c>
      <c r="E219" t="s">
        <v>829</v>
      </c>
      <c r="F219" t="s">
        <v>675</v>
      </c>
      <c r="G219" s="98">
        <v>34928</v>
      </c>
      <c r="H219" s="101">
        <f t="shared" ca="1" si="6"/>
        <v>30</v>
      </c>
      <c r="I219" s="100">
        <v>43479</v>
      </c>
      <c r="J219" s="26" t="s">
        <v>13</v>
      </c>
      <c r="K219" s="26" t="s">
        <v>183</v>
      </c>
      <c r="L219" s="26" t="s">
        <v>207</v>
      </c>
      <c r="M219" s="26" t="s">
        <v>219</v>
      </c>
      <c r="N219" s="26" t="s">
        <v>250</v>
      </c>
      <c r="O219" s="98">
        <v>43479</v>
      </c>
      <c r="P219" s="26" t="s">
        <v>329</v>
      </c>
      <c r="Q219" s="26" t="s">
        <v>1319</v>
      </c>
      <c r="R219" s="26" t="s">
        <v>137</v>
      </c>
      <c r="S219" s="26" t="s">
        <v>174</v>
      </c>
      <c r="U219" s="26" t="s">
        <v>1</v>
      </c>
      <c r="V219" s="26" t="s">
        <v>909</v>
      </c>
      <c r="W219" s="204">
        <f t="shared" ca="1" si="7"/>
        <v>7</v>
      </c>
      <c r="X219" s="207" t="str">
        <f ca="1">_xlfn.XLOOKUP(H219,[2]Tranches!$D$3:$D$63,[2]Tranches!$E$3:$E$63,0,0)</f>
        <v>30-34</v>
      </c>
      <c r="Y219" s="207" t="str">
        <f ca="1">_xlfn.XLOOKUP(W219,[2]Tranches!$G$3:$G$63,[2]Tranches!$H$3:$H$63,0,0)</f>
        <v>05-09</v>
      </c>
    </row>
    <row r="220" spans="1:25">
      <c r="A220" s="35" t="s">
        <v>167</v>
      </c>
      <c r="B220" s="26">
        <v>1020</v>
      </c>
      <c r="C220" s="26" t="s">
        <v>1008</v>
      </c>
      <c r="D220" t="s">
        <v>369</v>
      </c>
      <c r="E220" t="s">
        <v>703</v>
      </c>
      <c r="F220" t="s">
        <v>675</v>
      </c>
      <c r="G220" s="98">
        <v>32670</v>
      </c>
      <c r="H220" s="101">
        <f t="shared" ca="1" si="6"/>
        <v>36</v>
      </c>
      <c r="I220" s="100">
        <v>43479</v>
      </c>
      <c r="J220" s="26" t="s">
        <v>13</v>
      </c>
      <c r="K220" s="26" t="s">
        <v>183</v>
      </c>
      <c r="L220" s="26" t="s">
        <v>210</v>
      </c>
      <c r="M220" s="26" t="s">
        <v>215</v>
      </c>
      <c r="N220" s="26" t="s">
        <v>216</v>
      </c>
      <c r="O220" s="98">
        <v>43479</v>
      </c>
      <c r="P220" s="26" t="s">
        <v>329</v>
      </c>
      <c r="Q220" s="26" t="s">
        <v>1319</v>
      </c>
      <c r="R220" s="26" t="s">
        <v>137</v>
      </c>
      <c r="S220" s="26" t="s">
        <v>174</v>
      </c>
      <c r="U220" s="26" t="s">
        <v>1</v>
      </c>
      <c r="V220" s="26" t="s">
        <v>909</v>
      </c>
      <c r="W220" s="204">
        <f t="shared" ca="1" si="7"/>
        <v>7</v>
      </c>
      <c r="X220" s="207" t="str">
        <f ca="1">_xlfn.XLOOKUP(H220,[2]Tranches!$D$3:$D$63,[2]Tranches!$E$3:$E$63,0,0)</f>
        <v>35-39</v>
      </c>
      <c r="Y220" s="207" t="str">
        <f ca="1">_xlfn.XLOOKUP(W220,[2]Tranches!$G$3:$G$63,[2]Tranches!$H$3:$H$63,0,0)</f>
        <v>05-09</v>
      </c>
    </row>
    <row r="221" spans="1:25">
      <c r="A221" s="35" t="s">
        <v>167</v>
      </c>
      <c r="B221" s="26">
        <v>1021</v>
      </c>
      <c r="C221" s="26" t="s">
        <v>1236</v>
      </c>
      <c r="D221" t="s">
        <v>556</v>
      </c>
      <c r="E221" t="s">
        <v>830</v>
      </c>
      <c r="F221" t="s">
        <v>675</v>
      </c>
      <c r="G221" s="98">
        <v>33440</v>
      </c>
      <c r="H221" s="101">
        <f t="shared" ca="1" si="6"/>
        <v>34</v>
      </c>
      <c r="I221" s="100">
        <v>43479</v>
      </c>
      <c r="J221" s="26" t="s">
        <v>13</v>
      </c>
      <c r="K221" s="26" t="s">
        <v>183</v>
      </c>
      <c r="L221" s="26" t="s">
        <v>207</v>
      </c>
      <c r="M221" s="26" t="s">
        <v>219</v>
      </c>
      <c r="N221" s="26" t="s">
        <v>250</v>
      </c>
      <c r="O221" s="98">
        <v>43479</v>
      </c>
      <c r="P221" s="26" t="s">
        <v>271</v>
      </c>
      <c r="Q221" s="26" t="s">
        <v>1319</v>
      </c>
      <c r="R221" s="26" t="s">
        <v>137</v>
      </c>
      <c r="S221" s="26" t="s">
        <v>174</v>
      </c>
      <c r="U221" s="26" t="s">
        <v>1</v>
      </c>
      <c r="V221" s="26" t="s">
        <v>909</v>
      </c>
      <c r="W221" s="204">
        <f t="shared" ca="1" si="7"/>
        <v>7</v>
      </c>
      <c r="X221" s="207" t="str">
        <f ca="1">_xlfn.XLOOKUP(H221,[2]Tranches!$D$3:$D$63,[2]Tranches!$E$3:$E$63,0,0)</f>
        <v>30-34</v>
      </c>
      <c r="Y221" s="207" t="str">
        <f ca="1">_xlfn.XLOOKUP(W221,[2]Tranches!$G$3:$G$63,[2]Tranches!$H$3:$H$63,0,0)</f>
        <v>05-09</v>
      </c>
    </row>
    <row r="222" spans="1:25">
      <c r="A222" s="35" t="s">
        <v>167</v>
      </c>
      <c r="B222" s="26">
        <v>1023</v>
      </c>
      <c r="C222" s="26" t="s">
        <v>1104</v>
      </c>
      <c r="D222" t="s">
        <v>251</v>
      </c>
      <c r="E222" t="s">
        <v>786</v>
      </c>
      <c r="F222" t="s">
        <v>675</v>
      </c>
      <c r="G222" s="98">
        <v>33181</v>
      </c>
      <c r="H222" s="101">
        <f t="shared" ca="1" si="6"/>
        <v>35</v>
      </c>
      <c r="I222" s="100">
        <v>43479</v>
      </c>
      <c r="J222" s="26" t="s">
        <v>13</v>
      </c>
      <c r="K222" s="26" t="s">
        <v>183</v>
      </c>
      <c r="L222" s="26" t="s">
        <v>207</v>
      </c>
      <c r="M222" s="26" t="s">
        <v>215</v>
      </c>
      <c r="N222" s="26" t="s">
        <v>216</v>
      </c>
      <c r="O222" s="98">
        <v>43479</v>
      </c>
      <c r="P222" s="26" t="s">
        <v>271</v>
      </c>
      <c r="Q222" s="26" t="s">
        <v>1319</v>
      </c>
      <c r="R222" s="26" t="s">
        <v>137</v>
      </c>
      <c r="S222" s="26" t="s">
        <v>174</v>
      </c>
      <c r="U222" s="26" t="s">
        <v>1</v>
      </c>
      <c r="V222" s="26" t="s">
        <v>909</v>
      </c>
      <c r="W222" s="204">
        <f t="shared" ca="1" si="7"/>
        <v>7</v>
      </c>
      <c r="X222" s="207" t="str">
        <f ca="1">_xlfn.XLOOKUP(H222,[2]Tranches!$D$3:$D$63,[2]Tranches!$E$3:$E$63,0,0)</f>
        <v>35-39</v>
      </c>
      <c r="Y222" s="207" t="str">
        <f ca="1">_xlfn.XLOOKUP(W222,[2]Tranches!$G$3:$G$63,[2]Tranches!$H$3:$H$63,0,0)</f>
        <v>05-09</v>
      </c>
    </row>
    <row r="223" spans="1:25">
      <c r="A223" s="35" t="s">
        <v>167</v>
      </c>
      <c r="B223" s="26">
        <v>1027</v>
      </c>
      <c r="C223" s="26" t="s">
        <v>1073</v>
      </c>
      <c r="D223" t="s">
        <v>256</v>
      </c>
      <c r="E223" t="s">
        <v>831</v>
      </c>
      <c r="F223" t="s">
        <v>675</v>
      </c>
      <c r="G223" s="98">
        <v>34040</v>
      </c>
      <c r="H223" s="101">
        <f t="shared" ca="1" si="6"/>
        <v>33</v>
      </c>
      <c r="I223" s="100">
        <v>43486</v>
      </c>
      <c r="J223" s="26" t="s">
        <v>13</v>
      </c>
      <c r="K223" s="26" t="s">
        <v>311</v>
      </c>
      <c r="L223" s="26" t="s">
        <v>311</v>
      </c>
      <c r="M223" s="26" t="s">
        <v>316</v>
      </c>
      <c r="N223" s="26" t="s">
        <v>557</v>
      </c>
      <c r="O223" s="98">
        <v>43486</v>
      </c>
      <c r="P223" s="26" t="s">
        <v>315</v>
      </c>
      <c r="Q223" s="26" t="s">
        <v>311</v>
      </c>
      <c r="R223" s="26" t="s">
        <v>193</v>
      </c>
      <c r="S223" s="26" t="s">
        <v>174</v>
      </c>
      <c r="U223" s="26" t="s">
        <v>1</v>
      </c>
      <c r="V223" s="26" t="s">
        <v>909</v>
      </c>
      <c r="W223" s="204">
        <f t="shared" ca="1" si="7"/>
        <v>7</v>
      </c>
      <c r="X223" s="207" t="str">
        <f ca="1">_xlfn.XLOOKUP(H223,[2]Tranches!$D$3:$D$63,[2]Tranches!$E$3:$E$63,0,0)</f>
        <v>30-34</v>
      </c>
      <c r="Y223" s="207" t="str">
        <f ca="1">_xlfn.XLOOKUP(W223,[2]Tranches!$G$3:$G$63,[2]Tranches!$H$3:$H$63,0,0)</f>
        <v>05-09</v>
      </c>
    </row>
    <row r="224" spans="1:25">
      <c r="A224" s="35" t="s">
        <v>167</v>
      </c>
      <c r="B224" s="26">
        <v>1028</v>
      </c>
      <c r="C224" s="26" t="s">
        <v>960</v>
      </c>
      <c r="D224" t="s">
        <v>264</v>
      </c>
      <c r="E224" t="s">
        <v>832</v>
      </c>
      <c r="F224" t="s">
        <v>675</v>
      </c>
      <c r="G224" s="98">
        <v>33525</v>
      </c>
      <c r="H224" s="101">
        <f t="shared" ca="1" si="6"/>
        <v>34</v>
      </c>
      <c r="I224" s="100">
        <v>43511</v>
      </c>
      <c r="J224" s="26" t="s">
        <v>13</v>
      </c>
      <c r="K224" s="26" t="s">
        <v>243</v>
      </c>
      <c r="L224" s="26" t="s">
        <v>508</v>
      </c>
      <c r="M224" s="26" t="s">
        <v>558</v>
      </c>
      <c r="N224" s="26" t="s">
        <v>559</v>
      </c>
      <c r="O224" s="98">
        <v>43511</v>
      </c>
      <c r="P224" s="26" t="s">
        <v>291</v>
      </c>
      <c r="Q224" s="26" t="s">
        <v>248</v>
      </c>
      <c r="R224" s="26" t="s">
        <v>137</v>
      </c>
      <c r="S224" s="26" t="s">
        <v>174</v>
      </c>
      <c r="U224" s="26" t="s">
        <v>1</v>
      </c>
      <c r="V224" s="26" t="s">
        <v>909</v>
      </c>
      <c r="W224" s="204">
        <f t="shared" ca="1" si="7"/>
        <v>7</v>
      </c>
      <c r="X224" s="207" t="str">
        <f ca="1">_xlfn.XLOOKUP(H224,[2]Tranches!$D$3:$D$63,[2]Tranches!$E$3:$E$63,0,0)</f>
        <v>30-34</v>
      </c>
      <c r="Y224" s="207" t="str">
        <f ca="1">_xlfn.XLOOKUP(W224,[2]Tranches!$G$3:$G$63,[2]Tranches!$H$3:$H$63,0,0)</f>
        <v>05-09</v>
      </c>
    </row>
    <row r="225" spans="1:25">
      <c r="A225" s="35" t="s">
        <v>167</v>
      </c>
      <c r="B225" s="26">
        <v>1029</v>
      </c>
      <c r="C225" s="26" t="s">
        <v>965</v>
      </c>
      <c r="D225" t="s">
        <v>264</v>
      </c>
      <c r="E225" t="s">
        <v>833</v>
      </c>
      <c r="F225" t="s">
        <v>675</v>
      </c>
      <c r="G225" s="98">
        <v>34205</v>
      </c>
      <c r="H225" s="101">
        <f t="shared" ca="1" si="6"/>
        <v>32</v>
      </c>
      <c r="I225" s="100">
        <v>43556</v>
      </c>
      <c r="J225" s="26" t="s">
        <v>13</v>
      </c>
      <c r="K225" s="26" t="s">
        <v>183</v>
      </c>
      <c r="L225" s="26" t="s">
        <v>184</v>
      </c>
      <c r="M225" s="26" t="s">
        <v>219</v>
      </c>
      <c r="N225" s="26" t="s">
        <v>564</v>
      </c>
      <c r="O225" s="98">
        <v>43556</v>
      </c>
      <c r="P225" s="26" t="s">
        <v>221</v>
      </c>
      <c r="Q225" s="26" t="s">
        <v>1319</v>
      </c>
      <c r="R225" s="26" t="s">
        <v>137</v>
      </c>
      <c r="S225" s="26" t="s">
        <v>174</v>
      </c>
      <c r="U225" s="26" t="s">
        <v>1</v>
      </c>
      <c r="V225" s="26" t="s">
        <v>909</v>
      </c>
      <c r="W225" s="204">
        <f t="shared" ca="1" si="7"/>
        <v>6</v>
      </c>
      <c r="X225" s="207" t="str">
        <f ca="1">_xlfn.XLOOKUP(H225,[2]Tranches!$D$3:$D$63,[2]Tranches!$E$3:$E$63,0,0)</f>
        <v>30-34</v>
      </c>
      <c r="Y225" s="207" t="str">
        <f ca="1">_xlfn.XLOOKUP(W225,[2]Tranches!$G$3:$G$63,[2]Tranches!$H$3:$H$63,0,0)</f>
        <v>05-09</v>
      </c>
    </row>
    <row r="226" spans="1:25">
      <c r="A226" s="35" t="s">
        <v>167</v>
      </c>
      <c r="B226" s="26">
        <v>1031</v>
      </c>
      <c r="C226" s="26" t="s">
        <v>1001</v>
      </c>
      <c r="D226" t="s">
        <v>560</v>
      </c>
      <c r="E226" t="s">
        <v>825</v>
      </c>
      <c r="F226" t="s">
        <v>677</v>
      </c>
      <c r="G226" s="98">
        <v>34481</v>
      </c>
      <c r="H226" s="101">
        <f t="shared" ca="1" si="6"/>
        <v>31</v>
      </c>
      <c r="I226" s="100">
        <v>43556</v>
      </c>
      <c r="J226" s="26" t="s">
        <v>13</v>
      </c>
      <c r="K226" s="26" t="s">
        <v>183</v>
      </c>
      <c r="L226" s="26" t="s">
        <v>207</v>
      </c>
      <c r="M226" s="26" t="s">
        <v>219</v>
      </c>
      <c r="N226" s="26" t="s">
        <v>561</v>
      </c>
      <c r="O226" s="98">
        <v>43556</v>
      </c>
      <c r="P226" s="26" t="s">
        <v>271</v>
      </c>
      <c r="Q226" s="26" t="s">
        <v>1319</v>
      </c>
      <c r="R226" s="26" t="s">
        <v>137</v>
      </c>
      <c r="S226" s="26" t="s">
        <v>174</v>
      </c>
      <c r="U226" s="26" t="s">
        <v>1</v>
      </c>
      <c r="V226" s="26" t="s">
        <v>909</v>
      </c>
      <c r="W226" s="204">
        <f t="shared" ca="1" si="7"/>
        <v>6</v>
      </c>
      <c r="X226" s="207" t="str">
        <f ca="1">_xlfn.XLOOKUP(H226,[2]Tranches!$D$3:$D$63,[2]Tranches!$E$3:$E$63,0,0)</f>
        <v>30-34</v>
      </c>
      <c r="Y226" s="207" t="str">
        <f ca="1">_xlfn.XLOOKUP(W226,[2]Tranches!$G$3:$G$63,[2]Tranches!$H$3:$H$63,0,0)</f>
        <v>05-09</v>
      </c>
    </row>
    <row r="227" spans="1:25">
      <c r="A227" s="35" t="s">
        <v>167</v>
      </c>
      <c r="B227" s="26">
        <v>1036</v>
      </c>
      <c r="C227" s="26" t="s">
        <v>1203</v>
      </c>
      <c r="D227" t="s">
        <v>416</v>
      </c>
      <c r="E227" t="s">
        <v>834</v>
      </c>
      <c r="F227" t="s">
        <v>675</v>
      </c>
      <c r="G227" s="98">
        <v>31307</v>
      </c>
      <c r="H227" s="101">
        <f t="shared" ca="1" si="6"/>
        <v>40</v>
      </c>
      <c r="I227" s="100">
        <v>43556</v>
      </c>
      <c r="J227" s="26" t="s">
        <v>13</v>
      </c>
      <c r="K227" s="26" t="s">
        <v>183</v>
      </c>
      <c r="L227" s="26" t="s">
        <v>207</v>
      </c>
      <c r="M227" s="26" t="s">
        <v>215</v>
      </c>
      <c r="N227" s="26" t="s">
        <v>216</v>
      </c>
      <c r="O227" s="98">
        <v>43556</v>
      </c>
      <c r="P227" s="26" t="s">
        <v>271</v>
      </c>
      <c r="Q227" s="26" t="s">
        <v>1319</v>
      </c>
      <c r="R227" s="26" t="s">
        <v>137</v>
      </c>
      <c r="S227" s="26" t="s">
        <v>174</v>
      </c>
      <c r="U227" s="26" t="s">
        <v>1</v>
      </c>
      <c r="V227" s="26" t="s">
        <v>909</v>
      </c>
      <c r="W227" s="204">
        <f t="shared" ca="1" si="7"/>
        <v>6</v>
      </c>
      <c r="X227" s="207" t="str">
        <f ca="1">_xlfn.XLOOKUP(H227,[2]Tranches!$D$3:$D$63,[2]Tranches!$E$3:$E$63,0,0)</f>
        <v>40-44</v>
      </c>
      <c r="Y227" s="207" t="str">
        <f ca="1">_xlfn.XLOOKUP(W227,[2]Tranches!$G$3:$G$63,[2]Tranches!$H$3:$H$63,0,0)</f>
        <v>05-09</v>
      </c>
    </row>
    <row r="228" spans="1:25">
      <c r="A228" s="35" t="s">
        <v>167</v>
      </c>
      <c r="B228" s="26">
        <v>1037</v>
      </c>
      <c r="C228" s="26" t="s">
        <v>1025</v>
      </c>
      <c r="D228" t="s">
        <v>234</v>
      </c>
      <c r="E228" t="s">
        <v>835</v>
      </c>
      <c r="F228" t="s">
        <v>675</v>
      </c>
      <c r="G228" s="98">
        <v>34226</v>
      </c>
      <c r="H228" s="101">
        <f t="shared" ca="1" si="6"/>
        <v>32</v>
      </c>
      <c r="I228" s="100">
        <v>43556</v>
      </c>
      <c r="J228" s="26" t="s">
        <v>13</v>
      </c>
      <c r="K228" s="26" t="s">
        <v>183</v>
      </c>
      <c r="L228" s="26" t="s">
        <v>195</v>
      </c>
      <c r="M228" s="26" t="s">
        <v>975</v>
      </c>
      <c r="N228" s="26" t="s">
        <v>974</v>
      </c>
      <c r="O228" s="98">
        <v>43556</v>
      </c>
      <c r="P228" s="26" t="s">
        <v>225</v>
      </c>
      <c r="Q228" s="26" t="s">
        <v>1320</v>
      </c>
      <c r="R228" s="26" t="s">
        <v>193</v>
      </c>
      <c r="S228" s="26" t="s">
        <v>174</v>
      </c>
      <c r="U228" s="26" t="s">
        <v>1</v>
      </c>
      <c r="V228" s="26" t="s">
        <v>909</v>
      </c>
      <c r="W228" s="204">
        <f t="shared" ca="1" si="7"/>
        <v>6</v>
      </c>
      <c r="X228" s="207" t="str">
        <f ca="1">_xlfn.XLOOKUP(H228,[2]Tranches!$D$3:$D$63,[2]Tranches!$E$3:$E$63,0,0)</f>
        <v>30-34</v>
      </c>
      <c r="Y228" s="207" t="str">
        <f ca="1">_xlfn.XLOOKUP(W228,[2]Tranches!$G$3:$G$63,[2]Tranches!$H$3:$H$63,0,0)</f>
        <v>05-09</v>
      </c>
    </row>
    <row r="229" spans="1:25">
      <c r="A229" s="35" t="s">
        <v>167</v>
      </c>
      <c r="B229" s="26">
        <v>1038</v>
      </c>
      <c r="C229" s="26" t="s">
        <v>1026</v>
      </c>
      <c r="D229" t="s">
        <v>234</v>
      </c>
      <c r="E229" t="s">
        <v>836</v>
      </c>
      <c r="F229" t="s">
        <v>675</v>
      </c>
      <c r="G229" s="98">
        <v>26298</v>
      </c>
      <c r="H229" s="101">
        <f t="shared" ca="1" si="6"/>
        <v>54</v>
      </c>
      <c r="I229" s="100">
        <v>43600</v>
      </c>
      <c r="J229" s="26" t="s">
        <v>13</v>
      </c>
      <c r="K229" s="26" t="s">
        <v>378</v>
      </c>
      <c r="L229" s="26" t="s">
        <v>906</v>
      </c>
      <c r="M229" s="26" t="s">
        <v>450</v>
      </c>
      <c r="N229" s="26" t="s">
        <v>498</v>
      </c>
      <c r="O229" s="98">
        <v>43600</v>
      </c>
      <c r="P229" s="26" t="s">
        <v>424</v>
      </c>
      <c r="Q229" s="26" t="s">
        <v>1338</v>
      </c>
      <c r="R229" s="26" t="s">
        <v>135</v>
      </c>
      <c r="S229" s="26" t="s">
        <v>174</v>
      </c>
      <c r="U229" s="26" t="s">
        <v>1</v>
      </c>
      <c r="V229" s="26" t="s">
        <v>909</v>
      </c>
      <c r="W229" s="204">
        <f t="shared" ca="1" si="7"/>
        <v>6</v>
      </c>
      <c r="X229" s="207" t="str">
        <f ca="1">_xlfn.XLOOKUP(H229,[2]Tranches!$D$3:$D$63,[2]Tranches!$E$3:$E$63,0,0)</f>
        <v>50-54</v>
      </c>
      <c r="Y229" s="207" t="str">
        <f ca="1">_xlfn.XLOOKUP(W229,[2]Tranches!$G$3:$G$63,[2]Tranches!$H$3:$H$63,0,0)</f>
        <v>05-09</v>
      </c>
    </row>
    <row r="230" spans="1:25">
      <c r="A230" s="35" t="s">
        <v>167</v>
      </c>
      <c r="B230" s="26">
        <v>1040</v>
      </c>
      <c r="C230" s="26" t="s">
        <v>1046</v>
      </c>
      <c r="D230" t="s">
        <v>202</v>
      </c>
      <c r="E230" t="s">
        <v>837</v>
      </c>
      <c r="F230" t="s">
        <v>677</v>
      </c>
      <c r="G230" s="98">
        <v>33884</v>
      </c>
      <c r="H230" s="101">
        <f t="shared" ca="1" si="6"/>
        <v>33</v>
      </c>
      <c r="I230" s="100">
        <v>43627</v>
      </c>
      <c r="J230" s="26" t="s">
        <v>13</v>
      </c>
      <c r="K230" s="26" t="s">
        <v>243</v>
      </c>
      <c r="L230" s="26" t="s">
        <v>282</v>
      </c>
      <c r="M230" s="26" t="s">
        <v>283</v>
      </c>
      <c r="N230" s="26" t="s">
        <v>562</v>
      </c>
      <c r="O230" s="98">
        <v>43627</v>
      </c>
      <c r="P230" s="26" t="s">
        <v>285</v>
      </c>
      <c r="Q230" s="26" t="s">
        <v>248</v>
      </c>
      <c r="R230" s="26" t="s">
        <v>193</v>
      </c>
      <c r="S230" s="26" t="s">
        <v>174</v>
      </c>
      <c r="U230" s="26" t="s">
        <v>1</v>
      </c>
      <c r="V230" s="26" t="s">
        <v>909</v>
      </c>
      <c r="W230" s="204">
        <f t="shared" ca="1" si="7"/>
        <v>6</v>
      </c>
      <c r="X230" s="207" t="str">
        <f ca="1">_xlfn.XLOOKUP(H230,[2]Tranches!$D$3:$D$63,[2]Tranches!$E$3:$E$63,0,0)</f>
        <v>30-34</v>
      </c>
      <c r="Y230" s="207" t="str">
        <f ca="1">_xlfn.XLOOKUP(W230,[2]Tranches!$G$3:$G$63,[2]Tranches!$H$3:$H$63,0,0)</f>
        <v>05-09</v>
      </c>
    </row>
    <row r="231" spans="1:25">
      <c r="A231" s="35" t="s">
        <v>167</v>
      </c>
      <c r="B231" s="26">
        <v>1043</v>
      </c>
      <c r="C231" s="26" t="s">
        <v>1151</v>
      </c>
      <c r="D231" t="s">
        <v>563</v>
      </c>
      <c r="E231" t="s">
        <v>822</v>
      </c>
      <c r="F231" t="s">
        <v>677</v>
      </c>
      <c r="G231" s="98">
        <v>35634</v>
      </c>
      <c r="H231" s="101">
        <f t="shared" ca="1" si="6"/>
        <v>28</v>
      </c>
      <c r="I231" s="100">
        <v>43731</v>
      </c>
      <c r="J231" s="26" t="s">
        <v>13</v>
      </c>
      <c r="K231" s="26" t="s">
        <v>183</v>
      </c>
      <c r="L231" s="26" t="s">
        <v>207</v>
      </c>
      <c r="M231" s="26" t="s">
        <v>219</v>
      </c>
      <c r="N231" s="26" t="s">
        <v>250</v>
      </c>
      <c r="O231" s="98">
        <v>43731</v>
      </c>
      <c r="P231" s="26" t="s">
        <v>271</v>
      </c>
      <c r="Q231" s="26" t="s">
        <v>1319</v>
      </c>
      <c r="R231" s="26" t="s">
        <v>137</v>
      </c>
      <c r="S231" s="26" t="s">
        <v>174</v>
      </c>
      <c r="U231" s="26" t="s">
        <v>1</v>
      </c>
      <c r="V231" s="26" t="s">
        <v>909</v>
      </c>
      <c r="W231" s="204">
        <f t="shared" ca="1" si="7"/>
        <v>6</v>
      </c>
      <c r="X231" s="207" t="str">
        <f ca="1">_xlfn.XLOOKUP(H231,[2]Tranches!$D$3:$D$63,[2]Tranches!$E$3:$E$63,0,0)</f>
        <v>25-29</v>
      </c>
      <c r="Y231" s="207" t="str">
        <f ca="1">_xlfn.XLOOKUP(W231,[2]Tranches!$G$3:$G$63,[2]Tranches!$H$3:$H$63,0,0)</f>
        <v>05-09</v>
      </c>
    </row>
    <row r="232" spans="1:25">
      <c r="A232" s="35" t="s">
        <v>167</v>
      </c>
      <c r="B232" s="26">
        <v>1044</v>
      </c>
      <c r="C232" s="26" t="s">
        <v>966</v>
      </c>
      <c r="D232" t="s">
        <v>264</v>
      </c>
      <c r="E232" t="s">
        <v>838</v>
      </c>
      <c r="F232" t="s">
        <v>675</v>
      </c>
      <c r="G232" s="98">
        <v>34629</v>
      </c>
      <c r="H232" s="101">
        <f t="shared" ca="1" si="6"/>
        <v>31</v>
      </c>
      <c r="I232" s="100">
        <v>43731</v>
      </c>
      <c r="J232" s="26" t="s">
        <v>13</v>
      </c>
      <c r="K232" s="26" t="s">
        <v>183</v>
      </c>
      <c r="L232" s="26" t="s">
        <v>207</v>
      </c>
      <c r="M232" s="26" t="s">
        <v>219</v>
      </c>
      <c r="N232" s="26" t="s">
        <v>564</v>
      </c>
      <c r="O232" s="98">
        <v>43731</v>
      </c>
      <c r="P232" s="26" t="s">
        <v>271</v>
      </c>
      <c r="Q232" s="26" t="s">
        <v>1319</v>
      </c>
      <c r="R232" s="26" t="s">
        <v>137</v>
      </c>
      <c r="S232" s="26" t="s">
        <v>174</v>
      </c>
      <c r="U232" s="26" t="s">
        <v>1</v>
      </c>
      <c r="V232" s="26" t="s">
        <v>909</v>
      </c>
      <c r="W232" s="204">
        <f t="shared" ca="1" si="7"/>
        <v>6</v>
      </c>
      <c r="X232" s="207" t="str">
        <f ca="1">_xlfn.XLOOKUP(H232,[2]Tranches!$D$3:$D$63,[2]Tranches!$E$3:$E$63,0,0)</f>
        <v>30-34</v>
      </c>
      <c r="Y232" s="207" t="str">
        <f ca="1">_xlfn.XLOOKUP(W232,[2]Tranches!$G$3:$G$63,[2]Tranches!$H$3:$H$63,0,0)</f>
        <v>05-09</v>
      </c>
    </row>
    <row r="233" spans="1:25">
      <c r="A233" s="35" t="s">
        <v>167</v>
      </c>
      <c r="B233" s="26">
        <v>1046</v>
      </c>
      <c r="C233" s="26" t="s">
        <v>1145</v>
      </c>
      <c r="D233" t="s">
        <v>565</v>
      </c>
      <c r="E233" t="s">
        <v>825</v>
      </c>
      <c r="F233" t="s">
        <v>677</v>
      </c>
      <c r="G233" s="98">
        <v>35264</v>
      </c>
      <c r="H233" s="101">
        <f t="shared" ca="1" si="6"/>
        <v>29</v>
      </c>
      <c r="I233" s="100">
        <v>43731</v>
      </c>
      <c r="J233" s="26" t="s">
        <v>13</v>
      </c>
      <c r="K233" s="26" t="s">
        <v>183</v>
      </c>
      <c r="L233" s="26" t="s">
        <v>207</v>
      </c>
      <c r="M233" s="26" t="s">
        <v>219</v>
      </c>
      <c r="N233" s="26" t="s">
        <v>564</v>
      </c>
      <c r="O233" s="98">
        <v>43731</v>
      </c>
      <c r="P233" s="26" t="s">
        <v>271</v>
      </c>
      <c r="Q233" s="26" t="s">
        <v>1319</v>
      </c>
      <c r="R233" s="26" t="s">
        <v>137</v>
      </c>
      <c r="S233" s="26" t="s">
        <v>174</v>
      </c>
      <c r="U233" s="26" t="s">
        <v>1</v>
      </c>
      <c r="V233" s="26" t="s">
        <v>909</v>
      </c>
      <c r="W233" s="204">
        <f t="shared" ca="1" si="7"/>
        <v>6</v>
      </c>
      <c r="X233" s="207" t="str">
        <f ca="1">_xlfn.XLOOKUP(H233,[2]Tranches!$D$3:$D$63,[2]Tranches!$E$3:$E$63,0,0)</f>
        <v>25-29</v>
      </c>
      <c r="Y233" s="207" t="str">
        <f ca="1">_xlfn.XLOOKUP(W233,[2]Tranches!$G$3:$G$63,[2]Tranches!$H$3:$H$63,0,0)</f>
        <v>05-09</v>
      </c>
    </row>
    <row r="234" spans="1:25">
      <c r="A234" s="35" t="s">
        <v>167</v>
      </c>
      <c r="B234" s="26">
        <v>1047</v>
      </c>
      <c r="C234" s="26" t="s">
        <v>1129</v>
      </c>
      <c r="D234" t="s">
        <v>566</v>
      </c>
      <c r="E234" t="s">
        <v>839</v>
      </c>
      <c r="F234" t="s">
        <v>677</v>
      </c>
      <c r="G234" s="98">
        <v>36084</v>
      </c>
      <c r="H234" s="101">
        <f t="shared" ca="1" si="6"/>
        <v>27</v>
      </c>
      <c r="I234" s="100">
        <v>43731</v>
      </c>
      <c r="J234" s="26" t="s">
        <v>13</v>
      </c>
      <c r="K234" s="26" t="s">
        <v>183</v>
      </c>
      <c r="L234" s="26" t="s">
        <v>207</v>
      </c>
      <c r="M234" s="26" t="s">
        <v>219</v>
      </c>
      <c r="N234" s="26" t="s">
        <v>250</v>
      </c>
      <c r="O234" s="98">
        <v>43731</v>
      </c>
      <c r="P234" s="26" t="s">
        <v>271</v>
      </c>
      <c r="Q234" s="26" t="s">
        <v>1319</v>
      </c>
      <c r="R234" s="26" t="s">
        <v>137</v>
      </c>
      <c r="S234" s="26" t="s">
        <v>174</v>
      </c>
      <c r="U234" s="26" t="s">
        <v>1</v>
      </c>
      <c r="V234" s="26" t="s">
        <v>909</v>
      </c>
      <c r="W234" s="204">
        <f t="shared" ca="1" si="7"/>
        <v>6</v>
      </c>
      <c r="X234" s="207" t="str">
        <f ca="1">_xlfn.XLOOKUP(H234,[2]Tranches!$D$3:$D$63,[2]Tranches!$E$3:$E$63,0,0)</f>
        <v>25-29</v>
      </c>
      <c r="Y234" s="207" t="str">
        <f ca="1">_xlfn.XLOOKUP(W234,[2]Tranches!$G$3:$G$63,[2]Tranches!$H$3:$H$63,0,0)</f>
        <v>05-09</v>
      </c>
    </row>
    <row r="235" spans="1:25">
      <c r="A235" s="35" t="s">
        <v>167</v>
      </c>
      <c r="B235" s="26">
        <v>1048</v>
      </c>
      <c r="C235" s="26" t="s">
        <v>995</v>
      </c>
      <c r="D235" t="s">
        <v>230</v>
      </c>
      <c r="E235" t="s">
        <v>784</v>
      </c>
      <c r="F235" t="s">
        <v>675</v>
      </c>
      <c r="G235" s="98">
        <v>35217</v>
      </c>
      <c r="H235" s="101">
        <f t="shared" ca="1" si="6"/>
        <v>29</v>
      </c>
      <c r="I235" s="100">
        <v>43731</v>
      </c>
      <c r="J235" s="26" t="s">
        <v>13</v>
      </c>
      <c r="K235" s="26" t="s">
        <v>183</v>
      </c>
      <c r="L235" s="26" t="s">
        <v>207</v>
      </c>
      <c r="M235" s="26" t="s">
        <v>219</v>
      </c>
      <c r="N235" s="26" t="s">
        <v>564</v>
      </c>
      <c r="O235" s="98">
        <v>43731</v>
      </c>
      <c r="P235" s="26" t="s">
        <v>271</v>
      </c>
      <c r="Q235" s="26" t="s">
        <v>1319</v>
      </c>
      <c r="R235" s="26" t="s">
        <v>137</v>
      </c>
      <c r="S235" s="26" t="s">
        <v>174</v>
      </c>
      <c r="U235" s="26" t="s">
        <v>1</v>
      </c>
      <c r="V235" s="26" t="s">
        <v>909</v>
      </c>
      <c r="W235" s="204">
        <f t="shared" ca="1" si="7"/>
        <v>6</v>
      </c>
      <c r="X235" s="207" t="str">
        <f ca="1">_xlfn.XLOOKUP(H235,[2]Tranches!$D$3:$D$63,[2]Tranches!$E$3:$E$63,0,0)</f>
        <v>25-29</v>
      </c>
      <c r="Y235" s="207" t="str">
        <f ca="1">_xlfn.XLOOKUP(W235,[2]Tranches!$G$3:$G$63,[2]Tranches!$H$3:$H$63,0,0)</f>
        <v>05-09</v>
      </c>
    </row>
    <row r="236" spans="1:25">
      <c r="A236" s="35" t="s">
        <v>167</v>
      </c>
      <c r="B236" s="26">
        <v>1049</v>
      </c>
      <c r="C236" s="26" t="s">
        <v>1183</v>
      </c>
      <c r="D236" t="s">
        <v>567</v>
      </c>
      <c r="E236" t="s">
        <v>840</v>
      </c>
      <c r="F236" t="s">
        <v>675</v>
      </c>
      <c r="G236" s="98">
        <v>35041</v>
      </c>
      <c r="H236" s="101">
        <f t="shared" ca="1" si="6"/>
        <v>30</v>
      </c>
      <c r="I236" s="100">
        <v>43731</v>
      </c>
      <c r="J236" s="26" t="s">
        <v>13</v>
      </c>
      <c r="K236" s="26" t="s">
        <v>183</v>
      </c>
      <c r="L236" s="26" t="s">
        <v>207</v>
      </c>
      <c r="M236" s="26" t="s">
        <v>219</v>
      </c>
      <c r="N236" s="26" t="s">
        <v>564</v>
      </c>
      <c r="O236" s="98">
        <v>43731</v>
      </c>
      <c r="P236" s="26" t="s">
        <v>329</v>
      </c>
      <c r="Q236" s="26" t="s">
        <v>1319</v>
      </c>
      <c r="R236" s="26" t="s">
        <v>137</v>
      </c>
      <c r="S236" s="26" t="s">
        <v>174</v>
      </c>
      <c r="U236" s="26" t="s">
        <v>1</v>
      </c>
      <c r="V236" s="26" t="s">
        <v>909</v>
      </c>
      <c r="W236" s="204">
        <f t="shared" ca="1" si="7"/>
        <v>6</v>
      </c>
      <c r="X236" s="207" t="str">
        <f ca="1">_xlfn.XLOOKUP(H236,[2]Tranches!$D$3:$D$63,[2]Tranches!$E$3:$E$63,0,0)</f>
        <v>30-34</v>
      </c>
      <c r="Y236" s="207" t="str">
        <f ca="1">_xlfn.XLOOKUP(W236,[2]Tranches!$G$3:$G$63,[2]Tranches!$H$3:$H$63,0,0)</f>
        <v>05-09</v>
      </c>
    </row>
    <row r="237" spans="1:25">
      <c r="A237" s="35" t="s">
        <v>167</v>
      </c>
      <c r="B237" s="26">
        <v>1050</v>
      </c>
      <c r="C237" s="26" t="s">
        <v>1194</v>
      </c>
      <c r="D237" t="s">
        <v>335</v>
      </c>
      <c r="E237" t="s">
        <v>841</v>
      </c>
      <c r="F237" t="s">
        <v>675</v>
      </c>
      <c r="G237" s="98">
        <v>35431</v>
      </c>
      <c r="H237" s="101">
        <f t="shared" ca="1" si="6"/>
        <v>29</v>
      </c>
      <c r="I237" s="100">
        <v>43731</v>
      </c>
      <c r="J237" s="26" t="s">
        <v>13</v>
      </c>
      <c r="K237" s="26" t="s">
        <v>183</v>
      </c>
      <c r="L237" s="26" t="s">
        <v>207</v>
      </c>
      <c r="M237" s="26" t="s">
        <v>219</v>
      </c>
      <c r="N237" s="26" t="s">
        <v>250</v>
      </c>
      <c r="O237" s="98">
        <v>43731</v>
      </c>
      <c r="P237" s="26" t="s">
        <v>187</v>
      </c>
      <c r="Q237" s="26" t="s">
        <v>1319</v>
      </c>
      <c r="R237" s="26" t="s">
        <v>137</v>
      </c>
      <c r="S237" s="26" t="s">
        <v>174</v>
      </c>
      <c r="U237" s="26" t="s">
        <v>1</v>
      </c>
      <c r="V237" s="26" t="s">
        <v>909</v>
      </c>
      <c r="W237" s="204">
        <f t="shared" ca="1" si="7"/>
        <v>6</v>
      </c>
      <c r="X237" s="207" t="str">
        <f ca="1">_xlfn.XLOOKUP(H237,[2]Tranches!$D$3:$D$63,[2]Tranches!$E$3:$E$63,0,0)</f>
        <v>25-29</v>
      </c>
      <c r="Y237" s="207" t="str">
        <f ca="1">_xlfn.XLOOKUP(W237,[2]Tranches!$G$3:$G$63,[2]Tranches!$H$3:$H$63,0,0)</f>
        <v>05-09</v>
      </c>
    </row>
    <row r="238" spans="1:25">
      <c r="A238" s="35" t="s">
        <v>167</v>
      </c>
      <c r="B238" s="26">
        <v>1052</v>
      </c>
      <c r="C238" s="26" t="s">
        <v>1089</v>
      </c>
      <c r="D238" t="s">
        <v>568</v>
      </c>
      <c r="E238" t="s">
        <v>842</v>
      </c>
      <c r="F238" t="s">
        <v>675</v>
      </c>
      <c r="G238" s="98">
        <v>35065</v>
      </c>
      <c r="H238" s="101">
        <f t="shared" ca="1" si="6"/>
        <v>30</v>
      </c>
      <c r="I238" s="100">
        <v>43731</v>
      </c>
      <c r="J238" s="26" t="s">
        <v>13</v>
      </c>
      <c r="K238" s="26" t="s">
        <v>183</v>
      </c>
      <c r="L238" s="26" t="s">
        <v>184</v>
      </c>
      <c r="M238" s="26" t="s">
        <v>219</v>
      </c>
      <c r="N238" s="26" t="s">
        <v>569</v>
      </c>
      <c r="O238" s="98">
        <v>43731</v>
      </c>
      <c r="P238" s="26" t="s">
        <v>187</v>
      </c>
      <c r="Q238" s="26" t="s">
        <v>1319</v>
      </c>
      <c r="R238" s="26" t="s">
        <v>137</v>
      </c>
      <c r="S238" s="26" t="s">
        <v>174</v>
      </c>
      <c r="U238" s="26" t="s">
        <v>1</v>
      </c>
      <c r="V238" s="26" t="s">
        <v>909</v>
      </c>
      <c r="W238" s="204">
        <f t="shared" ca="1" si="7"/>
        <v>6</v>
      </c>
      <c r="X238" s="207" t="str">
        <f ca="1">_xlfn.XLOOKUP(H238,[2]Tranches!$D$3:$D$63,[2]Tranches!$E$3:$E$63,0,0)</f>
        <v>30-34</v>
      </c>
      <c r="Y238" s="207" t="str">
        <f ca="1">_xlfn.XLOOKUP(W238,[2]Tranches!$G$3:$G$63,[2]Tranches!$H$3:$H$63,0,0)</f>
        <v>05-09</v>
      </c>
    </row>
    <row r="239" spans="1:25">
      <c r="A239" s="35" t="s">
        <v>167</v>
      </c>
      <c r="B239" s="26">
        <v>1053</v>
      </c>
      <c r="C239" s="26" t="s">
        <v>1009</v>
      </c>
      <c r="D239" t="s">
        <v>369</v>
      </c>
      <c r="E239" t="s">
        <v>843</v>
      </c>
      <c r="F239" t="s">
        <v>677</v>
      </c>
      <c r="G239" s="98">
        <v>33489</v>
      </c>
      <c r="H239" s="101">
        <f t="shared" ca="1" si="6"/>
        <v>34</v>
      </c>
      <c r="I239" s="100">
        <v>43734</v>
      </c>
      <c r="J239" s="26" t="s">
        <v>13</v>
      </c>
      <c r="K239" s="26" t="s">
        <v>183</v>
      </c>
      <c r="L239" s="26" t="s">
        <v>570</v>
      </c>
      <c r="M239" s="26" t="s">
        <v>337</v>
      </c>
      <c r="N239" s="26" t="s">
        <v>571</v>
      </c>
      <c r="O239" s="98">
        <v>43734</v>
      </c>
      <c r="P239" s="26" t="s">
        <v>277</v>
      </c>
      <c r="Q239" s="26" t="s">
        <v>1320</v>
      </c>
      <c r="R239" s="26" t="s">
        <v>137</v>
      </c>
      <c r="S239" s="26" t="s">
        <v>174</v>
      </c>
      <c r="U239" s="26" t="s">
        <v>1</v>
      </c>
      <c r="V239" s="26" t="s">
        <v>909</v>
      </c>
      <c r="W239" s="204">
        <f t="shared" ca="1" si="7"/>
        <v>6</v>
      </c>
      <c r="X239" s="207" t="str">
        <f ca="1">_xlfn.XLOOKUP(H239,[2]Tranches!$D$3:$D$63,[2]Tranches!$E$3:$E$63,0,0)</f>
        <v>30-34</v>
      </c>
      <c r="Y239" s="207" t="str">
        <f ca="1">_xlfn.XLOOKUP(W239,[2]Tranches!$G$3:$G$63,[2]Tranches!$H$3:$H$63,0,0)</f>
        <v>05-09</v>
      </c>
    </row>
    <row r="240" spans="1:25">
      <c r="A240" s="35" t="s">
        <v>167</v>
      </c>
      <c r="B240" s="26">
        <v>1054</v>
      </c>
      <c r="C240" s="26" t="s">
        <v>1110</v>
      </c>
      <c r="D240" t="s">
        <v>251</v>
      </c>
      <c r="E240" t="s">
        <v>844</v>
      </c>
      <c r="F240" t="s">
        <v>675</v>
      </c>
      <c r="G240" s="98">
        <v>36170</v>
      </c>
      <c r="H240" s="101">
        <f t="shared" ca="1" si="6"/>
        <v>27</v>
      </c>
      <c r="I240" s="100">
        <v>43733</v>
      </c>
      <c r="J240" s="26" t="s">
        <v>13</v>
      </c>
      <c r="K240" s="26" t="s">
        <v>183</v>
      </c>
      <c r="L240" s="26" t="s">
        <v>207</v>
      </c>
      <c r="M240" s="26" t="s">
        <v>219</v>
      </c>
      <c r="N240" s="26" t="s">
        <v>564</v>
      </c>
      <c r="O240" s="98">
        <v>43733</v>
      </c>
      <c r="P240" s="26" t="s">
        <v>277</v>
      </c>
      <c r="Q240" s="26" t="s">
        <v>1319</v>
      </c>
      <c r="R240" s="26" t="s">
        <v>137</v>
      </c>
      <c r="S240" s="26" t="s">
        <v>174</v>
      </c>
      <c r="U240" s="26" t="s">
        <v>1</v>
      </c>
      <c r="V240" s="26" t="s">
        <v>909</v>
      </c>
      <c r="W240" s="204">
        <f t="shared" ca="1" si="7"/>
        <v>6</v>
      </c>
      <c r="X240" s="207" t="str">
        <f ca="1">_xlfn.XLOOKUP(H240,[2]Tranches!$D$3:$D$63,[2]Tranches!$E$3:$E$63,0,0)</f>
        <v>25-29</v>
      </c>
      <c r="Y240" s="207" t="str">
        <f ca="1">_xlfn.XLOOKUP(W240,[2]Tranches!$G$3:$G$63,[2]Tranches!$H$3:$H$63,0,0)</f>
        <v>05-09</v>
      </c>
    </row>
    <row r="241" spans="1:25">
      <c r="A241" s="35" t="s">
        <v>167</v>
      </c>
      <c r="B241" s="26">
        <v>1055</v>
      </c>
      <c r="C241" s="26" t="s">
        <v>1257</v>
      </c>
      <c r="D241" t="s">
        <v>188</v>
      </c>
      <c r="E241" t="s">
        <v>757</v>
      </c>
      <c r="F241" t="s">
        <v>675</v>
      </c>
      <c r="G241" s="98">
        <v>32424</v>
      </c>
      <c r="H241" s="101">
        <f t="shared" ca="1" si="6"/>
        <v>37</v>
      </c>
      <c r="I241" s="100">
        <v>43752</v>
      </c>
      <c r="J241" s="26" t="s">
        <v>13</v>
      </c>
      <c r="K241" s="26" t="s">
        <v>183</v>
      </c>
      <c r="L241" s="26" t="s">
        <v>344</v>
      </c>
      <c r="M241" s="26" t="s">
        <v>337</v>
      </c>
      <c r="N241" s="26" t="s">
        <v>506</v>
      </c>
      <c r="O241" s="98">
        <v>43752</v>
      </c>
      <c r="P241" s="26" t="s">
        <v>198</v>
      </c>
      <c r="Q241" s="26" t="s">
        <v>1320</v>
      </c>
      <c r="R241" s="26" t="s">
        <v>137</v>
      </c>
      <c r="S241" s="26" t="s">
        <v>174</v>
      </c>
      <c r="U241" s="26" t="s">
        <v>1</v>
      </c>
      <c r="V241" s="26" t="s">
        <v>909</v>
      </c>
      <c r="W241" s="204">
        <f t="shared" ca="1" si="7"/>
        <v>6</v>
      </c>
      <c r="X241" s="207" t="str">
        <f ca="1">_xlfn.XLOOKUP(H241,[2]Tranches!$D$3:$D$63,[2]Tranches!$E$3:$E$63,0,0)</f>
        <v>35-39</v>
      </c>
      <c r="Y241" s="207" t="str">
        <f ca="1">_xlfn.XLOOKUP(W241,[2]Tranches!$G$3:$G$63,[2]Tranches!$H$3:$H$63,0,0)</f>
        <v>05-09</v>
      </c>
    </row>
    <row r="242" spans="1:25">
      <c r="A242" s="35" t="s">
        <v>167</v>
      </c>
      <c r="B242" s="26">
        <v>1057</v>
      </c>
      <c r="C242" s="26" t="s">
        <v>950</v>
      </c>
      <c r="D242" t="s">
        <v>431</v>
      </c>
      <c r="E242" t="s">
        <v>787</v>
      </c>
      <c r="F242" t="s">
        <v>675</v>
      </c>
      <c r="G242" s="98">
        <v>25204</v>
      </c>
      <c r="H242" s="101">
        <f t="shared" ca="1" si="6"/>
        <v>57</v>
      </c>
      <c r="I242" s="100">
        <v>43770</v>
      </c>
      <c r="J242" s="26" t="s">
        <v>13</v>
      </c>
      <c r="K242" s="26" t="s">
        <v>183</v>
      </c>
      <c r="L242" s="26" t="s">
        <v>190</v>
      </c>
      <c r="M242" s="26" t="s">
        <v>263</v>
      </c>
      <c r="N242" s="26" t="s">
        <v>232</v>
      </c>
      <c r="O242" s="98">
        <v>43770</v>
      </c>
      <c r="P242" s="26" t="s">
        <v>221</v>
      </c>
      <c r="Q242" s="26" t="s">
        <v>1319</v>
      </c>
      <c r="R242" s="26" t="s">
        <v>193</v>
      </c>
      <c r="S242" s="26" t="s">
        <v>174</v>
      </c>
      <c r="U242" s="26" t="s">
        <v>1</v>
      </c>
      <c r="V242" s="26" t="s">
        <v>909</v>
      </c>
      <c r="W242" s="204">
        <f t="shared" ca="1" si="7"/>
        <v>6</v>
      </c>
      <c r="X242" s="207" t="str">
        <f ca="1">_xlfn.XLOOKUP(H242,[2]Tranches!$D$3:$D$63,[2]Tranches!$E$3:$E$63,0,0)</f>
        <v>55-59</v>
      </c>
      <c r="Y242" s="207" t="str">
        <f ca="1">_xlfn.XLOOKUP(W242,[2]Tranches!$G$3:$G$63,[2]Tranches!$H$3:$H$63,0,0)</f>
        <v>05-09</v>
      </c>
    </row>
    <row r="243" spans="1:25">
      <c r="A243" s="35" t="s">
        <v>167</v>
      </c>
      <c r="B243" s="26">
        <v>1058</v>
      </c>
      <c r="C243" s="26" t="s">
        <v>1258</v>
      </c>
      <c r="D243" t="s">
        <v>188</v>
      </c>
      <c r="E243" t="s">
        <v>845</v>
      </c>
      <c r="F243" t="s">
        <v>675</v>
      </c>
      <c r="G243" s="98">
        <v>32971</v>
      </c>
      <c r="H243" s="101">
        <f t="shared" ca="1" si="6"/>
        <v>35</v>
      </c>
      <c r="I243" s="100">
        <v>43780</v>
      </c>
      <c r="J243" s="26" t="s">
        <v>13</v>
      </c>
      <c r="K243" s="26" t="s">
        <v>183</v>
      </c>
      <c r="L243" s="26" t="s">
        <v>344</v>
      </c>
      <c r="M243" s="26" t="s">
        <v>572</v>
      </c>
      <c r="N243" s="26" t="s">
        <v>573</v>
      </c>
      <c r="O243" s="98">
        <v>43780</v>
      </c>
      <c r="P243" s="26" t="s">
        <v>198</v>
      </c>
      <c r="Q243" s="26" t="s">
        <v>1320</v>
      </c>
      <c r="R243" s="26" t="s">
        <v>193</v>
      </c>
      <c r="S243" s="26" t="s">
        <v>174</v>
      </c>
      <c r="U243" s="26" t="s">
        <v>1</v>
      </c>
      <c r="V243" s="26" t="s">
        <v>909</v>
      </c>
      <c r="W243" s="204">
        <f t="shared" ca="1" si="7"/>
        <v>6</v>
      </c>
      <c r="X243" s="207" t="str">
        <f ca="1">_xlfn.XLOOKUP(H243,[2]Tranches!$D$3:$D$63,[2]Tranches!$E$3:$E$63,0,0)</f>
        <v>35-39</v>
      </c>
      <c r="Y243" s="207" t="str">
        <f ca="1">_xlfn.XLOOKUP(W243,[2]Tranches!$G$3:$G$63,[2]Tranches!$H$3:$H$63,0,0)</f>
        <v>05-09</v>
      </c>
    </row>
    <row r="244" spans="1:25">
      <c r="A244" s="35" t="s">
        <v>167</v>
      </c>
      <c r="B244" s="26">
        <v>1059</v>
      </c>
      <c r="C244" s="26" t="s">
        <v>1226</v>
      </c>
      <c r="D244" t="s">
        <v>363</v>
      </c>
      <c r="E244" t="s">
        <v>846</v>
      </c>
      <c r="F244" t="s">
        <v>675</v>
      </c>
      <c r="G244" s="98">
        <v>35176</v>
      </c>
      <c r="H244" s="101">
        <f t="shared" ca="1" si="6"/>
        <v>29</v>
      </c>
      <c r="I244" s="100">
        <v>43851</v>
      </c>
      <c r="J244" s="26" t="s">
        <v>13</v>
      </c>
      <c r="K244" s="26" t="s">
        <v>183</v>
      </c>
      <c r="L244" s="26" t="s">
        <v>237</v>
      </c>
      <c r="M244" s="26" t="s">
        <v>238</v>
      </c>
      <c r="N244" s="26" t="s">
        <v>385</v>
      </c>
      <c r="O244" s="98">
        <v>43851</v>
      </c>
      <c r="P244" s="26" t="s">
        <v>240</v>
      </c>
      <c r="Q244" s="26" t="s">
        <v>1320</v>
      </c>
      <c r="R244" s="26" t="s">
        <v>137</v>
      </c>
      <c r="S244" s="26" t="s">
        <v>174</v>
      </c>
      <c r="U244" s="26" t="s">
        <v>1</v>
      </c>
      <c r="V244" s="26" t="s">
        <v>909</v>
      </c>
      <c r="W244" s="204">
        <f t="shared" ca="1" si="7"/>
        <v>6</v>
      </c>
      <c r="X244" s="207" t="str">
        <f ca="1">_xlfn.XLOOKUP(H244,[2]Tranches!$D$3:$D$63,[2]Tranches!$E$3:$E$63,0,0)</f>
        <v>25-29</v>
      </c>
      <c r="Y244" s="207" t="str">
        <f ca="1">_xlfn.XLOOKUP(W244,[2]Tranches!$G$3:$G$63,[2]Tranches!$H$3:$H$63,0,0)</f>
        <v>05-09</v>
      </c>
    </row>
    <row r="245" spans="1:25">
      <c r="A245" s="35" t="s">
        <v>167</v>
      </c>
      <c r="B245" s="26">
        <v>1064</v>
      </c>
      <c r="C245" s="26" t="s">
        <v>964</v>
      </c>
      <c r="D245" t="s">
        <v>264</v>
      </c>
      <c r="E245" t="s">
        <v>847</v>
      </c>
      <c r="F245" t="s">
        <v>675</v>
      </c>
      <c r="G245" s="98">
        <v>34519</v>
      </c>
      <c r="H245" s="101">
        <f t="shared" ca="1" si="6"/>
        <v>31</v>
      </c>
      <c r="I245" s="100">
        <v>43935</v>
      </c>
      <c r="J245" s="26" t="s">
        <v>13</v>
      </c>
      <c r="K245" s="26" t="s">
        <v>170</v>
      </c>
      <c r="L245" s="26" t="s">
        <v>170</v>
      </c>
      <c r="M245" s="26" t="s">
        <v>963</v>
      </c>
      <c r="N245" s="26" t="s">
        <v>574</v>
      </c>
      <c r="O245" s="98">
        <v>43935</v>
      </c>
      <c r="P245" s="26" t="s">
        <v>575</v>
      </c>
      <c r="Q245" s="26" t="s">
        <v>1337</v>
      </c>
      <c r="R245" s="26" t="s">
        <v>135</v>
      </c>
      <c r="S245" s="26" t="s">
        <v>174</v>
      </c>
      <c r="U245" s="26" t="s">
        <v>1</v>
      </c>
      <c r="V245" s="26" t="s">
        <v>909</v>
      </c>
      <c r="W245" s="204">
        <f t="shared" ca="1" si="7"/>
        <v>5</v>
      </c>
      <c r="X245" s="207" t="str">
        <f ca="1">_xlfn.XLOOKUP(H245,[2]Tranches!$D$3:$D$63,[2]Tranches!$E$3:$E$63,0,0)</f>
        <v>30-34</v>
      </c>
      <c r="Y245" s="207" t="str">
        <f ca="1">_xlfn.XLOOKUP(W245,[2]Tranches!$G$3:$G$63,[2]Tranches!$H$3:$H$63,0,0)</f>
        <v>05-09</v>
      </c>
    </row>
    <row r="246" spans="1:25">
      <c r="A246" s="35" t="s">
        <v>167</v>
      </c>
      <c r="B246" s="26">
        <v>1066</v>
      </c>
      <c r="C246" s="26" t="s">
        <v>1018</v>
      </c>
      <c r="D246" t="s">
        <v>576</v>
      </c>
      <c r="E246" t="s">
        <v>848</v>
      </c>
      <c r="F246" t="s">
        <v>675</v>
      </c>
      <c r="G246" s="98">
        <v>31783</v>
      </c>
      <c r="H246" s="101">
        <f t="shared" ca="1" si="6"/>
        <v>39</v>
      </c>
      <c r="I246" s="100">
        <v>44075</v>
      </c>
      <c r="J246" s="26" t="s">
        <v>13</v>
      </c>
      <c r="K246" s="26" t="s">
        <v>218</v>
      </c>
      <c r="L246" s="26" t="s">
        <v>218</v>
      </c>
      <c r="M246" s="26" t="s">
        <v>321</v>
      </c>
      <c r="N246" s="26" t="s">
        <v>322</v>
      </c>
      <c r="O246" s="98">
        <v>44075</v>
      </c>
      <c r="P246" s="26" t="s">
        <v>577</v>
      </c>
      <c r="Q246" s="26" t="s">
        <v>1319</v>
      </c>
      <c r="R246" s="26" t="s">
        <v>193</v>
      </c>
      <c r="S246" s="26" t="s">
        <v>174</v>
      </c>
      <c r="U246" s="26" t="s">
        <v>1</v>
      </c>
      <c r="V246" s="26" t="s">
        <v>909</v>
      </c>
      <c r="W246" s="204">
        <f t="shared" ca="1" si="7"/>
        <v>5</v>
      </c>
      <c r="X246" s="207" t="str">
        <f ca="1">_xlfn.XLOOKUP(H246,[2]Tranches!$D$3:$D$63,[2]Tranches!$E$3:$E$63,0,0)</f>
        <v>35-39</v>
      </c>
      <c r="Y246" s="207" t="str">
        <f ca="1">_xlfn.XLOOKUP(W246,[2]Tranches!$G$3:$G$63,[2]Tranches!$H$3:$H$63,0,0)</f>
        <v>05-09</v>
      </c>
    </row>
    <row r="247" spans="1:25">
      <c r="A247" s="35" t="s">
        <v>167</v>
      </c>
      <c r="B247" s="26">
        <v>1067</v>
      </c>
      <c r="C247" s="26" t="s">
        <v>928</v>
      </c>
      <c r="D247" t="s">
        <v>578</v>
      </c>
      <c r="E247" t="s">
        <v>702</v>
      </c>
      <c r="F247" t="s">
        <v>675</v>
      </c>
      <c r="G247" s="98">
        <v>34821</v>
      </c>
      <c r="H247" s="101">
        <f t="shared" ca="1" si="6"/>
        <v>30</v>
      </c>
      <c r="I247" s="100">
        <v>44081</v>
      </c>
      <c r="J247" s="26" t="s">
        <v>13</v>
      </c>
      <c r="K247" s="26" t="s">
        <v>243</v>
      </c>
      <c r="L247" s="26" t="s">
        <v>244</v>
      </c>
      <c r="M247" s="26" t="s">
        <v>375</v>
      </c>
      <c r="N247" s="26" t="s">
        <v>579</v>
      </c>
      <c r="O247" s="98">
        <v>44081</v>
      </c>
      <c r="P247" s="26" t="s">
        <v>291</v>
      </c>
      <c r="Q247" s="26" t="s">
        <v>248</v>
      </c>
      <c r="R247" s="26" t="s">
        <v>135</v>
      </c>
      <c r="S247" s="26" t="s">
        <v>174</v>
      </c>
      <c r="U247" s="26" t="s">
        <v>1</v>
      </c>
      <c r="V247" s="26" t="s">
        <v>909</v>
      </c>
      <c r="W247" s="204">
        <f t="shared" ca="1" si="7"/>
        <v>5</v>
      </c>
      <c r="X247" s="207" t="str">
        <f ca="1">_xlfn.XLOOKUP(H247,[2]Tranches!$D$3:$D$63,[2]Tranches!$E$3:$E$63,0,0)</f>
        <v>30-34</v>
      </c>
      <c r="Y247" s="207" t="str">
        <f ca="1">_xlfn.XLOOKUP(W247,[2]Tranches!$G$3:$G$63,[2]Tranches!$H$3:$H$63,0,0)</f>
        <v>05-09</v>
      </c>
    </row>
    <row r="248" spans="1:25">
      <c r="A248" s="35" t="s">
        <v>167</v>
      </c>
      <c r="B248" s="26">
        <v>1068</v>
      </c>
      <c r="C248" s="26" t="s">
        <v>932</v>
      </c>
      <c r="D248" t="s">
        <v>580</v>
      </c>
      <c r="E248" t="s">
        <v>849</v>
      </c>
      <c r="F248" t="s">
        <v>675</v>
      </c>
      <c r="G248" s="98">
        <v>29508</v>
      </c>
      <c r="H248" s="101">
        <f t="shared" ca="1" si="6"/>
        <v>45</v>
      </c>
      <c r="I248" s="100">
        <v>44075</v>
      </c>
      <c r="J248" s="26" t="s">
        <v>13</v>
      </c>
      <c r="K248" s="26" t="s">
        <v>183</v>
      </c>
      <c r="L248" s="26" t="s">
        <v>570</v>
      </c>
      <c r="M248" s="26" t="s">
        <v>581</v>
      </c>
      <c r="N248" s="26" t="s">
        <v>582</v>
      </c>
      <c r="O248" s="98">
        <v>44075</v>
      </c>
      <c r="P248" s="26" t="s">
        <v>277</v>
      </c>
      <c r="Q248" s="26" t="s">
        <v>1320</v>
      </c>
      <c r="R248" s="26" t="s">
        <v>135</v>
      </c>
      <c r="S248" s="26" t="s">
        <v>174</v>
      </c>
      <c r="U248" s="26" t="s">
        <v>1</v>
      </c>
      <c r="V248" s="26" t="s">
        <v>931</v>
      </c>
      <c r="W248" s="204">
        <f t="shared" ca="1" si="7"/>
        <v>5</v>
      </c>
      <c r="X248" s="207" t="str">
        <f ca="1">_xlfn.XLOOKUP(H248,[2]Tranches!$D$3:$D$63,[2]Tranches!$E$3:$E$63,0,0)</f>
        <v>45-49</v>
      </c>
      <c r="Y248" s="207" t="str">
        <f ca="1">_xlfn.XLOOKUP(W248,[2]Tranches!$G$3:$G$63,[2]Tranches!$H$3:$H$63,0,0)</f>
        <v>05-09</v>
      </c>
    </row>
    <row r="249" spans="1:25">
      <c r="A249" s="35" t="s">
        <v>167</v>
      </c>
      <c r="B249" s="26">
        <v>1070</v>
      </c>
      <c r="C249" s="26" t="s">
        <v>1201</v>
      </c>
      <c r="D249" t="s">
        <v>335</v>
      </c>
      <c r="E249" t="s">
        <v>750</v>
      </c>
      <c r="F249" t="s">
        <v>675</v>
      </c>
      <c r="G249" s="98">
        <v>36045</v>
      </c>
      <c r="H249" s="101">
        <f t="shared" ca="1" si="6"/>
        <v>27</v>
      </c>
      <c r="I249" s="100">
        <v>44293</v>
      </c>
      <c r="J249" s="26" t="s">
        <v>13</v>
      </c>
      <c r="K249" s="26" t="s">
        <v>311</v>
      </c>
      <c r="L249" s="26" t="s">
        <v>311</v>
      </c>
      <c r="M249" s="26" t="s">
        <v>316</v>
      </c>
      <c r="N249" s="26" t="s">
        <v>1200</v>
      </c>
      <c r="O249" s="98">
        <v>44293</v>
      </c>
      <c r="P249" s="26" t="s">
        <v>315</v>
      </c>
      <c r="Q249" s="26" t="s">
        <v>311</v>
      </c>
      <c r="R249" s="26" t="s">
        <v>193</v>
      </c>
      <c r="S249" s="26" t="s">
        <v>174</v>
      </c>
      <c r="U249" s="26" t="s">
        <v>1</v>
      </c>
      <c r="V249" s="26" t="s">
        <v>909</v>
      </c>
      <c r="W249" s="204">
        <f t="shared" ca="1" si="7"/>
        <v>4</v>
      </c>
      <c r="X249" s="207" t="str">
        <f ca="1">_xlfn.XLOOKUP(H249,[2]Tranches!$D$3:$D$63,[2]Tranches!$E$3:$E$63,0,0)</f>
        <v>25-29</v>
      </c>
      <c r="Y249" s="207" t="str">
        <f ca="1">_xlfn.XLOOKUP(W249,[2]Tranches!$G$3:$G$63,[2]Tranches!$H$3:$H$63,0,0)</f>
        <v>0-4</v>
      </c>
    </row>
    <row r="250" spans="1:25">
      <c r="A250" s="35" t="s">
        <v>167</v>
      </c>
      <c r="B250" s="26">
        <v>1071</v>
      </c>
      <c r="C250" s="26" t="s">
        <v>1134</v>
      </c>
      <c r="D250" t="s">
        <v>226</v>
      </c>
      <c r="E250" t="s">
        <v>850</v>
      </c>
      <c r="F250" t="s">
        <v>675</v>
      </c>
      <c r="G250" s="98">
        <v>32193</v>
      </c>
      <c r="H250" s="101">
        <f t="shared" ca="1" si="6"/>
        <v>38</v>
      </c>
      <c r="I250" s="100">
        <v>44322</v>
      </c>
      <c r="J250" s="26" t="s">
        <v>13</v>
      </c>
      <c r="K250" s="26" t="s">
        <v>218</v>
      </c>
      <c r="L250" s="26" t="s">
        <v>218</v>
      </c>
      <c r="M250" s="26" t="s">
        <v>321</v>
      </c>
      <c r="N250" s="26" t="s">
        <v>322</v>
      </c>
      <c r="O250" s="98">
        <v>44322</v>
      </c>
      <c r="P250" s="26" t="s">
        <v>221</v>
      </c>
      <c r="Q250" s="26" t="s">
        <v>1319</v>
      </c>
      <c r="R250" s="26" t="s">
        <v>193</v>
      </c>
      <c r="S250" s="26" t="s">
        <v>174</v>
      </c>
      <c r="U250" s="26" t="s">
        <v>1</v>
      </c>
      <c r="V250" s="26" t="s">
        <v>909</v>
      </c>
      <c r="W250" s="204">
        <f t="shared" ca="1" si="7"/>
        <v>4</v>
      </c>
      <c r="X250" s="207" t="str">
        <f ca="1">_xlfn.XLOOKUP(H250,[2]Tranches!$D$3:$D$63,[2]Tranches!$E$3:$E$63,0,0)</f>
        <v>35-39</v>
      </c>
      <c r="Y250" s="207" t="str">
        <f ca="1">_xlfn.XLOOKUP(W250,[2]Tranches!$G$3:$G$63,[2]Tranches!$H$3:$H$63,0,0)</f>
        <v>0-4</v>
      </c>
    </row>
    <row r="251" spans="1:25">
      <c r="A251" s="35" t="s">
        <v>167</v>
      </c>
      <c r="B251" s="26">
        <v>1072</v>
      </c>
      <c r="C251" s="26" t="s">
        <v>1250</v>
      </c>
      <c r="D251" t="s">
        <v>294</v>
      </c>
      <c r="E251" t="s">
        <v>851</v>
      </c>
      <c r="F251" t="s">
        <v>677</v>
      </c>
      <c r="G251" s="98">
        <v>33764</v>
      </c>
      <c r="H251" s="101">
        <f t="shared" ca="1" si="6"/>
        <v>33</v>
      </c>
      <c r="I251" s="100">
        <v>44310</v>
      </c>
      <c r="J251" s="26" t="s">
        <v>13</v>
      </c>
      <c r="K251" s="26" t="s">
        <v>170</v>
      </c>
      <c r="L251" s="26" t="s">
        <v>170</v>
      </c>
      <c r="M251" s="26" t="s">
        <v>1249</v>
      </c>
      <c r="N251" s="26" t="s">
        <v>1248</v>
      </c>
      <c r="O251" s="98">
        <v>44310</v>
      </c>
      <c r="P251" s="26" t="s">
        <v>181</v>
      </c>
      <c r="Q251" s="26" t="s">
        <v>1342</v>
      </c>
      <c r="R251" s="26" t="s">
        <v>135</v>
      </c>
      <c r="S251" s="26" t="s">
        <v>174</v>
      </c>
      <c r="U251" s="26" t="s">
        <v>1</v>
      </c>
      <c r="V251" s="26" t="s">
        <v>909</v>
      </c>
      <c r="W251" s="204">
        <f t="shared" ca="1" si="7"/>
        <v>4</v>
      </c>
      <c r="X251" s="207" t="str">
        <f ca="1">_xlfn.XLOOKUP(H251,[2]Tranches!$D$3:$D$63,[2]Tranches!$E$3:$E$63,0,0)</f>
        <v>30-34</v>
      </c>
      <c r="Y251" s="207" t="str">
        <f ca="1">_xlfn.XLOOKUP(W251,[2]Tranches!$G$3:$G$63,[2]Tranches!$H$3:$H$63,0,0)</f>
        <v>0-4</v>
      </c>
    </row>
    <row r="252" spans="1:25">
      <c r="A252" s="35" t="s">
        <v>167</v>
      </c>
      <c r="B252" s="26">
        <v>1073</v>
      </c>
      <c r="C252" s="26" t="s">
        <v>1147</v>
      </c>
      <c r="D252" t="s">
        <v>584</v>
      </c>
      <c r="E252" t="s">
        <v>852</v>
      </c>
      <c r="F252" t="s">
        <v>675</v>
      </c>
      <c r="G252" s="98">
        <v>27718</v>
      </c>
      <c r="H252" s="101">
        <f t="shared" ref="H252:H314" ca="1" si="8">DATEDIF(G252,TODAY(),"y")</f>
        <v>50</v>
      </c>
      <c r="I252" s="100">
        <v>44423</v>
      </c>
      <c r="J252" s="26" t="s">
        <v>13</v>
      </c>
      <c r="K252" s="26" t="s">
        <v>183</v>
      </c>
      <c r="L252" s="26" t="s">
        <v>344</v>
      </c>
      <c r="M252" s="26" t="s">
        <v>171</v>
      </c>
      <c r="N252" s="26" t="s">
        <v>585</v>
      </c>
      <c r="O252" s="98">
        <v>44423</v>
      </c>
      <c r="P252" s="26" t="s">
        <v>428</v>
      </c>
      <c r="Q252" s="26" t="s">
        <v>1319</v>
      </c>
      <c r="R252" s="26" t="s">
        <v>135</v>
      </c>
      <c r="S252" s="26" t="s">
        <v>174</v>
      </c>
      <c r="U252" s="26" t="s">
        <v>1</v>
      </c>
      <c r="V252" s="26" t="s">
        <v>917</v>
      </c>
      <c r="W252" s="204">
        <f t="shared" ref="W252:W314" ca="1" si="9">DATEDIF(I252,TODAY(),"y")</f>
        <v>4</v>
      </c>
      <c r="X252" s="207" t="str">
        <f ca="1">_xlfn.XLOOKUP(H252,[2]Tranches!$D$3:$D$63,[2]Tranches!$E$3:$E$63,0,0)</f>
        <v>50-54</v>
      </c>
      <c r="Y252" s="207" t="str">
        <f ca="1">_xlfn.XLOOKUP(W252,[2]Tranches!$G$3:$G$63,[2]Tranches!$H$3:$H$63,0,0)</f>
        <v>0-4</v>
      </c>
    </row>
    <row r="253" spans="1:25">
      <c r="A253" s="35" t="s">
        <v>167</v>
      </c>
      <c r="B253" s="26">
        <v>1074</v>
      </c>
      <c r="C253" s="26" t="s">
        <v>1265</v>
      </c>
      <c r="D253" t="s">
        <v>188</v>
      </c>
      <c r="E253" t="s">
        <v>586</v>
      </c>
      <c r="F253" t="s">
        <v>675</v>
      </c>
      <c r="G253" s="98">
        <v>36795</v>
      </c>
      <c r="H253" s="101">
        <f t="shared" ca="1" si="8"/>
        <v>25</v>
      </c>
      <c r="I253" s="100">
        <v>44431</v>
      </c>
      <c r="J253" s="26" t="s">
        <v>13</v>
      </c>
      <c r="K253" s="26" t="s">
        <v>183</v>
      </c>
      <c r="L253" s="26" t="s">
        <v>184</v>
      </c>
      <c r="M253" s="26" t="s">
        <v>455</v>
      </c>
      <c r="N253" s="26" t="s">
        <v>456</v>
      </c>
      <c r="O253" s="98">
        <v>44431</v>
      </c>
      <c r="P253" s="26" t="s">
        <v>198</v>
      </c>
      <c r="Q253" s="26" t="s">
        <v>1319</v>
      </c>
      <c r="R253" s="26" t="s">
        <v>137</v>
      </c>
      <c r="S253" s="26" t="s">
        <v>587</v>
      </c>
      <c r="T253" s="98">
        <v>45710</v>
      </c>
      <c r="U253" s="26" t="s">
        <v>1</v>
      </c>
      <c r="V253" s="26" t="s">
        <v>909</v>
      </c>
      <c r="W253" s="204">
        <f t="shared" ca="1" si="9"/>
        <v>4</v>
      </c>
      <c r="X253" s="207" t="str">
        <f ca="1">_xlfn.XLOOKUP(H253,[2]Tranches!$D$3:$D$63,[2]Tranches!$E$3:$E$63,0,0)</f>
        <v>25-29</v>
      </c>
      <c r="Y253" s="207" t="str">
        <f ca="1">_xlfn.XLOOKUP(W253,[2]Tranches!$G$3:$G$63,[2]Tranches!$H$3:$H$63,0,0)</f>
        <v>0-4</v>
      </c>
    </row>
    <row r="254" spans="1:25">
      <c r="A254" s="35" t="s">
        <v>167</v>
      </c>
      <c r="B254" s="26">
        <v>1078</v>
      </c>
      <c r="C254" s="26" t="s">
        <v>1207</v>
      </c>
      <c r="D254" t="s">
        <v>588</v>
      </c>
      <c r="E254" t="s">
        <v>589</v>
      </c>
      <c r="F254" t="s">
        <v>675</v>
      </c>
      <c r="G254" s="98">
        <v>36445</v>
      </c>
      <c r="H254" s="101">
        <f t="shared" ca="1" si="8"/>
        <v>26</v>
      </c>
      <c r="I254" s="100">
        <v>44431</v>
      </c>
      <c r="J254" s="26" t="s">
        <v>13</v>
      </c>
      <c r="K254" s="26" t="s">
        <v>183</v>
      </c>
      <c r="L254" s="26" t="s">
        <v>184</v>
      </c>
      <c r="M254" s="26" t="s">
        <v>455</v>
      </c>
      <c r="N254" s="26" t="s">
        <v>456</v>
      </c>
      <c r="O254" s="98">
        <v>44431</v>
      </c>
      <c r="P254" s="26" t="s">
        <v>221</v>
      </c>
      <c r="Q254" s="26" t="s">
        <v>1319</v>
      </c>
      <c r="R254" s="26" t="s">
        <v>137</v>
      </c>
      <c r="S254" s="26" t="s">
        <v>587</v>
      </c>
      <c r="T254" s="98">
        <v>45710</v>
      </c>
      <c r="U254" s="26" t="s">
        <v>1</v>
      </c>
      <c r="V254" s="26" t="s">
        <v>909</v>
      </c>
      <c r="W254" s="204">
        <f t="shared" ca="1" si="9"/>
        <v>4</v>
      </c>
      <c r="X254" s="207" t="str">
        <f ca="1">_xlfn.XLOOKUP(H254,[2]Tranches!$D$3:$D$63,[2]Tranches!$E$3:$E$63,0,0)</f>
        <v>25-29</v>
      </c>
      <c r="Y254" s="207" t="str">
        <f ca="1">_xlfn.XLOOKUP(W254,[2]Tranches!$G$3:$G$63,[2]Tranches!$H$3:$H$63,0,0)</f>
        <v>0-4</v>
      </c>
    </row>
    <row r="255" spans="1:25">
      <c r="A255" s="35" t="s">
        <v>167</v>
      </c>
      <c r="B255" s="26">
        <v>1079</v>
      </c>
      <c r="C255" s="26" t="s">
        <v>1148</v>
      </c>
      <c r="D255" t="s">
        <v>590</v>
      </c>
      <c r="E255" t="s">
        <v>555</v>
      </c>
      <c r="F255" t="s">
        <v>675</v>
      </c>
      <c r="G255" s="98">
        <v>35881</v>
      </c>
      <c r="H255" s="101">
        <f t="shared" ca="1" si="8"/>
        <v>28</v>
      </c>
      <c r="I255" s="100">
        <v>44431</v>
      </c>
      <c r="J255" s="26" t="s">
        <v>13</v>
      </c>
      <c r="K255" s="26" t="s">
        <v>183</v>
      </c>
      <c r="L255" s="26" t="s">
        <v>184</v>
      </c>
      <c r="M255" s="26" t="s">
        <v>455</v>
      </c>
      <c r="N255" s="26" t="s">
        <v>456</v>
      </c>
      <c r="O255" s="98">
        <v>44431</v>
      </c>
      <c r="P255" s="26" t="s">
        <v>187</v>
      </c>
      <c r="Q255" s="26" t="s">
        <v>1319</v>
      </c>
      <c r="R255" s="26" t="s">
        <v>137</v>
      </c>
      <c r="S255" s="26" t="s">
        <v>587</v>
      </c>
      <c r="T255" s="98">
        <v>45710</v>
      </c>
      <c r="U255" s="26" t="s">
        <v>1</v>
      </c>
      <c r="V255" s="26" t="s">
        <v>909</v>
      </c>
      <c r="W255" s="204">
        <f t="shared" ca="1" si="9"/>
        <v>4</v>
      </c>
      <c r="X255" s="207" t="str">
        <f ca="1">_xlfn.XLOOKUP(H255,[2]Tranches!$D$3:$D$63,[2]Tranches!$E$3:$E$63,0,0)</f>
        <v>25-29</v>
      </c>
      <c r="Y255" s="207" t="str">
        <f ca="1">_xlfn.XLOOKUP(W255,[2]Tranches!$G$3:$G$63,[2]Tranches!$H$3:$H$63,0,0)</f>
        <v>0-4</v>
      </c>
    </row>
    <row r="256" spans="1:25">
      <c r="A256" s="35" t="s">
        <v>167</v>
      </c>
      <c r="B256" s="26">
        <v>1080</v>
      </c>
      <c r="C256" s="26" t="s">
        <v>1112</v>
      </c>
      <c r="D256" t="s">
        <v>251</v>
      </c>
      <c r="E256" t="s">
        <v>688</v>
      </c>
      <c r="F256" t="s">
        <v>675</v>
      </c>
      <c r="G256" s="98">
        <v>35361</v>
      </c>
      <c r="H256" s="101">
        <f t="shared" ca="1" si="8"/>
        <v>29</v>
      </c>
      <c r="I256" s="100">
        <v>44431</v>
      </c>
      <c r="J256" s="26" t="s">
        <v>13</v>
      </c>
      <c r="K256" s="26" t="s">
        <v>183</v>
      </c>
      <c r="L256" s="26" t="s">
        <v>184</v>
      </c>
      <c r="M256" s="26" t="s">
        <v>455</v>
      </c>
      <c r="N256" s="26" t="s">
        <v>456</v>
      </c>
      <c r="O256" s="98">
        <v>44431</v>
      </c>
      <c r="P256" s="26" t="s">
        <v>198</v>
      </c>
      <c r="Q256" s="26" t="s">
        <v>1319</v>
      </c>
      <c r="R256" s="26" t="s">
        <v>137</v>
      </c>
      <c r="S256" s="26" t="s">
        <v>587</v>
      </c>
      <c r="T256" s="98">
        <v>45710</v>
      </c>
      <c r="U256" s="26" t="s">
        <v>1</v>
      </c>
      <c r="V256" s="26" t="s">
        <v>909</v>
      </c>
      <c r="W256" s="204">
        <f t="shared" ca="1" si="9"/>
        <v>4</v>
      </c>
      <c r="X256" s="207" t="str">
        <f ca="1">_xlfn.XLOOKUP(H256,[2]Tranches!$D$3:$D$63,[2]Tranches!$E$3:$E$63,0,0)</f>
        <v>25-29</v>
      </c>
      <c r="Y256" s="207" t="str">
        <f ca="1">_xlfn.XLOOKUP(W256,[2]Tranches!$G$3:$G$63,[2]Tranches!$H$3:$H$63,0,0)</f>
        <v>0-4</v>
      </c>
    </row>
    <row r="257" spans="1:25">
      <c r="A257" s="35" t="s">
        <v>167</v>
      </c>
      <c r="B257" s="26">
        <v>1081</v>
      </c>
      <c r="C257" s="26" t="s">
        <v>973</v>
      </c>
      <c r="D257" t="s">
        <v>264</v>
      </c>
      <c r="E257" t="s">
        <v>808</v>
      </c>
      <c r="F257" t="s">
        <v>677</v>
      </c>
      <c r="G257" s="98">
        <v>36187</v>
      </c>
      <c r="H257" s="101">
        <f t="shared" ca="1" si="8"/>
        <v>27</v>
      </c>
      <c r="I257" s="100">
        <v>44431</v>
      </c>
      <c r="J257" s="26" t="s">
        <v>13</v>
      </c>
      <c r="K257" s="26" t="s">
        <v>183</v>
      </c>
      <c r="L257" s="26" t="s">
        <v>184</v>
      </c>
      <c r="M257" s="26" t="s">
        <v>455</v>
      </c>
      <c r="N257" s="26" t="s">
        <v>456</v>
      </c>
      <c r="O257" s="98">
        <v>44431</v>
      </c>
      <c r="P257" s="26" t="s">
        <v>198</v>
      </c>
      <c r="Q257" s="26" t="s">
        <v>1319</v>
      </c>
      <c r="R257" s="26" t="s">
        <v>137</v>
      </c>
      <c r="S257" s="26" t="s">
        <v>587</v>
      </c>
      <c r="T257" s="98">
        <v>45710</v>
      </c>
      <c r="U257" s="26" t="s">
        <v>1</v>
      </c>
      <c r="V257" s="26" t="s">
        <v>909</v>
      </c>
      <c r="W257" s="204">
        <f t="shared" ca="1" si="9"/>
        <v>4</v>
      </c>
      <c r="X257" s="207" t="str">
        <f ca="1">_xlfn.XLOOKUP(H257,[2]Tranches!$D$3:$D$63,[2]Tranches!$E$3:$E$63,0,0)</f>
        <v>25-29</v>
      </c>
      <c r="Y257" s="207" t="str">
        <f ca="1">_xlfn.XLOOKUP(W257,[2]Tranches!$G$3:$G$63,[2]Tranches!$H$3:$H$63,0,0)</f>
        <v>0-4</v>
      </c>
    </row>
    <row r="258" spans="1:25">
      <c r="A258" s="35" t="s">
        <v>167</v>
      </c>
      <c r="B258" s="26">
        <v>1082</v>
      </c>
      <c r="C258" s="26" t="s">
        <v>976</v>
      </c>
      <c r="D258" t="s">
        <v>264</v>
      </c>
      <c r="E258" t="s">
        <v>853</v>
      </c>
      <c r="F258" t="s">
        <v>675</v>
      </c>
      <c r="G258" s="98">
        <v>34259</v>
      </c>
      <c r="H258" s="101">
        <f t="shared" ca="1" si="8"/>
        <v>32</v>
      </c>
      <c r="I258" s="100">
        <v>44431</v>
      </c>
      <c r="J258" s="26" t="s">
        <v>13</v>
      </c>
      <c r="K258" s="26" t="s">
        <v>183</v>
      </c>
      <c r="L258" s="26" t="s">
        <v>195</v>
      </c>
      <c r="M258" s="26" t="s">
        <v>975</v>
      </c>
      <c r="N258" s="26" t="s">
        <v>974</v>
      </c>
      <c r="O258" s="98">
        <v>44431</v>
      </c>
      <c r="P258" s="26" t="s">
        <v>225</v>
      </c>
      <c r="Q258" s="26" t="s">
        <v>1320</v>
      </c>
      <c r="R258" s="26" t="s">
        <v>193</v>
      </c>
      <c r="S258" s="26" t="s">
        <v>587</v>
      </c>
      <c r="T258" s="98">
        <v>45710</v>
      </c>
      <c r="U258" s="26" t="s">
        <v>1</v>
      </c>
      <c r="V258" s="26" t="s">
        <v>909</v>
      </c>
      <c r="W258" s="204">
        <f t="shared" ca="1" si="9"/>
        <v>4</v>
      </c>
      <c r="X258" s="207" t="str">
        <f ca="1">_xlfn.XLOOKUP(H258,[2]Tranches!$D$3:$D$63,[2]Tranches!$E$3:$E$63,0,0)</f>
        <v>30-34</v>
      </c>
      <c r="Y258" s="207" t="str">
        <f ca="1">_xlfn.XLOOKUP(W258,[2]Tranches!$G$3:$G$63,[2]Tranches!$H$3:$H$63,0,0)</f>
        <v>0-4</v>
      </c>
    </row>
    <row r="259" spans="1:25">
      <c r="A259" s="35" t="s">
        <v>167</v>
      </c>
      <c r="B259" s="26">
        <v>1083</v>
      </c>
      <c r="C259" s="26" t="s">
        <v>1269</v>
      </c>
      <c r="D259" t="s">
        <v>188</v>
      </c>
      <c r="E259" t="s">
        <v>591</v>
      </c>
      <c r="F259" t="s">
        <v>675</v>
      </c>
      <c r="G259" s="98">
        <v>35064</v>
      </c>
      <c r="H259" s="101">
        <f t="shared" ca="1" si="8"/>
        <v>30</v>
      </c>
      <c r="I259" s="100">
        <v>44431</v>
      </c>
      <c r="J259" s="26" t="s">
        <v>13</v>
      </c>
      <c r="K259" s="26" t="s">
        <v>183</v>
      </c>
      <c r="L259" s="26" t="s">
        <v>184</v>
      </c>
      <c r="M259" s="26" t="s">
        <v>455</v>
      </c>
      <c r="N259" s="26" t="s">
        <v>456</v>
      </c>
      <c r="O259" s="98">
        <v>44431</v>
      </c>
      <c r="P259" s="26" t="s">
        <v>198</v>
      </c>
      <c r="Q259" s="26" t="s">
        <v>1319</v>
      </c>
      <c r="R259" s="26" t="s">
        <v>137</v>
      </c>
      <c r="S259" s="26" t="s">
        <v>587</v>
      </c>
      <c r="T259" s="98">
        <v>45710</v>
      </c>
      <c r="U259" s="26" t="s">
        <v>1</v>
      </c>
      <c r="V259" s="26" t="s">
        <v>909</v>
      </c>
      <c r="W259" s="204">
        <f t="shared" ca="1" si="9"/>
        <v>4</v>
      </c>
      <c r="X259" s="207" t="str">
        <f ca="1">_xlfn.XLOOKUP(H259,[2]Tranches!$D$3:$D$63,[2]Tranches!$E$3:$E$63,0,0)</f>
        <v>30-34</v>
      </c>
      <c r="Y259" s="207" t="str">
        <f ca="1">_xlfn.XLOOKUP(W259,[2]Tranches!$G$3:$G$63,[2]Tranches!$H$3:$H$63,0,0)</f>
        <v>0-4</v>
      </c>
    </row>
    <row r="260" spans="1:25">
      <c r="A260" s="35" t="s">
        <v>167</v>
      </c>
      <c r="B260" s="26">
        <v>1084</v>
      </c>
      <c r="C260" s="26" t="s">
        <v>1270</v>
      </c>
      <c r="D260" t="s">
        <v>188</v>
      </c>
      <c r="E260" t="s">
        <v>681</v>
      </c>
      <c r="F260" t="s">
        <v>675</v>
      </c>
      <c r="G260" s="98">
        <v>34010</v>
      </c>
      <c r="H260" s="101">
        <f t="shared" ca="1" si="8"/>
        <v>33</v>
      </c>
      <c r="I260" s="100">
        <v>44431</v>
      </c>
      <c r="J260" s="26" t="s">
        <v>13</v>
      </c>
      <c r="K260" s="26" t="s">
        <v>183</v>
      </c>
      <c r="L260" s="26" t="s">
        <v>184</v>
      </c>
      <c r="M260" s="26" t="s">
        <v>455</v>
      </c>
      <c r="N260" s="26" t="s">
        <v>456</v>
      </c>
      <c r="O260" s="98">
        <v>44431</v>
      </c>
      <c r="P260" s="26" t="s">
        <v>198</v>
      </c>
      <c r="Q260" s="26" t="s">
        <v>1319</v>
      </c>
      <c r="R260" s="26" t="s">
        <v>137</v>
      </c>
      <c r="S260" s="26" t="s">
        <v>587</v>
      </c>
      <c r="T260" s="98">
        <v>45711</v>
      </c>
      <c r="U260" s="26" t="s">
        <v>1</v>
      </c>
      <c r="V260" s="26" t="s">
        <v>909</v>
      </c>
      <c r="W260" s="204">
        <f t="shared" ca="1" si="9"/>
        <v>4</v>
      </c>
      <c r="X260" s="207" t="str">
        <f ca="1">_xlfn.XLOOKUP(H260,[2]Tranches!$D$3:$D$63,[2]Tranches!$E$3:$E$63,0,0)</f>
        <v>30-34</v>
      </c>
      <c r="Y260" s="207" t="str">
        <f ca="1">_xlfn.XLOOKUP(W260,[2]Tranches!$G$3:$G$63,[2]Tranches!$H$3:$H$63,0,0)</f>
        <v>0-4</v>
      </c>
    </row>
    <row r="261" spans="1:25">
      <c r="A261" s="35" t="s">
        <v>167</v>
      </c>
      <c r="B261" s="26">
        <v>1085</v>
      </c>
      <c r="C261" s="26" t="s">
        <v>1271</v>
      </c>
      <c r="D261" t="s">
        <v>188</v>
      </c>
      <c r="E261" t="s">
        <v>726</v>
      </c>
      <c r="F261" t="s">
        <v>675</v>
      </c>
      <c r="G261" s="98">
        <v>36744</v>
      </c>
      <c r="H261" s="101">
        <f t="shared" ca="1" si="8"/>
        <v>25</v>
      </c>
      <c r="I261" s="100">
        <v>44431</v>
      </c>
      <c r="J261" s="26" t="s">
        <v>13</v>
      </c>
      <c r="K261" s="26" t="s">
        <v>183</v>
      </c>
      <c r="L261" s="26" t="s">
        <v>184</v>
      </c>
      <c r="M261" s="26" t="s">
        <v>455</v>
      </c>
      <c r="N261" s="26" t="s">
        <v>456</v>
      </c>
      <c r="O261" s="98">
        <v>44431</v>
      </c>
      <c r="P261" s="26" t="s">
        <v>319</v>
      </c>
      <c r="Q261" s="26" t="s">
        <v>1319</v>
      </c>
      <c r="R261" s="26" t="s">
        <v>137</v>
      </c>
      <c r="S261" s="26" t="s">
        <v>587</v>
      </c>
      <c r="T261" s="98">
        <v>45710</v>
      </c>
      <c r="U261" s="26" t="s">
        <v>1</v>
      </c>
      <c r="V261" s="26" t="s">
        <v>909</v>
      </c>
      <c r="W261" s="204">
        <f t="shared" ca="1" si="9"/>
        <v>4</v>
      </c>
      <c r="X261" s="207" t="str">
        <f ca="1">_xlfn.XLOOKUP(H261,[2]Tranches!$D$3:$D$63,[2]Tranches!$E$3:$E$63,0,0)</f>
        <v>25-29</v>
      </c>
      <c r="Y261" s="207" t="str">
        <f ca="1">_xlfn.XLOOKUP(W261,[2]Tranches!$G$3:$G$63,[2]Tranches!$H$3:$H$63,0,0)</f>
        <v>0-4</v>
      </c>
    </row>
    <row r="262" spans="1:25">
      <c r="A262" s="35" t="s">
        <v>167</v>
      </c>
      <c r="B262" s="26">
        <v>1086</v>
      </c>
      <c r="C262" s="26" t="s">
        <v>1272</v>
      </c>
      <c r="D262" t="s">
        <v>188</v>
      </c>
      <c r="E262" t="s">
        <v>854</v>
      </c>
      <c r="F262" t="s">
        <v>675</v>
      </c>
      <c r="G262" s="98">
        <v>35607</v>
      </c>
      <c r="H262" s="101">
        <f t="shared" ca="1" si="8"/>
        <v>28</v>
      </c>
      <c r="I262" s="100">
        <v>44431</v>
      </c>
      <c r="J262" s="26" t="s">
        <v>13</v>
      </c>
      <c r="K262" s="26" t="s">
        <v>183</v>
      </c>
      <c r="L262" s="26" t="s">
        <v>184</v>
      </c>
      <c r="M262" s="26" t="s">
        <v>455</v>
      </c>
      <c r="N262" s="26" t="s">
        <v>456</v>
      </c>
      <c r="O262" s="98">
        <v>44431</v>
      </c>
      <c r="P262" s="26" t="s">
        <v>198</v>
      </c>
      <c r="Q262" s="26" t="s">
        <v>1319</v>
      </c>
      <c r="R262" s="26" t="s">
        <v>137</v>
      </c>
      <c r="S262" s="26" t="s">
        <v>587</v>
      </c>
      <c r="T262" s="98">
        <v>45710</v>
      </c>
      <c r="U262" s="26" t="s">
        <v>1</v>
      </c>
      <c r="V262" s="26" t="s">
        <v>909</v>
      </c>
      <c r="W262" s="204">
        <f t="shared" ca="1" si="9"/>
        <v>4</v>
      </c>
      <c r="X262" s="207" t="str">
        <f ca="1">_xlfn.XLOOKUP(H262,[2]Tranches!$D$3:$D$63,[2]Tranches!$E$3:$E$63,0,0)</f>
        <v>25-29</v>
      </c>
      <c r="Y262" s="207" t="str">
        <f ca="1">_xlfn.XLOOKUP(W262,[2]Tranches!$G$3:$G$63,[2]Tranches!$H$3:$H$63,0,0)</f>
        <v>0-4</v>
      </c>
    </row>
    <row r="263" spans="1:25" s="185" customFormat="1" ht="15.75" customHeight="1">
      <c r="A263" s="183" t="s">
        <v>167</v>
      </c>
      <c r="B263" s="184">
        <v>1088</v>
      </c>
      <c r="C263" s="184" t="s">
        <v>1084</v>
      </c>
      <c r="D263" s="185" t="s">
        <v>595</v>
      </c>
      <c r="E263" s="185" t="s">
        <v>856</v>
      </c>
      <c r="F263" s="185" t="s">
        <v>675</v>
      </c>
      <c r="G263" s="186">
        <v>32810</v>
      </c>
      <c r="H263" s="187">
        <f t="shared" ca="1" si="8"/>
        <v>36</v>
      </c>
      <c r="I263" s="188">
        <v>44459</v>
      </c>
      <c r="J263" s="184" t="s">
        <v>13</v>
      </c>
      <c r="K263" s="184" t="s">
        <v>183</v>
      </c>
      <c r="L263" s="184" t="s">
        <v>210</v>
      </c>
      <c r="M263" s="184" t="s">
        <v>263</v>
      </c>
      <c r="N263" s="184" t="s">
        <v>596</v>
      </c>
      <c r="O263" s="186">
        <v>44459</v>
      </c>
      <c r="P263" s="184" t="s">
        <v>428</v>
      </c>
      <c r="Q263" s="184"/>
      <c r="R263" s="184" t="s">
        <v>193</v>
      </c>
      <c r="S263" s="184" t="s">
        <v>174</v>
      </c>
      <c r="T263" s="186"/>
      <c r="U263" s="184" t="s">
        <v>1</v>
      </c>
      <c r="V263" s="184" t="s">
        <v>1083</v>
      </c>
      <c r="W263" s="205">
        <f t="shared" ca="1" si="9"/>
        <v>4</v>
      </c>
      <c r="X263" s="205" t="str">
        <f ca="1">_xlfn.XLOOKUP(H263,[2]Tranches!$D$3:$D$63,[2]Tranches!$E$3:$E$63,0,0)</f>
        <v>35-39</v>
      </c>
      <c r="Y263" s="205" t="str">
        <f ca="1">_xlfn.XLOOKUP(W263,[2]Tranches!$G$3:$G$63,[2]Tranches!$H$3:$H$63,0,0)</f>
        <v>0-4</v>
      </c>
    </row>
    <row r="264" spans="1:25">
      <c r="A264" s="35" t="s">
        <v>167</v>
      </c>
      <c r="B264" s="26">
        <v>1089</v>
      </c>
      <c r="C264" s="26" t="s">
        <v>926</v>
      </c>
      <c r="D264" t="s">
        <v>578</v>
      </c>
      <c r="E264" t="s">
        <v>692</v>
      </c>
      <c r="F264" t="s">
        <v>675</v>
      </c>
      <c r="G264" s="98">
        <v>33503</v>
      </c>
      <c r="H264" s="101">
        <f t="shared" ca="1" si="8"/>
        <v>34</v>
      </c>
      <c r="I264" s="100">
        <v>44459</v>
      </c>
      <c r="J264" s="26" t="s">
        <v>13</v>
      </c>
      <c r="K264" s="26" t="s">
        <v>183</v>
      </c>
      <c r="L264" s="26" t="s">
        <v>190</v>
      </c>
      <c r="M264" s="26" t="s">
        <v>593</v>
      </c>
      <c r="N264" s="26" t="s">
        <v>594</v>
      </c>
      <c r="O264" s="98">
        <v>44459</v>
      </c>
      <c r="P264" s="26" t="s">
        <v>428</v>
      </c>
      <c r="Q264" s="26" t="s">
        <v>1319</v>
      </c>
      <c r="R264" s="26" t="s">
        <v>193</v>
      </c>
      <c r="S264" s="26" t="s">
        <v>174</v>
      </c>
      <c r="U264" s="26" t="s">
        <v>1</v>
      </c>
      <c r="V264" s="26" t="s">
        <v>909</v>
      </c>
      <c r="W264" s="204">
        <f t="shared" ca="1" si="9"/>
        <v>4</v>
      </c>
      <c r="X264" s="207" t="str">
        <f ca="1">_xlfn.XLOOKUP(H264,[2]Tranches!$D$3:$D$63,[2]Tranches!$E$3:$E$63,0,0)</f>
        <v>30-34</v>
      </c>
      <c r="Y264" s="207" t="str">
        <f ca="1">_xlfn.XLOOKUP(W264,[2]Tranches!$G$3:$G$63,[2]Tranches!$H$3:$H$63,0,0)</f>
        <v>0-4</v>
      </c>
    </row>
    <row r="265" spans="1:25">
      <c r="A265" s="35" t="s">
        <v>167</v>
      </c>
      <c r="B265" s="26">
        <v>1090</v>
      </c>
      <c r="C265" s="26" t="s">
        <v>1157</v>
      </c>
      <c r="D265" t="s">
        <v>597</v>
      </c>
      <c r="E265" t="s">
        <v>857</v>
      </c>
      <c r="F265" t="s">
        <v>675</v>
      </c>
      <c r="G265" s="98">
        <v>27499</v>
      </c>
      <c r="H265" s="101">
        <f t="shared" ca="1" si="8"/>
        <v>50</v>
      </c>
      <c r="I265" s="100">
        <v>44459</v>
      </c>
      <c r="J265" s="26" t="s">
        <v>13</v>
      </c>
      <c r="K265" s="26" t="s">
        <v>183</v>
      </c>
      <c r="L265" s="26" t="s">
        <v>210</v>
      </c>
      <c r="M265" s="26" t="s">
        <v>263</v>
      </c>
      <c r="N265" s="26" t="s">
        <v>596</v>
      </c>
      <c r="O265" s="98">
        <v>44459</v>
      </c>
      <c r="P265" s="26" t="s">
        <v>428</v>
      </c>
      <c r="Q265" s="26" t="s">
        <v>1319</v>
      </c>
      <c r="R265" s="26" t="s">
        <v>193</v>
      </c>
      <c r="S265" s="26" t="s">
        <v>174</v>
      </c>
      <c r="U265" s="26" t="s">
        <v>1</v>
      </c>
      <c r="V265" s="26" t="s">
        <v>1083</v>
      </c>
      <c r="W265" s="204">
        <f t="shared" ca="1" si="9"/>
        <v>4</v>
      </c>
      <c r="X265" s="207" t="str">
        <f ca="1">_xlfn.XLOOKUP(H265,[2]Tranches!$D$3:$D$63,[2]Tranches!$E$3:$E$63,0,0)</f>
        <v>50-54</v>
      </c>
      <c r="Y265" s="207" t="str">
        <f ca="1">_xlfn.XLOOKUP(W265,[2]Tranches!$G$3:$G$63,[2]Tranches!$H$3:$H$63,0,0)</f>
        <v>0-4</v>
      </c>
    </row>
    <row r="266" spans="1:25">
      <c r="A266" s="35" t="s">
        <v>167</v>
      </c>
      <c r="B266" s="26">
        <v>1091</v>
      </c>
      <c r="C266" s="26" t="s">
        <v>1247</v>
      </c>
      <c r="D266" t="s">
        <v>294</v>
      </c>
      <c r="E266" t="s">
        <v>858</v>
      </c>
      <c r="F266" t="s">
        <v>675</v>
      </c>
      <c r="G266" s="98">
        <v>35132</v>
      </c>
      <c r="H266" s="101">
        <f t="shared" ca="1" si="8"/>
        <v>30</v>
      </c>
      <c r="I266" s="100">
        <v>44455</v>
      </c>
      <c r="J266" s="26" t="s">
        <v>13</v>
      </c>
      <c r="K266" s="26" t="s">
        <v>183</v>
      </c>
      <c r="L266" s="26" t="s">
        <v>344</v>
      </c>
      <c r="M266" s="26" t="s">
        <v>397</v>
      </c>
      <c r="N266" s="26" t="s">
        <v>598</v>
      </c>
      <c r="O266" s="98">
        <v>44455</v>
      </c>
      <c r="P266" s="26" t="s">
        <v>428</v>
      </c>
      <c r="Q266" s="26" t="s">
        <v>1319</v>
      </c>
      <c r="R266" s="26" t="s">
        <v>193</v>
      </c>
      <c r="S266" s="26" t="s">
        <v>174</v>
      </c>
      <c r="U266" s="26" t="s">
        <v>1</v>
      </c>
      <c r="V266" s="26" t="s">
        <v>909</v>
      </c>
      <c r="W266" s="204">
        <f t="shared" ca="1" si="9"/>
        <v>4</v>
      </c>
      <c r="X266" s="207" t="str">
        <f ca="1">_xlfn.XLOOKUP(H266,[2]Tranches!$D$3:$D$63,[2]Tranches!$E$3:$E$63,0,0)</f>
        <v>30-34</v>
      </c>
      <c r="Y266" s="207" t="str">
        <f ca="1">_xlfn.XLOOKUP(W266,[2]Tranches!$G$3:$G$63,[2]Tranches!$H$3:$H$63,0,0)</f>
        <v>0-4</v>
      </c>
    </row>
    <row r="267" spans="1:25">
      <c r="A267" s="35" t="s">
        <v>167</v>
      </c>
      <c r="B267" s="26">
        <v>1095</v>
      </c>
      <c r="C267" s="26" t="s">
        <v>962</v>
      </c>
      <c r="D267" t="s">
        <v>264</v>
      </c>
      <c r="E267" t="s">
        <v>861</v>
      </c>
      <c r="F267" t="s">
        <v>675</v>
      </c>
      <c r="G267" s="98">
        <v>33980</v>
      </c>
      <c r="H267" s="101">
        <f t="shared" ca="1" si="8"/>
        <v>33</v>
      </c>
      <c r="I267" s="100">
        <v>44482</v>
      </c>
      <c r="J267" s="26" t="s">
        <v>13</v>
      </c>
      <c r="K267" s="26" t="s">
        <v>183</v>
      </c>
      <c r="L267" s="26" t="s">
        <v>344</v>
      </c>
      <c r="M267" s="26" t="s">
        <v>426</v>
      </c>
      <c r="N267" s="26" t="s">
        <v>599</v>
      </c>
      <c r="O267" s="98">
        <v>44482</v>
      </c>
      <c r="P267" s="26" t="s">
        <v>428</v>
      </c>
      <c r="Q267" s="26" t="s">
        <v>1319</v>
      </c>
      <c r="R267" s="26" t="s">
        <v>193</v>
      </c>
      <c r="S267" s="26" t="s">
        <v>174</v>
      </c>
      <c r="U267" s="26" t="s">
        <v>1</v>
      </c>
      <c r="V267" s="26" t="s">
        <v>909</v>
      </c>
      <c r="W267" s="204">
        <f t="shared" ca="1" si="9"/>
        <v>4</v>
      </c>
      <c r="X267" s="207" t="str">
        <f ca="1">_xlfn.XLOOKUP(H267,[2]Tranches!$D$3:$D$63,[2]Tranches!$E$3:$E$63,0,0)</f>
        <v>30-34</v>
      </c>
      <c r="Y267" s="207" t="str">
        <f ca="1">_xlfn.XLOOKUP(W267,[2]Tranches!$G$3:$G$63,[2]Tranches!$H$3:$H$63,0,0)</f>
        <v>0-4</v>
      </c>
    </row>
    <row r="268" spans="1:25">
      <c r="A268" s="35" t="s">
        <v>167</v>
      </c>
      <c r="B268" s="26">
        <v>1096</v>
      </c>
      <c r="C268" s="26" t="s">
        <v>1048</v>
      </c>
      <c r="D268" t="s">
        <v>202</v>
      </c>
      <c r="E268" t="s">
        <v>862</v>
      </c>
      <c r="F268" t="s">
        <v>675</v>
      </c>
      <c r="G268" s="98">
        <v>33668</v>
      </c>
      <c r="H268" s="101">
        <f t="shared" ca="1" si="8"/>
        <v>34</v>
      </c>
      <c r="I268" s="100">
        <v>44562</v>
      </c>
      <c r="J268" s="26" t="s">
        <v>13</v>
      </c>
      <c r="K268" s="26" t="s">
        <v>243</v>
      </c>
      <c r="L268" s="26" t="s">
        <v>508</v>
      </c>
      <c r="M268" s="26" t="s">
        <v>558</v>
      </c>
      <c r="N268" s="26" t="s">
        <v>559</v>
      </c>
      <c r="O268" s="98">
        <v>44562</v>
      </c>
      <c r="P268" s="26" t="s">
        <v>291</v>
      </c>
      <c r="Q268" s="26" t="s">
        <v>248</v>
      </c>
      <c r="R268" s="26" t="s">
        <v>137</v>
      </c>
      <c r="S268" s="26" t="s">
        <v>174</v>
      </c>
      <c r="U268" s="26" t="s">
        <v>1</v>
      </c>
      <c r="V268" s="26" t="s">
        <v>909</v>
      </c>
      <c r="W268" s="204">
        <f t="shared" ca="1" si="9"/>
        <v>4</v>
      </c>
      <c r="X268" s="207" t="str">
        <f ca="1">_xlfn.XLOOKUP(H268,[2]Tranches!$D$3:$D$63,[2]Tranches!$E$3:$E$63,0,0)</f>
        <v>30-34</v>
      </c>
      <c r="Y268" s="207" t="str">
        <f ca="1">_xlfn.XLOOKUP(W268,[2]Tranches!$G$3:$G$63,[2]Tranches!$H$3:$H$63,0,0)</f>
        <v>0-4</v>
      </c>
    </row>
    <row r="269" spans="1:25">
      <c r="A269" s="35" t="s">
        <v>167</v>
      </c>
      <c r="B269" s="26">
        <v>1097</v>
      </c>
      <c r="C269" s="26" t="s">
        <v>1051</v>
      </c>
      <c r="D269" t="s">
        <v>202</v>
      </c>
      <c r="E269" t="s">
        <v>863</v>
      </c>
      <c r="F269" t="s">
        <v>675</v>
      </c>
      <c r="G269" s="98">
        <v>31852</v>
      </c>
      <c r="H269" s="101">
        <f t="shared" ca="1" si="8"/>
        <v>39</v>
      </c>
      <c r="I269" s="100">
        <v>44599</v>
      </c>
      <c r="J269" s="26" t="s">
        <v>13</v>
      </c>
      <c r="K269" s="26" t="s">
        <v>243</v>
      </c>
      <c r="L269" s="26" t="s">
        <v>600</v>
      </c>
      <c r="M269" s="26" t="s">
        <v>601</v>
      </c>
      <c r="N269" s="26" t="s">
        <v>602</v>
      </c>
      <c r="O269" s="98">
        <v>44599</v>
      </c>
      <c r="P269" s="26" t="s">
        <v>603</v>
      </c>
      <c r="Q269" s="26" t="s">
        <v>248</v>
      </c>
      <c r="R269" s="26" t="s">
        <v>193</v>
      </c>
      <c r="S269" s="26" t="s">
        <v>174</v>
      </c>
      <c r="U269" s="26" t="s">
        <v>1</v>
      </c>
      <c r="V269" s="26" t="s">
        <v>909</v>
      </c>
      <c r="W269" s="204">
        <f t="shared" ca="1" si="9"/>
        <v>4</v>
      </c>
      <c r="X269" s="207" t="str">
        <f ca="1">_xlfn.XLOOKUP(H269,[2]Tranches!$D$3:$D$63,[2]Tranches!$E$3:$E$63,0,0)</f>
        <v>35-39</v>
      </c>
      <c r="Y269" s="207" t="str">
        <f ca="1">_xlfn.XLOOKUP(W269,[2]Tranches!$G$3:$G$63,[2]Tranches!$H$3:$H$63,0,0)</f>
        <v>0-4</v>
      </c>
    </row>
    <row r="270" spans="1:25">
      <c r="A270" s="35" t="s">
        <v>167</v>
      </c>
      <c r="B270" s="26">
        <v>1098</v>
      </c>
      <c r="C270" s="26" t="s">
        <v>1017</v>
      </c>
      <c r="D270" t="s">
        <v>604</v>
      </c>
      <c r="E270" t="s">
        <v>825</v>
      </c>
      <c r="F270" t="s">
        <v>677</v>
      </c>
      <c r="G270" s="98">
        <v>35961</v>
      </c>
      <c r="H270" s="101">
        <f t="shared" ca="1" si="8"/>
        <v>27</v>
      </c>
      <c r="I270" s="100">
        <v>44607</v>
      </c>
      <c r="J270" s="26" t="s">
        <v>13</v>
      </c>
      <c r="K270" s="26" t="s">
        <v>311</v>
      </c>
      <c r="L270" s="26" t="s">
        <v>379</v>
      </c>
      <c r="M270" s="26" t="s">
        <v>337</v>
      </c>
      <c r="N270" s="26" t="s">
        <v>415</v>
      </c>
      <c r="O270" s="98">
        <v>44607</v>
      </c>
      <c r="P270" s="26" t="s">
        <v>305</v>
      </c>
      <c r="Q270" s="26" t="s">
        <v>311</v>
      </c>
      <c r="R270" s="26" t="s">
        <v>137</v>
      </c>
      <c r="S270" s="26" t="s">
        <v>587</v>
      </c>
      <c r="T270" s="98">
        <v>45702</v>
      </c>
      <c r="U270" s="26" t="s">
        <v>1</v>
      </c>
      <c r="V270" s="26" t="s">
        <v>909</v>
      </c>
      <c r="W270" s="204">
        <f t="shared" ca="1" si="9"/>
        <v>4</v>
      </c>
      <c r="X270" s="207" t="str">
        <f ca="1">_xlfn.XLOOKUP(H270,[2]Tranches!$D$3:$D$63,[2]Tranches!$E$3:$E$63,0,0)</f>
        <v>25-29</v>
      </c>
      <c r="Y270" s="207" t="str">
        <f ca="1">_xlfn.XLOOKUP(W270,[2]Tranches!$G$3:$G$63,[2]Tranches!$H$3:$H$63,0,0)</f>
        <v>0-4</v>
      </c>
    </row>
    <row r="271" spans="1:25">
      <c r="A271" s="35" t="s">
        <v>167</v>
      </c>
      <c r="B271" s="26">
        <v>1102</v>
      </c>
      <c r="C271" s="26" t="s">
        <v>1209</v>
      </c>
      <c r="D271" t="s">
        <v>327</v>
      </c>
      <c r="E271" t="s">
        <v>864</v>
      </c>
      <c r="F271" t="s">
        <v>675</v>
      </c>
      <c r="G271" s="98">
        <v>29533</v>
      </c>
      <c r="H271" s="101">
        <f t="shared" ca="1" si="8"/>
        <v>45</v>
      </c>
      <c r="I271" s="100">
        <v>44621</v>
      </c>
      <c r="J271" s="26" t="s">
        <v>13</v>
      </c>
      <c r="K271" s="26" t="s">
        <v>266</v>
      </c>
      <c r="L271" s="26" t="s">
        <v>267</v>
      </c>
      <c r="M271" s="26" t="s">
        <v>367</v>
      </c>
      <c r="N271" s="26" t="s">
        <v>605</v>
      </c>
      <c r="O271" s="98">
        <v>44621</v>
      </c>
      <c r="P271" s="26" t="s">
        <v>269</v>
      </c>
      <c r="Q271" s="26" t="s">
        <v>1321</v>
      </c>
      <c r="R271" s="26" t="s">
        <v>193</v>
      </c>
      <c r="S271" s="26" t="s">
        <v>174</v>
      </c>
      <c r="U271" s="26" t="s">
        <v>1</v>
      </c>
      <c r="V271" s="26" t="s">
        <v>909</v>
      </c>
      <c r="W271" s="204">
        <f t="shared" ca="1" si="9"/>
        <v>4</v>
      </c>
      <c r="X271" s="207" t="str">
        <f ca="1">_xlfn.XLOOKUP(H271,[2]Tranches!$D$3:$D$63,[2]Tranches!$E$3:$E$63,0,0)</f>
        <v>45-49</v>
      </c>
      <c r="Y271" s="207" t="str">
        <f ca="1">_xlfn.XLOOKUP(W271,[2]Tranches!$G$3:$G$63,[2]Tranches!$H$3:$H$63,0,0)</f>
        <v>0-4</v>
      </c>
    </row>
    <row r="272" spans="1:25" s="179" customFormat="1">
      <c r="A272" s="177" t="s">
        <v>167</v>
      </c>
      <c r="B272" s="178">
        <v>1104</v>
      </c>
      <c r="C272" s="178" t="s">
        <v>1130</v>
      </c>
      <c r="D272" s="179" t="s">
        <v>566</v>
      </c>
      <c r="E272" s="179" t="s">
        <v>822</v>
      </c>
      <c r="F272" s="179" t="s">
        <v>677</v>
      </c>
      <c r="G272" s="180">
        <v>34385</v>
      </c>
      <c r="H272" s="181">
        <f t="shared" ca="1" si="8"/>
        <v>32</v>
      </c>
      <c r="I272" s="182">
        <v>44652</v>
      </c>
      <c r="J272" s="178" t="s">
        <v>13</v>
      </c>
      <c r="K272" s="178" t="s">
        <v>183</v>
      </c>
      <c r="L272" s="178" t="s">
        <v>344</v>
      </c>
      <c r="M272" s="178" t="s">
        <v>337</v>
      </c>
      <c r="N272" s="178" t="s">
        <v>430</v>
      </c>
      <c r="O272" s="180">
        <v>44652</v>
      </c>
      <c r="P272" s="178" t="s">
        <v>319</v>
      </c>
      <c r="Q272" s="178" t="s">
        <v>1320</v>
      </c>
      <c r="R272" s="178" t="s">
        <v>137</v>
      </c>
      <c r="S272" s="178" t="s">
        <v>174</v>
      </c>
      <c r="T272" s="180"/>
      <c r="U272" s="178" t="s">
        <v>1</v>
      </c>
      <c r="V272" s="178" t="s">
        <v>909</v>
      </c>
      <c r="W272" s="206">
        <f t="shared" ca="1" si="9"/>
        <v>3</v>
      </c>
      <c r="X272" s="206" t="str">
        <f ca="1">_xlfn.XLOOKUP(H272,[2]Tranches!$D$3:$D$63,[2]Tranches!$E$3:$E$63,0,0)</f>
        <v>30-34</v>
      </c>
      <c r="Y272" s="206" t="str">
        <f ca="1">_xlfn.XLOOKUP(W272,[2]Tranches!$G$3:$G$63,[2]Tranches!$H$3:$H$63,0,0)</f>
        <v>0-4</v>
      </c>
    </row>
    <row r="273" spans="1:25">
      <c r="A273" s="35" t="s">
        <v>167</v>
      </c>
      <c r="B273" s="26">
        <v>1106</v>
      </c>
      <c r="C273" s="26" t="s">
        <v>1166</v>
      </c>
      <c r="D273" t="s">
        <v>194</v>
      </c>
      <c r="E273" t="s">
        <v>865</v>
      </c>
      <c r="F273" t="s">
        <v>675</v>
      </c>
      <c r="G273" s="98">
        <v>33867</v>
      </c>
      <c r="H273" s="101">
        <f t="shared" ca="1" si="8"/>
        <v>33</v>
      </c>
      <c r="I273" s="100">
        <v>44713</v>
      </c>
      <c r="J273" s="26" t="s">
        <v>13</v>
      </c>
      <c r="K273" s="26" t="s">
        <v>540</v>
      </c>
      <c r="L273" s="26" t="s">
        <v>540</v>
      </c>
      <c r="M273" s="26" t="s">
        <v>1165</v>
      </c>
      <c r="N273" s="26" t="s">
        <v>1164</v>
      </c>
      <c r="O273" s="98">
        <v>44713</v>
      </c>
      <c r="P273" s="26" t="s">
        <v>543</v>
      </c>
      <c r="Q273" s="26" t="s">
        <v>1327</v>
      </c>
      <c r="R273" s="26" t="s">
        <v>135</v>
      </c>
      <c r="S273" s="26" t="s">
        <v>174</v>
      </c>
      <c r="U273" s="26" t="s">
        <v>1</v>
      </c>
      <c r="V273" s="26" t="s">
        <v>909</v>
      </c>
      <c r="W273" s="204">
        <f t="shared" ca="1" si="9"/>
        <v>3</v>
      </c>
      <c r="X273" s="207" t="str">
        <f ca="1">_xlfn.XLOOKUP(H273,[2]Tranches!$D$3:$D$63,[2]Tranches!$E$3:$E$63,0,0)</f>
        <v>30-34</v>
      </c>
      <c r="Y273" s="207" t="str">
        <f ca="1">_xlfn.XLOOKUP(W273,[2]Tranches!$G$3:$G$63,[2]Tranches!$H$3:$H$63,0,0)</f>
        <v>0-4</v>
      </c>
    </row>
    <row r="274" spans="1:25">
      <c r="A274" s="35" t="s">
        <v>167</v>
      </c>
      <c r="B274" s="26">
        <v>1107</v>
      </c>
      <c r="C274" s="26" t="s">
        <v>1264</v>
      </c>
      <c r="D274" t="s">
        <v>188</v>
      </c>
      <c r="E274" t="s">
        <v>842</v>
      </c>
      <c r="F274" t="s">
        <v>675</v>
      </c>
      <c r="G274" s="98">
        <v>34335</v>
      </c>
      <c r="H274" s="101">
        <f t="shared" ca="1" si="8"/>
        <v>32</v>
      </c>
      <c r="I274" s="100">
        <v>44725</v>
      </c>
      <c r="J274" s="26" t="s">
        <v>13</v>
      </c>
      <c r="K274" s="26" t="s">
        <v>183</v>
      </c>
      <c r="L274" s="26" t="s">
        <v>207</v>
      </c>
      <c r="M274" s="26" t="s">
        <v>219</v>
      </c>
      <c r="N274" s="26" t="s">
        <v>564</v>
      </c>
      <c r="O274" s="98">
        <v>44725</v>
      </c>
      <c r="P274" s="26" t="s">
        <v>271</v>
      </c>
      <c r="Q274" s="26" t="s">
        <v>1319</v>
      </c>
      <c r="R274" s="26" t="s">
        <v>137</v>
      </c>
      <c r="S274" s="26" t="s">
        <v>174</v>
      </c>
      <c r="U274" s="26" t="s">
        <v>1</v>
      </c>
      <c r="V274" s="26" t="s">
        <v>909</v>
      </c>
      <c r="W274" s="204">
        <f t="shared" ca="1" si="9"/>
        <v>3</v>
      </c>
      <c r="X274" s="207" t="str">
        <f ca="1">_xlfn.XLOOKUP(H274,[2]Tranches!$D$3:$D$63,[2]Tranches!$E$3:$E$63,0,0)</f>
        <v>30-34</v>
      </c>
      <c r="Y274" s="207" t="str">
        <f ca="1">_xlfn.XLOOKUP(W274,[2]Tranches!$G$3:$G$63,[2]Tranches!$H$3:$H$63,0,0)</f>
        <v>0-4</v>
      </c>
    </row>
    <row r="275" spans="1:25">
      <c r="A275" s="35" t="s">
        <v>167</v>
      </c>
      <c r="B275" s="26">
        <v>1108</v>
      </c>
      <c r="C275" s="26" t="s">
        <v>1078</v>
      </c>
      <c r="D275" t="s">
        <v>606</v>
      </c>
      <c r="E275" t="s">
        <v>866</v>
      </c>
      <c r="F275" t="s">
        <v>675</v>
      </c>
      <c r="G275" s="98">
        <v>35392</v>
      </c>
      <c r="H275" s="101">
        <f t="shared" ca="1" si="8"/>
        <v>29</v>
      </c>
      <c r="I275" s="100">
        <v>44725</v>
      </c>
      <c r="J275" s="26" t="s">
        <v>13</v>
      </c>
      <c r="K275" s="26" t="s">
        <v>183</v>
      </c>
      <c r="L275" s="26" t="s">
        <v>207</v>
      </c>
      <c r="M275" s="26" t="s">
        <v>219</v>
      </c>
      <c r="N275" s="26" t="s">
        <v>564</v>
      </c>
      <c r="O275" s="98">
        <v>44725</v>
      </c>
      <c r="P275" s="26" t="s">
        <v>271</v>
      </c>
      <c r="Q275" s="26" t="s">
        <v>1319</v>
      </c>
      <c r="R275" s="26" t="s">
        <v>137</v>
      </c>
      <c r="S275" s="26" t="s">
        <v>174</v>
      </c>
      <c r="U275" s="26" t="s">
        <v>1</v>
      </c>
      <c r="V275" s="26" t="s">
        <v>909</v>
      </c>
      <c r="W275" s="204">
        <f t="shared" ca="1" si="9"/>
        <v>3</v>
      </c>
      <c r="X275" s="207" t="str">
        <f ca="1">_xlfn.XLOOKUP(H275,[2]Tranches!$D$3:$D$63,[2]Tranches!$E$3:$E$63,0,0)</f>
        <v>25-29</v>
      </c>
      <c r="Y275" s="207" t="str">
        <f ca="1">_xlfn.XLOOKUP(W275,[2]Tranches!$G$3:$G$63,[2]Tranches!$H$3:$H$63,0,0)</f>
        <v>0-4</v>
      </c>
    </row>
    <row r="276" spans="1:25">
      <c r="A276" s="35" t="s">
        <v>167</v>
      </c>
      <c r="B276" s="26">
        <v>1111</v>
      </c>
      <c r="C276" s="26" t="s">
        <v>943</v>
      </c>
      <c r="D276" t="s">
        <v>356</v>
      </c>
      <c r="E276" t="s">
        <v>867</v>
      </c>
      <c r="F276" t="s">
        <v>675</v>
      </c>
      <c r="G276" s="98">
        <v>30367</v>
      </c>
      <c r="H276" s="101">
        <f t="shared" ca="1" si="8"/>
        <v>43</v>
      </c>
      <c r="I276" s="100">
        <v>44805</v>
      </c>
      <c r="J276" s="26" t="s">
        <v>13</v>
      </c>
      <c r="K276" s="26" t="s">
        <v>607</v>
      </c>
      <c r="L276" s="26" t="s">
        <v>607</v>
      </c>
      <c r="M276" s="26" t="s">
        <v>608</v>
      </c>
      <c r="N276" s="26" t="s">
        <v>609</v>
      </c>
      <c r="O276" s="98">
        <v>44805</v>
      </c>
      <c r="P276" s="26" t="s">
        <v>181</v>
      </c>
      <c r="Q276" s="26" t="s">
        <v>1343</v>
      </c>
      <c r="R276" s="26" t="s">
        <v>193</v>
      </c>
      <c r="S276" s="26" t="s">
        <v>174</v>
      </c>
      <c r="U276" s="26" t="s">
        <v>1</v>
      </c>
      <c r="V276" s="26" t="s">
        <v>909</v>
      </c>
      <c r="W276" s="204">
        <f t="shared" ca="1" si="9"/>
        <v>3</v>
      </c>
      <c r="X276" s="207" t="str">
        <f ca="1">_xlfn.XLOOKUP(H276,[2]Tranches!$D$3:$D$63,[2]Tranches!$E$3:$E$63,0,0)</f>
        <v>40-44</v>
      </c>
      <c r="Y276" s="207" t="str">
        <f ca="1">_xlfn.XLOOKUP(W276,[2]Tranches!$G$3:$G$63,[2]Tranches!$H$3:$H$63,0,0)</f>
        <v>0-4</v>
      </c>
    </row>
    <row r="277" spans="1:25">
      <c r="A277" s="35" t="s">
        <v>167</v>
      </c>
      <c r="B277" s="26">
        <v>1114</v>
      </c>
      <c r="C277" s="26" t="s">
        <v>927</v>
      </c>
      <c r="D277" t="s">
        <v>578</v>
      </c>
      <c r="E277" t="s">
        <v>776</v>
      </c>
      <c r="F277" t="s">
        <v>675</v>
      </c>
      <c r="G277" s="98">
        <v>32059</v>
      </c>
      <c r="H277" s="101">
        <f t="shared" ca="1" si="8"/>
        <v>38</v>
      </c>
      <c r="I277" s="100">
        <v>44835</v>
      </c>
      <c r="J277" s="26" t="s">
        <v>13</v>
      </c>
      <c r="K277" s="26" t="s">
        <v>311</v>
      </c>
      <c r="L277" s="26" t="s">
        <v>387</v>
      </c>
      <c r="M277" s="26" t="s">
        <v>321</v>
      </c>
      <c r="N277" s="26" t="s">
        <v>321</v>
      </c>
      <c r="O277" s="98">
        <v>44835</v>
      </c>
      <c r="P277" s="26" t="s">
        <v>315</v>
      </c>
      <c r="Q277" s="26" t="s">
        <v>311</v>
      </c>
      <c r="R277" s="26" t="s">
        <v>137</v>
      </c>
      <c r="S277" s="26" t="s">
        <v>174</v>
      </c>
      <c r="U277" s="26" t="s">
        <v>1</v>
      </c>
      <c r="V277" s="26" t="s">
        <v>909</v>
      </c>
      <c r="W277" s="204">
        <f t="shared" ca="1" si="9"/>
        <v>3</v>
      </c>
      <c r="X277" s="207" t="str">
        <f ca="1">_xlfn.XLOOKUP(H277,[2]Tranches!$D$3:$D$63,[2]Tranches!$E$3:$E$63,0,0)</f>
        <v>35-39</v>
      </c>
      <c r="Y277" s="207" t="str">
        <f ca="1">_xlfn.XLOOKUP(W277,[2]Tranches!$G$3:$G$63,[2]Tranches!$H$3:$H$63,0,0)</f>
        <v>0-4</v>
      </c>
    </row>
    <row r="278" spans="1:25">
      <c r="A278" s="35" t="s">
        <v>167</v>
      </c>
      <c r="B278" s="26">
        <v>1115</v>
      </c>
      <c r="C278" s="26" t="s">
        <v>1049</v>
      </c>
      <c r="D278" t="s">
        <v>202</v>
      </c>
      <c r="E278" t="s">
        <v>868</v>
      </c>
      <c r="F278" t="s">
        <v>675</v>
      </c>
      <c r="G278" s="98">
        <v>33299</v>
      </c>
      <c r="H278" s="101">
        <f t="shared" ca="1" si="8"/>
        <v>35</v>
      </c>
      <c r="I278" s="100">
        <v>44835</v>
      </c>
      <c r="J278" s="26" t="s">
        <v>13</v>
      </c>
      <c r="K278" s="26" t="s">
        <v>218</v>
      </c>
      <c r="L278" s="26" t="s">
        <v>218</v>
      </c>
      <c r="M278" s="26" t="s">
        <v>321</v>
      </c>
      <c r="N278" s="26" t="s">
        <v>321</v>
      </c>
      <c r="O278" s="98">
        <v>44835</v>
      </c>
      <c r="P278" s="26" t="s">
        <v>315</v>
      </c>
      <c r="Q278" s="26" t="s">
        <v>1319</v>
      </c>
      <c r="R278" s="26" t="s">
        <v>137</v>
      </c>
      <c r="S278" s="26" t="s">
        <v>174</v>
      </c>
      <c r="U278" s="26" t="s">
        <v>1</v>
      </c>
      <c r="V278" s="26" t="s">
        <v>909</v>
      </c>
      <c r="W278" s="204">
        <f t="shared" ca="1" si="9"/>
        <v>3</v>
      </c>
      <c r="X278" s="207" t="str">
        <f ca="1">_xlfn.XLOOKUP(H278,[2]Tranches!$D$3:$D$63,[2]Tranches!$E$3:$E$63,0,0)</f>
        <v>35-39</v>
      </c>
      <c r="Y278" s="207" t="str">
        <f ca="1">_xlfn.XLOOKUP(W278,[2]Tranches!$G$3:$G$63,[2]Tranches!$H$3:$H$63,0,0)</f>
        <v>0-4</v>
      </c>
    </row>
    <row r="279" spans="1:25">
      <c r="A279" s="35" t="s">
        <v>167</v>
      </c>
      <c r="B279" s="26">
        <v>1116</v>
      </c>
      <c r="C279" s="26" t="s">
        <v>1011</v>
      </c>
      <c r="D279" t="s">
        <v>369</v>
      </c>
      <c r="E279" t="s">
        <v>869</v>
      </c>
      <c r="F279" t="s">
        <v>677</v>
      </c>
      <c r="G279" s="98">
        <v>35685</v>
      </c>
      <c r="H279" s="101">
        <f t="shared" ca="1" si="8"/>
        <v>28</v>
      </c>
      <c r="I279" s="100">
        <v>44835</v>
      </c>
      <c r="J279" s="26" t="s">
        <v>13</v>
      </c>
      <c r="K279" s="26" t="s">
        <v>311</v>
      </c>
      <c r="L279" s="26" t="s">
        <v>387</v>
      </c>
      <c r="M279" s="26" t="s">
        <v>321</v>
      </c>
      <c r="N279" s="26" t="s">
        <v>321</v>
      </c>
      <c r="O279" s="98">
        <v>44835</v>
      </c>
      <c r="P279" s="26" t="s">
        <v>315</v>
      </c>
      <c r="Q279" s="26" t="s">
        <v>311</v>
      </c>
      <c r="R279" s="26" t="s">
        <v>137</v>
      </c>
      <c r="S279" s="26" t="s">
        <v>174</v>
      </c>
      <c r="U279" s="26" t="s">
        <v>1</v>
      </c>
      <c r="V279" s="26" t="s">
        <v>909</v>
      </c>
      <c r="W279" s="204">
        <f t="shared" ca="1" si="9"/>
        <v>3</v>
      </c>
      <c r="X279" s="207" t="str">
        <f ca="1">_xlfn.XLOOKUP(H279,[2]Tranches!$D$3:$D$63,[2]Tranches!$E$3:$E$63,0,0)</f>
        <v>25-29</v>
      </c>
      <c r="Y279" s="207" t="str">
        <f ca="1">_xlfn.XLOOKUP(W279,[2]Tranches!$G$3:$G$63,[2]Tranches!$H$3:$H$63,0,0)</f>
        <v>0-4</v>
      </c>
    </row>
    <row r="280" spans="1:25">
      <c r="A280" s="35" t="s">
        <v>167</v>
      </c>
      <c r="B280" s="26">
        <v>1117</v>
      </c>
      <c r="C280" s="26" t="s">
        <v>941</v>
      </c>
      <c r="D280" t="s">
        <v>610</v>
      </c>
      <c r="E280" t="s">
        <v>870</v>
      </c>
      <c r="F280" t="s">
        <v>675</v>
      </c>
      <c r="G280" s="98">
        <v>33693</v>
      </c>
      <c r="H280" s="101">
        <f t="shared" ca="1" si="8"/>
        <v>33</v>
      </c>
      <c r="I280" s="100">
        <v>44835</v>
      </c>
      <c r="J280" s="26" t="s">
        <v>13</v>
      </c>
      <c r="K280" s="26" t="s">
        <v>311</v>
      </c>
      <c r="L280" s="26" t="s">
        <v>387</v>
      </c>
      <c r="M280" s="26" t="s">
        <v>321</v>
      </c>
      <c r="N280" s="26" t="s">
        <v>321</v>
      </c>
      <c r="O280" s="98">
        <v>44835</v>
      </c>
      <c r="P280" s="26" t="s">
        <v>315</v>
      </c>
      <c r="Q280" s="26" t="s">
        <v>311</v>
      </c>
      <c r="R280" s="26" t="s">
        <v>137</v>
      </c>
      <c r="S280" s="26" t="s">
        <v>174</v>
      </c>
      <c r="U280" s="26" t="s">
        <v>1</v>
      </c>
      <c r="V280" s="26" t="s">
        <v>909</v>
      </c>
      <c r="W280" s="204">
        <f t="shared" ca="1" si="9"/>
        <v>3</v>
      </c>
      <c r="X280" s="207" t="str">
        <f ca="1">_xlfn.XLOOKUP(H280,[2]Tranches!$D$3:$D$63,[2]Tranches!$E$3:$E$63,0,0)</f>
        <v>30-34</v>
      </c>
      <c r="Y280" s="207" t="str">
        <f ca="1">_xlfn.XLOOKUP(W280,[2]Tranches!$G$3:$G$63,[2]Tranches!$H$3:$H$63,0,0)</f>
        <v>0-4</v>
      </c>
    </row>
    <row r="281" spans="1:25">
      <c r="A281" s="35" t="s">
        <v>167</v>
      </c>
      <c r="B281" s="26">
        <v>1118</v>
      </c>
      <c r="C281" s="26" t="s">
        <v>1139</v>
      </c>
      <c r="D281" t="s">
        <v>226</v>
      </c>
      <c r="E281" t="s">
        <v>871</v>
      </c>
      <c r="F281" t="s">
        <v>675</v>
      </c>
      <c r="G281" s="98">
        <v>35832</v>
      </c>
      <c r="H281" s="101">
        <f t="shared" ca="1" si="8"/>
        <v>28</v>
      </c>
      <c r="I281" s="100">
        <v>44835</v>
      </c>
      <c r="J281" s="26" t="s">
        <v>13</v>
      </c>
      <c r="K281" s="26" t="s">
        <v>311</v>
      </c>
      <c r="L281" s="26" t="s">
        <v>387</v>
      </c>
      <c r="M281" s="26" t="s">
        <v>191</v>
      </c>
      <c r="N281" s="26" t="s">
        <v>611</v>
      </c>
      <c r="O281" s="98">
        <v>44835</v>
      </c>
      <c r="P281" s="26" t="s">
        <v>315</v>
      </c>
      <c r="Q281" s="26" t="s">
        <v>311</v>
      </c>
      <c r="R281" s="26" t="s">
        <v>193</v>
      </c>
      <c r="S281" s="26" t="s">
        <v>174</v>
      </c>
      <c r="U281" s="26" t="s">
        <v>1</v>
      </c>
      <c r="V281" s="26" t="s">
        <v>909</v>
      </c>
      <c r="W281" s="204">
        <f t="shared" ca="1" si="9"/>
        <v>3</v>
      </c>
      <c r="X281" s="207" t="str">
        <f ca="1">_xlfn.XLOOKUP(H281,[2]Tranches!$D$3:$D$63,[2]Tranches!$E$3:$E$63,0,0)</f>
        <v>25-29</v>
      </c>
      <c r="Y281" s="207" t="str">
        <f ca="1">_xlfn.XLOOKUP(W281,[2]Tranches!$G$3:$G$63,[2]Tranches!$H$3:$H$63,0,0)</f>
        <v>0-4</v>
      </c>
    </row>
    <row r="282" spans="1:25">
      <c r="A282" s="35" t="s">
        <v>167</v>
      </c>
      <c r="B282" s="26">
        <v>1119</v>
      </c>
      <c r="C282" s="26" t="s">
        <v>1229</v>
      </c>
      <c r="D282" t="s">
        <v>363</v>
      </c>
      <c r="E282" t="s">
        <v>872</v>
      </c>
      <c r="F282" t="s">
        <v>677</v>
      </c>
      <c r="G282" s="98">
        <v>32104</v>
      </c>
      <c r="H282" s="101">
        <f t="shared" ca="1" si="8"/>
        <v>38</v>
      </c>
      <c r="I282" s="100">
        <v>44835</v>
      </c>
      <c r="J282" s="26" t="s">
        <v>13</v>
      </c>
      <c r="K282" s="26" t="s">
        <v>311</v>
      </c>
      <c r="L282" s="26" t="s">
        <v>387</v>
      </c>
      <c r="M282" s="26" t="s">
        <v>321</v>
      </c>
      <c r="N282" s="26" t="s">
        <v>321</v>
      </c>
      <c r="O282" s="98">
        <v>44835</v>
      </c>
      <c r="P282" s="26" t="s">
        <v>315</v>
      </c>
      <c r="Q282" s="26" t="s">
        <v>311</v>
      </c>
      <c r="R282" s="26" t="s">
        <v>137</v>
      </c>
      <c r="S282" s="26" t="s">
        <v>174</v>
      </c>
      <c r="U282" s="26" t="s">
        <v>1</v>
      </c>
      <c r="V282" s="26" t="s">
        <v>909</v>
      </c>
      <c r="W282" s="204">
        <f t="shared" ca="1" si="9"/>
        <v>3</v>
      </c>
      <c r="X282" s="207" t="str">
        <f ca="1">_xlfn.XLOOKUP(H282,[2]Tranches!$D$3:$D$63,[2]Tranches!$E$3:$E$63,0,0)</f>
        <v>35-39</v>
      </c>
      <c r="Y282" s="207" t="str">
        <f ca="1">_xlfn.XLOOKUP(W282,[2]Tranches!$G$3:$G$63,[2]Tranches!$H$3:$H$63,0,0)</f>
        <v>0-4</v>
      </c>
    </row>
    <row r="283" spans="1:25">
      <c r="A283" s="35" t="s">
        <v>167</v>
      </c>
      <c r="B283" s="26">
        <v>1120</v>
      </c>
      <c r="C283" s="26" t="s">
        <v>1230</v>
      </c>
      <c r="D283" t="s">
        <v>363</v>
      </c>
      <c r="E283" t="s">
        <v>873</v>
      </c>
      <c r="F283" t="s">
        <v>675</v>
      </c>
      <c r="G283" s="98">
        <v>30673</v>
      </c>
      <c r="H283" s="101">
        <f t="shared" ca="1" si="8"/>
        <v>42</v>
      </c>
      <c r="I283" s="100">
        <v>44835</v>
      </c>
      <c r="J283" s="26" t="s">
        <v>13</v>
      </c>
      <c r="K283" s="26" t="s">
        <v>218</v>
      </c>
      <c r="L283" s="26" t="s">
        <v>218</v>
      </c>
      <c r="M283" s="26" t="s">
        <v>393</v>
      </c>
      <c r="N283" s="26" t="s">
        <v>394</v>
      </c>
      <c r="O283" s="98">
        <v>44835</v>
      </c>
      <c r="P283" s="26" t="s">
        <v>315</v>
      </c>
      <c r="Q283" s="26" t="s">
        <v>1319</v>
      </c>
      <c r="R283" s="26" t="s">
        <v>137</v>
      </c>
      <c r="S283" s="26" t="s">
        <v>174</v>
      </c>
      <c r="U283" s="26" t="s">
        <v>1</v>
      </c>
      <c r="V283" s="26" t="s">
        <v>909</v>
      </c>
      <c r="W283" s="204">
        <f t="shared" ca="1" si="9"/>
        <v>3</v>
      </c>
      <c r="X283" s="207" t="str">
        <f ca="1">_xlfn.XLOOKUP(H283,[2]Tranches!$D$3:$D$63,[2]Tranches!$E$3:$E$63,0,0)</f>
        <v>40-44</v>
      </c>
      <c r="Y283" s="207" t="str">
        <f ca="1">_xlfn.XLOOKUP(W283,[2]Tranches!$G$3:$G$63,[2]Tranches!$H$3:$H$63,0,0)</f>
        <v>0-4</v>
      </c>
    </row>
    <row r="284" spans="1:25">
      <c r="A284" s="35" t="s">
        <v>167</v>
      </c>
      <c r="B284" s="26">
        <v>1121</v>
      </c>
      <c r="C284" s="26" t="s">
        <v>1131</v>
      </c>
      <c r="D284" t="s">
        <v>566</v>
      </c>
      <c r="E284" t="s">
        <v>784</v>
      </c>
      <c r="F284" t="s">
        <v>675</v>
      </c>
      <c r="G284" s="98">
        <v>32301</v>
      </c>
      <c r="H284" s="101">
        <f t="shared" ca="1" si="8"/>
        <v>37</v>
      </c>
      <c r="I284" s="100">
        <v>44835</v>
      </c>
      <c r="J284" s="26" t="s">
        <v>13</v>
      </c>
      <c r="K284" s="26" t="s">
        <v>311</v>
      </c>
      <c r="L284" s="26" t="s">
        <v>387</v>
      </c>
      <c r="M284" s="26" t="s">
        <v>191</v>
      </c>
      <c r="N284" s="26" t="s">
        <v>611</v>
      </c>
      <c r="O284" s="98">
        <v>44835</v>
      </c>
      <c r="P284" s="26" t="s">
        <v>315</v>
      </c>
      <c r="Q284" s="26" t="s">
        <v>311</v>
      </c>
      <c r="R284" s="26" t="s">
        <v>193</v>
      </c>
      <c r="S284" s="26" t="s">
        <v>174</v>
      </c>
      <c r="U284" s="26" t="s">
        <v>1</v>
      </c>
      <c r="V284" s="26" t="s">
        <v>909</v>
      </c>
      <c r="W284" s="204">
        <f t="shared" ca="1" si="9"/>
        <v>3</v>
      </c>
      <c r="X284" s="207" t="str">
        <f ca="1">_xlfn.XLOOKUP(H284,[2]Tranches!$D$3:$D$63,[2]Tranches!$E$3:$E$63,0,0)</f>
        <v>35-39</v>
      </c>
      <c r="Y284" s="207" t="str">
        <f ca="1">_xlfn.XLOOKUP(W284,[2]Tranches!$G$3:$G$63,[2]Tranches!$H$3:$H$63,0,0)</f>
        <v>0-4</v>
      </c>
    </row>
    <row r="285" spans="1:25">
      <c r="A285" s="35" t="s">
        <v>167</v>
      </c>
      <c r="B285" s="26">
        <v>1122</v>
      </c>
      <c r="C285" s="26" t="s">
        <v>937</v>
      </c>
      <c r="D285" t="s">
        <v>276</v>
      </c>
      <c r="E285" t="s">
        <v>874</v>
      </c>
      <c r="F285" t="s">
        <v>677</v>
      </c>
      <c r="G285" s="98">
        <v>35758</v>
      </c>
      <c r="H285" s="101">
        <f t="shared" ca="1" si="8"/>
        <v>28</v>
      </c>
      <c r="I285" s="100">
        <v>44837</v>
      </c>
      <c r="J285" s="26" t="s">
        <v>13</v>
      </c>
      <c r="K285" s="26" t="s">
        <v>183</v>
      </c>
      <c r="L285" s="26" t="s">
        <v>340</v>
      </c>
      <c r="M285" s="26" t="s">
        <v>337</v>
      </c>
      <c r="N285" s="26" t="s">
        <v>612</v>
      </c>
      <c r="O285" s="98">
        <v>44837</v>
      </c>
      <c r="P285" s="26" t="s">
        <v>277</v>
      </c>
      <c r="Q285" s="26" t="s">
        <v>1339</v>
      </c>
      <c r="R285" s="26" t="s">
        <v>137</v>
      </c>
      <c r="S285" s="26" t="s">
        <v>587</v>
      </c>
      <c r="T285" s="98">
        <v>45749</v>
      </c>
      <c r="U285" s="26" t="s">
        <v>1</v>
      </c>
      <c r="V285" s="26" t="s">
        <v>909</v>
      </c>
      <c r="W285" s="204">
        <f t="shared" ca="1" si="9"/>
        <v>3</v>
      </c>
      <c r="X285" s="207" t="str">
        <f ca="1">_xlfn.XLOOKUP(H285,[2]Tranches!$D$3:$D$63,[2]Tranches!$E$3:$E$63,0,0)</f>
        <v>25-29</v>
      </c>
      <c r="Y285" s="207" t="str">
        <f ca="1">_xlfn.XLOOKUP(W285,[2]Tranches!$G$3:$G$63,[2]Tranches!$H$3:$H$63,0,0)</f>
        <v>0-4</v>
      </c>
    </row>
    <row r="286" spans="1:25">
      <c r="A286" s="35" t="s">
        <v>167</v>
      </c>
      <c r="B286" s="26">
        <v>1124</v>
      </c>
      <c r="C286" s="26" t="s">
        <v>1047</v>
      </c>
      <c r="D286" t="s">
        <v>202</v>
      </c>
      <c r="E286" t="s">
        <v>875</v>
      </c>
      <c r="F286" t="s">
        <v>675</v>
      </c>
      <c r="G286" s="98">
        <v>35340</v>
      </c>
      <c r="H286" s="101">
        <f t="shared" ca="1" si="8"/>
        <v>29</v>
      </c>
      <c r="I286" s="100">
        <v>44914</v>
      </c>
      <c r="J286" s="26" t="s">
        <v>13</v>
      </c>
      <c r="K286" s="26" t="s">
        <v>311</v>
      </c>
      <c r="L286" s="26" t="s">
        <v>336</v>
      </c>
      <c r="M286" s="26" t="s">
        <v>337</v>
      </c>
      <c r="N286" s="26" t="s">
        <v>583</v>
      </c>
      <c r="O286" s="98">
        <v>44914</v>
      </c>
      <c r="P286" s="26" t="s">
        <v>315</v>
      </c>
      <c r="Q286" s="26" t="s">
        <v>311</v>
      </c>
      <c r="R286" s="26" t="s">
        <v>137</v>
      </c>
      <c r="S286" s="26" t="s">
        <v>587</v>
      </c>
      <c r="T286" s="98">
        <v>46022</v>
      </c>
      <c r="U286" s="26" t="s">
        <v>1</v>
      </c>
      <c r="V286" s="26" t="s">
        <v>909</v>
      </c>
      <c r="W286" s="204">
        <f t="shared" ca="1" si="9"/>
        <v>3</v>
      </c>
      <c r="X286" s="207" t="str">
        <f ca="1">_xlfn.XLOOKUP(H286,[2]Tranches!$D$3:$D$63,[2]Tranches!$E$3:$E$63,0,0)</f>
        <v>25-29</v>
      </c>
      <c r="Y286" s="207" t="str">
        <f ca="1">_xlfn.XLOOKUP(W286,[2]Tranches!$G$3:$G$63,[2]Tranches!$H$3:$H$63,0,0)</f>
        <v>0-4</v>
      </c>
    </row>
    <row r="287" spans="1:25">
      <c r="A287" s="35" t="s">
        <v>167</v>
      </c>
      <c r="B287" s="26">
        <v>1127</v>
      </c>
      <c r="C287" s="26" t="s">
        <v>967</v>
      </c>
      <c r="D287" t="s">
        <v>264</v>
      </c>
      <c r="E287" t="s">
        <v>876</v>
      </c>
      <c r="F287" t="s">
        <v>677</v>
      </c>
      <c r="G287" s="98">
        <v>33394</v>
      </c>
      <c r="H287" s="101">
        <f t="shared" ca="1" si="8"/>
        <v>34</v>
      </c>
      <c r="I287" s="100">
        <v>45000</v>
      </c>
      <c r="J287" s="26" t="s">
        <v>13</v>
      </c>
      <c r="K287" s="26" t="s">
        <v>266</v>
      </c>
      <c r="L287" s="26" t="s">
        <v>267</v>
      </c>
      <c r="M287" s="26" t="s">
        <v>478</v>
      </c>
      <c r="N287" s="26" t="s">
        <v>613</v>
      </c>
      <c r="O287" s="98">
        <v>45000</v>
      </c>
      <c r="P287" s="26" t="s">
        <v>269</v>
      </c>
      <c r="Q287" s="26" t="s">
        <v>1321</v>
      </c>
      <c r="R287" s="26" t="s">
        <v>193</v>
      </c>
      <c r="S287" s="26" t="s">
        <v>174</v>
      </c>
      <c r="U287" s="26" t="s">
        <v>1</v>
      </c>
      <c r="V287" s="26" t="s">
        <v>909</v>
      </c>
      <c r="W287" s="204">
        <f t="shared" ca="1" si="9"/>
        <v>3</v>
      </c>
      <c r="X287" s="207" t="str">
        <f ca="1">_xlfn.XLOOKUP(H287,[2]Tranches!$D$3:$D$63,[2]Tranches!$E$3:$E$63,0,0)</f>
        <v>30-34</v>
      </c>
      <c r="Y287" s="207" t="str">
        <f ca="1">_xlfn.XLOOKUP(W287,[2]Tranches!$G$3:$G$63,[2]Tranches!$H$3:$H$63,0,0)</f>
        <v>0-4</v>
      </c>
    </row>
    <row r="288" spans="1:25">
      <c r="A288" s="35" t="s">
        <v>167</v>
      </c>
      <c r="B288" s="26">
        <v>1130</v>
      </c>
      <c r="C288" s="26" t="s">
        <v>1173</v>
      </c>
      <c r="D288" t="s">
        <v>634</v>
      </c>
      <c r="E288" t="s">
        <v>769</v>
      </c>
      <c r="F288" t="s">
        <v>675</v>
      </c>
      <c r="G288" s="98">
        <v>34588</v>
      </c>
      <c r="H288" s="101">
        <f t="shared" ca="1" si="8"/>
        <v>31</v>
      </c>
      <c r="I288" s="100">
        <v>45096</v>
      </c>
      <c r="J288" s="26" t="s">
        <v>13</v>
      </c>
      <c r="K288" s="26" t="s">
        <v>170</v>
      </c>
      <c r="L288" s="26" t="s">
        <v>635</v>
      </c>
      <c r="M288" s="26" t="s">
        <v>636</v>
      </c>
      <c r="N288" s="26" t="s">
        <v>637</v>
      </c>
      <c r="O288" s="98">
        <v>45096</v>
      </c>
      <c r="P288" s="26" t="s">
        <v>638</v>
      </c>
      <c r="Q288" s="26" t="s">
        <v>1344</v>
      </c>
      <c r="R288" s="26" t="s">
        <v>135</v>
      </c>
      <c r="S288" s="26" t="s">
        <v>174</v>
      </c>
      <c r="U288" s="26" t="s">
        <v>1</v>
      </c>
      <c r="V288" s="26" t="s">
        <v>909</v>
      </c>
      <c r="W288" s="204">
        <f t="shared" ca="1" si="9"/>
        <v>2</v>
      </c>
      <c r="X288" s="207" t="str">
        <f ca="1">_xlfn.XLOOKUP(H288,[2]Tranches!$D$3:$D$63,[2]Tranches!$E$3:$E$63,0,0)</f>
        <v>30-34</v>
      </c>
      <c r="Y288" s="207" t="str">
        <f ca="1">_xlfn.XLOOKUP(W288,[2]Tranches!$G$3:$G$63,[2]Tranches!$H$3:$H$63,0,0)</f>
        <v>0-4</v>
      </c>
    </row>
    <row r="289" spans="1:25">
      <c r="A289" s="35" t="s">
        <v>167</v>
      </c>
      <c r="B289" s="26">
        <v>1133</v>
      </c>
      <c r="C289" s="26" t="s">
        <v>1237</v>
      </c>
      <c r="D289" t="s">
        <v>639</v>
      </c>
      <c r="E289" t="s">
        <v>804</v>
      </c>
      <c r="F289" t="s">
        <v>677</v>
      </c>
      <c r="G289" s="98">
        <v>35022</v>
      </c>
      <c r="H289" s="101">
        <f t="shared" ca="1" si="8"/>
        <v>30</v>
      </c>
      <c r="I289" s="100">
        <v>45170</v>
      </c>
      <c r="J289" s="26" t="s">
        <v>13</v>
      </c>
      <c r="K289" s="26" t="s">
        <v>183</v>
      </c>
      <c r="L289" s="26" t="s">
        <v>344</v>
      </c>
      <c r="M289" s="26" t="s">
        <v>337</v>
      </c>
      <c r="N289" s="26" t="s">
        <v>506</v>
      </c>
      <c r="O289" s="98">
        <v>45170</v>
      </c>
      <c r="P289" s="26" t="s">
        <v>198</v>
      </c>
      <c r="Q289" s="26" t="s">
        <v>1320</v>
      </c>
      <c r="R289" s="26" t="s">
        <v>137</v>
      </c>
      <c r="S289" s="26" t="s">
        <v>587</v>
      </c>
      <c r="T289" s="98">
        <v>45716</v>
      </c>
      <c r="U289" s="26" t="s">
        <v>1</v>
      </c>
      <c r="V289" s="26" t="s">
        <v>909</v>
      </c>
      <c r="W289" s="204">
        <f t="shared" ca="1" si="9"/>
        <v>2</v>
      </c>
      <c r="X289" s="207" t="str">
        <f ca="1">_xlfn.XLOOKUP(H289,[2]Tranches!$D$3:$D$63,[2]Tranches!$E$3:$E$63,0,0)</f>
        <v>30-34</v>
      </c>
      <c r="Y289" s="207" t="str">
        <f ca="1">_xlfn.XLOOKUP(W289,[2]Tranches!$G$3:$G$63,[2]Tranches!$H$3:$H$63,0,0)</f>
        <v>0-4</v>
      </c>
    </row>
    <row r="290" spans="1:25">
      <c r="A290" s="35" t="s">
        <v>167</v>
      </c>
      <c r="B290" s="26">
        <v>1136</v>
      </c>
      <c r="C290" s="26" t="s">
        <v>1101</v>
      </c>
      <c r="D290" t="s">
        <v>251</v>
      </c>
      <c r="E290" t="s">
        <v>750</v>
      </c>
      <c r="F290" t="s">
        <v>675</v>
      </c>
      <c r="G290" s="98">
        <v>34450</v>
      </c>
      <c r="H290" s="101">
        <f t="shared" ca="1" si="8"/>
        <v>31</v>
      </c>
      <c r="I290" s="100">
        <v>45230</v>
      </c>
      <c r="J290" s="26" t="s">
        <v>13</v>
      </c>
      <c r="K290" s="26" t="s">
        <v>170</v>
      </c>
      <c r="L290" s="26" t="s">
        <v>243</v>
      </c>
      <c r="M290" s="26" t="s">
        <v>640</v>
      </c>
      <c r="N290" s="26" t="s">
        <v>641</v>
      </c>
      <c r="O290" s="98">
        <v>45230</v>
      </c>
      <c r="P290" s="26" t="s">
        <v>550</v>
      </c>
      <c r="Q290" s="26" t="s">
        <v>1341</v>
      </c>
      <c r="R290" s="26" t="s">
        <v>135</v>
      </c>
      <c r="S290" s="26" t="s">
        <v>174</v>
      </c>
      <c r="U290" s="26" t="s">
        <v>1</v>
      </c>
      <c r="V290" s="26" t="s">
        <v>909</v>
      </c>
      <c r="W290" s="204">
        <f t="shared" ca="1" si="9"/>
        <v>2</v>
      </c>
      <c r="X290" s="207" t="str">
        <f ca="1">_xlfn.XLOOKUP(H290,[2]Tranches!$D$3:$D$63,[2]Tranches!$E$3:$E$63,0,0)</f>
        <v>30-34</v>
      </c>
      <c r="Y290" s="207" t="str">
        <f ca="1">_xlfn.XLOOKUP(W290,[2]Tranches!$G$3:$G$63,[2]Tranches!$H$3:$H$63,0,0)</f>
        <v>0-4</v>
      </c>
    </row>
    <row r="291" spans="1:25">
      <c r="A291" s="35" t="s">
        <v>167</v>
      </c>
      <c r="B291" s="26">
        <v>1137</v>
      </c>
      <c r="C291" s="26" t="s">
        <v>1193</v>
      </c>
      <c r="D291" t="s">
        <v>335</v>
      </c>
      <c r="E291" t="s">
        <v>724</v>
      </c>
      <c r="F291" t="s">
        <v>675</v>
      </c>
      <c r="G291" s="98">
        <v>32983</v>
      </c>
      <c r="H291" s="101">
        <f t="shared" ca="1" si="8"/>
        <v>35</v>
      </c>
      <c r="I291" s="100">
        <v>45215</v>
      </c>
      <c r="J291" s="26" t="s">
        <v>13</v>
      </c>
      <c r="K291" s="26" t="s">
        <v>183</v>
      </c>
      <c r="L291" s="26" t="s">
        <v>210</v>
      </c>
      <c r="M291" s="26" t="s">
        <v>191</v>
      </c>
      <c r="N291" s="26" t="s">
        <v>642</v>
      </c>
      <c r="O291" s="98">
        <v>45215</v>
      </c>
      <c r="P291" s="26" t="s">
        <v>211</v>
      </c>
      <c r="Q291" s="26" t="s">
        <v>1319</v>
      </c>
      <c r="R291" s="26" t="s">
        <v>193</v>
      </c>
      <c r="S291" s="26" t="s">
        <v>174</v>
      </c>
      <c r="U291" s="26" t="s">
        <v>1</v>
      </c>
      <c r="V291" s="26" t="s">
        <v>909</v>
      </c>
      <c r="W291" s="204">
        <f t="shared" ca="1" si="9"/>
        <v>2</v>
      </c>
      <c r="X291" s="207" t="str">
        <f ca="1">_xlfn.XLOOKUP(H291,[2]Tranches!$D$3:$D$63,[2]Tranches!$E$3:$E$63,0,0)</f>
        <v>35-39</v>
      </c>
      <c r="Y291" s="207" t="str">
        <f ca="1">_xlfn.XLOOKUP(W291,[2]Tranches!$G$3:$G$63,[2]Tranches!$H$3:$H$63,0,0)</f>
        <v>0-4</v>
      </c>
    </row>
    <row r="292" spans="1:25">
      <c r="A292" s="35" t="s">
        <v>167</v>
      </c>
      <c r="B292" s="26">
        <v>1140</v>
      </c>
      <c r="C292" s="26" t="s">
        <v>1225</v>
      </c>
      <c r="D292" t="s">
        <v>649</v>
      </c>
      <c r="E292" t="s">
        <v>878</v>
      </c>
      <c r="F292" t="s">
        <v>677</v>
      </c>
      <c r="G292" s="98">
        <v>34674</v>
      </c>
      <c r="H292" s="101">
        <f t="shared" ca="1" si="8"/>
        <v>31</v>
      </c>
      <c r="I292" s="100">
        <v>45231</v>
      </c>
      <c r="J292" s="26" t="s">
        <v>13</v>
      </c>
      <c r="K292" s="26" t="s">
        <v>378</v>
      </c>
      <c r="L292" s="26" t="s">
        <v>906</v>
      </c>
      <c r="M292" s="26" t="s">
        <v>450</v>
      </c>
      <c r="N292" s="26" t="s">
        <v>450</v>
      </c>
      <c r="O292" s="98">
        <v>45231</v>
      </c>
      <c r="P292" s="26" t="s">
        <v>305</v>
      </c>
      <c r="Q292" s="26" t="s">
        <v>1338</v>
      </c>
      <c r="R292" s="26" t="s">
        <v>135</v>
      </c>
      <c r="S292" s="26" t="s">
        <v>174</v>
      </c>
      <c r="U292" s="26" t="s">
        <v>1</v>
      </c>
      <c r="V292" s="26" t="s">
        <v>909</v>
      </c>
      <c r="W292" s="204">
        <f t="shared" ca="1" si="9"/>
        <v>2</v>
      </c>
      <c r="X292" s="207" t="str">
        <f ca="1">_xlfn.XLOOKUP(H292,[2]Tranches!$D$3:$D$63,[2]Tranches!$E$3:$E$63,0,0)</f>
        <v>30-34</v>
      </c>
      <c r="Y292" s="207" t="str">
        <f ca="1">_xlfn.XLOOKUP(W292,[2]Tranches!$G$3:$G$63,[2]Tranches!$H$3:$H$63,0,0)</f>
        <v>0-4</v>
      </c>
    </row>
    <row r="293" spans="1:25">
      <c r="A293" s="35" t="s">
        <v>167</v>
      </c>
      <c r="B293" s="26">
        <v>1142</v>
      </c>
      <c r="C293" s="26" t="s">
        <v>994</v>
      </c>
      <c r="D293" t="s">
        <v>264</v>
      </c>
      <c r="E293" t="s">
        <v>689</v>
      </c>
      <c r="F293" t="s">
        <v>675</v>
      </c>
      <c r="G293" s="98">
        <v>32523</v>
      </c>
      <c r="H293" s="101">
        <f t="shared" ca="1" si="8"/>
        <v>37</v>
      </c>
      <c r="I293" s="100">
        <v>45261</v>
      </c>
      <c r="J293" s="26" t="s">
        <v>13</v>
      </c>
      <c r="K293" s="26" t="s">
        <v>378</v>
      </c>
      <c r="L293" s="26" t="s">
        <v>906</v>
      </c>
      <c r="M293" s="26" t="s">
        <v>380</v>
      </c>
      <c r="N293" s="26" t="s">
        <v>993</v>
      </c>
      <c r="O293" s="98">
        <v>45261</v>
      </c>
      <c r="P293" s="26" t="s">
        <v>305</v>
      </c>
      <c r="Q293" s="26" t="s">
        <v>1338</v>
      </c>
      <c r="R293" s="26" t="s">
        <v>193</v>
      </c>
      <c r="S293" s="26" t="s">
        <v>587</v>
      </c>
      <c r="T293" s="98">
        <v>45991</v>
      </c>
      <c r="U293" s="26" t="s">
        <v>1</v>
      </c>
      <c r="V293" s="26" t="s">
        <v>909</v>
      </c>
      <c r="W293" s="204">
        <f t="shared" ca="1" si="9"/>
        <v>2</v>
      </c>
      <c r="X293" s="207" t="str">
        <f ca="1">_xlfn.XLOOKUP(H293,[2]Tranches!$D$3:$D$63,[2]Tranches!$E$3:$E$63,0,0)</f>
        <v>35-39</v>
      </c>
      <c r="Y293" s="207" t="str">
        <f ca="1">_xlfn.XLOOKUP(W293,[2]Tranches!$G$3:$G$63,[2]Tranches!$H$3:$H$63,0,0)</f>
        <v>0-4</v>
      </c>
    </row>
    <row r="294" spans="1:25">
      <c r="A294" s="35" t="s">
        <v>167</v>
      </c>
      <c r="B294" s="26">
        <v>1143</v>
      </c>
      <c r="C294" s="26" t="s">
        <v>1010</v>
      </c>
      <c r="D294" t="s">
        <v>369</v>
      </c>
      <c r="E294" t="s">
        <v>651</v>
      </c>
      <c r="F294" t="s">
        <v>675</v>
      </c>
      <c r="G294" s="98">
        <v>33603</v>
      </c>
      <c r="H294" s="101">
        <f t="shared" ca="1" si="8"/>
        <v>34</v>
      </c>
      <c r="I294" s="100">
        <v>45292</v>
      </c>
      <c r="J294" s="26" t="s">
        <v>13</v>
      </c>
      <c r="K294" s="26" t="s">
        <v>311</v>
      </c>
      <c r="L294" s="26" t="s">
        <v>387</v>
      </c>
      <c r="M294" s="26" t="s">
        <v>426</v>
      </c>
      <c r="N294" s="26" t="s">
        <v>652</v>
      </c>
      <c r="O294" s="98">
        <v>45292</v>
      </c>
      <c r="P294" s="26" t="s">
        <v>315</v>
      </c>
      <c r="Q294" s="26" t="s">
        <v>311</v>
      </c>
      <c r="R294" s="26" t="s">
        <v>193</v>
      </c>
      <c r="S294" s="26" t="s">
        <v>587</v>
      </c>
      <c r="T294" s="98">
        <v>46022</v>
      </c>
      <c r="U294" s="26" t="s">
        <v>1</v>
      </c>
      <c r="V294" s="26" t="s">
        <v>909</v>
      </c>
      <c r="W294" s="204">
        <f t="shared" ca="1" si="9"/>
        <v>2</v>
      </c>
      <c r="X294" s="207" t="str">
        <f ca="1">_xlfn.XLOOKUP(H294,[2]Tranches!$D$3:$D$63,[2]Tranches!$E$3:$E$63,0,0)</f>
        <v>30-34</v>
      </c>
      <c r="Y294" s="207" t="str">
        <f ca="1">_xlfn.XLOOKUP(W294,[2]Tranches!$G$3:$G$63,[2]Tranches!$H$3:$H$63,0,0)</f>
        <v>0-4</v>
      </c>
    </row>
    <row r="295" spans="1:25">
      <c r="A295" s="35" t="s">
        <v>167</v>
      </c>
      <c r="B295" s="26">
        <v>1144</v>
      </c>
      <c r="C295" s="26" t="s">
        <v>959</v>
      </c>
      <c r="D295" t="s">
        <v>264</v>
      </c>
      <c r="E295" t="s">
        <v>879</v>
      </c>
      <c r="F295" t="s">
        <v>675</v>
      </c>
      <c r="G295" s="98">
        <v>34700</v>
      </c>
      <c r="H295" s="101">
        <f t="shared" ca="1" si="8"/>
        <v>31</v>
      </c>
      <c r="I295" s="100">
        <v>45292</v>
      </c>
      <c r="J295" s="26" t="s">
        <v>13</v>
      </c>
      <c r="K295" s="26" t="s">
        <v>243</v>
      </c>
      <c r="L295" s="26" t="s">
        <v>244</v>
      </c>
      <c r="M295" s="26" t="s">
        <v>653</v>
      </c>
      <c r="N295" s="26" t="s">
        <v>654</v>
      </c>
      <c r="O295" s="98">
        <v>45292</v>
      </c>
      <c r="P295" s="26" t="s">
        <v>291</v>
      </c>
      <c r="Q295" s="26" t="s">
        <v>248</v>
      </c>
      <c r="R295" s="26" t="s">
        <v>137</v>
      </c>
      <c r="S295" s="26" t="s">
        <v>587</v>
      </c>
      <c r="T295" s="98">
        <v>46022</v>
      </c>
      <c r="U295" s="26" t="s">
        <v>1</v>
      </c>
      <c r="V295" s="26" t="s">
        <v>909</v>
      </c>
      <c r="W295" s="204">
        <f t="shared" ca="1" si="9"/>
        <v>2</v>
      </c>
      <c r="X295" s="207" t="str">
        <f ca="1">_xlfn.XLOOKUP(H295,[2]Tranches!$D$3:$D$63,[2]Tranches!$E$3:$E$63,0,0)</f>
        <v>30-34</v>
      </c>
      <c r="Y295" s="207" t="str">
        <f ca="1">_xlfn.XLOOKUP(W295,[2]Tranches!$G$3:$G$63,[2]Tranches!$H$3:$H$63,0,0)</f>
        <v>0-4</v>
      </c>
    </row>
    <row r="296" spans="1:25">
      <c r="A296" s="35" t="s">
        <v>167</v>
      </c>
      <c r="B296" s="26">
        <v>1147</v>
      </c>
      <c r="C296" s="26" t="s">
        <v>1156</v>
      </c>
      <c r="D296" t="s">
        <v>1155</v>
      </c>
      <c r="E296" t="s">
        <v>880</v>
      </c>
      <c r="F296" t="s">
        <v>675</v>
      </c>
      <c r="G296" s="98">
        <v>35884</v>
      </c>
      <c r="H296" s="101">
        <f t="shared" ca="1" si="8"/>
        <v>27</v>
      </c>
      <c r="I296" s="100">
        <v>45413</v>
      </c>
      <c r="J296" s="26" t="s">
        <v>13</v>
      </c>
      <c r="K296" s="26" t="s">
        <v>378</v>
      </c>
      <c r="L296" s="26" t="s">
        <v>906</v>
      </c>
      <c r="M296" s="26" t="s">
        <v>450</v>
      </c>
      <c r="N296" s="26" t="s">
        <v>450</v>
      </c>
      <c r="O296" s="98">
        <v>45413</v>
      </c>
      <c r="P296" s="26" t="s">
        <v>305</v>
      </c>
      <c r="Q296" s="26" t="s">
        <v>1338</v>
      </c>
      <c r="R296" s="26" t="s">
        <v>135</v>
      </c>
      <c r="S296" s="26" t="s">
        <v>587</v>
      </c>
      <c r="T296" s="98">
        <v>46112</v>
      </c>
      <c r="U296" s="26" t="s">
        <v>1</v>
      </c>
      <c r="V296" s="26" t="s">
        <v>917</v>
      </c>
      <c r="W296" s="204">
        <f t="shared" ca="1" si="9"/>
        <v>1</v>
      </c>
      <c r="X296" s="207" t="str">
        <f ca="1">_xlfn.XLOOKUP(H296,[2]Tranches!$D$3:$D$63,[2]Tranches!$E$3:$E$63,0,0)</f>
        <v>25-29</v>
      </c>
      <c r="Y296" s="207" t="str">
        <f ca="1">_xlfn.XLOOKUP(W296,[2]Tranches!$G$3:$G$63,[2]Tranches!$H$3:$H$63,0,0)</f>
        <v>0-4</v>
      </c>
    </row>
    <row r="297" spans="1:25">
      <c r="A297" s="35" t="s">
        <v>167</v>
      </c>
      <c r="B297" s="26">
        <v>1148</v>
      </c>
      <c r="C297" s="26" t="s">
        <v>913</v>
      </c>
      <c r="D297" t="s">
        <v>1307</v>
      </c>
      <c r="E297" t="s">
        <v>881</v>
      </c>
      <c r="F297" t="s">
        <v>675</v>
      </c>
      <c r="G297" s="98">
        <v>33708</v>
      </c>
      <c r="H297" s="101">
        <f t="shared" ca="1" si="8"/>
        <v>33</v>
      </c>
      <c r="I297" s="100">
        <v>45439</v>
      </c>
      <c r="J297" s="26" t="s">
        <v>13</v>
      </c>
      <c r="K297" s="26" t="s">
        <v>243</v>
      </c>
      <c r="L297" s="26" t="s">
        <v>600</v>
      </c>
      <c r="M297" s="26" t="s">
        <v>667</v>
      </c>
      <c r="N297" s="26" t="s">
        <v>912</v>
      </c>
      <c r="O297" s="98">
        <v>45439</v>
      </c>
      <c r="P297" s="26" t="s">
        <v>603</v>
      </c>
      <c r="Q297" s="26" t="s">
        <v>248</v>
      </c>
      <c r="R297" s="26" t="s">
        <v>193</v>
      </c>
      <c r="S297" s="26" t="s">
        <v>587</v>
      </c>
      <c r="T297" s="98">
        <v>45803</v>
      </c>
      <c r="U297" s="26" t="s">
        <v>1</v>
      </c>
      <c r="V297" s="26" t="s">
        <v>911</v>
      </c>
      <c r="W297" s="204">
        <f t="shared" ca="1" si="9"/>
        <v>1</v>
      </c>
      <c r="X297" s="207" t="str">
        <f ca="1">_xlfn.XLOOKUP(H297,[2]Tranches!$D$3:$D$63,[2]Tranches!$E$3:$E$63,0,0)</f>
        <v>30-34</v>
      </c>
      <c r="Y297" s="207" t="str">
        <f ca="1">_xlfn.XLOOKUP(W297,[2]Tranches!$G$3:$G$63,[2]Tranches!$H$3:$H$63,0,0)</f>
        <v>0-4</v>
      </c>
    </row>
    <row r="298" spans="1:25">
      <c r="A298" s="35" t="s">
        <v>167</v>
      </c>
      <c r="B298" s="26">
        <v>1152</v>
      </c>
      <c r="C298" s="26" t="s">
        <v>1037</v>
      </c>
      <c r="D298" t="s">
        <v>673</v>
      </c>
      <c r="E298" t="s">
        <v>681</v>
      </c>
      <c r="F298" t="s">
        <v>675</v>
      </c>
      <c r="G298" s="98">
        <v>31856</v>
      </c>
      <c r="H298" s="101">
        <f t="shared" ca="1" si="8"/>
        <v>39</v>
      </c>
      <c r="I298" s="100">
        <v>45597</v>
      </c>
      <c r="J298" s="26" t="s">
        <v>13</v>
      </c>
      <c r="K298" s="26" t="s">
        <v>170</v>
      </c>
      <c r="L298" s="26" t="s">
        <v>170</v>
      </c>
      <c r="M298" s="26" t="s">
        <v>1036</v>
      </c>
      <c r="N298" s="26" t="s">
        <v>1038</v>
      </c>
      <c r="O298" s="98">
        <v>45597</v>
      </c>
      <c r="P298" s="26" t="s">
        <v>603</v>
      </c>
      <c r="Q298" s="26" t="s">
        <v>248</v>
      </c>
      <c r="R298" s="26" t="s">
        <v>135</v>
      </c>
      <c r="S298" s="26" t="s">
        <v>174</v>
      </c>
      <c r="U298" s="26" t="s">
        <v>1</v>
      </c>
      <c r="V298" s="26" t="s">
        <v>909</v>
      </c>
      <c r="W298" s="204">
        <f t="shared" ca="1" si="9"/>
        <v>1</v>
      </c>
      <c r="X298" s="207" t="str">
        <f ca="1">_xlfn.XLOOKUP(H298,[2]Tranches!$D$3:$D$63,[2]Tranches!$E$3:$E$63,0,0)</f>
        <v>35-39</v>
      </c>
      <c r="Y298" s="207" t="str">
        <f ca="1">_xlfn.XLOOKUP(W298,[2]Tranches!$G$3:$G$63,[2]Tranches!$H$3:$H$63,0,0)</f>
        <v>0-4</v>
      </c>
    </row>
    <row r="299" spans="1:25">
      <c r="A299" s="35" t="s">
        <v>167</v>
      </c>
      <c r="B299" s="26">
        <v>1154</v>
      </c>
      <c r="C299" s="26" t="s">
        <v>984</v>
      </c>
      <c r="D299" t="s">
        <v>264</v>
      </c>
      <c r="E299" t="s">
        <v>882</v>
      </c>
      <c r="F299" t="s">
        <v>675</v>
      </c>
      <c r="G299" s="98">
        <v>34328</v>
      </c>
      <c r="H299" s="101">
        <f t="shared" ca="1" si="8"/>
        <v>32</v>
      </c>
      <c r="I299" s="100">
        <v>45635</v>
      </c>
      <c r="J299" s="26" t="s">
        <v>13</v>
      </c>
      <c r="K299" s="26" t="s">
        <v>243</v>
      </c>
      <c r="L299" s="26" t="s">
        <v>288</v>
      </c>
      <c r="M299" s="26" t="s">
        <v>289</v>
      </c>
      <c r="N299" s="26" t="s">
        <v>983</v>
      </c>
      <c r="O299" s="98">
        <v>45635</v>
      </c>
      <c r="P299" s="26" t="s">
        <v>291</v>
      </c>
      <c r="Q299" s="26" t="s">
        <v>248</v>
      </c>
      <c r="R299" s="26" t="s">
        <v>193</v>
      </c>
      <c r="S299" s="26" t="s">
        <v>174</v>
      </c>
      <c r="U299" s="26" t="s">
        <v>1</v>
      </c>
      <c r="V299" s="26" t="s">
        <v>909</v>
      </c>
      <c r="W299" s="204">
        <f t="shared" ca="1" si="9"/>
        <v>1</v>
      </c>
      <c r="X299" s="207" t="str">
        <f ca="1">_xlfn.XLOOKUP(H299,[2]Tranches!$D$3:$D$63,[2]Tranches!$E$3:$E$63,0,0)</f>
        <v>30-34</v>
      </c>
      <c r="Y299" s="207" t="str">
        <f ca="1">_xlfn.XLOOKUP(W299,[2]Tranches!$G$3:$G$63,[2]Tranches!$H$3:$H$63,0,0)</f>
        <v>0-4</v>
      </c>
    </row>
    <row r="300" spans="1:25">
      <c r="A300" s="35" t="s">
        <v>167</v>
      </c>
      <c r="B300" s="26">
        <v>1155</v>
      </c>
      <c r="C300" s="26" t="s">
        <v>1031</v>
      </c>
      <c r="D300" t="s">
        <v>234</v>
      </c>
      <c r="E300" t="s">
        <v>705</v>
      </c>
      <c r="F300" t="s">
        <v>675</v>
      </c>
      <c r="G300" s="98">
        <v>35450</v>
      </c>
      <c r="H300" s="101">
        <f t="shared" ca="1" si="8"/>
        <v>29</v>
      </c>
      <c r="I300" s="100">
        <v>45627</v>
      </c>
      <c r="J300" s="26" t="s">
        <v>13</v>
      </c>
      <c r="K300" s="26" t="s">
        <v>311</v>
      </c>
      <c r="L300" s="26" t="s">
        <v>379</v>
      </c>
      <c r="M300" s="26" t="s">
        <v>426</v>
      </c>
      <c r="N300" s="26" t="s">
        <v>1030</v>
      </c>
      <c r="O300" s="98">
        <v>45627</v>
      </c>
      <c r="P300" s="26" t="s">
        <v>315</v>
      </c>
      <c r="Q300" s="26" t="s">
        <v>1319</v>
      </c>
      <c r="R300" s="26" t="s">
        <v>193</v>
      </c>
      <c r="S300" s="26" t="s">
        <v>587</v>
      </c>
      <c r="T300" s="98">
        <v>45688</v>
      </c>
      <c r="U300" s="26" t="s">
        <v>1</v>
      </c>
      <c r="V300" s="26" t="s">
        <v>909</v>
      </c>
      <c r="W300" s="204">
        <f t="shared" ca="1" si="9"/>
        <v>1</v>
      </c>
      <c r="X300" s="207" t="str">
        <f ca="1">_xlfn.XLOOKUP(H300,[2]Tranches!$D$3:$D$63,[2]Tranches!$E$3:$E$63,0,0)</f>
        <v>25-29</v>
      </c>
      <c r="Y300" s="207" t="str">
        <f ca="1">_xlfn.XLOOKUP(W300,[2]Tranches!$G$3:$G$63,[2]Tranches!$H$3:$H$63,0,0)</f>
        <v>0-4</v>
      </c>
    </row>
    <row r="301" spans="1:25">
      <c r="A301" s="35" t="s">
        <v>167</v>
      </c>
      <c r="B301" s="26">
        <v>1156</v>
      </c>
      <c r="C301" s="26" t="s">
        <v>1170</v>
      </c>
      <c r="D301" t="s">
        <v>1308</v>
      </c>
      <c r="E301" t="s">
        <v>883</v>
      </c>
      <c r="F301" t="s">
        <v>675</v>
      </c>
      <c r="G301" s="98">
        <v>31072</v>
      </c>
      <c r="H301" s="101">
        <f t="shared" ca="1" si="8"/>
        <v>41</v>
      </c>
      <c r="I301" s="100">
        <v>45649</v>
      </c>
      <c r="J301" s="26" t="s">
        <v>13</v>
      </c>
      <c r="K301" s="26" t="s">
        <v>169</v>
      </c>
      <c r="L301" s="26" t="s">
        <v>179</v>
      </c>
      <c r="M301" s="26" t="s">
        <v>180</v>
      </c>
      <c r="N301" s="26" t="s">
        <v>1169</v>
      </c>
      <c r="O301" s="98">
        <v>45649</v>
      </c>
      <c r="P301" s="26" t="s">
        <v>181</v>
      </c>
      <c r="Q301" s="26" t="s">
        <v>1320</v>
      </c>
      <c r="R301" s="26" t="s">
        <v>193</v>
      </c>
      <c r="S301" s="26" t="s">
        <v>174</v>
      </c>
      <c r="U301" s="26" t="s">
        <v>1</v>
      </c>
      <c r="V301" s="26" t="s">
        <v>909</v>
      </c>
      <c r="W301" s="204">
        <f t="shared" ca="1" si="9"/>
        <v>1</v>
      </c>
      <c r="X301" s="207" t="str">
        <f ca="1">_xlfn.XLOOKUP(H301,[2]Tranches!$D$3:$D$63,[2]Tranches!$E$3:$E$63,0,0)</f>
        <v>40-44</v>
      </c>
      <c r="Y301" s="207" t="str">
        <f ca="1">_xlfn.XLOOKUP(W301,[2]Tranches!$G$3:$G$63,[2]Tranches!$H$3:$H$63,0,0)</f>
        <v>0-4</v>
      </c>
    </row>
    <row r="302" spans="1:25">
      <c r="A302" s="35" t="s">
        <v>167</v>
      </c>
      <c r="B302" s="26">
        <v>1157</v>
      </c>
      <c r="C302" s="26" t="s">
        <v>1128</v>
      </c>
      <c r="D302" t="s">
        <v>566</v>
      </c>
      <c r="E302" t="s">
        <v>884</v>
      </c>
      <c r="F302" t="s">
        <v>675</v>
      </c>
      <c r="G302" s="98">
        <v>32358</v>
      </c>
      <c r="H302" s="101">
        <f t="shared" ca="1" si="8"/>
        <v>37</v>
      </c>
      <c r="I302" s="100">
        <v>45663</v>
      </c>
      <c r="J302" s="26" t="s">
        <v>13</v>
      </c>
      <c r="K302" s="26" t="s">
        <v>243</v>
      </c>
      <c r="L302" s="26" t="s">
        <v>227</v>
      </c>
      <c r="M302" s="26" t="str">
        <f>"RESPONSABLE FISCALITE ET ASSUR"</f>
        <v>RESPONSABLE FISCALITE ET ASSUR</v>
      </c>
      <c r="N302" s="26" t="str">
        <f>"RESPONSABLE FISCALITE ET ASSUR"</f>
        <v>RESPONSABLE FISCALITE ET ASSUR</v>
      </c>
      <c r="O302" s="98">
        <v>45663</v>
      </c>
      <c r="P302" s="26" t="s">
        <v>291</v>
      </c>
      <c r="Q302" s="26" t="s">
        <v>248</v>
      </c>
      <c r="R302" s="26" t="s">
        <v>135</v>
      </c>
      <c r="S302" s="26" t="s">
        <v>174</v>
      </c>
      <c r="T302" s="98" t="s">
        <v>674</v>
      </c>
      <c r="U302" s="26" t="s">
        <v>1</v>
      </c>
      <c r="V302" s="26" t="s">
        <v>909</v>
      </c>
      <c r="W302" s="204">
        <f t="shared" ca="1" si="9"/>
        <v>1</v>
      </c>
      <c r="X302" s="207" t="str">
        <f ca="1">_xlfn.XLOOKUP(H302,[2]Tranches!$D$3:$D$63,[2]Tranches!$E$3:$E$63,0,0)</f>
        <v>35-39</v>
      </c>
      <c r="Y302" s="207" t="str">
        <f ca="1">_xlfn.XLOOKUP(W302,[2]Tranches!$G$3:$G$63,[2]Tranches!$H$3:$H$63,0,0)</f>
        <v>0-4</v>
      </c>
    </row>
    <row r="303" spans="1:25">
      <c r="A303" s="35" t="s">
        <v>167</v>
      </c>
      <c r="B303" s="26">
        <v>1141</v>
      </c>
      <c r="C303" s="26">
        <v>5547</v>
      </c>
      <c r="D303" t="s">
        <v>431</v>
      </c>
      <c r="E303" t="s">
        <v>886</v>
      </c>
      <c r="F303" t="s">
        <v>675</v>
      </c>
      <c r="G303" s="98">
        <v>36101</v>
      </c>
      <c r="H303" s="101">
        <f t="shared" ca="1" si="8"/>
        <v>27</v>
      </c>
      <c r="I303" s="100">
        <v>45261</v>
      </c>
      <c r="J303" s="26" t="s">
        <v>13</v>
      </c>
      <c r="K303" s="26" t="s">
        <v>243</v>
      </c>
      <c r="L303" s="26" t="s">
        <v>244</v>
      </c>
      <c r="M303" s="26" t="s">
        <v>640</v>
      </c>
      <c r="N303" s="26" t="s">
        <v>650</v>
      </c>
      <c r="O303" s="98">
        <v>45261</v>
      </c>
      <c r="P303" s="26" t="s">
        <v>291</v>
      </c>
      <c r="Q303" s="26" t="s">
        <v>248</v>
      </c>
      <c r="R303" s="26" t="s">
        <v>137</v>
      </c>
      <c r="S303" s="26" t="s">
        <v>676</v>
      </c>
      <c r="T303" s="98">
        <v>45808</v>
      </c>
      <c r="U303" s="26" t="s">
        <v>1</v>
      </c>
      <c r="V303" s="26" t="s">
        <v>909</v>
      </c>
      <c r="W303" s="204">
        <f t="shared" ca="1" si="9"/>
        <v>2</v>
      </c>
      <c r="X303" s="207" t="str">
        <f ca="1">_xlfn.XLOOKUP(H303,[2]Tranches!$D$3:$D$63,[2]Tranches!$E$3:$E$63,0,0)</f>
        <v>25-29</v>
      </c>
      <c r="Y303" s="207" t="str">
        <f ca="1">_xlfn.XLOOKUP(W303,[2]Tranches!$G$3:$G$63,[2]Tranches!$H$3:$H$63,0,0)</f>
        <v>0-4</v>
      </c>
    </row>
    <row r="304" spans="1:25">
      <c r="A304" s="35" t="s">
        <v>167</v>
      </c>
      <c r="B304" s="26">
        <v>1145</v>
      </c>
      <c r="C304" s="26">
        <v>5640</v>
      </c>
      <c r="D304" t="s">
        <v>234</v>
      </c>
      <c r="E304" t="s">
        <v>848</v>
      </c>
      <c r="F304" t="s">
        <v>675</v>
      </c>
      <c r="G304" s="98">
        <v>35698</v>
      </c>
      <c r="H304" s="101">
        <f t="shared" ca="1" si="8"/>
        <v>28</v>
      </c>
      <c r="I304" s="100">
        <v>45323</v>
      </c>
      <c r="J304" s="26" t="s">
        <v>13</v>
      </c>
      <c r="K304" s="26" t="s">
        <v>441</v>
      </c>
      <c r="L304" s="26" t="s">
        <v>442</v>
      </c>
      <c r="M304" s="26" t="s">
        <v>630</v>
      </c>
      <c r="N304" s="26" t="s">
        <v>655</v>
      </c>
      <c r="O304" s="98">
        <v>45323</v>
      </c>
      <c r="P304" s="26" t="s">
        <v>445</v>
      </c>
      <c r="Q304" s="26" t="s">
        <v>441</v>
      </c>
      <c r="R304" s="26" t="s">
        <v>137</v>
      </c>
      <c r="S304" s="26" t="s">
        <v>676</v>
      </c>
      <c r="T304" s="98">
        <v>45688</v>
      </c>
      <c r="U304" s="26" t="s">
        <v>1</v>
      </c>
      <c r="V304" s="26" t="s">
        <v>909</v>
      </c>
      <c r="W304" s="204">
        <f t="shared" ca="1" si="9"/>
        <v>2</v>
      </c>
      <c r="X304" s="207" t="str">
        <f ca="1">_xlfn.XLOOKUP(H304,[2]Tranches!$D$3:$D$63,[2]Tranches!$E$3:$E$63,0,0)</f>
        <v>25-29</v>
      </c>
      <c r="Y304" s="207" t="str">
        <f ca="1">_xlfn.XLOOKUP(W304,[2]Tranches!$G$3:$G$63,[2]Tranches!$H$3:$H$63,0,0)</f>
        <v>0-4</v>
      </c>
    </row>
    <row r="305" spans="1:25">
      <c r="A305" s="35" t="s">
        <v>167</v>
      </c>
      <c r="B305" s="26">
        <v>1149</v>
      </c>
      <c r="C305" s="26">
        <v>5853</v>
      </c>
      <c r="D305" t="s">
        <v>606</v>
      </c>
      <c r="E305" t="s">
        <v>888</v>
      </c>
      <c r="F305" t="s">
        <v>675</v>
      </c>
      <c r="G305" s="98">
        <v>36413</v>
      </c>
      <c r="H305" s="101">
        <f t="shared" ca="1" si="8"/>
        <v>26</v>
      </c>
      <c r="I305" s="100">
        <v>45488</v>
      </c>
      <c r="J305" s="26" t="s">
        <v>13</v>
      </c>
      <c r="K305" s="26" t="s">
        <v>243</v>
      </c>
      <c r="L305" s="26" t="s">
        <v>508</v>
      </c>
      <c r="M305" s="26" t="s">
        <v>630</v>
      </c>
      <c r="N305" s="26" t="s">
        <v>1079</v>
      </c>
      <c r="O305" s="98">
        <v>45488</v>
      </c>
      <c r="P305" s="26" t="s">
        <v>291</v>
      </c>
      <c r="Q305" s="26" t="s">
        <v>248</v>
      </c>
      <c r="R305" s="26" t="s">
        <v>137</v>
      </c>
      <c r="S305" s="26" t="s">
        <v>676</v>
      </c>
      <c r="T305" s="98">
        <v>45852</v>
      </c>
      <c r="U305" s="26" t="s">
        <v>1</v>
      </c>
      <c r="V305" s="26" t="s">
        <v>909</v>
      </c>
      <c r="W305" s="204">
        <f t="shared" ca="1" si="9"/>
        <v>1</v>
      </c>
      <c r="X305" s="207" t="str">
        <f ca="1">_xlfn.XLOOKUP(H305,[2]Tranches!$D$3:$D$63,[2]Tranches!$E$3:$E$63,0,0)</f>
        <v>25-29</v>
      </c>
      <c r="Y305" s="207" t="str">
        <f ca="1">_xlfn.XLOOKUP(W305,[2]Tranches!$G$3:$G$63,[2]Tranches!$H$3:$H$63,0,0)</f>
        <v>0-4</v>
      </c>
    </row>
    <row r="306" spans="1:25">
      <c r="A306" s="35" t="s">
        <v>167</v>
      </c>
      <c r="B306" s="26">
        <v>1150</v>
      </c>
      <c r="C306" s="26">
        <v>5903</v>
      </c>
      <c r="D306" t="s">
        <v>264</v>
      </c>
      <c r="E306" t="s">
        <v>825</v>
      </c>
      <c r="F306" t="s">
        <v>677</v>
      </c>
      <c r="G306" s="98">
        <v>33677</v>
      </c>
      <c r="H306" s="101">
        <f t="shared" ca="1" si="8"/>
        <v>34</v>
      </c>
      <c r="I306" s="100">
        <v>45518</v>
      </c>
      <c r="J306" s="26" t="s">
        <v>13</v>
      </c>
      <c r="K306" s="26" t="s">
        <v>306</v>
      </c>
      <c r="L306" s="26" t="s">
        <v>678</v>
      </c>
      <c r="M306" s="26" t="s">
        <v>630</v>
      </c>
      <c r="N306" s="26" t="s">
        <v>1111</v>
      </c>
      <c r="O306" s="98">
        <v>45518</v>
      </c>
      <c r="P306" s="26" t="s">
        <v>521</v>
      </c>
      <c r="Q306" s="26" t="s">
        <v>1336</v>
      </c>
      <c r="R306" s="26" t="s">
        <v>137</v>
      </c>
      <c r="S306" s="26" t="s">
        <v>676</v>
      </c>
      <c r="T306" s="98">
        <v>45701</v>
      </c>
      <c r="U306" s="26" t="s">
        <v>1</v>
      </c>
      <c r="V306" s="26" t="s">
        <v>909</v>
      </c>
      <c r="W306" s="204">
        <f t="shared" ca="1" si="9"/>
        <v>1</v>
      </c>
      <c r="X306" s="207" t="str">
        <f ca="1">_xlfn.XLOOKUP(H306,[2]Tranches!$D$3:$D$63,[2]Tranches!$E$3:$E$63,0,0)</f>
        <v>30-34</v>
      </c>
      <c r="Y306" s="207" t="str">
        <f ca="1">_xlfn.XLOOKUP(W306,[2]Tranches!$G$3:$G$63,[2]Tranches!$H$3:$H$63,0,0)</f>
        <v>0-4</v>
      </c>
    </row>
    <row r="307" spans="1:25">
      <c r="A307" s="35" t="s">
        <v>167</v>
      </c>
      <c r="B307" s="26">
        <v>1153</v>
      </c>
      <c r="C307" s="26">
        <v>5980</v>
      </c>
      <c r="D307" t="s">
        <v>188</v>
      </c>
      <c r="E307" t="s">
        <v>889</v>
      </c>
      <c r="F307" t="s">
        <v>675</v>
      </c>
      <c r="G307" s="98">
        <v>35600</v>
      </c>
      <c r="H307" s="101">
        <f t="shared" ca="1" si="8"/>
        <v>28</v>
      </c>
      <c r="I307" s="100">
        <v>45604</v>
      </c>
      <c r="J307" s="26" t="s">
        <v>13</v>
      </c>
      <c r="K307" s="26" t="s">
        <v>243</v>
      </c>
      <c r="L307" s="26" t="s">
        <v>288</v>
      </c>
      <c r="M307" s="26" t="s">
        <v>289</v>
      </c>
      <c r="N307" s="26" t="s">
        <v>1288</v>
      </c>
      <c r="O307" s="98">
        <v>45604</v>
      </c>
      <c r="P307" s="26" t="s">
        <v>291</v>
      </c>
      <c r="Q307" s="26" t="s">
        <v>248</v>
      </c>
      <c r="R307" s="26" t="s">
        <v>137</v>
      </c>
      <c r="S307" s="26" t="s">
        <v>676</v>
      </c>
      <c r="T307" s="98">
        <v>45784</v>
      </c>
      <c r="U307" s="26" t="s">
        <v>1</v>
      </c>
      <c r="V307" s="26" t="s">
        <v>909</v>
      </c>
      <c r="W307" s="204">
        <f t="shared" ca="1" si="9"/>
        <v>1</v>
      </c>
      <c r="X307" s="207" t="str">
        <f ca="1">_xlfn.XLOOKUP(H307,[2]Tranches!$D$3:$D$63,[2]Tranches!$E$3:$E$63,0,0)</f>
        <v>25-29</v>
      </c>
      <c r="Y307" s="207" t="str">
        <f ca="1">_xlfn.XLOOKUP(W307,[2]Tranches!$G$3:$G$63,[2]Tranches!$H$3:$H$63,0,0)</f>
        <v>0-4</v>
      </c>
    </row>
    <row r="308" spans="1:25">
      <c r="A308" s="35" t="s">
        <v>167</v>
      </c>
      <c r="B308" s="26">
        <v>1158</v>
      </c>
      <c r="C308" s="26" t="str">
        <f>"6459"</f>
        <v>6459</v>
      </c>
      <c r="D308" t="str">
        <f>"BAH"</f>
        <v>BAH</v>
      </c>
      <c r="E308" t="str">
        <f>"FATIMA"</f>
        <v>FATIMA</v>
      </c>
      <c r="F308" t="s">
        <v>677</v>
      </c>
      <c r="G308" s="98">
        <v>35065</v>
      </c>
      <c r="H308" s="101">
        <f t="shared" ca="1" si="8"/>
        <v>30</v>
      </c>
      <c r="I308" s="100">
        <v>45873</v>
      </c>
      <c r="J308" s="26" t="s">
        <v>13</v>
      </c>
      <c r="K308" s="26" t="str">
        <f>"BU EMS"</f>
        <v>BU EMS</v>
      </c>
      <c r="L308" s="26" t="s">
        <v>678</v>
      </c>
      <c r="M308" s="26" t="s">
        <v>478</v>
      </c>
      <c r="N308" s="26" t="s">
        <v>479</v>
      </c>
      <c r="O308" s="98">
        <v>45873</v>
      </c>
      <c r="P308" s="26" t="s">
        <v>308</v>
      </c>
      <c r="Q308" s="26" t="s">
        <v>1336</v>
      </c>
      <c r="R308" s="26" t="s">
        <v>193</v>
      </c>
      <c r="S308" s="26" t="s">
        <v>174</v>
      </c>
      <c r="U308" s="26" t="s">
        <v>1</v>
      </c>
      <c r="V308" s="26" t="s">
        <v>909</v>
      </c>
      <c r="W308" s="204">
        <f t="shared" ca="1" si="9"/>
        <v>0</v>
      </c>
      <c r="X308" s="207" t="str">
        <f ca="1">_xlfn.XLOOKUP(H308,[2]Tranches!$D$3:$D$63,[2]Tranches!$E$3:$E$63,0,0)</f>
        <v>30-34</v>
      </c>
      <c r="Y308" s="207" t="str">
        <f ca="1">_xlfn.XLOOKUP(W308,[2]Tranches!$G$3:$G$63,[2]Tranches!$H$3:$H$63,0,0)</f>
        <v>0-4</v>
      </c>
    </row>
    <row r="309" spans="1:25">
      <c r="A309" s="35" t="s">
        <v>167</v>
      </c>
      <c r="B309" s="26" t="s">
        <v>1419</v>
      </c>
      <c r="C309" s="26" t="str">
        <f>"6334"</f>
        <v>6334</v>
      </c>
      <c r="D309" t="str">
        <f>"NASSOKO"</f>
        <v>NASSOKO</v>
      </c>
      <c r="E309" t="str">
        <f>"MAIMOUNA"</f>
        <v>MAIMOUNA</v>
      </c>
      <c r="F309" t="str">
        <f>"Féminin"</f>
        <v>Féminin</v>
      </c>
      <c r="G309" s="98">
        <v>35730</v>
      </c>
      <c r="H309" s="101">
        <f t="shared" ca="1" si="8"/>
        <v>28</v>
      </c>
      <c r="I309" s="100">
        <v>45733</v>
      </c>
      <c r="J309" s="26" t="s">
        <v>13</v>
      </c>
      <c r="K309" s="26" t="str">
        <f t="shared" ref="K309:K318" si="10">"TECHNIQUE"</f>
        <v>TECHNIQUE</v>
      </c>
      <c r="L309" s="26" t="str">
        <f t="shared" ref="L309:L318" si="11">"FORMATION TECHNIQUE"</f>
        <v>FORMATION TECHNIQUE</v>
      </c>
      <c r="M309" s="26" t="s">
        <v>630</v>
      </c>
      <c r="N309" s="26" t="s">
        <v>1347</v>
      </c>
      <c r="O309" s="98">
        <v>45733</v>
      </c>
      <c r="P309" s="26" t="str">
        <f t="shared" ref="P309:P318" si="12">"B00D800CDFZZZ"</f>
        <v>B00D800CDFZZZ</v>
      </c>
      <c r="Q309" s="26" t="s">
        <v>1320</v>
      </c>
      <c r="R309" s="26" t="s">
        <v>137</v>
      </c>
      <c r="S309" s="26" t="s">
        <v>676</v>
      </c>
      <c r="T309" s="98">
        <v>45916</v>
      </c>
      <c r="U309" s="26" t="s">
        <v>1</v>
      </c>
      <c r="V309" s="26" t="s">
        <v>909</v>
      </c>
      <c r="W309" s="204">
        <f t="shared" ca="1" si="9"/>
        <v>1</v>
      </c>
      <c r="X309" s="207" t="str">
        <f ca="1">_xlfn.XLOOKUP(H309,[2]Tranches!$D$3:$D$63,[2]Tranches!$E$3:$E$63,0,0)</f>
        <v>25-29</v>
      </c>
      <c r="Y309" s="207" t="str">
        <f ca="1">_xlfn.XLOOKUP(W309,[2]Tranches!$G$3:$G$63,[2]Tranches!$H$3:$H$63,0,0)</f>
        <v>0-4</v>
      </c>
    </row>
    <row r="310" spans="1:25">
      <c r="A310" s="35" t="s">
        <v>167</v>
      </c>
      <c r="B310" s="26" t="s">
        <v>1420</v>
      </c>
      <c r="C310" s="26" t="str">
        <f>"6335"</f>
        <v>6335</v>
      </c>
      <c r="D310" t="str">
        <f>"GUINDO"</f>
        <v>GUINDO</v>
      </c>
      <c r="E310" t="str">
        <f>"FANTA ALY"</f>
        <v>FANTA ALY</v>
      </c>
      <c r="F310" t="str">
        <f>"Féminin"</f>
        <v>Féminin</v>
      </c>
      <c r="G310" s="98">
        <v>37498</v>
      </c>
      <c r="H310" s="101">
        <f t="shared" ca="1" si="8"/>
        <v>23</v>
      </c>
      <c r="I310" s="100">
        <v>45733</v>
      </c>
      <c r="J310" s="26" t="s">
        <v>13</v>
      </c>
      <c r="K310" s="26" t="str">
        <f t="shared" si="10"/>
        <v>TECHNIQUE</v>
      </c>
      <c r="L310" s="26" t="str">
        <f t="shared" si="11"/>
        <v>FORMATION TECHNIQUE</v>
      </c>
      <c r="M310" s="26" t="s">
        <v>630</v>
      </c>
      <c r="N310" s="26" t="s">
        <v>1347</v>
      </c>
      <c r="O310" s="98">
        <v>45733</v>
      </c>
      <c r="P310" s="26" t="str">
        <f t="shared" si="12"/>
        <v>B00D800CDFZZZ</v>
      </c>
      <c r="Q310" s="26" t="s">
        <v>1320</v>
      </c>
      <c r="R310" s="26" t="s">
        <v>137</v>
      </c>
      <c r="S310" s="26" t="s">
        <v>676</v>
      </c>
      <c r="T310" s="98">
        <v>45916</v>
      </c>
      <c r="U310" s="26" t="s">
        <v>1</v>
      </c>
      <c r="V310" s="26" t="s">
        <v>909</v>
      </c>
      <c r="W310" s="204">
        <f t="shared" ca="1" si="9"/>
        <v>1</v>
      </c>
      <c r="X310" s="207" t="str">
        <f ca="1">_xlfn.XLOOKUP(H310,[2]Tranches!$D$3:$D$63,[2]Tranches!$E$3:$E$63,0,0)</f>
        <v>20-24</v>
      </c>
      <c r="Y310" s="207" t="str">
        <f ca="1">_xlfn.XLOOKUP(W310,[2]Tranches!$G$3:$G$63,[2]Tranches!$H$3:$H$63,0,0)</f>
        <v>0-4</v>
      </c>
    </row>
    <row r="311" spans="1:25">
      <c r="A311" s="35" t="s">
        <v>167</v>
      </c>
      <c r="B311" s="26" t="s">
        <v>1422</v>
      </c>
      <c r="C311" s="26" t="str">
        <f>"6337"</f>
        <v>6337</v>
      </c>
      <c r="D311" t="str">
        <f>"COULIBALY"</f>
        <v>COULIBALY</v>
      </c>
      <c r="E311" t="str">
        <f>"ICHAKA"</f>
        <v>ICHAKA</v>
      </c>
      <c r="F311" t="str">
        <f t="shared" ref="F311:F318" si="13">"Masculin"</f>
        <v>Masculin</v>
      </c>
      <c r="G311" s="98">
        <v>37266</v>
      </c>
      <c r="H311" s="101">
        <f t="shared" ca="1" si="8"/>
        <v>24</v>
      </c>
      <c r="I311" s="100">
        <v>45733</v>
      </c>
      <c r="J311" s="26" t="s">
        <v>13</v>
      </c>
      <c r="K311" s="26" t="str">
        <f t="shared" si="10"/>
        <v>TECHNIQUE</v>
      </c>
      <c r="L311" s="26" t="str">
        <f t="shared" si="11"/>
        <v>FORMATION TECHNIQUE</v>
      </c>
      <c r="M311" s="26" t="s">
        <v>630</v>
      </c>
      <c r="N311" s="26" t="s">
        <v>1347</v>
      </c>
      <c r="O311" s="98">
        <v>45733</v>
      </c>
      <c r="P311" s="26" t="str">
        <f t="shared" si="12"/>
        <v>B00D800CDFZZZ</v>
      </c>
      <c r="Q311" s="26" t="s">
        <v>1320</v>
      </c>
      <c r="R311" s="26" t="s">
        <v>137</v>
      </c>
      <c r="S311" s="26" t="s">
        <v>676</v>
      </c>
      <c r="T311" s="98">
        <v>45916</v>
      </c>
      <c r="U311" s="26" t="s">
        <v>1</v>
      </c>
      <c r="V311" s="26" t="s">
        <v>909</v>
      </c>
      <c r="W311" s="204">
        <f t="shared" ca="1" si="9"/>
        <v>1</v>
      </c>
      <c r="X311" s="207" t="str">
        <f ca="1">_xlfn.XLOOKUP(H311,[2]Tranches!$D$3:$D$63,[2]Tranches!$E$3:$E$63,0,0)</f>
        <v>20-24</v>
      </c>
      <c r="Y311" s="207" t="str">
        <f ca="1">_xlfn.XLOOKUP(W311,[2]Tranches!$G$3:$G$63,[2]Tranches!$H$3:$H$63,0,0)</f>
        <v>0-4</v>
      </c>
    </row>
    <row r="312" spans="1:25">
      <c r="A312" s="35" t="s">
        <v>167</v>
      </c>
      <c r="B312" s="26" t="s">
        <v>1423</v>
      </c>
      <c r="C312" s="26" t="str">
        <f>"6338"</f>
        <v>6338</v>
      </c>
      <c r="D312" t="str">
        <f>"DIARRA"</f>
        <v>DIARRA</v>
      </c>
      <c r="E312" t="str">
        <f>"BEIDY"</f>
        <v>BEIDY</v>
      </c>
      <c r="F312" t="str">
        <f t="shared" si="13"/>
        <v>Masculin</v>
      </c>
      <c r="G312" s="98">
        <v>38177</v>
      </c>
      <c r="H312" s="101">
        <f t="shared" ca="1" si="8"/>
        <v>21</v>
      </c>
      <c r="I312" s="100">
        <v>45733</v>
      </c>
      <c r="J312" s="26" t="s">
        <v>13</v>
      </c>
      <c r="K312" s="26" t="str">
        <f t="shared" si="10"/>
        <v>TECHNIQUE</v>
      </c>
      <c r="L312" s="26" t="str">
        <f t="shared" si="11"/>
        <v>FORMATION TECHNIQUE</v>
      </c>
      <c r="M312" s="26" t="s">
        <v>630</v>
      </c>
      <c r="N312" s="26" t="s">
        <v>1347</v>
      </c>
      <c r="O312" s="98">
        <v>45733</v>
      </c>
      <c r="P312" s="26" t="str">
        <f t="shared" si="12"/>
        <v>B00D800CDFZZZ</v>
      </c>
      <c r="Q312" s="26" t="s">
        <v>1320</v>
      </c>
      <c r="R312" s="26" t="s">
        <v>137</v>
      </c>
      <c r="S312" s="26" t="s">
        <v>676</v>
      </c>
      <c r="T312" s="98">
        <v>45916</v>
      </c>
      <c r="U312" s="26" t="s">
        <v>1</v>
      </c>
      <c r="V312" s="26" t="s">
        <v>909</v>
      </c>
      <c r="W312" s="204">
        <f t="shared" ca="1" si="9"/>
        <v>1</v>
      </c>
      <c r="X312" s="207" t="str">
        <f ca="1">_xlfn.XLOOKUP(H312,[2]Tranches!$D$3:$D$63,[2]Tranches!$E$3:$E$63,0,0)</f>
        <v>20-24</v>
      </c>
      <c r="Y312" s="207" t="str">
        <f ca="1">_xlfn.XLOOKUP(W312,[2]Tranches!$G$3:$G$63,[2]Tranches!$H$3:$H$63,0,0)</f>
        <v>0-4</v>
      </c>
    </row>
    <row r="313" spans="1:25">
      <c r="A313" s="35" t="s">
        <v>167</v>
      </c>
      <c r="B313" s="26" t="s">
        <v>1424</v>
      </c>
      <c r="C313" s="26" t="str">
        <f>"6346"</f>
        <v>6346</v>
      </c>
      <c r="D313" t="str">
        <f>"TRAORE"</f>
        <v>TRAORE</v>
      </c>
      <c r="E313" t="str">
        <f>"SEYDOU"</f>
        <v>SEYDOU</v>
      </c>
      <c r="F313" t="str">
        <f t="shared" si="13"/>
        <v>Masculin</v>
      </c>
      <c r="G313" s="98">
        <v>35658</v>
      </c>
      <c r="H313" s="101">
        <f t="shared" ca="1" si="8"/>
        <v>28</v>
      </c>
      <c r="I313" s="100">
        <v>45733</v>
      </c>
      <c r="J313" s="26" t="s">
        <v>13</v>
      </c>
      <c r="K313" s="26" t="str">
        <f t="shared" si="10"/>
        <v>TECHNIQUE</v>
      </c>
      <c r="L313" s="26" t="str">
        <f t="shared" si="11"/>
        <v>FORMATION TECHNIQUE</v>
      </c>
      <c r="M313" s="26" t="s">
        <v>630</v>
      </c>
      <c r="N313" s="26" t="s">
        <v>1347</v>
      </c>
      <c r="O313" s="98">
        <v>45733</v>
      </c>
      <c r="P313" s="26" t="str">
        <f t="shared" si="12"/>
        <v>B00D800CDFZZZ</v>
      </c>
      <c r="Q313" s="26" t="s">
        <v>1320</v>
      </c>
      <c r="R313" s="26" t="s">
        <v>137</v>
      </c>
      <c r="S313" s="26" t="s">
        <v>676</v>
      </c>
      <c r="T313" s="98">
        <v>45916</v>
      </c>
      <c r="U313" s="26" t="s">
        <v>1</v>
      </c>
      <c r="V313" s="26" t="s">
        <v>909</v>
      </c>
      <c r="W313" s="204">
        <f t="shared" ca="1" si="9"/>
        <v>1</v>
      </c>
      <c r="X313" s="207" t="str">
        <f ca="1">_xlfn.XLOOKUP(H313,[2]Tranches!$D$3:$D$63,[2]Tranches!$E$3:$E$63,0,0)</f>
        <v>25-29</v>
      </c>
      <c r="Y313" s="207" t="str">
        <f ca="1">_xlfn.XLOOKUP(W313,[2]Tranches!$G$3:$G$63,[2]Tranches!$H$3:$H$63,0,0)</f>
        <v>0-4</v>
      </c>
    </row>
    <row r="314" spans="1:25">
      <c r="A314" s="35" t="s">
        <v>167</v>
      </c>
      <c r="B314" s="26" t="s">
        <v>1425</v>
      </c>
      <c r="C314" s="26" t="str">
        <f>"6339"</f>
        <v>6339</v>
      </c>
      <c r="D314" t="str">
        <f>"KEITA"</f>
        <v>KEITA</v>
      </c>
      <c r="E314" t="str">
        <f>"MAMBY MAMADOU"</f>
        <v>MAMBY MAMADOU</v>
      </c>
      <c r="F314" t="str">
        <f t="shared" si="13"/>
        <v>Masculin</v>
      </c>
      <c r="G314" s="98">
        <v>38309</v>
      </c>
      <c r="H314" s="101">
        <f t="shared" ca="1" si="8"/>
        <v>21</v>
      </c>
      <c r="I314" s="100">
        <v>45733</v>
      </c>
      <c r="J314" s="26" t="s">
        <v>13</v>
      </c>
      <c r="K314" s="26" t="str">
        <f t="shared" si="10"/>
        <v>TECHNIQUE</v>
      </c>
      <c r="L314" s="26" t="str">
        <f t="shared" si="11"/>
        <v>FORMATION TECHNIQUE</v>
      </c>
      <c r="M314" s="26" t="s">
        <v>630</v>
      </c>
      <c r="N314" s="26" t="s">
        <v>1347</v>
      </c>
      <c r="O314" s="98">
        <v>45733</v>
      </c>
      <c r="P314" s="26" t="str">
        <f t="shared" si="12"/>
        <v>B00D800CDFZZZ</v>
      </c>
      <c r="Q314" s="26" t="s">
        <v>1320</v>
      </c>
      <c r="R314" s="26" t="s">
        <v>137</v>
      </c>
      <c r="S314" s="26" t="s">
        <v>676</v>
      </c>
      <c r="T314" s="98">
        <v>45916</v>
      </c>
      <c r="U314" s="26" t="s">
        <v>1</v>
      </c>
      <c r="V314" s="26" t="s">
        <v>909</v>
      </c>
      <c r="W314" s="204">
        <f t="shared" ca="1" si="9"/>
        <v>1</v>
      </c>
      <c r="X314" s="207" t="str">
        <f ca="1">_xlfn.XLOOKUP(H314,[2]Tranches!$D$3:$D$63,[2]Tranches!$E$3:$E$63,0,0)</f>
        <v>20-24</v>
      </c>
      <c r="Y314" s="207" t="str">
        <f ca="1">_xlfn.XLOOKUP(W314,[2]Tranches!$G$3:$G$63,[2]Tranches!$H$3:$H$63,0,0)</f>
        <v>0-4</v>
      </c>
    </row>
    <row r="315" spans="1:25">
      <c r="A315" s="35" t="s">
        <v>167</v>
      </c>
      <c r="B315" s="26" t="s">
        <v>1426</v>
      </c>
      <c r="C315" s="26" t="str">
        <f>"6340"</f>
        <v>6340</v>
      </c>
      <c r="D315" t="str">
        <f>"BALAYIRA"</f>
        <v>BALAYIRA</v>
      </c>
      <c r="E315" t="str">
        <f>"BAKARY"</f>
        <v>BAKARY</v>
      </c>
      <c r="F315" t="str">
        <f t="shared" si="13"/>
        <v>Masculin</v>
      </c>
      <c r="G315" s="98">
        <v>37167</v>
      </c>
      <c r="H315" s="101">
        <f t="shared" ref="H315:H339" ca="1" si="14">DATEDIF(G315,TODAY(),"y")</f>
        <v>24</v>
      </c>
      <c r="I315" s="100">
        <v>45733</v>
      </c>
      <c r="J315" s="26" t="s">
        <v>13</v>
      </c>
      <c r="K315" s="26" t="str">
        <f t="shared" si="10"/>
        <v>TECHNIQUE</v>
      </c>
      <c r="L315" s="26" t="str">
        <f t="shared" si="11"/>
        <v>FORMATION TECHNIQUE</v>
      </c>
      <c r="M315" s="26" t="s">
        <v>630</v>
      </c>
      <c r="N315" s="26" t="s">
        <v>1347</v>
      </c>
      <c r="O315" s="98">
        <v>45733</v>
      </c>
      <c r="P315" s="26" t="str">
        <f t="shared" si="12"/>
        <v>B00D800CDFZZZ</v>
      </c>
      <c r="Q315" s="26" t="s">
        <v>1320</v>
      </c>
      <c r="R315" s="26" t="s">
        <v>137</v>
      </c>
      <c r="S315" s="26" t="s">
        <v>676</v>
      </c>
      <c r="T315" s="98">
        <v>45916</v>
      </c>
      <c r="U315" s="26" t="s">
        <v>1</v>
      </c>
      <c r="V315" s="26" t="s">
        <v>909</v>
      </c>
      <c r="W315" s="204">
        <f t="shared" ref="W315:W328" ca="1" si="15">DATEDIF(I315,TODAY(),"y")</f>
        <v>1</v>
      </c>
      <c r="X315" s="207" t="str">
        <f ca="1">_xlfn.XLOOKUP(H315,[2]Tranches!$D$3:$D$63,[2]Tranches!$E$3:$E$63,0,0)</f>
        <v>20-24</v>
      </c>
      <c r="Y315" s="207" t="str">
        <f ca="1">_xlfn.XLOOKUP(W315,[2]Tranches!$G$3:$G$63,[2]Tranches!$H$3:$H$63,0,0)</f>
        <v>0-4</v>
      </c>
    </row>
    <row r="316" spans="1:25">
      <c r="A316" s="35" t="s">
        <v>167</v>
      </c>
      <c r="B316" s="26" t="s">
        <v>1427</v>
      </c>
      <c r="C316" s="26" t="str">
        <f>"6341"</f>
        <v>6341</v>
      </c>
      <c r="D316" t="str">
        <f>"SANOGO"</f>
        <v>SANOGO</v>
      </c>
      <c r="E316" t="str">
        <f>"LAMINE"</f>
        <v>LAMINE</v>
      </c>
      <c r="F316" t="str">
        <f t="shared" si="13"/>
        <v>Masculin</v>
      </c>
      <c r="G316" s="98">
        <v>35718</v>
      </c>
      <c r="H316" s="101">
        <f t="shared" ca="1" si="14"/>
        <v>28</v>
      </c>
      <c r="I316" s="100">
        <v>45733</v>
      </c>
      <c r="J316" s="26" t="s">
        <v>13</v>
      </c>
      <c r="K316" s="26" t="str">
        <f t="shared" si="10"/>
        <v>TECHNIQUE</v>
      </c>
      <c r="L316" s="26" t="str">
        <f t="shared" si="11"/>
        <v>FORMATION TECHNIQUE</v>
      </c>
      <c r="M316" s="26" t="s">
        <v>630</v>
      </c>
      <c r="N316" s="26" t="s">
        <v>1347</v>
      </c>
      <c r="O316" s="98">
        <v>45733</v>
      </c>
      <c r="P316" s="26" t="str">
        <f t="shared" si="12"/>
        <v>B00D800CDFZZZ</v>
      </c>
      <c r="Q316" s="26" t="s">
        <v>1320</v>
      </c>
      <c r="R316" s="26" t="s">
        <v>137</v>
      </c>
      <c r="S316" s="26" t="s">
        <v>676</v>
      </c>
      <c r="T316" s="98">
        <v>45916</v>
      </c>
      <c r="U316" s="26" t="s">
        <v>1</v>
      </c>
      <c r="V316" s="26" t="s">
        <v>909</v>
      </c>
      <c r="W316" s="204">
        <f t="shared" ca="1" si="15"/>
        <v>1</v>
      </c>
      <c r="X316" s="207" t="str">
        <f ca="1">_xlfn.XLOOKUP(H316,[2]Tranches!$D$3:$D$63,[2]Tranches!$E$3:$E$63,0,0)</f>
        <v>25-29</v>
      </c>
      <c r="Y316" s="207" t="str">
        <f ca="1">_xlfn.XLOOKUP(W316,[2]Tranches!$G$3:$G$63,[2]Tranches!$H$3:$H$63,0,0)</f>
        <v>0-4</v>
      </c>
    </row>
    <row r="317" spans="1:25">
      <c r="A317" s="35" t="s">
        <v>167</v>
      </c>
      <c r="B317" s="26" t="s">
        <v>1429</v>
      </c>
      <c r="C317" s="26" t="str">
        <f>"6344"</f>
        <v>6344</v>
      </c>
      <c r="D317" t="str">
        <f>"DABA"</f>
        <v>DABA</v>
      </c>
      <c r="E317" t="str">
        <f>"ISSA"</f>
        <v>ISSA</v>
      </c>
      <c r="F317" t="str">
        <f t="shared" si="13"/>
        <v>Masculin</v>
      </c>
      <c r="G317" s="98">
        <v>37261</v>
      </c>
      <c r="H317" s="101">
        <f t="shared" ca="1" si="14"/>
        <v>24</v>
      </c>
      <c r="I317" s="100">
        <v>45733</v>
      </c>
      <c r="J317" s="26" t="s">
        <v>13</v>
      </c>
      <c r="K317" s="26" t="str">
        <f t="shared" si="10"/>
        <v>TECHNIQUE</v>
      </c>
      <c r="L317" s="26" t="str">
        <f t="shared" si="11"/>
        <v>FORMATION TECHNIQUE</v>
      </c>
      <c r="M317" s="26" t="s">
        <v>630</v>
      </c>
      <c r="N317" s="26" t="s">
        <v>1347</v>
      </c>
      <c r="O317" s="98">
        <v>45733</v>
      </c>
      <c r="P317" s="26" t="str">
        <f t="shared" si="12"/>
        <v>B00D800CDFZZZ</v>
      </c>
      <c r="Q317" s="26" t="s">
        <v>1320</v>
      </c>
      <c r="R317" s="26" t="s">
        <v>137</v>
      </c>
      <c r="S317" s="26" t="s">
        <v>676</v>
      </c>
      <c r="T317" s="98">
        <v>45916</v>
      </c>
      <c r="U317" s="26" t="s">
        <v>1</v>
      </c>
      <c r="V317" s="26" t="s">
        <v>909</v>
      </c>
      <c r="W317" s="204">
        <f t="shared" ca="1" si="15"/>
        <v>1</v>
      </c>
      <c r="X317" s="207" t="str">
        <f ca="1">_xlfn.XLOOKUP(H317,[2]Tranches!$D$3:$D$63,[2]Tranches!$E$3:$E$63,0,0)</f>
        <v>20-24</v>
      </c>
      <c r="Y317" s="207" t="str">
        <f ca="1">_xlfn.XLOOKUP(W317,[2]Tranches!$G$3:$G$63,[2]Tranches!$H$3:$H$63,0,0)</f>
        <v>0-4</v>
      </c>
    </row>
    <row r="318" spans="1:25">
      <c r="A318" s="35" t="s">
        <v>167</v>
      </c>
      <c r="B318" s="26" t="s">
        <v>1430</v>
      </c>
      <c r="C318" s="26" t="str">
        <f>"6345"</f>
        <v>6345</v>
      </c>
      <c r="D318" t="str">
        <f>"FOFANA"</f>
        <v>FOFANA</v>
      </c>
      <c r="E318" t="str">
        <f>"BOURAMA"</f>
        <v>BOURAMA</v>
      </c>
      <c r="F318" t="str">
        <f t="shared" si="13"/>
        <v>Masculin</v>
      </c>
      <c r="G318" s="98">
        <v>37331</v>
      </c>
      <c r="H318" s="101">
        <f t="shared" ca="1" si="14"/>
        <v>24</v>
      </c>
      <c r="I318" s="100">
        <v>45733</v>
      </c>
      <c r="J318" s="26" t="s">
        <v>13</v>
      </c>
      <c r="K318" s="26" t="str">
        <f t="shared" si="10"/>
        <v>TECHNIQUE</v>
      </c>
      <c r="L318" s="26" t="str">
        <f t="shared" si="11"/>
        <v>FORMATION TECHNIQUE</v>
      </c>
      <c r="M318" s="26" t="s">
        <v>630</v>
      </c>
      <c r="N318" s="26" t="s">
        <v>1347</v>
      </c>
      <c r="O318" s="98">
        <v>45733</v>
      </c>
      <c r="P318" s="26" t="str">
        <f t="shared" si="12"/>
        <v>B00D800CDFZZZ</v>
      </c>
      <c r="Q318" s="26" t="s">
        <v>1320</v>
      </c>
      <c r="R318" s="26" t="s">
        <v>137</v>
      </c>
      <c r="S318" s="26" t="s">
        <v>676</v>
      </c>
      <c r="T318" s="98">
        <v>45916</v>
      </c>
      <c r="U318" s="26" t="s">
        <v>1</v>
      </c>
      <c r="V318" s="26" t="s">
        <v>909</v>
      </c>
      <c r="W318" s="204">
        <f t="shared" ca="1" si="15"/>
        <v>1</v>
      </c>
      <c r="X318" s="207" t="str">
        <f ca="1">_xlfn.XLOOKUP(H318,[2]Tranches!$D$3:$D$63,[2]Tranches!$E$3:$E$63,0,0)</f>
        <v>20-24</v>
      </c>
      <c r="Y318" s="207" t="str">
        <f ca="1">_xlfn.XLOOKUP(W318,[2]Tranches!$G$3:$G$63,[2]Tranches!$H$3:$H$63,0,0)</f>
        <v>0-4</v>
      </c>
    </row>
    <row r="319" spans="1:25">
      <c r="A319" s="35" t="s">
        <v>167</v>
      </c>
      <c r="B319" s="26" t="s">
        <v>614</v>
      </c>
      <c r="C319" s="26" t="s">
        <v>1182</v>
      </c>
      <c r="D319" t="s">
        <v>615</v>
      </c>
      <c r="E319" t="s">
        <v>890</v>
      </c>
      <c r="F319" t="s">
        <v>675</v>
      </c>
      <c r="G319" s="98">
        <v>30556</v>
      </c>
      <c r="H319" s="101">
        <f t="shared" ca="1" si="14"/>
        <v>42</v>
      </c>
      <c r="I319" s="100">
        <v>44105</v>
      </c>
      <c r="J319" s="26" t="s">
        <v>13</v>
      </c>
      <c r="K319" s="26" t="s">
        <v>218</v>
      </c>
      <c r="L319" s="26" t="s">
        <v>218</v>
      </c>
      <c r="M319" s="26" t="s">
        <v>263</v>
      </c>
      <c r="N319" s="26" t="s">
        <v>232</v>
      </c>
      <c r="O319" s="98">
        <v>44105</v>
      </c>
      <c r="P319" s="26" t="s">
        <v>616</v>
      </c>
      <c r="Q319" s="26" t="s">
        <v>1319</v>
      </c>
      <c r="R319" s="26" t="s">
        <v>135</v>
      </c>
      <c r="S319" s="26" t="s">
        <v>174</v>
      </c>
      <c r="T319" s="98" t="s">
        <v>674</v>
      </c>
      <c r="U319" s="26" t="s">
        <v>907</v>
      </c>
      <c r="V319" s="26" t="s">
        <v>1302</v>
      </c>
      <c r="W319" s="204">
        <f t="shared" ca="1" si="15"/>
        <v>5</v>
      </c>
      <c r="X319" s="207" t="str">
        <f ca="1">_xlfn.XLOOKUP(H319,[2]Tranches!$D$3:$D$63,[2]Tranches!$E$3:$E$63,0,0)</f>
        <v>40-44</v>
      </c>
      <c r="Y319" s="207" t="str">
        <f ca="1">_xlfn.XLOOKUP(W319,[2]Tranches!$G$3:$G$63,[2]Tranches!$H$3:$H$63,0,0)</f>
        <v>05-09</v>
      </c>
    </row>
    <row r="320" spans="1:25">
      <c r="A320" s="35" t="s">
        <v>167</v>
      </c>
      <c r="B320" s="26" t="s">
        <v>617</v>
      </c>
      <c r="C320" s="26" t="s">
        <v>908</v>
      </c>
      <c r="D320" t="s">
        <v>618</v>
      </c>
      <c r="E320" t="s">
        <v>891</v>
      </c>
      <c r="F320" t="s">
        <v>675</v>
      </c>
      <c r="G320" s="98">
        <v>24380</v>
      </c>
      <c r="H320" s="101">
        <f t="shared" ca="1" si="14"/>
        <v>59</v>
      </c>
      <c r="I320" s="100">
        <v>44142</v>
      </c>
      <c r="J320" s="26" t="s">
        <v>13</v>
      </c>
      <c r="K320" s="26" t="s">
        <v>378</v>
      </c>
      <c r="L320" s="26" t="s">
        <v>906</v>
      </c>
      <c r="M320" s="26" t="s">
        <v>450</v>
      </c>
      <c r="N320" s="26" t="s">
        <v>451</v>
      </c>
      <c r="O320" s="98">
        <v>44142</v>
      </c>
      <c r="P320" s="26" t="s">
        <v>619</v>
      </c>
      <c r="Q320" s="26" t="s">
        <v>1338</v>
      </c>
      <c r="R320" s="26" t="s">
        <v>135</v>
      </c>
      <c r="S320" s="26" t="s">
        <v>174</v>
      </c>
      <c r="T320" s="98" t="s">
        <v>674</v>
      </c>
      <c r="U320" s="26" t="s">
        <v>907</v>
      </c>
      <c r="V320" s="26" t="s">
        <v>1303</v>
      </c>
      <c r="W320" s="204">
        <f t="shared" ca="1" si="15"/>
        <v>5</v>
      </c>
      <c r="X320" s="207" t="str">
        <f ca="1">_xlfn.XLOOKUP(H320,[2]Tranches!$D$3:$D$63,[2]Tranches!$E$3:$E$63,0,0)</f>
        <v>55-59</v>
      </c>
      <c r="Y320" s="207" t="str">
        <f ca="1">_xlfn.XLOOKUP(W320,[2]Tranches!$G$3:$G$63,[2]Tranches!$H$3:$H$63,0,0)</f>
        <v>05-09</v>
      </c>
    </row>
    <row r="321" spans="1:25">
      <c r="A321" s="35" t="s">
        <v>167</v>
      </c>
      <c r="B321" s="26" t="s">
        <v>620</v>
      </c>
      <c r="C321" s="26" t="s">
        <v>1223</v>
      </c>
      <c r="D321" t="s">
        <v>621</v>
      </c>
      <c r="E321" t="s">
        <v>892</v>
      </c>
      <c r="F321" t="s">
        <v>675</v>
      </c>
      <c r="G321" s="98">
        <v>29070</v>
      </c>
      <c r="H321" s="101">
        <f t="shared" ca="1" si="14"/>
        <v>46</v>
      </c>
      <c r="I321" s="100">
        <v>44929</v>
      </c>
      <c r="J321" s="26" t="s">
        <v>13</v>
      </c>
      <c r="K321" s="26" t="s">
        <v>183</v>
      </c>
      <c r="L321" s="26" t="s">
        <v>184</v>
      </c>
      <c r="M321" s="26" t="s">
        <v>622</v>
      </c>
      <c r="N321" s="26" t="s">
        <v>623</v>
      </c>
      <c r="O321" s="98">
        <v>44929</v>
      </c>
      <c r="P321" s="26" t="s">
        <v>198</v>
      </c>
      <c r="Q321" s="26" t="s">
        <v>1319</v>
      </c>
      <c r="R321" s="26" t="s">
        <v>135</v>
      </c>
      <c r="S321" s="26" t="s">
        <v>174</v>
      </c>
      <c r="T321" s="98" t="s">
        <v>674</v>
      </c>
      <c r="U321" s="26" t="s">
        <v>907</v>
      </c>
      <c r="V321" s="26" t="s">
        <v>1222</v>
      </c>
      <c r="W321" s="204">
        <f t="shared" ca="1" si="15"/>
        <v>3</v>
      </c>
      <c r="X321" s="207" t="str">
        <f ca="1">_xlfn.XLOOKUP(H321,[2]Tranches!$D$3:$D$63,[2]Tranches!$E$3:$E$63,0,0)</f>
        <v>45-49</v>
      </c>
      <c r="Y321" s="207" t="str">
        <f ca="1">_xlfn.XLOOKUP(W321,[2]Tranches!$G$3:$G$63,[2]Tranches!$H$3:$H$63,0,0)</f>
        <v>0-4</v>
      </c>
    </row>
    <row r="322" spans="1:25">
      <c r="A322" s="35" t="s">
        <v>167</v>
      </c>
      <c r="B322" s="26" t="s">
        <v>624</v>
      </c>
      <c r="C322" s="26" t="s">
        <v>924</v>
      </c>
      <c r="D322" t="s">
        <v>923</v>
      </c>
      <c r="E322" t="s">
        <v>893</v>
      </c>
      <c r="F322" t="s">
        <v>675</v>
      </c>
      <c r="G322" s="98">
        <v>29297</v>
      </c>
      <c r="H322" s="101">
        <f t="shared" ca="1" si="14"/>
        <v>46</v>
      </c>
      <c r="I322" s="100">
        <v>45139</v>
      </c>
      <c r="J322" s="26" t="s">
        <v>13</v>
      </c>
      <c r="K322" s="26" t="s">
        <v>183</v>
      </c>
      <c r="L322" s="26" t="s">
        <v>227</v>
      </c>
      <c r="M322" s="26" t="s">
        <v>625</v>
      </c>
      <c r="N322" s="26" t="s">
        <v>626</v>
      </c>
      <c r="O322" s="98">
        <v>45139</v>
      </c>
      <c r="P322" s="26" t="s">
        <v>198</v>
      </c>
      <c r="Q322" s="26" t="s">
        <v>1320</v>
      </c>
      <c r="R322" s="26" t="s">
        <v>135</v>
      </c>
      <c r="S322" s="26" t="s">
        <v>174</v>
      </c>
      <c r="T322" s="98">
        <v>45688</v>
      </c>
      <c r="U322" s="26" t="s">
        <v>907</v>
      </c>
      <c r="V322" s="26" t="s">
        <v>1304</v>
      </c>
      <c r="W322" s="204">
        <f t="shared" ca="1" si="15"/>
        <v>2</v>
      </c>
      <c r="X322" s="207" t="str">
        <f ca="1">_xlfn.XLOOKUP(H322,[2]Tranches!$D$3:$D$63,[2]Tranches!$E$3:$E$63,0,0)</f>
        <v>45-49</v>
      </c>
      <c r="Y322" s="207" t="str">
        <f ca="1">_xlfn.XLOOKUP(W322,[2]Tranches!$G$3:$G$63,[2]Tranches!$H$3:$H$63,0,0)</f>
        <v>0-4</v>
      </c>
    </row>
    <row r="323" spans="1:25">
      <c r="A323" s="35" t="s">
        <v>17873</v>
      </c>
      <c r="B323" s="26" t="s">
        <v>656</v>
      </c>
      <c r="C323" s="26" t="s">
        <v>1293</v>
      </c>
      <c r="D323" t="s">
        <v>657</v>
      </c>
      <c r="E323" t="s">
        <v>895</v>
      </c>
      <c r="F323" t="s">
        <v>675</v>
      </c>
      <c r="G323" s="98">
        <v>32487</v>
      </c>
      <c r="H323" s="101">
        <f t="shared" ca="1" si="14"/>
        <v>37</v>
      </c>
      <c r="I323" s="100">
        <v>45278</v>
      </c>
      <c r="J323" s="26" t="s">
        <v>13</v>
      </c>
      <c r="K323" s="26" t="s">
        <v>243</v>
      </c>
      <c r="L323" s="26" t="s">
        <v>227</v>
      </c>
      <c r="M323" s="26" t="s">
        <v>658</v>
      </c>
      <c r="N323" s="26" t="s">
        <v>659</v>
      </c>
      <c r="O323" s="98">
        <v>45278</v>
      </c>
      <c r="P323" s="26" t="s">
        <v>291</v>
      </c>
      <c r="Q323" s="26" t="s">
        <v>248</v>
      </c>
      <c r="R323" s="26" t="s">
        <v>135</v>
      </c>
      <c r="S323" s="26" t="s">
        <v>174</v>
      </c>
      <c r="T323" s="98" t="s">
        <v>674</v>
      </c>
      <c r="U323" s="26" t="s">
        <v>907</v>
      </c>
      <c r="V323" s="26" t="s">
        <v>1083</v>
      </c>
      <c r="W323" s="204">
        <f t="shared" ca="1" si="15"/>
        <v>2</v>
      </c>
      <c r="X323" s="207" t="str">
        <f ca="1">_xlfn.XLOOKUP(H323,[2]Tranches!$D$3:$D$63,[2]Tranches!$E$3:$E$63,0,0)</f>
        <v>35-39</v>
      </c>
      <c r="Y323" s="207" t="str">
        <f ca="1">_xlfn.XLOOKUP(W323,[2]Tranches!$G$3:$G$63,[2]Tranches!$H$3:$H$63,0,0)</f>
        <v>0-4</v>
      </c>
    </row>
    <row r="324" spans="1:25">
      <c r="A324" s="35" t="s">
        <v>17873</v>
      </c>
      <c r="B324" s="26" t="s">
        <v>660</v>
      </c>
      <c r="C324" s="26" t="s">
        <v>916</v>
      </c>
      <c r="D324" t="s">
        <v>661</v>
      </c>
      <c r="E324" t="s">
        <v>896</v>
      </c>
      <c r="F324" t="s">
        <v>675</v>
      </c>
      <c r="G324" s="98">
        <v>29403</v>
      </c>
      <c r="H324" s="101">
        <f t="shared" ca="1" si="14"/>
        <v>45</v>
      </c>
      <c r="I324" s="100">
        <v>45334</v>
      </c>
      <c r="J324" s="26" t="s">
        <v>13</v>
      </c>
      <c r="K324" s="26" t="s">
        <v>218</v>
      </c>
      <c r="L324" s="26" t="s">
        <v>218</v>
      </c>
      <c r="M324" s="26" t="s">
        <v>536</v>
      </c>
      <c r="N324" s="26" t="s">
        <v>915</v>
      </c>
      <c r="O324" s="98">
        <v>45334</v>
      </c>
      <c r="P324" s="26" t="s">
        <v>221</v>
      </c>
      <c r="Q324" s="26" t="s">
        <v>1319</v>
      </c>
      <c r="R324" s="26" t="s">
        <v>135</v>
      </c>
      <c r="S324" s="26" t="s">
        <v>587</v>
      </c>
      <c r="T324" s="98">
        <v>45699</v>
      </c>
      <c r="U324" s="26" t="s">
        <v>907</v>
      </c>
      <c r="V324" s="26" t="s">
        <v>914</v>
      </c>
      <c r="W324" s="204">
        <f t="shared" ca="1" si="15"/>
        <v>2</v>
      </c>
      <c r="X324" s="207" t="str">
        <f ca="1">_xlfn.XLOOKUP(H324,[2]Tranches!$D$3:$D$63,[2]Tranches!$E$3:$E$63,0,0)</f>
        <v>45-49</v>
      </c>
      <c r="Y324" s="207" t="str">
        <f ca="1">_xlfn.XLOOKUP(W324,[2]Tranches!$G$3:$G$63,[2]Tranches!$H$3:$H$63,0,0)</f>
        <v>0-4</v>
      </c>
    </row>
    <row r="325" spans="1:25">
      <c r="A325" s="35" t="s">
        <v>17873</v>
      </c>
      <c r="B325" s="26" t="s">
        <v>662</v>
      </c>
      <c r="C325" s="26" t="s">
        <v>1191</v>
      </c>
      <c r="D325" t="s">
        <v>301</v>
      </c>
      <c r="E325" t="s">
        <v>897</v>
      </c>
      <c r="F325" t="s">
        <v>675</v>
      </c>
      <c r="G325" s="98">
        <v>26061</v>
      </c>
      <c r="H325" s="101">
        <f t="shared" ca="1" si="14"/>
        <v>54</v>
      </c>
      <c r="I325" s="100">
        <v>45352</v>
      </c>
      <c r="J325" s="26" t="s">
        <v>13</v>
      </c>
      <c r="K325" s="26" t="s">
        <v>227</v>
      </c>
      <c r="L325" s="26" t="s">
        <v>227</v>
      </c>
      <c r="M325" s="26" t="s">
        <v>663</v>
      </c>
      <c r="N325" s="26" t="s">
        <v>664</v>
      </c>
      <c r="O325" s="98">
        <v>45352</v>
      </c>
      <c r="P325" s="26" t="s">
        <v>181</v>
      </c>
      <c r="Q325" s="26" t="s">
        <v>1345</v>
      </c>
      <c r="R325" s="26" t="s">
        <v>665</v>
      </c>
      <c r="S325" s="26" t="s">
        <v>174</v>
      </c>
      <c r="T325" s="98" t="s">
        <v>674</v>
      </c>
      <c r="U325" s="26" t="s">
        <v>907</v>
      </c>
      <c r="V325" s="26" t="s">
        <v>909</v>
      </c>
      <c r="W325" s="204">
        <f t="shared" ca="1" si="15"/>
        <v>2</v>
      </c>
      <c r="X325" s="207" t="str">
        <f ca="1">_xlfn.XLOOKUP(H325,[2]Tranches!$D$3:$D$63,[2]Tranches!$E$3:$E$63,0,0)</f>
        <v>50-54</v>
      </c>
      <c r="Y325" s="207" t="str">
        <f ca="1">_xlfn.XLOOKUP(W325,[2]Tranches!$G$3:$G$63,[2]Tranches!$H$3:$H$63,0,0)</f>
        <v>0-4</v>
      </c>
    </row>
    <row r="326" spans="1:25">
      <c r="A326" s="35" t="s">
        <v>17873</v>
      </c>
      <c r="B326" s="26" t="s">
        <v>668</v>
      </c>
      <c r="C326" s="26" t="s">
        <v>1185</v>
      </c>
      <c r="D326" t="s">
        <v>669</v>
      </c>
      <c r="E326" t="s">
        <v>898</v>
      </c>
      <c r="F326" t="s">
        <v>675</v>
      </c>
      <c r="G326" s="98">
        <v>24597</v>
      </c>
      <c r="H326" s="101">
        <f t="shared" ca="1" si="14"/>
        <v>58</v>
      </c>
      <c r="I326" s="100">
        <v>45575</v>
      </c>
      <c r="J326" s="26" t="s">
        <v>13</v>
      </c>
      <c r="K326" s="26" t="s">
        <v>218</v>
      </c>
      <c r="L326" s="26" t="s">
        <v>218</v>
      </c>
      <c r="M326" s="26" t="s">
        <v>263</v>
      </c>
      <c r="N326" s="26" t="s">
        <v>1184</v>
      </c>
      <c r="O326" s="98">
        <v>45575</v>
      </c>
      <c r="P326" s="26" t="s">
        <v>221</v>
      </c>
      <c r="Q326" s="26" t="s">
        <v>1321</v>
      </c>
      <c r="R326" s="26" t="s">
        <v>135</v>
      </c>
      <c r="S326" s="26" t="s">
        <v>587</v>
      </c>
      <c r="T326" s="98">
        <v>45910</v>
      </c>
      <c r="U326" s="26" t="s">
        <v>907</v>
      </c>
      <c r="V326" s="26" t="s">
        <v>1158</v>
      </c>
      <c r="W326" s="204">
        <f t="shared" ca="1" si="15"/>
        <v>1</v>
      </c>
      <c r="X326" s="207" t="str">
        <f ca="1">_xlfn.XLOOKUP(H326,[2]Tranches!$D$3:$D$63,[2]Tranches!$E$3:$E$63,0,0)</f>
        <v>55-59</v>
      </c>
      <c r="Y326" s="207" t="str">
        <f ca="1">_xlfn.XLOOKUP(W326,[2]Tranches!$G$3:$G$63,[2]Tranches!$H$3:$H$63,0,0)</f>
        <v>0-4</v>
      </c>
    </row>
    <row r="327" spans="1:25">
      <c r="A327" s="35" t="s">
        <v>17873</v>
      </c>
      <c r="B327" s="26" t="s">
        <v>670</v>
      </c>
      <c r="C327" s="26" t="s">
        <v>1149</v>
      </c>
      <c r="D327" t="s">
        <v>671</v>
      </c>
      <c r="E327" t="s">
        <v>899</v>
      </c>
      <c r="F327" t="s">
        <v>675</v>
      </c>
      <c r="G327" s="98">
        <v>31385</v>
      </c>
      <c r="H327" s="101">
        <f t="shared" ca="1" si="14"/>
        <v>40</v>
      </c>
      <c r="I327" s="100">
        <v>45597</v>
      </c>
      <c r="J327" s="26" t="s">
        <v>13</v>
      </c>
      <c r="K327" s="26" t="s">
        <v>378</v>
      </c>
      <c r="L327" s="26" t="s">
        <v>906</v>
      </c>
      <c r="M327" s="26" t="s">
        <v>925</v>
      </c>
      <c r="N327" s="26" t="s">
        <v>672</v>
      </c>
      <c r="O327" s="98">
        <v>45597</v>
      </c>
      <c r="P327" s="26" t="s">
        <v>452</v>
      </c>
      <c r="Q327" s="26" t="s">
        <v>1338</v>
      </c>
      <c r="R327" s="26" t="s">
        <v>135</v>
      </c>
      <c r="S327" s="26" t="s">
        <v>174</v>
      </c>
      <c r="T327" s="98" t="s">
        <v>674</v>
      </c>
      <c r="U327" s="26" t="s">
        <v>907</v>
      </c>
      <c r="V327" s="26" t="s">
        <v>914</v>
      </c>
      <c r="W327" s="204">
        <f t="shared" ca="1" si="15"/>
        <v>1</v>
      </c>
      <c r="X327" s="207" t="str">
        <f ca="1">_xlfn.XLOOKUP(H327,[2]Tranches!$D$3:$D$63,[2]Tranches!$E$3:$E$63,0,0)</f>
        <v>40-44</v>
      </c>
      <c r="Y327" s="207" t="str">
        <f ca="1">_xlfn.XLOOKUP(W327,[2]Tranches!$G$3:$G$63,[2]Tranches!$H$3:$H$63,0,0)</f>
        <v>0-4</v>
      </c>
    </row>
    <row r="328" spans="1:25">
      <c r="A328" s="35" t="s">
        <v>17873</v>
      </c>
      <c r="B328" s="26" t="s">
        <v>1295</v>
      </c>
      <c r="C328" s="26" t="s">
        <v>1309</v>
      </c>
      <c r="D328" t="s">
        <v>1310</v>
      </c>
      <c r="E328" t="s">
        <v>1310</v>
      </c>
      <c r="F328" t="s">
        <v>675</v>
      </c>
      <c r="G328" s="98">
        <v>34017</v>
      </c>
      <c r="H328" s="101">
        <f t="shared" ca="1" si="14"/>
        <v>33</v>
      </c>
      <c r="I328" s="100">
        <v>45617</v>
      </c>
      <c r="J328" s="26" t="s">
        <v>13</v>
      </c>
      <c r="K328" s="26" t="s">
        <v>218</v>
      </c>
      <c r="L328" s="26" t="s">
        <v>218</v>
      </c>
      <c r="M328" s="26" t="s">
        <v>263</v>
      </c>
      <c r="N328" s="26" t="s">
        <v>232</v>
      </c>
      <c r="O328" s="98">
        <v>45617</v>
      </c>
      <c r="P328" s="26" t="s">
        <v>619</v>
      </c>
      <c r="Q328" s="26" t="s">
        <v>1319</v>
      </c>
      <c r="R328" s="26" t="s">
        <v>135</v>
      </c>
      <c r="S328" s="26" t="s">
        <v>587</v>
      </c>
      <c r="T328" s="98">
        <v>45981</v>
      </c>
      <c r="U328" s="26" t="s">
        <v>907</v>
      </c>
      <c r="V328" s="26" t="s">
        <v>922</v>
      </c>
      <c r="W328" s="204">
        <f t="shared" ca="1" si="15"/>
        <v>1</v>
      </c>
      <c r="X328" s="207" t="str">
        <f ca="1">_xlfn.XLOOKUP(H328,[2]Tranches!$D$3:$D$63,[2]Tranches!$E$3:$E$63,0,0)</f>
        <v>30-34</v>
      </c>
      <c r="Y328" s="207" t="str">
        <f ca="1">_xlfn.XLOOKUP(W328,[2]Tranches!$G$3:$G$63,[2]Tranches!$H$3:$H$63,0,0)</f>
        <v>0-4</v>
      </c>
    </row>
    <row r="329" spans="1:25">
      <c r="A329" s="35" t="s">
        <v>17873</v>
      </c>
      <c r="B329" s="26" t="s">
        <v>1296</v>
      </c>
      <c r="C329" s="26" t="s">
        <v>1311</v>
      </c>
      <c r="D329" t="s">
        <v>1312</v>
      </c>
      <c r="E329" t="s">
        <v>900</v>
      </c>
      <c r="F329" t="s">
        <v>675</v>
      </c>
      <c r="G329" s="98">
        <v>27709</v>
      </c>
      <c r="H329" s="101">
        <f t="shared" ca="1" si="14"/>
        <v>50</v>
      </c>
      <c r="I329" s="100">
        <v>45617</v>
      </c>
      <c r="J329" s="26" t="s">
        <v>13</v>
      </c>
      <c r="K329" s="26" t="s">
        <v>218</v>
      </c>
      <c r="L329" s="26" t="s">
        <v>218</v>
      </c>
      <c r="M329" s="26" t="s">
        <v>263</v>
      </c>
      <c r="N329" s="26" t="s">
        <v>232</v>
      </c>
      <c r="O329" s="98">
        <v>45617</v>
      </c>
      <c r="P329" s="26" t="s">
        <v>619</v>
      </c>
      <c r="Q329" s="26" t="s">
        <v>1319</v>
      </c>
      <c r="R329" s="26" t="s">
        <v>135</v>
      </c>
      <c r="S329" s="26" t="s">
        <v>587</v>
      </c>
      <c r="T329" s="98">
        <v>45981</v>
      </c>
      <c r="U329" s="26" t="s">
        <v>907</v>
      </c>
      <c r="V329" s="26" t="s">
        <v>922</v>
      </c>
      <c r="W329" s="204">
        <v>0</v>
      </c>
      <c r="X329" s="207" t="str">
        <f ca="1">_xlfn.XLOOKUP(H329,[2]Tranches!$D$3:$D$63,[2]Tranches!$E$3:$E$63,0,0)</f>
        <v>50-54</v>
      </c>
      <c r="Y329" s="207" t="str">
        <f>_xlfn.XLOOKUP(W329,[2]Tranches!$G$3:$G$63,[2]Tranches!$H$3:$H$63,0,0)</f>
        <v>0-4</v>
      </c>
    </row>
    <row r="330" spans="1:25">
      <c r="A330" s="35" t="s">
        <v>17873</v>
      </c>
      <c r="B330" s="26" t="s">
        <v>1298</v>
      </c>
      <c r="C330" s="26" t="s">
        <v>1315</v>
      </c>
      <c r="D330" t="s">
        <v>1316</v>
      </c>
      <c r="E330" t="s">
        <v>902</v>
      </c>
      <c r="F330" t="s">
        <v>675</v>
      </c>
      <c r="G330" s="98">
        <v>32043</v>
      </c>
      <c r="H330" s="101">
        <f t="shared" ca="1" si="14"/>
        <v>38</v>
      </c>
      <c r="I330" s="100">
        <v>45627</v>
      </c>
      <c r="J330" s="26" t="s">
        <v>13</v>
      </c>
      <c r="K330" s="26" t="s">
        <v>218</v>
      </c>
      <c r="L330" s="26" t="s">
        <v>218</v>
      </c>
      <c r="M330" s="26" t="s">
        <v>263</v>
      </c>
      <c r="N330" s="26" t="s">
        <v>232</v>
      </c>
      <c r="O330" s="98">
        <v>45627</v>
      </c>
      <c r="P330" s="26" t="s">
        <v>619</v>
      </c>
      <c r="Q330" s="26" t="s">
        <v>1319</v>
      </c>
      <c r="R330" s="26" t="s">
        <v>135</v>
      </c>
      <c r="S330" s="26" t="s">
        <v>587</v>
      </c>
      <c r="T330" s="98">
        <v>45991</v>
      </c>
      <c r="U330" s="26" t="s">
        <v>907</v>
      </c>
      <c r="V330" s="26" t="s">
        <v>922</v>
      </c>
      <c r="W330" s="204">
        <v>0</v>
      </c>
      <c r="X330" s="207" t="str">
        <f ca="1">_xlfn.XLOOKUP(H330,[2]Tranches!$D$3:$D$63,[2]Tranches!$E$3:$E$63,0,0)</f>
        <v>35-39</v>
      </c>
      <c r="Y330" s="207" t="str">
        <f>_xlfn.XLOOKUP(W330,[2]Tranches!$G$3:$G$63,[2]Tranches!$H$3:$H$63,0,0)</f>
        <v>0-4</v>
      </c>
    </row>
    <row r="331" spans="1:25">
      <c r="A331" s="35" t="s">
        <v>17873</v>
      </c>
      <c r="B331" s="26" t="s">
        <v>1299</v>
      </c>
      <c r="C331" s="26" t="s">
        <v>1180</v>
      </c>
      <c r="D331" t="s">
        <v>1178</v>
      </c>
      <c r="E331" t="s">
        <v>903</v>
      </c>
      <c r="F331" t="s">
        <v>675</v>
      </c>
      <c r="G331" s="98">
        <v>33159</v>
      </c>
      <c r="H331" s="101">
        <f t="shared" ca="1" si="14"/>
        <v>35</v>
      </c>
      <c r="I331" s="100">
        <v>45334</v>
      </c>
      <c r="J331" s="26" t="s">
        <v>13</v>
      </c>
      <c r="K331" s="26" t="s">
        <v>378</v>
      </c>
      <c r="L331" s="26" t="s">
        <v>227</v>
      </c>
      <c r="M331" s="26" t="s">
        <v>1179</v>
      </c>
      <c r="N331" s="26" t="s">
        <v>451</v>
      </c>
      <c r="O331" s="98">
        <v>45334</v>
      </c>
      <c r="P331" s="26" t="s">
        <v>619</v>
      </c>
      <c r="Q331" s="26" t="s">
        <v>1338</v>
      </c>
      <c r="R331" s="26" t="s">
        <v>135</v>
      </c>
      <c r="S331" s="26" t="s">
        <v>587</v>
      </c>
      <c r="T331" s="98">
        <v>45941</v>
      </c>
      <c r="U331" s="26" t="s">
        <v>907</v>
      </c>
      <c r="V331" s="26" t="s">
        <v>914</v>
      </c>
      <c r="W331" s="204">
        <f t="shared" ref="W331:W339" ca="1" si="16">DATEDIF(I331,TODAY(),"y")</f>
        <v>2</v>
      </c>
      <c r="X331" s="207" t="str">
        <f ca="1">_xlfn.XLOOKUP(H331,[2]Tranches!$D$3:$D$63,[2]Tranches!$E$3:$E$63,0,0)</f>
        <v>35-39</v>
      </c>
      <c r="Y331" s="207" t="str">
        <f ca="1">_xlfn.XLOOKUP(W331,[2]Tranches!$G$3:$G$63,[2]Tranches!$H$3:$H$63,0,0)</f>
        <v>0-4</v>
      </c>
    </row>
    <row r="332" spans="1:25">
      <c r="A332" s="35" t="s">
        <v>17873</v>
      </c>
      <c r="B332" s="26" t="s">
        <v>1300</v>
      </c>
      <c r="C332" s="26" t="s">
        <v>1082</v>
      </c>
      <c r="D332" t="s">
        <v>1080</v>
      </c>
      <c r="E332" t="s">
        <v>904</v>
      </c>
      <c r="F332" t="s">
        <v>675</v>
      </c>
      <c r="G332" s="98">
        <v>32376</v>
      </c>
      <c r="H332" s="101">
        <f t="shared" ca="1" si="14"/>
        <v>37</v>
      </c>
      <c r="I332" s="100">
        <v>45662</v>
      </c>
      <c r="J332" s="26" t="s">
        <v>13</v>
      </c>
      <c r="K332" s="26" t="s">
        <v>266</v>
      </c>
      <c r="L332" s="26" t="s">
        <v>267</v>
      </c>
      <c r="M332" s="26" t="s">
        <v>1081</v>
      </c>
      <c r="N332" s="26" t="s">
        <v>1301</v>
      </c>
      <c r="O332" s="98">
        <v>45662</v>
      </c>
      <c r="P332" s="26" t="s">
        <v>269</v>
      </c>
      <c r="Q332" s="26" t="s">
        <v>1321</v>
      </c>
      <c r="R332" s="26" t="s">
        <v>135</v>
      </c>
      <c r="S332" s="26" t="s">
        <v>587</v>
      </c>
      <c r="T332" s="98">
        <v>46391</v>
      </c>
      <c r="U332" s="26" t="s">
        <v>907</v>
      </c>
      <c r="V332" s="26" t="s">
        <v>911</v>
      </c>
      <c r="W332" s="204">
        <f t="shared" ca="1" si="16"/>
        <v>1</v>
      </c>
      <c r="X332" s="207" t="str">
        <f ca="1">_xlfn.XLOOKUP(H332,[2]Tranches!$D$3:$D$63,[2]Tranches!$E$3:$E$63,0,0)</f>
        <v>35-39</v>
      </c>
      <c r="Y332" s="207" t="str">
        <f ca="1">_xlfn.XLOOKUP(W332,[2]Tranches!$G$3:$G$63,[2]Tranches!$H$3:$H$63,0,0)</f>
        <v>0-4</v>
      </c>
    </row>
    <row r="333" spans="1:25">
      <c r="A333" s="35" t="s">
        <v>17873</v>
      </c>
      <c r="B333" s="26" t="s">
        <v>1328</v>
      </c>
      <c r="C333" s="26">
        <v>6281</v>
      </c>
      <c r="D333" t="s">
        <v>1329</v>
      </c>
      <c r="E333" t="s">
        <v>1330</v>
      </c>
      <c r="F333" t="s">
        <v>675</v>
      </c>
      <c r="G333" s="98">
        <v>32016</v>
      </c>
      <c r="H333" s="101">
        <f t="shared" ca="1" si="14"/>
        <v>38</v>
      </c>
      <c r="I333" s="100">
        <v>45687</v>
      </c>
      <c r="J333" s="26" t="s">
        <v>13</v>
      </c>
      <c r="K333" s="26" t="s">
        <v>919</v>
      </c>
      <c r="L333" s="26" t="s">
        <v>1075</v>
      </c>
      <c r="M333" s="26" t="s">
        <v>478</v>
      </c>
      <c r="N333" s="26" t="s">
        <v>479</v>
      </c>
      <c r="O333" s="98">
        <v>45687</v>
      </c>
      <c r="P333" s="26" t="s">
        <v>308</v>
      </c>
      <c r="Q333" s="26" t="s">
        <v>1336</v>
      </c>
      <c r="R333" s="26" t="s">
        <v>135</v>
      </c>
      <c r="S333" s="26" t="s">
        <v>587</v>
      </c>
      <c r="T333" s="98">
        <v>46052</v>
      </c>
      <c r="U333" s="26" t="s">
        <v>907</v>
      </c>
      <c r="V333" s="26" t="s">
        <v>1331</v>
      </c>
      <c r="W333" s="204">
        <f t="shared" ca="1" si="16"/>
        <v>1</v>
      </c>
      <c r="X333" s="207" t="str">
        <f ca="1">_xlfn.XLOOKUP(H333,[2]Tranches!$D$3:$D$63,[2]Tranches!$E$3:$E$63,0,0)</f>
        <v>35-39</v>
      </c>
      <c r="Y333" s="207" t="str">
        <f ca="1">_xlfn.XLOOKUP(W333,[2]Tranches!$G$3:$G$63,[2]Tranches!$H$3:$H$63,0,0)</f>
        <v>0-4</v>
      </c>
    </row>
    <row r="334" spans="1:25">
      <c r="A334" s="35" t="s">
        <v>17873</v>
      </c>
      <c r="B334" s="26" t="s">
        <v>1373</v>
      </c>
      <c r="C334" s="26">
        <v>6368</v>
      </c>
      <c r="D334" t="s">
        <v>1374</v>
      </c>
      <c r="E334" t="s">
        <v>1375</v>
      </c>
      <c r="F334" t="s">
        <v>675</v>
      </c>
      <c r="G334" s="98">
        <v>25910</v>
      </c>
      <c r="H334" s="101">
        <f t="shared" ca="1" si="14"/>
        <v>55</v>
      </c>
      <c r="I334" s="100">
        <v>45762</v>
      </c>
      <c r="J334" s="26" t="s">
        <v>13</v>
      </c>
      <c r="K334" s="26" t="str">
        <f>"SITE"</f>
        <v>SITE</v>
      </c>
      <c r="L334" s="26" t="str">
        <f>"SITE"</f>
        <v>SITE</v>
      </c>
      <c r="M334" s="26" t="s">
        <v>263</v>
      </c>
      <c r="N334" s="26" t="s">
        <v>451</v>
      </c>
      <c r="O334" s="98">
        <v>45762</v>
      </c>
      <c r="P334" s="26" t="s">
        <v>616</v>
      </c>
      <c r="Q334" s="26" t="s">
        <v>1319</v>
      </c>
      <c r="R334" s="26" t="s">
        <v>135</v>
      </c>
      <c r="S334" s="26" t="s">
        <v>587</v>
      </c>
      <c r="T334" s="98">
        <v>46491</v>
      </c>
      <c r="U334" s="26" t="s">
        <v>907</v>
      </c>
      <c r="V334" s="26" t="s">
        <v>1305</v>
      </c>
      <c r="W334" s="204">
        <f t="shared" ca="1" si="16"/>
        <v>0</v>
      </c>
      <c r="X334" s="207" t="str">
        <f ca="1">_xlfn.XLOOKUP(H334,[2]Tranches!$D$3:$D$63,[2]Tranches!$E$3:$E$63,0,0)</f>
        <v>55-59</v>
      </c>
      <c r="Y334" s="207" t="str">
        <f ca="1">_xlfn.XLOOKUP(W334,[2]Tranches!$G$3:$G$63,[2]Tranches!$H$3:$H$63,0,0)</f>
        <v>0-4</v>
      </c>
    </row>
    <row r="335" spans="1:25">
      <c r="A335" s="35" t="s">
        <v>17873</v>
      </c>
      <c r="B335" s="26" t="s">
        <v>1377</v>
      </c>
      <c r="C335" s="26">
        <v>396</v>
      </c>
      <c r="D335" t="s">
        <v>1378</v>
      </c>
      <c r="E335" t="s">
        <v>1379</v>
      </c>
      <c r="F335" t="s">
        <v>675</v>
      </c>
      <c r="G335" s="98">
        <v>31564</v>
      </c>
      <c r="H335" s="101">
        <f t="shared" ca="1" si="14"/>
        <v>39</v>
      </c>
      <c r="I335" s="100">
        <v>45796</v>
      </c>
      <c r="J335" s="26" t="s">
        <v>13</v>
      </c>
      <c r="K335" s="26" t="s">
        <v>1381</v>
      </c>
      <c r="L335" s="26" t="s">
        <v>169</v>
      </c>
      <c r="M335" s="26" t="s">
        <v>171</v>
      </c>
      <c r="N335" s="26" t="s">
        <v>1382</v>
      </c>
      <c r="O335" s="98">
        <v>41897</v>
      </c>
      <c r="P335" s="26" t="s">
        <v>181</v>
      </c>
      <c r="Q335" s="26" t="s">
        <v>1320</v>
      </c>
      <c r="R335" s="26" t="s">
        <v>135</v>
      </c>
      <c r="S335" s="26" t="s">
        <v>587</v>
      </c>
      <c r="T335" s="98">
        <v>46525</v>
      </c>
      <c r="U335" s="26" t="s">
        <v>907</v>
      </c>
      <c r="V335" s="26" t="s">
        <v>1380</v>
      </c>
      <c r="W335" s="204">
        <f t="shared" ca="1" si="16"/>
        <v>0</v>
      </c>
      <c r="X335" s="207" t="str">
        <f ca="1">_xlfn.XLOOKUP(H335,[2]Tranches!$D$3:$D$63,[2]Tranches!$E$3:$E$63,0,0)</f>
        <v>35-39</v>
      </c>
      <c r="Y335" s="207" t="str">
        <f ca="1">_xlfn.XLOOKUP(W335,[2]Tranches!$G$3:$G$63,[2]Tranches!$H$3:$H$63,0,0)</f>
        <v>0-4</v>
      </c>
    </row>
    <row r="336" spans="1:25">
      <c r="A336" s="35" t="s">
        <v>17873</v>
      </c>
      <c r="B336" s="26" t="s">
        <v>1386</v>
      </c>
      <c r="C336" s="26" t="str">
        <f>"4268"</f>
        <v>4268</v>
      </c>
      <c r="D336" t="str">
        <f>"MLILO"</f>
        <v>MLILO</v>
      </c>
      <c r="E336" t="str">
        <f>" Kanono Michael"</f>
        <v xml:space="preserve"> Kanono Michael</v>
      </c>
      <c r="F336" t="s">
        <v>675</v>
      </c>
      <c r="G336" s="98">
        <v>27235</v>
      </c>
      <c r="H336" s="101">
        <f t="shared" ca="1" si="14"/>
        <v>51</v>
      </c>
      <c r="I336" s="100">
        <v>45822</v>
      </c>
      <c r="J336" s="26" t="s">
        <v>13</v>
      </c>
      <c r="K336" s="26" t="str">
        <f>"TECHNIQUE"</f>
        <v>TECHNIQUE</v>
      </c>
      <c r="L336" s="26" t="str">
        <f>"ATELIER MACHINES"</f>
        <v>ATELIER MACHINES</v>
      </c>
      <c r="M336" s="26" t="s">
        <v>622</v>
      </c>
      <c r="N336" s="26" t="s">
        <v>623</v>
      </c>
      <c r="O336" s="98">
        <v>45822</v>
      </c>
      <c r="P336" s="26" t="s">
        <v>198</v>
      </c>
      <c r="Q336" s="26" t="s">
        <v>1319</v>
      </c>
      <c r="R336" s="26" t="s">
        <v>135</v>
      </c>
      <c r="S336" s="26" t="s">
        <v>587</v>
      </c>
      <c r="T336" s="98">
        <v>46188</v>
      </c>
      <c r="U336" s="26" t="s">
        <v>907</v>
      </c>
      <c r="V336" s="26" t="s">
        <v>1303</v>
      </c>
      <c r="W336" s="204">
        <f t="shared" ca="1" si="16"/>
        <v>0</v>
      </c>
      <c r="X336" s="207" t="str">
        <f ca="1">_xlfn.XLOOKUP(H336,[2]Tranches!$D$3:$D$63,[2]Tranches!$E$3:$E$63,0,0)</f>
        <v>50-54</v>
      </c>
      <c r="Y336" s="207" t="str">
        <f ca="1">_xlfn.XLOOKUP(W336,[2]Tranches!$G$3:$G$63,[2]Tranches!$H$3:$H$63,0,0)</f>
        <v>0-4</v>
      </c>
    </row>
    <row r="337" spans="1:25">
      <c r="A337" s="35" t="s">
        <v>17873</v>
      </c>
      <c r="B337" s="26" t="s">
        <v>1414</v>
      </c>
      <c r="C337" s="26" t="str">
        <f>"69"</f>
        <v>69</v>
      </c>
      <c r="D337" t="str">
        <f>"KOFFI"</f>
        <v>KOFFI</v>
      </c>
      <c r="E337" t="str">
        <f>"Edan"</f>
        <v>Edan</v>
      </c>
      <c r="F337" t="s">
        <v>675</v>
      </c>
      <c r="G337" s="98">
        <v>30206</v>
      </c>
      <c r="H337" s="101">
        <f t="shared" ca="1" si="14"/>
        <v>43</v>
      </c>
      <c r="I337" s="100">
        <v>45839</v>
      </c>
      <c r="J337" s="26" t="s">
        <v>13</v>
      </c>
      <c r="K337" s="26" t="s">
        <v>919</v>
      </c>
      <c r="L337" s="26" t="s">
        <v>1411</v>
      </c>
      <c r="M337" s="26" t="s">
        <v>478</v>
      </c>
      <c r="N337" s="26" t="s">
        <v>479</v>
      </c>
      <c r="O337" s="98">
        <v>45839</v>
      </c>
      <c r="P337" s="26" t="s">
        <v>1412</v>
      </c>
      <c r="Q337" s="26" t="s">
        <v>1336</v>
      </c>
      <c r="R337" s="26" t="s">
        <v>135</v>
      </c>
      <c r="S337" s="26" t="s">
        <v>587</v>
      </c>
      <c r="T337" s="98">
        <v>46568</v>
      </c>
      <c r="U337" s="26" t="s">
        <v>907</v>
      </c>
      <c r="V337" s="26" t="s">
        <v>1413</v>
      </c>
      <c r="W337" s="204">
        <f t="shared" ca="1" si="16"/>
        <v>0</v>
      </c>
      <c r="X337" s="207" t="str">
        <f ca="1">_xlfn.XLOOKUP(H337,[2]Tranches!$D$3:$D$63,[2]Tranches!$E$3:$E$63,0,0)</f>
        <v>40-44</v>
      </c>
      <c r="Y337" s="207" t="str">
        <f ca="1">_xlfn.XLOOKUP(W337,[2]Tranches!$G$3:$G$63,[2]Tranches!$H$3:$H$63,0,0)</f>
        <v>0-4</v>
      </c>
    </row>
    <row r="338" spans="1:25">
      <c r="A338" s="35" t="s">
        <v>17873</v>
      </c>
      <c r="B338" s="26" t="s">
        <v>627</v>
      </c>
      <c r="C338" s="26" t="s">
        <v>918</v>
      </c>
      <c r="D338" t="s">
        <v>628</v>
      </c>
      <c r="E338" t="s">
        <v>905</v>
      </c>
      <c r="F338" t="s">
        <v>675</v>
      </c>
      <c r="G338" s="98">
        <v>30206</v>
      </c>
      <c r="H338" s="101">
        <f t="shared" ca="1" si="14"/>
        <v>43</v>
      </c>
      <c r="I338" s="100">
        <v>42943</v>
      </c>
      <c r="J338" s="26" t="s">
        <v>13</v>
      </c>
      <c r="K338" s="26" t="s">
        <v>183</v>
      </c>
      <c r="L338" s="26" t="s">
        <v>190</v>
      </c>
      <c r="M338" s="26" t="s">
        <v>228</v>
      </c>
      <c r="N338" s="26" t="s">
        <v>629</v>
      </c>
      <c r="O338" s="98">
        <v>42943</v>
      </c>
      <c r="P338" s="26" t="s">
        <v>198</v>
      </c>
      <c r="Q338" s="26" t="s">
        <v>1319</v>
      </c>
      <c r="R338" s="26" t="s">
        <v>135</v>
      </c>
      <c r="S338" s="26" t="s">
        <v>174</v>
      </c>
      <c r="T338" s="98" t="s">
        <v>674</v>
      </c>
      <c r="U338" s="26" t="s">
        <v>907</v>
      </c>
      <c r="V338" s="26" t="s">
        <v>917</v>
      </c>
      <c r="W338" s="204">
        <f t="shared" ca="1" si="16"/>
        <v>8</v>
      </c>
      <c r="X338" s="207" t="str">
        <f ca="1">_xlfn.XLOOKUP(H338,[2]Tranches!$D$3:$D$63,[2]Tranches!$E$3:$E$63,0,0)</f>
        <v>40-44</v>
      </c>
      <c r="Y338" s="207" t="str">
        <f ca="1">_xlfn.XLOOKUP(W338,[2]Tranches!$G$3:$G$63,[2]Tranches!$H$3:$H$63,0,0)</f>
        <v>05-09</v>
      </c>
    </row>
    <row r="339" spans="1:25">
      <c r="A339" s="35" t="s">
        <v>17873</v>
      </c>
      <c r="B339" s="26" t="s">
        <v>1431</v>
      </c>
      <c r="C339" s="26">
        <v>4951</v>
      </c>
      <c r="D339" t="str">
        <f>"HASSOUMI"</f>
        <v>HASSOUMI</v>
      </c>
      <c r="E339" t="str">
        <f>"ASSOUMANE KOUNTCHE"</f>
        <v>ASSOUMANE KOUNTCHE</v>
      </c>
      <c r="F339" t="s">
        <v>675</v>
      </c>
      <c r="G339" s="98">
        <v>29577</v>
      </c>
      <c r="H339" s="101">
        <f t="shared" ca="1" si="14"/>
        <v>45</v>
      </c>
      <c r="I339" s="100">
        <v>45886</v>
      </c>
      <c r="J339" s="26" t="s">
        <v>13</v>
      </c>
      <c r="K339" s="26" t="s">
        <v>441</v>
      </c>
      <c r="L339" s="26" t="s">
        <v>227</v>
      </c>
      <c r="M339" s="26" t="s">
        <v>551</v>
      </c>
      <c r="N339" s="26" t="s">
        <v>552</v>
      </c>
      <c r="O339" s="98">
        <v>45886</v>
      </c>
      <c r="P339" s="26" t="s">
        <v>445</v>
      </c>
      <c r="Q339" s="26" t="s">
        <v>441</v>
      </c>
      <c r="R339" s="26" t="s">
        <v>135</v>
      </c>
      <c r="S339" s="26" t="s">
        <v>587</v>
      </c>
      <c r="T339" s="98">
        <v>46250</v>
      </c>
      <c r="U339" s="26" t="s">
        <v>907</v>
      </c>
      <c r="V339" s="26" t="s">
        <v>911</v>
      </c>
      <c r="W339" s="204">
        <f t="shared" ca="1" si="16"/>
        <v>0</v>
      </c>
      <c r="X339" s="207" t="str">
        <f ca="1">_xlfn.XLOOKUP(H339,[2]Tranches!$D$3:$D$63,[2]Tranches!$E$3:$E$63,0,0)</f>
        <v>45-49</v>
      </c>
      <c r="Y339" s="207" t="str">
        <f ca="1">_xlfn.XLOOKUP(W339,[2]Tranches!$G$3:$G$63,[2]Tranches!$H$3:$H$63,0,0)</f>
        <v>0-4</v>
      </c>
    </row>
    <row r="340" spans="1:25">
      <c r="A340" s="35" t="s">
        <v>17873</v>
      </c>
      <c r="H340" s="101">
        <f t="shared" ref="H340:H364" ca="1" si="17">DATEDIF(G340,TODAY(),"y")</f>
        <v>126</v>
      </c>
      <c r="W340" s="204">
        <f t="shared" ref="W340:W364" ca="1" si="18">DATEDIF(I340,TODAY(),"y")</f>
        <v>126</v>
      </c>
      <c r="X340" s="207">
        <f ca="1">_xlfn.XLOOKUP(H340,[2]Tranches!$D$3:$D$63,[2]Tranches!$E$3:$E$63,0,0)</f>
        <v>0</v>
      </c>
      <c r="Y340" s="207">
        <f ca="1">_xlfn.XLOOKUP(W340,[2]Tranches!$G$3:$G$63,[2]Tranches!$H$3:$H$63,0,0)</f>
        <v>0</v>
      </c>
    </row>
    <row r="341" spans="1:25">
      <c r="A341" s="35" t="s">
        <v>17873</v>
      </c>
      <c r="H341" s="101">
        <f t="shared" ca="1" si="17"/>
        <v>126</v>
      </c>
      <c r="R341" s="98"/>
      <c r="W341" s="204">
        <f t="shared" ca="1" si="18"/>
        <v>126</v>
      </c>
      <c r="X341" s="207">
        <f ca="1">_xlfn.XLOOKUP(H341,[2]Tranches!$D$3:$D$63,[2]Tranches!$E$3:$E$63,0,0)</f>
        <v>0</v>
      </c>
      <c r="Y341" s="207">
        <f ca="1">_xlfn.XLOOKUP(W341,[2]Tranches!$G$3:$G$63,[2]Tranches!$H$3:$H$63,0,0)</f>
        <v>0</v>
      </c>
    </row>
    <row r="342" spans="1:25">
      <c r="A342" s="35" t="s">
        <v>17873</v>
      </c>
      <c r="H342" s="101">
        <f t="shared" ca="1" si="17"/>
        <v>126</v>
      </c>
      <c r="W342" s="204">
        <f t="shared" ca="1" si="18"/>
        <v>126</v>
      </c>
      <c r="X342" s="207">
        <f ca="1">_xlfn.XLOOKUP(H342,[2]Tranches!$D$3:$D$63,[2]Tranches!$E$3:$E$63,0,0)</f>
        <v>0</v>
      </c>
      <c r="Y342" s="207">
        <f ca="1">_xlfn.XLOOKUP(W342,[2]Tranches!$G$3:$G$63,[2]Tranches!$H$3:$H$63,0,0)</f>
        <v>0</v>
      </c>
    </row>
    <row r="343" spans="1:25">
      <c r="A343" s="35" t="s">
        <v>17873</v>
      </c>
      <c r="H343" s="101">
        <f t="shared" ca="1" si="17"/>
        <v>126</v>
      </c>
      <c r="W343" s="204">
        <f t="shared" ca="1" si="18"/>
        <v>126</v>
      </c>
      <c r="X343" s="207">
        <f ca="1">_xlfn.XLOOKUP(H343,[2]Tranches!$D$3:$D$63,[2]Tranches!$E$3:$E$63,0,0)</f>
        <v>0</v>
      </c>
      <c r="Y343" s="207">
        <f ca="1">_xlfn.XLOOKUP(W343,[2]Tranches!$G$3:$G$63,[2]Tranches!$H$3:$H$63,0,0)</f>
        <v>0</v>
      </c>
    </row>
    <row r="344" spans="1:25">
      <c r="A344" s="35" t="s">
        <v>17873</v>
      </c>
      <c r="D344"/>
      <c r="E344"/>
      <c r="F344"/>
      <c r="H344" s="101">
        <f t="shared" ca="1" si="17"/>
        <v>126</v>
      </c>
      <c r="I344" s="100"/>
      <c r="Q344" s="98"/>
      <c r="R344" s="98"/>
      <c r="W344" s="204">
        <f t="shared" ca="1" si="18"/>
        <v>126</v>
      </c>
      <c r="X344" s="207">
        <f ca="1">_xlfn.XLOOKUP(H344,[2]Tranches!$D$3:$D$63,[2]Tranches!$E$3:$E$63,0,0)</f>
        <v>0</v>
      </c>
      <c r="Y344" s="207">
        <f ca="1">_xlfn.XLOOKUP(W344,[2]Tranches!$G$3:$G$63,[2]Tranches!$H$3:$H$63,0,0)</f>
        <v>0</v>
      </c>
    </row>
    <row r="345" spans="1:25">
      <c r="A345" s="35" t="s">
        <v>17873</v>
      </c>
      <c r="H345" s="101">
        <f t="shared" ca="1" si="17"/>
        <v>126</v>
      </c>
      <c r="W345" s="204">
        <f t="shared" ca="1" si="18"/>
        <v>126</v>
      </c>
      <c r="X345" s="207">
        <f ca="1">_xlfn.XLOOKUP(H345,[2]Tranches!$D$3:$D$63,[2]Tranches!$E$3:$E$63,0,0)</f>
        <v>0</v>
      </c>
      <c r="Y345" s="207">
        <f ca="1">_xlfn.XLOOKUP(W345,[2]Tranches!$G$3:$G$63,[2]Tranches!$H$3:$H$63,0,0)</f>
        <v>0</v>
      </c>
    </row>
    <row r="346" spans="1:25">
      <c r="A346" s="35" t="s">
        <v>17873</v>
      </c>
      <c r="H346" s="101">
        <f t="shared" ca="1" si="17"/>
        <v>126</v>
      </c>
      <c r="W346" s="204">
        <f t="shared" ca="1" si="18"/>
        <v>126</v>
      </c>
      <c r="X346" s="207">
        <f ca="1">_xlfn.XLOOKUP(H346,[2]Tranches!$D$3:$D$63,[2]Tranches!$E$3:$E$63,0,0)</f>
        <v>0</v>
      </c>
      <c r="Y346" s="207">
        <f ca="1">_xlfn.XLOOKUP(W346,[2]Tranches!$G$3:$G$63,[2]Tranches!$H$3:$H$63,0,0)</f>
        <v>0</v>
      </c>
    </row>
    <row r="347" spans="1:25">
      <c r="A347" s="35" t="s">
        <v>17873</v>
      </c>
      <c r="H347" s="101">
        <f t="shared" ca="1" si="17"/>
        <v>126</v>
      </c>
      <c r="W347" s="204">
        <f t="shared" ca="1" si="18"/>
        <v>126</v>
      </c>
      <c r="X347" s="207">
        <f ca="1">_xlfn.XLOOKUP(H347,[2]Tranches!$D$3:$D$63,[2]Tranches!$E$3:$E$63,0,0)</f>
        <v>0</v>
      </c>
      <c r="Y347" s="207">
        <f ca="1">_xlfn.XLOOKUP(W347,[2]Tranches!$G$3:$G$63,[2]Tranches!$H$3:$H$63,0,0)</f>
        <v>0</v>
      </c>
    </row>
    <row r="348" spans="1:25">
      <c r="A348" s="35" t="s">
        <v>17873</v>
      </c>
      <c r="H348" s="101">
        <f t="shared" ca="1" si="17"/>
        <v>126</v>
      </c>
      <c r="W348" s="204">
        <f t="shared" ca="1" si="18"/>
        <v>126</v>
      </c>
      <c r="X348" s="207">
        <f ca="1">_xlfn.XLOOKUP(H348,[2]Tranches!$D$3:$D$63,[2]Tranches!$E$3:$E$63,0,0)</f>
        <v>0</v>
      </c>
      <c r="Y348" s="207">
        <f ca="1">_xlfn.XLOOKUP(W348,[2]Tranches!$G$3:$G$63,[2]Tranches!$H$3:$H$63,0,0)</f>
        <v>0</v>
      </c>
    </row>
    <row r="349" spans="1:25">
      <c r="A349" s="35" t="s">
        <v>17873</v>
      </c>
      <c r="H349" s="101">
        <f t="shared" ca="1" si="17"/>
        <v>126</v>
      </c>
      <c r="W349" s="204">
        <f t="shared" ca="1" si="18"/>
        <v>126</v>
      </c>
      <c r="X349" s="207">
        <f ca="1">_xlfn.XLOOKUP(H349,[2]Tranches!$D$3:$D$63,[2]Tranches!$E$3:$E$63,0,0)</f>
        <v>0</v>
      </c>
      <c r="Y349" s="207">
        <f ca="1">_xlfn.XLOOKUP(W349,[2]Tranches!$G$3:$G$63,[2]Tranches!$H$3:$H$63,0,0)</f>
        <v>0</v>
      </c>
    </row>
    <row r="350" spans="1:25">
      <c r="A350" s="35" t="s">
        <v>17873</v>
      </c>
      <c r="H350" s="101">
        <f t="shared" ca="1" si="17"/>
        <v>126</v>
      </c>
      <c r="W350" s="204">
        <f t="shared" ca="1" si="18"/>
        <v>126</v>
      </c>
      <c r="X350" s="207">
        <f ca="1">_xlfn.XLOOKUP(H350,[2]Tranches!$D$3:$D$63,[2]Tranches!$E$3:$E$63,0,0)</f>
        <v>0</v>
      </c>
      <c r="Y350" s="207">
        <f ca="1">_xlfn.XLOOKUP(W350,[2]Tranches!$G$3:$G$63,[2]Tranches!$H$3:$H$63,0,0)</f>
        <v>0</v>
      </c>
    </row>
    <row r="351" spans="1:25">
      <c r="A351" s="35" t="s">
        <v>17873</v>
      </c>
      <c r="H351" s="101">
        <f t="shared" ca="1" si="17"/>
        <v>126</v>
      </c>
      <c r="W351" s="204">
        <f t="shared" ca="1" si="18"/>
        <v>126</v>
      </c>
      <c r="X351" s="207">
        <f ca="1">_xlfn.XLOOKUP(H351,[2]Tranches!$D$3:$D$63,[2]Tranches!$E$3:$E$63,0,0)</f>
        <v>0</v>
      </c>
      <c r="Y351" s="207">
        <f ca="1">_xlfn.XLOOKUP(W351,[2]Tranches!$G$3:$G$63,[2]Tranches!$H$3:$H$63,0,0)</f>
        <v>0</v>
      </c>
    </row>
    <row r="352" spans="1:25">
      <c r="A352" s="35" t="s">
        <v>17873</v>
      </c>
      <c r="H352" s="101">
        <f t="shared" ca="1" si="17"/>
        <v>126</v>
      </c>
      <c r="W352" s="204">
        <f t="shared" ca="1" si="18"/>
        <v>126</v>
      </c>
      <c r="X352" s="207">
        <f ca="1">_xlfn.XLOOKUP(H352,[2]Tranches!$D$3:$D$63,[2]Tranches!$E$3:$E$63,0,0)</f>
        <v>0</v>
      </c>
      <c r="Y352" s="207">
        <f ca="1">_xlfn.XLOOKUP(W352,[2]Tranches!$G$3:$G$63,[2]Tranches!$H$3:$H$63,0,0)</f>
        <v>0</v>
      </c>
    </row>
    <row r="353" spans="1:25">
      <c r="A353" s="35" t="s">
        <v>17873</v>
      </c>
      <c r="H353" s="101">
        <f t="shared" ca="1" si="17"/>
        <v>126</v>
      </c>
      <c r="W353" s="204">
        <f t="shared" ca="1" si="18"/>
        <v>126</v>
      </c>
      <c r="X353" s="207">
        <f ca="1">_xlfn.XLOOKUP(H353,[2]Tranches!$D$3:$D$63,[2]Tranches!$E$3:$E$63,0,0)</f>
        <v>0</v>
      </c>
      <c r="Y353" s="207">
        <f ca="1">_xlfn.XLOOKUP(W353,[2]Tranches!$G$3:$G$63,[2]Tranches!$H$3:$H$63,0,0)</f>
        <v>0</v>
      </c>
    </row>
    <row r="354" spans="1:25">
      <c r="A354" s="35" t="s">
        <v>17873</v>
      </c>
      <c r="H354" s="101">
        <f t="shared" ca="1" si="17"/>
        <v>126</v>
      </c>
      <c r="W354" s="204">
        <f t="shared" ca="1" si="18"/>
        <v>126</v>
      </c>
      <c r="X354" s="207">
        <f ca="1">_xlfn.XLOOKUP(H354,[2]Tranches!$D$3:$D$63,[2]Tranches!$E$3:$E$63,0,0)</f>
        <v>0</v>
      </c>
      <c r="Y354" s="207">
        <f ca="1">_xlfn.XLOOKUP(W354,[2]Tranches!$G$3:$G$63,[2]Tranches!$H$3:$H$63,0,0)</f>
        <v>0</v>
      </c>
    </row>
    <row r="355" spans="1:25">
      <c r="A355" s="35" t="s">
        <v>17873</v>
      </c>
      <c r="H355" s="101">
        <f t="shared" ca="1" si="17"/>
        <v>126</v>
      </c>
      <c r="W355" s="204">
        <f t="shared" ca="1" si="18"/>
        <v>126</v>
      </c>
      <c r="X355" s="207">
        <f ca="1">_xlfn.XLOOKUP(H355,[2]Tranches!$D$3:$D$63,[2]Tranches!$E$3:$E$63,0,0)</f>
        <v>0</v>
      </c>
      <c r="Y355" s="207">
        <f ca="1">_xlfn.XLOOKUP(W355,[2]Tranches!$G$3:$G$63,[2]Tranches!$H$3:$H$63,0,0)</f>
        <v>0</v>
      </c>
    </row>
    <row r="356" spans="1:25">
      <c r="A356" s="35" t="s">
        <v>17873</v>
      </c>
      <c r="H356" s="101">
        <f t="shared" ca="1" si="17"/>
        <v>126</v>
      </c>
      <c r="W356" s="204">
        <f t="shared" ca="1" si="18"/>
        <v>126</v>
      </c>
      <c r="X356" s="207">
        <f ca="1">_xlfn.XLOOKUP(H356,[2]Tranches!$D$3:$D$63,[2]Tranches!$E$3:$E$63,0,0)</f>
        <v>0</v>
      </c>
      <c r="Y356" s="207">
        <f ca="1">_xlfn.XLOOKUP(W356,[2]Tranches!$G$3:$G$63,[2]Tranches!$H$3:$H$63,0,0)</f>
        <v>0</v>
      </c>
    </row>
    <row r="357" spans="1:25">
      <c r="A357" s="35" t="s">
        <v>17873</v>
      </c>
      <c r="H357" s="101">
        <f t="shared" ca="1" si="17"/>
        <v>126</v>
      </c>
      <c r="W357" s="204">
        <f t="shared" ca="1" si="18"/>
        <v>126</v>
      </c>
      <c r="X357" s="207">
        <f ca="1">_xlfn.XLOOKUP(H357,[2]Tranches!$D$3:$D$63,[2]Tranches!$E$3:$E$63,0,0)</f>
        <v>0</v>
      </c>
      <c r="Y357" s="207">
        <f ca="1">_xlfn.XLOOKUP(W357,[2]Tranches!$G$3:$G$63,[2]Tranches!$H$3:$H$63,0,0)</f>
        <v>0</v>
      </c>
    </row>
    <row r="358" spans="1:25">
      <c r="A358" s="35" t="s">
        <v>17873</v>
      </c>
      <c r="H358" s="101">
        <f t="shared" ca="1" si="17"/>
        <v>126</v>
      </c>
      <c r="W358" s="204">
        <f t="shared" ca="1" si="18"/>
        <v>126</v>
      </c>
      <c r="X358" s="207">
        <f ca="1">_xlfn.XLOOKUP(H358,[2]Tranches!$D$3:$D$63,[2]Tranches!$E$3:$E$63,0,0)</f>
        <v>0</v>
      </c>
      <c r="Y358" s="207">
        <f ca="1">_xlfn.XLOOKUP(W358,[2]Tranches!$G$3:$G$63,[2]Tranches!$H$3:$H$63,0,0)</f>
        <v>0</v>
      </c>
    </row>
    <row r="359" spans="1:25">
      <c r="A359" s="35" t="s">
        <v>17873</v>
      </c>
      <c r="H359" s="101">
        <f t="shared" ca="1" si="17"/>
        <v>126</v>
      </c>
      <c r="W359" s="204">
        <f t="shared" ca="1" si="18"/>
        <v>126</v>
      </c>
      <c r="X359" s="207">
        <f ca="1">_xlfn.XLOOKUP(H359,[2]Tranches!$D$3:$D$63,[2]Tranches!$E$3:$E$63,0,0)</f>
        <v>0</v>
      </c>
      <c r="Y359" s="207">
        <f ca="1">_xlfn.XLOOKUP(W359,[2]Tranches!$G$3:$G$63,[2]Tranches!$H$3:$H$63,0,0)</f>
        <v>0</v>
      </c>
    </row>
    <row r="360" spans="1:25">
      <c r="A360" s="35" t="s">
        <v>17873</v>
      </c>
      <c r="H360" s="101">
        <f t="shared" ca="1" si="17"/>
        <v>126</v>
      </c>
      <c r="W360" s="204">
        <f t="shared" ca="1" si="18"/>
        <v>126</v>
      </c>
      <c r="X360" s="207">
        <f ca="1">_xlfn.XLOOKUP(H360,[2]Tranches!$D$3:$D$63,[2]Tranches!$E$3:$E$63,0,0)</f>
        <v>0</v>
      </c>
      <c r="Y360" s="207">
        <f ca="1">_xlfn.XLOOKUP(W360,[2]Tranches!$G$3:$G$63,[2]Tranches!$H$3:$H$63,0,0)</f>
        <v>0</v>
      </c>
    </row>
    <row r="361" spans="1:25">
      <c r="A361" s="35" t="s">
        <v>17873</v>
      </c>
      <c r="H361" s="101">
        <f t="shared" ca="1" si="17"/>
        <v>126</v>
      </c>
      <c r="W361" s="204">
        <f t="shared" ca="1" si="18"/>
        <v>126</v>
      </c>
      <c r="X361" s="207">
        <f ca="1">_xlfn.XLOOKUP(H361,[2]Tranches!$D$3:$D$63,[2]Tranches!$E$3:$E$63,0,0)</f>
        <v>0</v>
      </c>
      <c r="Y361" s="207">
        <f ca="1">_xlfn.XLOOKUP(W361,[2]Tranches!$G$3:$G$63,[2]Tranches!$H$3:$H$63,0,0)</f>
        <v>0</v>
      </c>
    </row>
    <row r="362" spans="1:25">
      <c r="A362" s="35" t="s">
        <v>17873</v>
      </c>
      <c r="H362" s="101">
        <f t="shared" ca="1" si="17"/>
        <v>126</v>
      </c>
      <c r="W362" s="204">
        <f t="shared" ca="1" si="18"/>
        <v>126</v>
      </c>
      <c r="X362" s="207">
        <f ca="1">_xlfn.XLOOKUP(H362,[2]Tranches!$D$3:$D$63,[2]Tranches!$E$3:$E$63,0,0)</f>
        <v>0</v>
      </c>
      <c r="Y362" s="207">
        <f ca="1">_xlfn.XLOOKUP(W362,[2]Tranches!$G$3:$G$63,[2]Tranches!$H$3:$H$63,0,0)</f>
        <v>0</v>
      </c>
    </row>
    <row r="363" spans="1:25">
      <c r="A363" s="35" t="s">
        <v>17873</v>
      </c>
      <c r="H363" s="101">
        <f t="shared" ca="1" si="17"/>
        <v>126</v>
      </c>
      <c r="W363" s="204">
        <f t="shared" ca="1" si="18"/>
        <v>126</v>
      </c>
      <c r="X363" s="207">
        <f ca="1">_xlfn.XLOOKUP(H363,[2]Tranches!$D$3:$D$63,[2]Tranches!$E$3:$E$63,0,0)</f>
        <v>0</v>
      </c>
      <c r="Y363" s="207">
        <f ca="1">_xlfn.XLOOKUP(W363,[2]Tranches!$G$3:$G$63,[2]Tranches!$H$3:$H$63,0,0)</f>
        <v>0</v>
      </c>
    </row>
    <row r="364" spans="1:25">
      <c r="A364" s="35" t="s">
        <v>17873</v>
      </c>
      <c r="H364" s="101">
        <f t="shared" ca="1" si="17"/>
        <v>126</v>
      </c>
      <c r="W364" s="204">
        <f t="shared" ca="1" si="18"/>
        <v>126</v>
      </c>
      <c r="X364" s="207">
        <f ca="1">_xlfn.XLOOKUP(H364,[2]Tranches!$D$3:$D$63,[2]Tranches!$E$3:$E$63,0,0)</f>
        <v>0</v>
      </c>
      <c r="Y364" s="207">
        <f ca="1">_xlfn.XLOOKUP(W364,[2]Tranches!$G$3:$G$63,[2]Tranches!$H$3:$H$63,0,0)</f>
        <v>0</v>
      </c>
    </row>
    <row r="365" spans="1:25">
      <c r="H365" s="99"/>
    </row>
    <row r="366" spans="1:25">
      <c r="H366" s="99"/>
    </row>
    <row r="367" spans="1:25">
      <c r="H367" s="99"/>
    </row>
    <row r="368" spans="1:25">
      <c r="H368" s="99"/>
    </row>
    <row r="369" spans="8:8">
      <c r="H369" s="99"/>
    </row>
    <row r="370" spans="8:8">
      <c r="H370" s="99"/>
    </row>
    <row r="371" spans="8:8">
      <c r="H371" s="99"/>
    </row>
    <row r="372" spans="8:8">
      <c r="H372" s="99"/>
    </row>
    <row r="373" spans="8:8">
      <c r="H373" s="99"/>
    </row>
    <row r="374" spans="8:8">
      <c r="H374" s="99"/>
    </row>
    <row r="375" spans="8:8">
      <c r="H375" s="99"/>
    </row>
    <row r="376" spans="8:8">
      <c r="H376" s="99"/>
    </row>
    <row r="377" spans="8:8">
      <c r="H377" s="99"/>
    </row>
    <row r="378" spans="8:8">
      <c r="H378" s="99"/>
    </row>
    <row r="379" spans="8:8">
      <c r="H379" s="99"/>
    </row>
    <row r="380" spans="8:8">
      <c r="H380" s="99"/>
    </row>
    <row r="381" spans="8:8">
      <c r="H381" s="99"/>
    </row>
    <row r="382" spans="8:8">
      <c r="H382" s="99"/>
    </row>
    <row r="383" spans="8:8">
      <c r="H383" s="99"/>
    </row>
    <row r="384" spans="8:8">
      <c r="H384" s="99"/>
    </row>
    <row r="385" spans="8:8">
      <c r="H385" s="99"/>
    </row>
    <row r="386" spans="8:8">
      <c r="H386" s="99"/>
    </row>
    <row r="387" spans="8:8">
      <c r="H387" s="99"/>
    </row>
    <row r="388" spans="8:8">
      <c r="H388" s="99"/>
    </row>
    <row r="389" spans="8:8">
      <c r="H389" s="99"/>
    </row>
    <row r="390" spans="8:8">
      <c r="H390" s="99"/>
    </row>
    <row r="391" spans="8:8">
      <c r="H391" s="99"/>
    </row>
    <row r="392" spans="8:8">
      <c r="H392" s="99"/>
    </row>
    <row r="393" spans="8:8">
      <c r="H393" s="99"/>
    </row>
    <row r="394" spans="8:8">
      <c r="H394" s="99"/>
    </row>
    <row r="395" spans="8:8">
      <c r="H395" s="99"/>
    </row>
    <row r="396" spans="8:8">
      <c r="H396" s="99"/>
    </row>
    <row r="397" spans="8:8">
      <c r="H397" s="99"/>
    </row>
    <row r="398" spans="8:8">
      <c r="H398" s="99"/>
    </row>
    <row r="399" spans="8:8">
      <c r="H399" s="99"/>
    </row>
    <row r="400" spans="8:8">
      <c r="H400" s="99"/>
    </row>
    <row r="401" spans="8:8">
      <c r="H401" s="99"/>
    </row>
    <row r="402" spans="8:8">
      <c r="H402" s="99"/>
    </row>
    <row r="403" spans="8:8">
      <c r="H403" s="99"/>
    </row>
    <row r="404" spans="8:8">
      <c r="H404" s="99"/>
    </row>
    <row r="405" spans="8:8">
      <c r="H405" s="99"/>
    </row>
    <row r="406" spans="8:8">
      <c r="H406" s="99"/>
    </row>
    <row r="407" spans="8:8">
      <c r="H407" s="99"/>
    </row>
    <row r="408" spans="8:8">
      <c r="H408" s="99"/>
    </row>
    <row r="409" spans="8:8">
      <c r="H409" s="99"/>
    </row>
    <row r="410" spans="8:8">
      <c r="H410" s="99"/>
    </row>
    <row r="411" spans="8:8">
      <c r="H411" s="99"/>
    </row>
    <row r="412" spans="8:8">
      <c r="H412" s="99"/>
    </row>
    <row r="413" spans="8:8">
      <c r="H413" s="99"/>
    </row>
    <row r="414" spans="8:8">
      <c r="H414" s="99"/>
    </row>
    <row r="415" spans="8:8">
      <c r="H415" s="99"/>
    </row>
    <row r="416" spans="8:8">
      <c r="H416" s="99"/>
    </row>
    <row r="417" spans="8:8">
      <c r="H417" s="99"/>
    </row>
    <row r="418" spans="8:8">
      <c r="H418" s="99"/>
    </row>
    <row r="419" spans="8:8">
      <c r="H419" s="99"/>
    </row>
    <row r="420" spans="8:8">
      <c r="H420" s="99"/>
    </row>
    <row r="421" spans="8:8">
      <c r="H421" s="99"/>
    </row>
    <row r="422" spans="8:8">
      <c r="H422" s="99"/>
    </row>
    <row r="423" spans="8:8">
      <c r="H423" s="99"/>
    </row>
    <row r="424" spans="8:8">
      <c r="H424" s="99"/>
    </row>
    <row r="425" spans="8:8">
      <c r="H425" s="99"/>
    </row>
    <row r="426" spans="8:8">
      <c r="H426" s="99"/>
    </row>
    <row r="427" spans="8:8">
      <c r="H427" s="99"/>
    </row>
    <row r="428" spans="8:8">
      <c r="H428" s="99"/>
    </row>
    <row r="429" spans="8:8">
      <c r="H429" s="99"/>
    </row>
    <row r="430" spans="8:8">
      <c r="H430" s="99"/>
    </row>
    <row r="431" spans="8:8">
      <c r="H431" s="99"/>
    </row>
    <row r="432" spans="8:8">
      <c r="H432" s="99"/>
    </row>
    <row r="433" spans="8:8">
      <c r="H433" s="99"/>
    </row>
    <row r="434" spans="8:8">
      <c r="H434" s="99"/>
    </row>
    <row r="435" spans="8:8">
      <c r="H435" s="99"/>
    </row>
    <row r="436" spans="8:8">
      <c r="H436" s="99"/>
    </row>
    <row r="437" spans="8:8">
      <c r="H437" s="99"/>
    </row>
    <row r="438" spans="8:8">
      <c r="H438" s="99"/>
    </row>
    <row r="439" spans="8:8">
      <c r="H439" s="99"/>
    </row>
    <row r="440" spans="8:8">
      <c r="H440" s="99"/>
    </row>
    <row r="441" spans="8:8">
      <c r="H441" s="99"/>
    </row>
    <row r="442" spans="8:8">
      <c r="H442" s="99"/>
    </row>
    <row r="443" spans="8:8">
      <c r="H443" s="99"/>
    </row>
    <row r="444" spans="8:8">
      <c r="H444" s="99"/>
    </row>
    <row r="445" spans="8:8">
      <c r="H445" s="99"/>
    </row>
    <row r="446" spans="8:8">
      <c r="H446" s="99"/>
    </row>
    <row r="447" spans="8:8">
      <c r="H447" s="99"/>
    </row>
    <row r="448" spans="8:8">
      <c r="H448" s="99"/>
    </row>
    <row r="449" spans="8:8">
      <c r="H449" s="99"/>
    </row>
    <row r="450" spans="8:8">
      <c r="H450" s="99"/>
    </row>
    <row r="451" spans="8:8">
      <c r="H451" s="99"/>
    </row>
    <row r="452" spans="8:8">
      <c r="H452" s="99"/>
    </row>
    <row r="453" spans="8:8">
      <c r="H453" s="99"/>
    </row>
    <row r="454" spans="8:8">
      <c r="H454" s="99"/>
    </row>
    <row r="455" spans="8:8">
      <c r="H455" s="99"/>
    </row>
    <row r="456" spans="8:8">
      <c r="H456" s="99"/>
    </row>
    <row r="457" spans="8:8">
      <c r="H457" s="99"/>
    </row>
    <row r="458" spans="8:8">
      <c r="H458" s="99"/>
    </row>
    <row r="459" spans="8:8">
      <c r="H459" s="99"/>
    </row>
    <row r="460" spans="8:8">
      <c r="H460" s="99"/>
    </row>
    <row r="461" spans="8:8">
      <c r="H461" s="99"/>
    </row>
    <row r="462" spans="8:8">
      <c r="H462" s="99"/>
    </row>
    <row r="463" spans="8:8">
      <c r="H463" s="99"/>
    </row>
    <row r="464" spans="8:8">
      <c r="H464" s="99"/>
    </row>
    <row r="465" spans="8:8">
      <c r="H465" s="99"/>
    </row>
    <row r="466" spans="8:8">
      <c r="H466" s="99"/>
    </row>
    <row r="467" spans="8:8">
      <c r="H467" s="99"/>
    </row>
    <row r="468" spans="8:8">
      <c r="H468" s="99"/>
    </row>
    <row r="469" spans="8:8">
      <c r="H469" s="99"/>
    </row>
    <row r="470" spans="8:8">
      <c r="H470" s="99"/>
    </row>
    <row r="471" spans="8:8">
      <c r="H471" s="99"/>
    </row>
    <row r="472" spans="8:8">
      <c r="H472" s="99"/>
    </row>
    <row r="473" spans="8:8">
      <c r="H473" s="99"/>
    </row>
    <row r="474" spans="8:8">
      <c r="H474" s="99"/>
    </row>
    <row r="475" spans="8:8">
      <c r="H475" s="99"/>
    </row>
    <row r="476" spans="8:8">
      <c r="H476" s="99"/>
    </row>
  </sheetData>
  <phoneticPr fontId="2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9BFAD-1F98-4BA6-B43B-66DB7EDEFD34}">
  <sheetPr>
    <tabColor rgb="FFFF0000"/>
  </sheetPr>
  <dimension ref="A1:AD18"/>
  <sheetViews>
    <sheetView zoomScale="110" zoomScaleNormal="110" workbookViewId="0">
      <pane xSplit="1" topLeftCell="L1" activePane="topRight" state="frozen"/>
      <selection pane="topRight" activeCell="N14" sqref="N14"/>
    </sheetView>
  </sheetViews>
  <sheetFormatPr baseColWidth="10" defaultColWidth="9.1796875" defaultRowHeight="14.5"/>
  <cols>
    <col min="1" max="1" width="26.1796875" customWidth="1"/>
    <col min="2" max="2" width="16.7265625" customWidth="1"/>
    <col min="3" max="15" width="15.453125" customWidth="1"/>
    <col min="16" max="16" width="20.1796875" customWidth="1"/>
    <col min="17" max="17" width="15.453125" customWidth="1"/>
    <col min="18" max="18" width="1.54296875" customWidth="1"/>
    <col min="19" max="30" width="13.54296875" customWidth="1"/>
  </cols>
  <sheetData>
    <row r="1" spans="1:30" s="27" customFormat="1" ht="19" customHeight="1">
      <c r="A1" s="30"/>
      <c r="B1" s="69"/>
      <c r="C1" s="261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3"/>
      <c r="R1" s="264"/>
      <c r="S1" s="271" t="s">
        <v>139</v>
      </c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71"/>
    </row>
    <row r="2" spans="1:30" s="1" customFormat="1" ht="41.15" customHeight="1">
      <c r="A2" s="272" t="s">
        <v>140</v>
      </c>
      <c r="B2" s="269" t="s">
        <v>118</v>
      </c>
      <c r="C2" s="269" t="s">
        <v>116</v>
      </c>
      <c r="D2" s="269"/>
      <c r="E2" s="269"/>
      <c r="F2" s="269"/>
      <c r="G2" s="269"/>
      <c r="H2" s="269"/>
      <c r="I2" s="269" t="s">
        <v>125</v>
      </c>
      <c r="J2" s="269"/>
      <c r="K2" s="269"/>
      <c r="L2" s="269"/>
      <c r="M2" s="269"/>
      <c r="N2" s="269"/>
      <c r="O2" s="269"/>
      <c r="P2" s="269"/>
      <c r="Q2" s="273" t="s">
        <v>34</v>
      </c>
      <c r="R2" s="265"/>
      <c r="S2" s="270" t="s">
        <v>54</v>
      </c>
      <c r="T2" s="270" t="s">
        <v>55</v>
      </c>
      <c r="U2" s="270" t="s">
        <v>132</v>
      </c>
      <c r="V2" s="267" t="s">
        <v>133</v>
      </c>
      <c r="W2" s="267" t="s">
        <v>134</v>
      </c>
      <c r="X2" s="267" t="s">
        <v>135</v>
      </c>
      <c r="Y2" s="267" t="s">
        <v>136</v>
      </c>
      <c r="Z2" s="267" t="s">
        <v>137</v>
      </c>
      <c r="AA2" s="267" t="s">
        <v>138</v>
      </c>
      <c r="AB2" s="267" t="s">
        <v>165</v>
      </c>
      <c r="AC2" s="270" t="s">
        <v>1</v>
      </c>
      <c r="AD2" s="270" t="s">
        <v>2</v>
      </c>
    </row>
    <row r="3" spans="1:30" s="1" customFormat="1" ht="36" customHeight="1">
      <c r="A3" s="272"/>
      <c r="B3" s="269"/>
      <c r="C3" s="28" t="s">
        <v>164</v>
      </c>
      <c r="D3" s="28" t="s">
        <v>121</v>
      </c>
      <c r="E3" s="28" t="s">
        <v>122</v>
      </c>
      <c r="F3" s="72" t="s">
        <v>123</v>
      </c>
      <c r="G3" s="28" t="s">
        <v>3</v>
      </c>
      <c r="H3" s="29" t="s">
        <v>124</v>
      </c>
      <c r="I3" s="29" t="s">
        <v>125</v>
      </c>
      <c r="J3" s="29" t="s">
        <v>126</v>
      </c>
      <c r="K3" s="29" t="s">
        <v>3</v>
      </c>
      <c r="L3" s="29" t="s">
        <v>127</v>
      </c>
      <c r="M3" s="29" t="s">
        <v>128</v>
      </c>
      <c r="N3" s="29" t="s">
        <v>129</v>
      </c>
      <c r="O3" s="29" t="s">
        <v>130</v>
      </c>
      <c r="P3" s="29" t="s">
        <v>131</v>
      </c>
      <c r="Q3" s="273"/>
      <c r="R3" s="265"/>
      <c r="S3" s="270"/>
      <c r="T3" s="270"/>
      <c r="U3" s="270"/>
      <c r="V3" s="268"/>
      <c r="W3" s="268"/>
      <c r="X3" s="268"/>
      <c r="Y3" s="268"/>
      <c r="Z3" s="268"/>
      <c r="AA3" s="268"/>
      <c r="AB3" s="268"/>
      <c r="AC3" s="270"/>
      <c r="AD3" s="270"/>
    </row>
    <row r="4" spans="1:30" s="9" customFormat="1" ht="15" customHeight="1">
      <c r="A4" s="36">
        <v>45658</v>
      </c>
      <c r="B4" s="37"/>
      <c r="C4" s="2"/>
      <c r="D4" s="2"/>
      <c r="E4" s="2"/>
      <c r="F4" s="2"/>
      <c r="G4" s="31">
        <f>SUM(C4:F4)</f>
        <v>0</v>
      </c>
      <c r="H4" s="3"/>
      <c r="I4" s="3"/>
      <c r="J4" s="3"/>
      <c r="K4" s="4">
        <f>I4+J4</f>
        <v>0</v>
      </c>
      <c r="L4" s="3"/>
      <c r="M4" s="3"/>
      <c r="N4" s="2" t="e">
        <f>(M4/B4)*100</f>
        <v>#DIV/0!</v>
      </c>
      <c r="O4" s="2" t="e">
        <f>(K4/B4)*100</f>
        <v>#DIV/0!</v>
      </c>
      <c r="P4" s="3"/>
      <c r="Q4" s="3" t="e">
        <f>((G4+K4)/2)/$B$1</f>
        <v>#DIV/0!</v>
      </c>
      <c r="R4" s="265"/>
      <c r="S4" s="6"/>
      <c r="T4" s="5"/>
      <c r="U4" s="70" t="e">
        <f>T4/B4</f>
        <v>#DIV/0!</v>
      </c>
      <c r="V4" s="7"/>
      <c r="W4" s="7"/>
      <c r="X4" s="7"/>
      <c r="Y4" s="7"/>
      <c r="Z4" s="7"/>
      <c r="AA4" s="7"/>
      <c r="AB4" s="71"/>
      <c r="AC4" s="5"/>
      <c r="AD4" s="71">
        <f>B4-AC4</f>
        <v>0</v>
      </c>
    </row>
    <row r="5" spans="1:30" s="9" customFormat="1" ht="15" customHeight="1">
      <c r="A5" s="36">
        <v>45689</v>
      </c>
      <c r="B5" s="37"/>
      <c r="C5" s="10"/>
      <c r="D5" s="10"/>
      <c r="E5" s="10"/>
      <c r="F5" s="10"/>
      <c r="G5" s="31">
        <f t="shared" ref="G5:G15" si="0">SUM(C5:F5)</f>
        <v>0</v>
      </c>
      <c r="H5" s="3"/>
      <c r="I5" s="11"/>
      <c r="J5" s="3"/>
      <c r="K5" s="4">
        <f t="shared" ref="K5:K15" si="1">I5+J5</f>
        <v>0</v>
      </c>
      <c r="L5" s="3"/>
      <c r="M5" s="3"/>
      <c r="N5" s="2" t="e">
        <f t="shared" ref="N5:N15" si="2">(M5/B5)*100</f>
        <v>#DIV/0!</v>
      </c>
      <c r="O5" s="2" t="e">
        <f t="shared" ref="O5:O15" si="3">(K5/B5)*100</f>
        <v>#DIV/0!</v>
      </c>
      <c r="P5" s="3"/>
      <c r="Q5" s="3" t="e">
        <f t="shared" ref="Q5:Q15" si="4">((G5+K5)/2)/$B$1</f>
        <v>#DIV/0!</v>
      </c>
      <c r="R5" s="265"/>
      <c r="S5" s="13"/>
      <c r="T5" s="13"/>
      <c r="U5" s="70" t="e">
        <f t="shared" ref="U5:U15" si="5">T5/B5</f>
        <v>#DIV/0!</v>
      </c>
      <c r="V5" s="14"/>
      <c r="W5" s="14"/>
      <c r="X5" s="14"/>
      <c r="Y5" s="14"/>
      <c r="Z5" s="14"/>
      <c r="AA5" s="14"/>
      <c r="AB5" s="93"/>
      <c r="AC5" s="12"/>
      <c r="AD5" s="71">
        <f t="shared" ref="AD5:AD15" si="6">B5-AC5</f>
        <v>0</v>
      </c>
    </row>
    <row r="6" spans="1:30" s="9" customFormat="1" ht="15" customHeight="1">
      <c r="A6" s="36">
        <v>45717</v>
      </c>
      <c r="B6" s="37"/>
      <c r="C6" s="10"/>
      <c r="D6" s="10"/>
      <c r="E6" s="10"/>
      <c r="F6" s="10"/>
      <c r="G6" s="31">
        <f t="shared" si="0"/>
        <v>0</v>
      </c>
      <c r="H6" s="3"/>
      <c r="I6" s="21"/>
      <c r="J6" s="16"/>
      <c r="K6" s="4">
        <f t="shared" si="1"/>
        <v>0</v>
      </c>
      <c r="L6" s="3"/>
      <c r="M6" s="16"/>
      <c r="N6" s="2" t="e">
        <f t="shared" si="2"/>
        <v>#DIV/0!</v>
      </c>
      <c r="O6" s="2" t="e">
        <f t="shared" si="3"/>
        <v>#DIV/0!</v>
      </c>
      <c r="P6" s="16"/>
      <c r="Q6" s="3" t="e">
        <f t="shared" si="4"/>
        <v>#DIV/0!</v>
      </c>
      <c r="R6" s="265"/>
      <c r="S6" s="13"/>
      <c r="T6" s="13"/>
      <c r="U6" s="70" t="e">
        <f t="shared" si="5"/>
        <v>#DIV/0!</v>
      </c>
      <c r="V6" s="14"/>
      <c r="W6" s="14"/>
      <c r="X6" s="14"/>
      <c r="Y6" s="14"/>
      <c r="Z6" s="14"/>
      <c r="AA6" s="14"/>
      <c r="AB6" s="93"/>
      <c r="AC6" s="12"/>
      <c r="AD6" s="71">
        <f t="shared" si="6"/>
        <v>0</v>
      </c>
    </row>
    <row r="7" spans="1:30" s="9" customFormat="1" ht="15" customHeight="1">
      <c r="A7" s="36">
        <v>45748</v>
      </c>
      <c r="B7" s="37"/>
      <c r="C7" s="10"/>
      <c r="D7" s="10"/>
      <c r="E7" s="10"/>
      <c r="F7" s="10"/>
      <c r="G7" s="31">
        <f t="shared" si="0"/>
        <v>0</v>
      </c>
      <c r="H7" s="3"/>
      <c r="I7" s="11"/>
      <c r="J7" s="3"/>
      <c r="K7" s="4">
        <f t="shared" si="1"/>
        <v>0</v>
      </c>
      <c r="L7" s="3"/>
      <c r="M7" s="3"/>
      <c r="N7" s="2" t="e">
        <f t="shared" si="2"/>
        <v>#DIV/0!</v>
      </c>
      <c r="O7" s="2" t="e">
        <f t="shared" si="3"/>
        <v>#DIV/0!</v>
      </c>
      <c r="P7" s="3"/>
      <c r="Q7" s="3" t="e">
        <f t="shared" si="4"/>
        <v>#DIV/0!</v>
      </c>
      <c r="R7" s="265"/>
      <c r="S7" s="13"/>
      <c r="T7" s="13"/>
      <c r="U7" s="70" t="e">
        <f t="shared" si="5"/>
        <v>#DIV/0!</v>
      </c>
      <c r="V7" s="14"/>
      <c r="W7" s="14"/>
      <c r="X7" s="14"/>
      <c r="Y7" s="14"/>
      <c r="Z7" s="14"/>
      <c r="AA7" s="14"/>
      <c r="AB7" s="93"/>
      <c r="AC7" s="12"/>
      <c r="AD7" s="71">
        <f t="shared" si="6"/>
        <v>0</v>
      </c>
    </row>
    <row r="8" spans="1:30" s="9" customFormat="1" ht="15" customHeight="1">
      <c r="A8" s="36">
        <v>45778</v>
      </c>
      <c r="B8" s="37"/>
      <c r="C8" s="10"/>
      <c r="D8" s="10"/>
      <c r="E8" s="10"/>
      <c r="F8" s="10"/>
      <c r="G8" s="31">
        <f t="shared" si="0"/>
        <v>0</v>
      </c>
      <c r="H8" s="3"/>
      <c r="I8" s="11"/>
      <c r="J8" s="3"/>
      <c r="K8" s="4">
        <f t="shared" si="1"/>
        <v>0</v>
      </c>
      <c r="L8" s="3"/>
      <c r="M8" s="3"/>
      <c r="N8" s="2" t="e">
        <f t="shared" si="2"/>
        <v>#DIV/0!</v>
      </c>
      <c r="O8" s="2" t="e">
        <f t="shared" si="3"/>
        <v>#DIV/0!</v>
      </c>
      <c r="P8" s="3"/>
      <c r="Q8" s="3" t="e">
        <f t="shared" si="4"/>
        <v>#DIV/0!</v>
      </c>
      <c r="R8" s="265"/>
      <c r="S8" s="13"/>
      <c r="T8" s="13"/>
      <c r="U8" s="70" t="e">
        <f t="shared" si="5"/>
        <v>#DIV/0!</v>
      </c>
      <c r="V8" s="14"/>
      <c r="W8" s="14"/>
      <c r="X8" s="14"/>
      <c r="Y8" s="14"/>
      <c r="Z8" s="14"/>
      <c r="AA8" s="14"/>
      <c r="AB8" s="93"/>
      <c r="AC8" s="12"/>
      <c r="AD8" s="71">
        <f t="shared" si="6"/>
        <v>0</v>
      </c>
    </row>
    <row r="9" spans="1:30" s="9" customFormat="1" ht="15" customHeight="1">
      <c r="A9" s="36">
        <v>45809</v>
      </c>
      <c r="B9" s="37"/>
      <c r="C9" s="17"/>
      <c r="D9" s="17"/>
      <c r="E9" s="17"/>
      <c r="F9" s="17"/>
      <c r="G9" s="31">
        <f t="shared" si="0"/>
        <v>0</v>
      </c>
      <c r="H9" s="3"/>
      <c r="I9" s="11"/>
      <c r="J9" s="3"/>
      <c r="K9" s="4">
        <f t="shared" si="1"/>
        <v>0</v>
      </c>
      <c r="L9" s="3"/>
      <c r="M9" s="3"/>
      <c r="N9" s="2" t="e">
        <f t="shared" si="2"/>
        <v>#DIV/0!</v>
      </c>
      <c r="O9" s="2" t="e">
        <f t="shared" si="3"/>
        <v>#DIV/0!</v>
      </c>
      <c r="P9" s="3"/>
      <c r="Q9" s="3" t="e">
        <f t="shared" si="4"/>
        <v>#DIV/0!</v>
      </c>
      <c r="R9" s="265"/>
      <c r="S9" s="18"/>
      <c r="T9" s="18"/>
      <c r="U9" s="70" t="e">
        <f t="shared" si="5"/>
        <v>#DIV/0!</v>
      </c>
      <c r="V9" s="14"/>
      <c r="W9" s="14"/>
      <c r="X9" s="14"/>
      <c r="Y9" s="14"/>
      <c r="Z9" s="14"/>
      <c r="AA9" s="14"/>
      <c r="AB9" s="93"/>
      <c r="AC9" s="12"/>
      <c r="AD9" s="71">
        <f t="shared" si="6"/>
        <v>0</v>
      </c>
    </row>
    <row r="10" spans="1:30" s="9" customFormat="1" ht="15" customHeight="1">
      <c r="A10" s="36">
        <v>45839</v>
      </c>
      <c r="B10" s="37"/>
      <c r="C10" s="11"/>
      <c r="D10" s="11"/>
      <c r="E10" s="11"/>
      <c r="F10" s="11"/>
      <c r="G10" s="31">
        <f t="shared" si="0"/>
        <v>0</v>
      </c>
      <c r="H10" s="3"/>
      <c r="I10" s="11"/>
      <c r="J10" s="3"/>
      <c r="K10" s="4">
        <f t="shared" si="1"/>
        <v>0</v>
      </c>
      <c r="L10" s="3"/>
      <c r="M10" s="3"/>
      <c r="N10" s="2" t="e">
        <f t="shared" si="2"/>
        <v>#DIV/0!</v>
      </c>
      <c r="O10" s="2" t="e">
        <f t="shared" si="3"/>
        <v>#DIV/0!</v>
      </c>
      <c r="P10" s="3"/>
      <c r="Q10" s="3" t="e">
        <f t="shared" si="4"/>
        <v>#DIV/0!</v>
      </c>
      <c r="R10" s="265"/>
      <c r="S10" s="19"/>
      <c r="T10" s="19"/>
      <c r="U10" s="70" t="e">
        <f t="shared" si="5"/>
        <v>#DIV/0!</v>
      </c>
      <c r="V10" s="14"/>
      <c r="W10" s="14"/>
      <c r="X10" s="14"/>
      <c r="Y10" s="14"/>
      <c r="Z10" s="14"/>
      <c r="AA10" s="14"/>
      <c r="AB10" s="93"/>
      <c r="AC10" s="12"/>
      <c r="AD10" s="71">
        <f t="shared" si="6"/>
        <v>0</v>
      </c>
    </row>
    <row r="11" spans="1:30" s="9" customFormat="1" ht="15" customHeight="1">
      <c r="A11" s="36">
        <v>45870</v>
      </c>
      <c r="B11" s="37"/>
      <c r="C11" s="11"/>
      <c r="D11" s="11"/>
      <c r="E11" s="11"/>
      <c r="F11" s="11"/>
      <c r="G11" s="31">
        <f t="shared" si="0"/>
        <v>0</v>
      </c>
      <c r="H11" s="3"/>
      <c r="I11" s="11"/>
      <c r="J11" s="3"/>
      <c r="K11" s="4">
        <f t="shared" si="1"/>
        <v>0</v>
      </c>
      <c r="L11" s="3"/>
      <c r="M11" s="3"/>
      <c r="N11" s="2" t="e">
        <f t="shared" si="2"/>
        <v>#DIV/0!</v>
      </c>
      <c r="O11" s="2" t="e">
        <f t="shared" si="3"/>
        <v>#DIV/0!</v>
      </c>
      <c r="P11" s="3"/>
      <c r="Q11" s="3" t="e">
        <f t="shared" si="4"/>
        <v>#DIV/0!</v>
      </c>
      <c r="R11" s="265"/>
      <c r="S11" s="19"/>
      <c r="T11" s="19"/>
      <c r="U11" s="70" t="e">
        <f t="shared" si="5"/>
        <v>#DIV/0!</v>
      </c>
      <c r="V11" s="14"/>
      <c r="W11" s="14"/>
      <c r="X11" s="14"/>
      <c r="Y11" s="14"/>
      <c r="Z11" s="14"/>
      <c r="AA11" s="14"/>
      <c r="AB11" s="93"/>
      <c r="AC11" s="12"/>
      <c r="AD11" s="71">
        <f t="shared" si="6"/>
        <v>0</v>
      </c>
    </row>
    <row r="12" spans="1:30" s="9" customFormat="1" ht="15" customHeight="1">
      <c r="A12" s="36">
        <v>45901</v>
      </c>
      <c r="B12" s="37"/>
      <c r="C12" s="17"/>
      <c r="D12" s="17"/>
      <c r="E12" s="17"/>
      <c r="F12" s="17"/>
      <c r="G12" s="31">
        <f t="shared" si="0"/>
        <v>0</v>
      </c>
      <c r="H12" s="3"/>
      <c r="I12" s="11"/>
      <c r="J12" s="3"/>
      <c r="K12" s="4">
        <f t="shared" si="1"/>
        <v>0</v>
      </c>
      <c r="L12" s="3"/>
      <c r="M12" s="3"/>
      <c r="N12" s="2" t="e">
        <f t="shared" si="2"/>
        <v>#DIV/0!</v>
      </c>
      <c r="O12" s="2" t="e">
        <f t="shared" si="3"/>
        <v>#DIV/0!</v>
      </c>
      <c r="P12" s="3"/>
      <c r="Q12" s="3" t="e">
        <f t="shared" si="4"/>
        <v>#DIV/0!</v>
      </c>
      <c r="R12" s="265"/>
      <c r="S12" s="19"/>
      <c r="T12" s="19"/>
      <c r="U12" s="70" t="e">
        <f t="shared" si="5"/>
        <v>#DIV/0!</v>
      </c>
      <c r="V12" s="14"/>
      <c r="W12" s="14"/>
      <c r="X12" s="14"/>
      <c r="Y12" s="14"/>
      <c r="Z12" s="14"/>
      <c r="AA12" s="14"/>
      <c r="AB12" s="93"/>
      <c r="AC12" s="12"/>
      <c r="AD12" s="71">
        <f t="shared" si="6"/>
        <v>0</v>
      </c>
    </row>
    <row r="13" spans="1:30" s="9" customFormat="1" ht="15" customHeight="1">
      <c r="A13" s="36">
        <v>45931</v>
      </c>
      <c r="B13" s="37"/>
      <c r="C13" s="17"/>
      <c r="D13" s="17"/>
      <c r="E13" s="17"/>
      <c r="F13" s="17"/>
      <c r="G13" s="31">
        <f t="shared" si="0"/>
        <v>0</v>
      </c>
      <c r="H13" s="3"/>
      <c r="I13" s="11"/>
      <c r="J13" s="3"/>
      <c r="K13" s="4">
        <f t="shared" si="1"/>
        <v>0</v>
      </c>
      <c r="L13" s="3"/>
      <c r="M13" s="3"/>
      <c r="N13" s="2" t="e">
        <f t="shared" si="2"/>
        <v>#DIV/0!</v>
      </c>
      <c r="O13" s="2" t="e">
        <f t="shared" si="3"/>
        <v>#DIV/0!</v>
      </c>
      <c r="P13" s="3"/>
      <c r="Q13" s="3" t="e">
        <f t="shared" si="4"/>
        <v>#DIV/0!</v>
      </c>
      <c r="R13" s="265"/>
      <c r="S13" s="17"/>
      <c r="T13" s="17"/>
      <c r="U13" s="70" t="e">
        <f t="shared" si="5"/>
        <v>#DIV/0!</v>
      </c>
      <c r="V13" s="15"/>
      <c r="W13" s="15"/>
      <c r="X13" s="15"/>
      <c r="Y13" s="15"/>
      <c r="Z13" s="15"/>
      <c r="AA13" s="15"/>
      <c r="AB13" s="94"/>
      <c r="AC13" s="11"/>
      <c r="AD13" s="71">
        <f t="shared" si="6"/>
        <v>0</v>
      </c>
    </row>
    <row r="14" spans="1:30" s="9" customFormat="1" ht="15" customHeight="1">
      <c r="A14" s="36">
        <v>45962</v>
      </c>
      <c r="B14" s="37"/>
      <c r="C14" s="17"/>
      <c r="D14" s="17"/>
      <c r="E14" s="17"/>
      <c r="F14" s="17"/>
      <c r="G14" s="31">
        <f t="shared" si="0"/>
        <v>0</v>
      </c>
      <c r="H14" s="3"/>
      <c r="I14" s="11"/>
      <c r="J14" s="3"/>
      <c r="K14" s="4">
        <f t="shared" si="1"/>
        <v>0</v>
      </c>
      <c r="L14" s="3"/>
      <c r="M14" s="3"/>
      <c r="N14" s="2" t="e">
        <f t="shared" si="2"/>
        <v>#DIV/0!</v>
      </c>
      <c r="O14" s="2" t="e">
        <f t="shared" si="3"/>
        <v>#DIV/0!</v>
      </c>
      <c r="P14" s="3"/>
      <c r="Q14" s="3" t="e">
        <f t="shared" si="4"/>
        <v>#DIV/0!</v>
      </c>
      <c r="R14" s="265"/>
      <c r="S14" s="19"/>
      <c r="T14" s="19"/>
      <c r="U14" s="70" t="e">
        <f t="shared" si="5"/>
        <v>#DIV/0!</v>
      </c>
      <c r="V14" s="14"/>
      <c r="W14" s="14"/>
      <c r="X14" s="14"/>
      <c r="Y14" s="14"/>
      <c r="Z14" s="14"/>
      <c r="AA14" s="14"/>
      <c r="AB14" s="93"/>
      <c r="AC14" s="12"/>
      <c r="AD14" s="71">
        <f t="shared" si="6"/>
        <v>0</v>
      </c>
    </row>
    <row r="15" spans="1:30" s="9" customFormat="1" ht="15" customHeight="1" thickBot="1">
      <c r="A15" s="39">
        <v>45992</v>
      </c>
      <c r="B15" s="38"/>
      <c r="C15" s="40"/>
      <c r="D15" s="40"/>
      <c r="E15" s="40"/>
      <c r="F15" s="20"/>
      <c r="G15" s="31">
        <f t="shared" si="0"/>
        <v>0</v>
      </c>
      <c r="H15" s="3"/>
      <c r="I15" s="21"/>
      <c r="J15" s="16"/>
      <c r="K15" s="4">
        <f t="shared" si="1"/>
        <v>0</v>
      </c>
      <c r="L15" s="3"/>
      <c r="M15" s="16"/>
      <c r="N15" s="2" t="e">
        <f t="shared" si="2"/>
        <v>#DIV/0!</v>
      </c>
      <c r="O15" s="2" t="e">
        <f t="shared" si="3"/>
        <v>#DIV/0!</v>
      </c>
      <c r="P15" s="16"/>
      <c r="Q15" s="3" t="e">
        <f t="shared" si="4"/>
        <v>#DIV/0!</v>
      </c>
      <c r="R15" s="265"/>
      <c r="S15" s="19"/>
      <c r="T15" s="12"/>
      <c r="U15" s="70" t="e">
        <f t="shared" si="5"/>
        <v>#DIV/0!</v>
      </c>
      <c r="V15" s="14"/>
      <c r="W15" s="14"/>
      <c r="X15" s="14"/>
      <c r="Y15" s="14"/>
      <c r="Z15" s="14"/>
      <c r="AA15" s="14"/>
      <c r="AB15" s="93"/>
      <c r="AC15" s="12"/>
      <c r="AD15" s="71">
        <f t="shared" si="6"/>
        <v>0</v>
      </c>
    </row>
    <row r="16" spans="1:30" s="24" customFormat="1" ht="23.25" customHeight="1" thickBot="1">
      <c r="A16" s="22" t="s">
        <v>4</v>
      </c>
      <c r="B16" s="23" t="s">
        <v>61</v>
      </c>
      <c r="C16" s="23" t="s">
        <v>61</v>
      </c>
      <c r="D16" s="23" t="s">
        <v>61</v>
      </c>
      <c r="E16" s="23"/>
      <c r="F16" s="23" t="s">
        <v>61</v>
      </c>
      <c r="G16" s="23">
        <f t="shared" ref="G16:P16" si="7">SUM(G4:G15)</f>
        <v>0</v>
      </c>
      <c r="H16" s="23">
        <f t="shared" si="7"/>
        <v>0</v>
      </c>
      <c r="I16" s="23">
        <f t="shared" si="7"/>
        <v>0</v>
      </c>
      <c r="J16" s="23">
        <f t="shared" si="7"/>
        <v>0</v>
      </c>
      <c r="K16" s="23">
        <f t="shared" si="7"/>
        <v>0</v>
      </c>
      <c r="L16" s="23">
        <f t="shared" si="7"/>
        <v>0</v>
      </c>
      <c r="M16" s="23">
        <f t="shared" si="7"/>
        <v>0</v>
      </c>
      <c r="N16" s="23" t="e">
        <f>M16/B16</f>
        <v>#VALUE!</v>
      </c>
      <c r="O16" s="23" t="e">
        <f>(K16/B16)*100</f>
        <v>#VALUE!</v>
      </c>
      <c r="P16" s="23">
        <f t="shared" si="7"/>
        <v>0</v>
      </c>
      <c r="Q16" s="23" t="e">
        <f>((G16+K16)/2)/$B$1</f>
        <v>#DIV/0!</v>
      </c>
      <c r="R16" s="266"/>
      <c r="S16" s="23" t="s">
        <v>61</v>
      </c>
      <c r="T16" s="23" t="s">
        <v>61</v>
      </c>
      <c r="U16" s="23" t="s">
        <v>61</v>
      </c>
      <c r="V16" s="23" t="s">
        <v>61</v>
      </c>
      <c r="W16" s="23" t="s">
        <v>61</v>
      </c>
      <c r="X16" s="23" t="s">
        <v>61</v>
      </c>
      <c r="Y16" s="23" t="s">
        <v>61</v>
      </c>
      <c r="Z16" s="23" t="s">
        <v>61</v>
      </c>
      <c r="AA16" s="23" t="s">
        <v>61</v>
      </c>
      <c r="AB16" s="23" t="s">
        <v>61</v>
      </c>
      <c r="AC16" s="23" t="s">
        <v>61</v>
      </c>
      <c r="AD16" s="23" t="s">
        <v>61</v>
      </c>
    </row>
    <row r="18" spans="9:12">
      <c r="I18" s="25"/>
      <c r="J18" s="25"/>
      <c r="K18" s="25"/>
      <c r="L18" s="25"/>
    </row>
  </sheetData>
  <mergeCells count="20">
    <mergeCell ref="A2:A3"/>
    <mergeCell ref="AB2:AB3"/>
    <mergeCell ref="B2:B3"/>
    <mergeCell ref="I2:P2"/>
    <mergeCell ref="Q2:Q3"/>
    <mergeCell ref="C1:Q1"/>
    <mergeCell ref="R1:R16"/>
    <mergeCell ref="W2:W3"/>
    <mergeCell ref="V2:V3"/>
    <mergeCell ref="X2:X3"/>
    <mergeCell ref="C2:H2"/>
    <mergeCell ref="S2:S3"/>
    <mergeCell ref="T2:T3"/>
    <mergeCell ref="U2:U3"/>
    <mergeCell ref="S1:AD1"/>
    <mergeCell ref="AA2:AA3"/>
    <mergeCell ref="Y2:Y3"/>
    <mergeCell ref="Z2:Z3"/>
    <mergeCell ref="AD2:AD3"/>
    <mergeCell ref="AC2:AC3"/>
  </mergeCells>
  <phoneticPr fontId="21" type="noConversion"/>
  <pageMargins left="0.7" right="0.7" top="0.75" bottom="0.75" header="0.3" footer="0.3"/>
  <ignoredErrors>
    <ignoredError sqref="G5:G15" formulaRange="1"/>
    <ignoredError sqref="O4:O16 N5:N16 N4 U4:U15 Q4:Q16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B4612-CFF1-4268-B2A9-A81955DBCBA2}">
  <sheetPr>
    <tabColor rgb="FF00B050"/>
  </sheetPr>
  <dimension ref="A1:AA935"/>
  <sheetViews>
    <sheetView topLeftCell="S1" zoomScaleNormal="100" zoomScaleSheetLayoutView="50" workbookViewId="0">
      <pane ySplit="1" topLeftCell="A15" activePane="bottomLeft" state="frozen"/>
      <selection pane="bottomLeft" activeCell="U2" sqref="U2:U22"/>
    </sheetView>
  </sheetViews>
  <sheetFormatPr baseColWidth="10" defaultRowHeight="14.5"/>
  <cols>
    <col min="1" max="1" width="34.7265625" bestFit="1" customWidth="1"/>
    <col min="2" max="2" width="58.54296875" bestFit="1" customWidth="1"/>
    <col min="3" max="4" width="15.26953125" customWidth="1"/>
    <col min="5" max="5" width="12.54296875" customWidth="1"/>
    <col min="6" max="6" width="23.26953125" customWidth="1"/>
    <col min="7" max="7" width="21.453125" customWidth="1"/>
    <col min="8" max="8" width="15.26953125" customWidth="1"/>
    <col min="9" max="9" width="21.81640625" customWidth="1"/>
    <col min="10" max="10" width="13.54296875" style="207" customWidth="1"/>
    <col min="11" max="11" width="22.54296875" customWidth="1"/>
    <col min="12" max="12" width="16.54296875" customWidth="1"/>
    <col min="13" max="13" width="22.26953125" customWidth="1"/>
    <col min="14" max="15" width="26.7265625" customWidth="1"/>
    <col min="16" max="16" width="21.81640625" customWidth="1"/>
    <col min="17" max="17" width="20.54296875" style="100" customWidth="1"/>
    <col min="18" max="18" width="25.26953125" bestFit="1" customWidth="1"/>
    <col min="19" max="19" width="44.54296875" bestFit="1" customWidth="1"/>
    <col min="20" max="20" width="29.1796875" customWidth="1"/>
    <col min="21" max="21" width="21.81640625" customWidth="1"/>
    <col min="22" max="22" width="65.1796875" style="100" customWidth="1"/>
    <col min="23" max="23" width="28.1796875" customWidth="1"/>
    <col min="24" max="24" width="21.81640625" customWidth="1"/>
    <col min="25" max="26" width="21.81640625" style="26" customWidth="1"/>
    <col min="27" max="27" width="28.1796875" style="26" customWidth="1"/>
  </cols>
  <sheetData>
    <row r="1" spans="1:27" s="34" customFormat="1" ht="18" customHeight="1">
      <c r="A1" s="67" t="s">
        <v>147</v>
      </c>
      <c r="B1" s="67" t="s">
        <v>120</v>
      </c>
      <c r="C1" s="33" t="s">
        <v>0</v>
      </c>
      <c r="D1" s="33" t="s">
        <v>6</v>
      </c>
      <c r="E1" s="33" t="s">
        <v>33</v>
      </c>
      <c r="F1" s="64" t="s">
        <v>7</v>
      </c>
      <c r="G1" s="33" t="s">
        <v>8</v>
      </c>
      <c r="H1" s="33" t="s">
        <v>9</v>
      </c>
      <c r="I1" s="33" t="s">
        <v>10</v>
      </c>
      <c r="J1" s="211" t="s">
        <v>11</v>
      </c>
      <c r="K1" s="33" t="s">
        <v>12</v>
      </c>
      <c r="L1" s="33" t="s">
        <v>13</v>
      </c>
      <c r="M1" s="33" t="s">
        <v>14</v>
      </c>
      <c r="N1" s="33" t="s">
        <v>15</v>
      </c>
      <c r="O1" s="33" t="s">
        <v>16</v>
      </c>
      <c r="P1" s="33" t="s">
        <v>17</v>
      </c>
      <c r="Q1" s="217" t="s">
        <v>18</v>
      </c>
      <c r="R1" s="33" t="s">
        <v>19</v>
      </c>
      <c r="S1" s="33" t="s">
        <v>20</v>
      </c>
      <c r="T1" s="33" t="s">
        <v>21</v>
      </c>
      <c r="U1" s="33" t="s">
        <v>22</v>
      </c>
      <c r="V1" s="217" t="s">
        <v>23</v>
      </c>
      <c r="W1" s="33" t="s">
        <v>24</v>
      </c>
      <c r="X1" s="33" t="s">
        <v>25</v>
      </c>
      <c r="Y1" s="64" t="s">
        <v>26</v>
      </c>
      <c r="Z1" s="64" t="s">
        <v>27</v>
      </c>
      <c r="AA1" s="64" t="s">
        <v>28</v>
      </c>
    </row>
    <row r="2" spans="1:27" s="65" customFormat="1">
      <c r="A2" s="65" t="s">
        <v>149</v>
      </c>
      <c r="B2" s="65" t="s">
        <v>146</v>
      </c>
      <c r="C2" s="65" t="s">
        <v>167</v>
      </c>
      <c r="D2" s="66">
        <v>1157</v>
      </c>
      <c r="E2" s="66" t="s">
        <v>1128</v>
      </c>
      <c r="F2" s="66" t="s">
        <v>566</v>
      </c>
      <c r="G2" s="66" t="s">
        <v>884</v>
      </c>
      <c r="H2" s="66" t="s">
        <v>675</v>
      </c>
      <c r="I2" s="111">
        <v>32358</v>
      </c>
      <c r="J2" s="101">
        <f t="shared" ref="J2:J22" ca="1" si="0">DATEDIF(I2,TODAY(),"y")</f>
        <v>37</v>
      </c>
      <c r="K2" s="111">
        <v>45663</v>
      </c>
      <c r="L2" s="66" t="s">
        <v>13</v>
      </c>
      <c r="M2" s="66" t="s">
        <v>243</v>
      </c>
      <c r="N2" s="66" t="s">
        <v>244</v>
      </c>
      <c r="O2" s="66" t="s">
        <v>1333</v>
      </c>
      <c r="P2" s="66" t="s">
        <v>1333</v>
      </c>
      <c r="Q2" s="111">
        <v>45663</v>
      </c>
      <c r="R2" s="66" t="s">
        <v>291</v>
      </c>
      <c r="S2" s="66" t="s">
        <v>248</v>
      </c>
      <c r="T2" s="66" t="s">
        <v>135</v>
      </c>
      <c r="U2" s="66" t="s">
        <v>174</v>
      </c>
      <c r="V2" s="111" t="s">
        <v>674</v>
      </c>
      <c r="W2" s="66" t="s">
        <v>1</v>
      </c>
      <c r="X2" s="66" t="s">
        <v>909</v>
      </c>
      <c r="Y2" s="204">
        <f ca="1">DATEDIF(Q2,TODAY(),"y")</f>
        <v>1</v>
      </c>
      <c r="Z2" s="66" t="s">
        <v>1317</v>
      </c>
      <c r="AA2" s="66" t="s">
        <v>1318</v>
      </c>
    </row>
    <row r="3" spans="1:27" s="65" customFormat="1">
      <c r="A3" s="65" t="s">
        <v>149</v>
      </c>
      <c r="B3" s="65" t="s">
        <v>145</v>
      </c>
      <c r="C3" s="65" t="s">
        <v>167</v>
      </c>
      <c r="D3" s="66" t="s">
        <v>1300</v>
      </c>
      <c r="E3" s="66" t="s">
        <v>1082</v>
      </c>
      <c r="F3" s="66" t="s">
        <v>1080</v>
      </c>
      <c r="G3" s="66" t="s">
        <v>904</v>
      </c>
      <c r="H3" s="66" t="s">
        <v>675</v>
      </c>
      <c r="I3" s="111">
        <v>32376</v>
      </c>
      <c r="J3" s="101">
        <f t="shared" ca="1" si="0"/>
        <v>37</v>
      </c>
      <c r="K3" s="111">
        <v>45662</v>
      </c>
      <c r="L3" s="66" t="s">
        <v>13</v>
      </c>
      <c r="M3" s="66" t="s">
        <v>266</v>
      </c>
      <c r="N3" s="66" t="s">
        <v>227</v>
      </c>
      <c r="O3" s="66" t="s">
        <v>1081</v>
      </c>
      <c r="P3" s="66" t="s">
        <v>1490</v>
      </c>
      <c r="Q3" s="111">
        <v>45662</v>
      </c>
      <c r="R3" s="66" t="s">
        <v>269</v>
      </c>
      <c r="S3" s="26" t="s">
        <v>1321</v>
      </c>
      <c r="T3" s="66" t="s">
        <v>135</v>
      </c>
      <c r="U3" s="66" t="s">
        <v>587</v>
      </c>
      <c r="V3" s="111">
        <v>46391</v>
      </c>
      <c r="W3" s="66" t="s">
        <v>907</v>
      </c>
      <c r="X3" s="66" t="s">
        <v>911</v>
      </c>
      <c r="Y3" s="204">
        <f t="shared" ref="Y3:Y22" ca="1" si="1">DATEDIF(Q3,TODAY(),"y")</f>
        <v>1</v>
      </c>
      <c r="Z3" s="66" t="s">
        <v>1317</v>
      </c>
      <c r="AA3" s="66" t="s">
        <v>1318</v>
      </c>
    </row>
    <row r="4" spans="1:27" s="65" customFormat="1">
      <c r="A4" s="65" t="s">
        <v>149</v>
      </c>
      <c r="B4" s="65" t="s">
        <v>146</v>
      </c>
      <c r="C4" s="65" t="s">
        <v>167</v>
      </c>
      <c r="D4" s="66" t="s">
        <v>1328</v>
      </c>
      <c r="E4" s="66">
        <v>6281</v>
      </c>
      <c r="F4" s="66" t="s">
        <v>1329</v>
      </c>
      <c r="G4" s="66" t="s">
        <v>1330</v>
      </c>
      <c r="H4" s="66" t="s">
        <v>675</v>
      </c>
      <c r="I4" s="111">
        <v>32016</v>
      </c>
      <c r="J4" s="101">
        <f t="shared" ca="1" si="0"/>
        <v>38</v>
      </c>
      <c r="K4" s="111">
        <v>45687</v>
      </c>
      <c r="L4" s="66" t="s">
        <v>13</v>
      </c>
      <c r="M4" s="66" t="s">
        <v>919</v>
      </c>
      <c r="N4" s="66" t="s">
        <v>1075</v>
      </c>
      <c r="O4" s="66" t="s">
        <v>478</v>
      </c>
      <c r="P4" s="66" t="s">
        <v>479</v>
      </c>
      <c r="Q4" s="111">
        <v>45687</v>
      </c>
      <c r="R4" s="66" t="s">
        <v>308</v>
      </c>
      <c r="S4" s="66" t="s">
        <v>1336</v>
      </c>
      <c r="T4" s="66" t="s">
        <v>135</v>
      </c>
      <c r="U4" s="66" t="s">
        <v>587</v>
      </c>
      <c r="V4" s="111">
        <v>46052</v>
      </c>
      <c r="W4" s="66" t="s">
        <v>907</v>
      </c>
      <c r="X4" s="66" t="s">
        <v>1331</v>
      </c>
      <c r="Y4" s="204">
        <f t="shared" ca="1" si="1"/>
        <v>1</v>
      </c>
      <c r="Z4" s="66" t="s">
        <v>1332</v>
      </c>
      <c r="AA4" s="66" t="s">
        <v>1318</v>
      </c>
    </row>
    <row r="5" spans="1:27" s="65" customFormat="1">
      <c r="A5" s="65" t="s">
        <v>149</v>
      </c>
      <c r="B5" s="65" t="s">
        <v>1346</v>
      </c>
      <c r="C5" s="65" t="s">
        <v>167</v>
      </c>
      <c r="D5" s="66" t="str">
        <f>"JD001"</f>
        <v>JD001</v>
      </c>
      <c r="E5" s="66" t="str">
        <f>"6334"</f>
        <v>6334</v>
      </c>
      <c r="F5" s="66" t="str">
        <f>"NASSOKO"</f>
        <v>NASSOKO</v>
      </c>
      <c r="G5" s="66" t="str">
        <f>"MAIMOUNA"</f>
        <v>MAIMOUNA</v>
      </c>
      <c r="H5" s="66" t="str">
        <f>"Féminin"</f>
        <v>Féminin</v>
      </c>
      <c r="I5" s="111">
        <v>35730</v>
      </c>
      <c r="J5" s="101">
        <f t="shared" ca="1" si="0"/>
        <v>28</v>
      </c>
      <c r="K5" s="111">
        <v>45733</v>
      </c>
      <c r="L5" s="66" t="s">
        <v>13</v>
      </c>
      <c r="M5" s="66" t="str">
        <f t="shared" ref="M5:M17" si="2">"TECHNIQUE"</f>
        <v>TECHNIQUE</v>
      </c>
      <c r="N5" s="66" t="str">
        <f t="shared" ref="N5:N17" si="3">"FORMATION TECHNIQUE"</f>
        <v>FORMATION TECHNIQUE</v>
      </c>
      <c r="O5" s="66" t="s">
        <v>630</v>
      </c>
      <c r="P5" s="66" t="s">
        <v>1347</v>
      </c>
      <c r="Q5" s="111">
        <v>45733</v>
      </c>
      <c r="R5" s="66" t="str">
        <f t="shared" ref="R5:R17" si="4">"B00D800CDFZZZ"</f>
        <v>B00D800CDFZZZ</v>
      </c>
      <c r="S5" s="66" t="s">
        <v>1320</v>
      </c>
      <c r="T5" s="66" t="s">
        <v>137</v>
      </c>
      <c r="U5" s="66" t="s">
        <v>676</v>
      </c>
      <c r="V5" s="111">
        <v>45916</v>
      </c>
      <c r="W5" s="66" t="s">
        <v>1</v>
      </c>
      <c r="X5" s="66" t="s">
        <v>909</v>
      </c>
      <c r="Y5" s="204">
        <f t="shared" ca="1" si="1"/>
        <v>1</v>
      </c>
      <c r="Z5" s="66" t="str">
        <f ca="1">_xlfn.XLOOKUP(J5,[2]Tranches!$D$3:$D$63,[2]Tranches!$E$3:$E$63,0,0)</f>
        <v>25-29</v>
      </c>
      <c r="AA5" s="66" t="s">
        <v>1318</v>
      </c>
    </row>
    <row r="6" spans="1:27" s="65" customFormat="1">
      <c r="A6" s="65" t="s">
        <v>149</v>
      </c>
      <c r="B6" s="65" t="s">
        <v>1346</v>
      </c>
      <c r="C6" s="65" t="s">
        <v>167</v>
      </c>
      <c r="D6" s="66" t="str">
        <f>"JD002"</f>
        <v>JD002</v>
      </c>
      <c r="E6" s="66" t="str">
        <f>"6335"</f>
        <v>6335</v>
      </c>
      <c r="F6" s="66" t="str">
        <f>"GUINDO"</f>
        <v>GUINDO</v>
      </c>
      <c r="G6" s="66" t="str">
        <f>"FANTA ALY"</f>
        <v>FANTA ALY</v>
      </c>
      <c r="H6" s="66" t="str">
        <f>"Féminin"</f>
        <v>Féminin</v>
      </c>
      <c r="I6" s="111">
        <v>37498</v>
      </c>
      <c r="J6" s="101">
        <f t="shared" ca="1" si="0"/>
        <v>23</v>
      </c>
      <c r="K6" s="111">
        <v>45733</v>
      </c>
      <c r="L6" s="66" t="s">
        <v>13</v>
      </c>
      <c r="M6" s="66" t="str">
        <f t="shared" si="2"/>
        <v>TECHNIQUE</v>
      </c>
      <c r="N6" s="66" t="str">
        <f t="shared" si="3"/>
        <v>FORMATION TECHNIQUE</v>
      </c>
      <c r="O6" s="66" t="s">
        <v>630</v>
      </c>
      <c r="P6" s="66" t="s">
        <v>1347</v>
      </c>
      <c r="Q6" s="111">
        <v>45734</v>
      </c>
      <c r="R6" s="66" t="str">
        <f t="shared" si="4"/>
        <v>B00D800CDFZZZ</v>
      </c>
      <c r="S6" s="66" t="s">
        <v>1320</v>
      </c>
      <c r="T6" s="66" t="s">
        <v>137</v>
      </c>
      <c r="U6" s="66" t="s">
        <v>676</v>
      </c>
      <c r="V6" s="111">
        <v>45917</v>
      </c>
      <c r="W6" s="66" t="s">
        <v>1</v>
      </c>
      <c r="X6" s="66" t="s">
        <v>909</v>
      </c>
      <c r="Y6" s="204">
        <f t="shared" ca="1" si="1"/>
        <v>1</v>
      </c>
      <c r="Z6" s="66" t="str">
        <f ca="1">_xlfn.XLOOKUP(J6,[2]Tranches!$D$3:$D$63,[2]Tranches!$E$3:$E$63,0,0)</f>
        <v>20-24</v>
      </c>
      <c r="AA6" s="66" t="s">
        <v>1318</v>
      </c>
    </row>
    <row r="7" spans="1:27" s="65" customFormat="1">
      <c r="A7" s="65" t="s">
        <v>149</v>
      </c>
      <c r="B7" s="65" t="s">
        <v>1346</v>
      </c>
      <c r="C7" s="65" t="s">
        <v>167</v>
      </c>
      <c r="D7" s="66" t="str">
        <f>"JD003"</f>
        <v>JD003</v>
      </c>
      <c r="E7" s="66" t="str">
        <f>"6336"</f>
        <v>6336</v>
      </c>
      <c r="F7" s="66" t="str">
        <f>"TRAORE"</f>
        <v>TRAORE</v>
      </c>
      <c r="G7" s="66" t="str">
        <f>"KHADIDJA ABDUR RAHMA"</f>
        <v>KHADIDJA ABDUR RAHMA</v>
      </c>
      <c r="H7" s="66" t="str">
        <f>"Féminin"</f>
        <v>Féminin</v>
      </c>
      <c r="I7" s="111">
        <v>37401</v>
      </c>
      <c r="J7" s="101">
        <f t="shared" ca="1" si="0"/>
        <v>23</v>
      </c>
      <c r="K7" s="111">
        <v>45733</v>
      </c>
      <c r="L7" s="66" t="s">
        <v>13</v>
      </c>
      <c r="M7" s="66" t="str">
        <f t="shared" si="2"/>
        <v>TECHNIQUE</v>
      </c>
      <c r="N7" s="66" t="str">
        <f t="shared" si="3"/>
        <v>FORMATION TECHNIQUE</v>
      </c>
      <c r="O7" s="66" t="s">
        <v>630</v>
      </c>
      <c r="P7" s="66" t="s">
        <v>1347</v>
      </c>
      <c r="Q7" s="111">
        <v>45735</v>
      </c>
      <c r="R7" s="66" t="str">
        <f t="shared" si="4"/>
        <v>B00D800CDFZZZ</v>
      </c>
      <c r="S7" s="66" t="s">
        <v>1320</v>
      </c>
      <c r="T7" s="66" t="s">
        <v>137</v>
      </c>
      <c r="U7" s="66" t="s">
        <v>676</v>
      </c>
      <c r="V7" s="111">
        <v>45918</v>
      </c>
      <c r="W7" s="66" t="s">
        <v>1</v>
      </c>
      <c r="X7" s="66" t="s">
        <v>909</v>
      </c>
      <c r="Y7" s="204">
        <f t="shared" ca="1" si="1"/>
        <v>1</v>
      </c>
      <c r="Z7" s="66" t="str">
        <f ca="1">_xlfn.XLOOKUP(J7,[2]Tranches!$D$3:$D$63,[2]Tranches!$E$3:$E$63,0,0)</f>
        <v>20-24</v>
      </c>
      <c r="AA7" s="66" t="s">
        <v>1318</v>
      </c>
    </row>
    <row r="8" spans="1:27" s="65" customFormat="1">
      <c r="A8" s="65" t="s">
        <v>149</v>
      </c>
      <c r="B8" s="65" t="s">
        <v>1346</v>
      </c>
      <c r="C8" s="65" t="s">
        <v>167</v>
      </c>
      <c r="D8" s="66" t="str">
        <f>"JD004"</f>
        <v>JD004</v>
      </c>
      <c r="E8" s="66" t="str">
        <f>"6337"</f>
        <v>6337</v>
      </c>
      <c r="F8" s="66" t="str">
        <f>"COULIBALY"</f>
        <v>COULIBALY</v>
      </c>
      <c r="G8" s="66" t="str">
        <f>"ICHAKA"</f>
        <v>ICHAKA</v>
      </c>
      <c r="H8" s="66" t="str">
        <f t="shared" ref="H8:H17" si="5">"Masculin"</f>
        <v>Masculin</v>
      </c>
      <c r="I8" s="111">
        <v>37266</v>
      </c>
      <c r="J8" s="101">
        <f t="shared" ca="1" si="0"/>
        <v>24</v>
      </c>
      <c r="K8" s="111">
        <v>45733</v>
      </c>
      <c r="L8" s="66" t="s">
        <v>13</v>
      </c>
      <c r="M8" s="66" t="str">
        <f t="shared" si="2"/>
        <v>TECHNIQUE</v>
      </c>
      <c r="N8" s="66" t="str">
        <f t="shared" si="3"/>
        <v>FORMATION TECHNIQUE</v>
      </c>
      <c r="O8" s="66" t="s">
        <v>630</v>
      </c>
      <c r="P8" s="66" t="s">
        <v>1347</v>
      </c>
      <c r="Q8" s="111">
        <v>45736</v>
      </c>
      <c r="R8" s="66" t="str">
        <f t="shared" si="4"/>
        <v>B00D800CDFZZZ</v>
      </c>
      <c r="S8" s="66" t="s">
        <v>1320</v>
      </c>
      <c r="T8" s="66" t="s">
        <v>137</v>
      </c>
      <c r="U8" s="66" t="s">
        <v>676</v>
      </c>
      <c r="V8" s="111">
        <v>45919</v>
      </c>
      <c r="W8" s="66" t="s">
        <v>1</v>
      </c>
      <c r="X8" s="66" t="s">
        <v>909</v>
      </c>
      <c r="Y8" s="204">
        <f t="shared" ca="1" si="1"/>
        <v>1</v>
      </c>
      <c r="Z8" s="66" t="str">
        <f ca="1">_xlfn.XLOOKUP(J8,[2]Tranches!$D$3:$D$63,[2]Tranches!$E$3:$E$63,0,0)</f>
        <v>20-24</v>
      </c>
      <c r="AA8" s="66" t="s">
        <v>1318</v>
      </c>
    </row>
    <row r="9" spans="1:27" s="65" customFormat="1">
      <c r="A9" s="65" t="s">
        <v>149</v>
      </c>
      <c r="B9" s="65" t="s">
        <v>1346</v>
      </c>
      <c r="C9" s="65" t="s">
        <v>167</v>
      </c>
      <c r="D9" s="66" t="str">
        <f>"JD005"</f>
        <v>JD005</v>
      </c>
      <c r="E9" s="66" t="str">
        <f>"6338"</f>
        <v>6338</v>
      </c>
      <c r="F9" s="66" t="str">
        <f>"DIARRA"</f>
        <v>DIARRA</v>
      </c>
      <c r="G9" s="66" t="str">
        <f>"BEIDY"</f>
        <v>BEIDY</v>
      </c>
      <c r="H9" s="66" t="str">
        <f t="shared" si="5"/>
        <v>Masculin</v>
      </c>
      <c r="I9" s="111">
        <v>38177</v>
      </c>
      <c r="J9" s="101">
        <f t="shared" ca="1" si="0"/>
        <v>21</v>
      </c>
      <c r="K9" s="111">
        <v>45733</v>
      </c>
      <c r="L9" s="66" t="s">
        <v>13</v>
      </c>
      <c r="M9" s="66" t="str">
        <f t="shared" si="2"/>
        <v>TECHNIQUE</v>
      </c>
      <c r="N9" s="66" t="str">
        <f t="shared" si="3"/>
        <v>FORMATION TECHNIQUE</v>
      </c>
      <c r="O9" s="66" t="s">
        <v>630</v>
      </c>
      <c r="P9" s="66" t="s">
        <v>1347</v>
      </c>
      <c r="Q9" s="111">
        <v>45737</v>
      </c>
      <c r="R9" s="66" t="str">
        <f t="shared" si="4"/>
        <v>B00D800CDFZZZ</v>
      </c>
      <c r="S9" s="66" t="s">
        <v>1320</v>
      </c>
      <c r="T9" s="66" t="s">
        <v>137</v>
      </c>
      <c r="U9" s="66" t="s">
        <v>676</v>
      </c>
      <c r="V9" s="111">
        <v>45920</v>
      </c>
      <c r="W9" s="66" t="s">
        <v>1</v>
      </c>
      <c r="X9" s="66" t="s">
        <v>909</v>
      </c>
      <c r="Y9" s="204">
        <f t="shared" ca="1" si="1"/>
        <v>1</v>
      </c>
      <c r="Z9" s="66" t="str">
        <f ca="1">_xlfn.XLOOKUP(J9,[2]Tranches!$D$3:$D$63,[2]Tranches!$E$3:$E$63,0,0)</f>
        <v>20-24</v>
      </c>
      <c r="AA9" s="66" t="s">
        <v>1318</v>
      </c>
    </row>
    <row r="10" spans="1:27" s="65" customFormat="1">
      <c r="A10" s="65" t="s">
        <v>149</v>
      </c>
      <c r="B10" s="65" t="s">
        <v>1346</v>
      </c>
      <c r="C10" s="65" t="s">
        <v>167</v>
      </c>
      <c r="D10" s="66" t="str">
        <f>"JD006"</f>
        <v>JD006</v>
      </c>
      <c r="E10" s="66" t="str">
        <f>"6346"</f>
        <v>6346</v>
      </c>
      <c r="F10" s="66" t="str">
        <f>"TRAORE"</f>
        <v>TRAORE</v>
      </c>
      <c r="G10" s="66" t="str">
        <f>"SEYDOU"</f>
        <v>SEYDOU</v>
      </c>
      <c r="H10" s="66" t="str">
        <f t="shared" si="5"/>
        <v>Masculin</v>
      </c>
      <c r="I10" s="111">
        <v>35658</v>
      </c>
      <c r="J10" s="101">
        <f t="shared" ca="1" si="0"/>
        <v>28</v>
      </c>
      <c r="K10" s="111">
        <v>45733</v>
      </c>
      <c r="L10" s="66" t="s">
        <v>13</v>
      </c>
      <c r="M10" s="66" t="str">
        <f t="shared" si="2"/>
        <v>TECHNIQUE</v>
      </c>
      <c r="N10" s="66" t="str">
        <f t="shared" si="3"/>
        <v>FORMATION TECHNIQUE</v>
      </c>
      <c r="O10" s="66" t="s">
        <v>630</v>
      </c>
      <c r="P10" s="66" t="s">
        <v>1347</v>
      </c>
      <c r="Q10" s="111">
        <v>45738</v>
      </c>
      <c r="R10" s="66" t="str">
        <f t="shared" si="4"/>
        <v>B00D800CDFZZZ</v>
      </c>
      <c r="S10" s="66" t="s">
        <v>1320</v>
      </c>
      <c r="T10" s="66" t="s">
        <v>137</v>
      </c>
      <c r="U10" s="66" t="s">
        <v>676</v>
      </c>
      <c r="V10" s="111">
        <v>45921</v>
      </c>
      <c r="W10" s="66" t="s">
        <v>1</v>
      </c>
      <c r="X10" s="66" t="s">
        <v>909</v>
      </c>
      <c r="Y10" s="204">
        <f t="shared" ca="1" si="1"/>
        <v>1</v>
      </c>
      <c r="Z10" s="66" t="str">
        <f ca="1">_xlfn.XLOOKUP(J10,[2]Tranches!$D$3:$D$63,[2]Tranches!$E$3:$E$63,0,0)</f>
        <v>25-29</v>
      </c>
      <c r="AA10" s="66" t="s">
        <v>1318</v>
      </c>
    </row>
    <row r="11" spans="1:27" s="65" customFormat="1">
      <c r="A11" s="65" t="s">
        <v>149</v>
      </c>
      <c r="B11" s="65" t="s">
        <v>1346</v>
      </c>
      <c r="C11" s="65" t="s">
        <v>167</v>
      </c>
      <c r="D11" s="66" t="str">
        <f>"JD007"</f>
        <v>JD007</v>
      </c>
      <c r="E11" s="66" t="str">
        <f>"6339"</f>
        <v>6339</v>
      </c>
      <c r="F11" s="66" t="str">
        <f>"KEITA"</f>
        <v>KEITA</v>
      </c>
      <c r="G11" s="66" t="str">
        <f>"MAMBY MAMADOU"</f>
        <v>MAMBY MAMADOU</v>
      </c>
      <c r="H11" s="66" t="str">
        <f t="shared" si="5"/>
        <v>Masculin</v>
      </c>
      <c r="I11" s="111">
        <v>38309</v>
      </c>
      <c r="J11" s="101">
        <f t="shared" ca="1" si="0"/>
        <v>21</v>
      </c>
      <c r="K11" s="111">
        <v>45733</v>
      </c>
      <c r="L11" s="66" t="s">
        <v>13</v>
      </c>
      <c r="M11" s="66" t="str">
        <f t="shared" si="2"/>
        <v>TECHNIQUE</v>
      </c>
      <c r="N11" s="66" t="str">
        <f t="shared" si="3"/>
        <v>FORMATION TECHNIQUE</v>
      </c>
      <c r="O11" s="66" t="s">
        <v>630</v>
      </c>
      <c r="P11" s="66" t="s">
        <v>1347</v>
      </c>
      <c r="Q11" s="111">
        <v>45739</v>
      </c>
      <c r="R11" s="66" t="str">
        <f t="shared" si="4"/>
        <v>B00D800CDFZZZ</v>
      </c>
      <c r="S11" s="66" t="s">
        <v>1320</v>
      </c>
      <c r="T11" s="66" t="s">
        <v>137</v>
      </c>
      <c r="U11" s="66" t="s">
        <v>676</v>
      </c>
      <c r="V11" s="111">
        <v>45922</v>
      </c>
      <c r="W11" s="66" t="s">
        <v>1</v>
      </c>
      <c r="X11" s="66" t="s">
        <v>909</v>
      </c>
      <c r="Y11" s="204">
        <f t="shared" ca="1" si="1"/>
        <v>1</v>
      </c>
      <c r="Z11" s="66" t="str">
        <f ca="1">_xlfn.XLOOKUP(J11,[2]Tranches!$D$3:$D$63,[2]Tranches!$E$3:$E$63,0,0)</f>
        <v>20-24</v>
      </c>
      <c r="AA11" s="66" t="s">
        <v>1318</v>
      </c>
    </row>
    <row r="12" spans="1:27" s="65" customFormat="1">
      <c r="A12" s="65" t="s">
        <v>149</v>
      </c>
      <c r="B12" s="65" t="s">
        <v>1346</v>
      </c>
      <c r="C12" s="65" t="s">
        <v>167</v>
      </c>
      <c r="D12" s="66" t="str">
        <f>"JD008"</f>
        <v>JD008</v>
      </c>
      <c r="E12" s="66" t="str">
        <f>"6340"</f>
        <v>6340</v>
      </c>
      <c r="F12" s="66" t="str">
        <f>"BALAYIRA"</f>
        <v>BALAYIRA</v>
      </c>
      <c r="G12" s="66" t="str">
        <f>"BAKARY"</f>
        <v>BAKARY</v>
      </c>
      <c r="H12" s="66" t="str">
        <f t="shared" si="5"/>
        <v>Masculin</v>
      </c>
      <c r="I12" s="111">
        <v>37167</v>
      </c>
      <c r="J12" s="101">
        <f t="shared" ca="1" si="0"/>
        <v>24</v>
      </c>
      <c r="K12" s="111">
        <v>45733</v>
      </c>
      <c r="L12" s="66" t="s">
        <v>13</v>
      </c>
      <c r="M12" s="66" t="str">
        <f t="shared" si="2"/>
        <v>TECHNIQUE</v>
      </c>
      <c r="N12" s="66" t="str">
        <f t="shared" si="3"/>
        <v>FORMATION TECHNIQUE</v>
      </c>
      <c r="O12" s="66" t="s">
        <v>630</v>
      </c>
      <c r="P12" s="66" t="s">
        <v>1347</v>
      </c>
      <c r="Q12" s="111">
        <v>45740</v>
      </c>
      <c r="R12" s="66" t="str">
        <f t="shared" si="4"/>
        <v>B00D800CDFZZZ</v>
      </c>
      <c r="S12" s="66" t="s">
        <v>1320</v>
      </c>
      <c r="T12" s="66" t="s">
        <v>137</v>
      </c>
      <c r="U12" s="66" t="s">
        <v>676</v>
      </c>
      <c r="V12" s="111">
        <v>45923</v>
      </c>
      <c r="W12" s="66" t="s">
        <v>1</v>
      </c>
      <c r="X12" s="66" t="s">
        <v>909</v>
      </c>
      <c r="Y12" s="204">
        <f t="shared" ca="1" si="1"/>
        <v>1</v>
      </c>
      <c r="Z12" s="66" t="str">
        <f ca="1">_xlfn.XLOOKUP(J12,[2]Tranches!$D$3:$D$63,[2]Tranches!$E$3:$E$63,0,0)</f>
        <v>20-24</v>
      </c>
      <c r="AA12" s="66" t="s">
        <v>1318</v>
      </c>
    </row>
    <row r="13" spans="1:27" s="65" customFormat="1">
      <c r="A13" s="65" t="s">
        <v>149</v>
      </c>
      <c r="B13" s="65" t="s">
        <v>1346</v>
      </c>
      <c r="C13" s="65" t="s">
        <v>167</v>
      </c>
      <c r="D13" s="66" t="str">
        <f>"JD009"</f>
        <v>JD009</v>
      </c>
      <c r="E13" s="66" t="str">
        <f>"6341"</f>
        <v>6341</v>
      </c>
      <c r="F13" s="66" t="str">
        <f>"SANOGO"</f>
        <v>SANOGO</v>
      </c>
      <c r="G13" s="66" t="str">
        <f>"LAMINE"</f>
        <v>LAMINE</v>
      </c>
      <c r="H13" s="66" t="str">
        <f t="shared" si="5"/>
        <v>Masculin</v>
      </c>
      <c r="I13" s="111">
        <v>35718</v>
      </c>
      <c r="J13" s="101">
        <f t="shared" ca="1" si="0"/>
        <v>28</v>
      </c>
      <c r="K13" s="111">
        <v>45733</v>
      </c>
      <c r="L13" s="66" t="s">
        <v>13</v>
      </c>
      <c r="M13" s="66" t="str">
        <f t="shared" si="2"/>
        <v>TECHNIQUE</v>
      </c>
      <c r="N13" s="66" t="str">
        <f t="shared" si="3"/>
        <v>FORMATION TECHNIQUE</v>
      </c>
      <c r="O13" s="66" t="s">
        <v>630</v>
      </c>
      <c r="P13" s="66" t="s">
        <v>1347</v>
      </c>
      <c r="Q13" s="111">
        <v>45741</v>
      </c>
      <c r="R13" s="66" t="str">
        <f t="shared" si="4"/>
        <v>B00D800CDFZZZ</v>
      </c>
      <c r="S13" s="66" t="s">
        <v>1320</v>
      </c>
      <c r="T13" s="66" t="s">
        <v>137</v>
      </c>
      <c r="U13" s="66" t="s">
        <v>676</v>
      </c>
      <c r="V13" s="111">
        <v>45924</v>
      </c>
      <c r="W13" s="66" t="s">
        <v>1</v>
      </c>
      <c r="X13" s="66" t="s">
        <v>909</v>
      </c>
      <c r="Y13" s="204">
        <f t="shared" ca="1" si="1"/>
        <v>1</v>
      </c>
      <c r="Z13" s="66" t="str">
        <f ca="1">_xlfn.XLOOKUP(J13,[2]Tranches!$D$3:$D$63,[2]Tranches!$E$3:$E$63,0,0)</f>
        <v>25-29</v>
      </c>
      <c r="AA13" s="66" t="s">
        <v>1318</v>
      </c>
    </row>
    <row r="14" spans="1:27" s="65" customFormat="1">
      <c r="A14" s="65" t="s">
        <v>149</v>
      </c>
      <c r="B14" s="65" t="s">
        <v>1346</v>
      </c>
      <c r="C14" s="65" t="s">
        <v>167</v>
      </c>
      <c r="D14" s="66" t="str">
        <f>"JD010"</f>
        <v>JD010</v>
      </c>
      <c r="E14" s="66" t="str">
        <f>"6342"</f>
        <v>6342</v>
      </c>
      <c r="F14" s="66" t="str">
        <f>"TRAORE"</f>
        <v>TRAORE</v>
      </c>
      <c r="G14" s="66" t="str">
        <f>"BAROU DIT DJAOURE"</f>
        <v>BAROU DIT DJAOURE</v>
      </c>
      <c r="H14" s="66" t="str">
        <f t="shared" si="5"/>
        <v>Masculin</v>
      </c>
      <c r="I14" s="111">
        <v>37949</v>
      </c>
      <c r="J14" s="101">
        <f t="shared" ca="1" si="0"/>
        <v>22</v>
      </c>
      <c r="K14" s="111">
        <v>45733</v>
      </c>
      <c r="L14" s="66" t="s">
        <v>13</v>
      </c>
      <c r="M14" s="66" t="str">
        <f t="shared" si="2"/>
        <v>TECHNIQUE</v>
      </c>
      <c r="N14" s="66" t="str">
        <f t="shared" si="3"/>
        <v>FORMATION TECHNIQUE</v>
      </c>
      <c r="O14" s="66" t="s">
        <v>630</v>
      </c>
      <c r="P14" s="66" t="s">
        <v>1347</v>
      </c>
      <c r="Q14" s="111">
        <v>45742</v>
      </c>
      <c r="R14" s="66" t="str">
        <f t="shared" si="4"/>
        <v>B00D800CDFZZZ</v>
      </c>
      <c r="S14" s="66" t="s">
        <v>1320</v>
      </c>
      <c r="T14" s="66" t="s">
        <v>137</v>
      </c>
      <c r="U14" s="66" t="s">
        <v>676</v>
      </c>
      <c r="V14" s="111">
        <v>45925</v>
      </c>
      <c r="W14" s="66" t="s">
        <v>1</v>
      </c>
      <c r="X14" s="66" t="s">
        <v>909</v>
      </c>
      <c r="Y14" s="204">
        <f t="shared" ca="1" si="1"/>
        <v>1</v>
      </c>
      <c r="Z14" s="66" t="str">
        <f ca="1">_xlfn.XLOOKUP(J14,[2]Tranches!$D$3:$D$63,[2]Tranches!$E$3:$E$63,0,0)</f>
        <v>20-24</v>
      </c>
      <c r="AA14" s="66" t="s">
        <v>1318</v>
      </c>
    </row>
    <row r="15" spans="1:27" s="65" customFormat="1">
      <c r="A15" s="65" t="s">
        <v>149</v>
      </c>
      <c r="B15" s="65" t="s">
        <v>1346</v>
      </c>
      <c r="C15" s="65" t="s">
        <v>167</v>
      </c>
      <c r="D15" s="66" t="str">
        <f>"JD011"</f>
        <v>JD011</v>
      </c>
      <c r="E15" s="66" t="str">
        <f>"6343"</f>
        <v>6343</v>
      </c>
      <c r="F15" s="66" t="str">
        <f>"COULIBALY"</f>
        <v>COULIBALY</v>
      </c>
      <c r="G15" s="66" t="str">
        <f>"TIECORO"</f>
        <v>TIECORO</v>
      </c>
      <c r="H15" s="66" t="str">
        <f t="shared" si="5"/>
        <v>Masculin</v>
      </c>
      <c r="I15" s="111">
        <v>38119</v>
      </c>
      <c r="J15" s="101">
        <f t="shared" ca="1" si="0"/>
        <v>21</v>
      </c>
      <c r="K15" s="111">
        <v>45733</v>
      </c>
      <c r="L15" s="66" t="s">
        <v>13</v>
      </c>
      <c r="M15" s="66" t="str">
        <f t="shared" si="2"/>
        <v>TECHNIQUE</v>
      </c>
      <c r="N15" s="66" t="str">
        <f t="shared" si="3"/>
        <v>FORMATION TECHNIQUE</v>
      </c>
      <c r="O15" s="66" t="s">
        <v>630</v>
      </c>
      <c r="P15" s="66" t="s">
        <v>1347</v>
      </c>
      <c r="Q15" s="111">
        <v>45743</v>
      </c>
      <c r="R15" s="66" t="str">
        <f t="shared" si="4"/>
        <v>B00D800CDFZZZ</v>
      </c>
      <c r="S15" s="66" t="s">
        <v>1320</v>
      </c>
      <c r="T15" s="66" t="s">
        <v>137</v>
      </c>
      <c r="U15" s="66" t="s">
        <v>676</v>
      </c>
      <c r="V15" s="111">
        <v>45926</v>
      </c>
      <c r="W15" s="66" t="s">
        <v>1</v>
      </c>
      <c r="X15" s="66" t="s">
        <v>909</v>
      </c>
      <c r="Y15" s="204">
        <f t="shared" ca="1" si="1"/>
        <v>1</v>
      </c>
      <c r="Z15" s="66" t="str">
        <f ca="1">_xlfn.XLOOKUP(J15,[2]Tranches!$D$3:$D$63,[2]Tranches!$E$3:$E$63,0,0)</f>
        <v>20-24</v>
      </c>
      <c r="AA15" s="66" t="s">
        <v>1318</v>
      </c>
    </row>
    <row r="16" spans="1:27" s="65" customFormat="1">
      <c r="A16" s="65" t="s">
        <v>149</v>
      </c>
      <c r="B16" s="65" t="s">
        <v>1346</v>
      </c>
      <c r="C16" s="65" t="s">
        <v>167</v>
      </c>
      <c r="D16" s="66" t="str">
        <f>"JD012"</f>
        <v>JD012</v>
      </c>
      <c r="E16" s="66" t="str">
        <f>"6344"</f>
        <v>6344</v>
      </c>
      <c r="F16" s="66" t="str">
        <f>"DABA"</f>
        <v>DABA</v>
      </c>
      <c r="G16" s="66" t="str">
        <f>"ISSA"</f>
        <v>ISSA</v>
      </c>
      <c r="H16" s="66" t="str">
        <f t="shared" si="5"/>
        <v>Masculin</v>
      </c>
      <c r="I16" s="111">
        <v>37261</v>
      </c>
      <c r="J16" s="101">
        <f t="shared" ca="1" si="0"/>
        <v>24</v>
      </c>
      <c r="K16" s="111">
        <v>45733</v>
      </c>
      <c r="L16" s="66" t="s">
        <v>13</v>
      </c>
      <c r="M16" s="66" t="str">
        <f t="shared" si="2"/>
        <v>TECHNIQUE</v>
      </c>
      <c r="N16" s="66" t="str">
        <f t="shared" si="3"/>
        <v>FORMATION TECHNIQUE</v>
      </c>
      <c r="O16" s="66" t="s">
        <v>630</v>
      </c>
      <c r="P16" s="66" t="s">
        <v>1347</v>
      </c>
      <c r="Q16" s="111">
        <v>45744</v>
      </c>
      <c r="R16" s="66" t="str">
        <f t="shared" si="4"/>
        <v>B00D800CDFZZZ</v>
      </c>
      <c r="S16" s="66" t="s">
        <v>1320</v>
      </c>
      <c r="T16" s="66" t="s">
        <v>137</v>
      </c>
      <c r="U16" s="66" t="s">
        <v>676</v>
      </c>
      <c r="V16" s="111">
        <v>45927</v>
      </c>
      <c r="W16" s="66" t="s">
        <v>1</v>
      </c>
      <c r="X16" s="66" t="s">
        <v>909</v>
      </c>
      <c r="Y16" s="204">
        <f t="shared" ca="1" si="1"/>
        <v>0</v>
      </c>
      <c r="Z16" s="66" t="str">
        <f ca="1">_xlfn.XLOOKUP(J16,[2]Tranches!$D$3:$D$63,[2]Tranches!$E$3:$E$63,0,0)</f>
        <v>20-24</v>
      </c>
      <c r="AA16" s="66" t="s">
        <v>1318</v>
      </c>
    </row>
    <row r="17" spans="1:27" s="65" customFormat="1">
      <c r="A17" s="65" t="s">
        <v>149</v>
      </c>
      <c r="B17" s="65" t="s">
        <v>1346</v>
      </c>
      <c r="C17" s="65" t="s">
        <v>167</v>
      </c>
      <c r="D17" s="66" t="str">
        <f>"JD013"</f>
        <v>JD013</v>
      </c>
      <c r="E17" s="66" t="str">
        <f>"6345"</f>
        <v>6345</v>
      </c>
      <c r="F17" s="66" t="str">
        <f>"FOFANA"</f>
        <v>FOFANA</v>
      </c>
      <c r="G17" s="66" t="str">
        <f>"BOURAMA"</f>
        <v>BOURAMA</v>
      </c>
      <c r="H17" s="66" t="str">
        <f t="shared" si="5"/>
        <v>Masculin</v>
      </c>
      <c r="I17" s="111">
        <v>37331</v>
      </c>
      <c r="J17" s="101">
        <f t="shared" ca="1" si="0"/>
        <v>24</v>
      </c>
      <c r="K17" s="111">
        <v>45733</v>
      </c>
      <c r="L17" s="66" t="s">
        <v>13</v>
      </c>
      <c r="M17" s="66" t="str">
        <f t="shared" si="2"/>
        <v>TECHNIQUE</v>
      </c>
      <c r="N17" s="66" t="str">
        <f t="shared" si="3"/>
        <v>FORMATION TECHNIQUE</v>
      </c>
      <c r="O17" s="66" t="s">
        <v>630</v>
      </c>
      <c r="P17" s="66" t="s">
        <v>1347</v>
      </c>
      <c r="Q17" s="111">
        <v>45745</v>
      </c>
      <c r="R17" s="66" t="str">
        <f t="shared" si="4"/>
        <v>B00D800CDFZZZ</v>
      </c>
      <c r="S17" s="66" t="s">
        <v>1320</v>
      </c>
      <c r="T17" s="66" t="s">
        <v>137</v>
      </c>
      <c r="U17" s="66" t="s">
        <v>676</v>
      </c>
      <c r="V17" s="111">
        <v>45928</v>
      </c>
      <c r="W17" s="66" t="s">
        <v>1</v>
      </c>
      <c r="X17" s="66" t="s">
        <v>909</v>
      </c>
      <c r="Y17" s="204">
        <f t="shared" ca="1" si="1"/>
        <v>0</v>
      </c>
      <c r="Z17" s="66" t="str">
        <f ca="1">_xlfn.XLOOKUP(J17,[2]Tranches!$D$3:$D$63,[2]Tranches!$E$3:$E$63,0,0)</f>
        <v>20-24</v>
      </c>
      <c r="AA17" s="66" t="s">
        <v>1318</v>
      </c>
    </row>
    <row r="18" spans="1:27" s="65" customFormat="1" ht="16.5" customHeight="1">
      <c r="A18" s="65" t="s">
        <v>149</v>
      </c>
      <c r="B18" s="65" t="s">
        <v>1376</v>
      </c>
      <c r="C18" s="65" t="s">
        <v>167</v>
      </c>
      <c r="D18" s="66" t="s">
        <v>1373</v>
      </c>
      <c r="E18" s="66">
        <v>6368</v>
      </c>
      <c r="F18" s="66" t="s">
        <v>1374</v>
      </c>
      <c r="G18" s="66" t="s">
        <v>1375</v>
      </c>
      <c r="H18" s="66" t="s">
        <v>675</v>
      </c>
      <c r="I18" s="111">
        <v>25910</v>
      </c>
      <c r="J18" s="101">
        <f t="shared" ca="1" si="0"/>
        <v>55</v>
      </c>
      <c r="K18" s="111">
        <v>45762</v>
      </c>
      <c r="L18" s="66" t="s">
        <v>13</v>
      </c>
      <c r="M18" s="66" t="s">
        <v>218</v>
      </c>
      <c r="N18" s="66" t="s">
        <v>218</v>
      </c>
      <c r="O18" s="66" t="s">
        <v>263</v>
      </c>
      <c r="P18" s="66" t="s">
        <v>451</v>
      </c>
      <c r="Q18" s="111">
        <v>45762</v>
      </c>
      <c r="R18" s="66" t="s">
        <v>616</v>
      </c>
      <c r="S18" s="66" t="s">
        <v>1319</v>
      </c>
      <c r="T18" s="66" t="s">
        <v>135</v>
      </c>
      <c r="U18" s="66" t="s">
        <v>587</v>
      </c>
      <c r="V18" s="111">
        <v>46491</v>
      </c>
      <c r="W18" s="66" t="s">
        <v>907</v>
      </c>
      <c r="X18" s="66" t="s">
        <v>1305</v>
      </c>
      <c r="Y18" s="204">
        <f t="shared" ca="1" si="1"/>
        <v>0</v>
      </c>
      <c r="Z18" s="66" t="str">
        <f ca="1">_xlfn.XLOOKUP(J18,[2]Tranches!$D$3:$D$63,[2]Tranches!$E$3:$E$63,0,0)</f>
        <v>55-59</v>
      </c>
      <c r="AA18" s="66" t="s">
        <v>1318</v>
      </c>
    </row>
    <row r="19" spans="1:27" s="65" customFormat="1">
      <c r="A19" s="65" t="s">
        <v>149</v>
      </c>
      <c r="B19" s="65" t="s">
        <v>145</v>
      </c>
      <c r="C19" s="65" t="s">
        <v>167</v>
      </c>
      <c r="D19" s="66" t="s">
        <v>1377</v>
      </c>
      <c r="E19" s="66">
        <v>396</v>
      </c>
      <c r="F19" s="66" t="s">
        <v>1378</v>
      </c>
      <c r="G19" s="66" t="s">
        <v>1379</v>
      </c>
      <c r="H19" s="66" t="s">
        <v>675</v>
      </c>
      <c r="I19" s="111">
        <v>31564</v>
      </c>
      <c r="J19" s="101">
        <f t="shared" ca="1" si="0"/>
        <v>39</v>
      </c>
      <c r="K19" s="98">
        <v>45796</v>
      </c>
      <c r="L19" s="66" t="s">
        <v>13</v>
      </c>
      <c r="M19" s="66" t="s">
        <v>1381</v>
      </c>
      <c r="N19" s="66" t="s">
        <v>169</v>
      </c>
      <c r="O19" s="66" t="s">
        <v>171</v>
      </c>
      <c r="P19" s="66" t="str">
        <f>"Responsable Service Excellence"</f>
        <v>Responsable Service Excellence</v>
      </c>
      <c r="Q19" s="98">
        <v>45796</v>
      </c>
      <c r="R19" s="66" t="s">
        <v>181</v>
      </c>
      <c r="S19" s="26" t="s">
        <v>1320</v>
      </c>
      <c r="T19" s="66" t="s">
        <v>135</v>
      </c>
      <c r="U19" s="66" t="s">
        <v>587</v>
      </c>
      <c r="V19" s="98">
        <v>46525</v>
      </c>
      <c r="W19" s="66" t="s">
        <v>907</v>
      </c>
      <c r="X19" s="66" t="s">
        <v>1380</v>
      </c>
      <c r="Y19" s="204">
        <f t="shared" ca="1" si="1"/>
        <v>0</v>
      </c>
      <c r="Z19" s="66" t="str">
        <f ca="1">_xlfn.XLOOKUP(J19,[2]Tranches!$D$3:$D$63,[2]Tranches!$E$3:$E$63,0,0)</f>
        <v>35-39</v>
      </c>
      <c r="AA19" s="66" t="s">
        <v>1318</v>
      </c>
    </row>
    <row r="20" spans="1:27" s="65" customFormat="1">
      <c r="A20" s="65" t="s">
        <v>149</v>
      </c>
      <c r="B20" s="65" t="s">
        <v>146</v>
      </c>
      <c r="C20" s="65" t="s">
        <v>167</v>
      </c>
      <c r="D20" s="66" t="s">
        <v>1386</v>
      </c>
      <c r="E20" s="66" t="s">
        <v>1387</v>
      </c>
      <c r="F20" s="66" t="s">
        <v>1388</v>
      </c>
      <c r="G20" s="66" t="s">
        <v>1389</v>
      </c>
      <c r="H20" s="66" t="s">
        <v>675</v>
      </c>
      <c r="I20" s="111">
        <v>27235</v>
      </c>
      <c r="J20" s="101">
        <f t="shared" ca="1" si="0"/>
        <v>51</v>
      </c>
      <c r="K20" s="111">
        <v>45822</v>
      </c>
      <c r="L20" s="66" t="s">
        <v>13</v>
      </c>
      <c r="M20" s="66" t="s">
        <v>183</v>
      </c>
      <c r="N20" s="66" t="s">
        <v>184</v>
      </c>
      <c r="O20" s="66" t="s">
        <v>622</v>
      </c>
      <c r="P20" s="66" t="s">
        <v>623</v>
      </c>
      <c r="Q20" s="111">
        <v>45822</v>
      </c>
      <c r="R20" s="66" t="s">
        <v>198</v>
      </c>
      <c r="S20" s="66" t="s">
        <v>1319</v>
      </c>
      <c r="T20" s="66" t="s">
        <v>135</v>
      </c>
      <c r="U20" s="66" t="s">
        <v>587</v>
      </c>
      <c r="V20" s="111">
        <v>46188</v>
      </c>
      <c r="W20" s="66" t="s">
        <v>907</v>
      </c>
      <c r="X20" s="66" t="s">
        <v>1303</v>
      </c>
      <c r="Y20" s="204">
        <f t="shared" ca="1" si="1"/>
        <v>0</v>
      </c>
      <c r="Z20" s="66" t="s">
        <v>1390</v>
      </c>
      <c r="AA20" s="66" t="s">
        <v>1318</v>
      </c>
    </row>
    <row r="21" spans="1:27" s="65" customFormat="1">
      <c r="A21" s="65" t="s">
        <v>149</v>
      </c>
      <c r="B21" s="65" t="s">
        <v>1418</v>
      </c>
      <c r="C21" s="35" t="s">
        <v>167</v>
      </c>
      <c r="D21" s="26" t="s">
        <v>1414</v>
      </c>
      <c r="E21" s="26">
        <v>69</v>
      </c>
      <c r="F21" s="26" t="s">
        <v>1416</v>
      </c>
      <c r="G21" s="26" t="s">
        <v>1417</v>
      </c>
      <c r="H21" s="26" t="s">
        <v>675</v>
      </c>
      <c r="I21" s="98">
        <v>30206</v>
      </c>
      <c r="J21" s="101">
        <f t="shared" ca="1" si="0"/>
        <v>43</v>
      </c>
      <c r="K21" s="111">
        <v>45839</v>
      </c>
      <c r="L21" s="26" t="s">
        <v>13</v>
      </c>
      <c r="M21" s="26" t="s">
        <v>919</v>
      </c>
      <c r="N21" s="26" t="s">
        <v>1411</v>
      </c>
      <c r="O21" s="26" t="s">
        <v>478</v>
      </c>
      <c r="P21" s="26" t="s">
        <v>479</v>
      </c>
      <c r="Q21" s="98">
        <v>45839</v>
      </c>
      <c r="R21" s="26" t="s">
        <v>1412</v>
      </c>
      <c r="S21" s="26" t="s">
        <v>1336</v>
      </c>
      <c r="T21" s="26" t="s">
        <v>135</v>
      </c>
      <c r="U21" s="26" t="s">
        <v>587</v>
      </c>
      <c r="V21" s="98">
        <v>46568</v>
      </c>
      <c r="W21" s="26" t="s">
        <v>907</v>
      </c>
      <c r="X21" s="26" t="s">
        <v>1413</v>
      </c>
      <c r="Y21" s="204">
        <f t="shared" ca="1" si="1"/>
        <v>0</v>
      </c>
      <c r="Z21" s="26" t="s">
        <v>1415</v>
      </c>
      <c r="AA21" s="26" t="s">
        <v>1318</v>
      </c>
    </row>
    <row r="22" spans="1:27" s="65" customFormat="1">
      <c r="A22" s="65" t="s">
        <v>149</v>
      </c>
      <c r="B22" s="65" t="s">
        <v>146</v>
      </c>
      <c r="C22" s="65" t="s">
        <v>167</v>
      </c>
      <c r="D22" s="66">
        <v>1158</v>
      </c>
      <c r="E22" s="66">
        <v>6459</v>
      </c>
      <c r="F22" s="66" t="s">
        <v>386</v>
      </c>
      <c r="G22" s="66" t="s">
        <v>1432</v>
      </c>
      <c r="H22" s="66" t="s">
        <v>677</v>
      </c>
      <c r="I22" s="111">
        <v>35065</v>
      </c>
      <c r="J22" s="101">
        <f t="shared" ca="1" si="0"/>
        <v>30</v>
      </c>
      <c r="K22" s="111">
        <v>45873</v>
      </c>
      <c r="L22" s="66" t="s">
        <v>13</v>
      </c>
      <c r="M22" s="66" t="s">
        <v>306</v>
      </c>
      <c r="N22" s="66" t="s">
        <v>678</v>
      </c>
      <c r="O22" s="66" t="s">
        <v>478</v>
      </c>
      <c r="P22" s="66" t="s">
        <v>479</v>
      </c>
      <c r="Q22" s="111">
        <v>45873</v>
      </c>
      <c r="R22" s="66" t="s">
        <v>1412</v>
      </c>
      <c r="S22" s="66" t="s">
        <v>1336</v>
      </c>
      <c r="T22" s="66" t="s">
        <v>137</v>
      </c>
      <c r="U22" s="66" t="s">
        <v>174</v>
      </c>
      <c r="V22" s="111"/>
      <c r="W22" s="66" t="s">
        <v>1</v>
      </c>
      <c r="X22" s="66" t="s">
        <v>909</v>
      </c>
      <c r="Y22" s="204">
        <f t="shared" ca="1" si="1"/>
        <v>0</v>
      </c>
      <c r="Z22" s="66" t="s">
        <v>1433</v>
      </c>
      <c r="AA22" s="66" t="s">
        <v>1318</v>
      </c>
    </row>
    <row r="23" spans="1:27" s="65" customFormat="1">
      <c r="J23" s="212"/>
      <c r="Q23" s="114"/>
      <c r="V23" s="114"/>
      <c r="Y23" s="66"/>
      <c r="Z23" s="66"/>
      <c r="AA23" s="66"/>
    </row>
    <row r="24" spans="1:27" s="65" customFormat="1">
      <c r="J24" s="212"/>
      <c r="Q24" s="114"/>
      <c r="V24" s="114"/>
      <c r="Y24" s="66"/>
      <c r="Z24" s="66"/>
      <c r="AA24" s="66"/>
    </row>
    <row r="25" spans="1:27" s="65" customFormat="1">
      <c r="J25" s="212"/>
      <c r="Q25" s="114"/>
      <c r="V25" s="114"/>
      <c r="Y25" s="66"/>
      <c r="Z25" s="66"/>
      <c r="AA25" s="66"/>
    </row>
    <row r="26" spans="1:27" s="65" customFormat="1">
      <c r="J26" s="212"/>
      <c r="Q26" s="114"/>
      <c r="V26" s="114"/>
      <c r="Y26" s="66"/>
      <c r="Z26" s="66"/>
      <c r="AA26" s="66"/>
    </row>
    <row r="27" spans="1:27" s="65" customFormat="1">
      <c r="J27" s="212"/>
      <c r="Q27" s="114"/>
      <c r="V27" s="114"/>
      <c r="Y27" s="66"/>
      <c r="Z27" s="66"/>
      <c r="AA27" s="66"/>
    </row>
    <row r="28" spans="1:27" s="65" customFormat="1">
      <c r="J28" s="212"/>
      <c r="Q28" s="114"/>
      <c r="V28" s="114"/>
      <c r="Y28" s="66"/>
      <c r="Z28" s="66"/>
      <c r="AA28" s="66"/>
    </row>
    <row r="29" spans="1:27" s="65" customFormat="1">
      <c r="J29" s="212"/>
      <c r="Q29" s="114"/>
      <c r="V29" s="114"/>
      <c r="Y29" s="66"/>
      <c r="Z29" s="66"/>
      <c r="AA29" s="66"/>
    </row>
    <row r="30" spans="1:27" s="65" customFormat="1">
      <c r="J30" s="212"/>
      <c r="Q30" s="114"/>
      <c r="V30" s="114"/>
      <c r="Y30" s="66"/>
      <c r="Z30" s="66"/>
      <c r="AA30" s="66"/>
    </row>
    <row r="31" spans="1:27" s="65" customFormat="1">
      <c r="J31" s="212"/>
      <c r="Q31" s="114"/>
      <c r="V31" s="114"/>
      <c r="Y31" s="66"/>
      <c r="Z31" s="66"/>
      <c r="AA31" s="66"/>
    </row>
    <row r="32" spans="1:27" s="65" customFormat="1">
      <c r="J32" s="212"/>
      <c r="Q32" s="114"/>
      <c r="V32" s="114"/>
      <c r="Y32" s="66"/>
      <c r="Z32" s="66"/>
      <c r="AA32" s="66"/>
    </row>
    <row r="33" spans="10:27" s="65" customFormat="1">
      <c r="J33" s="212"/>
      <c r="Q33" s="114"/>
      <c r="V33" s="114"/>
      <c r="Y33" s="66"/>
      <c r="Z33" s="66"/>
      <c r="AA33" s="66"/>
    </row>
    <row r="34" spans="10:27" s="65" customFormat="1">
      <c r="J34" s="212"/>
      <c r="Q34" s="114"/>
      <c r="V34" s="114"/>
      <c r="Y34" s="66"/>
      <c r="Z34" s="66"/>
      <c r="AA34" s="66"/>
    </row>
    <row r="35" spans="10:27" s="65" customFormat="1">
      <c r="J35" s="212"/>
      <c r="Q35" s="114"/>
      <c r="V35" s="114"/>
      <c r="Y35" s="66"/>
      <c r="Z35" s="66"/>
      <c r="AA35" s="66"/>
    </row>
    <row r="36" spans="10:27" s="65" customFormat="1">
      <c r="J36" s="212"/>
      <c r="Q36" s="114"/>
      <c r="V36" s="114"/>
      <c r="Y36" s="66"/>
      <c r="Z36" s="66"/>
      <c r="AA36" s="66"/>
    </row>
    <row r="37" spans="10:27" s="65" customFormat="1">
      <c r="J37" s="212"/>
      <c r="Q37" s="114"/>
      <c r="V37" s="114"/>
      <c r="Y37" s="66"/>
      <c r="Z37" s="66"/>
      <c r="AA37" s="66"/>
    </row>
    <row r="38" spans="10:27" s="65" customFormat="1">
      <c r="J38" s="212"/>
      <c r="Q38" s="114"/>
      <c r="V38" s="114"/>
      <c r="Y38" s="66"/>
      <c r="Z38" s="66"/>
      <c r="AA38" s="66"/>
    </row>
    <row r="39" spans="10:27" s="65" customFormat="1">
      <c r="J39" s="212"/>
      <c r="Q39" s="114"/>
      <c r="V39" s="114"/>
      <c r="Y39" s="66"/>
      <c r="Z39" s="66"/>
      <c r="AA39" s="66"/>
    </row>
    <row r="40" spans="10:27" s="65" customFormat="1">
      <c r="J40" s="212"/>
      <c r="Q40" s="114"/>
      <c r="V40" s="114"/>
      <c r="Y40" s="66"/>
      <c r="Z40" s="66"/>
      <c r="AA40" s="66"/>
    </row>
    <row r="41" spans="10:27" s="65" customFormat="1">
      <c r="J41" s="212"/>
      <c r="Q41" s="114"/>
      <c r="V41" s="114"/>
      <c r="Y41" s="66"/>
      <c r="Z41" s="66"/>
      <c r="AA41" s="66"/>
    </row>
    <row r="42" spans="10:27" s="65" customFormat="1">
      <c r="J42" s="212"/>
      <c r="Q42" s="114"/>
      <c r="V42" s="114"/>
      <c r="Y42" s="66"/>
      <c r="Z42" s="66"/>
      <c r="AA42" s="66"/>
    </row>
    <row r="43" spans="10:27" s="65" customFormat="1">
      <c r="J43" s="212"/>
      <c r="Q43" s="114"/>
      <c r="V43" s="114"/>
      <c r="Y43" s="66"/>
      <c r="Z43" s="66"/>
      <c r="AA43" s="66"/>
    </row>
    <row r="44" spans="10:27" s="65" customFormat="1">
      <c r="J44" s="212"/>
      <c r="Q44" s="114"/>
      <c r="V44" s="114"/>
      <c r="Y44" s="66"/>
      <c r="Z44" s="66"/>
      <c r="AA44" s="66"/>
    </row>
    <row r="45" spans="10:27" s="65" customFormat="1">
      <c r="J45" s="212"/>
      <c r="Q45" s="114"/>
      <c r="V45" s="114"/>
      <c r="Y45" s="66"/>
      <c r="Z45" s="66"/>
      <c r="AA45" s="66"/>
    </row>
    <row r="46" spans="10:27" s="65" customFormat="1">
      <c r="J46" s="212"/>
      <c r="Q46" s="114"/>
      <c r="V46" s="114"/>
      <c r="Y46" s="66"/>
      <c r="Z46" s="66"/>
      <c r="AA46" s="66"/>
    </row>
    <row r="47" spans="10:27" s="65" customFormat="1">
      <c r="J47" s="212"/>
      <c r="Q47" s="114"/>
      <c r="V47" s="114"/>
      <c r="Y47" s="66"/>
      <c r="Z47" s="66"/>
      <c r="AA47" s="66"/>
    </row>
    <row r="48" spans="10:27" s="65" customFormat="1">
      <c r="J48" s="212"/>
      <c r="Q48" s="114"/>
      <c r="V48" s="114"/>
      <c r="Y48" s="66"/>
      <c r="Z48" s="66"/>
      <c r="AA48" s="66"/>
    </row>
    <row r="49" spans="10:27" s="65" customFormat="1">
      <c r="J49" s="212"/>
      <c r="Q49" s="114"/>
      <c r="V49" s="114"/>
      <c r="Y49" s="66"/>
      <c r="Z49" s="66"/>
      <c r="AA49" s="66"/>
    </row>
    <row r="50" spans="10:27" s="65" customFormat="1">
      <c r="J50" s="212"/>
      <c r="Q50" s="114"/>
      <c r="V50" s="114"/>
      <c r="Y50" s="66"/>
      <c r="Z50" s="66"/>
      <c r="AA50" s="66"/>
    </row>
    <row r="51" spans="10:27" s="65" customFormat="1">
      <c r="J51" s="212"/>
      <c r="Q51" s="114"/>
      <c r="V51" s="114"/>
      <c r="Y51" s="66"/>
      <c r="Z51" s="66"/>
      <c r="AA51" s="66"/>
    </row>
    <row r="52" spans="10:27" s="65" customFormat="1">
      <c r="J52" s="212"/>
      <c r="Q52" s="114"/>
      <c r="V52" s="114"/>
      <c r="Y52" s="66"/>
      <c r="Z52" s="66"/>
      <c r="AA52" s="66"/>
    </row>
    <row r="53" spans="10:27" s="65" customFormat="1">
      <c r="J53" s="212"/>
      <c r="Q53" s="114"/>
      <c r="V53" s="114"/>
      <c r="Y53" s="66"/>
      <c r="Z53" s="66"/>
      <c r="AA53" s="66"/>
    </row>
    <row r="54" spans="10:27" s="65" customFormat="1">
      <c r="J54" s="212"/>
      <c r="Q54" s="114"/>
      <c r="V54" s="114"/>
      <c r="Y54" s="66"/>
      <c r="Z54" s="66"/>
      <c r="AA54" s="66"/>
    </row>
    <row r="55" spans="10:27" s="65" customFormat="1">
      <c r="J55" s="212"/>
      <c r="Q55" s="114"/>
      <c r="V55" s="114"/>
      <c r="Y55" s="66"/>
      <c r="Z55" s="66"/>
      <c r="AA55" s="66"/>
    </row>
    <row r="56" spans="10:27" s="65" customFormat="1">
      <c r="J56" s="212"/>
      <c r="Q56" s="114"/>
      <c r="V56" s="114"/>
      <c r="Y56" s="66"/>
      <c r="Z56" s="66"/>
      <c r="AA56" s="66"/>
    </row>
    <row r="57" spans="10:27" s="65" customFormat="1">
      <c r="J57" s="212"/>
      <c r="Q57" s="114"/>
      <c r="V57" s="114"/>
      <c r="Y57" s="66"/>
      <c r="Z57" s="66"/>
      <c r="AA57" s="66"/>
    </row>
    <row r="58" spans="10:27" s="65" customFormat="1">
      <c r="J58" s="212"/>
      <c r="Q58" s="114"/>
      <c r="V58" s="114"/>
      <c r="Y58" s="66"/>
      <c r="Z58" s="66"/>
      <c r="AA58" s="66"/>
    </row>
    <row r="59" spans="10:27" s="65" customFormat="1">
      <c r="J59" s="212"/>
      <c r="Q59" s="114"/>
      <c r="V59" s="114"/>
      <c r="Y59" s="66"/>
      <c r="Z59" s="66"/>
      <c r="AA59" s="66"/>
    </row>
    <row r="60" spans="10:27" s="65" customFormat="1">
      <c r="J60" s="212"/>
      <c r="Q60" s="114"/>
      <c r="V60" s="114"/>
      <c r="Y60" s="66"/>
      <c r="Z60" s="66"/>
      <c r="AA60" s="66"/>
    </row>
    <row r="61" spans="10:27" s="65" customFormat="1">
      <c r="J61" s="212"/>
      <c r="Q61" s="114"/>
      <c r="V61" s="114"/>
      <c r="Y61" s="66"/>
      <c r="Z61" s="66"/>
      <c r="AA61" s="66"/>
    </row>
    <row r="62" spans="10:27" s="65" customFormat="1">
      <c r="J62" s="212"/>
      <c r="Q62" s="114"/>
      <c r="V62" s="114"/>
      <c r="Y62" s="66"/>
      <c r="Z62" s="66"/>
      <c r="AA62" s="66"/>
    </row>
    <row r="63" spans="10:27" s="65" customFormat="1">
      <c r="J63" s="212"/>
      <c r="Q63" s="114"/>
      <c r="V63" s="114"/>
      <c r="Y63" s="66"/>
      <c r="Z63" s="66"/>
      <c r="AA63" s="66"/>
    </row>
    <row r="64" spans="10:27" s="65" customFormat="1">
      <c r="J64" s="212"/>
      <c r="Q64" s="114"/>
      <c r="V64" s="114"/>
      <c r="Y64" s="66"/>
      <c r="Z64" s="66"/>
      <c r="AA64" s="66"/>
    </row>
    <row r="65" spans="10:27" s="65" customFormat="1">
      <c r="J65" s="212"/>
      <c r="Q65" s="114"/>
      <c r="V65" s="114"/>
      <c r="Y65" s="66"/>
      <c r="Z65" s="66"/>
      <c r="AA65" s="66"/>
    </row>
    <row r="66" spans="10:27" s="65" customFormat="1">
      <c r="J66" s="212"/>
      <c r="Q66" s="114"/>
      <c r="V66" s="114"/>
      <c r="Y66" s="66"/>
      <c r="Z66" s="66"/>
      <c r="AA66" s="66"/>
    </row>
    <row r="67" spans="10:27" s="65" customFormat="1">
      <c r="J67" s="212"/>
      <c r="Q67" s="114"/>
      <c r="V67" s="114"/>
      <c r="Y67" s="66"/>
      <c r="Z67" s="66"/>
      <c r="AA67" s="66"/>
    </row>
    <row r="68" spans="10:27" s="65" customFormat="1">
      <c r="J68" s="212"/>
      <c r="Q68" s="114"/>
      <c r="V68" s="114"/>
      <c r="Y68" s="66"/>
      <c r="Z68" s="66"/>
      <c r="AA68" s="66"/>
    </row>
    <row r="69" spans="10:27" s="65" customFormat="1">
      <c r="J69" s="212"/>
      <c r="Q69" s="114"/>
      <c r="V69" s="114"/>
      <c r="Y69" s="66"/>
      <c r="Z69" s="66"/>
      <c r="AA69" s="66"/>
    </row>
    <row r="70" spans="10:27" s="65" customFormat="1">
      <c r="J70" s="212"/>
      <c r="Q70" s="114"/>
      <c r="V70" s="114"/>
      <c r="Y70" s="66"/>
      <c r="Z70" s="66"/>
      <c r="AA70" s="66"/>
    </row>
    <row r="71" spans="10:27" s="65" customFormat="1">
      <c r="J71" s="212"/>
      <c r="Q71" s="114"/>
      <c r="V71" s="114"/>
      <c r="Y71" s="66"/>
      <c r="Z71" s="66"/>
      <c r="AA71" s="66"/>
    </row>
    <row r="72" spans="10:27" s="65" customFormat="1">
      <c r="J72" s="212"/>
      <c r="Q72" s="114"/>
      <c r="V72" s="114"/>
      <c r="Y72" s="66"/>
      <c r="Z72" s="66"/>
      <c r="AA72" s="66"/>
    </row>
    <row r="73" spans="10:27" s="65" customFormat="1">
      <c r="J73" s="212"/>
      <c r="Q73" s="114"/>
      <c r="V73" s="114"/>
      <c r="Y73" s="66"/>
      <c r="Z73" s="66"/>
      <c r="AA73" s="66"/>
    </row>
    <row r="74" spans="10:27" s="65" customFormat="1">
      <c r="J74" s="212"/>
      <c r="Q74" s="114"/>
      <c r="V74" s="114"/>
      <c r="Y74" s="66"/>
      <c r="Z74" s="66"/>
      <c r="AA74" s="66"/>
    </row>
    <row r="75" spans="10:27" s="65" customFormat="1">
      <c r="J75" s="212"/>
      <c r="Q75" s="114"/>
      <c r="V75" s="114"/>
      <c r="Y75" s="66"/>
      <c r="Z75" s="66"/>
      <c r="AA75" s="66"/>
    </row>
    <row r="76" spans="10:27" s="65" customFormat="1">
      <c r="J76" s="212"/>
      <c r="Q76" s="114"/>
      <c r="V76" s="114"/>
      <c r="Y76" s="66"/>
      <c r="Z76" s="66"/>
      <c r="AA76" s="66"/>
    </row>
    <row r="77" spans="10:27" s="65" customFormat="1">
      <c r="J77" s="212"/>
      <c r="Q77" s="114"/>
      <c r="V77" s="114"/>
      <c r="Y77" s="66"/>
      <c r="Z77" s="66"/>
      <c r="AA77" s="66"/>
    </row>
    <row r="78" spans="10:27" s="65" customFormat="1">
      <c r="J78" s="212"/>
      <c r="Q78" s="114"/>
      <c r="V78" s="114"/>
      <c r="Y78" s="66"/>
      <c r="Z78" s="66"/>
      <c r="AA78" s="66"/>
    </row>
    <row r="79" spans="10:27" s="65" customFormat="1">
      <c r="J79" s="212"/>
      <c r="Q79" s="114"/>
      <c r="V79" s="114"/>
      <c r="Y79" s="66"/>
      <c r="Z79" s="66"/>
      <c r="AA79" s="66"/>
    </row>
    <row r="80" spans="10:27" s="65" customFormat="1">
      <c r="J80" s="212"/>
      <c r="Q80" s="114"/>
      <c r="V80" s="114"/>
      <c r="Y80" s="66"/>
      <c r="Z80" s="66"/>
      <c r="AA80" s="66"/>
    </row>
    <row r="81" spans="10:27" s="65" customFormat="1">
      <c r="J81" s="212"/>
      <c r="Q81" s="114"/>
      <c r="V81" s="114"/>
      <c r="Y81" s="66"/>
      <c r="Z81" s="66"/>
      <c r="AA81" s="66"/>
    </row>
    <row r="82" spans="10:27" s="65" customFormat="1">
      <c r="J82" s="212"/>
      <c r="Q82" s="114"/>
      <c r="V82" s="114"/>
      <c r="Y82" s="66"/>
      <c r="Z82" s="66"/>
      <c r="AA82" s="66"/>
    </row>
    <row r="83" spans="10:27" s="65" customFormat="1">
      <c r="J83" s="212"/>
      <c r="Q83" s="114"/>
      <c r="V83" s="114"/>
      <c r="Y83" s="66"/>
      <c r="Z83" s="66"/>
      <c r="AA83" s="66"/>
    </row>
    <row r="84" spans="10:27" s="65" customFormat="1">
      <c r="J84" s="212"/>
      <c r="Q84" s="114"/>
      <c r="V84" s="114"/>
      <c r="Y84" s="66"/>
      <c r="Z84" s="66"/>
      <c r="AA84" s="66"/>
    </row>
    <row r="85" spans="10:27" s="65" customFormat="1">
      <c r="J85" s="212"/>
      <c r="Q85" s="114"/>
      <c r="V85" s="114"/>
      <c r="Y85" s="66"/>
      <c r="Z85" s="66"/>
      <c r="AA85" s="66"/>
    </row>
    <row r="86" spans="10:27" s="65" customFormat="1">
      <c r="J86" s="212"/>
      <c r="Q86" s="114"/>
      <c r="V86" s="114"/>
      <c r="Y86" s="66"/>
      <c r="Z86" s="66"/>
      <c r="AA86" s="66"/>
    </row>
    <row r="87" spans="10:27" s="65" customFormat="1">
      <c r="J87" s="212"/>
      <c r="Q87" s="114"/>
      <c r="V87" s="114"/>
      <c r="Y87" s="66"/>
      <c r="Z87" s="66"/>
      <c r="AA87" s="66"/>
    </row>
    <row r="88" spans="10:27" s="65" customFormat="1">
      <c r="J88" s="212"/>
      <c r="Q88" s="114"/>
      <c r="V88" s="114"/>
      <c r="Y88" s="66"/>
      <c r="Z88" s="66"/>
      <c r="AA88" s="66"/>
    </row>
    <row r="89" spans="10:27" s="65" customFormat="1">
      <c r="J89" s="212"/>
      <c r="Q89" s="114"/>
      <c r="V89" s="114"/>
      <c r="Y89" s="66"/>
      <c r="Z89" s="66"/>
      <c r="AA89" s="66"/>
    </row>
    <row r="90" spans="10:27" s="65" customFormat="1">
      <c r="J90" s="212"/>
      <c r="Q90" s="114"/>
      <c r="V90" s="114"/>
      <c r="Y90" s="66"/>
      <c r="Z90" s="66"/>
      <c r="AA90" s="66"/>
    </row>
    <row r="91" spans="10:27" s="65" customFormat="1">
      <c r="J91" s="212"/>
      <c r="Q91" s="114"/>
      <c r="V91" s="114"/>
      <c r="Y91" s="66"/>
      <c r="Z91" s="66"/>
      <c r="AA91" s="66"/>
    </row>
    <row r="92" spans="10:27" s="65" customFormat="1">
      <c r="J92" s="212"/>
      <c r="Q92" s="114"/>
      <c r="V92" s="114"/>
      <c r="Y92" s="66"/>
      <c r="Z92" s="66"/>
      <c r="AA92" s="66"/>
    </row>
    <row r="93" spans="10:27" s="65" customFormat="1">
      <c r="J93" s="212"/>
      <c r="Q93" s="114"/>
      <c r="V93" s="114"/>
      <c r="Y93" s="66"/>
      <c r="Z93" s="66"/>
      <c r="AA93" s="66"/>
    </row>
    <row r="94" spans="10:27" s="65" customFormat="1">
      <c r="J94" s="212"/>
      <c r="Q94" s="114"/>
      <c r="V94" s="114"/>
      <c r="Y94" s="66"/>
      <c r="Z94" s="66"/>
      <c r="AA94" s="66"/>
    </row>
    <row r="95" spans="10:27" s="65" customFormat="1">
      <c r="J95" s="212"/>
      <c r="Q95" s="114"/>
      <c r="V95" s="114"/>
      <c r="Y95" s="66"/>
      <c r="Z95" s="66"/>
      <c r="AA95" s="66"/>
    </row>
    <row r="96" spans="10:27" s="65" customFormat="1">
      <c r="J96" s="212"/>
      <c r="Q96" s="114"/>
      <c r="V96" s="114"/>
      <c r="Y96" s="66"/>
      <c r="Z96" s="66"/>
      <c r="AA96" s="66"/>
    </row>
    <row r="97" spans="10:27" s="65" customFormat="1">
      <c r="J97" s="212"/>
      <c r="Q97" s="114"/>
      <c r="V97" s="114"/>
      <c r="Y97" s="66"/>
      <c r="Z97" s="66"/>
      <c r="AA97" s="66"/>
    </row>
    <row r="98" spans="10:27" s="65" customFormat="1">
      <c r="J98" s="212"/>
      <c r="Q98" s="114"/>
      <c r="V98" s="114"/>
      <c r="Y98" s="66"/>
      <c r="Z98" s="66"/>
      <c r="AA98" s="66"/>
    </row>
    <row r="99" spans="10:27" s="65" customFormat="1">
      <c r="J99" s="212"/>
      <c r="Q99" s="114"/>
      <c r="V99" s="114"/>
      <c r="Y99" s="66"/>
      <c r="Z99" s="66"/>
      <c r="AA99" s="66"/>
    </row>
    <row r="100" spans="10:27" s="65" customFormat="1">
      <c r="J100" s="212"/>
      <c r="Q100" s="114"/>
      <c r="V100" s="114"/>
      <c r="Y100" s="66"/>
      <c r="Z100" s="66"/>
      <c r="AA100" s="66"/>
    </row>
    <row r="101" spans="10:27" s="65" customFormat="1">
      <c r="J101" s="212"/>
      <c r="Q101" s="114"/>
      <c r="V101" s="114"/>
      <c r="Y101" s="66"/>
      <c r="Z101" s="66"/>
      <c r="AA101" s="66"/>
    </row>
    <row r="102" spans="10:27" s="65" customFormat="1">
      <c r="J102" s="212"/>
      <c r="Q102" s="114"/>
      <c r="V102" s="114"/>
      <c r="Y102" s="66"/>
      <c r="Z102" s="66"/>
      <c r="AA102" s="66"/>
    </row>
    <row r="103" spans="10:27" s="65" customFormat="1">
      <c r="J103" s="212"/>
      <c r="Q103" s="114"/>
      <c r="V103" s="114"/>
      <c r="Y103" s="66"/>
      <c r="Z103" s="66"/>
      <c r="AA103" s="66"/>
    </row>
    <row r="104" spans="10:27" s="65" customFormat="1">
      <c r="J104" s="212"/>
      <c r="Q104" s="114"/>
      <c r="V104" s="114"/>
      <c r="Y104" s="66"/>
      <c r="Z104" s="66"/>
      <c r="AA104" s="66"/>
    </row>
    <row r="105" spans="10:27" s="65" customFormat="1">
      <c r="J105" s="212"/>
      <c r="Q105" s="114"/>
      <c r="V105" s="114"/>
      <c r="Y105" s="66"/>
      <c r="Z105" s="66"/>
      <c r="AA105" s="66"/>
    </row>
    <row r="106" spans="10:27" s="65" customFormat="1">
      <c r="J106" s="212"/>
      <c r="Q106" s="114"/>
      <c r="V106" s="114"/>
      <c r="Y106" s="66"/>
      <c r="Z106" s="66"/>
      <c r="AA106" s="66"/>
    </row>
    <row r="107" spans="10:27" s="65" customFormat="1">
      <c r="J107" s="212"/>
      <c r="Q107" s="114"/>
      <c r="V107" s="114"/>
      <c r="Y107" s="66"/>
      <c r="Z107" s="66"/>
      <c r="AA107" s="66"/>
    </row>
    <row r="108" spans="10:27" s="65" customFormat="1">
      <c r="J108" s="212"/>
      <c r="Q108" s="114"/>
      <c r="V108" s="114"/>
      <c r="Y108" s="66"/>
      <c r="Z108" s="66"/>
      <c r="AA108" s="66"/>
    </row>
    <row r="109" spans="10:27" s="65" customFormat="1">
      <c r="J109" s="212"/>
      <c r="Q109" s="114"/>
      <c r="V109" s="114"/>
      <c r="Y109" s="66"/>
      <c r="Z109" s="66"/>
      <c r="AA109" s="66"/>
    </row>
    <row r="110" spans="10:27" s="65" customFormat="1">
      <c r="J110" s="212"/>
      <c r="Q110" s="114"/>
      <c r="V110" s="114"/>
      <c r="Y110" s="66"/>
      <c r="Z110" s="66"/>
      <c r="AA110" s="66"/>
    </row>
    <row r="111" spans="10:27" s="65" customFormat="1">
      <c r="J111" s="212"/>
      <c r="Q111" s="114"/>
      <c r="V111" s="114"/>
      <c r="Y111" s="66"/>
      <c r="Z111" s="66"/>
      <c r="AA111" s="66"/>
    </row>
    <row r="112" spans="10:27" s="65" customFormat="1">
      <c r="J112" s="212"/>
      <c r="Q112" s="114"/>
      <c r="V112" s="114"/>
      <c r="Y112" s="66"/>
      <c r="Z112" s="66"/>
      <c r="AA112" s="66"/>
    </row>
    <row r="113" spans="10:27" s="65" customFormat="1">
      <c r="J113" s="212"/>
      <c r="Q113" s="114"/>
      <c r="V113" s="114"/>
      <c r="Y113" s="66"/>
      <c r="Z113" s="66"/>
      <c r="AA113" s="66"/>
    </row>
    <row r="114" spans="10:27" s="65" customFormat="1">
      <c r="J114" s="212"/>
      <c r="Q114" s="114"/>
      <c r="V114" s="114"/>
      <c r="Y114" s="66"/>
      <c r="Z114" s="66"/>
      <c r="AA114" s="66"/>
    </row>
    <row r="115" spans="10:27" s="65" customFormat="1">
      <c r="J115" s="212"/>
      <c r="Q115" s="114"/>
      <c r="V115" s="114"/>
      <c r="Y115" s="66"/>
      <c r="Z115" s="66"/>
      <c r="AA115" s="66"/>
    </row>
    <row r="116" spans="10:27" s="65" customFormat="1">
      <c r="J116" s="212"/>
      <c r="Q116" s="114"/>
      <c r="V116" s="114"/>
      <c r="Y116" s="66"/>
      <c r="Z116" s="66"/>
      <c r="AA116" s="66"/>
    </row>
    <row r="117" spans="10:27" s="65" customFormat="1">
      <c r="J117" s="212"/>
      <c r="Q117" s="114"/>
      <c r="V117" s="114"/>
      <c r="Y117" s="66"/>
      <c r="Z117" s="66"/>
      <c r="AA117" s="66"/>
    </row>
    <row r="118" spans="10:27" s="65" customFormat="1">
      <c r="J118" s="212"/>
      <c r="Q118" s="114"/>
      <c r="V118" s="114"/>
      <c r="Y118" s="66"/>
      <c r="Z118" s="66"/>
      <c r="AA118" s="66"/>
    </row>
    <row r="119" spans="10:27" s="65" customFormat="1">
      <c r="J119" s="212"/>
      <c r="Q119" s="114"/>
      <c r="V119" s="114"/>
      <c r="Y119" s="66"/>
      <c r="Z119" s="66"/>
      <c r="AA119" s="66"/>
    </row>
    <row r="120" spans="10:27" s="65" customFormat="1">
      <c r="J120" s="212"/>
      <c r="Q120" s="114"/>
      <c r="V120" s="114"/>
      <c r="Y120" s="66"/>
      <c r="Z120" s="66"/>
      <c r="AA120" s="66"/>
    </row>
    <row r="121" spans="10:27" s="65" customFormat="1">
      <c r="J121" s="212"/>
      <c r="Q121" s="114"/>
      <c r="V121" s="114"/>
      <c r="Y121" s="66"/>
      <c r="Z121" s="66"/>
      <c r="AA121" s="66"/>
    </row>
    <row r="122" spans="10:27" s="65" customFormat="1">
      <c r="J122" s="212"/>
      <c r="Q122" s="114"/>
      <c r="V122" s="114"/>
      <c r="Y122" s="66"/>
      <c r="Z122" s="66"/>
      <c r="AA122" s="66"/>
    </row>
    <row r="123" spans="10:27" s="65" customFormat="1">
      <c r="J123" s="212"/>
      <c r="Q123" s="114"/>
      <c r="V123" s="114"/>
      <c r="Y123" s="66"/>
      <c r="Z123" s="66"/>
      <c r="AA123" s="66"/>
    </row>
    <row r="124" spans="10:27" s="65" customFormat="1">
      <c r="J124" s="212"/>
      <c r="Q124" s="114"/>
      <c r="V124" s="114"/>
      <c r="Y124" s="66"/>
      <c r="Z124" s="66"/>
      <c r="AA124" s="66"/>
    </row>
    <row r="125" spans="10:27" s="65" customFormat="1">
      <c r="J125" s="212"/>
      <c r="Q125" s="114"/>
      <c r="V125" s="114"/>
      <c r="Y125" s="66"/>
      <c r="Z125" s="66"/>
      <c r="AA125" s="66"/>
    </row>
    <row r="126" spans="10:27" s="65" customFormat="1">
      <c r="J126" s="212"/>
      <c r="Q126" s="114"/>
      <c r="V126" s="114"/>
      <c r="Y126" s="66"/>
      <c r="Z126" s="66"/>
      <c r="AA126" s="66"/>
    </row>
    <row r="127" spans="10:27" s="65" customFormat="1">
      <c r="J127" s="212"/>
      <c r="Q127" s="114"/>
      <c r="V127" s="114"/>
      <c r="Y127" s="66"/>
      <c r="Z127" s="66"/>
      <c r="AA127" s="66"/>
    </row>
    <row r="128" spans="10:27" s="65" customFormat="1">
      <c r="J128" s="212"/>
      <c r="Q128" s="114"/>
      <c r="V128" s="114"/>
      <c r="Y128" s="66"/>
      <c r="Z128" s="66"/>
      <c r="AA128" s="66"/>
    </row>
    <row r="129" spans="10:27" s="65" customFormat="1">
      <c r="J129" s="212"/>
      <c r="Q129" s="114"/>
      <c r="V129" s="114"/>
      <c r="Y129" s="66"/>
      <c r="Z129" s="66"/>
      <c r="AA129" s="66"/>
    </row>
    <row r="130" spans="10:27" s="65" customFormat="1">
      <c r="J130" s="212"/>
      <c r="Q130" s="114"/>
      <c r="V130" s="114"/>
      <c r="Y130" s="66"/>
      <c r="Z130" s="66"/>
      <c r="AA130" s="66"/>
    </row>
    <row r="131" spans="10:27" s="65" customFormat="1">
      <c r="J131" s="212"/>
      <c r="Q131" s="114"/>
      <c r="V131" s="114"/>
      <c r="Y131" s="66"/>
      <c r="Z131" s="66"/>
      <c r="AA131" s="66"/>
    </row>
    <row r="132" spans="10:27" s="65" customFormat="1">
      <c r="J132" s="212"/>
      <c r="Q132" s="114"/>
      <c r="V132" s="114"/>
      <c r="Y132" s="66"/>
      <c r="Z132" s="66"/>
      <c r="AA132" s="66"/>
    </row>
    <row r="133" spans="10:27" s="65" customFormat="1">
      <c r="J133" s="212"/>
      <c r="Q133" s="114"/>
      <c r="V133" s="114"/>
      <c r="Y133" s="66"/>
      <c r="Z133" s="66"/>
      <c r="AA133" s="66"/>
    </row>
    <row r="134" spans="10:27" s="65" customFormat="1">
      <c r="J134" s="212"/>
      <c r="Q134" s="114"/>
      <c r="V134" s="114"/>
      <c r="Y134" s="66"/>
      <c r="Z134" s="66"/>
      <c r="AA134" s="66"/>
    </row>
    <row r="135" spans="10:27" s="65" customFormat="1">
      <c r="J135" s="212"/>
      <c r="Q135" s="114"/>
      <c r="V135" s="114"/>
      <c r="Y135" s="66"/>
      <c r="Z135" s="66"/>
      <c r="AA135" s="66"/>
    </row>
    <row r="136" spans="10:27" s="65" customFormat="1">
      <c r="J136" s="212"/>
      <c r="Q136" s="114"/>
      <c r="V136" s="114"/>
      <c r="Y136" s="66"/>
      <c r="Z136" s="66"/>
      <c r="AA136" s="66"/>
    </row>
    <row r="137" spans="10:27" s="65" customFormat="1">
      <c r="J137" s="212"/>
      <c r="Q137" s="114"/>
      <c r="V137" s="114"/>
      <c r="Y137" s="66"/>
      <c r="Z137" s="66"/>
      <c r="AA137" s="66"/>
    </row>
    <row r="138" spans="10:27" s="65" customFormat="1">
      <c r="J138" s="212"/>
      <c r="Q138" s="114"/>
      <c r="V138" s="114"/>
      <c r="Y138" s="66"/>
      <c r="Z138" s="66"/>
      <c r="AA138" s="66"/>
    </row>
    <row r="139" spans="10:27" s="65" customFormat="1">
      <c r="J139" s="212"/>
      <c r="Q139" s="114"/>
      <c r="V139" s="114"/>
      <c r="Y139" s="66"/>
      <c r="Z139" s="66"/>
      <c r="AA139" s="66"/>
    </row>
    <row r="140" spans="10:27" s="65" customFormat="1">
      <c r="J140" s="212"/>
      <c r="Q140" s="114"/>
      <c r="V140" s="114"/>
      <c r="Y140" s="66"/>
      <c r="Z140" s="66"/>
      <c r="AA140" s="66"/>
    </row>
    <row r="141" spans="10:27" s="65" customFormat="1">
      <c r="J141" s="212"/>
      <c r="Q141" s="114"/>
      <c r="V141" s="114"/>
      <c r="Y141" s="66"/>
      <c r="Z141" s="66"/>
      <c r="AA141" s="66"/>
    </row>
    <row r="142" spans="10:27" s="65" customFormat="1">
      <c r="J142" s="212"/>
      <c r="Q142" s="114"/>
      <c r="V142" s="114"/>
      <c r="Y142" s="66"/>
      <c r="Z142" s="66"/>
      <c r="AA142" s="66"/>
    </row>
    <row r="143" spans="10:27" s="65" customFormat="1">
      <c r="J143" s="212"/>
      <c r="Q143" s="114"/>
      <c r="V143" s="114"/>
      <c r="Y143" s="66"/>
      <c r="Z143" s="66"/>
      <c r="AA143" s="66"/>
    </row>
    <row r="144" spans="10:27" s="65" customFormat="1">
      <c r="J144" s="212"/>
      <c r="Q144" s="114"/>
      <c r="V144" s="114"/>
      <c r="Y144" s="66"/>
      <c r="Z144" s="66"/>
      <c r="AA144" s="66"/>
    </row>
    <row r="145" spans="10:27" s="65" customFormat="1">
      <c r="J145" s="212"/>
      <c r="Q145" s="114"/>
      <c r="V145" s="114"/>
      <c r="Y145" s="66"/>
      <c r="Z145" s="66"/>
      <c r="AA145" s="66"/>
    </row>
    <row r="146" spans="10:27" s="65" customFormat="1">
      <c r="J146" s="212"/>
      <c r="Q146" s="114"/>
      <c r="V146" s="114"/>
      <c r="Y146" s="66"/>
      <c r="Z146" s="66"/>
      <c r="AA146" s="66"/>
    </row>
    <row r="147" spans="10:27" s="65" customFormat="1">
      <c r="J147" s="212"/>
      <c r="Q147" s="114"/>
      <c r="V147" s="114"/>
      <c r="Y147" s="66"/>
      <c r="Z147" s="66"/>
      <c r="AA147" s="66"/>
    </row>
    <row r="148" spans="10:27" s="65" customFormat="1">
      <c r="J148" s="212"/>
      <c r="Q148" s="114"/>
      <c r="V148" s="114"/>
      <c r="Y148" s="66"/>
      <c r="Z148" s="66"/>
      <c r="AA148" s="66"/>
    </row>
    <row r="149" spans="10:27" s="65" customFormat="1">
      <c r="J149" s="212"/>
      <c r="Q149" s="114"/>
      <c r="V149" s="114"/>
      <c r="Y149" s="66"/>
      <c r="Z149" s="66"/>
      <c r="AA149" s="66"/>
    </row>
    <row r="150" spans="10:27" s="65" customFormat="1">
      <c r="J150" s="212"/>
      <c r="Q150" s="114"/>
      <c r="V150" s="114"/>
      <c r="Y150" s="66"/>
      <c r="Z150" s="66"/>
      <c r="AA150" s="66"/>
    </row>
    <row r="151" spans="10:27" s="65" customFormat="1">
      <c r="J151" s="212"/>
      <c r="Q151" s="114"/>
      <c r="V151" s="114"/>
      <c r="Y151" s="66"/>
      <c r="Z151" s="66"/>
      <c r="AA151" s="66"/>
    </row>
    <row r="152" spans="10:27" s="65" customFormat="1">
      <c r="J152" s="212"/>
      <c r="Q152" s="114"/>
      <c r="V152" s="114"/>
      <c r="Y152" s="66"/>
      <c r="Z152" s="66"/>
      <c r="AA152" s="66"/>
    </row>
    <row r="153" spans="10:27" s="65" customFormat="1">
      <c r="J153" s="212"/>
      <c r="Q153" s="114"/>
      <c r="V153" s="114"/>
      <c r="Y153" s="66"/>
      <c r="Z153" s="66"/>
      <c r="AA153" s="66"/>
    </row>
    <row r="154" spans="10:27" s="65" customFormat="1">
      <c r="J154" s="212"/>
      <c r="Q154" s="114"/>
      <c r="V154" s="114"/>
      <c r="Y154" s="66"/>
      <c r="Z154" s="66"/>
      <c r="AA154" s="66"/>
    </row>
    <row r="155" spans="10:27" s="65" customFormat="1">
      <c r="J155" s="212"/>
      <c r="Q155" s="114"/>
      <c r="V155" s="114"/>
      <c r="Y155" s="66"/>
      <c r="Z155" s="66"/>
      <c r="AA155" s="66"/>
    </row>
    <row r="156" spans="10:27" s="65" customFormat="1">
      <c r="J156" s="212"/>
      <c r="Q156" s="114"/>
      <c r="V156" s="114"/>
      <c r="Y156" s="66"/>
      <c r="Z156" s="66"/>
      <c r="AA156" s="66"/>
    </row>
    <row r="157" spans="10:27" s="65" customFormat="1">
      <c r="J157" s="212"/>
      <c r="Q157" s="114"/>
      <c r="V157" s="114"/>
      <c r="Y157" s="66"/>
      <c r="Z157" s="66"/>
      <c r="AA157" s="66"/>
    </row>
    <row r="158" spans="10:27" s="65" customFormat="1">
      <c r="J158" s="212"/>
      <c r="Q158" s="114"/>
      <c r="V158" s="114"/>
      <c r="Y158" s="66"/>
      <c r="Z158" s="66"/>
      <c r="AA158" s="66"/>
    </row>
    <row r="159" spans="10:27" s="65" customFormat="1">
      <c r="J159" s="212"/>
      <c r="Q159" s="114"/>
      <c r="V159" s="114"/>
      <c r="Y159" s="66"/>
      <c r="Z159" s="66"/>
      <c r="AA159" s="66"/>
    </row>
    <row r="160" spans="10:27" s="65" customFormat="1">
      <c r="J160" s="212"/>
      <c r="Q160" s="114"/>
      <c r="V160" s="114"/>
      <c r="Y160" s="66"/>
      <c r="Z160" s="66"/>
      <c r="AA160" s="66"/>
    </row>
    <row r="161" spans="10:27" s="65" customFormat="1">
      <c r="J161" s="212"/>
      <c r="Q161" s="114"/>
      <c r="V161" s="114"/>
      <c r="Y161" s="66"/>
      <c r="Z161" s="66"/>
      <c r="AA161" s="66"/>
    </row>
    <row r="162" spans="10:27" s="65" customFormat="1">
      <c r="J162" s="212"/>
      <c r="Q162" s="114"/>
      <c r="V162" s="114"/>
      <c r="Y162" s="66"/>
      <c r="Z162" s="66"/>
      <c r="AA162" s="66"/>
    </row>
    <row r="163" spans="10:27" s="65" customFormat="1">
      <c r="J163" s="212"/>
      <c r="Q163" s="114"/>
      <c r="V163" s="114"/>
      <c r="Y163" s="66"/>
      <c r="Z163" s="66"/>
      <c r="AA163" s="66"/>
    </row>
    <row r="164" spans="10:27" s="65" customFormat="1">
      <c r="J164" s="212"/>
      <c r="Q164" s="114"/>
      <c r="V164" s="114"/>
      <c r="Y164" s="66"/>
      <c r="Z164" s="66"/>
      <c r="AA164" s="66"/>
    </row>
    <row r="165" spans="10:27" s="65" customFormat="1">
      <c r="J165" s="212"/>
      <c r="Q165" s="114"/>
      <c r="V165" s="114"/>
      <c r="Y165" s="66"/>
      <c r="Z165" s="66"/>
      <c r="AA165" s="66"/>
    </row>
    <row r="166" spans="10:27" s="65" customFormat="1">
      <c r="J166" s="212"/>
      <c r="Q166" s="114"/>
      <c r="V166" s="114"/>
      <c r="Y166" s="66"/>
      <c r="Z166" s="66"/>
      <c r="AA166" s="66"/>
    </row>
    <row r="167" spans="10:27" s="65" customFormat="1">
      <c r="J167" s="212"/>
      <c r="Q167" s="114"/>
      <c r="V167" s="114"/>
      <c r="Y167" s="66"/>
      <c r="Z167" s="66"/>
      <c r="AA167" s="66"/>
    </row>
    <row r="168" spans="10:27" s="65" customFormat="1">
      <c r="J168" s="212"/>
      <c r="Q168" s="114"/>
      <c r="V168" s="114"/>
      <c r="Y168" s="66"/>
      <c r="Z168" s="66"/>
      <c r="AA168" s="66"/>
    </row>
    <row r="169" spans="10:27" s="65" customFormat="1">
      <c r="J169" s="212"/>
      <c r="Q169" s="114"/>
      <c r="V169" s="114"/>
      <c r="Y169" s="66"/>
      <c r="Z169" s="66"/>
      <c r="AA169" s="66"/>
    </row>
    <row r="170" spans="10:27" s="65" customFormat="1">
      <c r="J170" s="212"/>
      <c r="Q170" s="114"/>
      <c r="V170" s="114"/>
      <c r="Y170" s="66"/>
      <c r="Z170" s="66"/>
      <c r="AA170" s="66"/>
    </row>
    <row r="171" spans="10:27" s="65" customFormat="1">
      <c r="J171" s="212"/>
      <c r="Q171" s="114"/>
      <c r="V171" s="114"/>
      <c r="Y171" s="66"/>
      <c r="Z171" s="66"/>
      <c r="AA171" s="66"/>
    </row>
    <row r="172" spans="10:27" s="65" customFormat="1">
      <c r="J172" s="212"/>
      <c r="Q172" s="114"/>
      <c r="V172" s="114"/>
      <c r="Y172" s="66"/>
      <c r="Z172" s="66"/>
      <c r="AA172" s="66"/>
    </row>
    <row r="173" spans="10:27" s="65" customFormat="1">
      <c r="J173" s="212"/>
      <c r="Q173" s="114"/>
      <c r="V173" s="114"/>
      <c r="Y173" s="66"/>
      <c r="Z173" s="66"/>
      <c r="AA173" s="66"/>
    </row>
    <row r="174" spans="10:27" s="65" customFormat="1">
      <c r="J174" s="212"/>
      <c r="Q174" s="114"/>
      <c r="V174" s="114"/>
      <c r="Y174" s="66"/>
      <c r="Z174" s="66"/>
      <c r="AA174" s="66"/>
    </row>
    <row r="175" spans="10:27" s="65" customFormat="1">
      <c r="J175" s="212"/>
      <c r="Q175" s="114"/>
      <c r="V175" s="114"/>
      <c r="Y175" s="66"/>
      <c r="Z175" s="66"/>
      <c r="AA175" s="66"/>
    </row>
    <row r="176" spans="10:27" s="65" customFormat="1">
      <c r="J176" s="212"/>
      <c r="Q176" s="114"/>
      <c r="V176" s="114"/>
      <c r="Y176" s="66"/>
      <c r="Z176" s="66"/>
      <c r="AA176" s="66"/>
    </row>
    <row r="177" spans="10:27" s="65" customFormat="1">
      <c r="J177" s="212"/>
      <c r="Q177" s="114"/>
      <c r="V177" s="114"/>
      <c r="Y177" s="66"/>
      <c r="Z177" s="66"/>
      <c r="AA177" s="66"/>
    </row>
    <row r="178" spans="10:27" s="65" customFormat="1">
      <c r="J178" s="212"/>
      <c r="Q178" s="114"/>
      <c r="V178" s="114"/>
      <c r="Y178" s="66"/>
      <c r="Z178" s="66"/>
      <c r="AA178" s="66"/>
    </row>
    <row r="179" spans="10:27" s="65" customFormat="1">
      <c r="J179" s="212"/>
      <c r="Q179" s="114"/>
      <c r="V179" s="114"/>
      <c r="Y179" s="66"/>
      <c r="Z179" s="66"/>
      <c r="AA179" s="66"/>
    </row>
    <row r="180" spans="10:27" s="65" customFormat="1">
      <c r="J180" s="212"/>
      <c r="Q180" s="114"/>
      <c r="V180" s="114"/>
      <c r="Y180" s="66"/>
      <c r="Z180" s="66"/>
      <c r="AA180" s="66"/>
    </row>
    <row r="181" spans="10:27" s="65" customFormat="1">
      <c r="J181" s="212"/>
      <c r="Q181" s="114"/>
      <c r="V181" s="114"/>
      <c r="Y181" s="66"/>
      <c r="Z181" s="66"/>
      <c r="AA181" s="66"/>
    </row>
    <row r="182" spans="10:27" s="65" customFormat="1">
      <c r="J182" s="212"/>
      <c r="Q182" s="114"/>
      <c r="V182" s="114"/>
      <c r="Y182" s="66"/>
      <c r="Z182" s="66"/>
      <c r="AA182" s="66"/>
    </row>
    <row r="183" spans="10:27" s="65" customFormat="1">
      <c r="J183" s="212"/>
      <c r="Q183" s="114"/>
      <c r="V183" s="114"/>
      <c r="Y183" s="66"/>
      <c r="Z183" s="66"/>
      <c r="AA183" s="66"/>
    </row>
    <row r="184" spans="10:27" s="65" customFormat="1">
      <c r="J184" s="212"/>
      <c r="Q184" s="114"/>
      <c r="V184" s="114"/>
      <c r="Y184" s="66"/>
      <c r="Z184" s="66"/>
      <c r="AA184" s="66"/>
    </row>
    <row r="185" spans="10:27" s="65" customFormat="1">
      <c r="J185" s="212"/>
      <c r="Q185" s="114"/>
      <c r="V185" s="114"/>
      <c r="Y185" s="66"/>
      <c r="Z185" s="66"/>
      <c r="AA185" s="66"/>
    </row>
    <row r="186" spans="10:27" s="65" customFormat="1">
      <c r="J186" s="212"/>
      <c r="Q186" s="114"/>
      <c r="V186" s="114"/>
      <c r="Y186" s="66"/>
      <c r="Z186" s="66"/>
      <c r="AA186" s="66"/>
    </row>
    <row r="187" spans="10:27" s="65" customFormat="1">
      <c r="J187" s="212"/>
      <c r="Q187" s="114"/>
      <c r="V187" s="114"/>
      <c r="Y187" s="66"/>
      <c r="Z187" s="66"/>
      <c r="AA187" s="66"/>
    </row>
    <row r="188" spans="10:27" s="65" customFormat="1">
      <c r="J188" s="212"/>
      <c r="Q188" s="114"/>
      <c r="V188" s="114"/>
      <c r="Y188" s="66"/>
      <c r="Z188" s="66"/>
      <c r="AA188" s="66"/>
    </row>
    <row r="189" spans="10:27" s="65" customFormat="1">
      <c r="J189" s="212"/>
      <c r="Q189" s="114"/>
      <c r="V189" s="114"/>
      <c r="Y189" s="66"/>
      <c r="Z189" s="66"/>
      <c r="AA189" s="66"/>
    </row>
    <row r="190" spans="10:27" s="65" customFormat="1">
      <c r="J190" s="212"/>
      <c r="Q190" s="114"/>
      <c r="V190" s="114"/>
      <c r="Y190" s="66"/>
      <c r="Z190" s="66"/>
      <c r="AA190" s="66"/>
    </row>
    <row r="191" spans="10:27" s="65" customFormat="1">
      <c r="J191" s="212"/>
      <c r="Q191" s="114"/>
      <c r="V191" s="114"/>
      <c r="Y191" s="66"/>
      <c r="Z191" s="66"/>
      <c r="AA191" s="66"/>
    </row>
    <row r="192" spans="10:27" s="65" customFormat="1">
      <c r="J192" s="212"/>
      <c r="Q192" s="114"/>
      <c r="V192" s="114"/>
      <c r="Y192" s="66"/>
      <c r="Z192" s="66"/>
      <c r="AA192" s="66"/>
    </row>
    <row r="193" spans="10:27" s="65" customFormat="1">
      <c r="J193" s="212"/>
      <c r="Q193" s="114"/>
      <c r="V193" s="114"/>
      <c r="Y193" s="66"/>
      <c r="Z193" s="66"/>
      <c r="AA193" s="66"/>
    </row>
    <row r="194" spans="10:27" s="65" customFormat="1">
      <c r="J194" s="212"/>
      <c r="Q194" s="114"/>
      <c r="V194" s="114"/>
      <c r="Y194" s="66"/>
      <c r="Z194" s="66"/>
      <c r="AA194" s="66"/>
    </row>
    <row r="195" spans="10:27" s="65" customFormat="1">
      <c r="J195" s="212"/>
      <c r="Q195" s="114"/>
      <c r="V195" s="114"/>
      <c r="Y195" s="66"/>
      <c r="Z195" s="66"/>
      <c r="AA195" s="66"/>
    </row>
    <row r="196" spans="10:27" s="65" customFormat="1">
      <c r="J196" s="212"/>
      <c r="Q196" s="114"/>
      <c r="V196" s="114"/>
      <c r="Y196" s="66"/>
      <c r="Z196" s="66"/>
      <c r="AA196" s="66"/>
    </row>
    <row r="197" spans="10:27" s="65" customFormat="1">
      <c r="J197" s="212"/>
      <c r="Q197" s="114"/>
      <c r="V197" s="114"/>
      <c r="Y197" s="66"/>
      <c r="Z197" s="66"/>
      <c r="AA197" s="66"/>
    </row>
    <row r="198" spans="10:27" s="65" customFormat="1">
      <c r="J198" s="212"/>
      <c r="Q198" s="114"/>
      <c r="V198" s="114"/>
      <c r="Y198" s="66"/>
      <c r="Z198" s="66"/>
      <c r="AA198" s="66"/>
    </row>
    <row r="199" spans="10:27" s="65" customFormat="1">
      <c r="J199" s="212"/>
      <c r="Q199" s="114"/>
      <c r="V199" s="114"/>
      <c r="Y199" s="66"/>
      <c r="Z199" s="66"/>
      <c r="AA199" s="66"/>
    </row>
    <row r="200" spans="10:27" s="65" customFormat="1">
      <c r="J200" s="212"/>
      <c r="Q200" s="114"/>
      <c r="V200" s="114"/>
      <c r="Y200" s="66"/>
      <c r="Z200" s="66"/>
      <c r="AA200" s="66"/>
    </row>
    <row r="201" spans="10:27" s="65" customFormat="1">
      <c r="J201" s="212"/>
      <c r="Q201" s="114"/>
      <c r="V201" s="114"/>
      <c r="Y201" s="66"/>
      <c r="Z201" s="66"/>
      <c r="AA201" s="66"/>
    </row>
    <row r="202" spans="10:27" s="65" customFormat="1">
      <c r="J202" s="212"/>
      <c r="Q202" s="114"/>
      <c r="V202" s="114"/>
      <c r="Y202" s="66"/>
      <c r="Z202" s="66"/>
      <c r="AA202" s="66"/>
    </row>
    <row r="203" spans="10:27" s="65" customFormat="1">
      <c r="J203" s="212"/>
      <c r="Q203" s="114"/>
      <c r="V203" s="114"/>
      <c r="Y203" s="66"/>
      <c r="Z203" s="66"/>
      <c r="AA203" s="66"/>
    </row>
    <row r="204" spans="10:27" s="65" customFormat="1">
      <c r="J204" s="212"/>
      <c r="Q204" s="114"/>
      <c r="V204" s="114"/>
      <c r="Y204" s="66"/>
      <c r="Z204" s="66"/>
      <c r="AA204" s="66"/>
    </row>
    <row r="205" spans="10:27" s="65" customFormat="1">
      <c r="J205" s="212"/>
      <c r="Q205" s="114"/>
      <c r="V205" s="114"/>
      <c r="Y205" s="66"/>
      <c r="Z205" s="66"/>
      <c r="AA205" s="66"/>
    </row>
    <row r="206" spans="10:27" s="65" customFormat="1">
      <c r="J206" s="212"/>
      <c r="Q206" s="114"/>
      <c r="V206" s="114"/>
      <c r="Y206" s="66"/>
      <c r="Z206" s="66"/>
      <c r="AA206" s="66"/>
    </row>
    <row r="207" spans="10:27" s="65" customFormat="1">
      <c r="J207" s="212"/>
      <c r="Q207" s="114"/>
      <c r="V207" s="114"/>
      <c r="Y207" s="66"/>
      <c r="Z207" s="66"/>
      <c r="AA207" s="66"/>
    </row>
    <row r="208" spans="10:27" s="65" customFormat="1">
      <c r="J208" s="212"/>
      <c r="Q208" s="114"/>
      <c r="V208" s="114"/>
      <c r="Y208" s="66"/>
      <c r="Z208" s="66"/>
      <c r="AA208" s="66"/>
    </row>
    <row r="209" spans="10:27" s="65" customFormat="1">
      <c r="J209" s="212"/>
      <c r="Q209" s="114"/>
      <c r="V209" s="114"/>
      <c r="Y209" s="66"/>
      <c r="Z209" s="66"/>
      <c r="AA209" s="66"/>
    </row>
    <row r="210" spans="10:27" s="65" customFormat="1">
      <c r="J210" s="212"/>
      <c r="Q210" s="114"/>
      <c r="V210" s="114"/>
      <c r="Y210" s="66"/>
      <c r="Z210" s="66"/>
      <c r="AA210" s="66"/>
    </row>
    <row r="211" spans="10:27" s="65" customFormat="1">
      <c r="J211" s="212"/>
      <c r="Q211" s="114"/>
      <c r="V211" s="114"/>
      <c r="Y211" s="66"/>
      <c r="Z211" s="66"/>
      <c r="AA211" s="66"/>
    </row>
    <row r="212" spans="10:27" s="65" customFormat="1">
      <c r="J212" s="212"/>
      <c r="Q212" s="114"/>
      <c r="V212" s="114"/>
      <c r="Y212" s="66"/>
      <c r="Z212" s="66"/>
      <c r="AA212" s="66"/>
    </row>
    <row r="213" spans="10:27" s="65" customFormat="1">
      <c r="J213" s="212"/>
      <c r="Q213" s="114"/>
      <c r="V213" s="114"/>
      <c r="Y213" s="66"/>
      <c r="Z213" s="66"/>
      <c r="AA213" s="66"/>
    </row>
    <row r="214" spans="10:27" s="65" customFormat="1">
      <c r="J214" s="212"/>
      <c r="Q214" s="114"/>
      <c r="V214" s="114"/>
      <c r="Y214" s="66"/>
      <c r="Z214" s="66"/>
      <c r="AA214" s="66"/>
    </row>
    <row r="215" spans="10:27" s="65" customFormat="1">
      <c r="J215" s="212"/>
      <c r="Q215" s="114"/>
      <c r="V215" s="114"/>
      <c r="Y215" s="66"/>
      <c r="Z215" s="66"/>
      <c r="AA215" s="66"/>
    </row>
    <row r="216" spans="10:27" s="65" customFormat="1">
      <c r="J216" s="212"/>
      <c r="Q216" s="114"/>
      <c r="V216" s="114"/>
      <c r="Y216" s="66"/>
      <c r="Z216" s="66"/>
      <c r="AA216" s="66"/>
    </row>
    <row r="217" spans="10:27" s="65" customFormat="1">
      <c r="J217" s="212"/>
      <c r="Q217" s="114"/>
      <c r="V217" s="114"/>
      <c r="Y217" s="66"/>
      <c r="Z217" s="66"/>
      <c r="AA217" s="66"/>
    </row>
    <row r="218" spans="10:27" s="65" customFormat="1">
      <c r="J218" s="212"/>
      <c r="Q218" s="114"/>
      <c r="V218" s="114"/>
      <c r="Y218" s="66"/>
      <c r="Z218" s="66"/>
      <c r="AA218" s="66"/>
    </row>
    <row r="219" spans="10:27" s="65" customFormat="1">
      <c r="J219" s="212"/>
      <c r="Q219" s="114"/>
      <c r="V219" s="114"/>
      <c r="Y219" s="66"/>
      <c r="Z219" s="66"/>
      <c r="AA219" s="66"/>
    </row>
    <row r="220" spans="10:27" s="65" customFormat="1">
      <c r="J220" s="212"/>
      <c r="Q220" s="114"/>
      <c r="V220" s="114"/>
      <c r="Y220" s="66"/>
      <c r="Z220" s="66"/>
      <c r="AA220" s="66"/>
    </row>
    <row r="221" spans="10:27" s="65" customFormat="1">
      <c r="J221" s="212"/>
      <c r="Q221" s="114"/>
      <c r="V221" s="114"/>
      <c r="Y221" s="66"/>
      <c r="Z221" s="66"/>
      <c r="AA221" s="66"/>
    </row>
    <row r="222" spans="10:27" s="65" customFormat="1">
      <c r="J222" s="212"/>
      <c r="Q222" s="114"/>
      <c r="V222" s="114"/>
      <c r="Y222" s="66"/>
      <c r="Z222" s="66"/>
      <c r="AA222" s="66"/>
    </row>
    <row r="223" spans="10:27" s="65" customFormat="1">
      <c r="J223" s="212"/>
      <c r="Q223" s="114"/>
      <c r="V223" s="114"/>
      <c r="Y223" s="66"/>
      <c r="Z223" s="66"/>
      <c r="AA223" s="66"/>
    </row>
    <row r="224" spans="10:27" s="65" customFormat="1">
      <c r="J224" s="212"/>
      <c r="Q224" s="114"/>
      <c r="V224" s="114"/>
      <c r="Y224" s="66"/>
      <c r="Z224" s="66"/>
      <c r="AA224" s="66"/>
    </row>
    <row r="225" spans="10:27" s="65" customFormat="1">
      <c r="J225" s="212"/>
      <c r="Q225" s="114"/>
      <c r="V225" s="114"/>
      <c r="Y225" s="66"/>
      <c r="Z225" s="66"/>
      <c r="AA225" s="66"/>
    </row>
    <row r="226" spans="10:27" s="65" customFormat="1">
      <c r="J226" s="212"/>
      <c r="Q226" s="114"/>
      <c r="V226" s="114"/>
      <c r="Y226" s="66"/>
      <c r="Z226" s="66"/>
      <c r="AA226" s="66"/>
    </row>
    <row r="227" spans="10:27" s="65" customFormat="1">
      <c r="J227" s="212"/>
      <c r="Q227" s="114"/>
      <c r="V227" s="114"/>
      <c r="Y227" s="66"/>
      <c r="Z227" s="66"/>
      <c r="AA227" s="66"/>
    </row>
    <row r="228" spans="10:27" s="65" customFormat="1">
      <c r="J228" s="212"/>
      <c r="Q228" s="114"/>
      <c r="V228" s="114"/>
      <c r="Y228" s="66"/>
      <c r="Z228" s="66"/>
      <c r="AA228" s="66"/>
    </row>
    <row r="229" spans="10:27" s="65" customFormat="1">
      <c r="J229" s="212"/>
      <c r="Q229" s="114"/>
      <c r="V229" s="114"/>
      <c r="Y229" s="66"/>
      <c r="Z229" s="66"/>
      <c r="AA229" s="66"/>
    </row>
    <row r="230" spans="10:27" s="65" customFormat="1">
      <c r="J230" s="212"/>
      <c r="Q230" s="114"/>
      <c r="V230" s="114"/>
      <c r="Y230" s="66"/>
      <c r="Z230" s="66"/>
      <c r="AA230" s="66"/>
    </row>
    <row r="231" spans="10:27" s="65" customFormat="1">
      <c r="J231" s="212"/>
      <c r="Q231" s="114"/>
      <c r="V231" s="114"/>
      <c r="Y231" s="66"/>
      <c r="Z231" s="66"/>
      <c r="AA231" s="66"/>
    </row>
    <row r="232" spans="10:27" s="65" customFormat="1">
      <c r="J232" s="212"/>
      <c r="Q232" s="114"/>
      <c r="V232" s="114"/>
      <c r="Y232" s="66"/>
      <c r="Z232" s="66"/>
      <c r="AA232" s="66"/>
    </row>
    <row r="233" spans="10:27" s="65" customFormat="1">
      <c r="J233" s="212"/>
      <c r="Q233" s="114"/>
      <c r="V233" s="114"/>
      <c r="Y233" s="66"/>
      <c r="Z233" s="66"/>
      <c r="AA233" s="66"/>
    </row>
    <row r="234" spans="10:27" s="65" customFormat="1">
      <c r="J234" s="212"/>
      <c r="Q234" s="114"/>
      <c r="V234" s="114"/>
      <c r="Y234" s="66"/>
      <c r="Z234" s="66"/>
      <c r="AA234" s="66"/>
    </row>
    <row r="235" spans="10:27" s="65" customFormat="1">
      <c r="J235" s="212"/>
      <c r="Q235" s="114"/>
      <c r="V235" s="114"/>
      <c r="Y235" s="66"/>
      <c r="Z235" s="66"/>
      <c r="AA235" s="66"/>
    </row>
    <row r="236" spans="10:27" s="65" customFormat="1">
      <c r="J236" s="212"/>
      <c r="Q236" s="114"/>
      <c r="V236" s="114"/>
      <c r="Y236" s="66"/>
      <c r="Z236" s="66"/>
      <c r="AA236" s="66"/>
    </row>
    <row r="237" spans="10:27" s="65" customFormat="1">
      <c r="J237" s="212"/>
      <c r="Q237" s="114"/>
      <c r="V237" s="114"/>
      <c r="Y237" s="66"/>
      <c r="Z237" s="66"/>
      <c r="AA237" s="66"/>
    </row>
    <row r="238" spans="10:27" s="65" customFormat="1">
      <c r="J238" s="212"/>
      <c r="Q238" s="114"/>
      <c r="V238" s="114"/>
      <c r="Y238" s="66"/>
      <c r="Z238" s="66"/>
      <c r="AA238" s="66"/>
    </row>
    <row r="239" spans="10:27" s="65" customFormat="1">
      <c r="J239" s="212"/>
      <c r="Q239" s="114"/>
      <c r="V239" s="114"/>
      <c r="Y239" s="66"/>
      <c r="Z239" s="66"/>
      <c r="AA239" s="66"/>
    </row>
    <row r="240" spans="10:27" s="65" customFormat="1">
      <c r="J240" s="212"/>
      <c r="Q240" s="114"/>
      <c r="V240" s="114"/>
      <c r="Y240" s="66"/>
      <c r="Z240" s="66"/>
      <c r="AA240" s="66"/>
    </row>
    <row r="241" spans="10:27" s="65" customFormat="1">
      <c r="J241" s="212"/>
      <c r="Q241" s="114"/>
      <c r="V241" s="114"/>
      <c r="Y241" s="66"/>
      <c r="Z241" s="66"/>
      <c r="AA241" s="66"/>
    </row>
    <row r="242" spans="10:27" s="65" customFormat="1">
      <c r="J242" s="212"/>
      <c r="Q242" s="114"/>
      <c r="V242" s="114"/>
      <c r="Y242" s="66"/>
      <c r="Z242" s="66"/>
      <c r="AA242" s="66"/>
    </row>
    <row r="243" spans="10:27" s="65" customFormat="1">
      <c r="J243" s="212"/>
      <c r="Q243" s="114"/>
      <c r="V243" s="114"/>
      <c r="Y243" s="66"/>
      <c r="Z243" s="66"/>
      <c r="AA243" s="66"/>
    </row>
    <row r="244" spans="10:27" s="65" customFormat="1">
      <c r="J244" s="212"/>
      <c r="Q244" s="114"/>
      <c r="V244" s="114"/>
      <c r="Y244" s="66"/>
      <c r="Z244" s="66"/>
      <c r="AA244" s="66"/>
    </row>
    <row r="245" spans="10:27" s="65" customFormat="1">
      <c r="J245" s="212"/>
      <c r="Q245" s="114"/>
      <c r="V245" s="114"/>
      <c r="Y245" s="66"/>
      <c r="Z245" s="66"/>
      <c r="AA245" s="66"/>
    </row>
    <row r="246" spans="10:27" s="65" customFormat="1">
      <c r="J246" s="212"/>
      <c r="Q246" s="114"/>
      <c r="V246" s="114"/>
      <c r="Y246" s="66"/>
      <c r="Z246" s="66"/>
      <c r="AA246" s="66"/>
    </row>
    <row r="247" spans="10:27" s="65" customFormat="1">
      <c r="J247" s="212"/>
      <c r="Q247" s="114"/>
      <c r="V247" s="114"/>
      <c r="Y247" s="66"/>
      <c r="Z247" s="66"/>
      <c r="AA247" s="66"/>
    </row>
    <row r="248" spans="10:27" s="65" customFormat="1">
      <c r="J248" s="212"/>
      <c r="Q248" s="114"/>
      <c r="V248" s="114"/>
      <c r="Y248" s="66"/>
      <c r="Z248" s="66"/>
      <c r="AA248" s="66"/>
    </row>
    <row r="249" spans="10:27" s="65" customFormat="1">
      <c r="J249" s="212"/>
      <c r="Q249" s="114"/>
      <c r="V249" s="114"/>
      <c r="Y249" s="66"/>
      <c r="Z249" s="66"/>
      <c r="AA249" s="66"/>
    </row>
    <row r="250" spans="10:27" s="65" customFormat="1">
      <c r="J250" s="212"/>
      <c r="Q250" s="114"/>
      <c r="V250" s="114"/>
      <c r="Y250" s="66"/>
      <c r="Z250" s="66"/>
      <c r="AA250" s="66"/>
    </row>
    <row r="251" spans="10:27" s="65" customFormat="1">
      <c r="J251" s="212"/>
      <c r="Q251" s="114"/>
      <c r="V251" s="114"/>
      <c r="Y251" s="66"/>
      <c r="Z251" s="66"/>
      <c r="AA251" s="66"/>
    </row>
    <row r="252" spans="10:27" s="65" customFormat="1">
      <c r="J252" s="212"/>
      <c r="Q252" s="114"/>
      <c r="V252" s="114"/>
      <c r="Y252" s="66"/>
      <c r="Z252" s="66"/>
      <c r="AA252" s="66"/>
    </row>
    <row r="253" spans="10:27" s="65" customFormat="1">
      <c r="J253" s="212"/>
      <c r="Q253" s="114"/>
      <c r="V253" s="114"/>
      <c r="Y253" s="66"/>
      <c r="Z253" s="66"/>
      <c r="AA253" s="66"/>
    </row>
    <row r="254" spans="10:27" s="65" customFormat="1">
      <c r="J254" s="212"/>
      <c r="Q254" s="114"/>
      <c r="V254" s="114"/>
      <c r="Y254" s="66"/>
      <c r="Z254" s="66"/>
      <c r="AA254" s="66"/>
    </row>
    <row r="255" spans="10:27" s="65" customFormat="1">
      <c r="J255" s="212"/>
      <c r="Q255" s="114"/>
      <c r="V255" s="114"/>
      <c r="Y255" s="66"/>
      <c r="Z255" s="66"/>
      <c r="AA255" s="66"/>
    </row>
    <row r="256" spans="10:27" s="65" customFormat="1">
      <c r="J256" s="212"/>
      <c r="Q256" s="114"/>
      <c r="V256" s="114"/>
      <c r="Y256" s="66"/>
      <c r="Z256" s="66"/>
      <c r="AA256" s="66"/>
    </row>
    <row r="257" spans="10:27" s="65" customFormat="1">
      <c r="J257" s="212"/>
      <c r="Q257" s="114"/>
      <c r="V257" s="114"/>
      <c r="Y257" s="66"/>
      <c r="Z257" s="66"/>
      <c r="AA257" s="66"/>
    </row>
    <row r="258" spans="10:27" s="65" customFormat="1">
      <c r="J258" s="212"/>
      <c r="Q258" s="114"/>
      <c r="V258" s="114"/>
      <c r="Y258" s="66"/>
      <c r="Z258" s="66"/>
      <c r="AA258" s="66"/>
    </row>
    <row r="259" spans="10:27" s="65" customFormat="1">
      <c r="J259" s="212"/>
      <c r="Q259" s="114"/>
      <c r="V259" s="114"/>
      <c r="Y259" s="66"/>
      <c r="Z259" s="66"/>
      <c r="AA259" s="66"/>
    </row>
    <row r="260" spans="10:27" s="65" customFormat="1">
      <c r="J260" s="212"/>
      <c r="Q260" s="114"/>
      <c r="V260" s="114"/>
      <c r="Y260" s="66"/>
      <c r="Z260" s="66"/>
      <c r="AA260" s="66"/>
    </row>
    <row r="261" spans="10:27" s="65" customFormat="1">
      <c r="J261" s="212"/>
      <c r="Q261" s="114"/>
      <c r="V261" s="114"/>
      <c r="Y261" s="66"/>
      <c r="Z261" s="66"/>
      <c r="AA261" s="66"/>
    </row>
    <row r="262" spans="10:27" s="65" customFormat="1">
      <c r="J262" s="212"/>
      <c r="Q262" s="114"/>
      <c r="V262" s="114"/>
      <c r="Y262" s="66"/>
      <c r="Z262" s="66"/>
      <c r="AA262" s="66"/>
    </row>
    <row r="263" spans="10:27" s="65" customFormat="1">
      <c r="J263" s="212"/>
      <c r="Q263" s="114"/>
      <c r="V263" s="114"/>
      <c r="Y263" s="66"/>
      <c r="Z263" s="66"/>
      <c r="AA263" s="66"/>
    </row>
    <row r="264" spans="10:27" s="65" customFormat="1">
      <c r="J264" s="212"/>
      <c r="Q264" s="114"/>
      <c r="V264" s="114"/>
      <c r="Y264" s="66"/>
      <c r="Z264" s="66"/>
      <c r="AA264" s="66"/>
    </row>
    <row r="265" spans="10:27" s="65" customFormat="1">
      <c r="J265" s="212"/>
      <c r="Q265" s="114"/>
      <c r="V265" s="114"/>
      <c r="Y265" s="66"/>
      <c r="Z265" s="66"/>
      <c r="AA265" s="66"/>
    </row>
    <row r="266" spans="10:27" s="65" customFormat="1">
      <c r="J266" s="212"/>
      <c r="Q266" s="114"/>
      <c r="V266" s="114"/>
      <c r="Y266" s="66"/>
      <c r="Z266" s="66"/>
      <c r="AA266" s="66"/>
    </row>
    <row r="267" spans="10:27" s="65" customFormat="1">
      <c r="J267" s="212"/>
      <c r="Q267" s="114"/>
      <c r="V267" s="114"/>
      <c r="Y267" s="66"/>
      <c r="Z267" s="66"/>
      <c r="AA267" s="66"/>
    </row>
    <row r="268" spans="10:27" s="65" customFormat="1">
      <c r="J268" s="212"/>
      <c r="Q268" s="114"/>
      <c r="V268" s="114"/>
      <c r="Y268" s="66"/>
      <c r="Z268" s="66"/>
      <c r="AA268" s="66"/>
    </row>
    <row r="269" spans="10:27" s="65" customFormat="1">
      <c r="J269" s="212"/>
      <c r="Q269" s="114"/>
      <c r="V269" s="114"/>
      <c r="Y269" s="66"/>
      <c r="Z269" s="66"/>
      <c r="AA269" s="66"/>
    </row>
    <row r="270" spans="10:27" s="65" customFormat="1">
      <c r="J270" s="212"/>
      <c r="Q270" s="114"/>
      <c r="V270" s="114"/>
      <c r="Y270" s="66"/>
      <c r="Z270" s="66"/>
      <c r="AA270" s="66"/>
    </row>
    <row r="271" spans="10:27" s="65" customFormat="1">
      <c r="J271" s="212"/>
      <c r="Q271" s="114"/>
      <c r="V271" s="114"/>
      <c r="Y271" s="66"/>
      <c r="Z271" s="66"/>
      <c r="AA271" s="66"/>
    </row>
    <row r="272" spans="10:27" s="65" customFormat="1">
      <c r="J272" s="212"/>
      <c r="Q272" s="114"/>
      <c r="V272" s="114"/>
      <c r="Y272" s="66"/>
      <c r="Z272" s="66"/>
      <c r="AA272" s="66"/>
    </row>
    <row r="273" spans="10:27" s="65" customFormat="1">
      <c r="J273" s="212"/>
      <c r="Q273" s="114"/>
      <c r="V273" s="114"/>
      <c r="Y273" s="66"/>
      <c r="Z273" s="66"/>
      <c r="AA273" s="66"/>
    </row>
    <row r="274" spans="10:27" s="65" customFormat="1">
      <c r="J274" s="212"/>
      <c r="Q274" s="114"/>
      <c r="V274" s="114"/>
      <c r="Y274" s="66"/>
      <c r="Z274" s="66"/>
      <c r="AA274" s="66"/>
    </row>
    <row r="275" spans="10:27" s="65" customFormat="1">
      <c r="J275" s="212"/>
      <c r="Q275" s="114"/>
      <c r="V275" s="114"/>
      <c r="Y275" s="66"/>
      <c r="Z275" s="66"/>
      <c r="AA275" s="66"/>
    </row>
    <row r="276" spans="10:27" s="65" customFormat="1">
      <c r="J276" s="212"/>
      <c r="Q276" s="114"/>
      <c r="V276" s="114"/>
      <c r="Y276" s="66"/>
      <c r="Z276" s="66"/>
      <c r="AA276" s="66"/>
    </row>
    <row r="277" spans="10:27" s="65" customFormat="1">
      <c r="J277" s="212"/>
      <c r="Q277" s="114"/>
      <c r="V277" s="114"/>
      <c r="Y277" s="66"/>
      <c r="Z277" s="66"/>
      <c r="AA277" s="66"/>
    </row>
    <row r="278" spans="10:27" s="65" customFormat="1">
      <c r="J278" s="212"/>
      <c r="Q278" s="114"/>
      <c r="V278" s="114"/>
      <c r="Y278" s="66"/>
      <c r="Z278" s="66"/>
      <c r="AA278" s="66"/>
    </row>
    <row r="279" spans="10:27" s="65" customFormat="1">
      <c r="J279" s="212"/>
      <c r="Q279" s="114"/>
      <c r="V279" s="114"/>
      <c r="Y279" s="66"/>
      <c r="Z279" s="66"/>
      <c r="AA279" s="66"/>
    </row>
    <row r="280" spans="10:27" s="65" customFormat="1">
      <c r="J280" s="212"/>
      <c r="Q280" s="114"/>
      <c r="V280" s="114"/>
      <c r="Y280" s="66"/>
      <c r="Z280" s="66"/>
      <c r="AA280" s="66"/>
    </row>
    <row r="281" spans="10:27" s="65" customFormat="1">
      <c r="J281" s="212"/>
      <c r="Q281" s="114"/>
      <c r="V281" s="114"/>
      <c r="Y281" s="66"/>
      <c r="Z281" s="66"/>
      <c r="AA281" s="66"/>
    </row>
    <row r="282" spans="10:27" s="65" customFormat="1">
      <c r="J282" s="212"/>
      <c r="Q282" s="114"/>
      <c r="V282" s="114"/>
      <c r="Y282" s="66"/>
      <c r="Z282" s="66"/>
      <c r="AA282" s="66"/>
    </row>
    <row r="283" spans="10:27" s="65" customFormat="1">
      <c r="J283" s="212"/>
      <c r="Q283" s="114"/>
      <c r="V283" s="114"/>
      <c r="Y283" s="66"/>
      <c r="Z283" s="66"/>
      <c r="AA283" s="66"/>
    </row>
    <row r="284" spans="10:27" s="65" customFormat="1">
      <c r="J284" s="212"/>
      <c r="Q284" s="114"/>
      <c r="V284" s="114"/>
      <c r="Y284" s="66"/>
      <c r="Z284" s="66"/>
      <c r="AA284" s="66"/>
    </row>
    <row r="285" spans="10:27" s="65" customFormat="1">
      <c r="J285" s="212"/>
      <c r="Q285" s="114"/>
      <c r="V285" s="114"/>
      <c r="Y285" s="66"/>
      <c r="Z285" s="66"/>
      <c r="AA285" s="66"/>
    </row>
    <row r="286" spans="10:27" s="65" customFormat="1">
      <c r="J286" s="212"/>
      <c r="Q286" s="114"/>
      <c r="V286" s="114"/>
      <c r="Y286" s="66"/>
      <c r="Z286" s="66"/>
      <c r="AA286" s="66"/>
    </row>
    <row r="287" spans="10:27" s="65" customFormat="1">
      <c r="J287" s="212"/>
      <c r="Q287" s="114"/>
      <c r="V287" s="114"/>
      <c r="Y287" s="66"/>
      <c r="Z287" s="66"/>
      <c r="AA287" s="66"/>
    </row>
    <row r="288" spans="10:27" s="65" customFormat="1">
      <c r="J288" s="212"/>
      <c r="Q288" s="114"/>
      <c r="V288" s="114"/>
      <c r="Y288" s="66"/>
      <c r="Z288" s="66"/>
      <c r="AA288" s="66"/>
    </row>
    <row r="289" spans="10:27" s="65" customFormat="1">
      <c r="J289" s="212"/>
      <c r="Q289" s="114"/>
      <c r="V289" s="114"/>
      <c r="Y289" s="66"/>
      <c r="Z289" s="66"/>
      <c r="AA289" s="66"/>
    </row>
    <row r="290" spans="10:27" s="65" customFormat="1">
      <c r="J290" s="212"/>
      <c r="Q290" s="114"/>
      <c r="V290" s="114"/>
      <c r="Y290" s="66"/>
      <c r="Z290" s="66"/>
      <c r="AA290" s="66"/>
    </row>
    <row r="291" spans="10:27" s="65" customFormat="1">
      <c r="J291" s="212"/>
      <c r="Q291" s="114"/>
      <c r="V291" s="114"/>
      <c r="Y291" s="66"/>
      <c r="Z291" s="66"/>
      <c r="AA291" s="66"/>
    </row>
    <row r="292" spans="10:27" s="65" customFormat="1">
      <c r="J292" s="212"/>
      <c r="Q292" s="114"/>
      <c r="V292" s="114"/>
      <c r="Y292" s="66"/>
      <c r="Z292" s="66"/>
      <c r="AA292" s="66"/>
    </row>
    <row r="293" spans="10:27" s="65" customFormat="1">
      <c r="J293" s="212"/>
      <c r="Q293" s="114"/>
      <c r="V293" s="114"/>
      <c r="Y293" s="66"/>
      <c r="Z293" s="66"/>
      <c r="AA293" s="66"/>
    </row>
    <row r="294" spans="10:27" s="65" customFormat="1">
      <c r="J294" s="212"/>
      <c r="Q294" s="114"/>
      <c r="V294" s="114"/>
      <c r="Y294" s="66"/>
      <c r="Z294" s="66"/>
      <c r="AA294" s="66"/>
    </row>
    <row r="295" spans="10:27" s="65" customFormat="1">
      <c r="J295" s="212"/>
      <c r="Q295" s="114"/>
      <c r="V295" s="114"/>
      <c r="Y295" s="66"/>
      <c r="Z295" s="66"/>
      <c r="AA295" s="66"/>
    </row>
    <row r="296" spans="10:27" s="65" customFormat="1">
      <c r="J296" s="212"/>
      <c r="Q296" s="114"/>
      <c r="V296" s="114"/>
      <c r="Y296" s="66"/>
      <c r="Z296" s="66"/>
      <c r="AA296" s="66"/>
    </row>
    <row r="297" spans="10:27" s="65" customFormat="1">
      <c r="J297" s="212"/>
      <c r="Q297" s="114"/>
      <c r="V297" s="114"/>
      <c r="Y297" s="66"/>
      <c r="Z297" s="66"/>
      <c r="AA297" s="66"/>
    </row>
    <row r="298" spans="10:27" s="65" customFormat="1">
      <c r="J298" s="212"/>
      <c r="Q298" s="114"/>
      <c r="V298" s="114"/>
      <c r="Y298" s="66"/>
      <c r="Z298" s="66"/>
      <c r="AA298" s="66"/>
    </row>
    <row r="299" spans="10:27" s="65" customFormat="1">
      <c r="J299" s="212"/>
      <c r="Q299" s="114"/>
      <c r="V299" s="114"/>
      <c r="Y299" s="66"/>
      <c r="Z299" s="66"/>
      <c r="AA299" s="66"/>
    </row>
    <row r="300" spans="10:27" s="65" customFormat="1">
      <c r="J300" s="212"/>
      <c r="Q300" s="114"/>
      <c r="V300" s="114"/>
      <c r="Y300" s="66"/>
      <c r="Z300" s="66"/>
      <c r="AA300" s="66"/>
    </row>
    <row r="301" spans="10:27" s="65" customFormat="1">
      <c r="J301" s="212"/>
      <c r="Q301" s="114"/>
      <c r="V301" s="114"/>
      <c r="Y301" s="66"/>
      <c r="Z301" s="66"/>
      <c r="AA301" s="66"/>
    </row>
    <row r="302" spans="10:27" s="65" customFormat="1">
      <c r="J302" s="212"/>
      <c r="Q302" s="114"/>
      <c r="V302" s="114"/>
      <c r="Y302" s="66"/>
      <c r="Z302" s="66"/>
      <c r="AA302" s="66"/>
    </row>
    <row r="303" spans="10:27" s="65" customFormat="1">
      <c r="J303" s="212"/>
      <c r="Q303" s="114"/>
      <c r="V303" s="114"/>
      <c r="Y303" s="66"/>
      <c r="Z303" s="66"/>
      <c r="AA303" s="66"/>
    </row>
    <row r="304" spans="10:27" s="65" customFormat="1">
      <c r="J304" s="212"/>
      <c r="Q304" s="114"/>
      <c r="V304" s="114"/>
      <c r="Y304" s="66"/>
      <c r="Z304" s="66"/>
      <c r="AA304" s="66"/>
    </row>
    <row r="305" spans="10:27" s="65" customFormat="1">
      <c r="J305" s="212"/>
      <c r="Q305" s="114"/>
      <c r="V305" s="114"/>
      <c r="Y305" s="66"/>
      <c r="Z305" s="66"/>
      <c r="AA305" s="66"/>
    </row>
    <row r="306" spans="10:27" s="65" customFormat="1">
      <c r="J306" s="212"/>
      <c r="Q306" s="114"/>
      <c r="V306" s="114"/>
      <c r="Y306" s="66"/>
      <c r="Z306" s="66"/>
      <c r="AA306" s="66"/>
    </row>
    <row r="307" spans="10:27" s="65" customFormat="1">
      <c r="J307" s="212"/>
      <c r="Q307" s="114"/>
      <c r="V307" s="114"/>
      <c r="Y307" s="66"/>
      <c r="Z307" s="66"/>
      <c r="AA307" s="66"/>
    </row>
    <row r="308" spans="10:27" s="65" customFormat="1">
      <c r="J308" s="212"/>
      <c r="Q308" s="114"/>
      <c r="V308" s="114"/>
      <c r="Y308" s="66"/>
      <c r="Z308" s="66"/>
      <c r="AA308" s="66"/>
    </row>
    <row r="309" spans="10:27" s="65" customFormat="1">
      <c r="J309" s="212"/>
      <c r="Q309" s="114"/>
      <c r="V309" s="114"/>
      <c r="Y309" s="66"/>
      <c r="Z309" s="66"/>
      <c r="AA309" s="66"/>
    </row>
    <row r="310" spans="10:27" s="65" customFormat="1">
      <c r="J310" s="212"/>
      <c r="Q310" s="114"/>
      <c r="V310" s="114"/>
      <c r="Y310" s="66"/>
      <c r="Z310" s="66"/>
      <c r="AA310" s="66"/>
    </row>
    <row r="311" spans="10:27" s="65" customFormat="1">
      <c r="J311" s="212"/>
      <c r="Q311" s="114"/>
      <c r="V311" s="114"/>
      <c r="Y311" s="66"/>
      <c r="Z311" s="66"/>
      <c r="AA311" s="66"/>
    </row>
    <row r="312" spans="10:27" s="65" customFormat="1">
      <c r="J312" s="212"/>
      <c r="Q312" s="114"/>
      <c r="V312" s="114"/>
      <c r="Y312" s="66"/>
      <c r="Z312" s="66"/>
      <c r="AA312" s="66"/>
    </row>
    <row r="313" spans="10:27" s="65" customFormat="1">
      <c r="J313" s="212"/>
      <c r="Q313" s="114"/>
      <c r="V313" s="114"/>
      <c r="Y313" s="66"/>
      <c r="Z313" s="66"/>
      <c r="AA313" s="66"/>
    </row>
    <row r="314" spans="10:27" s="65" customFormat="1">
      <c r="J314" s="212"/>
      <c r="Q314" s="114"/>
      <c r="V314" s="114"/>
      <c r="Y314" s="66"/>
      <c r="Z314" s="66"/>
      <c r="AA314" s="66"/>
    </row>
    <row r="315" spans="10:27" s="65" customFormat="1">
      <c r="J315" s="212"/>
      <c r="Q315" s="114"/>
      <c r="V315" s="114"/>
      <c r="Y315" s="66"/>
      <c r="Z315" s="66"/>
      <c r="AA315" s="66"/>
    </row>
    <row r="316" spans="10:27" s="65" customFormat="1">
      <c r="J316" s="212"/>
      <c r="Q316" s="114"/>
      <c r="V316" s="114"/>
      <c r="Y316" s="66"/>
      <c r="Z316" s="66"/>
      <c r="AA316" s="66"/>
    </row>
    <row r="317" spans="10:27" s="65" customFormat="1">
      <c r="J317" s="212"/>
      <c r="Q317" s="114"/>
      <c r="V317" s="114"/>
      <c r="Y317" s="66"/>
      <c r="Z317" s="66"/>
      <c r="AA317" s="66"/>
    </row>
    <row r="318" spans="10:27" s="65" customFormat="1">
      <c r="J318" s="212"/>
      <c r="Q318" s="114"/>
      <c r="V318" s="114"/>
      <c r="Y318" s="66"/>
      <c r="Z318" s="66"/>
      <c r="AA318" s="66"/>
    </row>
    <row r="319" spans="10:27" s="65" customFormat="1">
      <c r="J319" s="212"/>
      <c r="Q319" s="114"/>
      <c r="V319" s="114"/>
      <c r="Y319" s="66"/>
      <c r="Z319" s="66"/>
      <c r="AA319" s="66"/>
    </row>
    <row r="320" spans="10:27" s="65" customFormat="1">
      <c r="J320" s="212"/>
      <c r="Q320" s="114"/>
      <c r="V320" s="114"/>
      <c r="Y320" s="66"/>
      <c r="Z320" s="66"/>
      <c r="AA320" s="66"/>
    </row>
    <row r="321" spans="10:27" s="65" customFormat="1">
      <c r="J321" s="212"/>
      <c r="Q321" s="114"/>
      <c r="V321" s="114"/>
      <c r="Y321" s="66"/>
      <c r="Z321" s="66"/>
      <c r="AA321" s="66"/>
    </row>
    <row r="322" spans="10:27" s="65" customFormat="1">
      <c r="J322" s="212"/>
      <c r="Q322" s="114"/>
      <c r="V322" s="114"/>
      <c r="Y322" s="66"/>
      <c r="Z322" s="66"/>
      <c r="AA322" s="66"/>
    </row>
    <row r="323" spans="10:27" s="65" customFormat="1">
      <c r="J323" s="212"/>
      <c r="Q323" s="114"/>
      <c r="V323" s="114"/>
      <c r="Y323" s="66"/>
      <c r="Z323" s="66"/>
      <c r="AA323" s="66"/>
    </row>
    <row r="324" spans="10:27" s="65" customFormat="1">
      <c r="J324" s="212"/>
      <c r="Q324" s="114"/>
      <c r="V324" s="114"/>
      <c r="Y324" s="66"/>
      <c r="Z324" s="66"/>
      <c r="AA324" s="66"/>
    </row>
    <row r="325" spans="10:27" s="65" customFormat="1">
      <c r="J325" s="212"/>
      <c r="Q325" s="114"/>
      <c r="V325" s="114"/>
      <c r="Y325" s="66"/>
      <c r="Z325" s="66"/>
      <c r="AA325" s="66"/>
    </row>
    <row r="326" spans="10:27" s="65" customFormat="1">
      <c r="J326" s="212"/>
      <c r="Q326" s="114"/>
      <c r="V326" s="114"/>
      <c r="Y326" s="66"/>
      <c r="Z326" s="66"/>
      <c r="AA326" s="66"/>
    </row>
    <row r="327" spans="10:27" s="65" customFormat="1">
      <c r="J327" s="212"/>
      <c r="Q327" s="114"/>
      <c r="V327" s="114"/>
      <c r="Y327" s="66"/>
      <c r="Z327" s="66"/>
      <c r="AA327" s="66"/>
    </row>
    <row r="328" spans="10:27" s="65" customFormat="1">
      <c r="J328" s="212"/>
      <c r="Q328" s="114"/>
      <c r="V328" s="114"/>
      <c r="Y328" s="66"/>
      <c r="Z328" s="66"/>
      <c r="AA328" s="66"/>
    </row>
    <row r="329" spans="10:27" s="65" customFormat="1">
      <c r="J329" s="212"/>
      <c r="Q329" s="114"/>
      <c r="V329" s="114"/>
      <c r="Y329" s="66"/>
      <c r="Z329" s="66"/>
      <c r="AA329" s="66"/>
    </row>
    <row r="330" spans="10:27" s="65" customFormat="1">
      <c r="J330" s="212"/>
      <c r="Q330" s="114"/>
      <c r="V330" s="114"/>
      <c r="Y330" s="66"/>
      <c r="Z330" s="66"/>
      <c r="AA330" s="66"/>
    </row>
    <row r="331" spans="10:27" s="65" customFormat="1">
      <c r="J331" s="212"/>
      <c r="Q331" s="114"/>
      <c r="V331" s="114"/>
      <c r="Y331" s="66"/>
      <c r="Z331" s="66"/>
      <c r="AA331" s="66"/>
    </row>
    <row r="332" spans="10:27" s="65" customFormat="1">
      <c r="J332" s="212"/>
      <c r="Q332" s="114"/>
      <c r="V332" s="114"/>
      <c r="Y332" s="66"/>
      <c r="Z332" s="66"/>
      <c r="AA332" s="66"/>
    </row>
    <row r="333" spans="10:27" s="65" customFormat="1">
      <c r="J333" s="212"/>
      <c r="Q333" s="114"/>
      <c r="V333" s="114"/>
      <c r="Y333" s="66"/>
      <c r="Z333" s="66"/>
      <c r="AA333" s="66"/>
    </row>
    <row r="334" spans="10:27" s="65" customFormat="1">
      <c r="J334" s="212"/>
      <c r="Q334" s="114"/>
      <c r="V334" s="114"/>
      <c r="Y334" s="66"/>
      <c r="Z334" s="66"/>
      <c r="AA334" s="66"/>
    </row>
    <row r="335" spans="10:27" s="65" customFormat="1">
      <c r="J335" s="212"/>
      <c r="Q335" s="114"/>
      <c r="V335" s="114"/>
      <c r="Y335" s="66"/>
      <c r="Z335" s="66"/>
      <c r="AA335" s="66"/>
    </row>
    <row r="336" spans="10:27" s="65" customFormat="1">
      <c r="J336" s="212"/>
      <c r="Q336" s="114"/>
      <c r="V336" s="114"/>
      <c r="Y336" s="66"/>
      <c r="Z336" s="66"/>
      <c r="AA336" s="66"/>
    </row>
    <row r="337" spans="10:27" s="65" customFormat="1">
      <c r="J337" s="212"/>
      <c r="Q337" s="114"/>
      <c r="V337" s="114"/>
      <c r="Y337" s="66"/>
      <c r="Z337" s="66"/>
      <c r="AA337" s="66"/>
    </row>
    <row r="338" spans="10:27" s="65" customFormat="1">
      <c r="J338" s="212"/>
      <c r="Q338" s="114"/>
      <c r="V338" s="114"/>
      <c r="Y338" s="66"/>
      <c r="Z338" s="66"/>
      <c r="AA338" s="66"/>
    </row>
    <row r="339" spans="10:27" s="65" customFormat="1">
      <c r="J339" s="212"/>
      <c r="Q339" s="114"/>
      <c r="V339" s="114"/>
      <c r="Y339" s="66"/>
      <c r="Z339" s="66"/>
      <c r="AA339" s="66"/>
    </row>
    <row r="340" spans="10:27" s="65" customFormat="1">
      <c r="J340" s="212"/>
      <c r="Q340" s="114"/>
      <c r="V340" s="114"/>
      <c r="Y340" s="66"/>
      <c r="Z340" s="66"/>
      <c r="AA340" s="66"/>
    </row>
    <row r="341" spans="10:27" s="65" customFormat="1">
      <c r="J341" s="212"/>
      <c r="Q341" s="114"/>
      <c r="V341" s="114"/>
      <c r="Y341" s="66"/>
      <c r="Z341" s="66"/>
      <c r="AA341" s="66"/>
    </row>
    <row r="342" spans="10:27" s="65" customFormat="1">
      <c r="J342" s="212"/>
      <c r="Q342" s="114"/>
      <c r="V342" s="114"/>
      <c r="Y342" s="66"/>
      <c r="Z342" s="66"/>
      <c r="AA342" s="66"/>
    </row>
    <row r="343" spans="10:27" s="65" customFormat="1">
      <c r="J343" s="212"/>
      <c r="Q343" s="114"/>
      <c r="V343" s="114"/>
      <c r="Y343" s="66"/>
      <c r="Z343" s="66"/>
      <c r="AA343" s="66"/>
    </row>
    <row r="344" spans="10:27" s="65" customFormat="1">
      <c r="J344" s="212"/>
      <c r="Q344" s="114"/>
      <c r="V344" s="114"/>
      <c r="Y344" s="66"/>
      <c r="Z344" s="66"/>
      <c r="AA344" s="66"/>
    </row>
    <row r="345" spans="10:27" s="65" customFormat="1">
      <c r="J345" s="212"/>
      <c r="Q345" s="114"/>
      <c r="V345" s="114"/>
      <c r="Y345" s="66"/>
      <c r="Z345" s="66"/>
      <c r="AA345" s="66"/>
    </row>
    <row r="346" spans="10:27" s="65" customFormat="1">
      <c r="J346" s="212"/>
      <c r="Q346" s="114"/>
      <c r="V346" s="114"/>
      <c r="Y346" s="66"/>
      <c r="Z346" s="66"/>
      <c r="AA346" s="66"/>
    </row>
    <row r="347" spans="10:27" s="65" customFormat="1">
      <c r="J347" s="212"/>
      <c r="Q347" s="114"/>
      <c r="V347" s="114"/>
      <c r="Y347" s="66"/>
      <c r="Z347" s="66"/>
      <c r="AA347" s="66"/>
    </row>
    <row r="348" spans="10:27" s="65" customFormat="1">
      <c r="J348" s="212"/>
      <c r="Q348" s="114"/>
      <c r="V348" s="114"/>
      <c r="Y348" s="66"/>
      <c r="Z348" s="66"/>
      <c r="AA348" s="66"/>
    </row>
    <row r="349" spans="10:27" s="65" customFormat="1">
      <c r="J349" s="212"/>
      <c r="Q349" s="114"/>
      <c r="V349" s="114"/>
      <c r="Y349" s="66"/>
      <c r="Z349" s="66"/>
      <c r="AA349" s="66"/>
    </row>
    <row r="350" spans="10:27" s="65" customFormat="1">
      <c r="J350" s="212"/>
      <c r="Q350" s="114"/>
      <c r="V350" s="114"/>
      <c r="Y350" s="66"/>
      <c r="Z350" s="66"/>
      <c r="AA350" s="66"/>
    </row>
    <row r="351" spans="10:27" s="65" customFormat="1">
      <c r="J351" s="212"/>
      <c r="Q351" s="114"/>
      <c r="V351" s="114"/>
      <c r="Y351" s="66"/>
      <c r="Z351" s="66"/>
      <c r="AA351" s="66"/>
    </row>
    <row r="352" spans="10:27" s="65" customFormat="1">
      <c r="J352" s="212"/>
      <c r="Q352" s="114"/>
      <c r="V352" s="114"/>
      <c r="Y352" s="66"/>
      <c r="Z352" s="66"/>
      <c r="AA352" s="66"/>
    </row>
    <row r="353" spans="10:27" s="65" customFormat="1">
      <c r="J353" s="212"/>
      <c r="Q353" s="114"/>
      <c r="V353" s="114"/>
      <c r="Y353" s="66"/>
      <c r="Z353" s="66"/>
      <c r="AA353" s="66"/>
    </row>
    <row r="354" spans="10:27" s="65" customFormat="1">
      <c r="J354" s="212"/>
      <c r="Q354" s="114"/>
      <c r="V354" s="114"/>
      <c r="Y354" s="66"/>
      <c r="Z354" s="66"/>
      <c r="AA354" s="66"/>
    </row>
    <row r="355" spans="10:27" s="65" customFormat="1">
      <c r="J355" s="212"/>
      <c r="Q355" s="114"/>
      <c r="V355" s="114"/>
      <c r="Y355" s="66"/>
      <c r="Z355" s="66"/>
      <c r="AA355" s="66"/>
    </row>
    <row r="356" spans="10:27" s="65" customFormat="1">
      <c r="J356" s="212"/>
      <c r="Q356" s="114"/>
      <c r="V356" s="114"/>
      <c r="Y356" s="66"/>
      <c r="Z356" s="66"/>
      <c r="AA356" s="66"/>
    </row>
    <row r="357" spans="10:27" s="65" customFormat="1">
      <c r="J357" s="212"/>
      <c r="Q357" s="114"/>
      <c r="V357" s="114"/>
      <c r="Y357" s="66"/>
      <c r="Z357" s="66"/>
      <c r="AA357" s="66"/>
    </row>
    <row r="358" spans="10:27" s="65" customFormat="1">
      <c r="J358" s="212"/>
      <c r="Q358" s="114"/>
      <c r="V358" s="114"/>
      <c r="Y358" s="66"/>
      <c r="Z358" s="66"/>
      <c r="AA358" s="66"/>
    </row>
    <row r="359" spans="10:27" s="65" customFormat="1">
      <c r="J359" s="212"/>
      <c r="Q359" s="114"/>
      <c r="V359" s="114"/>
      <c r="Y359" s="66"/>
      <c r="Z359" s="66"/>
      <c r="AA359" s="66"/>
    </row>
    <row r="360" spans="10:27" s="65" customFormat="1">
      <c r="J360" s="212"/>
      <c r="Q360" s="114"/>
      <c r="V360" s="114"/>
      <c r="Y360" s="66"/>
      <c r="Z360" s="66"/>
      <c r="AA360" s="66"/>
    </row>
    <row r="361" spans="10:27" s="65" customFormat="1">
      <c r="J361" s="212"/>
      <c r="Q361" s="114"/>
      <c r="V361" s="114"/>
      <c r="Y361" s="66"/>
      <c r="Z361" s="66"/>
      <c r="AA361" s="66"/>
    </row>
    <row r="362" spans="10:27" s="65" customFormat="1">
      <c r="J362" s="212"/>
      <c r="Q362" s="114"/>
      <c r="V362" s="114"/>
      <c r="Y362" s="66"/>
      <c r="Z362" s="66"/>
      <c r="AA362" s="66"/>
    </row>
    <row r="363" spans="10:27" s="65" customFormat="1">
      <c r="J363" s="212"/>
      <c r="Q363" s="114"/>
      <c r="V363" s="114"/>
      <c r="Y363" s="66"/>
      <c r="Z363" s="66"/>
      <c r="AA363" s="66"/>
    </row>
    <row r="364" spans="10:27" s="65" customFormat="1">
      <c r="J364" s="212"/>
      <c r="Q364" s="114"/>
      <c r="V364" s="114"/>
      <c r="Y364" s="66"/>
      <c r="Z364" s="66"/>
      <c r="AA364" s="66"/>
    </row>
    <row r="365" spans="10:27" s="65" customFormat="1">
      <c r="J365" s="212"/>
      <c r="Q365" s="114"/>
      <c r="V365" s="114"/>
      <c r="Y365" s="66"/>
      <c r="Z365" s="66"/>
      <c r="AA365" s="66"/>
    </row>
    <row r="366" spans="10:27" s="65" customFormat="1">
      <c r="J366" s="212"/>
      <c r="Q366" s="114"/>
      <c r="V366" s="114"/>
      <c r="Y366" s="66"/>
      <c r="Z366" s="66"/>
      <c r="AA366" s="66"/>
    </row>
    <row r="367" spans="10:27" s="65" customFormat="1">
      <c r="J367" s="212"/>
      <c r="Q367" s="114"/>
      <c r="V367" s="114"/>
      <c r="Y367" s="66"/>
      <c r="Z367" s="66"/>
      <c r="AA367" s="66"/>
    </row>
    <row r="368" spans="10:27" s="65" customFormat="1">
      <c r="J368" s="212"/>
      <c r="Q368" s="114"/>
      <c r="V368" s="114"/>
      <c r="Y368" s="66"/>
      <c r="Z368" s="66"/>
      <c r="AA368" s="66"/>
    </row>
    <row r="369" spans="10:27" s="65" customFormat="1">
      <c r="J369" s="212"/>
      <c r="Q369" s="114"/>
      <c r="V369" s="114"/>
      <c r="Y369" s="66"/>
      <c r="Z369" s="66"/>
      <c r="AA369" s="66"/>
    </row>
    <row r="370" spans="10:27" s="65" customFormat="1">
      <c r="J370" s="212"/>
      <c r="Q370" s="114"/>
      <c r="V370" s="114"/>
      <c r="Y370" s="66"/>
      <c r="Z370" s="66"/>
      <c r="AA370" s="66"/>
    </row>
    <row r="371" spans="10:27" s="65" customFormat="1">
      <c r="J371" s="212"/>
      <c r="Q371" s="114"/>
      <c r="V371" s="114"/>
      <c r="Y371" s="66"/>
      <c r="Z371" s="66"/>
      <c r="AA371" s="66"/>
    </row>
    <row r="372" spans="10:27" s="65" customFormat="1">
      <c r="J372" s="212"/>
      <c r="Q372" s="114"/>
      <c r="V372" s="114"/>
      <c r="Y372" s="66"/>
      <c r="Z372" s="66"/>
      <c r="AA372" s="66"/>
    </row>
    <row r="373" spans="10:27" s="65" customFormat="1">
      <c r="J373" s="212"/>
      <c r="Q373" s="114"/>
      <c r="V373" s="114"/>
      <c r="Y373" s="66"/>
      <c r="Z373" s="66"/>
      <c r="AA373" s="66"/>
    </row>
    <row r="374" spans="10:27" s="65" customFormat="1">
      <c r="J374" s="212"/>
      <c r="Q374" s="114"/>
      <c r="V374" s="114"/>
      <c r="Y374" s="66"/>
      <c r="Z374" s="66"/>
      <c r="AA374" s="66"/>
    </row>
    <row r="375" spans="10:27" s="65" customFormat="1">
      <c r="J375" s="212"/>
      <c r="Q375" s="114"/>
      <c r="V375" s="114"/>
      <c r="Y375" s="66"/>
      <c r="Z375" s="66"/>
      <c r="AA375" s="66"/>
    </row>
    <row r="376" spans="10:27" s="65" customFormat="1">
      <c r="J376" s="212"/>
      <c r="Q376" s="114"/>
      <c r="V376" s="114"/>
      <c r="Y376" s="66"/>
      <c r="Z376" s="66"/>
      <c r="AA376" s="66"/>
    </row>
    <row r="377" spans="10:27" s="65" customFormat="1">
      <c r="J377" s="212"/>
      <c r="Q377" s="114"/>
      <c r="V377" s="114"/>
      <c r="Y377" s="66"/>
      <c r="Z377" s="66"/>
      <c r="AA377" s="66"/>
    </row>
    <row r="378" spans="10:27" s="65" customFormat="1">
      <c r="J378" s="212"/>
      <c r="Q378" s="114"/>
      <c r="V378" s="114"/>
      <c r="Y378" s="66"/>
      <c r="Z378" s="66"/>
      <c r="AA378" s="66"/>
    </row>
    <row r="379" spans="10:27" s="65" customFormat="1">
      <c r="J379" s="212"/>
      <c r="Q379" s="114"/>
      <c r="V379" s="114"/>
      <c r="Y379" s="66"/>
      <c r="Z379" s="66"/>
      <c r="AA379" s="66"/>
    </row>
    <row r="380" spans="10:27" s="65" customFormat="1">
      <c r="J380" s="212"/>
      <c r="Q380" s="114"/>
      <c r="V380" s="114"/>
      <c r="Y380" s="66"/>
      <c r="Z380" s="66"/>
      <c r="AA380" s="66"/>
    </row>
    <row r="381" spans="10:27" s="65" customFormat="1">
      <c r="J381" s="212"/>
      <c r="Q381" s="114"/>
      <c r="V381" s="114"/>
      <c r="Y381" s="66"/>
      <c r="Z381" s="66"/>
      <c r="AA381" s="66"/>
    </row>
    <row r="382" spans="10:27" s="65" customFormat="1">
      <c r="J382" s="212"/>
      <c r="Q382" s="114"/>
      <c r="V382" s="114"/>
      <c r="Y382" s="66"/>
      <c r="Z382" s="66"/>
      <c r="AA382" s="66"/>
    </row>
    <row r="383" spans="10:27" s="65" customFormat="1">
      <c r="J383" s="212"/>
      <c r="Q383" s="114"/>
      <c r="V383" s="114"/>
      <c r="Y383" s="66"/>
      <c r="Z383" s="66"/>
      <c r="AA383" s="66"/>
    </row>
    <row r="384" spans="10:27" s="65" customFormat="1">
      <c r="J384" s="212"/>
      <c r="Q384" s="114"/>
      <c r="V384" s="114"/>
      <c r="Y384" s="66"/>
      <c r="Z384" s="66"/>
      <c r="AA384" s="66"/>
    </row>
    <row r="385" spans="10:27" s="65" customFormat="1">
      <c r="J385" s="212"/>
      <c r="Q385" s="114"/>
      <c r="V385" s="114"/>
      <c r="Y385" s="66"/>
      <c r="Z385" s="66"/>
      <c r="AA385" s="66"/>
    </row>
    <row r="386" spans="10:27" s="65" customFormat="1">
      <c r="J386" s="212"/>
      <c r="Q386" s="114"/>
      <c r="V386" s="114"/>
      <c r="Y386" s="66"/>
      <c r="Z386" s="66"/>
      <c r="AA386" s="66"/>
    </row>
    <row r="387" spans="10:27" s="65" customFormat="1">
      <c r="J387" s="212"/>
      <c r="Q387" s="114"/>
      <c r="V387" s="114"/>
      <c r="Y387" s="66"/>
      <c r="Z387" s="66"/>
      <c r="AA387" s="66"/>
    </row>
    <row r="388" spans="10:27" s="65" customFormat="1">
      <c r="J388" s="212"/>
      <c r="Q388" s="114"/>
      <c r="V388" s="114"/>
      <c r="Y388" s="66"/>
      <c r="Z388" s="66"/>
      <c r="AA388" s="66"/>
    </row>
    <row r="389" spans="10:27" s="65" customFormat="1">
      <c r="J389" s="212"/>
      <c r="Q389" s="114"/>
      <c r="V389" s="114"/>
      <c r="Y389" s="66"/>
      <c r="Z389" s="66"/>
      <c r="AA389" s="66"/>
    </row>
    <row r="390" spans="10:27" s="65" customFormat="1">
      <c r="J390" s="212"/>
      <c r="Q390" s="114"/>
      <c r="V390" s="114"/>
      <c r="Y390" s="66"/>
      <c r="Z390" s="66"/>
      <c r="AA390" s="66"/>
    </row>
    <row r="391" spans="10:27" s="65" customFormat="1">
      <c r="J391" s="212"/>
      <c r="Q391" s="114"/>
      <c r="V391" s="114"/>
      <c r="Y391" s="66"/>
      <c r="Z391" s="66"/>
      <c r="AA391" s="66"/>
    </row>
    <row r="392" spans="10:27" s="65" customFormat="1">
      <c r="J392" s="212"/>
      <c r="Q392" s="114"/>
      <c r="V392" s="114"/>
      <c r="Y392" s="66"/>
      <c r="Z392" s="66"/>
      <c r="AA392" s="66"/>
    </row>
    <row r="393" spans="10:27" s="65" customFormat="1">
      <c r="J393" s="212"/>
      <c r="Q393" s="114"/>
      <c r="V393" s="114"/>
      <c r="Y393" s="66"/>
      <c r="Z393" s="66"/>
      <c r="AA393" s="66"/>
    </row>
    <row r="394" spans="10:27" s="65" customFormat="1">
      <c r="J394" s="212"/>
      <c r="Q394" s="114"/>
      <c r="V394" s="114"/>
      <c r="Y394" s="66"/>
      <c r="Z394" s="66"/>
      <c r="AA394" s="66"/>
    </row>
    <row r="395" spans="10:27" s="65" customFormat="1">
      <c r="J395" s="212"/>
      <c r="Q395" s="114"/>
      <c r="V395" s="114"/>
      <c r="Y395" s="66"/>
      <c r="Z395" s="66"/>
      <c r="AA395" s="66"/>
    </row>
    <row r="396" spans="10:27" s="65" customFormat="1">
      <c r="J396" s="212"/>
      <c r="Q396" s="114"/>
      <c r="V396" s="114"/>
      <c r="Y396" s="66"/>
      <c r="Z396" s="66"/>
      <c r="AA396" s="66"/>
    </row>
    <row r="397" spans="10:27" s="65" customFormat="1">
      <c r="J397" s="212"/>
      <c r="Q397" s="114"/>
      <c r="V397" s="114"/>
      <c r="Y397" s="66"/>
      <c r="Z397" s="66"/>
      <c r="AA397" s="66"/>
    </row>
    <row r="398" spans="10:27" s="65" customFormat="1">
      <c r="J398" s="212"/>
      <c r="Q398" s="114"/>
      <c r="V398" s="114"/>
      <c r="Y398" s="66"/>
      <c r="Z398" s="66"/>
      <c r="AA398" s="66"/>
    </row>
    <row r="399" spans="10:27" s="65" customFormat="1">
      <c r="J399" s="212"/>
      <c r="Q399" s="114"/>
      <c r="V399" s="114"/>
      <c r="Y399" s="66"/>
      <c r="Z399" s="66"/>
      <c r="AA399" s="66"/>
    </row>
    <row r="400" spans="10:27" s="65" customFormat="1">
      <c r="J400" s="212"/>
      <c r="Q400" s="114"/>
      <c r="V400" s="114"/>
      <c r="Y400" s="66"/>
      <c r="Z400" s="66"/>
      <c r="AA400" s="66"/>
    </row>
    <row r="401" spans="10:27" s="65" customFormat="1">
      <c r="J401" s="212"/>
      <c r="Q401" s="114"/>
      <c r="V401" s="114"/>
      <c r="Y401" s="66"/>
      <c r="Z401" s="66"/>
      <c r="AA401" s="66"/>
    </row>
    <row r="402" spans="10:27" s="65" customFormat="1">
      <c r="J402" s="212"/>
      <c r="Q402" s="114"/>
      <c r="V402" s="114"/>
      <c r="Y402" s="66"/>
      <c r="Z402" s="66"/>
      <c r="AA402" s="66"/>
    </row>
    <row r="403" spans="10:27" s="65" customFormat="1">
      <c r="J403" s="212"/>
      <c r="Q403" s="114"/>
      <c r="V403" s="114"/>
      <c r="Y403" s="66"/>
      <c r="Z403" s="66"/>
      <c r="AA403" s="66"/>
    </row>
    <row r="404" spans="10:27" s="65" customFormat="1">
      <c r="J404" s="212"/>
      <c r="Q404" s="114"/>
      <c r="V404" s="114"/>
      <c r="Y404" s="66"/>
      <c r="Z404" s="66"/>
      <c r="AA404" s="66"/>
    </row>
    <row r="405" spans="10:27" s="65" customFormat="1">
      <c r="J405" s="212"/>
      <c r="Q405" s="114"/>
      <c r="V405" s="114"/>
      <c r="Y405" s="66"/>
      <c r="Z405" s="66"/>
      <c r="AA405" s="66"/>
    </row>
    <row r="406" spans="10:27" s="65" customFormat="1">
      <c r="J406" s="212"/>
      <c r="Q406" s="114"/>
      <c r="V406" s="114"/>
      <c r="Y406" s="66"/>
      <c r="Z406" s="66"/>
      <c r="AA406" s="66"/>
    </row>
    <row r="407" spans="10:27" s="65" customFormat="1">
      <c r="J407" s="212"/>
      <c r="Q407" s="114"/>
      <c r="V407" s="114"/>
      <c r="Y407" s="66"/>
      <c r="Z407" s="66"/>
      <c r="AA407" s="66"/>
    </row>
    <row r="408" spans="10:27" s="65" customFormat="1">
      <c r="J408" s="212"/>
      <c r="Q408" s="114"/>
      <c r="V408" s="114"/>
      <c r="Y408" s="66"/>
      <c r="Z408" s="66"/>
      <c r="AA408" s="66"/>
    </row>
    <row r="409" spans="10:27" s="65" customFormat="1">
      <c r="J409" s="212"/>
      <c r="Q409" s="114"/>
      <c r="V409" s="114"/>
      <c r="Y409" s="66"/>
      <c r="Z409" s="66"/>
      <c r="AA409" s="66"/>
    </row>
    <row r="410" spans="10:27" s="65" customFormat="1">
      <c r="J410" s="212"/>
      <c r="Q410" s="114"/>
      <c r="V410" s="114"/>
      <c r="Y410" s="66"/>
      <c r="Z410" s="66"/>
      <c r="AA410" s="66"/>
    </row>
    <row r="411" spans="10:27" s="65" customFormat="1">
      <c r="J411" s="212"/>
      <c r="Q411" s="114"/>
      <c r="V411" s="114"/>
      <c r="Y411" s="66"/>
      <c r="Z411" s="66"/>
      <c r="AA411" s="66"/>
    </row>
    <row r="412" spans="10:27" s="65" customFormat="1">
      <c r="J412" s="212"/>
      <c r="Q412" s="114"/>
      <c r="V412" s="114"/>
      <c r="Y412" s="66"/>
      <c r="Z412" s="66"/>
      <c r="AA412" s="66"/>
    </row>
    <row r="413" spans="10:27" s="65" customFormat="1">
      <c r="J413" s="212"/>
      <c r="Q413" s="114"/>
      <c r="V413" s="114"/>
      <c r="Y413" s="66"/>
      <c r="Z413" s="66"/>
      <c r="AA413" s="66"/>
    </row>
    <row r="414" spans="10:27" s="65" customFormat="1">
      <c r="J414" s="212"/>
      <c r="Q414" s="114"/>
      <c r="V414" s="114"/>
      <c r="Y414" s="66"/>
      <c r="Z414" s="66"/>
      <c r="AA414" s="66"/>
    </row>
    <row r="415" spans="10:27" s="65" customFormat="1">
      <c r="J415" s="212"/>
      <c r="Q415" s="114"/>
      <c r="V415" s="114"/>
      <c r="Y415" s="66"/>
      <c r="Z415" s="66"/>
      <c r="AA415" s="66"/>
    </row>
    <row r="416" spans="10:27" s="65" customFormat="1">
      <c r="J416" s="212"/>
      <c r="Q416" s="114"/>
      <c r="V416" s="114"/>
      <c r="Y416" s="66"/>
      <c r="Z416" s="66"/>
      <c r="AA416" s="66"/>
    </row>
    <row r="417" spans="10:27" s="65" customFormat="1">
      <c r="J417" s="212"/>
      <c r="Q417" s="114"/>
      <c r="V417" s="114"/>
      <c r="Y417" s="66"/>
      <c r="Z417" s="66"/>
      <c r="AA417" s="66"/>
    </row>
    <row r="418" spans="10:27" s="65" customFormat="1">
      <c r="J418" s="212"/>
      <c r="Q418" s="114"/>
      <c r="V418" s="114"/>
      <c r="Y418" s="66"/>
      <c r="Z418" s="66"/>
      <c r="AA418" s="66"/>
    </row>
    <row r="419" spans="10:27" s="65" customFormat="1">
      <c r="J419" s="212"/>
      <c r="Q419" s="114"/>
      <c r="V419" s="114"/>
      <c r="Y419" s="66"/>
      <c r="Z419" s="66"/>
      <c r="AA419" s="66"/>
    </row>
    <row r="420" spans="10:27" s="65" customFormat="1">
      <c r="J420" s="212"/>
      <c r="Q420" s="114"/>
      <c r="V420" s="114"/>
      <c r="Y420" s="66"/>
      <c r="Z420" s="66"/>
      <c r="AA420" s="66"/>
    </row>
    <row r="421" spans="10:27" s="65" customFormat="1">
      <c r="J421" s="212"/>
      <c r="Q421" s="114"/>
      <c r="V421" s="114"/>
      <c r="Y421" s="66"/>
      <c r="Z421" s="66"/>
      <c r="AA421" s="66"/>
    </row>
    <row r="422" spans="10:27" s="65" customFormat="1">
      <c r="J422" s="212"/>
      <c r="Q422" s="114"/>
      <c r="V422" s="114"/>
      <c r="Y422" s="66"/>
      <c r="Z422" s="66"/>
      <c r="AA422" s="66"/>
    </row>
    <row r="423" spans="10:27" s="65" customFormat="1">
      <c r="J423" s="212"/>
      <c r="Q423" s="114"/>
      <c r="V423" s="114"/>
      <c r="Y423" s="66"/>
      <c r="Z423" s="66"/>
      <c r="AA423" s="66"/>
    </row>
    <row r="424" spans="10:27" s="65" customFormat="1">
      <c r="J424" s="212"/>
      <c r="Q424" s="114"/>
      <c r="V424" s="114"/>
      <c r="Y424" s="66"/>
      <c r="Z424" s="66"/>
      <c r="AA424" s="66"/>
    </row>
    <row r="425" spans="10:27" s="65" customFormat="1">
      <c r="J425" s="212"/>
      <c r="Q425" s="114"/>
      <c r="V425" s="114"/>
      <c r="Y425" s="66"/>
      <c r="Z425" s="66"/>
      <c r="AA425" s="66"/>
    </row>
    <row r="426" spans="10:27" s="65" customFormat="1">
      <c r="J426" s="212"/>
      <c r="Q426" s="114"/>
      <c r="V426" s="114"/>
      <c r="Y426" s="66"/>
      <c r="Z426" s="66"/>
      <c r="AA426" s="66"/>
    </row>
    <row r="427" spans="10:27" s="65" customFormat="1">
      <c r="J427" s="212"/>
      <c r="Q427" s="114"/>
      <c r="V427" s="114"/>
      <c r="Y427" s="66"/>
      <c r="Z427" s="66"/>
      <c r="AA427" s="66"/>
    </row>
    <row r="428" spans="10:27" s="65" customFormat="1">
      <c r="J428" s="212"/>
      <c r="Q428" s="114"/>
      <c r="V428" s="114"/>
      <c r="Y428" s="66"/>
      <c r="Z428" s="66"/>
      <c r="AA428" s="66"/>
    </row>
    <row r="429" spans="10:27" s="65" customFormat="1">
      <c r="J429" s="212"/>
      <c r="Q429" s="114"/>
      <c r="V429" s="114"/>
      <c r="Y429" s="66"/>
      <c r="Z429" s="66"/>
      <c r="AA429" s="66"/>
    </row>
    <row r="430" spans="10:27" s="65" customFormat="1">
      <c r="J430" s="212"/>
      <c r="Q430" s="114"/>
      <c r="V430" s="114"/>
      <c r="Y430" s="66"/>
      <c r="Z430" s="66"/>
      <c r="AA430" s="66"/>
    </row>
    <row r="431" spans="10:27" s="65" customFormat="1">
      <c r="J431" s="212"/>
      <c r="Q431" s="114"/>
      <c r="V431" s="114"/>
      <c r="Y431" s="66"/>
      <c r="Z431" s="66"/>
      <c r="AA431" s="66"/>
    </row>
    <row r="432" spans="10:27" s="65" customFormat="1">
      <c r="J432" s="212"/>
      <c r="Q432" s="114"/>
      <c r="V432" s="114"/>
      <c r="Y432" s="66"/>
      <c r="Z432" s="66"/>
      <c r="AA432" s="66"/>
    </row>
    <row r="433" spans="10:27" s="65" customFormat="1">
      <c r="J433" s="212"/>
      <c r="Q433" s="114"/>
      <c r="V433" s="114"/>
      <c r="Y433" s="66"/>
      <c r="Z433" s="66"/>
      <c r="AA433" s="66"/>
    </row>
    <row r="434" spans="10:27" s="65" customFormat="1">
      <c r="J434" s="212"/>
      <c r="Q434" s="114"/>
      <c r="V434" s="114"/>
      <c r="Y434" s="66"/>
      <c r="Z434" s="66"/>
      <c r="AA434" s="66"/>
    </row>
    <row r="435" spans="10:27" s="65" customFormat="1">
      <c r="J435" s="212"/>
      <c r="Q435" s="114"/>
      <c r="V435" s="114"/>
      <c r="Y435" s="66"/>
      <c r="Z435" s="66"/>
      <c r="AA435" s="66"/>
    </row>
    <row r="436" spans="10:27" s="65" customFormat="1">
      <c r="J436" s="212"/>
      <c r="Q436" s="114"/>
      <c r="V436" s="114"/>
      <c r="Y436" s="66"/>
      <c r="Z436" s="66"/>
      <c r="AA436" s="66"/>
    </row>
    <row r="437" spans="10:27" s="65" customFormat="1">
      <c r="J437" s="212"/>
      <c r="Q437" s="114"/>
      <c r="V437" s="114"/>
      <c r="Y437" s="66"/>
      <c r="Z437" s="66"/>
      <c r="AA437" s="66"/>
    </row>
    <row r="438" spans="10:27" s="65" customFormat="1">
      <c r="J438" s="212"/>
      <c r="Q438" s="114"/>
      <c r="V438" s="114"/>
      <c r="Y438" s="66"/>
      <c r="Z438" s="66"/>
      <c r="AA438" s="66"/>
    </row>
    <row r="439" spans="10:27" s="65" customFormat="1">
      <c r="J439" s="212"/>
      <c r="Q439" s="114"/>
      <c r="V439" s="114"/>
      <c r="Y439" s="66"/>
      <c r="Z439" s="66"/>
      <c r="AA439" s="66"/>
    </row>
    <row r="440" spans="10:27" s="65" customFormat="1">
      <c r="J440" s="212"/>
      <c r="Q440" s="114"/>
      <c r="V440" s="114"/>
      <c r="Y440" s="66"/>
      <c r="Z440" s="66"/>
      <c r="AA440" s="66"/>
    </row>
    <row r="441" spans="10:27" s="65" customFormat="1">
      <c r="J441" s="212"/>
      <c r="Q441" s="114"/>
      <c r="V441" s="114"/>
      <c r="Y441" s="66"/>
      <c r="Z441" s="66"/>
      <c r="AA441" s="66"/>
    </row>
    <row r="442" spans="10:27" s="65" customFormat="1">
      <c r="J442" s="212"/>
      <c r="Q442" s="114"/>
      <c r="V442" s="114"/>
      <c r="Y442" s="66"/>
      <c r="Z442" s="66"/>
      <c r="AA442" s="66"/>
    </row>
    <row r="443" spans="10:27" s="65" customFormat="1">
      <c r="J443" s="212"/>
      <c r="Q443" s="114"/>
      <c r="V443" s="114"/>
      <c r="Y443" s="66"/>
      <c r="Z443" s="66"/>
      <c r="AA443" s="66"/>
    </row>
    <row r="444" spans="10:27" s="65" customFormat="1">
      <c r="J444" s="212"/>
      <c r="Q444" s="114"/>
      <c r="V444" s="114"/>
      <c r="Y444" s="66"/>
      <c r="Z444" s="66"/>
      <c r="AA444" s="66"/>
    </row>
    <row r="445" spans="10:27" s="65" customFormat="1">
      <c r="J445" s="212"/>
      <c r="Q445" s="114"/>
      <c r="V445" s="114"/>
      <c r="Y445" s="66"/>
      <c r="Z445" s="66"/>
      <c r="AA445" s="66"/>
    </row>
    <row r="446" spans="10:27" s="65" customFormat="1">
      <c r="J446" s="212"/>
      <c r="Q446" s="114"/>
      <c r="V446" s="114"/>
      <c r="Y446" s="66"/>
      <c r="Z446" s="66"/>
      <c r="AA446" s="66"/>
    </row>
    <row r="447" spans="10:27" s="65" customFormat="1">
      <c r="J447" s="212"/>
      <c r="Q447" s="114"/>
      <c r="V447" s="114"/>
      <c r="Y447" s="66"/>
      <c r="Z447" s="66"/>
      <c r="AA447" s="66"/>
    </row>
    <row r="448" spans="10:27" s="65" customFormat="1">
      <c r="J448" s="212"/>
      <c r="Q448" s="114"/>
      <c r="V448" s="114"/>
      <c r="Y448" s="66"/>
      <c r="Z448" s="66"/>
      <c r="AA448" s="66"/>
    </row>
    <row r="449" spans="10:27" s="65" customFormat="1">
      <c r="J449" s="212"/>
      <c r="Q449" s="114"/>
      <c r="V449" s="114"/>
      <c r="Y449" s="66"/>
      <c r="Z449" s="66"/>
      <c r="AA449" s="66"/>
    </row>
    <row r="450" spans="10:27" s="65" customFormat="1">
      <c r="J450" s="212"/>
      <c r="Q450" s="114"/>
      <c r="V450" s="114"/>
      <c r="Y450" s="66"/>
      <c r="Z450" s="66"/>
      <c r="AA450" s="66"/>
    </row>
    <row r="451" spans="10:27" s="65" customFormat="1">
      <c r="J451" s="212"/>
      <c r="Q451" s="114"/>
      <c r="V451" s="114"/>
      <c r="Y451" s="66"/>
      <c r="Z451" s="66"/>
      <c r="AA451" s="66"/>
    </row>
    <row r="452" spans="10:27" s="65" customFormat="1">
      <c r="J452" s="212"/>
      <c r="Q452" s="114"/>
      <c r="V452" s="114"/>
      <c r="Y452" s="66"/>
      <c r="Z452" s="66"/>
      <c r="AA452" s="66"/>
    </row>
    <row r="453" spans="10:27" s="65" customFormat="1">
      <c r="J453" s="212"/>
      <c r="Q453" s="114"/>
      <c r="V453" s="114"/>
      <c r="Y453" s="66"/>
      <c r="Z453" s="66"/>
      <c r="AA453" s="66"/>
    </row>
    <row r="454" spans="10:27" s="65" customFormat="1">
      <c r="J454" s="212"/>
      <c r="Q454" s="114"/>
      <c r="V454" s="114"/>
      <c r="Y454" s="66"/>
      <c r="Z454" s="66"/>
      <c r="AA454" s="66"/>
    </row>
    <row r="455" spans="10:27" s="65" customFormat="1">
      <c r="J455" s="212"/>
      <c r="Q455" s="114"/>
      <c r="V455" s="114"/>
      <c r="Y455" s="66"/>
      <c r="Z455" s="66"/>
      <c r="AA455" s="66"/>
    </row>
    <row r="456" spans="10:27" s="65" customFormat="1">
      <c r="J456" s="212"/>
      <c r="Q456" s="114"/>
      <c r="V456" s="114"/>
      <c r="Y456" s="66"/>
      <c r="Z456" s="66"/>
      <c r="AA456" s="66"/>
    </row>
    <row r="457" spans="10:27" s="65" customFormat="1">
      <c r="J457" s="212"/>
      <c r="Q457" s="114"/>
      <c r="V457" s="114"/>
      <c r="Y457" s="66"/>
      <c r="Z457" s="66"/>
      <c r="AA457" s="66"/>
    </row>
    <row r="458" spans="10:27" s="65" customFormat="1">
      <c r="J458" s="212"/>
      <c r="Q458" s="114"/>
      <c r="V458" s="114"/>
      <c r="Y458" s="66"/>
      <c r="Z458" s="66"/>
      <c r="AA458" s="66"/>
    </row>
    <row r="459" spans="10:27" s="65" customFormat="1">
      <c r="J459" s="212"/>
      <c r="Q459" s="114"/>
      <c r="V459" s="114"/>
      <c r="Y459" s="66"/>
      <c r="Z459" s="66"/>
      <c r="AA459" s="66"/>
    </row>
    <row r="460" spans="10:27" s="65" customFormat="1">
      <c r="J460" s="212"/>
      <c r="Q460" s="114"/>
      <c r="V460" s="114"/>
      <c r="Y460" s="66"/>
      <c r="Z460" s="66"/>
      <c r="AA460" s="66"/>
    </row>
    <row r="461" spans="10:27" s="65" customFormat="1">
      <c r="J461" s="212"/>
      <c r="Q461" s="114"/>
      <c r="V461" s="114"/>
      <c r="Y461" s="66"/>
      <c r="Z461" s="66"/>
      <c r="AA461" s="66"/>
    </row>
    <row r="462" spans="10:27" s="65" customFormat="1">
      <c r="J462" s="212"/>
      <c r="Q462" s="114"/>
      <c r="V462" s="114"/>
      <c r="Y462" s="66"/>
      <c r="Z462" s="66"/>
      <c r="AA462" s="66"/>
    </row>
    <row r="463" spans="10:27" s="65" customFormat="1">
      <c r="J463" s="212"/>
      <c r="Q463" s="114"/>
      <c r="V463" s="114"/>
      <c r="Y463" s="66"/>
      <c r="Z463" s="66"/>
      <c r="AA463" s="66"/>
    </row>
    <row r="464" spans="10:27" s="65" customFormat="1">
      <c r="J464" s="212"/>
      <c r="Q464" s="114"/>
      <c r="V464" s="114"/>
      <c r="Y464" s="66"/>
      <c r="Z464" s="66"/>
      <c r="AA464" s="66"/>
    </row>
    <row r="465" spans="10:27" s="65" customFormat="1">
      <c r="J465" s="212"/>
      <c r="Q465" s="114"/>
      <c r="V465" s="114"/>
      <c r="Y465" s="66"/>
      <c r="Z465" s="66"/>
      <c r="AA465" s="66"/>
    </row>
    <row r="466" spans="10:27" s="65" customFormat="1">
      <c r="J466" s="212"/>
      <c r="Q466" s="114"/>
      <c r="V466" s="114"/>
      <c r="Y466" s="66"/>
      <c r="Z466" s="66"/>
      <c r="AA466" s="66"/>
    </row>
    <row r="467" spans="10:27" s="65" customFormat="1">
      <c r="J467" s="212"/>
      <c r="Q467" s="114"/>
      <c r="V467" s="114"/>
      <c r="Y467" s="66"/>
      <c r="Z467" s="66"/>
      <c r="AA467" s="66"/>
    </row>
    <row r="468" spans="10:27" s="65" customFormat="1">
      <c r="J468" s="212"/>
      <c r="Q468" s="114"/>
      <c r="V468" s="114"/>
      <c r="Y468" s="66"/>
      <c r="Z468" s="66"/>
      <c r="AA468" s="66"/>
    </row>
    <row r="469" spans="10:27" s="65" customFormat="1">
      <c r="J469" s="212"/>
      <c r="Q469" s="114"/>
      <c r="V469" s="114"/>
      <c r="Y469" s="66"/>
      <c r="Z469" s="66"/>
      <c r="AA469" s="66"/>
    </row>
    <row r="470" spans="10:27" s="65" customFormat="1">
      <c r="J470" s="212"/>
      <c r="Q470" s="114"/>
      <c r="V470" s="114"/>
      <c r="Y470" s="66"/>
      <c r="Z470" s="66"/>
      <c r="AA470" s="66"/>
    </row>
    <row r="471" spans="10:27" s="65" customFormat="1">
      <c r="J471" s="212"/>
      <c r="Q471" s="114"/>
      <c r="V471" s="114"/>
      <c r="Y471" s="66"/>
      <c r="Z471" s="66"/>
      <c r="AA471" s="66"/>
    </row>
    <row r="472" spans="10:27" s="65" customFormat="1">
      <c r="J472" s="212"/>
      <c r="Q472" s="114"/>
      <c r="V472" s="114"/>
      <c r="Y472" s="66"/>
      <c r="Z472" s="66"/>
      <c r="AA472" s="66"/>
    </row>
    <row r="473" spans="10:27" s="65" customFormat="1">
      <c r="J473" s="212"/>
      <c r="Q473" s="114"/>
      <c r="V473" s="114"/>
      <c r="Y473" s="66"/>
      <c r="Z473" s="66"/>
      <c r="AA473" s="66"/>
    </row>
    <row r="474" spans="10:27" s="65" customFormat="1">
      <c r="J474" s="212"/>
      <c r="Q474" s="114"/>
      <c r="V474" s="114"/>
      <c r="Y474" s="66"/>
      <c r="Z474" s="66"/>
      <c r="AA474" s="66"/>
    </row>
    <row r="475" spans="10:27" s="65" customFormat="1">
      <c r="J475" s="212"/>
      <c r="Q475" s="114"/>
      <c r="V475" s="114"/>
      <c r="Y475" s="66"/>
      <c r="Z475" s="66"/>
      <c r="AA475" s="66"/>
    </row>
    <row r="476" spans="10:27" s="65" customFormat="1">
      <c r="J476" s="212"/>
      <c r="Q476" s="114"/>
      <c r="V476" s="114"/>
      <c r="Y476" s="66"/>
      <c r="Z476" s="66"/>
      <c r="AA476" s="66"/>
    </row>
    <row r="477" spans="10:27" s="65" customFormat="1">
      <c r="J477" s="212"/>
      <c r="Q477" s="114"/>
      <c r="V477" s="114"/>
      <c r="Y477" s="66"/>
      <c r="Z477" s="66"/>
      <c r="AA477" s="66"/>
    </row>
    <row r="478" spans="10:27" s="65" customFormat="1">
      <c r="J478" s="212"/>
      <c r="Q478" s="114"/>
      <c r="V478" s="114"/>
      <c r="Y478" s="66"/>
      <c r="Z478" s="66"/>
      <c r="AA478" s="66"/>
    </row>
    <row r="479" spans="10:27" s="65" customFormat="1">
      <c r="J479" s="212"/>
      <c r="Q479" s="114"/>
      <c r="V479" s="114"/>
      <c r="Y479" s="66"/>
      <c r="Z479" s="66"/>
      <c r="AA479" s="66"/>
    </row>
    <row r="480" spans="10:27" s="65" customFormat="1">
      <c r="J480" s="212"/>
      <c r="Q480" s="114"/>
      <c r="V480" s="114"/>
      <c r="Y480" s="66"/>
      <c r="Z480" s="66"/>
      <c r="AA480" s="66"/>
    </row>
    <row r="481" spans="10:27" s="65" customFormat="1">
      <c r="J481" s="212"/>
      <c r="Q481" s="114"/>
      <c r="V481" s="114"/>
      <c r="Y481" s="66"/>
      <c r="Z481" s="66"/>
      <c r="AA481" s="66"/>
    </row>
    <row r="482" spans="10:27" s="65" customFormat="1">
      <c r="J482" s="212"/>
      <c r="Q482" s="114"/>
      <c r="V482" s="114"/>
      <c r="Y482" s="66"/>
      <c r="Z482" s="66"/>
      <c r="AA482" s="66"/>
    </row>
    <row r="483" spans="10:27" s="65" customFormat="1">
      <c r="J483" s="212"/>
      <c r="Q483" s="114"/>
      <c r="V483" s="114"/>
      <c r="Y483" s="66"/>
      <c r="Z483" s="66"/>
      <c r="AA483" s="66"/>
    </row>
    <row r="484" spans="10:27" s="65" customFormat="1">
      <c r="J484" s="212"/>
      <c r="Q484" s="114"/>
      <c r="V484" s="114"/>
      <c r="Y484" s="66"/>
      <c r="Z484" s="66"/>
      <c r="AA484" s="66"/>
    </row>
    <row r="485" spans="10:27" s="65" customFormat="1">
      <c r="J485" s="212"/>
      <c r="Q485" s="114"/>
      <c r="V485" s="114"/>
      <c r="Y485" s="66"/>
      <c r="Z485" s="66"/>
      <c r="AA485" s="66"/>
    </row>
    <row r="486" spans="10:27" s="65" customFormat="1">
      <c r="J486" s="212"/>
      <c r="Q486" s="114"/>
      <c r="V486" s="114"/>
      <c r="Y486" s="66"/>
      <c r="Z486" s="66"/>
      <c r="AA486" s="66"/>
    </row>
    <row r="487" spans="10:27" s="65" customFormat="1">
      <c r="J487" s="212"/>
      <c r="Q487" s="114"/>
      <c r="V487" s="114"/>
      <c r="Y487" s="66"/>
      <c r="Z487" s="66"/>
      <c r="AA487" s="66"/>
    </row>
    <row r="488" spans="10:27" s="65" customFormat="1">
      <c r="J488" s="212"/>
      <c r="Q488" s="114"/>
      <c r="V488" s="114"/>
      <c r="Y488" s="66"/>
      <c r="Z488" s="66"/>
      <c r="AA488" s="66"/>
    </row>
    <row r="489" spans="10:27" s="65" customFormat="1">
      <c r="J489" s="212"/>
      <c r="Q489" s="114"/>
      <c r="V489" s="114"/>
      <c r="Y489" s="66"/>
      <c r="Z489" s="66"/>
      <c r="AA489" s="66"/>
    </row>
    <row r="490" spans="10:27" s="65" customFormat="1">
      <c r="J490" s="212"/>
      <c r="Q490" s="114"/>
      <c r="V490" s="114"/>
      <c r="Y490" s="66"/>
      <c r="Z490" s="66"/>
      <c r="AA490" s="66"/>
    </row>
    <row r="491" spans="10:27" s="65" customFormat="1">
      <c r="J491" s="212"/>
      <c r="Q491" s="114"/>
      <c r="V491" s="114"/>
      <c r="Y491" s="66"/>
      <c r="Z491" s="66"/>
      <c r="AA491" s="66"/>
    </row>
    <row r="492" spans="10:27" s="65" customFormat="1">
      <c r="J492" s="212"/>
      <c r="Q492" s="114"/>
      <c r="V492" s="114"/>
      <c r="Y492" s="66"/>
      <c r="Z492" s="66"/>
      <c r="AA492" s="66"/>
    </row>
    <row r="493" spans="10:27" s="65" customFormat="1">
      <c r="J493" s="212"/>
      <c r="Q493" s="114"/>
      <c r="V493" s="114"/>
      <c r="Y493" s="66"/>
      <c r="Z493" s="66"/>
      <c r="AA493" s="66"/>
    </row>
    <row r="494" spans="10:27" s="65" customFormat="1">
      <c r="J494" s="212"/>
      <c r="Q494" s="114"/>
      <c r="V494" s="114"/>
      <c r="Y494" s="66"/>
      <c r="Z494" s="66"/>
      <c r="AA494" s="66"/>
    </row>
    <row r="495" spans="10:27" s="65" customFormat="1">
      <c r="J495" s="212"/>
      <c r="Q495" s="114"/>
      <c r="V495" s="114"/>
      <c r="Y495" s="66"/>
      <c r="Z495" s="66"/>
      <c r="AA495" s="66"/>
    </row>
    <row r="496" spans="10:27" s="65" customFormat="1">
      <c r="J496" s="212"/>
      <c r="Q496" s="114"/>
      <c r="V496" s="114"/>
      <c r="Y496" s="66"/>
      <c r="Z496" s="66"/>
      <c r="AA496" s="66"/>
    </row>
    <row r="497" spans="10:27" s="65" customFormat="1">
      <c r="J497" s="212"/>
      <c r="Q497" s="114"/>
      <c r="V497" s="114"/>
      <c r="Y497" s="66"/>
      <c r="Z497" s="66"/>
      <c r="AA497" s="66"/>
    </row>
    <row r="498" spans="10:27" s="65" customFormat="1">
      <c r="J498" s="212"/>
      <c r="Q498" s="114"/>
      <c r="V498" s="114"/>
      <c r="Y498" s="66"/>
      <c r="Z498" s="66"/>
      <c r="AA498" s="66"/>
    </row>
    <row r="499" spans="10:27" s="65" customFormat="1">
      <c r="J499" s="212"/>
      <c r="Q499" s="114"/>
      <c r="V499" s="114"/>
      <c r="Y499" s="66"/>
      <c r="Z499" s="66"/>
      <c r="AA499" s="66"/>
    </row>
    <row r="500" spans="10:27" s="65" customFormat="1">
      <c r="J500" s="212"/>
      <c r="Q500" s="114"/>
      <c r="V500" s="114"/>
      <c r="Y500" s="66"/>
      <c r="Z500" s="66"/>
      <c r="AA500" s="66"/>
    </row>
    <row r="501" spans="10:27" s="65" customFormat="1">
      <c r="J501" s="212"/>
      <c r="Q501" s="114"/>
      <c r="V501" s="114"/>
      <c r="Y501" s="66"/>
      <c r="Z501" s="66"/>
      <c r="AA501" s="66"/>
    </row>
    <row r="502" spans="10:27" s="65" customFormat="1">
      <c r="J502" s="212"/>
      <c r="Q502" s="114"/>
      <c r="V502" s="114"/>
      <c r="Y502" s="66"/>
      <c r="Z502" s="66"/>
      <c r="AA502" s="66"/>
    </row>
    <row r="503" spans="10:27" s="65" customFormat="1">
      <c r="J503" s="212"/>
      <c r="Q503" s="114"/>
      <c r="V503" s="114"/>
      <c r="Y503" s="66"/>
      <c r="Z503" s="66"/>
      <c r="AA503" s="66"/>
    </row>
    <row r="504" spans="10:27" s="65" customFormat="1">
      <c r="J504" s="212"/>
      <c r="Q504" s="114"/>
      <c r="V504" s="114"/>
      <c r="Y504" s="66"/>
      <c r="Z504" s="66"/>
      <c r="AA504" s="66"/>
    </row>
    <row r="505" spans="10:27" s="65" customFormat="1">
      <c r="J505" s="212"/>
      <c r="Q505" s="114"/>
      <c r="V505" s="114"/>
      <c r="Y505" s="66"/>
      <c r="Z505" s="66"/>
      <c r="AA505" s="66"/>
    </row>
    <row r="506" spans="10:27" s="65" customFormat="1">
      <c r="J506" s="212"/>
      <c r="Q506" s="114"/>
      <c r="V506" s="114"/>
      <c r="Y506" s="66"/>
      <c r="Z506" s="66"/>
      <c r="AA506" s="66"/>
    </row>
    <row r="507" spans="10:27" s="65" customFormat="1">
      <c r="J507" s="212"/>
      <c r="Q507" s="114"/>
      <c r="V507" s="114"/>
      <c r="Y507" s="66"/>
      <c r="Z507" s="66"/>
      <c r="AA507" s="66"/>
    </row>
    <row r="508" spans="10:27" s="65" customFormat="1">
      <c r="J508" s="212"/>
      <c r="Q508" s="114"/>
      <c r="V508" s="114"/>
      <c r="Y508" s="66"/>
      <c r="Z508" s="66"/>
      <c r="AA508" s="66"/>
    </row>
    <row r="509" spans="10:27" s="65" customFormat="1">
      <c r="J509" s="212"/>
      <c r="Q509" s="114"/>
      <c r="V509" s="114"/>
      <c r="Y509" s="66"/>
      <c r="Z509" s="66"/>
      <c r="AA509" s="66"/>
    </row>
    <row r="510" spans="10:27" s="65" customFormat="1">
      <c r="J510" s="212"/>
      <c r="Q510" s="114"/>
      <c r="V510" s="114"/>
      <c r="Y510" s="66"/>
      <c r="Z510" s="66"/>
      <c r="AA510" s="66"/>
    </row>
    <row r="511" spans="10:27" s="65" customFormat="1">
      <c r="J511" s="212"/>
      <c r="Q511" s="114"/>
      <c r="V511" s="114"/>
      <c r="Y511" s="66"/>
      <c r="Z511" s="66"/>
      <c r="AA511" s="66"/>
    </row>
    <row r="512" spans="10:27" s="65" customFormat="1">
      <c r="J512" s="212"/>
      <c r="Q512" s="114"/>
      <c r="V512" s="114"/>
      <c r="Y512" s="66"/>
      <c r="Z512" s="66"/>
      <c r="AA512" s="66"/>
    </row>
    <row r="513" spans="10:27" s="65" customFormat="1">
      <c r="J513" s="212"/>
      <c r="Q513" s="114"/>
      <c r="V513" s="114"/>
      <c r="Y513" s="66"/>
      <c r="Z513" s="66"/>
      <c r="AA513" s="66"/>
    </row>
    <row r="514" spans="10:27" s="65" customFormat="1">
      <c r="J514" s="212"/>
      <c r="Q514" s="114"/>
      <c r="V514" s="114"/>
      <c r="Y514" s="66"/>
      <c r="Z514" s="66"/>
      <c r="AA514" s="66"/>
    </row>
    <row r="515" spans="10:27" s="65" customFormat="1">
      <c r="J515" s="212"/>
      <c r="Q515" s="114"/>
      <c r="V515" s="114"/>
      <c r="Y515" s="66"/>
      <c r="Z515" s="66"/>
      <c r="AA515" s="66"/>
    </row>
    <row r="516" spans="10:27" s="65" customFormat="1">
      <c r="J516" s="212"/>
      <c r="Q516" s="114"/>
      <c r="V516" s="114"/>
      <c r="Y516" s="66"/>
      <c r="Z516" s="66"/>
      <c r="AA516" s="66"/>
    </row>
    <row r="517" spans="10:27" s="65" customFormat="1">
      <c r="J517" s="212"/>
      <c r="Q517" s="114"/>
      <c r="V517" s="114"/>
      <c r="Y517" s="66"/>
      <c r="Z517" s="66"/>
      <c r="AA517" s="66"/>
    </row>
    <row r="518" spans="10:27" s="65" customFormat="1">
      <c r="J518" s="212"/>
      <c r="Q518" s="114"/>
      <c r="V518" s="114"/>
      <c r="Y518" s="66"/>
      <c r="Z518" s="66"/>
      <c r="AA518" s="66"/>
    </row>
    <row r="519" spans="10:27" s="65" customFormat="1">
      <c r="J519" s="212"/>
      <c r="Q519" s="114"/>
      <c r="V519" s="114"/>
      <c r="Y519" s="66"/>
      <c r="Z519" s="66"/>
      <c r="AA519" s="66"/>
    </row>
    <row r="520" spans="10:27" s="65" customFormat="1">
      <c r="J520" s="212"/>
      <c r="Q520" s="114"/>
      <c r="V520" s="114"/>
      <c r="Y520" s="66"/>
      <c r="Z520" s="66"/>
      <c r="AA520" s="66"/>
    </row>
    <row r="521" spans="10:27" s="65" customFormat="1">
      <c r="J521" s="212"/>
      <c r="Q521" s="114"/>
      <c r="V521" s="114"/>
      <c r="Y521" s="66"/>
      <c r="Z521" s="66"/>
      <c r="AA521" s="66"/>
    </row>
    <row r="522" spans="10:27" s="65" customFormat="1">
      <c r="J522" s="212"/>
      <c r="Q522" s="114"/>
      <c r="V522" s="114"/>
      <c r="Y522" s="66"/>
      <c r="Z522" s="66"/>
      <c r="AA522" s="66"/>
    </row>
    <row r="523" spans="10:27" s="65" customFormat="1">
      <c r="J523" s="212"/>
      <c r="Q523" s="114"/>
      <c r="V523" s="114"/>
      <c r="Y523" s="66"/>
      <c r="Z523" s="66"/>
      <c r="AA523" s="66"/>
    </row>
    <row r="524" spans="10:27" s="65" customFormat="1">
      <c r="J524" s="212"/>
      <c r="Q524" s="114"/>
      <c r="V524" s="114"/>
      <c r="Y524" s="66"/>
      <c r="Z524" s="66"/>
      <c r="AA524" s="66"/>
    </row>
    <row r="525" spans="10:27" s="65" customFormat="1">
      <c r="J525" s="212"/>
      <c r="Q525" s="114"/>
      <c r="V525" s="114"/>
      <c r="Y525" s="66"/>
      <c r="Z525" s="66"/>
      <c r="AA525" s="66"/>
    </row>
    <row r="526" spans="10:27" s="65" customFormat="1">
      <c r="J526" s="212"/>
      <c r="Q526" s="114"/>
      <c r="V526" s="114"/>
      <c r="Y526" s="66"/>
      <c r="Z526" s="66"/>
      <c r="AA526" s="66"/>
    </row>
    <row r="527" spans="10:27" s="65" customFormat="1">
      <c r="J527" s="212"/>
      <c r="Q527" s="114"/>
      <c r="V527" s="114"/>
      <c r="Y527" s="66"/>
      <c r="Z527" s="66"/>
      <c r="AA527" s="66"/>
    </row>
    <row r="528" spans="10:27" s="65" customFormat="1">
      <c r="J528" s="212"/>
      <c r="Q528" s="114"/>
      <c r="V528" s="114"/>
      <c r="Y528" s="66"/>
      <c r="Z528" s="66"/>
      <c r="AA528" s="66"/>
    </row>
    <row r="529" spans="10:27" s="65" customFormat="1">
      <c r="J529" s="212"/>
      <c r="Q529" s="114"/>
      <c r="V529" s="114"/>
      <c r="Y529" s="66"/>
      <c r="Z529" s="66"/>
      <c r="AA529" s="66"/>
    </row>
    <row r="530" spans="10:27" s="65" customFormat="1">
      <c r="J530" s="212"/>
      <c r="Q530" s="114"/>
      <c r="V530" s="114"/>
      <c r="Y530" s="66"/>
      <c r="Z530" s="66"/>
      <c r="AA530" s="66"/>
    </row>
    <row r="531" spans="10:27" s="65" customFormat="1">
      <c r="J531" s="212"/>
      <c r="Q531" s="114"/>
      <c r="V531" s="114"/>
      <c r="Y531" s="66"/>
      <c r="Z531" s="66"/>
      <c r="AA531" s="66"/>
    </row>
    <row r="532" spans="10:27" s="65" customFormat="1">
      <c r="J532" s="212"/>
      <c r="Q532" s="114"/>
      <c r="V532" s="114"/>
      <c r="Y532" s="66"/>
      <c r="Z532" s="66"/>
      <c r="AA532" s="66"/>
    </row>
    <row r="533" spans="10:27" s="65" customFormat="1">
      <c r="J533" s="212"/>
      <c r="Q533" s="114"/>
      <c r="V533" s="114"/>
      <c r="Y533" s="66"/>
      <c r="Z533" s="66"/>
      <c r="AA533" s="66"/>
    </row>
    <row r="534" spans="10:27" s="65" customFormat="1">
      <c r="J534" s="212"/>
      <c r="Q534" s="114"/>
      <c r="V534" s="114"/>
      <c r="Y534" s="66"/>
      <c r="Z534" s="66"/>
      <c r="AA534" s="66"/>
    </row>
    <row r="535" spans="10:27" s="65" customFormat="1">
      <c r="J535" s="212"/>
      <c r="Q535" s="114"/>
      <c r="V535" s="114"/>
      <c r="Y535" s="66"/>
      <c r="Z535" s="66"/>
      <c r="AA535" s="66"/>
    </row>
    <row r="536" spans="10:27" s="65" customFormat="1">
      <c r="J536" s="212"/>
      <c r="Q536" s="114"/>
      <c r="V536" s="114"/>
      <c r="Y536" s="66"/>
      <c r="Z536" s="66"/>
      <c r="AA536" s="66"/>
    </row>
    <row r="537" spans="10:27" s="65" customFormat="1">
      <c r="J537" s="212"/>
      <c r="Q537" s="114"/>
      <c r="V537" s="114"/>
      <c r="Y537" s="66"/>
      <c r="Z537" s="66"/>
      <c r="AA537" s="66"/>
    </row>
    <row r="538" spans="10:27" s="65" customFormat="1">
      <c r="J538" s="212"/>
      <c r="Q538" s="114"/>
      <c r="V538" s="114"/>
      <c r="Y538" s="66"/>
      <c r="Z538" s="66"/>
      <c r="AA538" s="66"/>
    </row>
    <row r="539" spans="10:27" s="65" customFormat="1">
      <c r="J539" s="212"/>
      <c r="Q539" s="114"/>
      <c r="V539" s="114"/>
      <c r="Y539" s="66"/>
      <c r="Z539" s="66"/>
      <c r="AA539" s="66"/>
    </row>
    <row r="540" spans="10:27" s="65" customFormat="1">
      <c r="J540" s="212"/>
      <c r="Q540" s="114"/>
      <c r="V540" s="114"/>
      <c r="Y540" s="66"/>
      <c r="Z540" s="66"/>
      <c r="AA540" s="66"/>
    </row>
    <row r="541" spans="10:27" s="65" customFormat="1">
      <c r="J541" s="212"/>
      <c r="Q541" s="114"/>
      <c r="V541" s="114"/>
      <c r="Y541" s="66"/>
      <c r="Z541" s="66"/>
      <c r="AA541" s="66"/>
    </row>
    <row r="542" spans="10:27" s="65" customFormat="1">
      <c r="J542" s="212"/>
      <c r="Q542" s="114"/>
      <c r="V542" s="114"/>
      <c r="Y542" s="66"/>
      <c r="Z542" s="66"/>
      <c r="AA542" s="66"/>
    </row>
    <row r="543" spans="10:27" s="65" customFormat="1">
      <c r="J543" s="212"/>
      <c r="Q543" s="114"/>
      <c r="V543" s="114"/>
      <c r="Y543" s="66"/>
      <c r="Z543" s="66"/>
      <c r="AA543" s="66"/>
    </row>
    <row r="544" spans="10:27" s="65" customFormat="1">
      <c r="J544" s="212"/>
      <c r="Q544" s="114"/>
      <c r="V544" s="114"/>
      <c r="Y544" s="66"/>
      <c r="Z544" s="66"/>
      <c r="AA544" s="66"/>
    </row>
    <row r="545" spans="10:27" s="65" customFormat="1">
      <c r="J545" s="212"/>
      <c r="Q545" s="114"/>
      <c r="V545" s="114"/>
      <c r="Y545" s="66"/>
      <c r="Z545" s="66"/>
      <c r="AA545" s="66"/>
    </row>
    <row r="546" spans="10:27" s="65" customFormat="1">
      <c r="J546" s="212"/>
      <c r="Q546" s="114"/>
      <c r="V546" s="114"/>
      <c r="Y546" s="66"/>
      <c r="Z546" s="66"/>
      <c r="AA546" s="66"/>
    </row>
    <row r="547" spans="10:27" s="65" customFormat="1">
      <c r="J547" s="212"/>
      <c r="Q547" s="114"/>
      <c r="V547" s="114"/>
      <c r="Y547" s="66"/>
      <c r="Z547" s="66"/>
      <c r="AA547" s="66"/>
    </row>
    <row r="548" spans="10:27" s="65" customFormat="1">
      <c r="J548" s="212"/>
      <c r="Q548" s="114"/>
      <c r="V548" s="114"/>
      <c r="Y548" s="66"/>
      <c r="Z548" s="66"/>
      <c r="AA548" s="66"/>
    </row>
    <row r="549" spans="10:27" s="65" customFormat="1">
      <c r="J549" s="212"/>
      <c r="Q549" s="114"/>
      <c r="V549" s="114"/>
      <c r="Y549" s="66"/>
      <c r="Z549" s="66"/>
      <c r="AA549" s="66"/>
    </row>
    <row r="550" spans="10:27" s="65" customFormat="1">
      <c r="J550" s="212"/>
      <c r="Q550" s="114"/>
      <c r="V550" s="114"/>
      <c r="Y550" s="66"/>
      <c r="Z550" s="66"/>
      <c r="AA550" s="66"/>
    </row>
    <row r="551" spans="10:27" s="65" customFormat="1">
      <c r="J551" s="212"/>
      <c r="Q551" s="114"/>
      <c r="V551" s="114"/>
      <c r="Y551" s="66"/>
      <c r="Z551" s="66"/>
      <c r="AA551" s="66"/>
    </row>
    <row r="552" spans="10:27" s="65" customFormat="1">
      <c r="J552" s="212"/>
      <c r="Q552" s="114"/>
      <c r="V552" s="114"/>
      <c r="Y552" s="66"/>
      <c r="Z552" s="66"/>
      <c r="AA552" s="66"/>
    </row>
    <row r="553" spans="10:27" s="65" customFormat="1">
      <c r="J553" s="212"/>
      <c r="Q553" s="114"/>
      <c r="V553" s="114"/>
      <c r="Y553" s="66"/>
      <c r="Z553" s="66"/>
      <c r="AA553" s="66"/>
    </row>
    <row r="554" spans="10:27" s="65" customFormat="1">
      <c r="J554" s="212"/>
      <c r="Q554" s="114"/>
      <c r="V554" s="114"/>
      <c r="Y554" s="66"/>
      <c r="Z554" s="66"/>
      <c r="AA554" s="66"/>
    </row>
    <row r="555" spans="10:27" s="65" customFormat="1">
      <c r="J555" s="212"/>
      <c r="Q555" s="114"/>
      <c r="V555" s="114"/>
      <c r="Y555" s="66"/>
      <c r="Z555" s="66"/>
      <c r="AA555" s="66"/>
    </row>
    <row r="556" spans="10:27" s="65" customFormat="1">
      <c r="J556" s="212"/>
      <c r="Q556" s="114"/>
      <c r="V556" s="114"/>
      <c r="Y556" s="66"/>
      <c r="Z556" s="66"/>
      <c r="AA556" s="66"/>
    </row>
    <row r="557" spans="10:27" s="65" customFormat="1">
      <c r="J557" s="212"/>
      <c r="Q557" s="114"/>
      <c r="V557" s="114"/>
      <c r="Y557" s="66"/>
      <c r="Z557" s="66"/>
      <c r="AA557" s="66"/>
    </row>
    <row r="558" spans="10:27" s="65" customFormat="1">
      <c r="J558" s="212"/>
      <c r="Q558" s="114"/>
      <c r="V558" s="114"/>
      <c r="Y558" s="66"/>
      <c r="Z558" s="66"/>
      <c r="AA558" s="66"/>
    </row>
    <row r="559" spans="10:27" s="65" customFormat="1">
      <c r="J559" s="212"/>
      <c r="Q559" s="114"/>
      <c r="V559" s="114"/>
      <c r="Y559" s="66"/>
      <c r="Z559" s="66"/>
      <c r="AA559" s="66"/>
    </row>
    <row r="560" spans="10:27" s="65" customFormat="1">
      <c r="J560" s="212"/>
      <c r="Q560" s="114"/>
      <c r="V560" s="114"/>
      <c r="Y560" s="66"/>
      <c r="Z560" s="66"/>
      <c r="AA560" s="66"/>
    </row>
    <row r="561" spans="10:27" s="65" customFormat="1">
      <c r="J561" s="212"/>
      <c r="Q561" s="114"/>
      <c r="V561" s="114"/>
      <c r="Y561" s="66"/>
      <c r="Z561" s="66"/>
      <c r="AA561" s="66"/>
    </row>
    <row r="562" spans="10:27" s="65" customFormat="1">
      <c r="J562" s="212"/>
      <c r="Q562" s="114"/>
      <c r="V562" s="114"/>
      <c r="Y562" s="66"/>
      <c r="Z562" s="66"/>
      <c r="AA562" s="66"/>
    </row>
    <row r="563" spans="10:27" s="65" customFormat="1">
      <c r="J563" s="212"/>
      <c r="Q563" s="114"/>
      <c r="V563" s="114"/>
      <c r="Y563" s="66"/>
      <c r="Z563" s="66"/>
      <c r="AA563" s="66"/>
    </row>
    <row r="564" spans="10:27" s="65" customFormat="1">
      <c r="J564" s="212"/>
      <c r="Q564" s="114"/>
      <c r="V564" s="114"/>
      <c r="Y564" s="66"/>
      <c r="Z564" s="66"/>
      <c r="AA564" s="66"/>
    </row>
    <row r="565" spans="10:27" s="65" customFormat="1">
      <c r="J565" s="212"/>
      <c r="Q565" s="114"/>
      <c r="V565" s="114"/>
      <c r="Y565" s="66"/>
      <c r="Z565" s="66"/>
      <c r="AA565" s="66"/>
    </row>
    <row r="566" spans="10:27" s="65" customFormat="1">
      <c r="J566" s="212"/>
      <c r="Q566" s="114"/>
      <c r="V566" s="114"/>
      <c r="Y566" s="66"/>
      <c r="Z566" s="66"/>
      <c r="AA566" s="66"/>
    </row>
    <row r="567" spans="10:27" s="65" customFormat="1">
      <c r="J567" s="212"/>
      <c r="Q567" s="114"/>
      <c r="V567" s="114"/>
      <c r="Y567" s="66"/>
      <c r="Z567" s="66"/>
      <c r="AA567" s="66"/>
    </row>
    <row r="568" spans="10:27" s="65" customFormat="1">
      <c r="J568" s="212"/>
      <c r="Q568" s="114"/>
      <c r="V568" s="114"/>
      <c r="Y568" s="66"/>
      <c r="Z568" s="66"/>
      <c r="AA568" s="66"/>
    </row>
    <row r="569" spans="10:27" s="65" customFormat="1">
      <c r="J569" s="212"/>
      <c r="Q569" s="114"/>
      <c r="V569" s="114"/>
      <c r="Y569" s="66"/>
      <c r="Z569" s="66"/>
      <c r="AA569" s="66"/>
    </row>
    <row r="570" spans="10:27" s="65" customFormat="1">
      <c r="J570" s="212"/>
      <c r="Q570" s="114"/>
      <c r="V570" s="114"/>
      <c r="Y570" s="66"/>
      <c r="Z570" s="66"/>
      <c r="AA570" s="66"/>
    </row>
    <row r="571" spans="10:27" s="65" customFormat="1">
      <c r="J571" s="212"/>
      <c r="Q571" s="114"/>
      <c r="V571" s="114"/>
      <c r="Y571" s="66"/>
      <c r="Z571" s="66"/>
      <c r="AA571" s="66"/>
    </row>
    <row r="572" spans="10:27" s="65" customFormat="1">
      <c r="J572" s="212"/>
      <c r="Q572" s="114"/>
      <c r="V572" s="114"/>
      <c r="Y572" s="66"/>
      <c r="Z572" s="66"/>
      <c r="AA572" s="66"/>
    </row>
    <row r="573" spans="10:27" s="65" customFormat="1">
      <c r="J573" s="212"/>
      <c r="Q573" s="114"/>
      <c r="V573" s="114"/>
      <c r="Y573" s="66"/>
      <c r="Z573" s="66"/>
      <c r="AA573" s="66"/>
    </row>
    <row r="574" spans="10:27" s="65" customFormat="1">
      <c r="J574" s="212"/>
      <c r="Q574" s="114"/>
      <c r="V574" s="114"/>
      <c r="Y574" s="66"/>
      <c r="Z574" s="66"/>
      <c r="AA574" s="66"/>
    </row>
    <row r="575" spans="10:27" s="65" customFormat="1">
      <c r="J575" s="212"/>
      <c r="Q575" s="114"/>
      <c r="V575" s="114"/>
      <c r="Y575" s="66"/>
      <c r="Z575" s="66"/>
      <c r="AA575" s="66"/>
    </row>
    <row r="576" spans="10:27" s="65" customFormat="1">
      <c r="J576" s="212"/>
      <c r="Q576" s="114"/>
      <c r="V576" s="114"/>
      <c r="Y576" s="66"/>
      <c r="Z576" s="66"/>
      <c r="AA576" s="66"/>
    </row>
    <row r="577" spans="10:27" s="65" customFormat="1">
      <c r="J577" s="212"/>
      <c r="Q577" s="114"/>
      <c r="V577" s="114"/>
      <c r="Y577" s="66"/>
      <c r="Z577" s="66"/>
      <c r="AA577" s="66"/>
    </row>
    <row r="578" spans="10:27" s="65" customFormat="1">
      <c r="J578" s="212"/>
      <c r="Q578" s="114"/>
      <c r="V578" s="114"/>
      <c r="Y578" s="66"/>
      <c r="Z578" s="66"/>
      <c r="AA578" s="66"/>
    </row>
    <row r="579" spans="10:27" s="65" customFormat="1">
      <c r="J579" s="212"/>
      <c r="Q579" s="114"/>
      <c r="V579" s="114"/>
      <c r="Y579" s="66"/>
      <c r="Z579" s="66"/>
      <c r="AA579" s="66"/>
    </row>
    <row r="580" spans="10:27" s="65" customFormat="1">
      <c r="J580" s="212"/>
      <c r="Q580" s="114"/>
      <c r="V580" s="114"/>
      <c r="Y580" s="66"/>
      <c r="Z580" s="66"/>
      <c r="AA580" s="66"/>
    </row>
    <row r="581" spans="10:27" s="65" customFormat="1">
      <c r="J581" s="212"/>
      <c r="Q581" s="114"/>
      <c r="V581" s="114"/>
      <c r="Y581" s="66"/>
      <c r="Z581" s="66"/>
      <c r="AA581" s="66"/>
    </row>
    <row r="582" spans="10:27" s="65" customFormat="1">
      <c r="J582" s="212"/>
      <c r="Q582" s="114"/>
      <c r="V582" s="114"/>
      <c r="Y582" s="66"/>
      <c r="Z582" s="66"/>
      <c r="AA582" s="66"/>
    </row>
    <row r="583" spans="10:27" s="65" customFormat="1">
      <c r="J583" s="212"/>
      <c r="Q583" s="114"/>
      <c r="V583" s="114"/>
      <c r="Y583" s="66"/>
      <c r="Z583" s="66"/>
      <c r="AA583" s="66"/>
    </row>
    <row r="584" spans="10:27" s="65" customFormat="1">
      <c r="J584" s="212"/>
      <c r="Q584" s="114"/>
      <c r="V584" s="114"/>
      <c r="Y584" s="66"/>
      <c r="Z584" s="66"/>
      <c r="AA584" s="66"/>
    </row>
    <row r="585" spans="10:27" s="65" customFormat="1">
      <c r="J585" s="212"/>
      <c r="Q585" s="114"/>
      <c r="V585" s="114"/>
      <c r="Y585" s="66"/>
      <c r="Z585" s="66"/>
      <c r="AA585" s="66"/>
    </row>
    <row r="586" spans="10:27" s="65" customFormat="1">
      <c r="J586" s="212"/>
      <c r="Q586" s="114"/>
      <c r="V586" s="114"/>
      <c r="Y586" s="66"/>
      <c r="Z586" s="66"/>
      <c r="AA586" s="66"/>
    </row>
    <row r="587" spans="10:27" s="65" customFormat="1">
      <c r="J587" s="212"/>
      <c r="Q587" s="114"/>
      <c r="V587" s="114"/>
      <c r="Y587" s="66"/>
      <c r="Z587" s="66"/>
      <c r="AA587" s="66"/>
    </row>
    <row r="588" spans="10:27" s="65" customFormat="1">
      <c r="J588" s="212"/>
      <c r="Q588" s="114"/>
      <c r="V588" s="114"/>
      <c r="Y588" s="66"/>
      <c r="Z588" s="66"/>
      <c r="AA588" s="66"/>
    </row>
    <row r="589" spans="10:27" s="65" customFormat="1">
      <c r="J589" s="212"/>
      <c r="Q589" s="114"/>
      <c r="V589" s="114"/>
      <c r="Y589" s="66"/>
      <c r="Z589" s="66"/>
      <c r="AA589" s="66"/>
    </row>
    <row r="590" spans="10:27" s="65" customFormat="1">
      <c r="J590" s="212"/>
      <c r="Q590" s="114"/>
      <c r="V590" s="114"/>
      <c r="Y590" s="66"/>
      <c r="Z590" s="66"/>
      <c r="AA590" s="66"/>
    </row>
    <row r="591" spans="10:27" s="65" customFormat="1">
      <c r="J591" s="212"/>
      <c r="Q591" s="114"/>
      <c r="V591" s="114"/>
      <c r="Y591" s="66"/>
      <c r="Z591" s="66"/>
      <c r="AA591" s="66"/>
    </row>
    <row r="592" spans="10:27" s="65" customFormat="1">
      <c r="J592" s="212"/>
      <c r="Q592" s="114"/>
      <c r="V592" s="114"/>
      <c r="Y592" s="66"/>
      <c r="Z592" s="66"/>
      <c r="AA592" s="66"/>
    </row>
    <row r="593" spans="10:27" s="65" customFormat="1">
      <c r="J593" s="212"/>
      <c r="Q593" s="114"/>
      <c r="V593" s="114"/>
      <c r="Y593" s="66"/>
      <c r="Z593" s="66"/>
      <c r="AA593" s="66"/>
    </row>
    <row r="594" spans="10:27" s="65" customFormat="1">
      <c r="J594" s="212"/>
      <c r="Q594" s="114"/>
      <c r="V594" s="114"/>
      <c r="Y594" s="66"/>
      <c r="Z594" s="66"/>
      <c r="AA594" s="66"/>
    </row>
    <row r="595" spans="10:27" s="65" customFormat="1">
      <c r="J595" s="212"/>
      <c r="Q595" s="114"/>
      <c r="V595" s="114"/>
      <c r="Y595" s="66"/>
      <c r="Z595" s="66"/>
      <c r="AA595" s="66"/>
    </row>
    <row r="596" spans="10:27" s="65" customFormat="1">
      <c r="J596" s="212"/>
      <c r="Q596" s="114"/>
      <c r="V596" s="114"/>
      <c r="Y596" s="66"/>
      <c r="Z596" s="66"/>
      <c r="AA596" s="66"/>
    </row>
    <row r="597" spans="10:27" s="65" customFormat="1">
      <c r="J597" s="212"/>
      <c r="Q597" s="114"/>
      <c r="V597" s="114"/>
      <c r="Y597" s="66"/>
      <c r="Z597" s="66"/>
      <c r="AA597" s="66"/>
    </row>
    <row r="598" spans="10:27" s="65" customFormat="1">
      <c r="J598" s="212"/>
      <c r="Q598" s="114"/>
      <c r="V598" s="114"/>
      <c r="Y598" s="66"/>
      <c r="Z598" s="66"/>
      <c r="AA598" s="66"/>
    </row>
    <row r="599" spans="10:27" s="65" customFormat="1">
      <c r="J599" s="212"/>
      <c r="Q599" s="114"/>
      <c r="V599" s="114"/>
      <c r="Y599" s="66"/>
      <c r="Z599" s="66"/>
      <c r="AA599" s="66"/>
    </row>
    <row r="600" spans="10:27" s="65" customFormat="1">
      <c r="J600" s="212"/>
      <c r="Q600" s="114"/>
      <c r="V600" s="114"/>
      <c r="Y600" s="66"/>
      <c r="Z600" s="66"/>
      <c r="AA600" s="66"/>
    </row>
    <row r="601" spans="10:27" s="65" customFormat="1">
      <c r="J601" s="212"/>
      <c r="Q601" s="114"/>
      <c r="V601" s="114"/>
      <c r="Y601" s="66"/>
      <c r="Z601" s="66"/>
      <c r="AA601" s="66"/>
    </row>
    <row r="602" spans="10:27" s="65" customFormat="1">
      <c r="J602" s="212"/>
      <c r="Q602" s="114"/>
      <c r="V602" s="114"/>
      <c r="Y602" s="66"/>
      <c r="Z602" s="66"/>
      <c r="AA602" s="66"/>
    </row>
    <row r="603" spans="10:27" s="65" customFormat="1">
      <c r="J603" s="212"/>
      <c r="Q603" s="114"/>
      <c r="V603" s="114"/>
      <c r="Y603" s="66"/>
      <c r="Z603" s="66"/>
      <c r="AA603" s="66"/>
    </row>
    <row r="604" spans="10:27" s="65" customFormat="1">
      <c r="J604" s="212"/>
      <c r="Q604" s="114"/>
      <c r="V604" s="114"/>
      <c r="Y604" s="66"/>
      <c r="Z604" s="66"/>
      <c r="AA604" s="66"/>
    </row>
    <row r="605" spans="10:27" s="65" customFormat="1">
      <c r="J605" s="212"/>
      <c r="Q605" s="114"/>
      <c r="V605" s="114"/>
      <c r="Y605" s="66"/>
      <c r="Z605" s="66"/>
      <c r="AA605" s="66"/>
    </row>
    <row r="606" spans="10:27" s="65" customFormat="1">
      <c r="J606" s="212"/>
      <c r="Q606" s="114"/>
      <c r="V606" s="114"/>
      <c r="Y606" s="66"/>
      <c r="Z606" s="66"/>
      <c r="AA606" s="66"/>
    </row>
    <row r="607" spans="10:27" s="65" customFormat="1">
      <c r="J607" s="212"/>
      <c r="Q607" s="114"/>
      <c r="V607" s="114"/>
      <c r="Y607" s="66"/>
      <c r="Z607" s="66"/>
      <c r="AA607" s="66"/>
    </row>
    <row r="608" spans="10:27" s="65" customFormat="1">
      <c r="J608" s="212"/>
      <c r="Q608" s="114"/>
      <c r="V608" s="114"/>
      <c r="Y608" s="66"/>
      <c r="Z608" s="66"/>
      <c r="AA608" s="66"/>
    </row>
    <row r="609" spans="10:27" s="65" customFormat="1">
      <c r="J609" s="212"/>
      <c r="Q609" s="114"/>
      <c r="V609" s="114"/>
      <c r="Y609" s="66"/>
      <c r="Z609" s="66"/>
      <c r="AA609" s="66"/>
    </row>
    <row r="610" spans="10:27" s="65" customFormat="1">
      <c r="J610" s="212"/>
      <c r="Q610" s="114"/>
      <c r="V610" s="114"/>
      <c r="Y610" s="66"/>
      <c r="Z610" s="66"/>
      <c r="AA610" s="66"/>
    </row>
    <row r="611" spans="10:27" s="65" customFormat="1">
      <c r="J611" s="212"/>
      <c r="Q611" s="114"/>
      <c r="V611" s="114"/>
      <c r="Y611" s="66"/>
      <c r="Z611" s="66"/>
      <c r="AA611" s="66"/>
    </row>
    <row r="612" spans="10:27" s="65" customFormat="1">
      <c r="J612" s="212"/>
      <c r="Q612" s="114"/>
      <c r="V612" s="114"/>
      <c r="Y612" s="66"/>
      <c r="Z612" s="66"/>
      <c r="AA612" s="66"/>
    </row>
    <row r="613" spans="10:27" s="65" customFormat="1">
      <c r="J613" s="212"/>
      <c r="Q613" s="114"/>
      <c r="V613" s="114"/>
      <c r="Y613" s="66"/>
      <c r="Z613" s="66"/>
      <c r="AA613" s="66"/>
    </row>
    <row r="614" spans="10:27" s="65" customFormat="1">
      <c r="J614" s="212"/>
      <c r="Q614" s="114"/>
      <c r="V614" s="114"/>
      <c r="Y614" s="66"/>
      <c r="Z614" s="66"/>
      <c r="AA614" s="66"/>
    </row>
    <row r="615" spans="10:27" s="65" customFormat="1">
      <c r="J615" s="212"/>
      <c r="Q615" s="114"/>
      <c r="V615" s="114"/>
      <c r="Y615" s="66"/>
      <c r="Z615" s="66"/>
      <c r="AA615" s="66"/>
    </row>
    <row r="616" spans="10:27" s="65" customFormat="1">
      <c r="J616" s="212"/>
      <c r="Q616" s="114"/>
      <c r="V616" s="114"/>
      <c r="Y616" s="66"/>
      <c r="Z616" s="66"/>
      <c r="AA616" s="66"/>
    </row>
    <row r="617" spans="10:27" s="65" customFormat="1">
      <c r="J617" s="212"/>
      <c r="Q617" s="114"/>
      <c r="V617" s="114"/>
      <c r="Y617" s="66"/>
      <c r="Z617" s="66"/>
      <c r="AA617" s="66"/>
    </row>
    <row r="618" spans="10:27" s="65" customFormat="1">
      <c r="J618" s="212"/>
      <c r="Q618" s="114"/>
      <c r="V618" s="114"/>
      <c r="Y618" s="66"/>
      <c r="Z618" s="66"/>
      <c r="AA618" s="66"/>
    </row>
    <row r="619" spans="10:27" s="65" customFormat="1">
      <c r="J619" s="212"/>
      <c r="Q619" s="114"/>
      <c r="V619" s="114"/>
      <c r="Y619" s="66"/>
      <c r="Z619" s="66"/>
      <c r="AA619" s="66"/>
    </row>
    <row r="620" spans="10:27" s="65" customFormat="1">
      <c r="J620" s="212"/>
      <c r="Q620" s="114"/>
      <c r="V620" s="114"/>
      <c r="Y620" s="66"/>
      <c r="Z620" s="66"/>
      <c r="AA620" s="66"/>
    </row>
    <row r="621" spans="10:27" s="65" customFormat="1">
      <c r="J621" s="212"/>
      <c r="Q621" s="114"/>
      <c r="V621" s="114"/>
      <c r="Y621" s="66"/>
      <c r="Z621" s="66"/>
      <c r="AA621" s="66"/>
    </row>
    <row r="622" spans="10:27" s="65" customFormat="1">
      <c r="J622" s="212"/>
      <c r="Q622" s="114"/>
      <c r="V622" s="114"/>
      <c r="Y622" s="66"/>
      <c r="Z622" s="66"/>
      <c r="AA622" s="66"/>
    </row>
    <row r="623" spans="10:27" s="65" customFormat="1">
      <c r="J623" s="212"/>
      <c r="Q623" s="114"/>
      <c r="V623" s="114"/>
      <c r="Y623" s="66"/>
      <c r="Z623" s="66"/>
      <c r="AA623" s="66"/>
    </row>
    <row r="624" spans="10:27" s="65" customFormat="1">
      <c r="J624" s="212"/>
      <c r="Q624" s="114"/>
      <c r="V624" s="114"/>
      <c r="Y624" s="66"/>
      <c r="Z624" s="66"/>
      <c r="AA624" s="66"/>
    </row>
    <row r="625" spans="10:27" s="65" customFormat="1">
      <c r="J625" s="212"/>
      <c r="Q625" s="114"/>
      <c r="V625" s="114"/>
      <c r="Y625" s="66"/>
      <c r="Z625" s="66"/>
      <c r="AA625" s="66"/>
    </row>
    <row r="626" spans="10:27" s="65" customFormat="1">
      <c r="J626" s="212"/>
      <c r="Q626" s="114"/>
      <c r="V626" s="114"/>
      <c r="Y626" s="66"/>
      <c r="Z626" s="66"/>
      <c r="AA626" s="66"/>
    </row>
    <row r="627" spans="10:27" s="65" customFormat="1">
      <c r="J627" s="212"/>
      <c r="Q627" s="114"/>
      <c r="V627" s="114"/>
      <c r="Y627" s="66"/>
      <c r="Z627" s="66"/>
      <c r="AA627" s="66"/>
    </row>
    <row r="628" spans="10:27" s="65" customFormat="1">
      <c r="J628" s="212"/>
      <c r="Q628" s="114"/>
      <c r="V628" s="114"/>
      <c r="Y628" s="66"/>
      <c r="Z628" s="66"/>
      <c r="AA628" s="66"/>
    </row>
    <row r="629" spans="10:27" s="65" customFormat="1">
      <c r="J629" s="212"/>
      <c r="Q629" s="114"/>
      <c r="V629" s="114"/>
      <c r="Y629" s="66"/>
      <c r="Z629" s="66"/>
      <c r="AA629" s="66"/>
    </row>
    <row r="630" spans="10:27" s="65" customFormat="1">
      <c r="J630" s="212"/>
      <c r="Q630" s="114"/>
      <c r="V630" s="114"/>
      <c r="Y630" s="66"/>
      <c r="Z630" s="66"/>
      <c r="AA630" s="66"/>
    </row>
    <row r="631" spans="10:27" s="65" customFormat="1">
      <c r="J631" s="212"/>
      <c r="Q631" s="114"/>
      <c r="V631" s="114"/>
      <c r="Y631" s="66"/>
      <c r="Z631" s="66"/>
      <c r="AA631" s="66"/>
    </row>
    <row r="632" spans="10:27" s="65" customFormat="1">
      <c r="J632" s="212"/>
      <c r="Q632" s="114"/>
      <c r="V632" s="114"/>
      <c r="Y632" s="66"/>
      <c r="Z632" s="66"/>
      <c r="AA632" s="66"/>
    </row>
    <row r="633" spans="10:27" s="65" customFormat="1">
      <c r="J633" s="212"/>
      <c r="Q633" s="114"/>
      <c r="V633" s="114"/>
      <c r="Y633" s="66"/>
      <c r="Z633" s="66"/>
      <c r="AA633" s="66"/>
    </row>
    <row r="634" spans="10:27" s="65" customFormat="1">
      <c r="J634" s="212"/>
      <c r="Q634" s="114"/>
      <c r="V634" s="114"/>
      <c r="Y634" s="66"/>
      <c r="Z634" s="66"/>
      <c r="AA634" s="66"/>
    </row>
    <row r="635" spans="10:27" s="65" customFormat="1">
      <c r="J635" s="212"/>
      <c r="Q635" s="114"/>
      <c r="V635" s="114"/>
      <c r="Y635" s="66"/>
      <c r="Z635" s="66"/>
      <c r="AA635" s="66"/>
    </row>
    <row r="636" spans="10:27" s="65" customFormat="1">
      <c r="J636" s="212"/>
      <c r="Q636" s="114"/>
      <c r="V636" s="114"/>
      <c r="Y636" s="66"/>
      <c r="Z636" s="66"/>
      <c r="AA636" s="66"/>
    </row>
    <row r="637" spans="10:27" s="65" customFormat="1">
      <c r="J637" s="212"/>
      <c r="Q637" s="114"/>
      <c r="V637" s="114"/>
      <c r="Y637" s="66"/>
      <c r="Z637" s="66"/>
      <c r="AA637" s="66"/>
    </row>
    <row r="638" spans="10:27" s="65" customFormat="1">
      <c r="J638" s="212"/>
      <c r="Q638" s="114"/>
      <c r="V638" s="114"/>
      <c r="Y638" s="66"/>
      <c r="Z638" s="66"/>
      <c r="AA638" s="66"/>
    </row>
    <row r="639" spans="10:27" s="65" customFormat="1">
      <c r="J639" s="212"/>
      <c r="Q639" s="114"/>
      <c r="V639" s="114"/>
      <c r="Y639" s="66"/>
      <c r="Z639" s="66"/>
      <c r="AA639" s="66"/>
    </row>
    <row r="640" spans="10:27" s="65" customFormat="1">
      <c r="J640" s="212"/>
      <c r="Q640" s="114"/>
      <c r="V640" s="114"/>
      <c r="Y640" s="66"/>
      <c r="Z640" s="66"/>
      <c r="AA640" s="66"/>
    </row>
    <row r="641" spans="10:27" s="65" customFormat="1">
      <c r="J641" s="212"/>
      <c r="Q641" s="114"/>
      <c r="V641" s="114"/>
      <c r="Y641" s="66"/>
      <c r="Z641" s="66"/>
      <c r="AA641" s="66"/>
    </row>
    <row r="642" spans="10:27" s="65" customFormat="1">
      <c r="J642" s="212"/>
      <c r="Q642" s="114"/>
      <c r="V642" s="114"/>
      <c r="Y642" s="66"/>
      <c r="Z642" s="66"/>
      <c r="AA642" s="66"/>
    </row>
    <row r="643" spans="10:27" s="65" customFormat="1">
      <c r="J643" s="212"/>
      <c r="Q643" s="114"/>
      <c r="V643" s="114"/>
      <c r="Y643" s="66"/>
      <c r="Z643" s="66"/>
      <c r="AA643" s="66"/>
    </row>
    <row r="644" spans="10:27" s="65" customFormat="1">
      <c r="J644" s="212"/>
      <c r="Q644" s="114"/>
      <c r="V644" s="114"/>
      <c r="Y644" s="66"/>
      <c r="Z644" s="66"/>
      <c r="AA644" s="66"/>
    </row>
    <row r="645" spans="10:27" s="65" customFormat="1">
      <c r="J645" s="212"/>
      <c r="Q645" s="114"/>
      <c r="V645" s="114"/>
      <c r="Y645" s="66"/>
      <c r="Z645" s="66"/>
      <c r="AA645" s="66"/>
    </row>
    <row r="646" spans="10:27" s="65" customFormat="1">
      <c r="J646" s="212"/>
      <c r="Q646" s="114"/>
      <c r="V646" s="114"/>
      <c r="Y646" s="66"/>
      <c r="Z646" s="66"/>
      <c r="AA646" s="66"/>
    </row>
    <row r="647" spans="10:27" s="65" customFormat="1">
      <c r="J647" s="212"/>
      <c r="Q647" s="114"/>
      <c r="V647" s="114"/>
      <c r="Y647" s="66"/>
      <c r="Z647" s="66"/>
      <c r="AA647" s="66"/>
    </row>
    <row r="648" spans="10:27" s="65" customFormat="1">
      <c r="J648" s="212"/>
      <c r="Q648" s="114"/>
      <c r="V648" s="114"/>
      <c r="Y648" s="66"/>
      <c r="Z648" s="66"/>
      <c r="AA648" s="66"/>
    </row>
    <row r="649" spans="10:27" s="65" customFormat="1">
      <c r="J649" s="212"/>
      <c r="Q649" s="114"/>
      <c r="V649" s="114"/>
      <c r="Y649" s="66"/>
      <c r="Z649" s="66"/>
      <c r="AA649" s="66"/>
    </row>
    <row r="650" spans="10:27" s="65" customFormat="1">
      <c r="J650" s="212"/>
      <c r="Q650" s="114"/>
      <c r="V650" s="114"/>
      <c r="Y650" s="66"/>
      <c r="Z650" s="66"/>
      <c r="AA650" s="66"/>
    </row>
    <row r="651" spans="10:27" s="65" customFormat="1">
      <c r="J651" s="212"/>
      <c r="Q651" s="114"/>
      <c r="V651" s="114"/>
      <c r="Y651" s="66"/>
      <c r="Z651" s="66"/>
      <c r="AA651" s="66"/>
    </row>
    <row r="652" spans="10:27" s="65" customFormat="1">
      <c r="J652" s="212"/>
      <c r="Q652" s="114"/>
      <c r="V652" s="114"/>
      <c r="Y652" s="66"/>
      <c r="Z652" s="66"/>
      <c r="AA652" s="66"/>
    </row>
    <row r="653" spans="10:27" s="65" customFormat="1">
      <c r="J653" s="212"/>
      <c r="Q653" s="114"/>
      <c r="V653" s="114"/>
      <c r="Y653" s="66"/>
      <c r="Z653" s="66"/>
      <c r="AA653" s="66"/>
    </row>
    <row r="654" spans="10:27" s="65" customFormat="1">
      <c r="J654" s="212"/>
      <c r="Q654" s="114"/>
      <c r="V654" s="114"/>
      <c r="Y654" s="66"/>
      <c r="Z654" s="66"/>
      <c r="AA654" s="66"/>
    </row>
    <row r="655" spans="10:27" s="65" customFormat="1">
      <c r="J655" s="212"/>
      <c r="Q655" s="114"/>
      <c r="V655" s="114"/>
      <c r="Y655" s="66"/>
      <c r="Z655" s="66"/>
      <c r="AA655" s="66"/>
    </row>
    <row r="656" spans="10:27" s="65" customFormat="1">
      <c r="J656" s="212"/>
      <c r="Q656" s="114"/>
      <c r="V656" s="114"/>
      <c r="Y656" s="66"/>
      <c r="Z656" s="66"/>
      <c r="AA656" s="66"/>
    </row>
    <row r="657" spans="10:27" s="65" customFormat="1">
      <c r="J657" s="212"/>
      <c r="Q657" s="114"/>
      <c r="V657" s="114"/>
      <c r="Y657" s="66"/>
      <c r="Z657" s="66"/>
      <c r="AA657" s="66"/>
    </row>
    <row r="658" spans="10:27" s="65" customFormat="1">
      <c r="J658" s="212"/>
      <c r="Q658" s="114"/>
      <c r="V658" s="114"/>
      <c r="Y658" s="66"/>
      <c r="Z658" s="66"/>
      <c r="AA658" s="66"/>
    </row>
    <row r="659" spans="10:27" s="65" customFormat="1">
      <c r="J659" s="212"/>
      <c r="Q659" s="114"/>
      <c r="V659" s="114"/>
      <c r="Y659" s="66"/>
      <c r="Z659" s="66"/>
      <c r="AA659" s="66"/>
    </row>
    <row r="660" spans="10:27" s="65" customFormat="1">
      <c r="J660" s="212"/>
      <c r="Q660" s="114"/>
      <c r="V660" s="114"/>
      <c r="Y660" s="66"/>
      <c r="Z660" s="66"/>
      <c r="AA660" s="66"/>
    </row>
    <row r="661" spans="10:27" s="65" customFormat="1">
      <c r="J661" s="212"/>
      <c r="Q661" s="114"/>
      <c r="V661" s="114"/>
      <c r="Y661" s="66"/>
      <c r="Z661" s="66"/>
      <c r="AA661" s="66"/>
    </row>
    <row r="662" spans="10:27" s="65" customFormat="1">
      <c r="J662" s="212"/>
      <c r="Q662" s="114"/>
      <c r="V662" s="114"/>
      <c r="Y662" s="66"/>
      <c r="Z662" s="66"/>
      <c r="AA662" s="66"/>
    </row>
    <row r="663" spans="10:27" s="65" customFormat="1">
      <c r="J663" s="212"/>
      <c r="Q663" s="114"/>
      <c r="V663" s="114"/>
      <c r="Y663" s="66"/>
      <c r="Z663" s="66"/>
      <c r="AA663" s="66"/>
    </row>
    <row r="664" spans="10:27" s="65" customFormat="1">
      <c r="J664" s="212"/>
      <c r="Q664" s="114"/>
      <c r="V664" s="114"/>
      <c r="Y664" s="66"/>
      <c r="Z664" s="66"/>
      <c r="AA664" s="66"/>
    </row>
    <row r="665" spans="10:27" s="65" customFormat="1">
      <c r="J665" s="212"/>
      <c r="Q665" s="114"/>
      <c r="V665" s="114"/>
      <c r="Y665" s="66"/>
      <c r="Z665" s="66"/>
      <c r="AA665" s="66"/>
    </row>
    <row r="666" spans="10:27" s="65" customFormat="1">
      <c r="J666" s="212"/>
      <c r="Q666" s="114"/>
      <c r="V666" s="114"/>
      <c r="Y666" s="66"/>
      <c r="Z666" s="66"/>
      <c r="AA666" s="66"/>
    </row>
    <row r="667" spans="10:27" s="65" customFormat="1">
      <c r="J667" s="212"/>
      <c r="Q667" s="114"/>
      <c r="V667" s="114"/>
      <c r="Y667" s="66"/>
      <c r="Z667" s="66"/>
      <c r="AA667" s="66"/>
    </row>
    <row r="668" spans="10:27" s="65" customFormat="1">
      <c r="J668" s="212"/>
      <c r="Q668" s="114"/>
      <c r="V668" s="114"/>
      <c r="Y668" s="66"/>
      <c r="Z668" s="66"/>
      <c r="AA668" s="66"/>
    </row>
    <row r="669" spans="10:27" s="65" customFormat="1">
      <c r="J669" s="212"/>
      <c r="Q669" s="114"/>
      <c r="V669" s="114"/>
      <c r="Y669" s="66"/>
      <c r="Z669" s="66"/>
      <c r="AA669" s="66"/>
    </row>
    <row r="670" spans="10:27" s="65" customFormat="1">
      <c r="J670" s="212"/>
      <c r="Q670" s="114"/>
      <c r="V670" s="114"/>
      <c r="Y670" s="66"/>
      <c r="Z670" s="66"/>
      <c r="AA670" s="66"/>
    </row>
    <row r="671" spans="10:27" s="65" customFormat="1">
      <c r="J671" s="212"/>
      <c r="Q671" s="114"/>
      <c r="V671" s="114"/>
      <c r="Y671" s="66"/>
      <c r="Z671" s="66"/>
      <c r="AA671" s="66"/>
    </row>
    <row r="672" spans="10:27" s="65" customFormat="1">
      <c r="J672" s="212"/>
      <c r="Q672" s="114"/>
      <c r="V672" s="114"/>
      <c r="Y672" s="66"/>
      <c r="Z672" s="66"/>
      <c r="AA672" s="66"/>
    </row>
    <row r="673" spans="10:27" s="65" customFormat="1">
      <c r="J673" s="212"/>
      <c r="Q673" s="114"/>
      <c r="V673" s="114"/>
      <c r="Y673" s="66"/>
      <c r="Z673" s="66"/>
      <c r="AA673" s="66"/>
    </row>
    <row r="674" spans="10:27" s="65" customFormat="1">
      <c r="J674" s="212"/>
      <c r="Q674" s="114"/>
      <c r="V674" s="114"/>
      <c r="Y674" s="66"/>
      <c r="Z674" s="66"/>
      <c r="AA674" s="66"/>
    </row>
    <row r="675" spans="10:27" s="65" customFormat="1">
      <c r="J675" s="212"/>
      <c r="Q675" s="114"/>
      <c r="V675" s="114"/>
      <c r="Y675" s="66"/>
      <c r="Z675" s="66"/>
      <c r="AA675" s="66"/>
    </row>
    <row r="676" spans="10:27" s="65" customFormat="1">
      <c r="J676" s="212"/>
      <c r="Q676" s="114"/>
      <c r="V676" s="114"/>
      <c r="Y676" s="66"/>
      <c r="Z676" s="66"/>
      <c r="AA676" s="66"/>
    </row>
    <row r="677" spans="10:27" s="65" customFormat="1">
      <c r="J677" s="212"/>
      <c r="Q677" s="114"/>
      <c r="V677" s="114"/>
      <c r="Y677" s="66"/>
      <c r="Z677" s="66"/>
      <c r="AA677" s="66"/>
    </row>
    <row r="678" spans="10:27" s="65" customFormat="1">
      <c r="J678" s="212"/>
      <c r="Q678" s="114"/>
      <c r="V678" s="114"/>
      <c r="Y678" s="66"/>
      <c r="Z678" s="66"/>
      <c r="AA678" s="66"/>
    </row>
    <row r="679" spans="10:27" s="65" customFormat="1">
      <c r="J679" s="212"/>
      <c r="Q679" s="114"/>
      <c r="V679" s="114"/>
      <c r="Y679" s="66"/>
      <c r="Z679" s="66"/>
      <c r="AA679" s="66"/>
    </row>
    <row r="680" spans="10:27" s="65" customFormat="1">
      <c r="J680" s="212"/>
      <c r="Q680" s="114"/>
      <c r="V680" s="114"/>
      <c r="Y680" s="66"/>
      <c r="Z680" s="66"/>
      <c r="AA680" s="66"/>
    </row>
    <row r="681" spans="10:27" s="65" customFormat="1">
      <c r="J681" s="212"/>
      <c r="Q681" s="114"/>
      <c r="V681" s="114"/>
      <c r="Y681" s="66"/>
      <c r="Z681" s="66"/>
      <c r="AA681" s="66"/>
    </row>
    <row r="682" spans="10:27" s="65" customFormat="1">
      <c r="J682" s="212"/>
      <c r="Q682" s="114"/>
      <c r="V682" s="114"/>
      <c r="Y682" s="66"/>
      <c r="Z682" s="66"/>
      <c r="AA682" s="66"/>
    </row>
    <row r="683" spans="10:27" s="65" customFormat="1">
      <c r="J683" s="212"/>
      <c r="Q683" s="114"/>
      <c r="V683" s="114"/>
      <c r="Y683" s="66"/>
      <c r="Z683" s="66"/>
      <c r="AA683" s="66"/>
    </row>
    <row r="684" spans="10:27" s="65" customFormat="1">
      <c r="J684" s="212"/>
      <c r="Q684" s="114"/>
      <c r="V684" s="114"/>
      <c r="Y684" s="66"/>
      <c r="Z684" s="66"/>
      <c r="AA684" s="66"/>
    </row>
    <row r="685" spans="10:27" s="65" customFormat="1">
      <c r="J685" s="212"/>
      <c r="Q685" s="114"/>
      <c r="V685" s="114"/>
      <c r="Y685" s="66"/>
      <c r="Z685" s="66"/>
      <c r="AA685" s="66"/>
    </row>
    <row r="686" spans="10:27" s="65" customFormat="1">
      <c r="J686" s="212"/>
      <c r="Q686" s="114"/>
      <c r="V686" s="114"/>
      <c r="Y686" s="66"/>
      <c r="Z686" s="66"/>
      <c r="AA686" s="66"/>
    </row>
    <row r="687" spans="10:27" s="65" customFormat="1">
      <c r="J687" s="212"/>
      <c r="Q687" s="114"/>
      <c r="V687" s="114"/>
      <c r="Y687" s="66"/>
      <c r="Z687" s="66"/>
      <c r="AA687" s="66"/>
    </row>
    <row r="688" spans="10:27" s="65" customFormat="1">
      <c r="J688" s="212"/>
      <c r="Q688" s="114"/>
      <c r="V688" s="114"/>
      <c r="Y688" s="66"/>
      <c r="Z688" s="66"/>
      <c r="AA688" s="66"/>
    </row>
    <row r="689" spans="10:27" s="65" customFormat="1">
      <c r="J689" s="212"/>
      <c r="Q689" s="114"/>
      <c r="V689" s="114"/>
      <c r="Y689" s="66"/>
      <c r="Z689" s="66"/>
      <c r="AA689" s="66"/>
    </row>
    <row r="690" spans="10:27" s="65" customFormat="1">
      <c r="J690" s="212"/>
      <c r="Q690" s="114"/>
      <c r="V690" s="114"/>
      <c r="Y690" s="66"/>
      <c r="Z690" s="66"/>
      <c r="AA690" s="66"/>
    </row>
    <row r="691" spans="10:27" s="65" customFormat="1">
      <c r="J691" s="212"/>
      <c r="Q691" s="114"/>
      <c r="V691" s="114"/>
      <c r="Y691" s="66"/>
      <c r="Z691" s="66"/>
      <c r="AA691" s="66"/>
    </row>
    <row r="692" spans="10:27" s="65" customFormat="1">
      <c r="J692" s="212"/>
      <c r="Q692" s="114"/>
      <c r="V692" s="114"/>
      <c r="Y692" s="66"/>
      <c r="Z692" s="66"/>
      <c r="AA692" s="66"/>
    </row>
    <row r="693" spans="10:27" s="65" customFormat="1">
      <c r="J693" s="212"/>
      <c r="Q693" s="114"/>
      <c r="V693" s="114"/>
      <c r="Y693" s="66"/>
      <c r="Z693" s="66"/>
      <c r="AA693" s="66"/>
    </row>
    <row r="694" spans="10:27" s="65" customFormat="1">
      <c r="J694" s="212"/>
      <c r="Q694" s="114"/>
      <c r="V694" s="114"/>
      <c r="Y694" s="66"/>
      <c r="Z694" s="66"/>
      <c r="AA694" s="66"/>
    </row>
    <row r="695" spans="10:27" s="65" customFormat="1">
      <c r="J695" s="212"/>
      <c r="Q695" s="114"/>
      <c r="V695" s="114"/>
      <c r="Y695" s="66"/>
      <c r="Z695" s="66"/>
      <c r="AA695" s="66"/>
    </row>
    <row r="696" spans="10:27" s="65" customFormat="1">
      <c r="J696" s="212"/>
      <c r="Q696" s="114"/>
      <c r="V696" s="114"/>
      <c r="Y696" s="66"/>
      <c r="Z696" s="66"/>
      <c r="AA696" s="66"/>
    </row>
    <row r="697" spans="10:27" s="65" customFormat="1">
      <c r="J697" s="212"/>
      <c r="Q697" s="114"/>
      <c r="V697" s="114"/>
      <c r="Y697" s="66"/>
      <c r="Z697" s="66"/>
      <c r="AA697" s="66"/>
    </row>
    <row r="698" spans="10:27" s="65" customFormat="1">
      <c r="J698" s="212"/>
      <c r="Q698" s="114"/>
      <c r="V698" s="114"/>
      <c r="Y698" s="66"/>
      <c r="Z698" s="66"/>
      <c r="AA698" s="66"/>
    </row>
    <row r="699" spans="10:27" s="65" customFormat="1">
      <c r="J699" s="212"/>
      <c r="Q699" s="114"/>
      <c r="V699" s="114"/>
      <c r="Y699" s="66"/>
      <c r="Z699" s="66"/>
      <c r="AA699" s="66"/>
    </row>
    <row r="700" spans="10:27" s="65" customFormat="1">
      <c r="J700" s="212"/>
      <c r="Q700" s="114"/>
      <c r="V700" s="114"/>
      <c r="Y700" s="66"/>
      <c r="Z700" s="66"/>
      <c r="AA700" s="66"/>
    </row>
    <row r="701" spans="10:27" s="65" customFormat="1">
      <c r="J701" s="212"/>
      <c r="Q701" s="114"/>
      <c r="V701" s="114"/>
      <c r="Y701" s="66"/>
      <c r="Z701" s="66"/>
      <c r="AA701" s="66"/>
    </row>
    <row r="702" spans="10:27" s="65" customFormat="1">
      <c r="J702" s="212"/>
      <c r="Q702" s="114"/>
      <c r="V702" s="114"/>
      <c r="Y702" s="66"/>
      <c r="Z702" s="66"/>
      <c r="AA702" s="66"/>
    </row>
    <row r="703" spans="10:27" s="65" customFormat="1">
      <c r="J703" s="212"/>
      <c r="Q703" s="114"/>
      <c r="V703" s="114"/>
      <c r="Y703" s="66"/>
      <c r="Z703" s="66"/>
      <c r="AA703" s="66"/>
    </row>
    <row r="704" spans="10:27" s="65" customFormat="1">
      <c r="J704" s="212"/>
      <c r="Q704" s="114"/>
      <c r="V704" s="114"/>
      <c r="Y704" s="66"/>
      <c r="Z704" s="66"/>
      <c r="AA704" s="66"/>
    </row>
    <row r="705" spans="10:27" s="65" customFormat="1">
      <c r="J705" s="212"/>
      <c r="Q705" s="114"/>
      <c r="V705" s="114"/>
      <c r="Y705" s="66"/>
      <c r="Z705" s="66"/>
      <c r="AA705" s="66"/>
    </row>
    <row r="706" spans="10:27" s="65" customFormat="1">
      <c r="J706" s="212"/>
      <c r="Q706" s="114"/>
      <c r="V706" s="114"/>
      <c r="Y706" s="66"/>
      <c r="Z706" s="66"/>
      <c r="AA706" s="66"/>
    </row>
    <row r="707" spans="10:27" s="65" customFormat="1">
      <c r="J707" s="212"/>
      <c r="Q707" s="114"/>
      <c r="V707" s="114"/>
      <c r="Y707" s="66"/>
      <c r="Z707" s="66"/>
      <c r="AA707" s="66"/>
    </row>
    <row r="708" spans="10:27" s="65" customFormat="1">
      <c r="J708" s="212"/>
      <c r="Q708" s="114"/>
      <c r="V708" s="114"/>
      <c r="Y708" s="66"/>
      <c r="Z708" s="66"/>
      <c r="AA708" s="66"/>
    </row>
    <row r="709" spans="10:27" s="65" customFormat="1">
      <c r="J709" s="212"/>
      <c r="Q709" s="114"/>
      <c r="V709" s="114"/>
      <c r="Y709" s="66"/>
      <c r="Z709" s="66"/>
      <c r="AA709" s="66"/>
    </row>
    <row r="710" spans="10:27" s="65" customFormat="1">
      <c r="J710" s="212"/>
      <c r="Q710" s="114"/>
      <c r="V710" s="114"/>
      <c r="Y710" s="66"/>
      <c r="Z710" s="66"/>
      <c r="AA710" s="66"/>
    </row>
    <row r="711" spans="10:27" s="65" customFormat="1">
      <c r="J711" s="212"/>
      <c r="Q711" s="114"/>
      <c r="V711" s="114"/>
      <c r="Y711" s="66"/>
      <c r="Z711" s="66"/>
      <c r="AA711" s="66"/>
    </row>
    <row r="712" spans="10:27" s="65" customFormat="1">
      <c r="J712" s="212"/>
      <c r="Q712" s="114"/>
      <c r="V712" s="114"/>
      <c r="Y712" s="66"/>
      <c r="Z712" s="66"/>
      <c r="AA712" s="66"/>
    </row>
    <row r="713" spans="10:27" s="65" customFormat="1">
      <c r="J713" s="212"/>
      <c r="Q713" s="114"/>
      <c r="V713" s="114"/>
      <c r="Y713" s="66"/>
      <c r="Z713" s="66"/>
      <c r="AA713" s="66"/>
    </row>
    <row r="714" spans="10:27" s="65" customFormat="1">
      <c r="J714" s="212"/>
      <c r="Q714" s="114"/>
      <c r="V714" s="114"/>
      <c r="Y714" s="66"/>
      <c r="Z714" s="66"/>
      <c r="AA714" s="66"/>
    </row>
    <row r="715" spans="10:27" s="65" customFormat="1">
      <c r="J715" s="212"/>
      <c r="Q715" s="114"/>
      <c r="V715" s="114"/>
      <c r="Y715" s="66"/>
      <c r="Z715" s="66"/>
      <c r="AA715" s="66"/>
    </row>
    <row r="716" spans="10:27" s="65" customFormat="1">
      <c r="J716" s="212"/>
      <c r="Q716" s="114"/>
      <c r="V716" s="114"/>
      <c r="Y716" s="66"/>
      <c r="Z716" s="66"/>
      <c r="AA716" s="66"/>
    </row>
    <row r="717" spans="10:27" s="65" customFormat="1">
      <c r="J717" s="212"/>
      <c r="Q717" s="114"/>
      <c r="V717" s="114"/>
      <c r="Y717" s="66"/>
      <c r="Z717" s="66"/>
      <c r="AA717" s="66"/>
    </row>
    <row r="718" spans="10:27" s="65" customFormat="1">
      <c r="J718" s="212"/>
      <c r="Q718" s="114"/>
      <c r="V718" s="114"/>
      <c r="Y718" s="66"/>
      <c r="Z718" s="66"/>
      <c r="AA718" s="66"/>
    </row>
    <row r="719" spans="10:27" s="65" customFormat="1">
      <c r="J719" s="212"/>
      <c r="Q719" s="114"/>
      <c r="V719" s="114"/>
      <c r="Y719" s="66"/>
      <c r="Z719" s="66"/>
      <c r="AA719" s="66"/>
    </row>
    <row r="720" spans="10:27" s="65" customFormat="1">
      <c r="J720" s="212"/>
      <c r="Q720" s="114"/>
      <c r="V720" s="114"/>
      <c r="Y720" s="66"/>
      <c r="Z720" s="66"/>
      <c r="AA720" s="66"/>
    </row>
    <row r="721" spans="10:27" s="65" customFormat="1">
      <c r="J721" s="212"/>
      <c r="Q721" s="114"/>
      <c r="V721" s="114"/>
      <c r="Y721" s="66"/>
      <c r="Z721" s="66"/>
      <c r="AA721" s="66"/>
    </row>
    <row r="722" spans="10:27" s="65" customFormat="1">
      <c r="J722" s="212"/>
      <c r="Q722" s="114"/>
      <c r="V722" s="114"/>
      <c r="Y722" s="66"/>
      <c r="Z722" s="66"/>
      <c r="AA722" s="66"/>
    </row>
    <row r="723" spans="10:27" s="65" customFormat="1">
      <c r="J723" s="212"/>
      <c r="Q723" s="114"/>
      <c r="V723" s="114"/>
      <c r="Y723" s="66"/>
      <c r="Z723" s="66"/>
      <c r="AA723" s="66"/>
    </row>
    <row r="724" spans="10:27" s="65" customFormat="1">
      <c r="J724" s="212"/>
      <c r="Q724" s="114"/>
      <c r="V724" s="114"/>
      <c r="Y724" s="66"/>
      <c r="Z724" s="66"/>
      <c r="AA724" s="66"/>
    </row>
    <row r="725" spans="10:27" s="65" customFormat="1">
      <c r="J725" s="212"/>
      <c r="Q725" s="114"/>
      <c r="V725" s="114"/>
      <c r="Y725" s="66"/>
      <c r="Z725" s="66"/>
      <c r="AA725" s="66"/>
    </row>
    <row r="726" spans="10:27" s="65" customFormat="1">
      <c r="J726" s="212"/>
      <c r="Q726" s="114"/>
      <c r="V726" s="114"/>
      <c r="Y726" s="66"/>
      <c r="Z726" s="66"/>
      <c r="AA726" s="66"/>
    </row>
    <row r="727" spans="10:27" s="65" customFormat="1">
      <c r="J727" s="212"/>
      <c r="Q727" s="114"/>
      <c r="V727" s="114"/>
      <c r="Y727" s="66"/>
      <c r="Z727" s="66"/>
      <c r="AA727" s="66"/>
    </row>
    <row r="728" spans="10:27" s="65" customFormat="1">
      <c r="J728" s="212"/>
      <c r="Q728" s="114"/>
      <c r="V728" s="114"/>
      <c r="Y728" s="66"/>
      <c r="Z728" s="66"/>
      <c r="AA728" s="66"/>
    </row>
    <row r="729" spans="10:27" s="65" customFormat="1">
      <c r="J729" s="212"/>
      <c r="Q729" s="114"/>
      <c r="V729" s="114"/>
      <c r="Y729" s="66"/>
      <c r="Z729" s="66"/>
      <c r="AA729" s="66"/>
    </row>
    <row r="730" spans="10:27" s="65" customFormat="1">
      <c r="J730" s="212"/>
      <c r="Q730" s="114"/>
      <c r="V730" s="114"/>
      <c r="Y730" s="66"/>
      <c r="Z730" s="66"/>
      <c r="AA730" s="66"/>
    </row>
    <row r="731" spans="10:27" s="65" customFormat="1">
      <c r="J731" s="212"/>
      <c r="Q731" s="114"/>
      <c r="V731" s="114"/>
      <c r="Y731" s="66"/>
      <c r="Z731" s="66"/>
      <c r="AA731" s="66"/>
    </row>
    <row r="732" spans="10:27" s="65" customFormat="1">
      <c r="J732" s="212"/>
      <c r="Q732" s="114"/>
      <c r="V732" s="114"/>
      <c r="Y732" s="66"/>
      <c r="Z732" s="66"/>
      <c r="AA732" s="66"/>
    </row>
    <row r="733" spans="10:27" s="65" customFormat="1">
      <c r="J733" s="212"/>
      <c r="Q733" s="114"/>
      <c r="V733" s="114"/>
      <c r="Y733" s="66"/>
      <c r="Z733" s="66"/>
      <c r="AA733" s="66"/>
    </row>
    <row r="734" spans="10:27" s="65" customFormat="1">
      <c r="J734" s="212"/>
      <c r="Q734" s="114"/>
      <c r="V734" s="114"/>
      <c r="Y734" s="66"/>
      <c r="Z734" s="66"/>
      <c r="AA734" s="66"/>
    </row>
    <row r="735" spans="10:27" s="65" customFormat="1">
      <c r="J735" s="212"/>
      <c r="Q735" s="114"/>
      <c r="V735" s="114"/>
      <c r="Y735" s="66"/>
      <c r="Z735" s="66"/>
      <c r="AA735" s="66"/>
    </row>
    <row r="736" spans="10:27" s="65" customFormat="1">
      <c r="J736" s="212"/>
      <c r="Q736" s="114"/>
      <c r="V736" s="114"/>
      <c r="Y736" s="66"/>
      <c r="Z736" s="66"/>
      <c r="AA736" s="66"/>
    </row>
    <row r="737" spans="10:27" s="65" customFormat="1">
      <c r="J737" s="212"/>
      <c r="Q737" s="114"/>
      <c r="V737" s="114"/>
      <c r="Y737" s="66"/>
      <c r="Z737" s="66"/>
      <c r="AA737" s="66"/>
    </row>
    <row r="738" spans="10:27" s="65" customFormat="1">
      <c r="J738" s="212"/>
      <c r="Q738" s="114"/>
      <c r="V738" s="114"/>
      <c r="Y738" s="66"/>
      <c r="Z738" s="66"/>
      <c r="AA738" s="66"/>
    </row>
    <row r="739" spans="10:27" s="65" customFormat="1">
      <c r="J739" s="212"/>
      <c r="Q739" s="114"/>
      <c r="V739" s="114"/>
      <c r="Y739" s="66"/>
      <c r="Z739" s="66"/>
      <c r="AA739" s="66"/>
    </row>
    <row r="740" spans="10:27" s="65" customFormat="1">
      <c r="J740" s="212"/>
      <c r="Q740" s="114"/>
      <c r="V740" s="114"/>
      <c r="Y740" s="66"/>
      <c r="Z740" s="66"/>
      <c r="AA740" s="66"/>
    </row>
    <row r="741" spans="10:27" s="65" customFormat="1">
      <c r="J741" s="212"/>
      <c r="Q741" s="114"/>
      <c r="V741" s="114"/>
      <c r="Y741" s="66"/>
      <c r="Z741" s="66"/>
      <c r="AA741" s="66"/>
    </row>
    <row r="742" spans="10:27" s="65" customFormat="1">
      <c r="J742" s="212"/>
      <c r="Q742" s="114"/>
      <c r="V742" s="114"/>
      <c r="Y742" s="66"/>
      <c r="Z742" s="66"/>
      <c r="AA742" s="66"/>
    </row>
    <row r="743" spans="10:27" s="65" customFormat="1">
      <c r="J743" s="212"/>
      <c r="Q743" s="114"/>
      <c r="V743" s="114"/>
      <c r="Y743" s="66"/>
      <c r="Z743" s="66"/>
      <c r="AA743" s="66"/>
    </row>
    <row r="744" spans="10:27" s="65" customFormat="1">
      <c r="J744" s="212"/>
      <c r="Q744" s="114"/>
      <c r="V744" s="114"/>
      <c r="Y744" s="66"/>
      <c r="Z744" s="66"/>
      <c r="AA744" s="66"/>
    </row>
    <row r="745" spans="10:27" s="65" customFormat="1">
      <c r="J745" s="212"/>
      <c r="Q745" s="114"/>
      <c r="V745" s="114"/>
      <c r="Y745" s="66"/>
      <c r="Z745" s="66"/>
      <c r="AA745" s="66"/>
    </row>
    <row r="746" spans="10:27" s="65" customFormat="1">
      <c r="J746" s="212"/>
      <c r="Q746" s="114"/>
      <c r="V746" s="114"/>
      <c r="Y746" s="66"/>
      <c r="Z746" s="66"/>
      <c r="AA746" s="66"/>
    </row>
    <row r="747" spans="10:27" s="65" customFormat="1">
      <c r="J747" s="212"/>
      <c r="Q747" s="114"/>
      <c r="V747" s="114"/>
      <c r="Y747" s="66"/>
      <c r="Z747" s="66"/>
      <c r="AA747" s="66"/>
    </row>
    <row r="748" spans="10:27" s="65" customFormat="1">
      <c r="J748" s="212"/>
      <c r="Q748" s="114"/>
      <c r="V748" s="114"/>
      <c r="Y748" s="66"/>
      <c r="Z748" s="66"/>
      <c r="AA748" s="66"/>
    </row>
    <row r="749" spans="10:27" s="65" customFormat="1">
      <c r="J749" s="212"/>
      <c r="Q749" s="114"/>
      <c r="V749" s="114"/>
      <c r="Y749" s="66"/>
      <c r="Z749" s="66"/>
      <c r="AA749" s="66"/>
    </row>
    <row r="750" spans="10:27" s="65" customFormat="1">
      <c r="J750" s="212"/>
      <c r="Q750" s="114"/>
      <c r="V750" s="114"/>
      <c r="Y750" s="66"/>
      <c r="Z750" s="66"/>
      <c r="AA750" s="66"/>
    </row>
    <row r="751" spans="10:27" s="65" customFormat="1">
      <c r="J751" s="212"/>
      <c r="Q751" s="114"/>
      <c r="V751" s="114"/>
      <c r="Y751" s="66"/>
      <c r="Z751" s="66"/>
      <c r="AA751" s="66"/>
    </row>
    <row r="752" spans="10:27" s="65" customFormat="1">
      <c r="J752" s="212"/>
      <c r="Q752" s="114"/>
      <c r="V752" s="114"/>
      <c r="Y752" s="66"/>
      <c r="Z752" s="66"/>
      <c r="AA752" s="66"/>
    </row>
    <row r="753" spans="10:27" s="65" customFormat="1">
      <c r="J753" s="212"/>
      <c r="Q753" s="114"/>
      <c r="V753" s="114"/>
      <c r="Y753" s="66"/>
      <c r="Z753" s="66"/>
      <c r="AA753" s="66"/>
    </row>
    <row r="754" spans="10:27" s="65" customFormat="1">
      <c r="J754" s="212"/>
      <c r="Q754" s="114"/>
      <c r="V754" s="114"/>
      <c r="Y754" s="66"/>
      <c r="Z754" s="66"/>
      <c r="AA754" s="66"/>
    </row>
    <row r="755" spans="10:27" s="65" customFormat="1">
      <c r="J755" s="212"/>
      <c r="Q755" s="114"/>
      <c r="V755" s="114"/>
      <c r="Y755" s="66"/>
      <c r="Z755" s="66"/>
      <c r="AA755" s="66"/>
    </row>
    <row r="756" spans="10:27" s="65" customFormat="1">
      <c r="J756" s="212"/>
      <c r="Q756" s="114"/>
      <c r="V756" s="114"/>
      <c r="Y756" s="66"/>
      <c r="Z756" s="66"/>
      <c r="AA756" s="66"/>
    </row>
    <row r="757" spans="10:27" s="65" customFormat="1">
      <c r="J757" s="212"/>
      <c r="Q757" s="114"/>
      <c r="V757" s="114"/>
      <c r="Y757" s="66"/>
      <c r="Z757" s="66"/>
      <c r="AA757" s="66"/>
    </row>
    <row r="758" spans="10:27" s="65" customFormat="1">
      <c r="J758" s="212"/>
      <c r="Q758" s="114"/>
      <c r="V758" s="114"/>
      <c r="Y758" s="66"/>
      <c r="Z758" s="66"/>
      <c r="AA758" s="66"/>
    </row>
    <row r="759" spans="10:27" s="65" customFormat="1">
      <c r="J759" s="212"/>
      <c r="Q759" s="114"/>
      <c r="V759" s="114"/>
      <c r="Y759" s="66"/>
      <c r="Z759" s="66"/>
      <c r="AA759" s="66"/>
    </row>
    <row r="760" spans="10:27" s="65" customFormat="1">
      <c r="J760" s="212"/>
      <c r="Q760" s="114"/>
      <c r="V760" s="114"/>
      <c r="Y760" s="66"/>
      <c r="Z760" s="66"/>
      <c r="AA760" s="66"/>
    </row>
    <row r="761" spans="10:27" s="65" customFormat="1">
      <c r="J761" s="212"/>
      <c r="Q761" s="114"/>
      <c r="V761" s="114"/>
      <c r="Y761" s="66"/>
      <c r="Z761" s="66"/>
      <c r="AA761" s="66"/>
    </row>
    <row r="762" spans="10:27" s="65" customFormat="1">
      <c r="J762" s="212"/>
      <c r="Q762" s="114"/>
      <c r="V762" s="114"/>
      <c r="Y762" s="66"/>
      <c r="Z762" s="66"/>
      <c r="AA762" s="66"/>
    </row>
    <row r="763" spans="10:27" s="65" customFormat="1">
      <c r="J763" s="212"/>
      <c r="Q763" s="114"/>
      <c r="V763" s="114"/>
      <c r="Y763" s="66"/>
      <c r="Z763" s="66"/>
      <c r="AA763" s="66"/>
    </row>
    <row r="764" spans="10:27" s="65" customFormat="1">
      <c r="J764" s="212"/>
      <c r="Q764" s="114"/>
      <c r="V764" s="114"/>
      <c r="Y764" s="66"/>
      <c r="Z764" s="66"/>
      <c r="AA764" s="66"/>
    </row>
    <row r="765" spans="10:27" s="65" customFormat="1">
      <c r="J765" s="212"/>
      <c r="Q765" s="114"/>
      <c r="V765" s="114"/>
      <c r="Y765" s="66"/>
      <c r="Z765" s="66"/>
      <c r="AA765" s="66"/>
    </row>
    <row r="766" spans="10:27" s="65" customFormat="1">
      <c r="J766" s="212"/>
      <c r="Q766" s="114"/>
      <c r="V766" s="114"/>
      <c r="Y766" s="66"/>
      <c r="Z766" s="66"/>
      <c r="AA766" s="66"/>
    </row>
    <row r="767" spans="10:27" s="65" customFormat="1">
      <c r="J767" s="212"/>
      <c r="Q767" s="114"/>
      <c r="V767" s="114"/>
      <c r="Y767" s="66"/>
      <c r="Z767" s="66"/>
      <c r="AA767" s="66"/>
    </row>
    <row r="768" spans="10:27" s="65" customFormat="1">
      <c r="J768" s="212"/>
      <c r="Q768" s="114"/>
      <c r="V768" s="114"/>
      <c r="Y768" s="66"/>
      <c r="Z768" s="66"/>
      <c r="AA768" s="66"/>
    </row>
    <row r="769" spans="10:27" s="65" customFormat="1">
      <c r="J769" s="212"/>
      <c r="Q769" s="114"/>
      <c r="V769" s="114"/>
      <c r="Y769" s="66"/>
      <c r="Z769" s="66"/>
      <c r="AA769" s="66"/>
    </row>
    <row r="770" spans="10:27" s="65" customFormat="1">
      <c r="J770" s="212"/>
      <c r="Q770" s="114"/>
      <c r="V770" s="114"/>
      <c r="Y770" s="66"/>
      <c r="Z770" s="66"/>
      <c r="AA770" s="66"/>
    </row>
    <row r="771" spans="10:27" s="65" customFormat="1">
      <c r="J771" s="212"/>
      <c r="Q771" s="114"/>
      <c r="V771" s="114"/>
      <c r="Y771" s="66"/>
      <c r="Z771" s="66"/>
      <c r="AA771" s="66"/>
    </row>
    <row r="772" spans="10:27" s="65" customFormat="1">
      <c r="J772" s="212"/>
      <c r="Q772" s="114"/>
      <c r="V772" s="114"/>
      <c r="Y772" s="66"/>
      <c r="Z772" s="66"/>
      <c r="AA772" s="66"/>
    </row>
    <row r="773" spans="10:27" s="65" customFormat="1">
      <c r="J773" s="212"/>
      <c r="Q773" s="114"/>
      <c r="V773" s="114"/>
      <c r="Y773" s="66"/>
      <c r="Z773" s="66"/>
      <c r="AA773" s="66"/>
    </row>
    <row r="774" spans="10:27" s="65" customFormat="1">
      <c r="J774" s="212"/>
      <c r="Q774" s="114"/>
      <c r="V774" s="114"/>
      <c r="Y774" s="66"/>
      <c r="Z774" s="66"/>
      <c r="AA774" s="66"/>
    </row>
    <row r="775" spans="10:27" s="65" customFormat="1">
      <c r="J775" s="212"/>
      <c r="Q775" s="114"/>
      <c r="V775" s="114"/>
      <c r="Y775" s="66"/>
      <c r="Z775" s="66"/>
      <c r="AA775" s="66"/>
    </row>
    <row r="776" spans="10:27" s="65" customFormat="1">
      <c r="J776" s="212"/>
      <c r="Q776" s="114"/>
      <c r="V776" s="114"/>
      <c r="Y776" s="66"/>
      <c r="Z776" s="66"/>
      <c r="AA776" s="66"/>
    </row>
    <row r="777" spans="10:27" s="65" customFormat="1">
      <c r="J777" s="212"/>
      <c r="Q777" s="114"/>
      <c r="V777" s="114"/>
      <c r="Y777" s="66"/>
      <c r="Z777" s="66"/>
      <c r="AA777" s="66"/>
    </row>
    <row r="778" spans="10:27" s="65" customFormat="1">
      <c r="J778" s="212"/>
      <c r="Q778" s="114"/>
      <c r="V778" s="114"/>
      <c r="Y778" s="66"/>
      <c r="Z778" s="66"/>
      <c r="AA778" s="66"/>
    </row>
    <row r="779" spans="10:27" s="65" customFormat="1">
      <c r="J779" s="212"/>
      <c r="Q779" s="114"/>
      <c r="V779" s="114"/>
      <c r="Y779" s="66"/>
      <c r="Z779" s="66"/>
      <c r="AA779" s="66"/>
    </row>
    <row r="780" spans="10:27" s="65" customFormat="1">
      <c r="J780" s="212"/>
      <c r="Q780" s="114"/>
      <c r="V780" s="114"/>
      <c r="Y780" s="66"/>
      <c r="Z780" s="66"/>
      <c r="AA780" s="66"/>
    </row>
    <row r="781" spans="10:27" s="65" customFormat="1">
      <c r="J781" s="212"/>
      <c r="Q781" s="114"/>
      <c r="V781" s="114"/>
      <c r="Y781" s="66"/>
      <c r="Z781" s="66"/>
      <c r="AA781" s="66"/>
    </row>
    <row r="782" spans="10:27" s="65" customFormat="1">
      <c r="J782" s="212"/>
      <c r="Q782" s="114"/>
      <c r="V782" s="114"/>
      <c r="Y782" s="66"/>
      <c r="Z782" s="66"/>
      <c r="AA782" s="66"/>
    </row>
    <row r="783" spans="10:27" s="65" customFormat="1">
      <c r="J783" s="212"/>
      <c r="Q783" s="114"/>
      <c r="V783" s="114"/>
      <c r="Y783" s="66"/>
      <c r="Z783" s="66"/>
      <c r="AA783" s="66"/>
    </row>
    <row r="784" spans="10:27" s="65" customFormat="1">
      <c r="J784" s="212"/>
      <c r="Q784" s="114"/>
      <c r="V784" s="114"/>
      <c r="Y784" s="66"/>
      <c r="Z784" s="66"/>
      <c r="AA784" s="66"/>
    </row>
    <row r="785" spans="10:27" s="65" customFormat="1">
      <c r="J785" s="212"/>
      <c r="Q785" s="114"/>
      <c r="V785" s="114"/>
      <c r="Y785" s="66"/>
      <c r="Z785" s="66"/>
      <c r="AA785" s="66"/>
    </row>
    <row r="786" spans="10:27" s="65" customFormat="1">
      <c r="J786" s="212"/>
      <c r="Q786" s="114"/>
      <c r="V786" s="114"/>
      <c r="Y786" s="66"/>
      <c r="Z786" s="66"/>
      <c r="AA786" s="66"/>
    </row>
    <row r="787" spans="10:27" s="65" customFormat="1">
      <c r="J787" s="212"/>
      <c r="Q787" s="114"/>
      <c r="V787" s="114"/>
      <c r="Y787" s="66"/>
      <c r="Z787" s="66"/>
      <c r="AA787" s="66"/>
    </row>
    <row r="788" spans="10:27" s="65" customFormat="1">
      <c r="J788" s="212"/>
      <c r="Q788" s="114"/>
      <c r="V788" s="114"/>
      <c r="Y788" s="66"/>
      <c r="Z788" s="66"/>
      <c r="AA788" s="66"/>
    </row>
    <row r="789" spans="10:27" s="65" customFormat="1">
      <c r="J789" s="212"/>
      <c r="Q789" s="114"/>
      <c r="V789" s="114"/>
      <c r="Y789" s="66"/>
      <c r="Z789" s="66"/>
      <c r="AA789" s="66"/>
    </row>
    <row r="790" spans="10:27" s="65" customFormat="1">
      <c r="J790" s="212"/>
      <c r="Q790" s="114"/>
      <c r="V790" s="114"/>
      <c r="Y790" s="66"/>
      <c r="Z790" s="66"/>
      <c r="AA790" s="66"/>
    </row>
    <row r="791" spans="10:27" s="65" customFormat="1">
      <c r="J791" s="212"/>
      <c r="Q791" s="114"/>
      <c r="V791" s="114"/>
      <c r="Y791" s="66"/>
      <c r="Z791" s="66"/>
      <c r="AA791" s="66"/>
    </row>
    <row r="792" spans="10:27" s="65" customFormat="1">
      <c r="J792" s="212"/>
      <c r="Q792" s="114"/>
      <c r="V792" s="114"/>
      <c r="Y792" s="66"/>
      <c r="Z792" s="66"/>
      <c r="AA792" s="66"/>
    </row>
    <row r="793" spans="10:27" s="65" customFormat="1">
      <c r="J793" s="212"/>
      <c r="Q793" s="114"/>
      <c r="V793" s="114"/>
      <c r="Y793" s="66"/>
      <c r="Z793" s="66"/>
      <c r="AA793" s="66"/>
    </row>
    <row r="794" spans="10:27" s="65" customFormat="1">
      <c r="J794" s="212"/>
      <c r="Q794" s="114"/>
      <c r="V794" s="114"/>
      <c r="Y794" s="66"/>
      <c r="Z794" s="66"/>
      <c r="AA794" s="66"/>
    </row>
    <row r="795" spans="10:27" s="65" customFormat="1">
      <c r="J795" s="212"/>
      <c r="Q795" s="114"/>
      <c r="V795" s="114"/>
      <c r="Y795" s="66"/>
      <c r="Z795" s="66"/>
      <c r="AA795" s="66"/>
    </row>
    <row r="796" spans="10:27" s="65" customFormat="1">
      <c r="J796" s="212"/>
      <c r="Q796" s="114"/>
      <c r="V796" s="114"/>
      <c r="Y796" s="66"/>
      <c r="Z796" s="66"/>
      <c r="AA796" s="66"/>
    </row>
    <row r="797" spans="10:27" s="65" customFormat="1">
      <c r="J797" s="212"/>
      <c r="Q797" s="114"/>
      <c r="V797" s="114"/>
      <c r="Y797" s="66"/>
      <c r="Z797" s="66"/>
      <c r="AA797" s="66"/>
    </row>
    <row r="798" spans="10:27" s="65" customFormat="1">
      <c r="J798" s="212"/>
      <c r="Q798" s="114"/>
      <c r="V798" s="114"/>
      <c r="Y798" s="66"/>
      <c r="Z798" s="66"/>
      <c r="AA798" s="66"/>
    </row>
    <row r="799" spans="10:27" s="65" customFormat="1">
      <c r="J799" s="212"/>
      <c r="Q799" s="114"/>
      <c r="V799" s="114"/>
      <c r="Y799" s="66"/>
      <c r="Z799" s="66"/>
      <c r="AA799" s="66"/>
    </row>
    <row r="800" spans="10:27" s="65" customFormat="1">
      <c r="J800" s="212"/>
      <c r="Q800" s="114"/>
      <c r="V800" s="114"/>
      <c r="Y800" s="66"/>
      <c r="Z800" s="66"/>
      <c r="AA800" s="66"/>
    </row>
    <row r="801" spans="10:27" s="65" customFormat="1">
      <c r="J801" s="212"/>
      <c r="Q801" s="114"/>
      <c r="V801" s="114"/>
      <c r="Y801" s="66"/>
      <c r="Z801" s="66"/>
      <c r="AA801" s="66"/>
    </row>
    <row r="802" spans="10:27" s="65" customFormat="1">
      <c r="J802" s="212"/>
      <c r="Q802" s="114"/>
      <c r="V802" s="114"/>
      <c r="Y802" s="66"/>
      <c r="Z802" s="66"/>
      <c r="AA802" s="66"/>
    </row>
    <row r="803" spans="10:27" s="65" customFormat="1">
      <c r="J803" s="212"/>
      <c r="Q803" s="114"/>
      <c r="V803" s="114"/>
      <c r="Y803" s="66"/>
      <c r="Z803" s="66"/>
      <c r="AA803" s="66"/>
    </row>
    <row r="804" spans="10:27" s="65" customFormat="1">
      <c r="J804" s="212"/>
      <c r="Q804" s="114"/>
      <c r="V804" s="114"/>
      <c r="Y804" s="66"/>
      <c r="Z804" s="66"/>
      <c r="AA804" s="66"/>
    </row>
    <row r="805" spans="10:27" s="65" customFormat="1">
      <c r="J805" s="212"/>
      <c r="Q805" s="114"/>
      <c r="V805" s="114"/>
      <c r="Y805" s="66"/>
      <c r="Z805" s="66"/>
      <c r="AA805" s="66"/>
    </row>
    <row r="806" spans="10:27" s="65" customFormat="1">
      <c r="J806" s="212"/>
      <c r="Q806" s="114"/>
      <c r="V806" s="114"/>
      <c r="Y806" s="66"/>
      <c r="Z806" s="66"/>
      <c r="AA806" s="66"/>
    </row>
    <row r="807" spans="10:27" s="65" customFormat="1">
      <c r="J807" s="212"/>
      <c r="Q807" s="114"/>
      <c r="V807" s="114"/>
      <c r="Y807" s="66"/>
      <c r="Z807" s="66"/>
      <c r="AA807" s="66"/>
    </row>
    <row r="808" spans="10:27" s="65" customFormat="1">
      <c r="J808" s="212"/>
      <c r="Q808" s="114"/>
      <c r="V808" s="114"/>
      <c r="Y808" s="66"/>
      <c r="Z808" s="66"/>
      <c r="AA808" s="66"/>
    </row>
    <row r="809" spans="10:27" s="65" customFormat="1">
      <c r="J809" s="212"/>
      <c r="Q809" s="114"/>
      <c r="V809" s="114"/>
      <c r="Y809" s="66"/>
      <c r="Z809" s="66"/>
      <c r="AA809" s="66"/>
    </row>
    <row r="810" spans="10:27" s="65" customFormat="1">
      <c r="J810" s="212"/>
      <c r="Q810" s="114"/>
      <c r="V810" s="114"/>
      <c r="Y810" s="66"/>
      <c r="Z810" s="66"/>
      <c r="AA810" s="66"/>
    </row>
    <row r="811" spans="10:27" s="65" customFormat="1">
      <c r="J811" s="212"/>
      <c r="Q811" s="114"/>
      <c r="V811" s="114"/>
      <c r="Y811" s="66"/>
      <c r="Z811" s="66"/>
      <c r="AA811" s="66"/>
    </row>
    <row r="812" spans="10:27" s="65" customFormat="1">
      <c r="J812" s="212"/>
      <c r="Q812" s="114"/>
      <c r="V812" s="114"/>
      <c r="Y812" s="66"/>
      <c r="Z812" s="66"/>
      <c r="AA812" s="66"/>
    </row>
    <row r="813" spans="10:27" s="65" customFormat="1">
      <c r="J813" s="212"/>
      <c r="Q813" s="114"/>
      <c r="V813" s="114"/>
      <c r="Y813" s="66"/>
      <c r="Z813" s="66"/>
      <c r="AA813" s="66"/>
    </row>
    <row r="814" spans="10:27" s="65" customFormat="1">
      <c r="J814" s="212"/>
      <c r="Q814" s="114"/>
      <c r="V814" s="114"/>
      <c r="Y814" s="66"/>
      <c r="Z814" s="66"/>
      <c r="AA814" s="66"/>
    </row>
    <row r="815" spans="10:27" s="65" customFormat="1">
      <c r="J815" s="212"/>
      <c r="Q815" s="114"/>
      <c r="V815" s="114"/>
      <c r="Y815" s="66"/>
      <c r="Z815" s="66"/>
      <c r="AA815" s="66"/>
    </row>
    <row r="816" spans="10:27" s="65" customFormat="1">
      <c r="J816" s="212"/>
      <c r="Q816" s="114"/>
      <c r="V816" s="114"/>
      <c r="Y816" s="66"/>
      <c r="Z816" s="66"/>
      <c r="AA816" s="66"/>
    </row>
    <row r="817" spans="10:27" s="65" customFormat="1">
      <c r="J817" s="212"/>
      <c r="Q817" s="114"/>
      <c r="V817" s="114"/>
      <c r="Y817" s="66"/>
      <c r="Z817" s="66"/>
      <c r="AA817" s="66"/>
    </row>
    <row r="818" spans="10:27" s="65" customFormat="1">
      <c r="J818" s="212"/>
      <c r="Q818" s="114"/>
      <c r="V818" s="114"/>
      <c r="Y818" s="66"/>
      <c r="Z818" s="66"/>
      <c r="AA818" s="66"/>
    </row>
    <row r="819" spans="10:27" s="65" customFormat="1">
      <c r="J819" s="212"/>
      <c r="Q819" s="114"/>
      <c r="V819" s="114"/>
      <c r="Y819" s="66"/>
      <c r="Z819" s="66"/>
      <c r="AA819" s="66"/>
    </row>
    <row r="820" spans="10:27" s="65" customFormat="1">
      <c r="J820" s="212"/>
      <c r="Q820" s="114"/>
      <c r="V820" s="114"/>
      <c r="Y820" s="66"/>
      <c r="Z820" s="66"/>
      <c r="AA820" s="66"/>
    </row>
    <row r="821" spans="10:27" s="65" customFormat="1">
      <c r="J821" s="212"/>
      <c r="Q821" s="114"/>
      <c r="V821" s="114"/>
      <c r="Y821" s="66"/>
      <c r="Z821" s="66"/>
      <c r="AA821" s="66"/>
    </row>
    <row r="822" spans="10:27" s="65" customFormat="1">
      <c r="J822" s="212"/>
      <c r="Q822" s="114"/>
      <c r="V822" s="114"/>
      <c r="Y822" s="66"/>
      <c r="Z822" s="66"/>
      <c r="AA822" s="66"/>
    </row>
    <row r="823" spans="10:27" s="65" customFormat="1">
      <c r="J823" s="212"/>
      <c r="Q823" s="114"/>
      <c r="V823" s="114"/>
      <c r="Y823" s="66"/>
      <c r="Z823" s="66"/>
      <c r="AA823" s="66"/>
    </row>
    <row r="824" spans="10:27" s="65" customFormat="1">
      <c r="J824" s="212"/>
      <c r="Q824" s="114"/>
      <c r="V824" s="114"/>
      <c r="Y824" s="66"/>
      <c r="Z824" s="66"/>
      <c r="AA824" s="66"/>
    </row>
    <row r="825" spans="10:27" s="65" customFormat="1">
      <c r="J825" s="212"/>
      <c r="Q825" s="114"/>
      <c r="V825" s="114"/>
      <c r="Y825" s="66"/>
      <c r="Z825" s="66"/>
      <c r="AA825" s="66"/>
    </row>
    <row r="826" spans="10:27" s="65" customFormat="1">
      <c r="J826" s="212"/>
      <c r="Q826" s="114"/>
      <c r="V826" s="114"/>
      <c r="Y826" s="66"/>
      <c r="Z826" s="66"/>
      <c r="AA826" s="66"/>
    </row>
    <row r="827" spans="10:27" s="65" customFormat="1">
      <c r="J827" s="212"/>
      <c r="Q827" s="114"/>
      <c r="V827" s="114"/>
      <c r="Y827" s="66"/>
      <c r="Z827" s="66"/>
      <c r="AA827" s="66"/>
    </row>
    <row r="828" spans="10:27" s="65" customFormat="1">
      <c r="J828" s="212"/>
      <c r="Q828" s="114"/>
      <c r="V828" s="114"/>
      <c r="Y828" s="66"/>
      <c r="Z828" s="66"/>
      <c r="AA828" s="66"/>
    </row>
    <row r="829" spans="10:27" s="65" customFormat="1">
      <c r="J829" s="212"/>
      <c r="Q829" s="114"/>
      <c r="V829" s="114"/>
      <c r="Y829" s="66"/>
      <c r="Z829" s="66"/>
      <c r="AA829" s="66"/>
    </row>
    <row r="830" spans="10:27" s="65" customFormat="1">
      <c r="J830" s="212"/>
      <c r="Q830" s="114"/>
      <c r="V830" s="114"/>
      <c r="Y830" s="66"/>
      <c r="Z830" s="66"/>
      <c r="AA830" s="66"/>
    </row>
    <row r="831" spans="10:27" s="65" customFormat="1">
      <c r="J831" s="212"/>
      <c r="Q831" s="114"/>
      <c r="V831" s="114"/>
      <c r="Y831" s="66"/>
      <c r="Z831" s="66"/>
      <c r="AA831" s="66"/>
    </row>
    <row r="832" spans="10:27" s="65" customFormat="1">
      <c r="J832" s="212"/>
      <c r="Q832" s="114"/>
      <c r="V832" s="114"/>
      <c r="Y832" s="66"/>
      <c r="Z832" s="66"/>
      <c r="AA832" s="66"/>
    </row>
    <row r="833" spans="10:27" s="65" customFormat="1">
      <c r="J833" s="212"/>
      <c r="Q833" s="114"/>
      <c r="V833" s="114"/>
      <c r="Y833" s="66"/>
      <c r="Z833" s="66"/>
      <c r="AA833" s="66"/>
    </row>
    <row r="834" spans="10:27" s="65" customFormat="1">
      <c r="J834" s="212"/>
      <c r="Q834" s="114"/>
      <c r="V834" s="114"/>
      <c r="Y834" s="66"/>
      <c r="Z834" s="66"/>
      <c r="AA834" s="66"/>
    </row>
    <row r="835" spans="10:27" s="65" customFormat="1">
      <c r="J835" s="212"/>
      <c r="Q835" s="114"/>
      <c r="V835" s="114"/>
      <c r="Y835" s="66"/>
      <c r="Z835" s="66"/>
      <c r="AA835" s="66"/>
    </row>
    <row r="836" spans="10:27" s="65" customFormat="1">
      <c r="J836" s="212"/>
      <c r="Q836" s="114"/>
      <c r="V836" s="114"/>
      <c r="Y836" s="66"/>
      <c r="Z836" s="66"/>
      <c r="AA836" s="66"/>
    </row>
    <row r="837" spans="10:27" s="65" customFormat="1">
      <c r="J837" s="212"/>
      <c r="Q837" s="114"/>
      <c r="V837" s="114"/>
      <c r="Y837" s="66"/>
      <c r="Z837" s="66"/>
      <c r="AA837" s="66"/>
    </row>
    <row r="838" spans="10:27" s="65" customFormat="1">
      <c r="J838" s="212"/>
      <c r="Q838" s="114"/>
      <c r="V838" s="114"/>
      <c r="Y838" s="66"/>
      <c r="Z838" s="66"/>
      <c r="AA838" s="66"/>
    </row>
    <row r="839" spans="10:27" s="65" customFormat="1">
      <c r="J839" s="212"/>
      <c r="Q839" s="114"/>
      <c r="V839" s="114"/>
      <c r="Y839" s="66"/>
      <c r="Z839" s="66"/>
      <c r="AA839" s="66"/>
    </row>
    <row r="840" spans="10:27" s="65" customFormat="1">
      <c r="J840" s="212"/>
      <c r="Q840" s="114"/>
      <c r="V840" s="114"/>
      <c r="Y840" s="66"/>
      <c r="Z840" s="66"/>
      <c r="AA840" s="66"/>
    </row>
    <row r="841" spans="10:27" s="65" customFormat="1">
      <c r="J841" s="212"/>
      <c r="Q841" s="114"/>
      <c r="V841" s="114"/>
      <c r="Y841" s="66"/>
      <c r="Z841" s="66"/>
      <c r="AA841" s="66"/>
    </row>
    <row r="842" spans="10:27" s="65" customFormat="1">
      <c r="J842" s="212"/>
      <c r="Q842" s="114"/>
      <c r="V842" s="114"/>
      <c r="Y842" s="66"/>
      <c r="Z842" s="66"/>
      <c r="AA842" s="66"/>
    </row>
    <row r="843" spans="10:27" s="65" customFormat="1">
      <c r="J843" s="212"/>
      <c r="Q843" s="114"/>
      <c r="V843" s="114"/>
      <c r="Y843" s="66"/>
      <c r="Z843" s="66"/>
      <c r="AA843" s="66"/>
    </row>
    <row r="844" spans="10:27" s="65" customFormat="1">
      <c r="J844" s="212"/>
      <c r="Q844" s="114"/>
      <c r="V844" s="114"/>
      <c r="Y844" s="66"/>
      <c r="Z844" s="66"/>
      <c r="AA844" s="66"/>
    </row>
    <row r="845" spans="10:27" s="65" customFormat="1">
      <c r="J845" s="212"/>
      <c r="Q845" s="114"/>
      <c r="V845" s="114"/>
      <c r="Y845" s="66"/>
      <c r="Z845" s="66"/>
      <c r="AA845" s="66"/>
    </row>
    <row r="846" spans="10:27" s="65" customFormat="1">
      <c r="J846" s="212"/>
      <c r="Q846" s="114"/>
      <c r="V846" s="114"/>
      <c r="Y846" s="66"/>
      <c r="Z846" s="66"/>
      <c r="AA846" s="66"/>
    </row>
    <row r="847" spans="10:27" s="65" customFormat="1">
      <c r="J847" s="212"/>
      <c r="Q847" s="114"/>
      <c r="V847" s="114"/>
      <c r="Y847" s="66"/>
      <c r="Z847" s="66"/>
      <c r="AA847" s="66"/>
    </row>
    <row r="848" spans="10:27" s="65" customFormat="1">
      <c r="J848" s="212"/>
      <c r="Q848" s="114"/>
      <c r="V848" s="114"/>
      <c r="Y848" s="66"/>
      <c r="Z848" s="66"/>
      <c r="AA848" s="66"/>
    </row>
    <row r="849" spans="10:27" s="65" customFormat="1">
      <c r="J849" s="212"/>
      <c r="Q849" s="114"/>
      <c r="V849" s="114"/>
      <c r="Y849" s="66"/>
      <c r="Z849" s="66"/>
      <c r="AA849" s="66"/>
    </row>
    <row r="850" spans="10:27" s="65" customFormat="1">
      <c r="J850" s="212"/>
      <c r="Q850" s="114"/>
      <c r="V850" s="114"/>
      <c r="Y850" s="66"/>
      <c r="Z850" s="66"/>
      <c r="AA850" s="66"/>
    </row>
    <row r="851" spans="10:27" s="65" customFormat="1">
      <c r="J851" s="212"/>
      <c r="Q851" s="114"/>
      <c r="V851" s="114"/>
      <c r="Y851" s="66"/>
      <c r="Z851" s="66"/>
      <c r="AA851" s="66"/>
    </row>
    <row r="852" spans="10:27" s="65" customFormat="1">
      <c r="J852" s="212"/>
      <c r="Q852" s="114"/>
      <c r="V852" s="114"/>
      <c r="Y852" s="66"/>
      <c r="Z852" s="66"/>
      <c r="AA852" s="66"/>
    </row>
    <row r="853" spans="10:27" s="65" customFormat="1">
      <c r="J853" s="212"/>
      <c r="Q853" s="114"/>
      <c r="V853" s="114"/>
      <c r="Y853" s="66"/>
      <c r="Z853" s="66"/>
      <c r="AA853" s="66"/>
    </row>
    <row r="854" spans="10:27" s="65" customFormat="1">
      <c r="J854" s="212"/>
      <c r="Q854" s="114"/>
      <c r="V854" s="114"/>
      <c r="Y854" s="66"/>
      <c r="Z854" s="66"/>
      <c r="AA854" s="66"/>
    </row>
    <row r="855" spans="10:27" s="65" customFormat="1">
      <c r="J855" s="212"/>
      <c r="Q855" s="114"/>
      <c r="V855" s="114"/>
      <c r="Y855" s="66"/>
      <c r="Z855" s="66"/>
      <c r="AA855" s="66"/>
    </row>
    <row r="856" spans="10:27" s="65" customFormat="1">
      <c r="J856" s="212"/>
      <c r="Q856" s="114"/>
      <c r="V856" s="114"/>
      <c r="Y856" s="66"/>
      <c r="Z856" s="66"/>
      <c r="AA856" s="66"/>
    </row>
    <row r="857" spans="10:27" s="65" customFormat="1">
      <c r="J857" s="212"/>
      <c r="Q857" s="114"/>
      <c r="V857" s="114"/>
      <c r="Y857" s="66"/>
      <c r="Z857" s="66"/>
      <c r="AA857" s="66"/>
    </row>
    <row r="858" spans="10:27" s="65" customFormat="1">
      <c r="J858" s="212"/>
      <c r="Q858" s="114"/>
      <c r="V858" s="114"/>
      <c r="Y858" s="66"/>
      <c r="Z858" s="66"/>
      <c r="AA858" s="66"/>
    </row>
    <row r="859" spans="10:27" s="65" customFormat="1">
      <c r="J859" s="212"/>
      <c r="Q859" s="114"/>
      <c r="V859" s="114"/>
      <c r="Y859" s="66"/>
      <c r="Z859" s="66"/>
      <c r="AA859" s="66"/>
    </row>
    <row r="860" spans="10:27" s="65" customFormat="1">
      <c r="J860" s="212"/>
      <c r="Q860" s="114"/>
      <c r="V860" s="114"/>
      <c r="Y860" s="66"/>
      <c r="Z860" s="66"/>
      <c r="AA860" s="66"/>
    </row>
    <row r="861" spans="10:27" s="65" customFormat="1">
      <c r="J861" s="212"/>
      <c r="Q861" s="114"/>
      <c r="V861" s="114"/>
      <c r="Y861" s="66"/>
      <c r="Z861" s="66"/>
      <c r="AA861" s="66"/>
    </row>
    <row r="862" spans="10:27" s="65" customFormat="1">
      <c r="J862" s="212"/>
      <c r="Q862" s="114"/>
      <c r="V862" s="114"/>
      <c r="Y862" s="66"/>
      <c r="Z862" s="66"/>
      <c r="AA862" s="66"/>
    </row>
    <row r="863" spans="10:27" s="65" customFormat="1">
      <c r="J863" s="212"/>
      <c r="Q863" s="114"/>
      <c r="V863" s="114"/>
      <c r="Y863" s="66"/>
      <c r="Z863" s="66"/>
      <c r="AA863" s="66"/>
    </row>
    <row r="864" spans="10:27" s="65" customFormat="1">
      <c r="J864" s="212"/>
      <c r="Q864" s="114"/>
      <c r="V864" s="114"/>
      <c r="Y864" s="66"/>
      <c r="Z864" s="66"/>
      <c r="AA864" s="66"/>
    </row>
    <row r="865" spans="10:27" s="65" customFormat="1">
      <c r="J865" s="212"/>
      <c r="Q865" s="114"/>
      <c r="V865" s="114"/>
      <c r="Y865" s="66"/>
      <c r="Z865" s="66"/>
      <c r="AA865" s="66"/>
    </row>
    <row r="866" spans="10:27" s="65" customFormat="1">
      <c r="J866" s="212"/>
      <c r="Q866" s="114"/>
      <c r="V866" s="114"/>
      <c r="Y866" s="66"/>
      <c r="Z866" s="66"/>
      <c r="AA866" s="66"/>
    </row>
    <row r="867" spans="10:27" s="65" customFormat="1">
      <c r="J867" s="212"/>
      <c r="Q867" s="114"/>
      <c r="V867" s="114"/>
      <c r="Y867" s="66"/>
      <c r="Z867" s="66"/>
      <c r="AA867" s="66"/>
    </row>
    <row r="868" spans="10:27" s="65" customFormat="1">
      <c r="J868" s="212"/>
      <c r="Q868" s="114"/>
      <c r="V868" s="114"/>
      <c r="Y868" s="66"/>
      <c r="Z868" s="66"/>
      <c r="AA868" s="66"/>
    </row>
    <row r="869" spans="10:27" s="65" customFormat="1">
      <c r="J869" s="212"/>
      <c r="Q869" s="114"/>
      <c r="V869" s="114"/>
      <c r="Y869" s="66"/>
      <c r="Z869" s="66"/>
      <c r="AA869" s="66"/>
    </row>
    <row r="870" spans="10:27" s="65" customFormat="1">
      <c r="J870" s="212"/>
      <c r="Q870" s="114"/>
      <c r="V870" s="114"/>
      <c r="Y870" s="66"/>
      <c r="Z870" s="66"/>
      <c r="AA870" s="66"/>
    </row>
    <row r="871" spans="10:27" s="65" customFormat="1">
      <c r="J871" s="212"/>
      <c r="Q871" s="114"/>
      <c r="V871" s="114"/>
      <c r="Y871" s="66"/>
      <c r="Z871" s="66"/>
      <c r="AA871" s="66"/>
    </row>
    <row r="872" spans="10:27" s="65" customFormat="1">
      <c r="J872" s="212"/>
      <c r="Q872" s="114"/>
      <c r="V872" s="114"/>
      <c r="Y872" s="66"/>
      <c r="Z872" s="66"/>
      <c r="AA872" s="66"/>
    </row>
    <row r="873" spans="10:27" s="65" customFormat="1">
      <c r="J873" s="212"/>
      <c r="Q873" s="114"/>
      <c r="V873" s="114"/>
      <c r="Y873" s="66"/>
      <c r="Z873" s="66"/>
      <c r="AA873" s="66"/>
    </row>
    <row r="874" spans="10:27" s="65" customFormat="1">
      <c r="J874" s="212"/>
      <c r="Q874" s="114"/>
      <c r="V874" s="114"/>
      <c r="Y874" s="66"/>
      <c r="Z874" s="66"/>
      <c r="AA874" s="66"/>
    </row>
    <row r="875" spans="10:27" s="65" customFormat="1">
      <c r="J875" s="212"/>
      <c r="Q875" s="114"/>
      <c r="V875" s="114"/>
      <c r="Y875" s="66"/>
      <c r="Z875" s="66"/>
      <c r="AA875" s="66"/>
    </row>
    <row r="876" spans="10:27" s="65" customFormat="1">
      <c r="J876" s="212"/>
      <c r="Q876" s="114"/>
      <c r="V876" s="114"/>
      <c r="Y876" s="66"/>
      <c r="Z876" s="66"/>
      <c r="AA876" s="66"/>
    </row>
    <row r="877" spans="10:27" s="65" customFormat="1">
      <c r="J877" s="212"/>
      <c r="Q877" s="114"/>
      <c r="V877" s="114"/>
      <c r="Y877" s="66"/>
      <c r="Z877" s="66"/>
      <c r="AA877" s="66"/>
    </row>
    <row r="878" spans="10:27" s="65" customFormat="1">
      <c r="J878" s="212"/>
      <c r="Q878" s="114"/>
      <c r="V878" s="114"/>
      <c r="Y878" s="66"/>
      <c r="Z878" s="66"/>
      <c r="AA878" s="66"/>
    </row>
    <row r="879" spans="10:27" s="65" customFormat="1">
      <c r="J879" s="212"/>
      <c r="Q879" s="114"/>
      <c r="V879" s="114"/>
      <c r="Y879" s="66"/>
      <c r="Z879" s="66"/>
      <c r="AA879" s="66"/>
    </row>
    <row r="880" spans="10:27" s="65" customFormat="1">
      <c r="J880" s="212"/>
      <c r="Q880" s="114"/>
      <c r="V880" s="114"/>
      <c r="Y880" s="66"/>
      <c r="Z880" s="66"/>
      <c r="AA880" s="66"/>
    </row>
    <row r="881" spans="10:27" s="65" customFormat="1">
      <c r="J881" s="212"/>
      <c r="Q881" s="114"/>
      <c r="V881" s="114"/>
      <c r="Y881" s="66"/>
      <c r="Z881" s="66"/>
      <c r="AA881" s="66"/>
    </row>
    <row r="882" spans="10:27" s="65" customFormat="1">
      <c r="J882" s="212"/>
      <c r="Q882" s="114"/>
      <c r="V882" s="114"/>
      <c r="Y882" s="66"/>
      <c r="Z882" s="66"/>
      <c r="AA882" s="66"/>
    </row>
    <row r="883" spans="10:27" s="65" customFormat="1">
      <c r="J883" s="212"/>
      <c r="Q883" s="114"/>
      <c r="V883" s="114"/>
      <c r="Y883" s="66"/>
      <c r="Z883" s="66"/>
      <c r="AA883" s="66"/>
    </row>
    <row r="884" spans="10:27" s="65" customFormat="1">
      <c r="J884" s="212"/>
      <c r="Q884" s="114"/>
      <c r="V884" s="114"/>
      <c r="Y884" s="66"/>
      <c r="Z884" s="66"/>
      <c r="AA884" s="66"/>
    </row>
    <row r="885" spans="10:27" s="65" customFormat="1">
      <c r="J885" s="212"/>
      <c r="Q885" s="114"/>
      <c r="V885" s="114"/>
      <c r="Y885" s="66"/>
      <c r="Z885" s="66"/>
      <c r="AA885" s="66"/>
    </row>
    <row r="886" spans="10:27" s="65" customFormat="1">
      <c r="J886" s="212"/>
      <c r="Q886" s="114"/>
      <c r="V886" s="114"/>
      <c r="Y886" s="66"/>
      <c r="Z886" s="66"/>
      <c r="AA886" s="66"/>
    </row>
    <row r="887" spans="10:27" s="65" customFormat="1">
      <c r="J887" s="212"/>
      <c r="Q887" s="114"/>
      <c r="V887" s="114"/>
      <c r="Y887" s="66"/>
      <c r="Z887" s="66"/>
      <c r="AA887" s="66"/>
    </row>
    <row r="888" spans="10:27" s="65" customFormat="1">
      <c r="J888" s="212"/>
      <c r="Q888" s="114"/>
      <c r="V888" s="114"/>
      <c r="Y888" s="66"/>
      <c r="Z888" s="66"/>
      <c r="AA888" s="66"/>
    </row>
    <row r="889" spans="10:27" s="65" customFormat="1">
      <c r="J889" s="212"/>
      <c r="Q889" s="114"/>
      <c r="V889" s="114"/>
      <c r="Y889" s="66"/>
      <c r="Z889" s="66"/>
      <c r="AA889" s="66"/>
    </row>
    <row r="890" spans="10:27" s="65" customFormat="1">
      <c r="J890" s="212"/>
      <c r="Q890" s="114"/>
      <c r="V890" s="114"/>
      <c r="Y890" s="66"/>
      <c r="Z890" s="66"/>
      <c r="AA890" s="66"/>
    </row>
    <row r="891" spans="10:27" s="65" customFormat="1">
      <c r="J891" s="212"/>
      <c r="Q891" s="114"/>
      <c r="V891" s="114"/>
      <c r="Y891" s="66"/>
      <c r="Z891" s="66"/>
      <c r="AA891" s="66"/>
    </row>
    <row r="892" spans="10:27" s="65" customFormat="1">
      <c r="J892" s="212"/>
      <c r="Q892" s="114"/>
      <c r="V892" s="114"/>
      <c r="Y892" s="66"/>
      <c r="Z892" s="66"/>
      <c r="AA892" s="66"/>
    </row>
    <row r="893" spans="10:27" s="65" customFormat="1">
      <c r="J893" s="212"/>
      <c r="Q893" s="114"/>
      <c r="V893" s="114"/>
      <c r="Y893" s="66"/>
      <c r="Z893" s="66"/>
      <c r="AA893" s="66"/>
    </row>
    <row r="894" spans="10:27" s="65" customFormat="1">
      <c r="J894" s="212"/>
      <c r="Q894" s="114"/>
      <c r="V894" s="114"/>
      <c r="Y894" s="66"/>
      <c r="Z894" s="66"/>
      <c r="AA894" s="66"/>
    </row>
    <row r="895" spans="10:27" s="65" customFormat="1">
      <c r="J895" s="212"/>
      <c r="Q895" s="114"/>
      <c r="V895" s="114"/>
      <c r="Y895" s="66"/>
      <c r="Z895" s="66"/>
      <c r="AA895" s="66"/>
    </row>
    <row r="896" spans="10:27" s="65" customFormat="1">
      <c r="J896" s="212"/>
      <c r="Q896" s="114"/>
      <c r="V896" s="114"/>
      <c r="Y896" s="66"/>
      <c r="Z896" s="66"/>
      <c r="AA896" s="66"/>
    </row>
    <row r="897" spans="10:27" s="65" customFormat="1">
      <c r="J897" s="212"/>
      <c r="Q897" s="114"/>
      <c r="V897" s="114"/>
      <c r="Y897" s="66"/>
      <c r="Z897" s="66"/>
      <c r="AA897" s="66"/>
    </row>
    <row r="898" spans="10:27" s="65" customFormat="1">
      <c r="J898" s="212"/>
      <c r="Q898" s="114"/>
      <c r="V898" s="114"/>
      <c r="Y898" s="66"/>
      <c r="Z898" s="66"/>
      <c r="AA898" s="66"/>
    </row>
    <row r="899" spans="10:27" s="65" customFormat="1">
      <c r="J899" s="212"/>
      <c r="Q899" s="114"/>
      <c r="V899" s="114"/>
      <c r="Y899" s="66"/>
      <c r="Z899" s="66"/>
      <c r="AA899" s="66"/>
    </row>
    <row r="900" spans="10:27" s="65" customFormat="1">
      <c r="J900" s="212"/>
      <c r="Q900" s="114"/>
      <c r="V900" s="114"/>
      <c r="Y900" s="66"/>
      <c r="Z900" s="66"/>
      <c r="AA900" s="66"/>
    </row>
    <row r="901" spans="10:27" s="65" customFormat="1">
      <c r="J901" s="212"/>
      <c r="Q901" s="114"/>
      <c r="V901" s="114"/>
      <c r="Y901" s="66"/>
      <c r="Z901" s="66"/>
      <c r="AA901" s="66"/>
    </row>
    <row r="902" spans="10:27" s="65" customFormat="1">
      <c r="J902" s="212"/>
      <c r="Q902" s="114"/>
      <c r="V902" s="114"/>
      <c r="Y902" s="66"/>
      <c r="Z902" s="66"/>
      <c r="AA902" s="66"/>
    </row>
    <row r="903" spans="10:27" s="65" customFormat="1">
      <c r="J903" s="212"/>
      <c r="Q903" s="114"/>
      <c r="V903" s="114"/>
      <c r="Y903" s="66"/>
      <c r="Z903" s="66"/>
      <c r="AA903" s="66"/>
    </row>
    <row r="904" spans="10:27" s="65" customFormat="1">
      <c r="J904" s="212"/>
      <c r="Q904" s="114"/>
      <c r="V904" s="114"/>
      <c r="Y904" s="66"/>
      <c r="Z904" s="66"/>
      <c r="AA904" s="66"/>
    </row>
    <row r="905" spans="10:27" s="65" customFormat="1">
      <c r="J905" s="212"/>
      <c r="Q905" s="114"/>
      <c r="V905" s="114"/>
      <c r="Y905" s="66"/>
      <c r="Z905" s="66"/>
      <c r="AA905" s="66"/>
    </row>
    <row r="906" spans="10:27" s="65" customFormat="1">
      <c r="J906" s="212"/>
      <c r="Q906" s="114"/>
      <c r="V906" s="114"/>
      <c r="Y906" s="66"/>
      <c r="Z906" s="66"/>
      <c r="AA906" s="66"/>
    </row>
    <row r="907" spans="10:27" s="65" customFormat="1">
      <c r="J907" s="212"/>
      <c r="Q907" s="114"/>
      <c r="V907" s="114"/>
      <c r="Y907" s="66"/>
      <c r="Z907" s="66"/>
      <c r="AA907" s="66"/>
    </row>
    <row r="908" spans="10:27" s="65" customFormat="1">
      <c r="J908" s="212"/>
      <c r="Q908" s="114"/>
      <c r="V908" s="114"/>
      <c r="Y908" s="66"/>
      <c r="Z908" s="66"/>
      <c r="AA908" s="66"/>
    </row>
    <row r="909" spans="10:27" s="65" customFormat="1">
      <c r="J909" s="212"/>
      <c r="Q909" s="114"/>
      <c r="V909" s="114"/>
      <c r="Y909" s="66"/>
      <c r="Z909" s="66"/>
      <c r="AA909" s="66"/>
    </row>
    <row r="910" spans="10:27" s="65" customFormat="1">
      <c r="J910" s="212"/>
      <c r="Q910" s="114"/>
      <c r="V910" s="114"/>
      <c r="Y910" s="66"/>
      <c r="Z910" s="66"/>
      <c r="AA910" s="66"/>
    </row>
    <row r="911" spans="10:27" s="65" customFormat="1">
      <c r="J911" s="212"/>
      <c r="Q911" s="114"/>
      <c r="V911" s="114"/>
      <c r="Y911" s="66"/>
      <c r="Z911" s="66"/>
      <c r="AA911" s="66"/>
    </row>
    <row r="912" spans="10:27" s="65" customFormat="1">
      <c r="J912" s="212"/>
      <c r="Q912" s="114"/>
      <c r="V912" s="114"/>
      <c r="Y912" s="66"/>
      <c r="Z912" s="66"/>
      <c r="AA912" s="66"/>
    </row>
    <row r="913" spans="10:27" s="65" customFormat="1">
      <c r="J913" s="212"/>
      <c r="Q913" s="114"/>
      <c r="V913" s="114"/>
      <c r="Y913" s="66"/>
      <c r="Z913" s="66"/>
      <c r="AA913" s="66"/>
    </row>
    <row r="914" spans="10:27" s="65" customFormat="1">
      <c r="J914" s="212"/>
      <c r="Q914" s="114"/>
      <c r="V914" s="114"/>
      <c r="Y914" s="66"/>
      <c r="Z914" s="66"/>
      <c r="AA914" s="66"/>
    </row>
    <row r="915" spans="10:27" s="65" customFormat="1">
      <c r="J915" s="212"/>
      <c r="Q915" s="114"/>
      <c r="V915" s="114"/>
      <c r="Y915" s="66"/>
      <c r="Z915" s="66"/>
      <c r="AA915" s="66"/>
    </row>
    <row r="916" spans="10:27" s="65" customFormat="1">
      <c r="J916" s="212"/>
      <c r="Q916" s="114"/>
      <c r="V916" s="114"/>
      <c r="Y916" s="66"/>
      <c r="Z916" s="66"/>
      <c r="AA916" s="66"/>
    </row>
    <row r="917" spans="10:27" s="65" customFormat="1">
      <c r="J917" s="212"/>
      <c r="Q917" s="114"/>
      <c r="V917" s="114"/>
      <c r="Y917" s="66"/>
      <c r="Z917" s="66"/>
      <c r="AA917" s="66"/>
    </row>
    <row r="918" spans="10:27" s="65" customFormat="1">
      <c r="J918" s="212"/>
      <c r="Q918" s="114"/>
      <c r="V918" s="114"/>
      <c r="Y918" s="66"/>
      <c r="Z918" s="66"/>
      <c r="AA918" s="66"/>
    </row>
    <row r="919" spans="10:27" s="65" customFormat="1">
      <c r="J919" s="212"/>
      <c r="Q919" s="114"/>
      <c r="V919" s="114"/>
      <c r="Y919" s="66"/>
      <c r="Z919" s="66"/>
      <c r="AA919" s="66"/>
    </row>
    <row r="920" spans="10:27" s="65" customFormat="1">
      <c r="J920" s="212"/>
      <c r="Q920" s="114"/>
      <c r="V920" s="114"/>
      <c r="Y920" s="66"/>
      <c r="Z920" s="66"/>
      <c r="AA920" s="66"/>
    </row>
    <row r="921" spans="10:27" s="65" customFormat="1">
      <c r="J921" s="212"/>
      <c r="Q921" s="114"/>
      <c r="V921" s="114"/>
      <c r="Y921" s="66"/>
      <c r="Z921" s="66"/>
      <c r="AA921" s="66"/>
    </row>
    <row r="922" spans="10:27" s="65" customFormat="1">
      <c r="J922" s="212"/>
      <c r="Q922" s="114"/>
      <c r="V922" s="114"/>
      <c r="Y922" s="66"/>
      <c r="Z922" s="66"/>
      <c r="AA922" s="66"/>
    </row>
    <row r="923" spans="10:27" s="65" customFormat="1">
      <c r="J923" s="212"/>
      <c r="Q923" s="114"/>
      <c r="V923" s="114"/>
      <c r="Y923" s="66"/>
      <c r="Z923" s="66"/>
      <c r="AA923" s="66"/>
    </row>
    <row r="924" spans="10:27" s="65" customFormat="1">
      <c r="J924" s="212"/>
      <c r="Q924" s="114"/>
      <c r="V924" s="114"/>
      <c r="Y924" s="66"/>
      <c r="Z924" s="66"/>
      <c r="AA924" s="66"/>
    </row>
    <row r="925" spans="10:27" s="65" customFormat="1">
      <c r="J925" s="212"/>
      <c r="Q925" s="114"/>
      <c r="V925" s="114"/>
      <c r="Y925" s="66"/>
      <c r="Z925" s="66"/>
      <c r="AA925" s="66"/>
    </row>
    <row r="926" spans="10:27" s="65" customFormat="1">
      <c r="J926" s="212"/>
      <c r="Q926" s="114"/>
      <c r="V926" s="114"/>
      <c r="Y926" s="66"/>
      <c r="Z926" s="66"/>
      <c r="AA926" s="66"/>
    </row>
    <row r="927" spans="10:27" s="65" customFormat="1">
      <c r="J927" s="212"/>
      <c r="Q927" s="114"/>
      <c r="V927" s="114"/>
      <c r="Y927" s="66"/>
      <c r="Z927" s="66"/>
      <c r="AA927" s="66"/>
    </row>
    <row r="928" spans="10:27" s="65" customFormat="1">
      <c r="J928" s="212"/>
      <c r="Q928" s="114"/>
      <c r="V928" s="114"/>
      <c r="Y928" s="66"/>
      <c r="Z928" s="66"/>
      <c r="AA928" s="66"/>
    </row>
    <row r="929" spans="10:27" s="65" customFormat="1">
      <c r="J929" s="212"/>
      <c r="Q929" s="114"/>
      <c r="V929" s="114"/>
      <c r="Y929" s="66"/>
      <c r="Z929" s="66"/>
      <c r="AA929" s="66"/>
    </row>
    <row r="930" spans="10:27" s="65" customFormat="1">
      <c r="J930" s="212"/>
      <c r="Q930" s="114"/>
      <c r="V930" s="114"/>
      <c r="Y930" s="66"/>
      <c r="Z930" s="66"/>
      <c r="AA930" s="66"/>
    </row>
    <row r="931" spans="10:27" s="65" customFormat="1">
      <c r="J931" s="212"/>
      <c r="Q931" s="114"/>
      <c r="V931" s="114"/>
      <c r="Y931" s="66"/>
      <c r="Z931" s="66"/>
      <c r="AA931" s="66"/>
    </row>
    <row r="932" spans="10:27" s="65" customFormat="1">
      <c r="J932" s="212"/>
      <c r="Q932" s="114"/>
      <c r="V932" s="114"/>
      <c r="Y932" s="66"/>
      <c r="Z932" s="66"/>
      <c r="AA932" s="66"/>
    </row>
    <row r="933" spans="10:27" s="65" customFormat="1">
      <c r="J933" s="212"/>
      <c r="Q933" s="114"/>
      <c r="V933" s="114"/>
      <c r="Y933" s="66"/>
      <c r="Z933" s="66"/>
      <c r="AA933" s="66"/>
    </row>
    <row r="934" spans="10:27" s="65" customFormat="1">
      <c r="J934" s="212"/>
      <c r="Q934" s="114"/>
      <c r="V934" s="114"/>
      <c r="Y934" s="66"/>
      <c r="Z934" s="66"/>
      <c r="AA934" s="66"/>
    </row>
    <row r="935" spans="10:27" s="65" customFormat="1" ht="11.25" customHeight="1">
      <c r="J935" s="212"/>
      <c r="Q935" s="114"/>
      <c r="V935" s="114"/>
      <c r="Y935" s="66"/>
      <c r="Z935" s="66"/>
      <c r="AA935" s="66"/>
    </row>
  </sheetData>
  <phoneticPr fontId="2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7DE3-8DB8-46FD-A4BB-80DE59615BC1}">
  <sheetPr>
    <tabColor rgb="FF00B050"/>
  </sheetPr>
  <dimension ref="A1:X35"/>
  <sheetViews>
    <sheetView showGridLines="0" workbookViewId="0">
      <selection activeCell="C4" sqref="C4"/>
    </sheetView>
  </sheetViews>
  <sheetFormatPr baseColWidth="10" defaultRowHeight="14.5"/>
  <cols>
    <col min="1" max="1" width="15.81640625" style="35" customWidth="1"/>
    <col min="2" max="2" width="35.6328125" customWidth="1"/>
    <col min="3" max="3" width="36.26953125" customWidth="1"/>
    <col min="4" max="4" width="38.1796875" customWidth="1"/>
    <col min="5" max="5" width="22.1796875" bestFit="1" customWidth="1"/>
    <col min="6" max="6" width="22.1796875" customWidth="1"/>
    <col min="7" max="7" width="36" customWidth="1"/>
    <col min="11" max="11" width="13.81640625" bestFit="1" customWidth="1"/>
    <col min="15" max="16" width="20.54296875" bestFit="1" customWidth="1"/>
    <col min="18" max="19" width="14.1796875" bestFit="1" customWidth="1"/>
    <col min="22" max="22" width="40" bestFit="1" customWidth="1"/>
    <col min="23" max="23" width="40" style="141" customWidth="1"/>
    <col min="24" max="24" width="40" customWidth="1"/>
  </cols>
  <sheetData>
    <row r="1" spans="1:24" s="102" customFormat="1" ht="64.5" customHeight="1" thickBot="1">
      <c r="A1" s="224" t="s">
        <v>1489</v>
      </c>
      <c r="B1" s="225" t="s">
        <v>62</v>
      </c>
      <c r="C1" s="225" t="s">
        <v>63</v>
      </c>
      <c r="D1" s="225" t="s">
        <v>64</v>
      </c>
      <c r="E1" s="226" t="s">
        <v>65</v>
      </c>
      <c r="F1" s="227" t="s">
        <v>66</v>
      </c>
      <c r="G1" s="228" t="s">
        <v>67</v>
      </c>
      <c r="P1" s="102" t="s">
        <v>1448</v>
      </c>
      <c r="W1" s="160"/>
    </row>
    <row r="2" spans="1:24" ht="20.149999999999999" customHeight="1" thickBot="1">
      <c r="A2" s="218">
        <v>45658</v>
      </c>
      <c r="B2" s="103">
        <v>3</v>
      </c>
      <c r="C2" s="103">
        <v>3</v>
      </c>
      <c r="D2" s="103">
        <v>0</v>
      </c>
      <c r="E2" s="105">
        <f>7186921*12</f>
        <v>86243052</v>
      </c>
      <c r="F2" s="106">
        <f>4921332*12</f>
        <v>59055984</v>
      </c>
      <c r="G2" s="221">
        <v>0</v>
      </c>
      <c r="W2" s="161">
        <f>SUM(W4:W16)</f>
        <v>190555517.20043299</v>
      </c>
    </row>
    <row r="3" spans="1:24" ht="20.149999999999999" customHeight="1">
      <c r="A3" s="219">
        <v>45689</v>
      </c>
      <c r="B3" s="45">
        <v>1</v>
      </c>
      <c r="C3" s="45">
        <v>1</v>
      </c>
      <c r="D3" s="45">
        <v>0</v>
      </c>
      <c r="E3" s="107">
        <f>2459451*11</f>
        <v>27053961</v>
      </c>
      <c r="F3" s="107">
        <f>1900077*11</f>
        <v>20900847</v>
      </c>
      <c r="G3" s="221">
        <v>0</v>
      </c>
      <c r="M3" t="s">
        <v>1449</v>
      </c>
      <c r="N3" t="s">
        <v>1450</v>
      </c>
      <c r="O3" t="s">
        <v>1451</v>
      </c>
      <c r="P3" t="s">
        <v>1452</v>
      </c>
      <c r="Q3" t="s">
        <v>1453</v>
      </c>
      <c r="R3" t="s">
        <v>1454</v>
      </c>
      <c r="S3" t="s">
        <v>1455</v>
      </c>
      <c r="T3" t="s">
        <v>1456</v>
      </c>
      <c r="U3" t="s">
        <v>1457</v>
      </c>
      <c r="V3" t="s">
        <v>1458</v>
      </c>
      <c r="W3" s="141" t="s">
        <v>1459</v>
      </c>
    </row>
    <row r="4" spans="1:24" ht="20.149999999999999" customHeight="1">
      <c r="A4" s="219">
        <v>45717</v>
      </c>
      <c r="B4" s="45">
        <v>13</v>
      </c>
      <c r="C4" s="45">
        <v>0</v>
      </c>
      <c r="D4" s="45">
        <v>13</v>
      </c>
      <c r="E4" s="107">
        <v>0</v>
      </c>
      <c r="F4" s="107">
        <f>2170399.374*10</f>
        <v>21703993.739999998</v>
      </c>
      <c r="G4" s="222">
        <f>F4</f>
        <v>21703993.739999998</v>
      </c>
      <c r="M4">
        <v>1151</v>
      </c>
      <c r="N4" t="s">
        <v>1460</v>
      </c>
      <c r="O4" t="s">
        <v>1461</v>
      </c>
      <c r="P4" t="s">
        <v>1462</v>
      </c>
      <c r="Q4">
        <v>1</v>
      </c>
      <c r="R4" t="s">
        <v>1463</v>
      </c>
      <c r="S4" s="100">
        <v>45748</v>
      </c>
      <c r="T4" t="s">
        <v>174</v>
      </c>
      <c r="W4" s="141">
        <v>4707202.5</v>
      </c>
    </row>
    <row r="5" spans="1:24" ht="20.149999999999999" customHeight="1">
      <c r="A5" s="219">
        <v>45748</v>
      </c>
      <c r="B5" s="45">
        <v>1</v>
      </c>
      <c r="C5" s="45">
        <v>1</v>
      </c>
      <c r="D5" s="45">
        <v>0</v>
      </c>
      <c r="E5" s="107">
        <f>4388550*12</f>
        <v>52662600</v>
      </c>
      <c r="F5" s="107">
        <f>688954*1.254*9</f>
        <v>7775534.8439999996</v>
      </c>
      <c r="G5" s="223">
        <v>0</v>
      </c>
      <c r="M5">
        <v>1152</v>
      </c>
      <c r="N5" t="s">
        <v>175</v>
      </c>
      <c r="O5" t="s">
        <v>1461</v>
      </c>
      <c r="P5" t="s">
        <v>1464</v>
      </c>
      <c r="Q5">
        <v>1</v>
      </c>
      <c r="R5" s="162" t="s">
        <v>1465</v>
      </c>
      <c r="S5" s="162">
        <v>45627</v>
      </c>
      <c r="T5" s="163" t="s">
        <v>174</v>
      </c>
      <c r="U5" s="163"/>
      <c r="V5" s="163"/>
      <c r="W5" s="164">
        <v>28840996.800000001</v>
      </c>
    </row>
    <row r="6" spans="1:24" ht="20.149999999999999" customHeight="1">
      <c r="A6" s="219">
        <v>45778</v>
      </c>
      <c r="B6" s="45">
        <v>0</v>
      </c>
      <c r="C6" s="45">
        <v>0</v>
      </c>
      <c r="D6" s="45">
        <v>0</v>
      </c>
      <c r="E6" s="107">
        <v>0</v>
      </c>
      <c r="F6" s="107">
        <v>0</v>
      </c>
      <c r="G6" s="223">
        <v>0</v>
      </c>
      <c r="M6">
        <v>1154</v>
      </c>
      <c r="N6" t="s">
        <v>175</v>
      </c>
      <c r="O6" t="s">
        <v>1466</v>
      </c>
      <c r="P6" t="s">
        <v>1467</v>
      </c>
      <c r="Q6">
        <v>1</v>
      </c>
      <c r="R6" s="165" t="s">
        <v>1468</v>
      </c>
      <c r="S6" s="165">
        <v>45627</v>
      </c>
      <c r="T6" s="166" t="s">
        <v>587</v>
      </c>
      <c r="U6" s="166"/>
      <c r="V6" s="166"/>
      <c r="W6" s="167">
        <v>6814236</v>
      </c>
      <c r="X6" s="166"/>
    </row>
    <row r="7" spans="1:24" ht="20.149999999999999" customHeight="1">
      <c r="A7" s="219">
        <v>45809</v>
      </c>
      <c r="B7" s="45">
        <v>2</v>
      </c>
      <c r="C7" s="45">
        <v>2</v>
      </c>
      <c r="D7" s="45">
        <v>0</v>
      </c>
      <c r="E7" s="107">
        <f>701683*7</f>
        <v>4911781</v>
      </c>
      <c r="F7" s="107">
        <v>0</v>
      </c>
      <c r="G7" s="223">
        <v>0</v>
      </c>
      <c r="M7">
        <v>1155</v>
      </c>
      <c r="N7" t="s">
        <v>175</v>
      </c>
      <c r="O7" t="s">
        <v>1466</v>
      </c>
      <c r="P7" t="s">
        <v>1467</v>
      </c>
      <c r="Q7">
        <v>1</v>
      </c>
      <c r="R7" s="100" t="s">
        <v>1468</v>
      </c>
      <c r="S7" s="100">
        <v>45627</v>
      </c>
      <c r="T7" t="s">
        <v>587</v>
      </c>
      <c r="W7" s="141">
        <v>7339069.833333334</v>
      </c>
    </row>
    <row r="8" spans="1:24" ht="20.149999999999999" customHeight="1">
      <c r="A8" s="219">
        <v>45839</v>
      </c>
      <c r="B8" s="45">
        <v>0</v>
      </c>
      <c r="C8" s="45">
        <v>0</v>
      </c>
      <c r="D8" s="45">
        <v>0</v>
      </c>
      <c r="E8" s="107">
        <f>1890288.88*7</f>
        <v>13232022.16</v>
      </c>
      <c r="F8" s="107">
        <v>0</v>
      </c>
      <c r="G8" s="223">
        <v>0</v>
      </c>
      <c r="M8">
        <v>1158</v>
      </c>
      <c r="O8" t="s">
        <v>1461</v>
      </c>
      <c r="P8" t="s">
        <v>1469</v>
      </c>
      <c r="Q8">
        <v>1</v>
      </c>
      <c r="R8" s="168" t="s">
        <v>1470</v>
      </c>
      <c r="S8" s="168">
        <v>45658</v>
      </c>
      <c r="T8" s="169" t="s">
        <v>174</v>
      </c>
      <c r="U8" s="169"/>
      <c r="V8" s="169"/>
      <c r="W8" s="170">
        <v>66897068.333333336</v>
      </c>
      <c r="X8" s="169"/>
    </row>
    <row r="9" spans="1:24" ht="20.149999999999999" customHeight="1">
      <c r="A9" s="219">
        <v>45870</v>
      </c>
      <c r="B9" s="45">
        <v>1</v>
      </c>
      <c r="C9" s="45">
        <v>0</v>
      </c>
      <c r="D9" s="45">
        <v>1</v>
      </c>
      <c r="E9" s="107">
        <v>0</v>
      </c>
      <c r="F9" s="107">
        <f>1040278*5</f>
        <v>5201390</v>
      </c>
      <c r="G9" s="222">
        <f>F9</f>
        <v>5201390</v>
      </c>
      <c r="M9">
        <v>1161</v>
      </c>
      <c r="O9" t="s">
        <v>1466</v>
      </c>
      <c r="P9" t="s">
        <v>1471</v>
      </c>
      <c r="Q9">
        <v>1</v>
      </c>
      <c r="R9" s="162" t="s">
        <v>1463</v>
      </c>
      <c r="S9" s="162">
        <v>45627</v>
      </c>
      <c r="T9" s="163" t="s">
        <v>174</v>
      </c>
      <c r="U9" s="163"/>
      <c r="V9" s="163"/>
      <c r="W9" s="164">
        <v>7725336.666666667</v>
      </c>
      <c r="X9" s="163"/>
    </row>
    <row r="10" spans="1:24" ht="20.149999999999999" customHeight="1">
      <c r="A10" s="219">
        <v>45901</v>
      </c>
      <c r="B10" s="45">
        <v>0</v>
      </c>
      <c r="C10" s="45">
        <v>0</v>
      </c>
      <c r="D10" s="45">
        <v>0</v>
      </c>
      <c r="E10" s="45">
        <v>0</v>
      </c>
      <c r="F10" s="45">
        <v>0</v>
      </c>
      <c r="G10" s="223">
        <v>0</v>
      </c>
      <c r="M10">
        <v>1162</v>
      </c>
      <c r="O10" t="s">
        <v>1461</v>
      </c>
      <c r="P10" t="s">
        <v>1472</v>
      </c>
      <c r="Q10">
        <v>1</v>
      </c>
      <c r="R10" s="100" t="s">
        <v>1463</v>
      </c>
      <c r="S10" s="100">
        <v>45717</v>
      </c>
      <c r="T10" t="s">
        <v>174</v>
      </c>
      <c r="W10" s="141">
        <v>4886524.5</v>
      </c>
    </row>
    <row r="11" spans="1:24" ht="20.149999999999999" customHeight="1">
      <c r="A11" s="219">
        <v>45931</v>
      </c>
      <c r="B11" s="45">
        <v>0</v>
      </c>
      <c r="C11" s="45">
        <v>0</v>
      </c>
      <c r="D11" s="45">
        <v>0</v>
      </c>
      <c r="E11" s="45">
        <v>0</v>
      </c>
      <c r="F11" s="45">
        <v>0</v>
      </c>
      <c r="G11" s="223">
        <v>0</v>
      </c>
      <c r="M11">
        <v>1163</v>
      </c>
      <c r="O11" t="s">
        <v>1466</v>
      </c>
      <c r="P11" t="s">
        <v>1473</v>
      </c>
      <c r="Q11">
        <v>1</v>
      </c>
      <c r="R11" s="171" t="s">
        <v>1468</v>
      </c>
      <c r="S11" s="171">
        <v>45839</v>
      </c>
      <c r="T11" s="172" t="s">
        <v>587</v>
      </c>
      <c r="U11" s="172"/>
      <c r="V11" s="172"/>
      <c r="W11" s="173">
        <v>25861831.187076926</v>
      </c>
    </row>
    <row r="12" spans="1:24" ht="20.149999999999999" customHeight="1">
      <c r="A12" s="219">
        <v>45962</v>
      </c>
      <c r="B12" s="45">
        <v>0</v>
      </c>
      <c r="C12" s="45">
        <v>0</v>
      </c>
      <c r="D12" s="45">
        <v>0</v>
      </c>
      <c r="E12" s="107">
        <v>0</v>
      </c>
      <c r="F12" s="107">
        <v>0</v>
      </c>
      <c r="G12" s="223">
        <v>0</v>
      </c>
      <c r="M12">
        <v>1167</v>
      </c>
      <c r="O12" t="s">
        <v>1466</v>
      </c>
      <c r="P12" t="s">
        <v>1474</v>
      </c>
      <c r="Q12">
        <v>1</v>
      </c>
      <c r="R12" s="100" t="s">
        <v>1468</v>
      </c>
      <c r="S12" s="100">
        <v>45748</v>
      </c>
      <c r="T12" t="s">
        <v>174</v>
      </c>
      <c r="W12" s="141">
        <v>5536566.75</v>
      </c>
    </row>
    <row r="13" spans="1:24" ht="20.149999999999999" customHeight="1">
      <c r="A13" s="220">
        <v>45992</v>
      </c>
      <c r="B13" s="45">
        <v>0</v>
      </c>
      <c r="C13" s="45">
        <v>0</v>
      </c>
      <c r="D13" s="45">
        <v>0</v>
      </c>
      <c r="E13" s="107">
        <v>0</v>
      </c>
      <c r="F13" s="107">
        <v>0</v>
      </c>
      <c r="G13" s="223">
        <v>0</v>
      </c>
      <c r="M13">
        <v>1169</v>
      </c>
      <c r="O13" t="s">
        <v>1466</v>
      </c>
      <c r="P13" t="s">
        <v>1475</v>
      </c>
      <c r="Q13">
        <v>1</v>
      </c>
      <c r="R13" s="100" t="s">
        <v>1476</v>
      </c>
      <c r="S13" s="100">
        <v>45689</v>
      </c>
      <c r="T13" t="s">
        <v>174</v>
      </c>
      <c r="W13" s="141">
        <v>6588838.208333333</v>
      </c>
    </row>
    <row r="14" spans="1:24" s="102" customFormat="1" ht="20.149999999999999" customHeight="1" thickBot="1">
      <c r="A14" s="229" t="s">
        <v>50</v>
      </c>
      <c r="B14" s="230">
        <f>SUM(B2:B13)</f>
        <v>21</v>
      </c>
      <c r="C14" s="230">
        <f>SUM(C2:C13)</f>
        <v>7</v>
      </c>
      <c r="D14" s="230">
        <f>SUM(D2:D13)</f>
        <v>14</v>
      </c>
      <c r="E14" s="231">
        <v>190555517.20043299</v>
      </c>
      <c r="F14" s="231">
        <f>SUM(F2:F13)</f>
        <v>114637749.58399999</v>
      </c>
      <c r="G14" s="231">
        <f>SUM(G2:G13)</f>
        <v>26905383.739999998</v>
      </c>
      <c r="M14" s="102">
        <v>1171</v>
      </c>
      <c r="O14" s="102" t="s">
        <v>1466</v>
      </c>
      <c r="P14" s="102" t="s">
        <v>1477</v>
      </c>
      <c r="Q14">
        <v>1</v>
      </c>
      <c r="R14" s="102" t="s">
        <v>1478</v>
      </c>
      <c r="S14" s="174">
        <v>45778</v>
      </c>
      <c r="T14" s="102" t="s">
        <v>587</v>
      </c>
      <c r="W14" s="160">
        <v>2789923.6633560802</v>
      </c>
    </row>
    <row r="15" spans="1:24">
      <c r="M15">
        <v>1173</v>
      </c>
      <c r="O15" t="s">
        <v>1461</v>
      </c>
      <c r="P15" t="s">
        <v>1479</v>
      </c>
      <c r="Q15">
        <v>1</v>
      </c>
      <c r="R15" t="s">
        <v>1465</v>
      </c>
      <c r="S15" s="100">
        <v>45809</v>
      </c>
      <c r="T15" t="s">
        <v>587</v>
      </c>
      <c r="W15" s="141">
        <v>4137606.0916666668</v>
      </c>
    </row>
    <row r="16" spans="1:24" ht="15" thickBot="1">
      <c r="M16">
        <v>1190</v>
      </c>
      <c r="O16" t="s">
        <v>1461</v>
      </c>
      <c r="P16" t="s">
        <v>1480</v>
      </c>
      <c r="Q16">
        <v>1</v>
      </c>
      <c r="R16" t="s">
        <v>1476</v>
      </c>
      <c r="S16" s="100">
        <v>45870</v>
      </c>
      <c r="T16" t="s">
        <v>174</v>
      </c>
      <c r="W16" s="141">
        <v>18430316.666666668</v>
      </c>
    </row>
    <row r="17" spans="1:5" ht="21.65" customHeight="1" thickBot="1">
      <c r="A17" s="274" t="s">
        <v>68</v>
      </c>
      <c r="B17" s="275"/>
      <c r="C17" s="275"/>
      <c r="D17" s="275"/>
      <c r="E17" s="276"/>
    </row>
    <row r="18" spans="1:5" ht="15" thickBot="1">
      <c r="A18" s="277"/>
      <c r="B18" s="277"/>
      <c r="C18" s="277"/>
      <c r="D18" s="277"/>
      <c r="E18" s="277"/>
    </row>
    <row r="19" spans="1:5" ht="20.149999999999999" customHeight="1" thickBot="1">
      <c r="A19" s="120" t="s">
        <v>35</v>
      </c>
      <c r="B19" s="121" t="s">
        <v>13</v>
      </c>
      <c r="C19" s="121" t="s">
        <v>14</v>
      </c>
      <c r="D19" s="121" t="s">
        <v>15</v>
      </c>
      <c r="E19" s="122" t="s">
        <v>36</v>
      </c>
    </row>
    <row r="20" spans="1:5" ht="20.149999999999999" customHeight="1">
      <c r="A20" s="117" t="s">
        <v>1348</v>
      </c>
      <c r="B20" s="118" t="s">
        <v>13</v>
      </c>
      <c r="C20" s="118" t="s">
        <v>1349</v>
      </c>
      <c r="D20" s="118" t="s">
        <v>1350</v>
      </c>
      <c r="E20" s="119" t="s">
        <v>630</v>
      </c>
    </row>
    <row r="21" spans="1:5" ht="20.149999999999999" customHeight="1">
      <c r="A21" s="117" t="s">
        <v>1348</v>
      </c>
      <c r="B21" s="118" t="s">
        <v>13</v>
      </c>
      <c r="C21" s="118" t="s">
        <v>1349</v>
      </c>
      <c r="D21" s="118" t="s">
        <v>1350</v>
      </c>
      <c r="E21" s="119" t="s">
        <v>630</v>
      </c>
    </row>
    <row r="22" spans="1:5" ht="20.149999999999999" customHeight="1">
      <c r="A22" s="117" t="s">
        <v>1348</v>
      </c>
      <c r="B22" s="118" t="s">
        <v>13</v>
      </c>
      <c r="C22" s="118" t="s">
        <v>1349</v>
      </c>
      <c r="D22" s="118" t="s">
        <v>1350</v>
      </c>
      <c r="E22" s="119" t="s">
        <v>630</v>
      </c>
    </row>
    <row r="23" spans="1:5" ht="20.149999999999999" customHeight="1">
      <c r="A23" s="117" t="s">
        <v>1348</v>
      </c>
      <c r="B23" s="118" t="s">
        <v>13</v>
      </c>
      <c r="C23" s="118" t="s">
        <v>1349</v>
      </c>
      <c r="D23" s="118" t="s">
        <v>1350</v>
      </c>
      <c r="E23" s="119" t="s">
        <v>630</v>
      </c>
    </row>
    <row r="24" spans="1:5" ht="20.149999999999999" customHeight="1">
      <c r="A24" s="117" t="s">
        <v>1348</v>
      </c>
      <c r="B24" s="118" t="s">
        <v>13</v>
      </c>
      <c r="C24" s="118" t="s">
        <v>1349</v>
      </c>
      <c r="D24" s="118" t="s">
        <v>1350</v>
      </c>
      <c r="E24" s="119" t="s">
        <v>630</v>
      </c>
    </row>
    <row r="25" spans="1:5" ht="20.149999999999999" customHeight="1">
      <c r="A25" s="117" t="s">
        <v>1348</v>
      </c>
      <c r="B25" s="118" t="s">
        <v>13</v>
      </c>
      <c r="C25" s="118" t="s">
        <v>1349</v>
      </c>
      <c r="D25" s="118" t="s">
        <v>1350</v>
      </c>
      <c r="E25" s="119" t="s">
        <v>630</v>
      </c>
    </row>
    <row r="26" spans="1:5" ht="20.149999999999999" customHeight="1">
      <c r="A26" s="117" t="s">
        <v>1348</v>
      </c>
      <c r="B26" s="118" t="s">
        <v>13</v>
      </c>
      <c r="C26" s="118" t="s">
        <v>1349</v>
      </c>
      <c r="D26" s="118" t="s">
        <v>1350</v>
      </c>
      <c r="E26" s="119" t="s">
        <v>630</v>
      </c>
    </row>
    <row r="27" spans="1:5" ht="20.149999999999999" customHeight="1">
      <c r="A27" s="117" t="s">
        <v>1348</v>
      </c>
      <c r="B27" s="118" t="s">
        <v>13</v>
      </c>
      <c r="C27" s="118" t="s">
        <v>1349</v>
      </c>
      <c r="D27" s="118" t="s">
        <v>1350</v>
      </c>
      <c r="E27" s="119" t="s">
        <v>630</v>
      </c>
    </row>
    <row r="28" spans="1:5" ht="20.149999999999999" customHeight="1">
      <c r="A28" s="117" t="s">
        <v>1348</v>
      </c>
      <c r="B28" s="118" t="s">
        <v>13</v>
      </c>
      <c r="C28" s="118" t="s">
        <v>1349</v>
      </c>
      <c r="D28" s="118" t="s">
        <v>1350</v>
      </c>
      <c r="E28" s="119" t="s">
        <v>630</v>
      </c>
    </row>
    <row r="29" spans="1:5" ht="20.149999999999999" customHeight="1">
      <c r="A29" s="117" t="s">
        <v>1348</v>
      </c>
      <c r="B29" s="118" t="s">
        <v>13</v>
      </c>
      <c r="C29" s="118" t="s">
        <v>1349</v>
      </c>
      <c r="D29" s="118" t="s">
        <v>1350</v>
      </c>
      <c r="E29" s="119" t="s">
        <v>630</v>
      </c>
    </row>
    <row r="30" spans="1:5" ht="20.149999999999999" customHeight="1">
      <c r="A30" s="117" t="s">
        <v>1348</v>
      </c>
      <c r="B30" s="118" t="s">
        <v>13</v>
      </c>
      <c r="C30" s="118" t="s">
        <v>1349</v>
      </c>
      <c r="D30" s="118" t="s">
        <v>1350</v>
      </c>
      <c r="E30" s="119" t="s">
        <v>630</v>
      </c>
    </row>
    <row r="31" spans="1:5" ht="20.149999999999999" customHeight="1">
      <c r="A31" s="117" t="s">
        <v>1348</v>
      </c>
      <c r="B31" s="118" t="s">
        <v>13</v>
      </c>
      <c r="C31" s="118" t="s">
        <v>1349</v>
      </c>
      <c r="D31" s="118" t="s">
        <v>1350</v>
      </c>
      <c r="E31" s="119" t="s">
        <v>630</v>
      </c>
    </row>
    <row r="32" spans="1:5" ht="20.149999999999999" customHeight="1">
      <c r="A32" s="117" t="s">
        <v>1348</v>
      </c>
      <c r="B32" s="118" t="s">
        <v>13</v>
      </c>
      <c r="C32" s="118" t="s">
        <v>1349</v>
      </c>
      <c r="D32" s="118" t="s">
        <v>1350</v>
      </c>
      <c r="E32" s="119" t="s">
        <v>630</v>
      </c>
    </row>
    <row r="33" spans="1:5" ht="20.149999999999999" customHeight="1">
      <c r="A33" s="117"/>
      <c r="B33" s="118"/>
      <c r="C33" s="118"/>
      <c r="D33" s="118"/>
      <c r="E33" s="119"/>
    </row>
    <row r="34" spans="1:5" ht="20.149999999999999" customHeight="1">
      <c r="A34" s="117"/>
      <c r="B34" s="118"/>
      <c r="C34" s="118"/>
      <c r="D34" s="118"/>
      <c r="E34" s="119"/>
    </row>
    <row r="35" spans="1:5" ht="20.149999999999999" customHeight="1" thickBot="1">
      <c r="A35" s="110"/>
      <c r="B35" s="109"/>
      <c r="C35" s="109"/>
      <c r="D35" s="109"/>
      <c r="E35" s="108"/>
    </row>
  </sheetData>
  <mergeCells count="2">
    <mergeCell ref="A17:E17"/>
    <mergeCell ref="A18:E18"/>
  </mergeCells>
  <phoneticPr fontId="21" type="noConversion"/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0535A-00C7-4B23-A250-09D919761A91}">
  <sheetPr>
    <tabColor rgb="FF00B050"/>
  </sheetPr>
  <dimension ref="A1:AD1287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baseColWidth="10" defaultRowHeight="14.5"/>
  <cols>
    <col min="1" max="1" width="19.54296875" style="26" customWidth="1"/>
    <col min="2" max="2" width="16.54296875" customWidth="1"/>
    <col min="3" max="3" width="10.54296875" customWidth="1"/>
    <col min="4" max="5" width="20.1796875" style="26" customWidth="1"/>
    <col min="6" max="6" width="16.54296875" style="26" customWidth="1"/>
    <col min="7" max="7" width="21" style="26" customWidth="1"/>
    <col min="8" max="8" width="6.1796875" style="208" bestFit="1" customWidth="1"/>
    <col min="9" max="9" width="20.453125" customWidth="1"/>
    <col min="10" max="10" width="11.1796875" bestFit="1" customWidth="1"/>
    <col min="11" max="11" width="22.453125" style="26" customWidth="1"/>
    <col min="12" max="12" width="29.7265625" customWidth="1"/>
    <col min="13" max="13" width="45.453125" bestFit="1" customWidth="1"/>
    <col min="14" max="14" width="33.81640625" customWidth="1"/>
    <col min="15" max="19" width="24.26953125" style="26" customWidth="1"/>
    <col min="20" max="20" width="24.26953125" style="98" customWidth="1"/>
    <col min="21" max="22" width="24.26953125" style="26" customWidth="1"/>
    <col min="23" max="23" width="16.1796875" style="26" customWidth="1"/>
    <col min="24" max="24" width="25.54296875" style="26" customWidth="1"/>
    <col min="25" max="25" width="30.26953125" style="26" customWidth="1"/>
    <col min="26" max="27" width="24.26953125" style="26" customWidth="1"/>
  </cols>
  <sheetData>
    <row r="1" spans="1:30" s="32" customFormat="1" ht="40.5" customHeight="1">
      <c r="A1" s="64" t="s">
        <v>0</v>
      </c>
      <c r="B1" s="64" t="s">
        <v>6</v>
      </c>
      <c r="C1" s="63" t="s">
        <v>33</v>
      </c>
      <c r="D1" s="64" t="s">
        <v>7</v>
      </c>
      <c r="E1" s="64" t="s">
        <v>8</v>
      </c>
      <c r="F1" s="64" t="s">
        <v>9</v>
      </c>
      <c r="G1" s="64" t="s">
        <v>10</v>
      </c>
      <c r="H1" s="209" t="s">
        <v>11</v>
      </c>
      <c r="I1" s="63" t="s">
        <v>12</v>
      </c>
      <c r="J1" s="33" t="s">
        <v>13</v>
      </c>
      <c r="K1" s="64" t="s">
        <v>14</v>
      </c>
      <c r="L1" s="64" t="s">
        <v>15</v>
      </c>
      <c r="M1" s="64" t="s">
        <v>16</v>
      </c>
      <c r="N1" s="64" t="s">
        <v>17</v>
      </c>
      <c r="O1" s="64" t="s">
        <v>18</v>
      </c>
      <c r="P1" s="64" t="s">
        <v>19</v>
      </c>
      <c r="Q1" s="64" t="s">
        <v>20</v>
      </c>
      <c r="R1" s="64" t="s">
        <v>21</v>
      </c>
      <c r="S1" s="64" t="s">
        <v>22</v>
      </c>
      <c r="T1" s="176" t="s">
        <v>23</v>
      </c>
      <c r="U1" s="64" t="s">
        <v>24</v>
      </c>
      <c r="V1" s="64" t="s">
        <v>25</v>
      </c>
      <c r="W1" s="64" t="s">
        <v>29</v>
      </c>
      <c r="X1" s="64" t="s">
        <v>30</v>
      </c>
      <c r="Y1" s="64" t="s">
        <v>31</v>
      </c>
      <c r="Z1" s="64" t="s">
        <v>70</v>
      </c>
      <c r="AA1" s="64" t="s">
        <v>32</v>
      </c>
      <c r="AB1" s="33" t="s">
        <v>1486</v>
      </c>
      <c r="AC1" s="33" t="s">
        <v>1487</v>
      </c>
      <c r="AD1" s="33" t="s">
        <v>1488</v>
      </c>
    </row>
    <row r="2" spans="1:30">
      <c r="A2" s="144" t="s">
        <v>17872</v>
      </c>
      <c r="B2" s="96">
        <v>531</v>
      </c>
      <c r="C2" s="96" t="s">
        <v>1154</v>
      </c>
      <c r="D2" s="96" t="s">
        <v>425</v>
      </c>
      <c r="E2" s="96" t="s">
        <v>770</v>
      </c>
      <c r="F2" s="96" t="s">
        <v>675</v>
      </c>
      <c r="G2" s="97">
        <v>24473</v>
      </c>
      <c r="H2" s="101">
        <f t="shared" ref="H2:H29" ca="1" si="0">DATEDIF(G2,TODAY(),"y")</f>
        <v>59</v>
      </c>
      <c r="I2" s="97">
        <v>40391</v>
      </c>
      <c r="J2" s="96" t="s">
        <v>13</v>
      </c>
      <c r="K2" s="96" t="s">
        <v>218</v>
      </c>
      <c r="L2" s="96" t="s">
        <v>218</v>
      </c>
      <c r="M2" s="96" t="s">
        <v>219</v>
      </c>
      <c r="N2" s="96" t="s">
        <v>250</v>
      </c>
      <c r="O2" s="97">
        <v>40391</v>
      </c>
      <c r="P2" s="96" t="s">
        <v>286</v>
      </c>
      <c r="Q2" s="96" t="s">
        <v>286</v>
      </c>
      <c r="R2" s="96" t="s">
        <v>137</v>
      </c>
      <c r="S2" s="96" t="s">
        <v>174</v>
      </c>
      <c r="T2" s="97"/>
      <c r="U2" s="96" t="s">
        <v>1</v>
      </c>
      <c r="V2" s="96" t="s">
        <v>177</v>
      </c>
      <c r="W2" s="204">
        <f ca="1">DATEDIF(O2,TODAY(),"y")</f>
        <v>15</v>
      </c>
      <c r="X2" s="97">
        <v>45688</v>
      </c>
      <c r="Y2" s="96" t="s">
        <v>97</v>
      </c>
      <c r="Z2" s="96" t="s">
        <v>1383</v>
      </c>
      <c r="AA2" s="96"/>
      <c r="AB2" s="65"/>
      <c r="AC2" s="65"/>
      <c r="AD2" s="65"/>
    </row>
    <row r="3" spans="1:30">
      <c r="A3" s="144" t="s">
        <v>17872</v>
      </c>
      <c r="B3" s="96">
        <v>1094</v>
      </c>
      <c r="C3" s="96" t="s">
        <v>1262</v>
      </c>
      <c r="D3" s="96" t="s">
        <v>188</v>
      </c>
      <c r="E3" s="96" t="s">
        <v>860</v>
      </c>
      <c r="F3" s="96" t="s">
        <v>675</v>
      </c>
      <c r="G3" s="97">
        <v>31908</v>
      </c>
      <c r="H3" s="101">
        <f t="shared" ca="1" si="0"/>
        <v>38</v>
      </c>
      <c r="I3" s="97">
        <v>44468</v>
      </c>
      <c r="J3" s="96" t="s">
        <v>13</v>
      </c>
      <c r="K3" s="96" t="s">
        <v>183</v>
      </c>
      <c r="L3" s="96" t="s">
        <v>190</v>
      </c>
      <c r="M3" s="96" t="s">
        <v>263</v>
      </c>
      <c r="N3" s="96" t="s">
        <v>596</v>
      </c>
      <c r="O3" s="97">
        <v>44468</v>
      </c>
      <c r="P3" s="96" t="s">
        <v>428</v>
      </c>
      <c r="Q3" s="96" t="s">
        <v>428</v>
      </c>
      <c r="R3" s="96" t="s">
        <v>193</v>
      </c>
      <c r="S3" s="96" t="s">
        <v>174</v>
      </c>
      <c r="T3" s="97"/>
      <c r="U3" s="96" t="s">
        <v>1</v>
      </c>
      <c r="V3" s="96" t="s">
        <v>917</v>
      </c>
      <c r="W3" s="204">
        <f t="shared" ref="W3:W29" ca="1" si="1">DATEDIF(O3,TODAY(),"y")</f>
        <v>4</v>
      </c>
      <c r="X3" s="97">
        <v>45686</v>
      </c>
      <c r="Y3" s="96" t="s">
        <v>79</v>
      </c>
      <c r="Z3" s="96" t="s">
        <v>1383</v>
      </c>
      <c r="AA3" s="96"/>
      <c r="AB3" s="65"/>
      <c r="AC3" s="65"/>
      <c r="AD3" s="65"/>
    </row>
    <row r="4" spans="1:30">
      <c r="A4" s="144" t="s">
        <v>17872</v>
      </c>
      <c r="B4" s="96" t="s">
        <v>1297</v>
      </c>
      <c r="C4" s="96" t="s">
        <v>1313</v>
      </c>
      <c r="D4" s="96" t="s">
        <v>1314</v>
      </c>
      <c r="E4" s="96" t="s">
        <v>901</v>
      </c>
      <c r="F4" s="96" t="s">
        <v>675</v>
      </c>
      <c r="G4" s="97">
        <v>27195</v>
      </c>
      <c r="H4" s="101">
        <f t="shared" ca="1" si="0"/>
        <v>51</v>
      </c>
      <c r="I4" s="97">
        <v>45621</v>
      </c>
      <c r="J4" s="96" t="s">
        <v>13</v>
      </c>
      <c r="K4" s="96" t="s">
        <v>218</v>
      </c>
      <c r="L4" s="96" t="s">
        <v>218</v>
      </c>
      <c r="M4" s="96" t="s">
        <v>263</v>
      </c>
      <c r="N4" s="96" t="s">
        <v>232</v>
      </c>
      <c r="O4" s="97">
        <v>45621</v>
      </c>
      <c r="P4" s="96" t="s">
        <v>619</v>
      </c>
      <c r="Q4" s="96" t="s">
        <v>619</v>
      </c>
      <c r="R4" s="96" t="s">
        <v>135</v>
      </c>
      <c r="S4" s="96" t="s">
        <v>587</v>
      </c>
      <c r="T4" s="97">
        <v>45985</v>
      </c>
      <c r="U4" s="96" t="s">
        <v>907</v>
      </c>
      <c r="V4" s="96" t="s">
        <v>1305</v>
      </c>
      <c r="W4" s="204">
        <f t="shared" ca="1" si="1"/>
        <v>1</v>
      </c>
      <c r="X4" s="97">
        <v>45688</v>
      </c>
      <c r="Y4" s="96" t="s">
        <v>73</v>
      </c>
      <c r="Z4" s="96" t="s">
        <v>1383</v>
      </c>
      <c r="AA4" s="96"/>
      <c r="AB4" s="65"/>
      <c r="AC4" s="65"/>
      <c r="AD4" s="65"/>
    </row>
    <row r="5" spans="1:30">
      <c r="A5" s="144" t="s">
        <v>17872</v>
      </c>
      <c r="B5" s="96">
        <v>1146</v>
      </c>
      <c r="C5" s="96">
        <v>5939</v>
      </c>
      <c r="D5" s="96" t="s">
        <v>202</v>
      </c>
      <c r="E5" s="96" t="s">
        <v>887</v>
      </c>
      <c r="F5" s="96" t="s">
        <v>675</v>
      </c>
      <c r="G5" s="97">
        <v>34851</v>
      </c>
      <c r="H5" s="101">
        <f t="shared" ca="1" si="0"/>
        <v>30</v>
      </c>
      <c r="I5" s="97">
        <v>45383</v>
      </c>
      <c r="J5" s="96" t="s">
        <v>13</v>
      </c>
      <c r="K5" s="96" t="s">
        <v>183</v>
      </c>
      <c r="L5" s="96" t="s">
        <v>195</v>
      </c>
      <c r="M5" s="96" t="s">
        <v>630</v>
      </c>
      <c r="N5" s="96" t="s">
        <v>666</v>
      </c>
      <c r="O5" s="97">
        <v>45383</v>
      </c>
      <c r="P5" s="96" t="s">
        <v>225</v>
      </c>
      <c r="Q5" s="96" t="s">
        <v>1320</v>
      </c>
      <c r="R5" s="96" t="s">
        <v>137</v>
      </c>
      <c r="S5" s="96" t="s">
        <v>676</v>
      </c>
      <c r="T5" s="97">
        <v>45746</v>
      </c>
      <c r="U5" s="96" t="s">
        <v>1</v>
      </c>
      <c r="V5" s="96" t="s">
        <v>909</v>
      </c>
      <c r="W5" s="204">
        <f t="shared" ca="1" si="1"/>
        <v>1</v>
      </c>
      <c r="X5" s="97">
        <v>45746</v>
      </c>
      <c r="Y5" s="96" t="s">
        <v>82</v>
      </c>
      <c r="Z5" s="96"/>
      <c r="AA5" s="96"/>
      <c r="AB5" s="65"/>
      <c r="AC5" s="65"/>
      <c r="AD5" s="65"/>
    </row>
    <row r="6" spans="1:30">
      <c r="A6" s="144" t="s">
        <v>17872</v>
      </c>
      <c r="B6" s="96">
        <v>569</v>
      </c>
      <c r="C6" s="96" t="s">
        <v>1274</v>
      </c>
      <c r="D6" s="96" t="s">
        <v>188</v>
      </c>
      <c r="E6" s="96" t="s">
        <v>435</v>
      </c>
      <c r="F6" s="96" t="s">
        <v>675</v>
      </c>
      <c r="G6" s="97">
        <v>28569</v>
      </c>
      <c r="H6" s="101">
        <f t="shared" ca="1" si="0"/>
        <v>48</v>
      </c>
      <c r="I6" s="97">
        <v>40490</v>
      </c>
      <c r="J6" s="96" t="s">
        <v>13</v>
      </c>
      <c r="K6" s="96" t="s">
        <v>183</v>
      </c>
      <c r="L6" s="96" t="s">
        <v>184</v>
      </c>
      <c r="M6" s="96" t="s">
        <v>347</v>
      </c>
      <c r="N6" s="96" t="s">
        <v>436</v>
      </c>
      <c r="O6" s="97">
        <v>40490</v>
      </c>
      <c r="P6" s="96" t="s">
        <v>187</v>
      </c>
      <c r="Q6" s="96" t="s">
        <v>1319</v>
      </c>
      <c r="R6" s="96" t="s">
        <v>137</v>
      </c>
      <c r="S6" s="96" t="s">
        <v>174</v>
      </c>
      <c r="T6" s="97"/>
      <c r="U6" s="96" t="s">
        <v>1</v>
      </c>
      <c r="V6" s="96" t="s">
        <v>909</v>
      </c>
      <c r="W6" s="204">
        <f t="shared" ca="1" si="1"/>
        <v>15</v>
      </c>
      <c r="X6" s="97">
        <v>45715</v>
      </c>
      <c r="Y6" s="96" t="s">
        <v>75</v>
      </c>
      <c r="Z6" s="96"/>
      <c r="AA6" s="96"/>
      <c r="AB6" s="65"/>
      <c r="AC6" s="65"/>
      <c r="AD6" s="65"/>
    </row>
    <row r="7" spans="1:30">
      <c r="A7" s="144" t="s">
        <v>17872</v>
      </c>
      <c r="B7" s="96">
        <v>765</v>
      </c>
      <c r="C7" s="96" t="s">
        <v>1160</v>
      </c>
      <c r="D7" s="96" t="s">
        <v>287</v>
      </c>
      <c r="E7" s="96" t="s">
        <v>804</v>
      </c>
      <c r="F7" s="96" t="s">
        <v>677</v>
      </c>
      <c r="G7" s="97">
        <v>30092</v>
      </c>
      <c r="H7" s="101">
        <f t="shared" ca="1" si="0"/>
        <v>43</v>
      </c>
      <c r="I7" s="97">
        <v>42278</v>
      </c>
      <c r="J7" s="96" t="s">
        <v>13</v>
      </c>
      <c r="K7" s="96" t="s">
        <v>183</v>
      </c>
      <c r="L7" s="96" t="s">
        <v>344</v>
      </c>
      <c r="M7" s="96" t="s">
        <v>499</v>
      </c>
      <c r="N7" s="96" t="s">
        <v>500</v>
      </c>
      <c r="O7" s="97">
        <v>42278</v>
      </c>
      <c r="P7" s="96" t="s">
        <v>198</v>
      </c>
      <c r="Q7" s="96" t="s">
        <v>1320</v>
      </c>
      <c r="R7" s="96" t="s">
        <v>137</v>
      </c>
      <c r="S7" s="96" t="s">
        <v>174</v>
      </c>
      <c r="T7" s="97"/>
      <c r="U7" s="96" t="s">
        <v>1</v>
      </c>
      <c r="V7" s="96" t="s">
        <v>909</v>
      </c>
      <c r="W7" s="204">
        <f t="shared" ca="1" si="1"/>
        <v>10</v>
      </c>
      <c r="X7" s="97">
        <v>45721</v>
      </c>
      <c r="Y7" s="96" t="s">
        <v>79</v>
      </c>
      <c r="Z7" s="96" t="s">
        <v>1383</v>
      </c>
      <c r="AA7" s="96"/>
      <c r="AB7" s="65"/>
      <c r="AC7" s="65"/>
      <c r="AD7" s="65"/>
    </row>
    <row r="8" spans="1:30">
      <c r="A8" s="144" t="s">
        <v>17872</v>
      </c>
      <c r="B8" s="96">
        <v>985</v>
      </c>
      <c r="C8" s="96" t="s">
        <v>1045</v>
      </c>
      <c r="D8" s="96" t="s">
        <v>202</v>
      </c>
      <c r="E8" s="96" t="s">
        <v>823</v>
      </c>
      <c r="F8" s="96" t="s">
        <v>675</v>
      </c>
      <c r="G8" s="97">
        <v>31377</v>
      </c>
      <c r="H8" s="101">
        <f t="shared" ca="1" si="0"/>
        <v>40</v>
      </c>
      <c r="I8" s="97">
        <v>43282</v>
      </c>
      <c r="J8" s="96" t="s">
        <v>13</v>
      </c>
      <c r="K8" s="96" t="s">
        <v>218</v>
      </c>
      <c r="L8" s="96" t="s">
        <v>218</v>
      </c>
      <c r="M8" s="96" t="s">
        <v>219</v>
      </c>
      <c r="N8" s="96" t="s">
        <v>263</v>
      </c>
      <c r="O8" s="97">
        <v>43282</v>
      </c>
      <c r="P8" s="96" t="s">
        <v>221</v>
      </c>
      <c r="Q8" s="96" t="s">
        <v>1319</v>
      </c>
      <c r="R8" s="96" t="s">
        <v>193</v>
      </c>
      <c r="S8" s="96" t="s">
        <v>174</v>
      </c>
      <c r="T8" s="97"/>
      <c r="U8" s="96" t="s">
        <v>1</v>
      </c>
      <c r="V8" s="96" t="s">
        <v>909</v>
      </c>
      <c r="W8" s="204">
        <f t="shared" ca="1" si="1"/>
        <v>7</v>
      </c>
      <c r="X8" s="97">
        <v>45723</v>
      </c>
      <c r="Y8" s="96" t="s">
        <v>79</v>
      </c>
      <c r="Z8" s="96" t="s">
        <v>1383</v>
      </c>
      <c r="AA8" s="96"/>
      <c r="AB8" s="65"/>
      <c r="AC8" s="65"/>
      <c r="AD8" s="65"/>
    </row>
    <row r="9" spans="1:30">
      <c r="A9" s="144" t="s">
        <v>17872</v>
      </c>
      <c r="B9" s="96">
        <v>351</v>
      </c>
      <c r="C9" s="96" t="s">
        <v>968</v>
      </c>
      <c r="D9" s="96" t="s">
        <v>264</v>
      </c>
      <c r="E9" s="96" t="s">
        <v>358</v>
      </c>
      <c r="F9" s="146" t="s">
        <v>675</v>
      </c>
      <c r="G9" s="97">
        <v>31622</v>
      </c>
      <c r="H9" s="101">
        <f t="shared" ca="1" si="0"/>
        <v>39</v>
      </c>
      <c r="I9" s="97">
        <v>39630</v>
      </c>
      <c r="J9" s="144" t="s">
        <v>13</v>
      </c>
      <c r="K9" s="96" t="s">
        <v>183</v>
      </c>
      <c r="L9" s="96" t="s">
        <v>297</v>
      </c>
      <c r="M9" s="96" t="s">
        <v>359</v>
      </c>
      <c r="N9" s="146" t="s">
        <v>360</v>
      </c>
      <c r="O9" s="97">
        <v>39630</v>
      </c>
      <c r="P9" s="146" t="s">
        <v>271</v>
      </c>
      <c r="Q9" s="96" t="s">
        <v>1319</v>
      </c>
      <c r="R9" s="146" t="s">
        <v>135</v>
      </c>
      <c r="S9" s="96" t="s">
        <v>174</v>
      </c>
      <c r="T9" s="147"/>
      <c r="U9" s="96" t="s">
        <v>1</v>
      </c>
      <c r="V9" s="146" t="s">
        <v>909</v>
      </c>
      <c r="W9" s="204">
        <f t="shared" ca="1" si="1"/>
        <v>17</v>
      </c>
      <c r="X9" s="147">
        <v>45764</v>
      </c>
      <c r="Y9" s="96" t="s">
        <v>79</v>
      </c>
      <c r="Z9" s="96"/>
      <c r="AA9" s="96"/>
      <c r="AB9" s="175"/>
      <c r="AC9" s="175"/>
      <c r="AD9" s="65"/>
    </row>
    <row r="10" spans="1:30">
      <c r="A10" s="144" t="s">
        <v>17872</v>
      </c>
      <c r="B10" s="96">
        <v>1093</v>
      </c>
      <c r="C10" s="96" t="s">
        <v>1263</v>
      </c>
      <c r="D10" s="96" t="s">
        <v>188</v>
      </c>
      <c r="E10" s="96" t="s">
        <v>684</v>
      </c>
      <c r="F10" s="146" t="s">
        <v>675</v>
      </c>
      <c r="G10" s="97">
        <v>31139</v>
      </c>
      <c r="H10" s="101">
        <f t="shared" ca="1" si="0"/>
        <v>40</v>
      </c>
      <c r="I10" s="97">
        <v>44468</v>
      </c>
      <c r="J10" s="144" t="s">
        <v>13</v>
      </c>
      <c r="K10" s="96" t="s">
        <v>183</v>
      </c>
      <c r="L10" s="96" t="s">
        <v>190</v>
      </c>
      <c r="M10" s="96" t="s">
        <v>593</v>
      </c>
      <c r="N10" s="146" t="s">
        <v>594</v>
      </c>
      <c r="O10" s="97">
        <v>44468</v>
      </c>
      <c r="P10" s="146" t="s">
        <v>428</v>
      </c>
      <c r="Q10" s="96" t="s">
        <v>1319</v>
      </c>
      <c r="R10" s="146" t="s">
        <v>193</v>
      </c>
      <c r="S10" s="96" t="s">
        <v>174</v>
      </c>
      <c r="T10" s="147"/>
      <c r="U10" s="96" t="s">
        <v>1</v>
      </c>
      <c r="V10" s="146" t="s">
        <v>909</v>
      </c>
      <c r="W10" s="204">
        <f t="shared" ca="1" si="1"/>
        <v>4</v>
      </c>
      <c r="X10" s="147">
        <v>45790</v>
      </c>
      <c r="Y10" s="96" t="s">
        <v>71</v>
      </c>
      <c r="Z10" s="96"/>
      <c r="AA10" s="96"/>
      <c r="AB10" s="65"/>
      <c r="AC10" s="65"/>
      <c r="AD10" s="65"/>
    </row>
    <row r="11" spans="1:30">
      <c r="A11" s="144" t="s">
        <v>17872</v>
      </c>
      <c r="B11" s="96">
        <v>1128</v>
      </c>
      <c r="C11" s="96">
        <v>5494</v>
      </c>
      <c r="D11" s="96" t="s">
        <v>327</v>
      </c>
      <c r="E11" s="96" t="s">
        <v>795</v>
      </c>
      <c r="F11" s="146" t="s">
        <v>675</v>
      </c>
      <c r="G11" s="97">
        <v>33266</v>
      </c>
      <c r="H11" s="101">
        <f t="shared" ca="1" si="0"/>
        <v>35</v>
      </c>
      <c r="I11" s="97">
        <v>45017</v>
      </c>
      <c r="J11" s="144" t="s">
        <v>13</v>
      </c>
      <c r="K11" s="96" t="s">
        <v>607</v>
      </c>
      <c r="L11" s="96" t="s">
        <v>607</v>
      </c>
      <c r="M11" s="96" t="s">
        <v>630</v>
      </c>
      <c r="N11" s="146" t="s">
        <v>631</v>
      </c>
      <c r="O11" s="97">
        <v>45017</v>
      </c>
      <c r="P11" s="146" t="s">
        <v>181</v>
      </c>
      <c r="Q11" s="96" t="s">
        <v>1343</v>
      </c>
      <c r="R11" s="146" t="s">
        <v>137</v>
      </c>
      <c r="S11" s="96" t="s">
        <v>676</v>
      </c>
      <c r="T11" s="147">
        <v>45747</v>
      </c>
      <c r="U11" s="96" t="s">
        <v>1</v>
      </c>
      <c r="V11" s="146" t="s">
        <v>909</v>
      </c>
      <c r="W11" s="204">
        <f t="shared" ca="1" si="1"/>
        <v>2</v>
      </c>
      <c r="X11" s="147">
        <v>45746</v>
      </c>
      <c r="Y11" s="96" t="s">
        <v>81</v>
      </c>
      <c r="Z11" s="96"/>
      <c r="AA11" s="96"/>
      <c r="AB11" s="143"/>
      <c r="AC11" s="65"/>
      <c r="AD11" s="65"/>
    </row>
    <row r="12" spans="1:30">
      <c r="A12" s="144" t="s">
        <v>17872</v>
      </c>
      <c r="B12" s="96">
        <v>1138</v>
      </c>
      <c r="C12" s="96">
        <v>5575</v>
      </c>
      <c r="D12" s="96" t="s">
        <v>264</v>
      </c>
      <c r="E12" s="96" t="s">
        <v>885</v>
      </c>
      <c r="F12" s="146" t="s">
        <v>675</v>
      </c>
      <c r="G12" s="97">
        <v>36578</v>
      </c>
      <c r="H12" s="101">
        <f t="shared" ca="1" si="0"/>
        <v>26</v>
      </c>
      <c r="I12" s="97">
        <v>45218</v>
      </c>
      <c r="J12" s="144" t="s">
        <v>13</v>
      </c>
      <c r="K12" s="96" t="s">
        <v>311</v>
      </c>
      <c r="L12" s="96" t="s">
        <v>336</v>
      </c>
      <c r="M12" s="96" t="s">
        <v>630</v>
      </c>
      <c r="N12" s="146" t="s">
        <v>583</v>
      </c>
      <c r="O12" s="97">
        <v>45218</v>
      </c>
      <c r="P12" s="146" t="s">
        <v>315</v>
      </c>
      <c r="Q12" s="96" t="s">
        <v>311</v>
      </c>
      <c r="R12" s="146" t="s">
        <v>137</v>
      </c>
      <c r="S12" s="96" t="s">
        <v>676</v>
      </c>
      <c r="T12" s="147">
        <v>45765</v>
      </c>
      <c r="U12" s="96" t="s">
        <v>1</v>
      </c>
      <c r="V12" s="146" t="s">
        <v>909</v>
      </c>
      <c r="W12" s="204">
        <f t="shared" ca="1" si="1"/>
        <v>2</v>
      </c>
      <c r="X12" s="147">
        <v>45765</v>
      </c>
      <c r="Y12" s="96" t="s">
        <v>81</v>
      </c>
      <c r="Z12" s="96"/>
      <c r="AA12" s="96"/>
      <c r="AB12" s="143"/>
      <c r="AC12" s="65"/>
      <c r="AD12" s="65"/>
    </row>
    <row r="13" spans="1:30">
      <c r="A13" s="144" t="s">
        <v>17872</v>
      </c>
      <c r="B13" s="96">
        <v>194</v>
      </c>
      <c r="C13" s="96" t="s">
        <v>1094</v>
      </c>
      <c r="D13" s="96" t="s">
        <v>270</v>
      </c>
      <c r="E13" s="96" t="s">
        <v>707</v>
      </c>
      <c r="F13" s="26" t="s">
        <v>675</v>
      </c>
      <c r="G13" s="97">
        <v>24606</v>
      </c>
      <c r="H13" s="101">
        <f t="shared" ca="1" si="0"/>
        <v>58</v>
      </c>
      <c r="I13" s="97">
        <v>38749</v>
      </c>
      <c r="J13" s="26" t="s">
        <v>13</v>
      </c>
      <c r="K13" s="96" t="s">
        <v>183</v>
      </c>
      <c r="L13" s="96" t="s">
        <v>210</v>
      </c>
      <c r="M13" s="96" t="s">
        <v>191</v>
      </c>
      <c r="N13" s="26" t="s">
        <v>192</v>
      </c>
      <c r="O13" s="97">
        <v>38749</v>
      </c>
      <c r="P13" s="26" t="s">
        <v>286</v>
      </c>
      <c r="Q13" s="96" t="s">
        <v>1319</v>
      </c>
      <c r="R13" s="26" t="s">
        <v>193</v>
      </c>
      <c r="S13" s="96" t="s">
        <v>174</v>
      </c>
      <c r="U13" s="96" t="s">
        <v>1</v>
      </c>
      <c r="V13" s="26" t="s">
        <v>909</v>
      </c>
      <c r="W13" s="204">
        <f t="shared" ca="1" si="1"/>
        <v>20</v>
      </c>
      <c r="X13" s="111">
        <v>45808</v>
      </c>
      <c r="Y13" s="148" t="s">
        <v>97</v>
      </c>
      <c r="Z13" s="148"/>
      <c r="AA13" s="148"/>
      <c r="AB13" s="143"/>
      <c r="AC13" s="65"/>
      <c r="AD13" s="65"/>
    </row>
    <row r="14" spans="1:30">
      <c r="A14" s="144" t="s">
        <v>17872</v>
      </c>
      <c r="B14" s="96">
        <v>1139</v>
      </c>
      <c r="C14" s="96" t="s">
        <v>1004</v>
      </c>
      <c r="D14" s="96" t="s">
        <v>647</v>
      </c>
      <c r="E14" s="96" t="s">
        <v>877</v>
      </c>
      <c r="F14" s="26" t="s">
        <v>675</v>
      </c>
      <c r="G14" s="97">
        <v>31196</v>
      </c>
      <c r="H14" s="101">
        <f t="shared" ca="1" si="0"/>
        <v>40</v>
      </c>
      <c r="I14" s="97">
        <v>45231</v>
      </c>
      <c r="J14" s="26" t="s">
        <v>13</v>
      </c>
      <c r="K14" s="96" t="s">
        <v>306</v>
      </c>
      <c r="L14" s="96" t="s">
        <v>1003</v>
      </c>
      <c r="M14" s="96" t="s">
        <v>478</v>
      </c>
      <c r="N14" s="26" t="s">
        <v>648</v>
      </c>
      <c r="O14" s="97">
        <v>45231</v>
      </c>
      <c r="P14" s="26" t="s">
        <v>308</v>
      </c>
      <c r="Q14" s="96" t="s">
        <v>1336</v>
      </c>
      <c r="R14" s="26" t="s">
        <v>135</v>
      </c>
      <c r="S14" s="96" t="s">
        <v>174</v>
      </c>
      <c r="U14" s="96" t="s">
        <v>1</v>
      </c>
      <c r="V14" s="26" t="s">
        <v>1002</v>
      </c>
      <c r="W14" s="204">
        <f t="shared" ca="1" si="1"/>
        <v>2</v>
      </c>
      <c r="X14" s="147">
        <v>45781</v>
      </c>
      <c r="Y14" s="96" t="s">
        <v>79</v>
      </c>
      <c r="Z14" s="96"/>
      <c r="AA14" s="96"/>
      <c r="AB14" s="143"/>
      <c r="AC14" s="65"/>
      <c r="AD14" s="65"/>
    </row>
    <row r="15" spans="1:30">
      <c r="A15" s="144" t="s">
        <v>17872</v>
      </c>
      <c r="B15" s="96" t="s">
        <v>1385</v>
      </c>
      <c r="C15" s="96" t="s">
        <v>1367</v>
      </c>
      <c r="D15" s="96" t="s">
        <v>188</v>
      </c>
      <c r="E15" s="96" t="s">
        <v>1368</v>
      </c>
      <c r="F15" s="146" t="s">
        <v>675</v>
      </c>
      <c r="G15" s="97">
        <v>37949</v>
      </c>
      <c r="H15" s="101">
        <f t="shared" ca="1" si="0"/>
        <v>22</v>
      </c>
      <c r="I15" s="97">
        <v>45733</v>
      </c>
      <c r="J15" s="144" t="s">
        <v>13</v>
      </c>
      <c r="K15" s="96" t="s">
        <v>183</v>
      </c>
      <c r="L15" s="96" t="s">
        <v>195</v>
      </c>
      <c r="M15" s="96" t="s">
        <v>630</v>
      </c>
      <c r="N15" s="146" t="s">
        <v>1347</v>
      </c>
      <c r="O15" s="97">
        <v>45733</v>
      </c>
      <c r="P15" s="146" t="s">
        <v>225</v>
      </c>
      <c r="Q15" s="96" t="s">
        <v>1320</v>
      </c>
      <c r="R15" s="146" t="s">
        <v>137</v>
      </c>
      <c r="S15" s="96" t="s">
        <v>676</v>
      </c>
      <c r="T15" s="147">
        <v>45916</v>
      </c>
      <c r="U15" s="96" t="s">
        <v>1</v>
      </c>
      <c r="V15" s="146" t="s">
        <v>909</v>
      </c>
      <c r="W15" s="204">
        <f t="shared" ca="1" si="1"/>
        <v>1</v>
      </c>
      <c r="X15" s="111">
        <v>45777</v>
      </c>
      <c r="Y15" s="148" t="s">
        <v>73</v>
      </c>
      <c r="Z15" s="148"/>
      <c r="AA15" s="148"/>
      <c r="AB15" s="143"/>
      <c r="AC15" s="65"/>
      <c r="AD15" s="65"/>
    </row>
    <row r="16" spans="1:30">
      <c r="A16" s="144" t="s">
        <v>17872</v>
      </c>
      <c r="B16" s="96">
        <v>766</v>
      </c>
      <c r="C16" s="96" t="s">
        <v>1064</v>
      </c>
      <c r="D16" s="96" t="s">
        <v>501</v>
      </c>
      <c r="E16" s="96" t="s">
        <v>805</v>
      </c>
      <c r="F16" s="26" t="s">
        <v>675</v>
      </c>
      <c r="G16" s="97">
        <v>32248</v>
      </c>
      <c r="H16" s="101">
        <f t="shared" ca="1" si="0"/>
        <v>37</v>
      </c>
      <c r="I16" s="97">
        <v>42297</v>
      </c>
      <c r="J16" s="26" t="s">
        <v>13</v>
      </c>
      <c r="K16" s="96" t="s">
        <v>243</v>
      </c>
      <c r="L16" s="96" t="s">
        <v>244</v>
      </c>
      <c r="M16" s="96" t="s">
        <v>375</v>
      </c>
      <c r="N16" s="26" t="s">
        <v>502</v>
      </c>
      <c r="O16" s="97">
        <v>42297</v>
      </c>
      <c r="P16" s="26" t="s">
        <v>291</v>
      </c>
      <c r="Q16" s="96" t="s">
        <v>248</v>
      </c>
      <c r="R16" s="26" t="s">
        <v>193</v>
      </c>
      <c r="S16" s="96" t="s">
        <v>174</v>
      </c>
      <c r="U16" s="96" t="s">
        <v>1</v>
      </c>
      <c r="V16" s="26" t="s">
        <v>909</v>
      </c>
      <c r="W16" s="204">
        <f t="shared" ca="1" si="1"/>
        <v>10</v>
      </c>
      <c r="X16" s="147">
        <v>45828</v>
      </c>
      <c r="Y16" s="96" t="s">
        <v>79</v>
      </c>
      <c r="Z16" s="96"/>
      <c r="AA16" s="96"/>
      <c r="AB16" s="143"/>
      <c r="AC16" s="65"/>
      <c r="AD16" s="65"/>
    </row>
    <row r="17" spans="1:30">
      <c r="A17" s="144" t="s">
        <v>17872</v>
      </c>
      <c r="B17" s="96">
        <v>1087</v>
      </c>
      <c r="C17" s="96" t="s">
        <v>1181</v>
      </c>
      <c r="D17" s="96" t="s">
        <v>592</v>
      </c>
      <c r="E17" s="96" t="s">
        <v>855</v>
      </c>
      <c r="F17" s="146" t="s">
        <v>675</v>
      </c>
      <c r="G17" s="97">
        <v>30134</v>
      </c>
      <c r="H17" s="101">
        <f t="shared" ca="1" si="0"/>
        <v>43</v>
      </c>
      <c r="I17" s="97">
        <v>44459</v>
      </c>
      <c r="J17" s="144" t="s">
        <v>13</v>
      </c>
      <c r="K17" s="96" t="s">
        <v>183</v>
      </c>
      <c r="L17" s="96" t="s">
        <v>190</v>
      </c>
      <c r="M17" s="96" t="s">
        <v>593</v>
      </c>
      <c r="N17" s="146" t="s">
        <v>594</v>
      </c>
      <c r="O17" s="97">
        <v>44459</v>
      </c>
      <c r="P17" s="146" t="s">
        <v>428</v>
      </c>
      <c r="Q17" s="96" t="s">
        <v>1319</v>
      </c>
      <c r="R17" s="146" t="s">
        <v>193</v>
      </c>
      <c r="S17" s="96" t="s">
        <v>174</v>
      </c>
      <c r="T17" s="147"/>
      <c r="U17" s="96" t="s">
        <v>1</v>
      </c>
      <c r="V17" s="146" t="s">
        <v>911</v>
      </c>
      <c r="W17" s="204">
        <f t="shared" ca="1" si="1"/>
        <v>4</v>
      </c>
      <c r="X17" s="111">
        <v>45817</v>
      </c>
      <c r="Y17" s="96" t="s">
        <v>79</v>
      </c>
      <c r="Z17" s="148"/>
      <c r="AA17" s="148"/>
      <c r="AB17" s="143"/>
      <c r="AC17" s="65"/>
      <c r="AD17" s="65"/>
    </row>
    <row r="18" spans="1:30">
      <c r="A18" s="144" t="s">
        <v>17872</v>
      </c>
      <c r="B18" s="96">
        <v>1092</v>
      </c>
      <c r="C18" s="96" t="s">
        <v>1146</v>
      </c>
      <c r="D18" s="96" t="s">
        <v>584</v>
      </c>
      <c r="E18" s="96" t="s">
        <v>859</v>
      </c>
      <c r="F18" s="26" t="s">
        <v>675</v>
      </c>
      <c r="G18" s="97">
        <v>30308</v>
      </c>
      <c r="H18" s="101">
        <f t="shared" ca="1" si="0"/>
        <v>43</v>
      </c>
      <c r="I18" s="97">
        <v>44459</v>
      </c>
      <c r="J18" s="26" t="s">
        <v>13</v>
      </c>
      <c r="K18" s="96" t="s">
        <v>183</v>
      </c>
      <c r="L18" s="96" t="s">
        <v>190</v>
      </c>
      <c r="M18" s="96" t="s">
        <v>593</v>
      </c>
      <c r="N18" s="26" t="s">
        <v>594</v>
      </c>
      <c r="O18" s="97">
        <v>44459</v>
      </c>
      <c r="P18" s="26" t="s">
        <v>428</v>
      </c>
      <c r="Q18" s="96" t="s">
        <v>1319</v>
      </c>
      <c r="R18" s="26" t="s">
        <v>193</v>
      </c>
      <c r="S18" s="96" t="s">
        <v>174</v>
      </c>
      <c r="U18" s="96" t="s">
        <v>1</v>
      </c>
      <c r="V18" s="26" t="s">
        <v>917</v>
      </c>
      <c r="W18" s="204">
        <f t="shared" ca="1" si="1"/>
        <v>4</v>
      </c>
      <c r="X18" s="147">
        <v>45817</v>
      </c>
      <c r="Y18" s="96" t="s">
        <v>79</v>
      </c>
      <c r="Z18" s="96"/>
      <c r="AA18" s="96"/>
      <c r="AB18" s="143"/>
      <c r="AC18" s="65"/>
      <c r="AD18" s="65"/>
    </row>
    <row r="19" spans="1:30">
      <c r="A19" s="144" t="s">
        <v>17872</v>
      </c>
      <c r="B19" s="96">
        <v>1129</v>
      </c>
      <c r="C19" s="96">
        <v>5542</v>
      </c>
      <c r="D19" s="96" t="s">
        <v>517</v>
      </c>
      <c r="E19" s="96" t="s">
        <v>632</v>
      </c>
      <c r="F19" s="146" t="s">
        <v>677</v>
      </c>
      <c r="G19" s="97">
        <v>34836</v>
      </c>
      <c r="H19" s="101">
        <f t="shared" ca="1" si="0"/>
        <v>30</v>
      </c>
      <c r="I19" s="97">
        <v>45096</v>
      </c>
      <c r="J19" s="144" t="s">
        <v>169</v>
      </c>
      <c r="K19" s="96" t="s">
        <v>306</v>
      </c>
      <c r="L19" s="96" t="s">
        <v>678</v>
      </c>
      <c r="M19" s="96" t="s">
        <v>478</v>
      </c>
      <c r="N19" s="146" t="s">
        <v>633</v>
      </c>
      <c r="O19" s="97">
        <v>45096</v>
      </c>
      <c r="P19" s="146" t="s">
        <v>308</v>
      </c>
      <c r="Q19" s="96" t="s">
        <v>309</v>
      </c>
      <c r="R19" s="146" t="s">
        <v>135</v>
      </c>
      <c r="S19" s="96" t="s">
        <v>174</v>
      </c>
      <c r="T19" s="147" t="s">
        <v>175</v>
      </c>
      <c r="U19" s="96" t="s">
        <v>1</v>
      </c>
      <c r="V19" s="146" t="s">
        <v>909</v>
      </c>
      <c r="W19" s="204">
        <f t="shared" ca="1" si="1"/>
        <v>2</v>
      </c>
      <c r="X19" s="111">
        <v>45869</v>
      </c>
      <c r="Y19" s="148" t="s">
        <v>1384</v>
      </c>
      <c r="Z19" s="148"/>
      <c r="AA19" s="148"/>
      <c r="AB19" s="143"/>
      <c r="AC19" s="65"/>
      <c r="AD19" s="65"/>
    </row>
    <row r="20" spans="1:30">
      <c r="A20" s="144" t="s">
        <v>17872</v>
      </c>
      <c r="B20" s="96" t="s">
        <v>643</v>
      </c>
      <c r="C20" s="96" t="s">
        <v>1071</v>
      </c>
      <c r="D20" s="96" t="s">
        <v>644</v>
      </c>
      <c r="E20" s="96" t="s">
        <v>894</v>
      </c>
      <c r="F20" s="26" t="s">
        <v>675</v>
      </c>
      <c r="G20" s="97">
        <v>31289</v>
      </c>
      <c r="H20" s="101">
        <f t="shared" ca="1" si="0"/>
        <v>40</v>
      </c>
      <c r="I20" s="97">
        <v>45566</v>
      </c>
      <c r="J20" s="26" t="s">
        <v>13</v>
      </c>
      <c r="K20" s="96" t="s">
        <v>183</v>
      </c>
      <c r="L20" s="96" t="s">
        <v>207</v>
      </c>
      <c r="M20" s="96" t="s">
        <v>645</v>
      </c>
      <c r="N20" s="26" t="s">
        <v>646</v>
      </c>
      <c r="O20" s="97">
        <v>45566</v>
      </c>
      <c r="P20" s="26" t="s">
        <v>277</v>
      </c>
      <c r="Q20" s="96" t="s">
        <v>1319</v>
      </c>
      <c r="R20" s="26" t="s">
        <v>135</v>
      </c>
      <c r="S20" s="96" t="s">
        <v>587</v>
      </c>
      <c r="T20" s="98">
        <v>45930</v>
      </c>
      <c r="U20" s="96" t="s">
        <v>907</v>
      </c>
      <c r="V20" s="26" t="s">
        <v>1070</v>
      </c>
      <c r="W20" s="204">
        <f t="shared" ca="1" si="1"/>
        <v>1</v>
      </c>
      <c r="X20" s="147">
        <v>45823</v>
      </c>
      <c r="Y20" s="96" t="s">
        <v>78</v>
      </c>
      <c r="Z20" s="96" t="s">
        <v>1445</v>
      </c>
      <c r="AA20" s="96"/>
      <c r="AB20" s="143"/>
      <c r="AC20" s="65"/>
      <c r="AD20" s="65"/>
    </row>
    <row r="21" spans="1:30">
      <c r="A21" s="144" t="s">
        <v>17872</v>
      </c>
      <c r="B21" s="96">
        <v>687</v>
      </c>
      <c r="C21" s="96" t="s">
        <v>1099</v>
      </c>
      <c r="D21" s="96" t="s">
        <v>1306</v>
      </c>
      <c r="E21" s="96" t="s">
        <v>790</v>
      </c>
      <c r="F21" s="146" t="s">
        <v>677</v>
      </c>
      <c r="G21" s="97">
        <v>27211</v>
      </c>
      <c r="H21" s="101">
        <f t="shared" ca="1" si="0"/>
        <v>51</v>
      </c>
      <c r="I21" s="97">
        <v>41223</v>
      </c>
      <c r="J21" s="144" t="s">
        <v>13</v>
      </c>
      <c r="K21" s="96" t="s">
        <v>378</v>
      </c>
      <c r="L21" s="96" t="s">
        <v>906</v>
      </c>
      <c r="M21" s="96" t="s">
        <v>470</v>
      </c>
      <c r="N21" s="146" t="s">
        <v>471</v>
      </c>
      <c r="O21" s="97">
        <v>41223</v>
      </c>
      <c r="P21" s="146" t="s">
        <v>305</v>
      </c>
      <c r="Q21" s="96" t="s">
        <v>1338</v>
      </c>
      <c r="R21" s="146" t="s">
        <v>135</v>
      </c>
      <c r="S21" s="96" t="s">
        <v>174</v>
      </c>
      <c r="T21" s="147"/>
      <c r="U21" s="96" t="s">
        <v>1</v>
      </c>
      <c r="V21" s="146" t="s">
        <v>909</v>
      </c>
      <c r="W21" s="204">
        <f t="shared" ca="1" si="1"/>
        <v>13</v>
      </c>
      <c r="X21" s="111">
        <v>45869</v>
      </c>
      <c r="Y21" s="148" t="s">
        <v>96</v>
      </c>
      <c r="Z21" s="148"/>
      <c r="AA21" s="148"/>
      <c r="AB21" s="143"/>
      <c r="AC21" s="65"/>
      <c r="AD21" s="65"/>
    </row>
    <row r="22" spans="1:30">
      <c r="A22" s="144" t="s">
        <v>17872</v>
      </c>
      <c r="B22" s="96">
        <v>1014</v>
      </c>
      <c r="C22" s="26" t="s">
        <v>1103</v>
      </c>
      <c r="D22" s="96" t="s">
        <v>1435</v>
      </c>
      <c r="E22" s="96" t="s">
        <v>1436</v>
      </c>
      <c r="F22" s="26" t="s">
        <v>675</v>
      </c>
      <c r="G22" s="97">
        <v>32739</v>
      </c>
      <c r="H22" s="101">
        <f t="shared" ca="1" si="0"/>
        <v>36</v>
      </c>
      <c r="I22" s="98">
        <v>43472</v>
      </c>
      <c r="J22" s="96" t="s">
        <v>13</v>
      </c>
      <c r="K22" s="96" t="s">
        <v>441</v>
      </c>
      <c r="L22" s="96" t="s">
        <v>227</v>
      </c>
      <c r="M22" s="96" t="s">
        <v>551</v>
      </c>
      <c r="N22" s="96" t="s">
        <v>552</v>
      </c>
      <c r="O22" s="97">
        <v>43472</v>
      </c>
      <c r="P22" s="96" t="s">
        <v>445</v>
      </c>
      <c r="Q22" s="96" t="s">
        <v>441</v>
      </c>
      <c r="R22" s="96" t="s">
        <v>135</v>
      </c>
      <c r="S22" s="96" t="s">
        <v>174</v>
      </c>
      <c r="U22" s="96" t="s">
        <v>1</v>
      </c>
      <c r="V22" s="26" t="s">
        <v>909</v>
      </c>
      <c r="W22" s="204">
        <f t="shared" ca="1" si="1"/>
        <v>7</v>
      </c>
      <c r="X22" s="147">
        <v>45900</v>
      </c>
      <c r="Y22" s="96" t="s">
        <v>78</v>
      </c>
      <c r="Z22" s="96" t="s">
        <v>105</v>
      </c>
      <c r="AA22" s="96"/>
      <c r="AB22" s="143"/>
      <c r="AC22" s="65"/>
      <c r="AD22" s="65"/>
    </row>
    <row r="23" spans="1:30">
      <c r="A23" s="144" t="s">
        <v>17872</v>
      </c>
      <c r="B23" s="96">
        <v>256</v>
      </c>
      <c r="C23" s="96" t="s">
        <v>1056</v>
      </c>
      <c r="D23" s="96" t="s">
        <v>258</v>
      </c>
      <c r="E23" s="96" t="s">
        <v>724</v>
      </c>
      <c r="F23" s="146" t="s">
        <v>675</v>
      </c>
      <c r="G23" s="97">
        <v>29477</v>
      </c>
      <c r="H23" s="101">
        <f t="shared" ca="1" si="0"/>
        <v>45</v>
      </c>
      <c r="I23" s="97">
        <v>39264</v>
      </c>
      <c r="J23" s="144" t="s">
        <v>13</v>
      </c>
      <c r="K23" s="96" t="s">
        <v>183</v>
      </c>
      <c r="L23" s="96" t="s">
        <v>210</v>
      </c>
      <c r="M23" s="96" t="s">
        <v>215</v>
      </c>
      <c r="N23" s="146" t="s">
        <v>216</v>
      </c>
      <c r="O23" s="97">
        <v>39264</v>
      </c>
      <c r="P23" s="146" t="s">
        <v>319</v>
      </c>
      <c r="Q23" s="96" t="s">
        <v>1319</v>
      </c>
      <c r="R23" s="146" t="s">
        <v>137</v>
      </c>
      <c r="S23" s="96" t="s">
        <v>174</v>
      </c>
      <c r="T23" s="147"/>
      <c r="U23" s="96" t="s">
        <v>1</v>
      </c>
      <c r="V23" s="146" t="s">
        <v>909</v>
      </c>
      <c r="W23" s="204">
        <f t="shared" ca="1" si="1"/>
        <v>18</v>
      </c>
      <c r="X23" s="147">
        <v>45900</v>
      </c>
      <c r="Y23" s="96" t="s">
        <v>78</v>
      </c>
      <c r="Z23" s="96"/>
      <c r="AA23" s="96"/>
      <c r="AB23" s="143"/>
      <c r="AC23" s="65"/>
      <c r="AD23" s="65"/>
    </row>
    <row r="24" spans="1:30">
      <c r="A24" s="144" t="s">
        <v>17872</v>
      </c>
      <c r="B24" s="96">
        <v>454</v>
      </c>
      <c r="C24" s="96" t="s">
        <v>1294</v>
      </c>
      <c r="D24" s="96" t="s">
        <v>402</v>
      </c>
      <c r="E24" s="96" t="s">
        <v>756</v>
      </c>
      <c r="F24" s="146" t="s">
        <v>677</v>
      </c>
      <c r="G24" s="97">
        <v>32661</v>
      </c>
      <c r="H24" s="101">
        <f t="shared" ca="1" si="0"/>
        <v>36</v>
      </c>
      <c r="I24" s="97">
        <v>40330</v>
      </c>
      <c r="J24" s="144" t="s">
        <v>13</v>
      </c>
      <c r="K24" s="96" t="s">
        <v>183</v>
      </c>
      <c r="L24" s="96" t="s">
        <v>183</v>
      </c>
      <c r="M24" s="96" t="s">
        <v>403</v>
      </c>
      <c r="N24" s="146" t="s">
        <v>404</v>
      </c>
      <c r="O24" s="97">
        <v>40330</v>
      </c>
      <c r="P24" s="145" t="s">
        <v>198</v>
      </c>
      <c r="Q24" s="96" t="s">
        <v>1320</v>
      </c>
      <c r="R24" s="144" t="s">
        <v>135</v>
      </c>
      <c r="S24" s="96" t="s">
        <v>174</v>
      </c>
      <c r="T24" s="147"/>
      <c r="U24" s="96" t="s">
        <v>1</v>
      </c>
      <c r="V24" s="146" t="s">
        <v>909</v>
      </c>
      <c r="W24" s="204">
        <f t="shared" ca="1" si="1"/>
        <v>15</v>
      </c>
      <c r="X24" s="147">
        <v>45869</v>
      </c>
      <c r="Y24" s="96" t="s">
        <v>79</v>
      </c>
      <c r="Z24" s="96"/>
      <c r="AA24" s="96"/>
      <c r="AB24" s="143"/>
      <c r="AC24" s="65"/>
      <c r="AD24" s="65"/>
    </row>
    <row r="25" spans="1:30">
      <c r="A25" s="144" t="s">
        <v>17872</v>
      </c>
      <c r="B25" s="96" t="s">
        <v>1421</v>
      </c>
      <c r="C25" s="96" t="s">
        <v>1446</v>
      </c>
      <c r="D25" s="96" t="s">
        <v>188</v>
      </c>
      <c r="E25" s="96" t="s">
        <v>1356</v>
      </c>
      <c r="F25" s="146" t="s">
        <v>677</v>
      </c>
      <c r="G25" s="97">
        <v>37401</v>
      </c>
      <c r="H25" s="101">
        <f t="shared" ca="1" si="0"/>
        <v>23</v>
      </c>
      <c r="I25" s="97">
        <v>45733</v>
      </c>
      <c r="J25" s="144" t="s">
        <v>13</v>
      </c>
      <c r="K25" s="96" t="s">
        <v>183</v>
      </c>
      <c r="L25" s="96" t="s">
        <v>195</v>
      </c>
      <c r="M25" s="96" t="s">
        <v>630</v>
      </c>
      <c r="N25" s="146" t="s">
        <v>1347</v>
      </c>
      <c r="O25" s="97">
        <v>45733</v>
      </c>
      <c r="P25" s="146" t="s">
        <v>225</v>
      </c>
      <c r="Q25" s="96" t="s">
        <v>1320</v>
      </c>
      <c r="R25" s="146" t="s">
        <v>137</v>
      </c>
      <c r="S25" s="96" t="s">
        <v>676</v>
      </c>
      <c r="T25" s="147">
        <v>45916</v>
      </c>
      <c r="U25" s="96" t="s">
        <v>1</v>
      </c>
      <c r="V25" s="146" t="s">
        <v>909</v>
      </c>
      <c r="W25" s="204">
        <f t="shared" ca="1" si="1"/>
        <v>1</v>
      </c>
      <c r="X25" s="147">
        <v>45916</v>
      </c>
      <c r="Y25" s="96" t="s">
        <v>79</v>
      </c>
      <c r="Z25" s="96"/>
      <c r="AA25" s="96"/>
      <c r="AB25" s="143"/>
      <c r="AC25" s="65"/>
      <c r="AD25" s="65"/>
    </row>
    <row r="26" spans="1:30">
      <c r="A26" s="144" t="s">
        <v>17872</v>
      </c>
      <c r="B26" s="96" t="s">
        <v>1428</v>
      </c>
      <c r="C26" s="96" t="s">
        <v>1447</v>
      </c>
      <c r="D26" s="96" t="s">
        <v>264</v>
      </c>
      <c r="E26" s="96" t="s">
        <v>1369</v>
      </c>
      <c r="F26" s="146" t="s">
        <v>675</v>
      </c>
      <c r="G26" s="97">
        <v>38119</v>
      </c>
      <c r="H26" s="101">
        <f t="shared" ca="1" si="0"/>
        <v>21</v>
      </c>
      <c r="I26" s="97">
        <v>45733</v>
      </c>
      <c r="J26" s="144" t="s">
        <v>13</v>
      </c>
      <c r="K26" s="96" t="s">
        <v>183</v>
      </c>
      <c r="L26" s="96" t="s">
        <v>195</v>
      </c>
      <c r="M26" s="96" t="s">
        <v>630</v>
      </c>
      <c r="N26" s="146" t="s">
        <v>1347</v>
      </c>
      <c r="O26" s="97">
        <v>45733</v>
      </c>
      <c r="P26" s="145" t="s">
        <v>225</v>
      </c>
      <c r="Q26" s="96" t="s">
        <v>1320</v>
      </c>
      <c r="R26" s="144" t="s">
        <v>137</v>
      </c>
      <c r="S26" s="96" t="s">
        <v>676</v>
      </c>
      <c r="T26" s="147">
        <v>45916</v>
      </c>
      <c r="U26" s="96" t="s">
        <v>1</v>
      </c>
      <c r="V26" s="146" t="s">
        <v>909</v>
      </c>
      <c r="W26" s="204">
        <f t="shared" ca="1" si="1"/>
        <v>1</v>
      </c>
      <c r="X26" s="147">
        <v>45916</v>
      </c>
      <c r="Y26" s="96" t="s">
        <v>79</v>
      </c>
      <c r="Z26" s="96"/>
      <c r="AA26" s="96"/>
      <c r="AB26" s="143"/>
      <c r="AC26" s="65"/>
      <c r="AD26" s="65"/>
    </row>
    <row r="27" spans="1:30">
      <c r="A27" s="144" t="s">
        <v>17872</v>
      </c>
      <c r="B27" s="96">
        <v>927</v>
      </c>
      <c r="C27" s="96" t="s">
        <v>1481</v>
      </c>
      <c r="D27" s="96" t="s">
        <v>300</v>
      </c>
      <c r="E27" s="96" t="s">
        <v>1482</v>
      </c>
      <c r="F27" s="146" t="s">
        <v>677</v>
      </c>
      <c r="G27" s="97">
        <v>33842</v>
      </c>
      <c r="H27" s="101">
        <f t="shared" ca="1" si="0"/>
        <v>33</v>
      </c>
      <c r="I27" s="97">
        <v>42877</v>
      </c>
      <c r="J27" s="144" t="s">
        <v>13</v>
      </c>
      <c r="K27" s="96" t="s">
        <v>311</v>
      </c>
      <c r="L27" s="96" t="s">
        <v>227</v>
      </c>
      <c r="M27" s="96" t="s">
        <v>1483</v>
      </c>
      <c r="N27" s="146" t="s">
        <v>1484</v>
      </c>
      <c r="O27" s="97">
        <v>42877</v>
      </c>
      <c r="P27" s="146" t="s">
        <v>315</v>
      </c>
      <c r="Q27" s="96" t="s">
        <v>311</v>
      </c>
      <c r="R27" s="146" t="s">
        <v>135</v>
      </c>
      <c r="S27" s="96" t="s">
        <v>174</v>
      </c>
      <c r="T27" s="147"/>
      <c r="U27" s="96" t="s">
        <v>1</v>
      </c>
      <c r="V27" s="146" t="s">
        <v>909</v>
      </c>
      <c r="W27" s="204">
        <f t="shared" ca="1" si="1"/>
        <v>8</v>
      </c>
      <c r="X27" s="147">
        <v>45936</v>
      </c>
      <c r="Y27" s="96" t="s">
        <v>79</v>
      </c>
      <c r="Z27" s="96"/>
      <c r="AA27" s="96"/>
      <c r="AB27" s="143"/>
      <c r="AC27" s="65"/>
      <c r="AD27" s="65"/>
    </row>
    <row r="28" spans="1:30">
      <c r="A28" s="144" t="s">
        <v>17872</v>
      </c>
      <c r="B28" s="96">
        <v>1135</v>
      </c>
      <c r="C28" s="96">
        <v>5753</v>
      </c>
      <c r="D28" s="96" t="s">
        <v>264</v>
      </c>
      <c r="E28" s="96" t="s">
        <v>696</v>
      </c>
      <c r="F28" s="146" t="s">
        <v>675</v>
      </c>
      <c r="G28" s="97">
        <v>32742</v>
      </c>
      <c r="H28" s="101">
        <f t="shared" ca="1" si="0"/>
        <v>36</v>
      </c>
      <c r="I28" s="97">
        <v>45210</v>
      </c>
      <c r="J28" s="144" t="s">
        <v>13</v>
      </c>
      <c r="K28" s="96" t="s">
        <v>183</v>
      </c>
      <c r="L28" s="96" t="s">
        <v>210</v>
      </c>
      <c r="M28" s="96" t="s">
        <v>630</v>
      </c>
      <c r="N28" s="146" t="s">
        <v>1485</v>
      </c>
      <c r="O28" s="97">
        <v>45210</v>
      </c>
      <c r="P28" s="146" t="s">
        <v>211</v>
      </c>
      <c r="Q28" s="96" t="s">
        <v>1319</v>
      </c>
      <c r="R28" s="146" t="s">
        <v>137</v>
      </c>
      <c r="S28" s="96" t="s">
        <v>676</v>
      </c>
      <c r="T28" s="147">
        <v>45757</v>
      </c>
      <c r="U28" s="96" t="s">
        <v>1</v>
      </c>
      <c r="V28" s="146" t="s">
        <v>909</v>
      </c>
      <c r="W28" s="204">
        <f t="shared" ca="1" si="1"/>
        <v>2</v>
      </c>
      <c r="X28" s="147">
        <v>45940</v>
      </c>
      <c r="Y28" s="96" t="s">
        <v>79</v>
      </c>
      <c r="Z28" s="96"/>
      <c r="AA28" s="96"/>
      <c r="AB28" s="143"/>
      <c r="AC28" s="65"/>
      <c r="AD28" s="65"/>
    </row>
    <row r="29" spans="1:30">
      <c r="A29" s="144" t="s">
        <v>17872</v>
      </c>
      <c r="B29" s="96">
        <v>539</v>
      </c>
      <c r="C29" s="96" t="s">
        <v>933</v>
      </c>
      <c r="D29" s="96" t="s">
        <v>429</v>
      </c>
      <c r="E29" s="96" t="s">
        <v>772</v>
      </c>
      <c r="F29" s="146" t="s">
        <v>675</v>
      </c>
      <c r="G29" s="97">
        <v>29563</v>
      </c>
      <c r="H29" s="101">
        <f t="shared" ca="1" si="0"/>
        <v>45</v>
      </c>
      <c r="I29" s="97">
        <v>40391</v>
      </c>
      <c r="J29" s="144" t="s">
        <v>13</v>
      </c>
      <c r="K29" s="96" t="s">
        <v>183</v>
      </c>
      <c r="L29" s="96" t="s">
        <v>344</v>
      </c>
      <c r="M29" s="96" t="s">
        <v>337</v>
      </c>
      <c r="N29" s="146" t="s">
        <v>430</v>
      </c>
      <c r="O29" s="97">
        <v>40391</v>
      </c>
      <c r="P29" s="146" t="s">
        <v>319</v>
      </c>
      <c r="Q29" s="96" t="s">
        <v>1320</v>
      </c>
      <c r="R29" s="146" t="s">
        <v>137</v>
      </c>
      <c r="S29" s="96" t="s">
        <v>174</v>
      </c>
      <c r="T29" s="147"/>
      <c r="U29" s="96" t="s">
        <v>1</v>
      </c>
      <c r="V29" s="146" t="s">
        <v>909</v>
      </c>
      <c r="W29" s="204">
        <f t="shared" ca="1" si="1"/>
        <v>15</v>
      </c>
      <c r="X29" s="111">
        <v>45990</v>
      </c>
      <c r="Y29" s="148" t="s">
        <v>79</v>
      </c>
      <c r="Z29" s="148"/>
      <c r="AA29" s="148"/>
      <c r="AB29" s="143"/>
      <c r="AC29" s="65"/>
      <c r="AD29" s="65"/>
    </row>
    <row r="30" spans="1:30">
      <c r="A30" s="144"/>
      <c r="B30" s="96"/>
      <c r="C30" s="96"/>
      <c r="D30" s="96"/>
      <c r="E30" s="96"/>
      <c r="F30" s="146"/>
      <c r="G30" s="97"/>
      <c r="H30" s="45"/>
      <c r="I30" s="97"/>
      <c r="J30" s="144"/>
      <c r="K30" s="96"/>
      <c r="L30" s="96"/>
      <c r="M30" s="96"/>
      <c r="N30" s="146"/>
      <c r="O30" s="97"/>
      <c r="P30" s="146"/>
      <c r="Q30" s="96"/>
      <c r="R30" s="146"/>
      <c r="S30" s="96"/>
      <c r="T30" s="147"/>
      <c r="U30" s="96"/>
      <c r="V30" s="146"/>
      <c r="W30" s="96"/>
      <c r="X30" s="147"/>
      <c r="Y30" s="96"/>
      <c r="Z30" s="96"/>
      <c r="AA30" s="96"/>
      <c r="AB30" s="143"/>
      <c r="AC30" s="65"/>
      <c r="AD30" s="65"/>
    </row>
    <row r="31" spans="1:30">
      <c r="A31" s="144"/>
      <c r="B31" s="96"/>
      <c r="C31" s="96"/>
      <c r="D31" s="96"/>
      <c r="E31" s="96"/>
      <c r="F31" s="146"/>
      <c r="G31" s="97"/>
      <c r="H31" s="45"/>
      <c r="I31" s="97"/>
      <c r="J31" s="144"/>
      <c r="K31" s="96"/>
      <c r="L31" s="96"/>
      <c r="M31" s="96"/>
      <c r="N31" s="146"/>
      <c r="O31" s="97"/>
      <c r="P31" s="145"/>
      <c r="Q31" s="96"/>
      <c r="R31" s="144"/>
      <c r="S31" s="96"/>
      <c r="T31" s="147"/>
      <c r="U31" s="96"/>
      <c r="V31" s="146"/>
      <c r="W31" s="96"/>
      <c r="X31" s="147"/>
      <c r="Y31" s="96"/>
      <c r="Z31" s="96"/>
      <c r="AA31" s="96"/>
      <c r="AB31" s="143"/>
      <c r="AC31" s="65"/>
      <c r="AD31" s="65"/>
    </row>
    <row r="32" spans="1:30">
      <c r="A32" s="144"/>
      <c r="B32" s="96"/>
      <c r="C32" s="96"/>
      <c r="D32" s="96"/>
      <c r="E32" s="96"/>
      <c r="F32" s="146"/>
      <c r="G32" s="97"/>
      <c r="H32" s="45"/>
      <c r="I32" s="97"/>
      <c r="J32" s="144"/>
      <c r="K32" s="96"/>
      <c r="L32" s="96"/>
      <c r="M32" s="96"/>
      <c r="N32" s="146"/>
      <c r="O32" s="97"/>
      <c r="P32" s="146"/>
      <c r="Q32" s="96"/>
      <c r="R32" s="146"/>
      <c r="S32" s="96"/>
      <c r="T32" s="147"/>
      <c r="U32" s="96"/>
      <c r="V32" s="146"/>
      <c r="W32" s="96"/>
      <c r="X32" s="147"/>
      <c r="Y32" s="96"/>
      <c r="Z32" s="96"/>
      <c r="AA32" s="96"/>
      <c r="AB32" s="143"/>
      <c r="AC32" s="65"/>
      <c r="AD32" s="65"/>
    </row>
    <row r="33" spans="1:30">
      <c r="A33" s="144"/>
      <c r="B33" s="96"/>
      <c r="C33" s="96"/>
      <c r="D33" s="96"/>
      <c r="E33" s="96"/>
      <c r="F33" s="146"/>
      <c r="G33" s="97"/>
      <c r="H33" s="45"/>
      <c r="I33" s="97"/>
      <c r="J33" s="144"/>
      <c r="K33" s="96"/>
      <c r="L33" s="96"/>
      <c r="M33" s="96"/>
      <c r="N33" s="146"/>
      <c r="O33" s="97"/>
      <c r="P33" s="145"/>
      <c r="Q33" s="96"/>
      <c r="R33" s="144"/>
      <c r="S33" s="96"/>
      <c r="T33" s="147"/>
      <c r="U33" s="96"/>
      <c r="V33" s="146"/>
      <c r="W33" s="96"/>
      <c r="X33" s="147"/>
      <c r="Y33" s="96"/>
      <c r="Z33" s="96"/>
      <c r="AA33" s="96"/>
      <c r="AB33" s="143"/>
      <c r="AC33" s="65"/>
      <c r="AD33" s="65"/>
    </row>
    <row r="34" spans="1:30" s="65" customFormat="1">
      <c r="A34" s="66"/>
      <c r="D34" s="66"/>
      <c r="E34" s="66"/>
      <c r="F34" s="66"/>
      <c r="G34" s="66"/>
      <c r="H34" s="210"/>
      <c r="K34" s="66"/>
      <c r="O34" s="66"/>
      <c r="P34" s="66"/>
      <c r="Q34" s="66"/>
      <c r="R34" s="66"/>
      <c r="S34" s="66"/>
      <c r="T34" s="111"/>
      <c r="U34" s="66"/>
      <c r="V34" s="66"/>
      <c r="W34" s="66"/>
      <c r="X34" s="66"/>
      <c r="Y34" s="66"/>
      <c r="Z34" s="66"/>
      <c r="AA34" s="66"/>
    </row>
    <row r="35" spans="1:30" s="65" customFormat="1">
      <c r="A35" s="66"/>
      <c r="D35" s="66"/>
      <c r="E35" s="66"/>
      <c r="F35" s="66"/>
      <c r="G35" s="66"/>
      <c r="H35" s="210"/>
      <c r="K35" s="66"/>
      <c r="O35" s="66"/>
      <c r="P35" s="66"/>
      <c r="Q35" s="66"/>
      <c r="R35" s="66"/>
      <c r="S35" s="66"/>
      <c r="T35" s="111"/>
      <c r="U35" s="66"/>
      <c r="V35" s="66"/>
      <c r="W35" s="66"/>
      <c r="X35" s="66"/>
      <c r="Y35" s="66"/>
      <c r="Z35" s="66"/>
      <c r="AA35" s="66"/>
    </row>
    <row r="36" spans="1:30" s="65" customFormat="1">
      <c r="A36" s="66"/>
      <c r="D36" s="66"/>
      <c r="E36" s="66"/>
      <c r="F36" s="66"/>
      <c r="G36" s="66"/>
      <c r="H36" s="210"/>
      <c r="K36" s="66"/>
      <c r="O36" s="66"/>
      <c r="P36" s="66"/>
      <c r="Q36" s="66"/>
      <c r="R36" s="66"/>
      <c r="S36" s="66"/>
      <c r="T36" s="111"/>
      <c r="U36" s="66"/>
      <c r="V36" s="66"/>
      <c r="W36" s="66"/>
      <c r="X36" s="66"/>
      <c r="Y36" s="66"/>
      <c r="Z36" s="66"/>
      <c r="AA36" s="66"/>
      <c r="AC36" s="114"/>
      <c r="AD36" s="114"/>
    </row>
    <row r="37" spans="1:30" s="65" customFormat="1">
      <c r="A37" s="66"/>
      <c r="D37" s="66"/>
      <c r="E37" s="66"/>
      <c r="F37" s="66"/>
      <c r="G37" s="66"/>
      <c r="H37" s="210"/>
      <c r="K37" s="66"/>
      <c r="M37" s="114"/>
      <c r="N37" s="114"/>
      <c r="O37" s="66"/>
      <c r="P37" s="66"/>
      <c r="Q37" s="66"/>
      <c r="R37" s="66"/>
      <c r="S37" s="66"/>
      <c r="T37" s="111"/>
      <c r="U37" s="66"/>
      <c r="V37" s="66"/>
      <c r="W37" s="66"/>
      <c r="X37" s="66"/>
      <c r="Y37" s="66"/>
      <c r="Z37" s="66"/>
      <c r="AA37" s="66"/>
      <c r="AC37" s="114"/>
      <c r="AD37" s="114"/>
    </row>
    <row r="38" spans="1:30" s="65" customFormat="1">
      <c r="A38" s="66"/>
      <c r="D38" s="66"/>
      <c r="E38" s="66"/>
      <c r="F38" s="66"/>
      <c r="G38" s="66"/>
      <c r="H38" s="210"/>
      <c r="K38" s="66"/>
      <c r="M38" s="114"/>
      <c r="N38" s="114"/>
      <c r="O38" s="66"/>
      <c r="P38" s="66"/>
      <c r="Q38" s="66"/>
      <c r="R38" s="66"/>
      <c r="S38" s="66"/>
      <c r="T38" s="111"/>
      <c r="U38" s="66"/>
      <c r="V38" s="66"/>
      <c r="W38" s="66"/>
      <c r="X38" s="66"/>
      <c r="Y38" s="66"/>
      <c r="Z38" s="66"/>
      <c r="AA38" s="66"/>
      <c r="AC38" s="114"/>
      <c r="AD38" s="114"/>
    </row>
    <row r="39" spans="1:30" s="65" customFormat="1">
      <c r="A39" s="66"/>
      <c r="D39" s="66"/>
      <c r="E39" s="66"/>
      <c r="F39" s="66"/>
      <c r="G39" s="66"/>
      <c r="H39" s="210"/>
      <c r="K39" s="66"/>
      <c r="M39" s="114"/>
      <c r="N39" s="114"/>
      <c r="O39" s="66"/>
      <c r="P39" s="66"/>
      <c r="Q39" s="66"/>
      <c r="R39" s="66"/>
      <c r="S39" s="66"/>
      <c r="T39" s="111"/>
      <c r="U39" s="66"/>
      <c r="V39" s="66"/>
      <c r="W39" s="66"/>
      <c r="X39" s="66"/>
      <c r="Y39" s="66"/>
      <c r="Z39" s="66"/>
      <c r="AA39" s="66"/>
      <c r="AC39" s="114"/>
      <c r="AD39" s="114"/>
    </row>
    <row r="40" spans="1:30" s="65" customFormat="1">
      <c r="A40" s="66"/>
      <c r="D40" s="66"/>
      <c r="E40" s="66"/>
      <c r="F40" s="66"/>
      <c r="G40" s="66"/>
      <c r="H40" s="210"/>
      <c r="K40" s="66"/>
      <c r="M40" s="114"/>
      <c r="N40" s="114"/>
      <c r="O40" s="66"/>
      <c r="P40" s="66"/>
      <c r="Q40" s="66"/>
      <c r="R40" s="66"/>
      <c r="S40" s="66"/>
      <c r="T40" s="111"/>
      <c r="U40" s="66"/>
      <c r="V40" s="66"/>
      <c r="W40" s="66"/>
      <c r="X40" s="66"/>
      <c r="Y40" s="66"/>
      <c r="Z40" s="66"/>
      <c r="AA40" s="66"/>
      <c r="AC40" s="114"/>
      <c r="AD40" s="114"/>
    </row>
    <row r="41" spans="1:30" s="65" customFormat="1">
      <c r="A41" s="66"/>
      <c r="D41" s="66"/>
      <c r="E41" s="66"/>
      <c r="F41" s="66"/>
      <c r="G41" s="66"/>
      <c r="H41" s="210"/>
      <c r="K41" s="66"/>
      <c r="M41" s="114"/>
      <c r="N41" s="114"/>
      <c r="O41" s="66"/>
      <c r="P41" s="66"/>
      <c r="Q41" s="66"/>
      <c r="R41" s="66"/>
      <c r="S41" s="66"/>
      <c r="T41" s="111"/>
      <c r="U41" s="66"/>
      <c r="V41" s="66"/>
      <c r="W41" s="66"/>
      <c r="X41" s="66"/>
      <c r="Y41" s="66"/>
      <c r="Z41" s="66"/>
      <c r="AA41" s="66"/>
      <c r="AC41" s="114"/>
      <c r="AD41" s="114"/>
    </row>
    <row r="42" spans="1:30" s="65" customFormat="1">
      <c r="A42" s="66"/>
      <c r="D42" s="66"/>
      <c r="E42" s="66"/>
      <c r="F42" s="66"/>
      <c r="G42" s="66"/>
      <c r="H42" s="210"/>
      <c r="K42" s="66"/>
      <c r="M42" s="114"/>
      <c r="N42" s="114"/>
      <c r="O42" s="66"/>
      <c r="P42" s="66"/>
      <c r="Q42" s="66"/>
      <c r="R42" s="66"/>
      <c r="S42" s="66"/>
      <c r="T42" s="111"/>
      <c r="U42" s="66"/>
      <c r="V42" s="66"/>
      <c r="W42" s="66"/>
      <c r="X42" s="66"/>
      <c r="Y42" s="66"/>
      <c r="Z42" s="66"/>
      <c r="AA42" s="66"/>
    </row>
    <row r="43" spans="1:30" s="65" customFormat="1">
      <c r="A43" s="66"/>
      <c r="D43" s="66"/>
      <c r="E43" s="66"/>
      <c r="F43" s="66"/>
      <c r="G43" s="66"/>
      <c r="H43" s="210"/>
      <c r="K43" s="66"/>
      <c r="M43" s="114"/>
      <c r="N43" s="114"/>
      <c r="O43" s="66"/>
      <c r="P43" s="66"/>
      <c r="Q43" s="66"/>
      <c r="R43" s="66"/>
      <c r="S43" s="66"/>
      <c r="T43" s="111"/>
      <c r="U43" s="66"/>
      <c r="V43" s="66"/>
      <c r="W43" s="66"/>
      <c r="X43" s="66"/>
      <c r="Y43" s="66"/>
      <c r="Z43" s="66"/>
      <c r="AA43" s="66"/>
    </row>
    <row r="44" spans="1:30" s="65" customFormat="1">
      <c r="A44" s="66"/>
      <c r="D44" s="66"/>
      <c r="E44" s="66"/>
      <c r="F44" s="66"/>
      <c r="G44" s="66"/>
      <c r="H44" s="210"/>
      <c r="K44" s="66"/>
      <c r="M44" s="114"/>
      <c r="N44" s="114"/>
      <c r="O44" s="66"/>
      <c r="P44" s="66"/>
      <c r="Q44" s="66"/>
      <c r="R44" s="66"/>
      <c r="S44" s="66"/>
      <c r="T44" s="111"/>
      <c r="U44" s="66"/>
      <c r="V44" s="66"/>
      <c r="W44" s="66"/>
      <c r="X44" s="66"/>
      <c r="Y44" s="66"/>
      <c r="Z44" s="66"/>
      <c r="AA44" s="66"/>
    </row>
    <row r="45" spans="1:30" s="65" customFormat="1">
      <c r="A45" s="66"/>
      <c r="D45" s="66"/>
      <c r="E45" s="66"/>
      <c r="F45" s="66"/>
      <c r="G45" s="66"/>
      <c r="H45" s="210"/>
      <c r="K45" s="66"/>
      <c r="M45" s="114"/>
      <c r="N45" s="114"/>
      <c r="O45" s="66"/>
      <c r="P45" s="66"/>
      <c r="Q45" s="66"/>
      <c r="R45" s="66"/>
      <c r="S45" s="66"/>
      <c r="T45" s="111"/>
      <c r="U45" s="66"/>
      <c r="V45" s="66"/>
      <c r="W45" s="66"/>
      <c r="X45" s="66"/>
      <c r="Y45" s="66"/>
      <c r="Z45" s="66"/>
      <c r="AA45" s="66"/>
    </row>
    <row r="46" spans="1:30" s="65" customFormat="1">
      <c r="A46" s="66"/>
      <c r="D46" s="66"/>
      <c r="E46" s="66"/>
      <c r="F46" s="66"/>
      <c r="G46" s="66"/>
      <c r="H46" s="210"/>
      <c r="K46" s="66"/>
      <c r="M46" s="114"/>
      <c r="N46" s="114"/>
      <c r="O46" s="66"/>
      <c r="P46" s="66"/>
      <c r="Q46" s="66"/>
      <c r="R46" s="66"/>
      <c r="S46" s="66"/>
      <c r="T46" s="111"/>
      <c r="U46" s="66"/>
      <c r="V46" s="66"/>
      <c r="W46" s="66"/>
      <c r="X46" s="66"/>
      <c r="Y46" s="66"/>
      <c r="Z46" s="66"/>
      <c r="AA46" s="66"/>
    </row>
    <row r="47" spans="1:30" s="65" customFormat="1">
      <c r="A47" s="66"/>
      <c r="D47" s="66"/>
      <c r="E47" s="66"/>
      <c r="F47" s="66"/>
      <c r="G47" s="66"/>
      <c r="H47" s="210"/>
      <c r="K47" s="66"/>
      <c r="M47" s="114"/>
      <c r="N47" s="114"/>
      <c r="O47" s="66"/>
      <c r="P47" s="66"/>
      <c r="Q47" s="66"/>
      <c r="R47" s="66"/>
      <c r="S47" s="66"/>
      <c r="T47" s="111"/>
      <c r="U47" s="66"/>
      <c r="V47" s="66"/>
      <c r="W47" s="66"/>
      <c r="X47" s="66"/>
      <c r="Y47" s="66"/>
      <c r="Z47" s="66"/>
      <c r="AA47" s="66"/>
    </row>
    <row r="48" spans="1:30" s="65" customFormat="1">
      <c r="A48" s="66"/>
      <c r="D48" s="66"/>
      <c r="E48" s="66"/>
      <c r="F48" s="66"/>
      <c r="G48" s="66"/>
      <c r="H48" s="210"/>
      <c r="K48" s="66"/>
      <c r="M48" s="114"/>
      <c r="N48" s="114"/>
      <c r="O48" s="66"/>
      <c r="P48" s="66"/>
      <c r="Q48" s="66"/>
      <c r="R48" s="66"/>
      <c r="S48" s="66"/>
      <c r="T48" s="111"/>
      <c r="U48" s="66"/>
      <c r="V48" s="66"/>
      <c r="W48" s="66"/>
      <c r="X48" s="66"/>
      <c r="Y48" s="66"/>
      <c r="Z48" s="66"/>
      <c r="AA48" s="66"/>
    </row>
    <row r="49" spans="1:27" s="65" customFormat="1">
      <c r="A49" s="66"/>
      <c r="D49" s="66"/>
      <c r="E49" s="66"/>
      <c r="F49" s="66"/>
      <c r="G49" s="66"/>
      <c r="H49" s="210"/>
      <c r="K49" s="66"/>
      <c r="M49" s="114"/>
      <c r="N49" s="114"/>
      <c r="O49" s="66"/>
      <c r="P49" s="66"/>
      <c r="Q49" s="66"/>
      <c r="R49" s="66"/>
      <c r="S49" s="66"/>
      <c r="T49" s="111"/>
      <c r="U49" s="66"/>
      <c r="V49" s="66"/>
      <c r="W49" s="66"/>
      <c r="X49" s="66"/>
      <c r="Y49" s="66"/>
      <c r="Z49" s="66"/>
      <c r="AA49" s="66"/>
    </row>
    <row r="50" spans="1:27" s="65" customFormat="1">
      <c r="A50" s="66"/>
      <c r="D50" s="66"/>
      <c r="E50" s="66"/>
      <c r="F50" s="66"/>
      <c r="G50" s="66"/>
      <c r="H50" s="210"/>
      <c r="K50" s="66"/>
      <c r="M50" s="114"/>
      <c r="N50" s="114"/>
      <c r="O50" s="66"/>
      <c r="P50" s="66"/>
      <c r="Q50" s="66"/>
      <c r="R50" s="66"/>
      <c r="S50" s="66"/>
      <c r="T50" s="111"/>
      <c r="U50" s="66"/>
      <c r="V50" s="66"/>
      <c r="W50" s="66"/>
      <c r="X50" s="66"/>
      <c r="Y50" s="66"/>
      <c r="Z50" s="66"/>
      <c r="AA50" s="66"/>
    </row>
    <row r="51" spans="1:27" s="65" customFormat="1">
      <c r="A51" s="66"/>
      <c r="D51" s="66"/>
      <c r="E51" s="66"/>
      <c r="F51" s="66"/>
      <c r="G51" s="66"/>
      <c r="H51" s="210"/>
      <c r="K51" s="66"/>
      <c r="M51" s="114"/>
      <c r="N51" s="114"/>
      <c r="O51" s="66"/>
      <c r="P51" s="66"/>
      <c r="Q51" s="66"/>
      <c r="R51" s="66"/>
      <c r="S51" s="66"/>
      <c r="T51" s="111"/>
      <c r="U51" s="66"/>
      <c r="V51" s="66"/>
      <c r="W51" s="66"/>
      <c r="X51" s="66"/>
      <c r="Y51" s="66"/>
      <c r="Z51" s="66"/>
      <c r="AA51" s="66"/>
    </row>
    <row r="52" spans="1:27" s="65" customFormat="1">
      <c r="A52" s="66"/>
      <c r="D52" s="66"/>
      <c r="E52" s="66"/>
      <c r="F52" s="66"/>
      <c r="G52" s="66"/>
      <c r="H52" s="210"/>
      <c r="K52" s="66"/>
      <c r="M52" s="114"/>
      <c r="N52" s="114"/>
      <c r="O52" s="66"/>
      <c r="P52" s="66"/>
      <c r="Q52" s="66"/>
      <c r="R52" s="66"/>
      <c r="S52" s="66"/>
      <c r="T52" s="111"/>
      <c r="U52" s="66"/>
      <c r="V52" s="66"/>
      <c r="W52" s="66"/>
      <c r="X52" s="66"/>
      <c r="Y52" s="66"/>
      <c r="Z52" s="66"/>
      <c r="AA52" s="66"/>
    </row>
    <row r="53" spans="1:27" s="65" customFormat="1">
      <c r="A53" s="66"/>
      <c r="D53" s="66"/>
      <c r="E53" s="66"/>
      <c r="F53" s="66"/>
      <c r="G53" s="66"/>
      <c r="H53" s="210"/>
      <c r="K53" s="66"/>
      <c r="M53" s="114"/>
      <c r="N53" s="114"/>
      <c r="O53" s="66"/>
      <c r="P53" s="66"/>
      <c r="Q53" s="66"/>
      <c r="R53" s="66"/>
      <c r="S53" s="66"/>
      <c r="T53" s="111"/>
      <c r="U53" s="66"/>
      <c r="V53" s="66"/>
      <c r="W53" s="66"/>
      <c r="X53" s="66"/>
      <c r="Y53" s="66"/>
      <c r="Z53" s="66"/>
      <c r="AA53" s="66"/>
    </row>
    <row r="54" spans="1:27" s="65" customFormat="1">
      <c r="A54" s="66"/>
      <c r="D54" s="66"/>
      <c r="E54" s="66"/>
      <c r="F54" s="66"/>
      <c r="G54" s="66"/>
      <c r="H54" s="210"/>
      <c r="K54" s="66"/>
      <c r="M54" s="114"/>
      <c r="N54" s="114"/>
      <c r="O54" s="66"/>
      <c r="P54" s="66"/>
      <c r="Q54" s="66"/>
      <c r="R54" s="66"/>
      <c r="S54" s="66"/>
      <c r="T54" s="111"/>
      <c r="U54" s="66"/>
      <c r="V54" s="66"/>
      <c r="W54" s="66"/>
      <c r="X54" s="66"/>
      <c r="Y54" s="66"/>
      <c r="Z54" s="66"/>
      <c r="AA54" s="66"/>
    </row>
    <row r="55" spans="1:27" s="65" customFormat="1">
      <c r="A55" s="66"/>
      <c r="D55" s="66"/>
      <c r="E55" s="66"/>
      <c r="F55" s="66"/>
      <c r="G55" s="66"/>
      <c r="H55" s="210"/>
      <c r="K55" s="66"/>
      <c r="M55" s="114"/>
      <c r="N55" s="114"/>
      <c r="O55" s="66"/>
      <c r="P55" s="66"/>
      <c r="Q55" s="66"/>
      <c r="R55" s="66"/>
      <c r="S55" s="66"/>
      <c r="T55" s="111"/>
      <c r="U55" s="66"/>
      <c r="V55" s="66"/>
      <c r="W55" s="66"/>
      <c r="X55" s="66"/>
      <c r="Y55" s="66"/>
      <c r="Z55" s="66"/>
      <c r="AA55" s="66"/>
    </row>
    <row r="56" spans="1:27" s="65" customFormat="1">
      <c r="A56" s="66"/>
      <c r="D56" s="66"/>
      <c r="E56" s="66"/>
      <c r="F56" s="66"/>
      <c r="G56" s="66"/>
      <c r="H56" s="210"/>
      <c r="K56" s="66"/>
      <c r="M56" s="114"/>
      <c r="N56" s="114"/>
      <c r="O56" s="66"/>
      <c r="P56" s="66"/>
      <c r="Q56" s="66"/>
      <c r="R56" s="66"/>
      <c r="S56" s="66"/>
      <c r="T56" s="111"/>
      <c r="U56" s="66"/>
      <c r="V56" s="66"/>
      <c r="W56" s="66"/>
      <c r="X56" s="66"/>
      <c r="Y56" s="66"/>
      <c r="Z56" s="66"/>
      <c r="AA56" s="66"/>
    </row>
    <row r="57" spans="1:27" s="65" customFormat="1">
      <c r="A57" s="66"/>
      <c r="D57" s="66"/>
      <c r="E57" s="66"/>
      <c r="F57" s="66"/>
      <c r="G57" s="66"/>
      <c r="H57" s="210"/>
      <c r="K57" s="66"/>
      <c r="M57" s="114"/>
      <c r="N57" s="114"/>
      <c r="O57" s="66"/>
      <c r="P57" s="66"/>
      <c r="Q57" s="66"/>
      <c r="R57" s="66"/>
      <c r="S57" s="66"/>
      <c r="T57" s="111"/>
      <c r="U57" s="66"/>
      <c r="V57" s="66"/>
      <c r="W57" s="66"/>
      <c r="X57" s="66"/>
      <c r="Y57" s="66"/>
      <c r="Z57" s="66"/>
      <c r="AA57" s="66"/>
    </row>
    <row r="58" spans="1:27" s="65" customFormat="1">
      <c r="A58" s="66"/>
      <c r="D58" s="66"/>
      <c r="E58" s="66"/>
      <c r="F58" s="66"/>
      <c r="G58" s="66"/>
      <c r="H58" s="210"/>
      <c r="K58" s="66"/>
      <c r="M58" s="114"/>
      <c r="N58" s="114"/>
      <c r="O58" s="66"/>
      <c r="P58" s="66"/>
      <c r="Q58" s="66"/>
      <c r="R58" s="66"/>
      <c r="S58" s="66"/>
      <c r="T58" s="111"/>
      <c r="U58" s="66"/>
      <c r="V58" s="66"/>
      <c r="W58" s="66"/>
      <c r="X58" s="66"/>
      <c r="Y58" s="66"/>
      <c r="Z58" s="66"/>
      <c r="AA58" s="66"/>
    </row>
    <row r="59" spans="1:27" s="65" customFormat="1">
      <c r="A59" s="66"/>
      <c r="D59" s="66"/>
      <c r="E59" s="66"/>
      <c r="F59" s="66"/>
      <c r="G59" s="66"/>
      <c r="H59" s="210"/>
      <c r="K59" s="66"/>
      <c r="M59" s="114"/>
      <c r="N59" s="114"/>
      <c r="O59" s="66"/>
      <c r="P59" s="66"/>
      <c r="Q59" s="66"/>
      <c r="R59" s="66"/>
      <c r="S59" s="66"/>
      <c r="T59" s="111"/>
      <c r="U59" s="66"/>
      <c r="V59" s="66"/>
      <c r="W59" s="66"/>
      <c r="X59" s="66"/>
      <c r="Y59" s="66"/>
      <c r="Z59" s="66"/>
      <c r="AA59" s="66"/>
    </row>
    <row r="60" spans="1:27" s="65" customFormat="1">
      <c r="A60" s="66"/>
      <c r="D60" s="66"/>
      <c r="E60" s="66"/>
      <c r="F60" s="66"/>
      <c r="G60" s="66"/>
      <c r="H60" s="210"/>
      <c r="K60" s="66"/>
      <c r="M60" s="114"/>
      <c r="N60" s="114"/>
      <c r="O60" s="66"/>
      <c r="P60" s="66"/>
      <c r="Q60" s="66"/>
      <c r="R60" s="66"/>
      <c r="S60" s="66"/>
      <c r="T60" s="111"/>
      <c r="U60" s="66"/>
      <c r="V60" s="66"/>
      <c r="W60" s="66"/>
      <c r="X60" s="66"/>
      <c r="Y60" s="66"/>
      <c r="Z60" s="66"/>
      <c r="AA60" s="66"/>
    </row>
    <row r="61" spans="1:27" s="65" customFormat="1">
      <c r="A61" s="66"/>
      <c r="D61" s="66"/>
      <c r="E61" s="66"/>
      <c r="F61" s="66"/>
      <c r="G61" s="66"/>
      <c r="H61" s="210"/>
      <c r="K61" s="66"/>
      <c r="M61" s="114"/>
      <c r="N61" s="114"/>
      <c r="O61" s="66"/>
      <c r="P61" s="66"/>
      <c r="Q61" s="66"/>
      <c r="R61" s="66"/>
      <c r="S61" s="66"/>
      <c r="T61" s="111"/>
      <c r="U61" s="66"/>
      <c r="V61" s="66"/>
      <c r="W61" s="66"/>
      <c r="X61" s="66"/>
      <c r="Y61" s="66"/>
      <c r="Z61" s="66"/>
      <c r="AA61" s="66"/>
    </row>
    <row r="62" spans="1:27" s="65" customFormat="1">
      <c r="A62" s="66"/>
      <c r="D62" s="66"/>
      <c r="E62" s="66"/>
      <c r="F62" s="66"/>
      <c r="G62" s="66"/>
      <c r="H62" s="210"/>
      <c r="K62" s="66"/>
      <c r="O62" s="66"/>
      <c r="P62" s="66"/>
      <c r="Q62" s="66"/>
      <c r="R62" s="66"/>
      <c r="S62" s="66"/>
      <c r="T62" s="111"/>
      <c r="U62" s="66"/>
      <c r="V62" s="66"/>
      <c r="W62" s="66"/>
      <c r="X62" s="66"/>
      <c r="Y62" s="66"/>
      <c r="Z62" s="66"/>
      <c r="AA62" s="66"/>
    </row>
    <row r="63" spans="1:27" s="65" customFormat="1">
      <c r="A63" s="66"/>
      <c r="D63" s="66"/>
      <c r="E63" s="66"/>
      <c r="F63" s="66"/>
      <c r="G63" s="66"/>
      <c r="H63" s="210"/>
      <c r="K63" s="66"/>
      <c r="O63" s="66"/>
      <c r="P63" s="66"/>
      <c r="Q63" s="66"/>
      <c r="R63" s="66"/>
      <c r="S63" s="66"/>
      <c r="T63" s="111"/>
      <c r="U63" s="66"/>
      <c r="V63" s="66"/>
      <c r="W63" s="66"/>
      <c r="X63" s="66"/>
      <c r="Y63" s="66"/>
      <c r="Z63" s="66"/>
      <c r="AA63" s="66"/>
    </row>
    <row r="64" spans="1:27" s="65" customFormat="1">
      <c r="A64" s="66"/>
      <c r="D64" s="66"/>
      <c r="E64" s="66"/>
      <c r="F64" s="66"/>
      <c r="G64" s="66"/>
      <c r="H64" s="210"/>
      <c r="K64" s="66"/>
      <c r="O64" s="66"/>
      <c r="P64" s="66"/>
      <c r="Q64" s="66"/>
      <c r="R64" s="66"/>
      <c r="S64" s="66"/>
      <c r="T64" s="111"/>
      <c r="U64" s="66"/>
      <c r="V64" s="66"/>
      <c r="W64" s="66"/>
      <c r="X64" s="66"/>
      <c r="Y64" s="66"/>
      <c r="Z64" s="66"/>
      <c r="AA64" s="66"/>
    </row>
    <row r="65" spans="1:27" s="65" customFormat="1">
      <c r="A65" s="66"/>
      <c r="D65" s="66"/>
      <c r="E65" s="66"/>
      <c r="F65" s="66"/>
      <c r="G65" s="66"/>
      <c r="H65" s="210"/>
      <c r="K65" s="66"/>
      <c r="O65" s="66"/>
      <c r="P65" s="66"/>
      <c r="Q65" s="66"/>
      <c r="R65" s="66"/>
      <c r="S65" s="66"/>
      <c r="T65" s="111"/>
      <c r="U65" s="66"/>
      <c r="V65" s="66"/>
      <c r="W65" s="66"/>
      <c r="X65" s="66"/>
      <c r="Y65" s="66"/>
      <c r="Z65" s="66"/>
      <c r="AA65" s="66"/>
    </row>
    <row r="66" spans="1:27" s="65" customFormat="1">
      <c r="A66" s="66"/>
      <c r="D66" s="66"/>
      <c r="E66" s="66"/>
      <c r="F66" s="66"/>
      <c r="G66" s="66"/>
      <c r="H66" s="210"/>
      <c r="K66" s="66"/>
      <c r="O66" s="66"/>
      <c r="P66" s="66"/>
      <c r="Q66" s="66"/>
      <c r="R66" s="66"/>
      <c r="S66" s="66"/>
      <c r="T66" s="111"/>
      <c r="U66" s="66"/>
      <c r="V66" s="66"/>
      <c r="W66" s="66"/>
      <c r="X66" s="66"/>
      <c r="Y66" s="66"/>
      <c r="Z66" s="66"/>
      <c r="AA66" s="66"/>
    </row>
    <row r="67" spans="1:27" s="65" customFormat="1">
      <c r="A67" s="66"/>
      <c r="D67" s="66"/>
      <c r="E67" s="66"/>
      <c r="F67" s="66"/>
      <c r="G67" s="66"/>
      <c r="H67" s="210"/>
      <c r="K67" s="66"/>
      <c r="O67" s="66"/>
      <c r="P67" s="66"/>
      <c r="Q67" s="66"/>
      <c r="R67" s="66"/>
      <c r="S67" s="66"/>
      <c r="T67" s="111"/>
      <c r="U67" s="66"/>
      <c r="V67" s="66"/>
      <c r="W67" s="66"/>
      <c r="X67" s="66"/>
      <c r="Y67" s="66"/>
      <c r="Z67" s="66"/>
      <c r="AA67" s="66"/>
    </row>
    <row r="68" spans="1:27" s="65" customFormat="1">
      <c r="A68" s="66"/>
      <c r="D68" s="66"/>
      <c r="E68" s="66"/>
      <c r="F68" s="66"/>
      <c r="G68" s="66"/>
      <c r="H68" s="210"/>
      <c r="K68" s="66"/>
      <c r="O68" s="66"/>
      <c r="P68" s="66"/>
      <c r="Q68" s="66"/>
      <c r="R68" s="66"/>
      <c r="S68" s="66"/>
      <c r="T68" s="111"/>
      <c r="U68" s="66"/>
      <c r="V68" s="66"/>
      <c r="W68" s="66"/>
      <c r="X68" s="66"/>
      <c r="Y68" s="66"/>
      <c r="Z68" s="66"/>
      <c r="AA68" s="66"/>
    </row>
    <row r="69" spans="1:27" s="65" customFormat="1">
      <c r="A69" s="66"/>
      <c r="D69" s="66"/>
      <c r="E69" s="66"/>
      <c r="F69" s="66"/>
      <c r="G69" s="66"/>
      <c r="H69" s="210"/>
      <c r="K69" s="66"/>
      <c r="O69" s="66"/>
      <c r="P69" s="66"/>
      <c r="Q69" s="66"/>
      <c r="R69" s="66"/>
      <c r="S69" s="66"/>
      <c r="T69" s="111"/>
      <c r="U69" s="66"/>
      <c r="V69" s="66"/>
      <c r="W69" s="66"/>
      <c r="X69" s="66"/>
      <c r="Y69" s="66"/>
      <c r="Z69" s="66"/>
      <c r="AA69" s="66"/>
    </row>
    <row r="70" spans="1:27" s="65" customFormat="1">
      <c r="A70" s="66"/>
      <c r="D70" s="66"/>
      <c r="E70" s="66"/>
      <c r="F70" s="66"/>
      <c r="G70" s="66"/>
      <c r="H70" s="210"/>
      <c r="K70" s="66"/>
      <c r="O70" s="66"/>
      <c r="P70" s="66"/>
      <c r="Q70" s="66"/>
      <c r="R70" s="66"/>
      <c r="S70" s="66"/>
      <c r="T70" s="111"/>
      <c r="U70" s="66"/>
      <c r="V70" s="66"/>
      <c r="W70" s="66"/>
      <c r="X70" s="66"/>
      <c r="Y70" s="66"/>
      <c r="Z70" s="66"/>
      <c r="AA70" s="66"/>
    </row>
    <row r="71" spans="1:27" s="65" customFormat="1">
      <c r="A71" s="66"/>
      <c r="D71" s="66"/>
      <c r="E71" s="66"/>
      <c r="F71" s="66"/>
      <c r="G71" s="66"/>
      <c r="H71" s="210"/>
      <c r="K71" s="66"/>
      <c r="O71" s="66"/>
      <c r="P71" s="66"/>
      <c r="Q71" s="66"/>
      <c r="R71" s="66"/>
      <c r="S71" s="66"/>
      <c r="T71" s="111"/>
      <c r="U71" s="66"/>
      <c r="V71" s="66"/>
      <c r="W71" s="66"/>
      <c r="X71" s="66"/>
      <c r="Y71" s="66"/>
      <c r="Z71" s="66"/>
      <c r="AA71" s="66"/>
    </row>
    <row r="72" spans="1:27" s="65" customFormat="1">
      <c r="A72" s="66"/>
      <c r="D72" s="66"/>
      <c r="E72" s="66"/>
      <c r="F72" s="66"/>
      <c r="G72" s="66"/>
      <c r="H72" s="210"/>
      <c r="K72" s="66"/>
      <c r="O72" s="66"/>
      <c r="P72" s="66"/>
      <c r="Q72" s="66"/>
      <c r="R72" s="66"/>
      <c r="S72" s="66"/>
      <c r="T72" s="111"/>
      <c r="U72" s="66"/>
      <c r="V72" s="66"/>
      <c r="W72" s="66"/>
      <c r="X72" s="66"/>
      <c r="Y72" s="66"/>
      <c r="Z72" s="66"/>
      <c r="AA72" s="66"/>
    </row>
    <row r="73" spans="1:27" s="65" customFormat="1">
      <c r="A73" s="66"/>
      <c r="D73" s="66"/>
      <c r="E73" s="66"/>
      <c r="F73" s="66"/>
      <c r="G73" s="66"/>
      <c r="H73" s="210"/>
      <c r="K73" s="66"/>
      <c r="O73" s="66"/>
      <c r="P73" s="66"/>
      <c r="Q73" s="66"/>
      <c r="R73" s="66"/>
      <c r="S73" s="66"/>
      <c r="T73" s="111"/>
      <c r="U73" s="66"/>
      <c r="V73" s="66"/>
      <c r="W73" s="66"/>
      <c r="X73" s="66"/>
      <c r="Y73" s="66"/>
      <c r="Z73" s="66"/>
      <c r="AA73" s="66"/>
    </row>
    <row r="74" spans="1:27" s="65" customFormat="1">
      <c r="A74" s="66"/>
      <c r="D74" s="66"/>
      <c r="E74" s="66"/>
      <c r="F74" s="66"/>
      <c r="G74" s="66"/>
      <c r="H74" s="210"/>
      <c r="K74" s="66"/>
      <c r="O74" s="66"/>
      <c r="P74" s="66"/>
      <c r="Q74" s="66"/>
      <c r="R74" s="66"/>
      <c r="S74" s="66"/>
      <c r="T74" s="111"/>
      <c r="U74" s="66"/>
      <c r="V74" s="66"/>
      <c r="W74" s="66"/>
      <c r="X74" s="66"/>
      <c r="Y74" s="66"/>
      <c r="Z74" s="66"/>
      <c r="AA74" s="66"/>
    </row>
    <row r="75" spans="1:27" s="65" customFormat="1">
      <c r="A75" s="66"/>
      <c r="D75" s="66"/>
      <c r="E75" s="66"/>
      <c r="F75" s="66"/>
      <c r="G75" s="66"/>
      <c r="H75" s="210"/>
      <c r="K75" s="66"/>
      <c r="O75" s="66"/>
      <c r="P75" s="66"/>
      <c r="Q75" s="66"/>
      <c r="R75" s="66"/>
      <c r="S75" s="66"/>
      <c r="T75" s="111"/>
      <c r="U75" s="66"/>
      <c r="V75" s="66"/>
      <c r="W75" s="66"/>
      <c r="X75" s="66"/>
      <c r="Y75" s="66"/>
      <c r="Z75" s="66"/>
      <c r="AA75" s="66"/>
    </row>
    <row r="76" spans="1:27" s="65" customFormat="1">
      <c r="A76" s="66"/>
      <c r="D76" s="66"/>
      <c r="E76" s="66"/>
      <c r="F76" s="66"/>
      <c r="G76" s="66"/>
      <c r="H76" s="210"/>
      <c r="K76" s="66"/>
      <c r="O76" s="66"/>
      <c r="P76" s="66"/>
      <c r="Q76" s="66"/>
      <c r="R76" s="66"/>
      <c r="S76" s="66"/>
      <c r="T76" s="111"/>
      <c r="U76" s="66"/>
      <c r="V76" s="66"/>
      <c r="W76" s="66"/>
      <c r="X76" s="66"/>
      <c r="Y76" s="66"/>
      <c r="Z76" s="66"/>
      <c r="AA76" s="66"/>
    </row>
    <row r="77" spans="1:27" s="65" customFormat="1">
      <c r="A77" s="66"/>
      <c r="D77" s="66"/>
      <c r="E77" s="66"/>
      <c r="F77" s="66"/>
      <c r="G77" s="66"/>
      <c r="H77" s="210"/>
      <c r="K77" s="66"/>
      <c r="O77" s="66"/>
      <c r="P77" s="66"/>
      <c r="Q77" s="66"/>
      <c r="R77" s="66"/>
      <c r="S77" s="66"/>
      <c r="T77" s="111"/>
      <c r="U77" s="66"/>
      <c r="V77" s="66"/>
      <c r="W77" s="66"/>
      <c r="X77" s="66"/>
      <c r="Y77" s="66"/>
      <c r="Z77" s="66"/>
      <c r="AA77" s="66"/>
    </row>
    <row r="78" spans="1:27" s="65" customFormat="1">
      <c r="A78" s="66"/>
      <c r="D78" s="66"/>
      <c r="E78" s="66"/>
      <c r="F78" s="66"/>
      <c r="G78" s="66"/>
      <c r="H78" s="210"/>
      <c r="K78" s="66"/>
      <c r="O78" s="66"/>
      <c r="P78" s="66"/>
      <c r="Q78" s="66"/>
      <c r="R78" s="66"/>
      <c r="S78" s="66"/>
      <c r="T78" s="111"/>
      <c r="U78" s="66"/>
      <c r="V78" s="66"/>
      <c r="W78" s="66"/>
      <c r="X78" s="66"/>
      <c r="Y78" s="66"/>
      <c r="Z78" s="66"/>
      <c r="AA78" s="66"/>
    </row>
    <row r="79" spans="1:27" s="65" customFormat="1">
      <c r="A79" s="66"/>
      <c r="D79" s="66"/>
      <c r="E79" s="66"/>
      <c r="F79" s="66"/>
      <c r="G79" s="66"/>
      <c r="H79" s="210"/>
      <c r="K79" s="66"/>
      <c r="O79" s="66"/>
      <c r="P79" s="66"/>
      <c r="Q79" s="66"/>
      <c r="R79" s="66"/>
      <c r="S79" s="66"/>
      <c r="T79" s="111"/>
      <c r="U79" s="66"/>
      <c r="V79" s="66"/>
      <c r="W79" s="66"/>
      <c r="X79" s="66"/>
      <c r="Y79" s="66"/>
      <c r="Z79" s="66"/>
      <c r="AA79" s="66"/>
    </row>
    <row r="80" spans="1:27" s="65" customFormat="1">
      <c r="A80" s="66"/>
      <c r="D80" s="66"/>
      <c r="E80" s="66"/>
      <c r="F80" s="66"/>
      <c r="G80" s="66"/>
      <c r="H80" s="210"/>
      <c r="K80" s="66"/>
      <c r="O80" s="66"/>
      <c r="P80" s="66"/>
      <c r="Q80" s="66"/>
      <c r="R80" s="66"/>
      <c r="S80" s="66"/>
      <c r="T80" s="111"/>
      <c r="U80" s="66"/>
      <c r="V80" s="66"/>
      <c r="W80" s="66"/>
      <c r="X80" s="66"/>
      <c r="Y80" s="66"/>
      <c r="Z80" s="66"/>
      <c r="AA80" s="66"/>
    </row>
    <row r="81" spans="1:27" s="65" customFormat="1">
      <c r="A81" s="66"/>
      <c r="D81" s="66"/>
      <c r="E81" s="66"/>
      <c r="F81" s="66"/>
      <c r="G81" s="66"/>
      <c r="H81" s="210"/>
      <c r="K81" s="66"/>
      <c r="O81" s="66"/>
      <c r="P81" s="66"/>
      <c r="Q81" s="66"/>
      <c r="R81" s="66"/>
      <c r="S81" s="66"/>
      <c r="T81" s="111"/>
      <c r="U81" s="66"/>
      <c r="V81" s="66"/>
      <c r="W81" s="66"/>
      <c r="X81" s="66"/>
      <c r="Y81" s="66"/>
      <c r="Z81" s="66"/>
      <c r="AA81" s="66"/>
    </row>
    <row r="82" spans="1:27" s="65" customFormat="1">
      <c r="A82" s="66"/>
      <c r="D82" s="66"/>
      <c r="E82" s="66"/>
      <c r="F82" s="66"/>
      <c r="G82" s="66"/>
      <c r="H82" s="210"/>
      <c r="K82" s="66"/>
      <c r="O82" s="66"/>
      <c r="P82" s="66"/>
      <c r="Q82" s="66"/>
      <c r="R82" s="66"/>
      <c r="S82" s="66"/>
      <c r="T82" s="111"/>
      <c r="U82" s="66"/>
      <c r="V82" s="66"/>
      <c r="W82" s="66"/>
      <c r="X82" s="66"/>
      <c r="Y82" s="66"/>
      <c r="Z82" s="66"/>
      <c r="AA82" s="66"/>
    </row>
    <row r="83" spans="1:27" s="65" customFormat="1">
      <c r="A83" s="66"/>
      <c r="D83" s="66"/>
      <c r="E83" s="66"/>
      <c r="F83" s="66"/>
      <c r="G83" s="66"/>
      <c r="H83" s="210"/>
      <c r="K83" s="66"/>
      <c r="O83" s="66"/>
      <c r="P83" s="66"/>
      <c r="Q83" s="66"/>
      <c r="R83" s="66"/>
      <c r="S83" s="66"/>
      <c r="T83" s="111"/>
      <c r="U83" s="66"/>
      <c r="V83" s="66"/>
      <c r="W83" s="66"/>
      <c r="X83" s="66"/>
      <c r="Y83" s="66"/>
      <c r="Z83" s="66"/>
      <c r="AA83" s="66"/>
    </row>
    <row r="84" spans="1:27" s="65" customFormat="1">
      <c r="A84" s="66"/>
      <c r="D84" s="66"/>
      <c r="E84" s="66"/>
      <c r="F84" s="66"/>
      <c r="G84" s="66"/>
      <c r="H84" s="210"/>
      <c r="K84" s="66"/>
      <c r="O84" s="66"/>
      <c r="P84" s="66"/>
      <c r="Q84" s="66"/>
      <c r="R84" s="66"/>
      <c r="S84" s="66"/>
      <c r="T84" s="111"/>
      <c r="U84" s="66"/>
      <c r="V84" s="66"/>
      <c r="W84" s="66"/>
      <c r="X84" s="66"/>
      <c r="Y84" s="66"/>
      <c r="Z84" s="66"/>
      <c r="AA84" s="66"/>
    </row>
    <row r="85" spans="1:27" s="65" customFormat="1">
      <c r="A85" s="66"/>
      <c r="D85" s="66"/>
      <c r="E85" s="66"/>
      <c r="F85" s="66"/>
      <c r="G85" s="66"/>
      <c r="H85" s="210"/>
      <c r="K85" s="66"/>
      <c r="O85" s="66"/>
      <c r="P85" s="66"/>
      <c r="Q85" s="66"/>
      <c r="R85" s="66"/>
      <c r="S85" s="66"/>
      <c r="T85" s="111"/>
      <c r="U85" s="66"/>
      <c r="V85" s="66"/>
      <c r="W85" s="66"/>
      <c r="X85" s="66"/>
      <c r="Y85" s="66"/>
      <c r="Z85" s="66"/>
      <c r="AA85" s="66"/>
    </row>
    <row r="86" spans="1:27" s="65" customFormat="1">
      <c r="A86" s="66"/>
      <c r="D86" s="66"/>
      <c r="E86" s="66"/>
      <c r="F86" s="66"/>
      <c r="G86" s="66"/>
      <c r="H86" s="210"/>
      <c r="K86" s="66"/>
      <c r="O86" s="66"/>
      <c r="P86" s="66"/>
      <c r="Q86" s="66"/>
      <c r="R86" s="66"/>
      <c r="S86" s="66"/>
      <c r="T86" s="111"/>
      <c r="U86" s="66"/>
      <c r="V86" s="66"/>
      <c r="W86" s="66"/>
      <c r="X86" s="66"/>
      <c r="Y86" s="66"/>
      <c r="Z86" s="66"/>
      <c r="AA86" s="66"/>
    </row>
    <row r="87" spans="1:27" s="65" customFormat="1">
      <c r="A87" s="66"/>
      <c r="D87" s="66"/>
      <c r="E87" s="66"/>
      <c r="F87" s="66"/>
      <c r="G87" s="66"/>
      <c r="H87" s="210"/>
      <c r="K87" s="66"/>
      <c r="O87" s="66"/>
      <c r="P87" s="66"/>
      <c r="Q87" s="66"/>
      <c r="R87" s="66"/>
      <c r="S87" s="66"/>
      <c r="T87" s="111"/>
      <c r="U87" s="66"/>
      <c r="V87" s="66"/>
      <c r="W87" s="66"/>
      <c r="X87" s="66"/>
      <c r="Y87" s="66"/>
      <c r="Z87" s="66"/>
      <c r="AA87" s="66"/>
    </row>
    <row r="88" spans="1:27" s="65" customFormat="1">
      <c r="A88" s="66"/>
      <c r="D88" s="66"/>
      <c r="E88" s="66"/>
      <c r="F88" s="66"/>
      <c r="G88" s="66"/>
      <c r="H88" s="210"/>
      <c r="K88" s="66"/>
      <c r="O88" s="66"/>
      <c r="P88" s="66"/>
      <c r="Q88" s="66"/>
      <c r="R88" s="66"/>
      <c r="S88" s="66"/>
      <c r="T88" s="111"/>
      <c r="U88" s="66"/>
      <c r="V88" s="66"/>
      <c r="W88" s="66"/>
      <c r="X88" s="66"/>
      <c r="Y88" s="66"/>
      <c r="Z88" s="66"/>
      <c r="AA88" s="66"/>
    </row>
    <row r="89" spans="1:27" s="65" customFormat="1">
      <c r="A89" s="66"/>
      <c r="D89" s="66"/>
      <c r="E89" s="66"/>
      <c r="F89" s="66"/>
      <c r="G89" s="66"/>
      <c r="H89" s="210"/>
      <c r="K89" s="66"/>
      <c r="O89" s="66"/>
      <c r="P89" s="66"/>
      <c r="Q89" s="66"/>
      <c r="R89" s="66"/>
      <c r="S89" s="66"/>
      <c r="T89" s="111"/>
      <c r="U89" s="66"/>
      <c r="V89" s="66"/>
      <c r="W89" s="66"/>
      <c r="X89" s="66"/>
      <c r="Y89" s="66"/>
      <c r="Z89" s="66"/>
      <c r="AA89" s="66"/>
    </row>
    <row r="90" spans="1:27" s="65" customFormat="1">
      <c r="A90" s="66"/>
      <c r="D90" s="66"/>
      <c r="E90" s="66"/>
      <c r="F90" s="66"/>
      <c r="G90" s="66"/>
      <c r="H90" s="210"/>
      <c r="K90" s="66"/>
      <c r="O90" s="66"/>
      <c r="P90" s="66"/>
      <c r="Q90" s="66"/>
      <c r="R90" s="66"/>
      <c r="S90" s="66"/>
      <c r="T90" s="111"/>
      <c r="U90" s="66"/>
      <c r="V90" s="66"/>
      <c r="W90" s="66"/>
      <c r="X90" s="66"/>
      <c r="Y90" s="66"/>
      <c r="Z90" s="66"/>
      <c r="AA90" s="66"/>
    </row>
    <row r="91" spans="1:27" s="65" customFormat="1">
      <c r="A91" s="66"/>
      <c r="D91" s="66"/>
      <c r="E91" s="66"/>
      <c r="F91" s="66"/>
      <c r="G91" s="66"/>
      <c r="H91" s="210"/>
      <c r="K91" s="66"/>
      <c r="O91" s="66"/>
      <c r="P91" s="66"/>
      <c r="Q91" s="66"/>
      <c r="R91" s="66"/>
      <c r="S91" s="66"/>
      <c r="T91" s="111"/>
      <c r="U91" s="66"/>
      <c r="V91" s="66"/>
      <c r="W91" s="66"/>
      <c r="X91" s="66"/>
      <c r="Y91" s="66"/>
      <c r="Z91" s="66"/>
      <c r="AA91" s="66"/>
    </row>
    <row r="92" spans="1:27" s="65" customFormat="1">
      <c r="A92" s="66"/>
      <c r="D92" s="66"/>
      <c r="E92" s="66"/>
      <c r="F92" s="66"/>
      <c r="G92" s="66"/>
      <c r="H92" s="210"/>
      <c r="K92" s="66"/>
      <c r="O92" s="66"/>
      <c r="P92" s="66"/>
      <c r="Q92" s="66"/>
      <c r="R92" s="66"/>
      <c r="S92" s="66"/>
      <c r="T92" s="111"/>
      <c r="U92" s="66"/>
      <c r="V92" s="66"/>
      <c r="W92" s="66"/>
      <c r="X92" s="66"/>
      <c r="Y92" s="66"/>
      <c r="Z92" s="66"/>
      <c r="AA92" s="66"/>
    </row>
    <row r="93" spans="1:27" s="65" customFormat="1">
      <c r="A93" s="66"/>
      <c r="D93" s="66"/>
      <c r="E93" s="66"/>
      <c r="F93" s="66"/>
      <c r="G93" s="66"/>
      <c r="H93" s="210"/>
      <c r="K93" s="66"/>
      <c r="O93" s="66"/>
      <c r="P93" s="66"/>
      <c r="Q93" s="66"/>
      <c r="R93" s="66"/>
      <c r="S93" s="66"/>
      <c r="T93" s="111"/>
      <c r="U93" s="66"/>
      <c r="V93" s="66"/>
      <c r="W93" s="66"/>
      <c r="X93" s="66"/>
      <c r="Y93" s="66"/>
      <c r="Z93" s="66"/>
      <c r="AA93" s="66"/>
    </row>
    <row r="94" spans="1:27" s="65" customFormat="1">
      <c r="A94" s="66"/>
      <c r="D94" s="66"/>
      <c r="E94" s="66"/>
      <c r="F94" s="66"/>
      <c r="G94" s="66"/>
      <c r="H94" s="210"/>
      <c r="K94" s="66"/>
      <c r="O94" s="66"/>
      <c r="P94" s="66"/>
      <c r="Q94" s="66"/>
      <c r="R94" s="66"/>
      <c r="S94" s="66"/>
      <c r="T94" s="111"/>
      <c r="U94" s="66"/>
      <c r="V94" s="66"/>
      <c r="W94" s="66"/>
      <c r="X94" s="66"/>
      <c r="Y94" s="66"/>
      <c r="Z94" s="66"/>
      <c r="AA94" s="66"/>
    </row>
    <row r="95" spans="1:27" s="65" customFormat="1">
      <c r="A95" s="66"/>
      <c r="D95" s="66"/>
      <c r="E95" s="66"/>
      <c r="F95" s="66"/>
      <c r="G95" s="66"/>
      <c r="H95" s="210"/>
      <c r="K95" s="66"/>
      <c r="O95" s="66"/>
      <c r="P95" s="66"/>
      <c r="Q95" s="66"/>
      <c r="R95" s="66"/>
      <c r="S95" s="66"/>
      <c r="T95" s="111"/>
      <c r="U95" s="66"/>
      <c r="V95" s="66"/>
      <c r="W95" s="66"/>
      <c r="X95" s="66"/>
      <c r="Y95" s="66"/>
      <c r="Z95" s="66"/>
      <c r="AA95" s="66"/>
    </row>
    <row r="96" spans="1:27" s="65" customFormat="1">
      <c r="A96" s="66"/>
      <c r="D96" s="66"/>
      <c r="E96" s="66"/>
      <c r="F96" s="66"/>
      <c r="G96" s="66"/>
      <c r="H96" s="210"/>
      <c r="K96" s="66"/>
      <c r="O96" s="66"/>
      <c r="P96" s="66"/>
      <c r="Q96" s="66"/>
      <c r="R96" s="66"/>
      <c r="S96" s="66"/>
      <c r="T96" s="111"/>
      <c r="U96" s="66"/>
      <c r="V96" s="66"/>
      <c r="W96" s="66"/>
      <c r="X96" s="66"/>
      <c r="Y96" s="66"/>
      <c r="Z96" s="66"/>
      <c r="AA96" s="66"/>
    </row>
    <row r="97" spans="1:27" s="65" customFormat="1">
      <c r="A97" s="66"/>
      <c r="D97" s="66"/>
      <c r="E97" s="66"/>
      <c r="F97" s="66"/>
      <c r="G97" s="66"/>
      <c r="H97" s="210"/>
      <c r="K97" s="66"/>
      <c r="O97" s="66"/>
      <c r="P97" s="66"/>
      <c r="Q97" s="66"/>
      <c r="R97" s="66"/>
      <c r="S97" s="66"/>
      <c r="T97" s="111"/>
      <c r="U97" s="66"/>
      <c r="V97" s="66"/>
      <c r="W97" s="66"/>
      <c r="X97" s="66"/>
      <c r="Y97" s="66"/>
      <c r="Z97" s="66"/>
      <c r="AA97" s="66"/>
    </row>
    <row r="98" spans="1:27" s="65" customFormat="1">
      <c r="A98" s="66"/>
      <c r="D98" s="66"/>
      <c r="E98" s="66"/>
      <c r="F98" s="66"/>
      <c r="G98" s="66"/>
      <c r="H98" s="210"/>
      <c r="K98" s="66"/>
      <c r="O98" s="66"/>
      <c r="P98" s="66"/>
      <c r="Q98" s="66"/>
      <c r="R98" s="66"/>
      <c r="S98" s="66"/>
      <c r="T98" s="111"/>
      <c r="U98" s="66"/>
      <c r="V98" s="66"/>
      <c r="W98" s="66"/>
      <c r="X98" s="66"/>
      <c r="Y98" s="66"/>
      <c r="Z98" s="66"/>
      <c r="AA98" s="66"/>
    </row>
    <row r="99" spans="1:27" s="65" customFormat="1">
      <c r="A99" s="66"/>
      <c r="D99" s="66"/>
      <c r="E99" s="66"/>
      <c r="F99" s="66"/>
      <c r="G99" s="66"/>
      <c r="H99" s="210"/>
      <c r="K99" s="66"/>
      <c r="O99" s="66"/>
      <c r="P99" s="66"/>
      <c r="Q99" s="66"/>
      <c r="R99" s="66"/>
      <c r="S99" s="66"/>
      <c r="T99" s="111"/>
      <c r="U99" s="66"/>
      <c r="V99" s="66"/>
      <c r="W99" s="66"/>
      <c r="X99" s="66"/>
      <c r="Y99" s="66"/>
      <c r="Z99" s="66"/>
      <c r="AA99" s="66"/>
    </row>
    <row r="100" spans="1:27" s="65" customFormat="1">
      <c r="A100" s="66"/>
      <c r="D100" s="66"/>
      <c r="E100" s="66"/>
      <c r="F100" s="66"/>
      <c r="G100" s="66"/>
      <c r="H100" s="210"/>
      <c r="K100" s="66"/>
      <c r="O100" s="66"/>
      <c r="P100" s="66"/>
      <c r="Q100" s="66"/>
      <c r="R100" s="66"/>
      <c r="S100" s="66"/>
      <c r="T100" s="111"/>
      <c r="U100" s="66"/>
      <c r="V100" s="66"/>
      <c r="W100" s="66"/>
      <c r="X100" s="66"/>
      <c r="Y100" s="66"/>
      <c r="Z100" s="66"/>
      <c r="AA100" s="66"/>
    </row>
    <row r="101" spans="1:27" s="65" customFormat="1">
      <c r="A101" s="66"/>
      <c r="D101" s="66"/>
      <c r="E101" s="66"/>
      <c r="F101" s="66"/>
      <c r="G101" s="66"/>
      <c r="H101" s="210"/>
      <c r="K101" s="66"/>
      <c r="O101" s="66"/>
      <c r="P101" s="66"/>
      <c r="Q101" s="66"/>
      <c r="R101" s="66"/>
      <c r="S101" s="66"/>
      <c r="T101" s="111"/>
      <c r="U101" s="66"/>
      <c r="V101" s="66"/>
      <c r="W101" s="66"/>
      <c r="X101" s="66"/>
      <c r="Y101" s="66"/>
      <c r="Z101" s="66"/>
      <c r="AA101" s="66"/>
    </row>
    <row r="102" spans="1:27" s="65" customFormat="1">
      <c r="A102" s="66"/>
      <c r="D102" s="66"/>
      <c r="E102" s="66"/>
      <c r="F102" s="66"/>
      <c r="G102" s="66"/>
      <c r="H102" s="210"/>
      <c r="K102" s="66"/>
      <c r="O102" s="66"/>
      <c r="P102" s="66"/>
      <c r="Q102" s="66"/>
      <c r="R102" s="66"/>
      <c r="S102" s="66"/>
      <c r="T102" s="111"/>
      <c r="U102" s="66"/>
      <c r="V102" s="66"/>
      <c r="W102" s="66"/>
      <c r="X102" s="66"/>
      <c r="Y102" s="66"/>
      <c r="Z102" s="66"/>
      <c r="AA102" s="66"/>
    </row>
    <row r="103" spans="1:27" s="65" customFormat="1">
      <c r="A103" s="66"/>
      <c r="D103" s="66"/>
      <c r="E103" s="66"/>
      <c r="F103" s="66"/>
      <c r="G103" s="66"/>
      <c r="H103" s="210"/>
      <c r="K103" s="66"/>
      <c r="O103" s="66"/>
      <c r="P103" s="66"/>
      <c r="Q103" s="66"/>
      <c r="R103" s="66"/>
      <c r="S103" s="66"/>
      <c r="T103" s="111"/>
      <c r="U103" s="66"/>
      <c r="V103" s="66"/>
      <c r="W103" s="66"/>
      <c r="X103" s="66"/>
      <c r="Y103" s="66"/>
      <c r="Z103" s="66"/>
      <c r="AA103" s="66"/>
    </row>
    <row r="104" spans="1:27" s="65" customFormat="1">
      <c r="A104" s="66"/>
      <c r="D104" s="66"/>
      <c r="E104" s="66"/>
      <c r="F104" s="66"/>
      <c r="G104" s="66"/>
      <c r="H104" s="210"/>
      <c r="K104" s="66"/>
      <c r="O104" s="66"/>
      <c r="P104" s="66"/>
      <c r="Q104" s="66"/>
      <c r="R104" s="66"/>
      <c r="S104" s="66"/>
      <c r="T104" s="111"/>
      <c r="U104" s="66"/>
      <c r="V104" s="66"/>
      <c r="W104" s="66"/>
      <c r="X104" s="66"/>
      <c r="Y104" s="66"/>
      <c r="Z104" s="66"/>
      <c r="AA104" s="66"/>
    </row>
    <row r="105" spans="1:27" s="65" customFormat="1">
      <c r="A105" s="66"/>
      <c r="D105" s="66"/>
      <c r="E105" s="66"/>
      <c r="F105" s="66"/>
      <c r="G105" s="66"/>
      <c r="H105" s="210"/>
      <c r="K105" s="66"/>
      <c r="O105" s="66"/>
      <c r="P105" s="66"/>
      <c r="Q105" s="66"/>
      <c r="R105" s="66"/>
      <c r="S105" s="66"/>
      <c r="T105" s="111"/>
      <c r="U105" s="66"/>
      <c r="V105" s="66"/>
      <c r="W105" s="66"/>
      <c r="X105" s="66"/>
      <c r="Y105" s="66"/>
      <c r="Z105" s="66"/>
      <c r="AA105" s="66"/>
    </row>
    <row r="106" spans="1:27" s="65" customFormat="1">
      <c r="A106" s="66"/>
      <c r="D106" s="66"/>
      <c r="E106" s="66"/>
      <c r="F106" s="66"/>
      <c r="G106" s="66"/>
      <c r="H106" s="210"/>
      <c r="K106" s="66"/>
      <c r="O106" s="66"/>
      <c r="P106" s="66"/>
      <c r="Q106" s="66"/>
      <c r="R106" s="66"/>
      <c r="S106" s="66"/>
      <c r="T106" s="111"/>
      <c r="U106" s="66"/>
      <c r="V106" s="66"/>
      <c r="W106" s="66"/>
      <c r="X106" s="66"/>
      <c r="Y106" s="66"/>
      <c r="Z106" s="66"/>
      <c r="AA106" s="66"/>
    </row>
    <row r="107" spans="1:27" s="65" customFormat="1">
      <c r="A107" s="66"/>
      <c r="D107" s="66"/>
      <c r="E107" s="66"/>
      <c r="F107" s="66"/>
      <c r="G107" s="66"/>
      <c r="H107" s="210"/>
      <c r="K107" s="66"/>
      <c r="O107" s="66"/>
      <c r="P107" s="66"/>
      <c r="Q107" s="66"/>
      <c r="R107" s="66"/>
      <c r="S107" s="66"/>
      <c r="T107" s="111"/>
      <c r="U107" s="66"/>
      <c r="V107" s="66"/>
      <c r="W107" s="66"/>
      <c r="X107" s="66"/>
      <c r="Y107" s="66"/>
      <c r="Z107" s="66"/>
      <c r="AA107" s="66"/>
    </row>
    <row r="108" spans="1:27" s="65" customFormat="1">
      <c r="A108" s="66"/>
      <c r="D108" s="66"/>
      <c r="E108" s="66"/>
      <c r="F108" s="66"/>
      <c r="G108" s="66"/>
      <c r="H108" s="210"/>
      <c r="K108" s="66"/>
      <c r="O108" s="66"/>
      <c r="P108" s="66"/>
      <c r="Q108" s="66"/>
      <c r="R108" s="66"/>
      <c r="S108" s="66"/>
      <c r="T108" s="111"/>
      <c r="U108" s="66"/>
      <c r="V108" s="66"/>
      <c r="W108" s="66"/>
      <c r="X108" s="66"/>
      <c r="Y108" s="66"/>
      <c r="Z108" s="66"/>
      <c r="AA108" s="66"/>
    </row>
    <row r="109" spans="1:27" s="65" customFormat="1">
      <c r="A109" s="66"/>
      <c r="D109" s="66"/>
      <c r="E109" s="66"/>
      <c r="F109" s="66"/>
      <c r="G109" s="66"/>
      <c r="H109" s="210"/>
      <c r="K109" s="66"/>
      <c r="O109" s="66"/>
      <c r="P109" s="66"/>
      <c r="Q109" s="66"/>
      <c r="R109" s="66"/>
      <c r="S109" s="66"/>
      <c r="T109" s="111"/>
      <c r="U109" s="66"/>
      <c r="V109" s="66"/>
      <c r="W109" s="66"/>
      <c r="X109" s="66"/>
      <c r="Y109" s="66"/>
      <c r="Z109" s="66"/>
      <c r="AA109" s="66"/>
    </row>
    <row r="110" spans="1:27" s="65" customFormat="1">
      <c r="A110" s="66"/>
      <c r="D110" s="66"/>
      <c r="E110" s="66"/>
      <c r="F110" s="66"/>
      <c r="G110" s="66"/>
      <c r="H110" s="210"/>
      <c r="K110" s="66"/>
      <c r="O110" s="66"/>
      <c r="P110" s="66"/>
      <c r="Q110" s="66"/>
      <c r="R110" s="66"/>
      <c r="S110" s="66"/>
      <c r="T110" s="111"/>
      <c r="U110" s="66"/>
      <c r="V110" s="66"/>
      <c r="W110" s="66"/>
      <c r="X110" s="66"/>
      <c r="Y110" s="66"/>
      <c r="Z110" s="66"/>
      <c r="AA110" s="66"/>
    </row>
    <row r="111" spans="1:27" s="65" customFormat="1">
      <c r="A111" s="66"/>
      <c r="D111" s="66"/>
      <c r="E111" s="66"/>
      <c r="F111" s="66"/>
      <c r="G111" s="66"/>
      <c r="H111" s="210"/>
      <c r="K111" s="66"/>
      <c r="O111" s="66"/>
      <c r="P111" s="66"/>
      <c r="Q111" s="66"/>
      <c r="R111" s="66"/>
      <c r="S111" s="66"/>
      <c r="T111" s="111"/>
      <c r="U111" s="66"/>
      <c r="V111" s="66"/>
      <c r="W111" s="66"/>
      <c r="X111" s="66"/>
      <c r="Y111" s="66"/>
      <c r="Z111" s="66"/>
      <c r="AA111" s="66"/>
    </row>
    <row r="112" spans="1:27" s="65" customFormat="1">
      <c r="A112" s="66"/>
      <c r="D112" s="66"/>
      <c r="E112" s="66"/>
      <c r="F112" s="66"/>
      <c r="G112" s="66"/>
      <c r="H112" s="210"/>
      <c r="K112" s="66"/>
      <c r="O112" s="66"/>
      <c r="P112" s="66"/>
      <c r="Q112" s="66"/>
      <c r="R112" s="66"/>
      <c r="S112" s="66"/>
      <c r="T112" s="111"/>
      <c r="U112" s="66"/>
      <c r="V112" s="66"/>
      <c r="W112" s="66"/>
      <c r="X112" s="66"/>
      <c r="Y112" s="66"/>
      <c r="Z112" s="66"/>
      <c r="AA112" s="66"/>
    </row>
    <row r="113" spans="1:27" s="65" customFormat="1">
      <c r="A113" s="66"/>
      <c r="D113" s="66"/>
      <c r="E113" s="66"/>
      <c r="F113" s="66"/>
      <c r="G113" s="66"/>
      <c r="H113" s="210"/>
      <c r="K113" s="66"/>
      <c r="O113" s="66"/>
      <c r="P113" s="66"/>
      <c r="Q113" s="66"/>
      <c r="R113" s="66"/>
      <c r="S113" s="66"/>
      <c r="T113" s="111"/>
      <c r="U113" s="66"/>
      <c r="V113" s="66"/>
      <c r="W113" s="66"/>
      <c r="X113" s="66"/>
      <c r="Y113" s="66"/>
      <c r="Z113" s="66"/>
      <c r="AA113" s="66"/>
    </row>
    <row r="114" spans="1:27" s="65" customFormat="1">
      <c r="A114" s="66"/>
      <c r="D114" s="66"/>
      <c r="E114" s="66"/>
      <c r="F114" s="66"/>
      <c r="G114" s="66"/>
      <c r="H114" s="210"/>
      <c r="K114" s="66"/>
      <c r="O114" s="66"/>
      <c r="P114" s="66"/>
      <c r="Q114" s="66"/>
      <c r="R114" s="66"/>
      <c r="S114" s="66"/>
      <c r="T114" s="111"/>
      <c r="U114" s="66"/>
      <c r="V114" s="66"/>
      <c r="W114" s="66"/>
      <c r="X114" s="66"/>
      <c r="Y114" s="66"/>
      <c r="Z114" s="66"/>
      <c r="AA114" s="66"/>
    </row>
    <row r="115" spans="1:27" s="65" customFormat="1">
      <c r="A115" s="66"/>
      <c r="D115" s="66"/>
      <c r="E115" s="66"/>
      <c r="F115" s="66"/>
      <c r="G115" s="66"/>
      <c r="H115" s="210"/>
      <c r="K115" s="66"/>
      <c r="O115" s="66"/>
      <c r="P115" s="66"/>
      <c r="Q115" s="66"/>
      <c r="R115" s="66"/>
      <c r="S115" s="66"/>
      <c r="T115" s="111"/>
      <c r="U115" s="66"/>
      <c r="V115" s="66"/>
      <c r="W115" s="66"/>
      <c r="X115" s="66"/>
      <c r="Y115" s="66"/>
      <c r="Z115" s="66"/>
      <c r="AA115" s="66"/>
    </row>
    <row r="116" spans="1:27" s="65" customFormat="1">
      <c r="A116" s="66"/>
      <c r="D116" s="66"/>
      <c r="E116" s="66"/>
      <c r="F116" s="66"/>
      <c r="G116" s="66"/>
      <c r="H116" s="210"/>
      <c r="K116" s="66"/>
      <c r="O116" s="66"/>
      <c r="P116" s="66"/>
      <c r="Q116" s="66"/>
      <c r="R116" s="66"/>
      <c r="S116" s="66"/>
      <c r="T116" s="111"/>
      <c r="U116" s="66"/>
      <c r="V116" s="66"/>
      <c r="W116" s="66"/>
      <c r="X116" s="66"/>
      <c r="Y116" s="66"/>
      <c r="Z116" s="66"/>
      <c r="AA116" s="66"/>
    </row>
    <row r="117" spans="1:27" s="65" customFormat="1">
      <c r="A117" s="66"/>
      <c r="D117" s="66"/>
      <c r="E117" s="66"/>
      <c r="F117" s="66"/>
      <c r="G117" s="66"/>
      <c r="H117" s="210"/>
      <c r="K117" s="66"/>
      <c r="O117" s="66"/>
      <c r="P117" s="66"/>
      <c r="Q117" s="66"/>
      <c r="R117" s="66"/>
      <c r="S117" s="66"/>
      <c r="T117" s="111"/>
      <c r="U117" s="66"/>
      <c r="V117" s="66"/>
      <c r="W117" s="66"/>
      <c r="X117" s="66"/>
      <c r="Y117" s="66"/>
      <c r="Z117" s="66"/>
      <c r="AA117" s="66"/>
    </row>
    <row r="118" spans="1:27" s="65" customFormat="1">
      <c r="A118" s="66"/>
      <c r="D118" s="66"/>
      <c r="E118" s="66"/>
      <c r="F118" s="66"/>
      <c r="G118" s="66"/>
      <c r="H118" s="210"/>
      <c r="K118" s="66"/>
      <c r="O118" s="66"/>
      <c r="P118" s="66"/>
      <c r="Q118" s="66"/>
      <c r="R118" s="66"/>
      <c r="S118" s="66"/>
      <c r="T118" s="111"/>
      <c r="U118" s="66"/>
      <c r="V118" s="66"/>
      <c r="W118" s="66"/>
      <c r="X118" s="66"/>
      <c r="Y118" s="66"/>
      <c r="Z118" s="66"/>
      <c r="AA118" s="66"/>
    </row>
    <row r="119" spans="1:27" s="65" customFormat="1">
      <c r="A119" s="66"/>
      <c r="D119" s="66"/>
      <c r="E119" s="66"/>
      <c r="F119" s="66"/>
      <c r="G119" s="66"/>
      <c r="H119" s="210"/>
      <c r="K119" s="66"/>
      <c r="O119" s="66"/>
      <c r="P119" s="66"/>
      <c r="Q119" s="66"/>
      <c r="R119" s="66"/>
      <c r="S119" s="66"/>
      <c r="T119" s="111"/>
      <c r="U119" s="66"/>
      <c r="V119" s="66"/>
      <c r="W119" s="66"/>
      <c r="X119" s="66"/>
      <c r="Y119" s="66"/>
      <c r="Z119" s="66"/>
      <c r="AA119" s="66"/>
    </row>
    <row r="120" spans="1:27" s="65" customFormat="1">
      <c r="A120" s="66"/>
      <c r="D120" s="66"/>
      <c r="E120" s="66"/>
      <c r="F120" s="66"/>
      <c r="G120" s="66"/>
      <c r="H120" s="210"/>
      <c r="K120" s="66"/>
      <c r="O120" s="66"/>
      <c r="P120" s="66"/>
      <c r="Q120" s="66"/>
      <c r="R120" s="66"/>
      <c r="S120" s="66"/>
      <c r="T120" s="111"/>
      <c r="U120" s="66"/>
      <c r="V120" s="66"/>
      <c r="W120" s="66"/>
      <c r="X120" s="66"/>
      <c r="Y120" s="66"/>
      <c r="Z120" s="66"/>
      <c r="AA120" s="66"/>
    </row>
    <row r="121" spans="1:27" s="65" customFormat="1">
      <c r="A121" s="66"/>
      <c r="D121" s="66"/>
      <c r="E121" s="66"/>
      <c r="F121" s="66"/>
      <c r="G121" s="66"/>
      <c r="H121" s="210"/>
      <c r="K121" s="66"/>
      <c r="O121" s="66"/>
      <c r="P121" s="66"/>
      <c r="Q121" s="66"/>
      <c r="R121" s="66"/>
      <c r="S121" s="66"/>
      <c r="T121" s="111"/>
      <c r="U121" s="66"/>
      <c r="V121" s="66"/>
      <c r="W121" s="66"/>
      <c r="X121" s="66"/>
      <c r="Y121" s="66"/>
      <c r="Z121" s="66"/>
      <c r="AA121" s="66"/>
    </row>
    <row r="122" spans="1:27" s="65" customFormat="1">
      <c r="A122" s="66"/>
      <c r="D122" s="66"/>
      <c r="E122" s="66"/>
      <c r="F122" s="66"/>
      <c r="G122" s="66"/>
      <c r="H122" s="210"/>
      <c r="K122" s="66"/>
      <c r="O122" s="66"/>
      <c r="P122" s="66"/>
      <c r="Q122" s="66"/>
      <c r="R122" s="66"/>
      <c r="S122" s="66"/>
      <c r="T122" s="111"/>
      <c r="U122" s="66"/>
      <c r="V122" s="66"/>
      <c r="W122" s="66"/>
      <c r="X122" s="66"/>
      <c r="Y122" s="66"/>
      <c r="Z122" s="66"/>
      <c r="AA122" s="66"/>
    </row>
    <row r="123" spans="1:27" s="65" customFormat="1">
      <c r="A123" s="66"/>
      <c r="D123" s="66"/>
      <c r="E123" s="66"/>
      <c r="F123" s="66"/>
      <c r="G123" s="66"/>
      <c r="H123" s="210"/>
      <c r="K123" s="66"/>
      <c r="O123" s="66"/>
      <c r="P123" s="66"/>
      <c r="Q123" s="66"/>
      <c r="R123" s="66"/>
      <c r="S123" s="66"/>
      <c r="T123" s="111"/>
      <c r="U123" s="66"/>
      <c r="V123" s="66"/>
      <c r="W123" s="66"/>
      <c r="X123" s="66"/>
      <c r="Y123" s="66"/>
      <c r="Z123" s="66"/>
      <c r="AA123" s="66"/>
    </row>
    <row r="124" spans="1:27" s="65" customFormat="1">
      <c r="A124" s="66"/>
      <c r="D124" s="66"/>
      <c r="E124" s="66"/>
      <c r="F124" s="66"/>
      <c r="G124" s="66"/>
      <c r="H124" s="210"/>
      <c r="K124" s="66"/>
      <c r="O124" s="66"/>
      <c r="P124" s="66"/>
      <c r="Q124" s="66"/>
      <c r="R124" s="66"/>
      <c r="S124" s="66"/>
      <c r="T124" s="111"/>
      <c r="U124" s="66"/>
      <c r="V124" s="66"/>
      <c r="W124" s="66"/>
      <c r="X124" s="66"/>
      <c r="Y124" s="66"/>
      <c r="Z124" s="66"/>
      <c r="AA124" s="66"/>
    </row>
    <row r="125" spans="1:27" s="65" customFormat="1">
      <c r="A125" s="66"/>
      <c r="D125" s="66"/>
      <c r="E125" s="66"/>
      <c r="F125" s="66"/>
      <c r="G125" s="66"/>
      <c r="H125" s="210"/>
      <c r="K125" s="66"/>
      <c r="O125" s="66"/>
      <c r="P125" s="66"/>
      <c r="Q125" s="66"/>
      <c r="R125" s="66"/>
      <c r="S125" s="66"/>
      <c r="T125" s="111"/>
      <c r="U125" s="66"/>
      <c r="V125" s="66"/>
      <c r="W125" s="66"/>
      <c r="X125" s="66"/>
      <c r="Y125" s="66"/>
      <c r="Z125" s="66"/>
      <c r="AA125" s="66"/>
    </row>
    <row r="126" spans="1:27" s="65" customFormat="1">
      <c r="A126" s="66"/>
      <c r="D126" s="66"/>
      <c r="E126" s="66"/>
      <c r="F126" s="66"/>
      <c r="G126" s="66"/>
      <c r="H126" s="210"/>
      <c r="K126" s="66"/>
      <c r="O126" s="66"/>
      <c r="P126" s="66"/>
      <c r="Q126" s="66"/>
      <c r="R126" s="66"/>
      <c r="S126" s="66"/>
      <c r="T126" s="111"/>
      <c r="U126" s="66"/>
      <c r="V126" s="66"/>
      <c r="W126" s="66"/>
      <c r="X126" s="66"/>
      <c r="Y126" s="66"/>
      <c r="Z126" s="66"/>
      <c r="AA126" s="66"/>
    </row>
    <row r="127" spans="1:27" s="65" customFormat="1">
      <c r="A127" s="66"/>
      <c r="D127" s="66"/>
      <c r="E127" s="66"/>
      <c r="F127" s="66"/>
      <c r="G127" s="66"/>
      <c r="H127" s="210"/>
      <c r="K127" s="66"/>
      <c r="O127" s="66"/>
      <c r="P127" s="66"/>
      <c r="Q127" s="66"/>
      <c r="R127" s="66"/>
      <c r="S127" s="66"/>
      <c r="T127" s="111"/>
      <c r="U127" s="66"/>
      <c r="V127" s="66"/>
      <c r="W127" s="66"/>
      <c r="X127" s="66"/>
      <c r="Y127" s="66"/>
      <c r="Z127" s="66"/>
      <c r="AA127" s="66"/>
    </row>
    <row r="128" spans="1:27" s="65" customFormat="1">
      <c r="A128" s="66"/>
      <c r="D128" s="66"/>
      <c r="E128" s="66"/>
      <c r="F128" s="66"/>
      <c r="G128" s="66"/>
      <c r="H128" s="210"/>
      <c r="K128" s="66"/>
      <c r="O128" s="66"/>
      <c r="P128" s="66"/>
      <c r="Q128" s="66"/>
      <c r="R128" s="66"/>
      <c r="S128" s="66"/>
      <c r="T128" s="111"/>
      <c r="U128" s="66"/>
      <c r="V128" s="66"/>
      <c r="W128" s="66"/>
      <c r="X128" s="66"/>
      <c r="Y128" s="66"/>
      <c r="Z128" s="66"/>
      <c r="AA128" s="66"/>
    </row>
    <row r="129" spans="1:27" s="65" customFormat="1">
      <c r="A129" s="66"/>
      <c r="D129" s="66"/>
      <c r="E129" s="66"/>
      <c r="F129" s="66"/>
      <c r="G129" s="66"/>
      <c r="H129" s="210"/>
      <c r="K129" s="66"/>
      <c r="O129" s="66"/>
      <c r="P129" s="66"/>
      <c r="Q129" s="66"/>
      <c r="R129" s="66"/>
      <c r="S129" s="66"/>
      <c r="T129" s="111"/>
      <c r="U129" s="66"/>
      <c r="V129" s="66"/>
      <c r="W129" s="66"/>
      <c r="X129" s="66"/>
      <c r="Y129" s="66"/>
      <c r="Z129" s="66"/>
      <c r="AA129" s="66"/>
    </row>
    <row r="130" spans="1:27" s="65" customFormat="1">
      <c r="A130" s="66"/>
      <c r="D130" s="66"/>
      <c r="E130" s="66"/>
      <c r="F130" s="66"/>
      <c r="G130" s="66"/>
      <c r="H130" s="210"/>
      <c r="K130" s="66"/>
      <c r="O130" s="66"/>
      <c r="P130" s="66"/>
      <c r="Q130" s="66"/>
      <c r="R130" s="66"/>
      <c r="S130" s="66"/>
      <c r="T130" s="111"/>
      <c r="U130" s="66"/>
      <c r="V130" s="66"/>
      <c r="W130" s="66"/>
      <c r="X130" s="66"/>
      <c r="Y130" s="66"/>
      <c r="Z130" s="66"/>
      <c r="AA130" s="66"/>
    </row>
    <row r="131" spans="1:27" s="65" customFormat="1">
      <c r="A131" s="66"/>
      <c r="D131" s="66"/>
      <c r="E131" s="66"/>
      <c r="F131" s="66"/>
      <c r="G131" s="66"/>
      <c r="H131" s="210"/>
      <c r="K131" s="66"/>
      <c r="O131" s="66"/>
      <c r="P131" s="66"/>
      <c r="Q131" s="66"/>
      <c r="R131" s="66"/>
      <c r="S131" s="66"/>
      <c r="T131" s="111"/>
      <c r="U131" s="66"/>
      <c r="V131" s="66"/>
      <c r="W131" s="66"/>
      <c r="X131" s="66"/>
      <c r="Y131" s="66"/>
      <c r="Z131" s="66"/>
      <c r="AA131" s="66"/>
    </row>
    <row r="132" spans="1:27" s="65" customFormat="1">
      <c r="A132" s="66"/>
      <c r="D132" s="66"/>
      <c r="E132" s="66"/>
      <c r="F132" s="66"/>
      <c r="G132" s="66"/>
      <c r="H132" s="210"/>
      <c r="K132" s="66"/>
      <c r="O132" s="66"/>
      <c r="P132" s="66"/>
      <c r="Q132" s="66"/>
      <c r="R132" s="66"/>
      <c r="S132" s="66"/>
      <c r="T132" s="111"/>
      <c r="U132" s="66"/>
      <c r="V132" s="66"/>
      <c r="W132" s="66"/>
      <c r="X132" s="66"/>
      <c r="Y132" s="66"/>
      <c r="Z132" s="66"/>
      <c r="AA132" s="66"/>
    </row>
    <row r="133" spans="1:27" s="65" customFormat="1">
      <c r="A133" s="66"/>
      <c r="D133" s="66"/>
      <c r="E133" s="66"/>
      <c r="F133" s="66"/>
      <c r="G133" s="66"/>
      <c r="H133" s="210"/>
      <c r="K133" s="66"/>
      <c r="O133" s="66"/>
      <c r="P133" s="66"/>
      <c r="Q133" s="66"/>
      <c r="R133" s="66"/>
      <c r="S133" s="66"/>
      <c r="T133" s="111"/>
      <c r="U133" s="66"/>
      <c r="V133" s="66"/>
      <c r="W133" s="66"/>
      <c r="X133" s="66"/>
      <c r="Y133" s="66"/>
      <c r="Z133" s="66"/>
      <c r="AA133" s="66"/>
    </row>
    <row r="134" spans="1:27" s="65" customFormat="1">
      <c r="A134" s="66"/>
      <c r="D134" s="66"/>
      <c r="E134" s="66"/>
      <c r="F134" s="66"/>
      <c r="G134" s="66"/>
      <c r="H134" s="210"/>
      <c r="K134" s="66"/>
      <c r="O134" s="66"/>
      <c r="P134" s="66"/>
      <c r="Q134" s="66"/>
      <c r="R134" s="66"/>
      <c r="S134" s="66"/>
      <c r="T134" s="111"/>
      <c r="U134" s="66"/>
      <c r="V134" s="66"/>
      <c r="W134" s="66"/>
      <c r="X134" s="66"/>
      <c r="Y134" s="66"/>
      <c r="Z134" s="66"/>
      <c r="AA134" s="66"/>
    </row>
    <row r="135" spans="1:27" s="65" customFormat="1">
      <c r="A135" s="66"/>
      <c r="D135" s="66"/>
      <c r="E135" s="66"/>
      <c r="F135" s="66"/>
      <c r="G135" s="66"/>
      <c r="H135" s="210"/>
      <c r="K135" s="66"/>
      <c r="O135" s="66"/>
      <c r="P135" s="66"/>
      <c r="Q135" s="66"/>
      <c r="R135" s="66"/>
      <c r="S135" s="66"/>
      <c r="T135" s="111"/>
      <c r="U135" s="66"/>
      <c r="V135" s="66"/>
      <c r="W135" s="66"/>
      <c r="X135" s="66"/>
      <c r="Y135" s="66"/>
      <c r="Z135" s="66"/>
      <c r="AA135" s="66"/>
    </row>
    <row r="136" spans="1:27" s="65" customFormat="1">
      <c r="A136" s="66"/>
      <c r="D136" s="66"/>
      <c r="E136" s="66"/>
      <c r="F136" s="66"/>
      <c r="G136" s="66"/>
      <c r="H136" s="210"/>
      <c r="K136" s="66"/>
      <c r="O136" s="66"/>
      <c r="P136" s="66"/>
      <c r="Q136" s="66"/>
      <c r="R136" s="66"/>
      <c r="S136" s="66"/>
      <c r="T136" s="111"/>
      <c r="U136" s="66"/>
      <c r="V136" s="66"/>
      <c r="W136" s="66"/>
      <c r="X136" s="66"/>
      <c r="Y136" s="66"/>
      <c r="Z136" s="66"/>
      <c r="AA136" s="66"/>
    </row>
    <row r="137" spans="1:27" s="65" customFormat="1">
      <c r="A137" s="66"/>
      <c r="D137" s="66"/>
      <c r="E137" s="66"/>
      <c r="F137" s="66"/>
      <c r="G137" s="66"/>
      <c r="H137" s="210"/>
      <c r="K137" s="66"/>
      <c r="O137" s="66"/>
      <c r="P137" s="66"/>
      <c r="Q137" s="66"/>
      <c r="R137" s="66"/>
      <c r="S137" s="66"/>
      <c r="T137" s="111"/>
      <c r="U137" s="66"/>
      <c r="V137" s="66"/>
      <c r="W137" s="66"/>
      <c r="X137" s="66"/>
      <c r="Y137" s="66"/>
      <c r="Z137" s="66"/>
      <c r="AA137" s="66"/>
    </row>
    <row r="138" spans="1:27" s="65" customFormat="1">
      <c r="A138" s="66"/>
      <c r="D138" s="66"/>
      <c r="E138" s="66"/>
      <c r="F138" s="66"/>
      <c r="G138" s="66"/>
      <c r="H138" s="210"/>
      <c r="K138" s="66"/>
      <c r="O138" s="66"/>
      <c r="P138" s="66"/>
      <c r="Q138" s="66"/>
      <c r="R138" s="66"/>
      <c r="S138" s="66"/>
      <c r="T138" s="111"/>
      <c r="U138" s="66"/>
      <c r="V138" s="66"/>
      <c r="W138" s="66"/>
      <c r="X138" s="66"/>
      <c r="Y138" s="66"/>
      <c r="Z138" s="66"/>
      <c r="AA138" s="66"/>
    </row>
    <row r="139" spans="1:27" s="65" customFormat="1">
      <c r="A139" s="66"/>
      <c r="D139" s="66"/>
      <c r="E139" s="66"/>
      <c r="F139" s="66"/>
      <c r="G139" s="66"/>
      <c r="H139" s="210"/>
      <c r="K139" s="66"/>
      <c r="O139" s="66"/>
      <c r="P139" s="66"/>
      <c r="Q139" s="66"/>
      <c r="R139" s="66"/>
      <c r="S139" s="66"/>
      <c r="T139" s="111"/>
      <c r="U139" s="66"/>
      <c r="V139" s="66"/>
      <c r="W139" s="66"/>
      <c r="X139" s="66"/>
      <c r="Y139" s="66"/>
      <c r="Z139" s="66"/>
      <c r="AA139" s="66"/>
    </row>
    <row r="140" spans="1:27" s="65" customFormat="1">
      <c r="A140" s="66"/>
      <c r="D140" s="66"/>
      <c r="E140" s="66"/>
      <c r="F140" s="66"/>
      <c r="G140" s="66"/>
      <c r="H140" s="210"/>
      <c r="K140" s="66"/>
      <c r="O140" s="66"/>
      <c r="P140" s="66"/>
      <c r="Q140" s="66"/>
      <c r="R140" s="66"/>
      <c r="S140" s="66"/>
      <c r="T140" s="111"/>
      <c r="U140" s="66"/>
      <c r="V140" s="66"/>
      <c r="W140" s="66"/>
      <c r="X140" s="66"/>
      <c r="Y140" s="66"/>
      <c r="Z140" s="66"/>
      <c r="AA140" s="66"/>
    </row>
    <row r="141" spans="1:27" s="65" customFormat="1">
      <c r="A141" s="66"/>
      <c r="D141" s="66"/>
      <c r="E141" s="66"/>
      <c r="F141" s="66"/>
      <c r="G141" s="66"/>
      <c r="H141" s="210"/>
      <c r="K141" s="66"/>
      <c r="O141" s="66"/>
      <c r="P141" s="66"/>
      <c r="Q141" s="66"/>
      <c r="R141" s="66"/>
      <c r="S141" s="66"/>
      <c r="T141" s="111"/>
      <c r="U141" s="66"/>
      <c r="V141" s="66"/>
      <c r="W141" s="66"/>
      <c r="X141" s="66"/>
      <c r="Y141" s="66"/>
      <c r="Z141" s="66"/>
      <c r="AA141" s="66"/>
    </row>
    <row r="142" spans="1:27" s="65" customFormat="1">
      <c r="A142" s="66"/>
      <c r="D142" s="66"/>
      <c r="E142" s="66"/>
      <c r="F142" s="66"/>
      <c r="G142" s="66"/>
      <c r="H142" s="210"/>
      <c r="K142" s="66"/>
      <c r="O142" s="66"/>
      <c r="P142" s="66"/>
      <c r="Q142" s="66"/>
      <c r="R142" s="66"/>
      <c r="S142" s="66"/>
      <c r="T142" s="111"/>
      <c r="U142" s="66"/>
      <c r="V142" s="66"/>
      <c r="W142" s="66"/>
      <c r="X142" s="66"/>
      <c r="Y142" s="66"/>
      <c r="Z142" s="66"/>
      <c r="AA142" s="66"/>
    </row>
    <row r="143" spans="1:27" s="65" customFormat="1">
      <c r="A143" s="66"/>
      <c r="D143" s="66"/>
      <c r="E143" s="66"/>
      <c r="F143" s="66"/>
      <c r="G143" s="66"/>
      <c r="H143" s="210"/>
      <c r="K143" s="66"/>
      <c r="O143" s="66"/>
      <c r="P143" s="66"/>
      <c r="Q143" s="66"/>
      <c r="R143" s="66"/>
      <c r="S143" s="66"/>
      <c r="T143" s="111"/>
      <c r="U143" s="66"/>
      <c r="V143" s="66"/>
      <c r="W143" s="66"/>
      <c r="X143" s="66"/>
      <c r="Y143" s="66"/>
      <c r="Z143" s="66"/>
      <c r="AA143" s="66"/>
    </row>
    <row r="144" spans="1:27" s="65" customFormat="1">
      <c r="A144" s="66"/>
      <c r="D144" s="66"/>
      <c r="E144" s="66"/>
      <c r="F144" s="66"/>
      <c r="G144" s="66"/>
      <c r="H144" s="210"/>
      <c r="K144" s="66"/>
      <c r="O144" s="66"/>
      <c r="P144" s="66"/>
      <c r="Q144" s="66"/>
      <c r="R144" s="66"/>
      <c r="S144" s="66"/>
      <c r="T144" s="111"/>
      <c r="U144" s="66"/>
      <c r="V144" s="66"/>
      <c r="W144" s="66"/>
      <c r="X144" s="66"/>
      <c r="Y144" s="66"/>
      <c r="Z144" s="66"/>
      <c r="AA144" s="66"/>
    </row>
    <row r="145" spans="1:27" s="65" customFormat="1">
      <c r="A145" s="66"/>
      <c r="D145" s="66"/>
      <c r="E145" s="66"/>
      <c r="F145" s="66"/>
      <c r="G145" s="66"/>
      <c r="H145" s="210"/>
      <c r="K145" s="66"/>
      <c r="O145" s="66"/>
      <c r="P145" s="66"/>
      <c r="Q145" s="66"/>
      <c r="R145" s="66"/>
      <c r="S145" s="66"/>
      <c r="T145" s="111"/>
      <c r="U145" s="66"/>
      <c r="V145" s="66"/>
      <c r="W145" s="66"/>
      <c r="X145" s="66"/>
      <c r="Y145" s="66"/>
      <c r="Z145" s="66"/>
      <c r="AA145" s="66"/>
    </row>
    <row r="146" spans="1:27" s="65" customFormat="1">
      <c r="A146" s="66"/>
      <c r="D146" s="66"/>
      <c r="E146" s="66"/>
      <c r="F146" s="66"/>
      <c r="G146" s="66"/>
      <c r="H146" s="210"/>
      <c r="K146" s="66"/>
      <c r="O146" s="66"/>
      <c r="P146" s="66"/>
      <c r="Q146" s="66"/>
      <c r="R146" s="66"/>
      <c r="S146" s="66"/>
      <c r="T146" s="111"/>
      <c r="U146" s="66"/>
      <c r="V146" s="66"/>
      <c r="W146" s="66"/>
      <c r="X146" s="66"/>
      <c r="Y146" s="66"/>
      <c r="Z146" s="66"/>
      <c r="AA146" s="66"/>
    </row>
    <row r="147" spans="1:27" s="65" customFormat="1">
      <c r="A147" s="66"/>
      <c r="D147" s="66"/>
      <c r="E147" s="66"/>
      <c r="F147" s="66"/>
      <c r="G147" s="66"/>
      <c r="H147" s="210"/>
      <c r="K147" s="66"/>
      <c r="O147" s="66"/>
      <c r="P147" s="66"/>
      <c r="Q147" s="66"/>
      <c r="R147" s="66"/>
      <c r="S147" s="66"/>
      <c r="T147" s="111"/>
      <c r="U147" s="66"/>
      <c r="V147" s="66"/>
      <c r="W147" s="66"/>
      <c r="X147" s="66"/>
      <c r="Y147" s="66"/>
      <c r="Z147" s="66"/>
      <c r="AA147" s="66"/>
    </row>
    <row r="148" spans="1:27" s="65" customFormat="1">
      <c r="A148" s="66"/>
      <c r="D148" s="66"/>
      <c r="E148" s="66"/>
      <c r="F148" s="66"/>
      <c r="G148" s="66"/>
      <c r="H148" s="210"/>
      <c r="K148" s="66"/>
      <c r="O148" s="66"/>
      <c r="P148" s="66"/>
      <c r="Q148" s="66"/>
      <c r="R148" s="66"/>
      <c r="S148" s="66"/>
      <c r="T148" s="111"/>
      <c r="U148" s="66"/>
      <c r="V148" s="66"/>
      <c r="W148" s="66"/>
      <c r="X148" s="66"/>
      <c r="Y148" s="66"/>
      <c r="Z148" s="66"/>
      <c r="AA148" s="66"/>
    </row>
    <row r="149" spans="1:27" s="65" customFormat="1">
      <c r="A149" s="66"/>
      <c r="D149" s="66"/>
      <c r="E149" s="66"/>
      <c r="F149" s="66"/>
      <c r="G149" s="66"/>
      <c r="H149" s="210"/>
      <c r="K149" s="66"/>
      <c r="O149" s="66"/>
      <c r="P149" s="66"/>
      <c r="Q149" s="66"/>
      <c r="R149" s="66"/>
      <c r="S149" s="66"/>
      <c r="T149" s="111"/>
      <c r="U149" s="66"/>
      <c r="V149" s="66"/>
      <c r="W149" s="66"/>
      <c r="X149" s="66"/>
      <c r="Y149" s="66"/>
      <c r="Z149" s="66"/>
      <c r="AA149" s="66"/>
    </row>
    <row r="150" spans="1:27" s="65" customFormat="1">
      <c r="A150" s="66"/>
      <c r="D150" s="66"/>
      <c r="E150" s="66"/>
      <c r="F150" s="66"/>
      <c r="G150" s="66"/>
      <c r="H150" s="210"/>
      <c r="K150" s="66"/>
      <c r="O150" s="66"/>
      <c r="P150" s="66"/>
      <c r="Q150" s="66"/>
      <c r="R150" s="66"/>
      <c r="S150" s="66"/>
      <c r="T150" s="111"/>
      <c r="U150" s="66"/>
      <c r="V150" s="66"/>
      <c r="W150" s="66"/>
      <c r="X150" s="66"/>
      <c r="Y150" s="66"/>
      <c r="Z150" s="66"/>
      <c r="AA150" s="66"/>
    </row>
    <row r="151" spans="1:27" s="65" customFormat="1">
      <c r="A151" s="66"/>
      <c r="D151" s="66"/>
      <c r="E151" s="66"/>
      <c r="F151" s="66"/>
      <c r="G151" s="66"/>
      <c r="H151" s="210"/>
      <c r="K151" s="66"/>
      <c r="O151" s="66"/>
      <c r="P151" s="66"/>
      <c r="Q151" s="66"/>
      <c r="R151" s="66"/>
      <c r="S151" s="66"/>
      <c r="T151" s="111"/>
      <c r="U151" s="66"/>
      <c r="V151" s="66"/>
      <c r="W151" s="66"/>
      <c r="X151" s="66"/>
      <c r="Y151" s="66"/>
      <c r="Z151" s="66"/>
      <c r="AA151" s="66"/>
    </row>
    <row r="152" spans="1:27" s="65" customFormat="1">
      <c r="A152" s="66"/>
      <c r="D152" s="66"/>
      <c r="E152" s="66"/>
      <c r="F152" s="66"/>
      <c r="G152" s="66"/>
      <c r="H152" s="210"/>
      <c r="K152" s="66"/>
      <c r="O152" s="66"/>
      <c r="P152" s="66"/>
      <c r="Q152" s="66"/>
      <c r="R152" s="66"/>
      <c r="S152" s="66"/>
      <c r="T152" s="111"/>
      <c r="U152" s="66"/>
      <c r="V152" s="66"/>
      <c r="W152" s="66"/>
      <c r="X152" s="66"/>
      <c r="Y152" s="66"/>
      <c r="Z152" s="66"/>
      <c r="AA152" s="66"/>
    </row>
    <row r="153" spans="1:27" s="65" customFormat="1">
      <c r="A153" s="66"/>
      <c r="D153" s="66"/>
      <c r="E153" s="66"/>
      <c r="F153" s="66"/>
      <c r="G153" s="66"/>
      <c r="H153" s="210"/>
      <c r="K153" s="66"/>
      <c r="O153" s="66"/>
      <c r="P153" s="66"/>
      <c r="Q153" s="66"/>
      <c r="R153" s="66"/>
      <c r="S153" s="66"/>
      <c r="T153" s="111"/>
      <c r="U153" s="66"/>
      <c r="V153" s="66"/>
      <c r="W153" s="66"/>
      <c r="X153" s="66"/>
      <c r="Y153" s="66"/>
      <c r="Z153" s="66"/>
      <c r="AA153" s="66"/>
    </row>
    <row r="154" spans="1:27" s="65" customFormat="1">
      <c r="A154" s="66"/>
      <c r="D154" s="66"/>
      <c r="E154" s="66"/>
      <c r="F154" s="66"/>
      <c r="G154" s="66"/>
      <c r="H154" s="210"/>
      <c r="K154" s="66"/>
      <c r="O154" s="66"/>
      <c r="P154" s="66"/>
      <c r="Q154" s="66"/>
      <c r="R154" s="66"/>
      <c r="S154" s="66"/>
      <c r="T154" s="111"/>
      <c r="U154" s="66"/>
      <c r="V154" s="66"/>
      <c r="W154" s="66"/>
      <c r="X154" s="66"/>
      <c r="Y154" s="66"/>
      <c r="Z154" s="66"/>
      <c r="AA154" s="66"/>
    </row>
    <row r="155" spans="1:27" s="65" customFormat="1">
      <c r="A155" s="66"/>
      <c r="D155" s="66"/>
      <c r="E155" s="66"/>
      <c r="F155" s="66"/>
      <c r="G155" s="66"/>
      <c r="H155" s="210"/>
      <c r="K155" s="66"/>
      <c r="O155" s="66"/>
      <c r="P155" s="66"/>
      <c r="Q155" s="66"/>
      <c r="R155" s="66"/>
      <c r="S155" s="66"/>
      <c r="T155" s="111"/>
      <c r="U155" s="66"/>
      <c r="V155" s="66"/>
      <c r="W155" s="66"/>
      <c r="X155" s="66"/>
      <c r="Y155" s="66"/>
      <c r="Z155" s="66"/>
      <c r="AA155" s="66"/>
    </row>
    <row r="156" spans="1:27" s="65" customFormat="1">
      <c r="A156" s="66"/>
      <c r="D156" s="66"/>
      <c r="E156" s="66"/>
      <c r="F156" s="66"/>
      <c r="G156" s="66"/>
      <c r="H156" s="210"/>
      <c r="K156" s="66"/>
      <c r="O156" s="66"/>
      <c r="P156" s="66"/>
      <c r="Q156" s="66"/>
      <c r="R156" s="66"/>
      <c r="S156" s="66"/>
      <c r="T156" s="111"/>
      <c r="U156" s="66"/>
      <c r="V156" s="66"/>
      <c r="W156" s="66"/>
      <c r="X156" s="66"/>
      <c r="Y156" s="66"/>
      <c r="Z156" s="66"/>
      <c r="AA156" s="66"/>
    </row>
    <row r="157" spans="1:27" s="65" customFormat="1">
      <c r="A157" s="66"/>
      <c r="D157" s="66"/>
      <c r="E157" s="66"/>
      <c r="F157" s="66"/>
      <c r="G157" s="66"/>
      <c r="H157" s="210"/>
      <c r="K157" s="66"/>
      <c r="O157" s="66"/>
      <c r="P157" s="66"/>
      <c r="Q157" s="66"/>
      <c r="R157" s="66"/>
      <c r="S157" s="66"/>
      <c r="T157" s="111"/>
      <c r="U157" s="66"/>
      <c r="V157" s="66"/>
      <c r="W157" s="66"/>
      <c r="X157" s="66"/>
      <c r="Y157" s="66"/>
      <c r="Z157" s="66"/>
      <c r="AA157" s="66"/>
    </row>
    <row r="158" spans="1:27" s="65" customFormat="1">
      <c r="A158" s="66"/>
      <c r="D158" s="66"/>
      <c r="E158" s="66"/>
      <c r="F158" s="66"/>
      <c r="G158" s="66"/>
      <c r="H158" s="210"/>
      <c r="K158" s="66"/>
      <c r="O158" s="66"/>
      <c r="P158" s="66"/>
      <c r="Q158" s="66"/>
      <c r="R158" s="66"/>
      <c r="S158" s="66"/>
      <c r="T158" s="111"/>
      <c r="U158" s="66"/>
      <c r="V158" s="66"/>
      <c r="W158" s="66"/>
      <c r="X158" s="66"/>
      <c r="Y158" s="66"/>
      <c r="Z158" s="66"/>
      <c r="AA158" s="66"/>
    </row>
    <row r="159" spans="1:27" s="65" customFormat="1">
      <c r="A159" s="66"/>
      <c r="D159" s="66"/>
      <c r="E159" s="66"/>
      <c r="F159" s="66"/>
      <c r="G159" s="66"/>
      <c r="H159" s="210"/>
      <c r="K159" s="66"/>
      <c r="O159" s="66"/>
      <c r="P159" s="66"/>
      <c r="Q159" s="66"/>
      <c r="R159" s="66"/>
      <c r="S159" s="66"/>
      <c r="T159" s="111"/>
      <c r="U159" s="66"/>
      <c r="V159" s="66"/>
      <c r="W159" s="66"/>
      <c r="X159" s="66"/>
      <c r="Y159" s="66"/>
      <c r="Z159" s="66"/>
      <c r="AA159" s="66"/>
    </row>
    <row r="160" spans="1:27" s="65" customFormat="1">
      <c r="A160" s="66"/>
      <c r="D160" s="66"/>
      <c r="E160" s="66"/>
      <c r="F160" s="66"/>
      <c r="G160" s="66"/>
      <c r="H160" s="210"/>
      <c r="K160" s="66"/>
      <c r="O160" s="66"/>
      <c r="P160" s="66"/>
      <c r="Q160" s="66"/>
      <c r="R160" s="66"/>
      <c r="S160" s="66"/>
      <c r="T160" s="111"/>
      <c r="U160" s="66"/>
      <c r="V160" s="66"/>
      <c r="W160" s="66"/>
      <c r="X160" s="66"/>
      <c r="Y160" s="66"/>
      <c r="Z160" s="66"/>
      <c r="AA160" s="66"/>
    </row>
    <row r="161" spans="1:27" s="65" customFormat="1">
      <c r="A161" s="66"/>
      <c r="D161" s="66"/>
      <c r="E161" s="66"/>
      <c r="F161" s="66"/>
      <c r="G161" s="66"/>
      <c r="H161" s="210"/>
      <c r="K161" s="66"/>
      <c r="O161" s="66"/>
      <c r="P161" s="66"/>
      <c r="Q161" s="66"/>
      <c r="R161" s="66"/>
      <c r="S161" s="66"/>
      <c r="T161" s="111"/>
      <c r="U161" s="66"/>
      <c r="V161" s="66"/>
      <c r="W161" s="66"/>
      <c r="X161" s="66"/>
      <c r="Y161" s="66"/>
      <c r="Z161" s="66"/>
      <c r="AA161" s="66"/>
    </row>
    <row r="162" spans="1:27" s="65" customFormat="1">
      <c r="A162" s="66"/>
      <c r="D162" s="66"/>
      <c r="E162" s="66"/>
      <c r="F162" s="66"/>
      <c r="G162" s="66"/>
      <c r="H162" s="210"/>
      <c r="K162" s="66"/>
      <c r="O162" s="66"/>
      <c r="P162" s="66"/>
      <c r="Q162" s="66"/>
      <c r="R162" s="66"/>
      <c r="S162" s="66"/>
      <c r="T162" s="111"/>
      <c r="U162" s="66"/>
      <c r="V162" s="66"/>
      <c r="W162" s="66"/>
      <c r="X162" s="66"/>
      <c r="Y162" s="66"/>
      <c r="Z162" s="66"/>
      <c r="AA162" s="66"/>
    </row>
    <row r="163" spans="1:27" s="65" customFormat="1">
      <c r="A163" s="66"/>
      <c r="D163" s="66"/>
      <c r="E163" s="66"/>
      <c r="F163" s="66"/>
      <c r="G163" s="66"/>
      <c r="H163" s="210"/>
      <c r="K163" s="66"/>
      <c r="O163" s="66"/>
      <c r="P163" s="66"/>
      <c r="Q163" s="66"/>
      <c r="R163" s="66"/>
      <c r="S163" s="66"/>
      <c r="T163" s="111"/>
      <c r="U163" s="66"/>
      <c r="V163" s="66"/>
      <c r="W163" s="66"/>
      <c r="X163" s="66"/>
      <c r="Y163" s="66"/>
      <c r="Z163" s="66"/>
      <c r="AA163" s="66"/>
    </row>
    <row r="164" spans="1:27" s="65" customFormat="1">
      <c r="A164" s="66"/>
      <c r="D164" s="66"/>
      <c r="E164" s="66"/>
      <c r="F164" s="66"/>
      <c r="G164" s="66"/>
      <c r="H164" s="210"/>
      <c r="K164" s="66"/>
      <c r="O164" s="66"/>
      <c r="P164" s="66"/>
      <c r="Q164" s="66"/>
      <c r="R164" s="66"/>
      <c r="S164" s="66"/>
      <c r="T164" s="111"/>
      <c r="U164" s="66"/>
      <c r="V164" s="66"/>
      <c r="W164" s="66"/>
      <c r="X164" s="66"/>
      <c r="Y164" s="66"/>
      <c r="Z164" s="66"/>
      <c r="AA164" s="66"/>
    </row>
    <row r="165" spans="1:27" s="65" customFormat="1">
      <c r="A165" s="66"/>
      <c r="D165" s="66"/>
      <c r="E165" s="66"/>
      <c r="F165" s="66"/>
      <c r="G165" s="66"/>
      <c r="H165" s="210"/>
      <c r="K165" s="66"/>
      <c r="O165" s="66"/>
      <c r="P165" s="66"/>
      <c r="Q165" s="66"/>
      <c r="R165" s="66"/>
      <c r="S165" s="66"/>
      <c r="T165" s="111"/>
      <c r="U165" s="66"/>
      <c r="V165" s="66"/>
      <c r="W165" s="66"/>
      <c r="X165" s="66"/>
      <c r="Y165" s="66"/>
      <c r="Z165" s="66"/>
      <c r="AA165" s="66"/>
    </row>
    <row r="166" spans="1:27" s="65" customFormat="1">
      <c r="A166" s="66"/>
      <c r="D166" s="66"/>
      <c r="E166" s="66"/>
      <c r="F166" s="66"/>
      <c r="G166" s="66"/>
      <c r="H166" s="210"/>
      <c r="K166" s="66"/>
      <c r="O166" s="66"/>
      <c r="P166" s="66"/>
      <c r="Q166" s="66"/>
      <c r="R166" s="66"/>
      <c r="S166" s="66"/>
      <c r="T166" s="111"/>
      <c r="U166" s="66"/>
      <c r="V166" s="66"/>
      <c r="W166" s="66"/>
      <c r="X166" s="66"/>
      <c r="Y166" s="66"/>
      <c r="Z166" s="66"/>
      <c r="AA166" s="66"/>
    </row>
    <row r="167" spans="1:27" s="65" customFormat="1">
      <c r="A167" s="66"/>
      <c r="D167" s="66"/>
      <c r="E167" s="66"/>
      <c r="F167" s="66"/>
      <c r="G167" s="66"/>
      <c r="H167" s="210"/>
      <c r="K167" s="66"/>
      <c r="O167" s="66"/>
      <c r="P167" s="66"/>
      <c r="Q167" s="66"/>
      <c r="R167" s="66"/>
      <c r="S167" s="66"/>
      <c r="T167" s="111"/>
      <c r="U167" s="66"/>
      <c r="V167" s="66"/>
      <c r="W167" s="66"/>
      <c r="X167" s="66"/>
      <c r="Y167" s="66"/>
      <c r="Z167" s="66"/>
      <c r="AA167" s="66"/>
    </row>
    <row r="168" spans="1:27" s="65" customFormat="1">
      <c r="A168" s="66"/>
      <c r="D168" s="66"/>
      <c r="E168" s="66"/>
      <c r="F168" s="66"/>
      <c r="G168" s="66"/>
      <c r="H168" s="210"/>
      <c r="K168" s="66"/>
      <c r="O168" s="66"/>
      <c r="P168" s="66"/>
      <c r="Q168" s="66"/>
      <c r="R168" s="66"/>
      <c r="S168" s="66"/>
      <c r="T168" s="111"/>
      <c r="U168" s="66"/>
      <c r="V168" s="66"/>
      <c r="W168" s="66"/>
      <c r="X168" s="66"/>
      <c r="Y168" s="66"/>
      <c r="Z168" s="66"/>
      <c r="AA168" s="66"/>
    </row>
    <row r="169" spans="1:27" s="65" customFormat="1">
      <c r="A169" s="66"/>
      <c r="D169" s="66"/>
      <c r="E169" s="66"/>
      <c r="F169" s="66"/>
      <c r="G169" s="66"/>
      <c r="H169" s="210"/>
      <c r="K169" s="66"/>
      <c r="O169" s="66"/>
      <c r="P169" s="66"/>
      <c r="Q169" s="66"/>
      <c r="R169" s="66"/>
      <c r="S169" s="66"/>
      <c r="T169" s="111"/>
      <c r="U169" s="66"/>
      <c r="V169" s="66"/>
      <c r="W169" s="66"/>
      <c r="X169" s="66"/>
      <c r="Y169" s="66"/>
      <c r="Z169" s="66"/>
      <c r="AA169" s="66"/>
    </row>
    <row r="170" spans="1:27" s="65" customFormat="1">
      <c r="A170" s="66"/>
      <c r="D170" s="66"/>
      <c r="E170" s="66"/>
      <c r="F170" s="66"/>
      <c r="G170" s="66"/>
      <c r="H170" s="210"/>
      <c r="K170" s="66"/>
      <c r="O170" s="66"/>
      <c r="P170" s="66"/>
      <c r="Q170" s="66"/>
      <c r="R170" s="66"/>
      <c r="S170" s="66"/>
      <c r="T170" s="111"/>
      <c r="U170" s="66"/>
      <c r="V170" s="66"/>
      <c r="W170" s="66"/>
      <c r="X170" s="66"/>
      <c r="Y170" s="66"/>
      <c r="Z170" s="66"/>
      <c r="AA170" s="66"/>
    </row>
    <row r="171" spans="1:27" s="65" customFormat="1">
      <c r="A171" s="66"/>
      <c r="D171" s="66"/>
      <c r="E171" s="66"/>
      <c r="F171" s="66"/>
      <c r="G171" s="66"/>
      <c r="H171" s="210"/>
      <c r="K171" s="66"/>
      <c r="O171" s="66"/>
      <c r="P171" s="66"/>
      <c r="Q171" s="66"/>
      <c r="R171" s="66"/>
      <c r="S171" s="66"/>
      <c r="T171" s="111"/>
      <c r="U171" s="66"/>
      <c r="V171" s="66"/>
      <c r="W171" s="66"/>
      <c r="X171" s="66"/>
      <c r="Y171" s="66"/>
      <c r="Z171" s="66"/>
      <c r="AA171" s="66"/>
    </row>
    <row r="172" spans="1:27" s="65" customFormat="1">
      <c r="A172" s="66"/>
      <c r="D172" s="66"/>
      <c r="E172" s="66"/>
      <c r="F172" s="66"/>
      <c r="G172" s="66"/>
      <c r="H172" s="210"/>
      <c r="K172" s="66"/>
      <c r="O172" s="66"/>
      <c r="P172" s="66"/>
      <c r="Q172" s="66"/>
      <c r="R172" s="66"/>
      <c r="S172" s="66"/>
      <c r="T172" s="111"/>
      <c r="U172" s="66"/>
      <c r="V172" s="66"/>
      <c r="W172" s="66"/>
      <c r="X172" s="66"/>
      <c r="Y172" s="66"/>
      <c r="Z172" s="66"/>
      <c r="AA172" s="66"/>
    </row>
    <row r="173" spans="1:27" s="65" customFormat="1">
      <c r="A173" s="66"/>
      <c r="D173" s="66"/>
      <c r="E173" s="66"/>
      <c r="F173" s="66"/>
      <c r="G173" s="66"/>
      <c r="H173" s="210"/>
      <c r="K173" s="66"/>
      <c r="O173" s="66"/>
      <c r="P173" s="66"/>
      <c r="Q173" s="66"/>
      <c r="R173" s="66"/>
      <c r="S173" s="66"/>
      <c r="T173" s="111"/>
      <c r="U173" s="66"/>
      <c r="V173" s="66"/>
      <c r="W173" s="66"/>
      <c r="X173" s="66"/>
      <c r="Y173" s="66"/>
      <c r="Z173" s="66"/>
      <c r="AA173" s="66"/>
    </row>
    <row r="174" spans="1:27" s="65" customFormat="1">
      <c r="A174" s="66"/>
      <c r="D174" s="66"/>
      <c r="E174" s="66"/>
      <c r="F174" s="66"/>
      <c r="G174" s="66"/>
      <c r="H174" s="210"/>
      <c r="K174" s="66"/>
      <c r="O174" s="66"/>
      <c r="P174" s="66"/>
      <c r="Q174" s="66"/>
      <c r="R174" s="66"/>
      <c r="S174" s="66"/>
      <c r="T174" s="111"/>
      <c r="U174" s="66"/>
      <c r="V174" s="66"/>
      <c r="W174" s="66"/>
      <c r="X174" s="66"/>
      <c r="Y174" s="66"/>
      <c r="Z174" s="66"/>
      <c r="AA174" s="66"/>
    </row>
    <row r="175" spans="1:27" s="65" customFormat="1">
      <c r="A175" s="66"/>
      <c r="D175" s="66"/>
      <c r="E175" s="66"/>
      <c r="F175" s="66"/>
      <c r="G175" s="66"/>
      <c r="H175" s="210"/>
      <c r="K175" s="66"/>
      <c r="O175" s="66"/>
      <c r="P175" s="66"/>
      <c r="Q175" s="66"/>
      <c r="R175" s="66"/>
      <c r="S175" s="66"/>
      <c r="T175" s="111"/>
      <c r="U175" s="66"/>
      <c r="V175" s="66"/>
      <c r="W175" s="66"/>
      <c r="X175" s="66"/>
      <c r="Y175" s="66"/>
      <c r="Z175" s="66"/>
      <c r="AA175" s="66"/>
    </row>
    <row r="176" spans="1:27" s="65" customFormat="1">
      <c r="A176" s="66"/>
      <c r="D176" s="66"/>
      <c r="E176" s="66"/>
      <c r="F176" s="66"/>
      <c r="G176" s="66"/>
      <c r="H176" s="210"/>
      <c r="K176" s="66"/>
      <c r="O176" s="66"/>
      <c r="P176" s="66"/>
      <c r="Q176" s="66"/>
      <c r="R176" s="66"/>
      <c r="S176" s="66"/>
      <c r="T176" s="111"/>
      <c r="U176" s="66"/>
      <c r="V176" s="66"/>
      <c r="W176" s="66"/>
      <c r="X176" s="66"/>
      <c r="Y176" s="66"/>
      <c r="Z176" s="66"/>
      <c r="AA176" s="66"/>
    </row>
    <row r="177" spans="1:27" s="65" customFormat="1">
      <c r="A177" s="66"/>
      <c r="D177" s="66"/>
      <c r="E177" s="66"/>
      <c r="F177" s="66"/>
      <c r="G177" s="66"/>
      <c r="H177" s="210"/>
      <c r="K177" s="66"/>
      <c r="O177" s="66"/>
      <c r="P177" s="66"/>
      <c r="Q177" s="66"/>
      <c r="R177" s="66"/>
      <c r="S177" s="66"/>
      <c r="T177" s="111"/>
      <c r="U177" s="66"/>
      <c r="V177" s="66"/>
      <c r="W177" s="66"/>
      <c r="X177" s="66"/>
      <c r="Y177" s="66"/>
      <c r="Z177" s="66"/>
      <c r="AA177" s="66"/>
    </row>
    <row r="178" spans="1:27" s="65" customFormat="1">
      <c r="A178" s="66"/>
      <c r="D178" s="66"/>
      <c r="E178" s="66"/>
      <c r="F178" s="66"/>
      <c r="G178" s="66"/>
      <c r="H178" s="210"/>
      <c r="K178" s="66"/>
      <c r="O178" s="66"/>
      <c r="P178" s="66"/>
      <c r="Q178" s="66"/>
      <c r="R178" s="66"/>
      <c r="S178" s="66"/>
      <c r="T178" s="111"/>
      <c r="U178" s="66"/>
      <c r="V178" s="66"/>
      <c r="W178" s="66"/>
      <c r="X178" s="66"/>
      <c r="Y178" s="66"/>
      <c r="Z178" s="66"/>
      <c r="AA178" s="66"/>
    </row>
    <row r="179" spans="1:27" s="65" customFormat="1">
      <c r="A179" s="66"/>
      <c r="D179" s="66"/>
      <c r="E179" s="66"/>
      <c r="F179" s="66"/>
      <c r="G179" s="66"/>
      <c r="H179" s="210"/>
      <c r="K179" s="66"/>
      <c r="O179" s="66"/>
      <c r="P179" s="66"/>
      <c r="Q179" s="66"/>
      <c r="R179" s="66"/>
      <c r="S179" s="66"/>
      <c r="T179" s="111"/>
      <c r="U179" s="66"/>
      <c r="V179" s="66"/>
      <c r="W179" s="66"/>
      <c r="X179" s="66"/>
      <c r="Y179" s="66"/>
      <c r="Z179" s="66"/>
      <c r="AA179" s="66"/>
    </row>
    <row r="180" spans="1:27" s="65" customFormat="1">
      <c r="A180" s="66"/>
      <c r="D180" s="66"/>
      <c r="E180" s="66"/>
      <c r="F180" s="66"/>
      <c r="G180" s="66"/>
      <c r="H180" s="210"/>
      <c r="K180" s="66"/>
      <c r="O180" s="66"/>
      <c r="P180" s="66"/>
      <c r="Q180" s="66"/>
      <c r="R180" s="66"/>
      <c r="S180" s="66"/>
      <c r="T180" s="111"/>
      <c r="U180" s="66"/>
      <c r="V180" s="66"/>
      <c r="W180" s="66"/>
      <c r="X180" s="66"/>
      <c r="Y180" s="66"/>
      <c r="Z180" s="66"/>
      <c r="AA180" s="66"/>
    </row>
    <row r="181" spans="1:27" s="65" customFormat="1">
      <c r="A181" s="66"/>
      <c r="D181" s="66"/>
      <c r="E181" s="66"/>
      <c r="F181" s="66"/>
      <c r="G181" s="66"/>
      <c r="H181" s="210"/>
      <c r="K181" s="66"/>
      <c r="O181" s="66"/>
      <c r="P181" s="66"/>
      <c r="Q181" s="66"/>
      <c r="R181" s="66"/>
      <c r="S181" s="66"/>
      <c r="T181" s="111"/>
      <c r="U181" s="66"/>
      <c r="V181" s="66"/>
      <c r="W181" s="66"/>
      <c r="X181" s="66"/>
      <c r="Y181" s="66"/>
      <c r="Z181" s="66"/>
      <c r="AA181" s="66"/>
    </row>
    <row r="182" spans="1:27" s="65" customFormat="1">
      <c r="A182" s="66"/>
      <c r="D182" s="66"/>
      <c r="E182" s="66"/>
      <c r="F182" s="66"/>
      <c r="G182" s="66"/>
      <c r="H182" s="210"/>
      <c r="K182" s="66"/>
      <c r="O182" s="66"/>
      <c r="P182" s="66"/>
      <c r="Q182" s="66"/>
      <c r="R182" s="66"/>
      <c r="S182" s="66"/>
      <c r="T182" s="111"/>
      <c r="U182" s="66"/>
      <c r="V182" s="66"/>
      <c r="W182" s="66"/>
      <c r="X182" s="66"/>
      <c r="Y182" s="66"/>
      <c r="Z182" s="66"/>
      <c r="AA182" s="66"/>
    </row>
    <row r="183" spans="1:27" s="65" customFormat="1">
      <c r="A183" s="66"/>
      <c r="D183" s="66"/>
      <c r="E183" s="66"/>
      <c r="F183" s="66"/>
      <c r="G183" s="66"/>
      <c r="H183" s="210"/>
      <c r="K183" s="66"/>
      <c r="O183" s="66"/>
      <c r="P183" s="66"/>
      <c r="Q183" s="66"/>
      <c r="R183" s="66"/>
      <c r="S183" s="66"/>
      <c r="T183" s="111"/>
      <c r="U183" s="66"/>
      <c r="V183" s="66"/>
      <c r="W183" s="66"/>
      <c r="X183" s="66"/>
      <c r="Y183" s="66"/>
      <c r="Z183" s="66"/>
      <c r="AA183" s="66"/>
    </row>
    <row r="184" spans="1:27" s="65" customFormat="1">
      <c r="A184" s="66"/>
      <c r="D184" s="66"/>
      <c r="E184" s="66"/>
      <c r="F184" s="66"/>
      <c r="G184" s="66"/>
      <c r="H184" s="210"/>
      <c r="K184" s="66"/>
      <c r="O184" s="66"/>
      <c r="P184" s="66"/>
      <c r="Q184" s="66"/>
      <c r="R184" s="66"/>
      <c r="S184" s="66"/>
      <c r="T184" s="111"/>
      <c r="U184" s="66"/>
      <c r="V184" s="66"/>
      <c r="W184" s="66"/>
      <c r="X184" s="66"/>
      <c r="Y184" s="66"/>
      <c r="Z184" s="66"/>
      <c r="AA184" s="66"/>
    </row>
    <row r="185" spans="1:27" s="65" customFormat="1">
      <c r="A185" s="66"/>
      <c r="D185" s="66"/>
      <c r="E185" s="66"/>
      <c r="F185" s="66"/>
      <c r="G185" s="66"/>
      <c r="H185" s="210"/>
      <c r="K185" s="66"/>
      <c r="O185" s="66"/>
      <c r="P185" s="66"/>
      <c r="Q185" s="66"/>
      <c r="R185" s="66"/>
      <c r="S185" s="66"/>
      <c r="T185" s="111"/>
      <c r="U185" s="66"/>
      <c r="V185" s="66"/>
      <c r="W185" s="66"/>
      <c r="X185" s="66"/>
      <c r="Y185" s="66"/>
      <c r="Z185" s="66"/>
      <c r="AA185" s="66"/>
    </row>
    <row r="186" spans="1:27" s="65" customFormat="1">
      <c r="A186" s="66"/>
      <c r="D186" s="66"/>
      <c r="E186" s="66"/>
      <c r="F186" s="66"/>
      <c r="G186" s="66"/>
      <c r="H186" s="210"/>
      <c r="K186" s="66"/>
      <c r="O186" s="66"/>
      <c r="P186" s="66"/>
      <c r="Q186" s="66"/>
      <c r="R186" s="66"/>
      <c r="S186" s="66"/>
      <c r="T186" s="111"/>
      <c r="U186" s="66"/>
      <c r="V186" s="66"/>
      <c r="W186" s="66"/>
      <c r="X186" s="66"/>
      <c r="Y186" s="66"/>
      <c r="Z186" s="66"/>
      <c r="AA186" s="66"/>
    </row>
    <row r="187" spans="1:27" s="65" customFormat="1">
      <c r="A187" s="66"/>
      <c r="D187" s="66"/>
      <c r="E187" s="66"/>
      <c r="F187" s="66"/>
      <c r="G187" s="66"/>
      <c r="H187" s="210"/>
      <c r="K187" s="66"/>
      <c r="O187" s="66"/>
      <c r="P187" s="66"/>
      <c r="Q187" s="66"/>
      <c r="R187" s="66"/>
      <c r="S187" s="66"/>
      <c r="T187" s="111"/>
      <c r="U187" s="66"/>
      <c r="V187" s="66"/>
      <c r="W187" s="66"/>
      <c r="X187" s="66"/>
      <c r="Y187" s="66"/>
      <c r="Z187" s="66"/>
      <c r="AA187" s="66"/>
    </row>
    <row r="188" spans="1:27" s="65" customFormat="1">
      <c r="A188" s="66"/>
      <c r="D188" s="66"/>
      <c r="E188" s="66"/>
      <c r="F188" s="66"/>
      <c r="G188" s="66"/>
      <c r="H188" s="210"/>
      <c r="K188" s="66"/>
      <c r="O188" s="66"/>
      <c r="P188" s="66"/>
      <c r="Q188" s="66"/>
      <c r="R188" s="66"/>
      <c r="S188" s="66"/>
      <c r="T188" s="111"/>
      <c r="U188" s="66"/>
      <c r="V188" s="66"/>
      <c r="W188" s="66"/>
      <c r="X188" s="66"/>
      <c r="Y188" s="66"/>
      <c r="Z188" s="66"/>
      <c r="AA188" s="66"/>
    </row>
    <row r="189" spans="1:27" s="65" customFormat="1">
      <c r="A189" s="66"/>
      <c r="D189" s="66"/>
      <c r="E189" s="66"/>
      <c r="F189" s="66"/>
      <c r="G189" s="66"/>
      <c r="H189" s="210"/>
      <c r="K189" s="66"/>
      <c r="O189" s="66"/>
      <c r="P189" s="66"/>
      <c r="Q189" s="66"/>
      <c r="R189" s="66"/>
      <c r="S189" s="66"/>
      <c r="T189" s="111"/>
      <c r="U189" s="66"/>
      <c r="V189" s="66"/>
      <c r="W189" s="66"/>
      <c r="X189" s="66"/>
      <c r="Y189" s="66"/>
      <c r="Z189" s="66"/>
      <c r="AA189" s="66"/>
    </row>
    <row r="190" spans="1:27" s="65" customFormat="1">
      <c r="A190" s="66"/>
      <c r="D190" s="66"/>
      <c r="E190" s="66"/>
      <c r="F190" s="66"/>
      <c r="G190" s="66"/>
      <c r="H190" s="210"/>
      <c r="K190" s="66"/>
      <c r="O190" s="66"/>
      <c r="P190" s="66"/>
      <c r="Q190" s="66"/>
      <c r="R190" s="66"/>
      <c r="S190" s="66"/>
      <c r="T190" s="111"/>
      <c r="U190" s="66"/>
      <c r="V190" s="66"/>
      <c r="W190" s="66"/>
      <c r="X190" s="66"/>
      <c r="Y190" s="66"/>
      <c r="Z190" s="66"/>
      <c r="AA190" s="66"/>
    </row>
    <row r="191" spans="1:27" s="65" customFormat="1">
      <c r="A191" s="66"/>
      <c r="D191" s="66"/>
      <c r="E191" s="66"/>
      <c r="F191" s="66"/>
      <c r="G191" s="66"/>
      <c r="H191" s="210"/>
      <c r="K191" s="66"/>
      <c r="O191" s="66"/>
      <c r="P191" s="66"/>
      <c r="Q191" s="66"/>
      <c r="R191" s="66"/>
      <c r="S191" s="66"/>
      <c r="T191" s="111"/>
      <c r="U191" s="66"/>
      <c r="V191" s="66"/>
      <c r="W191" s="66"/>
      <c r="X191" s="66"/>
      <c r="Y191" s="66"/>
      <c r="Z191" s="66"/>
      <c r="AA191" s="66"/>
    </row>
    <row r="192" spans="1:27" s="65" customFormat="1">
      <c r="A192" s="66"/>
      <c r="D192" s="66"/>
      <c r="E192" s="66"/>
      <c r="F192" s="66"/>
      <c r="G192" s="66"/>
      <c r="H192" s="210"/>
      <c r="K192" s="66"/>
      <c r="O192" s="66"/>
      <c r="P192" s="66"/>
      <c r="Q192" s="66"/>
      <c r="R192" s="66"/>
      <c r="S192" s="66"/>
      <c r="T192" s="111"/>
      <c r="U192" s="66"/>
      <c r="V192" s="66"/>
      <c r="W192" s="66"/>
      <c r="X192" s="66"/>
      <c r="Y192" s="66"/>
      <c r="Z192" s="66"/>
      <c r="AA192" s="66"/>
    </row>
    <row r="193" spans="1:27" s="65" customFormat="1">
      <c r="A193" s="66"/>
      <c r="D193" s="66"/>
      <c r="E193" s="66"/>
      <c r="F193" s="66"/>
      <c r="G193" s="66"/>
      <c r="H193" s="210"/>
      <c r="K193" s="66"/>
      <c r="O193" s="66"/>
      <c r="P193" s="66"/>
      <c r="Q193" s="66"/>
      <c r="R193" s="66"/>
      <c r="S193" s="66"/>
      <c r="T193" s="111"/>
      <c r="U193" s="66"/>
      <c r="V193" s="66"/>
      <c r="W193" s="66"/>
      <c r="X193" s="66"/>
      <c r="Y193" s="66"/>
      <c r="Z193" s="66"/>
      <c r="AA193" s="66"/>
    </row>
    <row r="194" spans="1:27" s="65" customFormat="1">
      <c r="A194" s="66"/>
      <c r="D194" s="66"/>
      <c r="E194" s="66"/>
      <c r="F194" s="66"/>
      <c r="G194" s="66"/>
      <c r="H194" s="210"/>
      <c r="K194" s="66"/>
      <c r="O194" s="66"/>
      <c r="P194" s="66"/>
      <c r="Q194" s="66"/>
      <c r="R194" s="66"/>
      <c r="S194" s="66"/>
      <c r="T194" s="111"/>
      <c r="U194" s="66"/>
      <c r="V194" s="66"/>
      <c r="W194" s="66"/>
      <c r="X194" s="66"/>
      <c r="Y194" s="66"/>
      <c r="Z194" s="66"/>
      <c r="AA194" s="66"/>
    </row>
    <row r="195" spans="1:27" s="65" customFormat="1">
      <c r="A195" s="66"/>
      <c r="D195" s="66"/>
      <c r="E195" s="66"/>
      <c r="F195" s="66"/>
      <c r="G195" s="66"/>
      <c r="H195" s="210"/>
      <c r="K195" s="66"/>
      <c r="O195" s="66"/>
      <c r="P195" s="66"/>
      <c r="Q195" s="66"/>
      <c r="R195" s="66"/>
      <c r="S195" s="66"/>
      <c r="T195" s="111"/>
      <c r="U195" s="66"/>
      <c r="V195" s="66"/>
      <c r="W195" s="66"/>
      <c r="X195" s="66"/>
      <c r="Y195" s="66"/>
      <c r="Z195" s="66"/>
      <c r="AA195" s="66"/>
    </row>
    <row r="196" spans="1:27" s="65" customFormat="1">
      <c r="A196" s="66"/>
      <c r="D196" s="66"/>
      <c r="E196" s="66"/>
      <c r="F196" s="66"/>
      <c r="G196" s="66"/>
      <c r="H196" s="210"/>
      <c r="K196" s="66"/>
      <c r="O196" s="66"/>
      <c r="P196" s="66"/>
      <c r="Q196" s="66"/>
      <c r="R196" s="66"/>
      <c r="S196" s="66"/>
      <c r="T196" s="111"/>
      <c r="U196" s="66"/>
      <c r="V196" s="66"/>
      <c r="W196" s="66"/>
      <c r="X196" s="66"/>
      <c r="Y196" s="66"/>
      <c r="Z196" s="66"/>
      <c r="AA196" s="66"/>
    </row>
    <row r="197" spans="1:27" s="65" customFormat="1">
      <c r="A197" s="66"/>
      <c r="D197" s="66"/>
      <c r="E197" s="66"/>
      <c r="F197" s="66"/>
      <c r="G197" s="66"/>
      <c r="H197" s="210"/>
      <c r="K197" s="66"/>
      <c r="O197" s="66"/>
      <c r="P197" s="66"/>
      <c r="Q197" s="66"/>
      <c r="R197" s="66"/>
      <c r="S197" s="66"/>
      <c r="T197" s="111"/>
      <c r="U197" s="66"/>
      <c r="V197" s="66"/>
      <c r="W197" s="66"/>
      <c r="X197" s="66"/>
      <c r="Y197" s="66"/>
      <c r="Z197" s="66"/>
      <c r="AA197" s="66"/>
    </row>
    <row r="198" spans="1:27" s="65" customFormat="1">
      <c r="A198" s="66"/>
      <c r="D198" s="66"/>
      <c r="E198" s="66"/>
      <c r="F198" s="66"/>
      <c r="G198" s="66"/>
      <c r="H198" s="210"/>
      <c r="K198" s="66"/>
      <c r="O198" s="66"/>
      <c r="P198" s="66"/>
      <c r="Q198" s="66"/>
      <c r="R198" s="66"/>
      <c r="S198" s="66"/>
      <c r="T198" s="111"/>
      <c r="U198" s="66"/>
      <c r="V198" s="66"/>
      <c r="W198" s="66"/>
      <c r="X198" s="66"/>
      <c r="Y198" s="66"/>
      <c r="Z198" s="66"/>
      <c r="AA198" s="66"/>
    </row>
    <row r="199" spans="1:27" s="65" customFormat="1">
      <c r="A199" s="66"/>
      <c r="D199" s="66"/>
      <c r="E199" s="66"/>
      <c r="F199" s="66"/>
      <c r="G199" s="66"/>
      <c r="H199" s="210"/>
      <c r="K199" s="66"/>
      <c r="O199" s="66"/>
      <c r="P199" s="66"/>
      <c r="Q199" s="66"/>
      <c r="R199" s="66"/>
      <c r="S199" s="66"/>
      <c r="T199" s="111"/>
      <c r="U199" s="66"/>
      <c r="V199" s="66"/>
      <c r="W199" s="66"/>
      <c r="X199" s="66"/>
      <c r="Y199" s="66"/>
      <c r="Z199" s="66"/>
      <c r="AA199" s="66"/>
    </row>
    <row r="200" spans="1:27" s="65" customFormat="1">
      <c r="A200" s="66"/>
      <c r="D200" s="66"/>
      <c r="E200" s="66"/>
      <c r="F200" s="66"/>
      <c r="G200" s="66"/>
      <c r="H200" s="210"/>
      <c r="K200" s="66"/>
      <c r="O200" s="66"/>
      <c r="P200" s="66"/>
      <c r="Q200" s="66"/>
      <c r="R200" s="66"/>
      <c r="S200" s="66"/>
      <c r="T200" s="111"/>
      <c r="U200" s="66"/>
      <c r="V200" s="66"/>
      <c r="W200" s="66"/>
      <c r="X200" s="66"/>
      <c r="Y200" s="66"/>
      <c r="Z200" s="66"/>
      <c r="AA200" s="66"/>
    </row>
    <row r="201" spans="1:27" s="65" customFormat="1">
      <c r="A201" s="66"/>
      <c r="D201" s="66"/>
      <c r="E201" s="66"/>
      <c r="F201" s="66"/>
      <c r="G201" s="66"/>
      <c r="H201" s="210"/>
      <c r="K201" s="66"/>
      <c r="O201" s="66"/>
      <c r="P201" s="66"/>
      <c r="Q201" s="66"/>
      <c r="R201" s="66"/>
      <c r="S201" s="66"/>
      <c r="T201" s="111"/>
      <c r="U201" s="66"/>
      <c r="V201" s="66"/>
      <c r="W201" s="66"/>
      <c r="X201" s="66"/>
      <c r="Y201" s="66"/>
      <c r="Z201" s="66"/>
      <c r="AA201" s="66"/>
    </row>
    <row r="202" spans="1:27" s="65" customFormat="1">
      <c r="A202" s="66"/>
      <c r="D202" s="66"/>
      <c r="E202" s="66"/>
      <c r="F202" s="66"/>
      <c r="G202" s="66"/>
      <c r="H202" s="210"/>
      <c r="K202" s="66"/>
      <c r="O202" s="66"/>
      <c r="P202" s="66"/>
      <c r="Q202" s="66"/>
      <c r="R202" s="66"/>
      <c r="S202" s="66"/>
      <c r="T202" s="111"/>
      <c r="U202" s="66"/>
      <c r="V202" s="66"/>
      <c r="W202" s="66"/>
      <c r="X202" s="66"/>
      <c r="Y202" s="66"/>
      <c r="Z202" s="66"/>
      <c r="AA202" s="66"/>
    </row>
    <row r="203" spans="1:27" s="65" customFormat="1">
      <c r="A203" s="66"/>
      <c r="D203" s="66"/>
      <c r="E203" s="66"/>
      <c r="F203" s="66"/>
      <c r="G203" s="66"/>
      <c r="H203" s="210"/>
      <c r="K203" s="66"/>
      <c r="O203" s="66"/>
      <c r="P203" s="66"/>
      <c r="Q203" s="66"/>
      <c r="R203" s="66"/>
      <c r="S203" s="66"/>
      <c r="T203" s="111"/>
      <c r="U203" s="66"/>
      <c r="V203" s="66"/>
      <c r="W203" s="66"/>
      <c r="X203" s="66"/>
      <c r="Y203" s="66"/>
      <c r="Z203" s="66"/>
      <c r="AA203" s="66"/>
    </row>
    <row r="204" spans="1:27" s="65" customFormat="1">
      <c r="A204" s="66"/>
      <c r="D204" s="66"/>
      <c r="E204" s="66"/>
      <c r="F204" s="66"/>
      <c r="G204" s="66"/>
      <c r="H204" s="210"/>
      <c r="K204" s="66"/>
      <c r="O204" s="66"/>
      <c r="P204" s="66"/>
      <c r="Q204" s="66"/>
      <c r="R204" s="66"/>
      <c r="S204" s="66"/>
      <c r="T204" s="111"/>
      <c r="U204" s="66"/>
      <c r="V204" s="66"/>
      <c r="W204" s="66"/>
      <c r="X204" s="66"/>
      <c r="Y204" s="66"/>
      <c r="Z204" s="66"/>
      <c r="AA204" s="66"/>
    </row>
    <row r="205" spans="1:27" s="65" customFormat="1">
      <c r="A205" s="66"/>
      <c r="D205" s="66"/>
      <c r="E205" s="66"/>
      <c r="F205" s="66"/>
      <c r="G205" s="66"/>
      <c r="H205" s="210"/>
      <c r="K205" s="66"/>
      <c r="O205" s="66"/>
      <c r="P205" s="66"/>
      <c r="Q205" s="66"/>
      <c r="R205" s="66"/>
      <c r="S205" s="66"/>
      <c r="T205" s="111"/>
      <c r="U205" s="66"/>
      <c r="V205" s="66"/>
      <c r="W205" s="66"/>
      <c r="X205" s="66"/>
      <c r="Y205" s="66"/>
      <c r="Z205" s="66"/>
      <c r="AA205" s="66"/>
    </row>
    <row r="206" spans="1:27" s="65" customFormat="1">
      <c r="A206" s="66"/>
      <c r="D206" s="66"/>
      <c r="E206" s="66"/>
      <c r="F206" s="66"/>
      <c r="G206" s="66"/>
      <c r="H206" s="210"/>
      <c r="K206" s="66"/>
      <c r="O206" s="66"/>
      <c r="P206" s="66"/>
      <c r="Q206" s="66"/>
      <c r="R206" s="66"/>
      <c r="S206" s="66"/>
      <c r="T206" s="111"/>
      <c r="U206" s="66"/>
      <c r="V206" s="66"/>
      <c r="W206" s="66"/>
      <c r="X206" s="66"/>
      <c r="Y206" s="66"/>
      <c r="Z206" s="66"/>
      <c r="AA206" s="66"/>
    </row>
    <row r="207" spans="1:27" s="65" customFormat="1">
      <c r="A207" s="66"/>
      <c r="D207" s="66"/>
      <c r="E207" s="66"/>
      <c r="F207" s="66"/>
      <c r="G207" s="66"/>
      <c r="H207" s="210"/>
      <c r="K207" s="66"/>
      <c r="O207" s="66"/>
      <c r="P207" s="66"/>
      <c r="Q207" s="66"/>
      <c r="R207" s="66"/>
      <c r="S207" s="66"/>
      <c r="T207" s="111"/>
      <c r="U207" s="66"/>
      <c r="V207" s="66"/>
      <c r="W207" s="66"/>
      <c r="X207" s="66"/>
      <c r="Y207" s="66"/>
      <c r="Z207" s="66"/>
      <c r="AA207" s="66"/>
    </row>
    <row r="208" spans="1:27" s="65" customFormat="1">
      <c r="A208" s="66"/>
      <c r="D208" s="66"/>
      <c r="E208" s="66"/>
      <c r="F208" s="66"/>
      <c r="G208" s="66"/>
      <c r="H208" s="210"/>
      <c r="K208" s="66"/>
      <c r="O208" s="66"/>
      <c r="P208" s="66"/>
      <c r="Q208" s="66"/>
      <c r="R208" s="66"/>
      <c r="S208" s="66"/>
      <c r="T208" s="111"/>
      <c r="U208" s="66"/>
      <c r="V208" s="66"/>
      <c r="W208" s="66"/>
      <c r="X208" s="66"/>
      <c r="Y208" s="66"/>
      <c r="Z208" s="66"/>
      <c r="AA208" s="66"/>
    </row>
    <row r="209" spans="1:27" s="65" customFormat="1">
      <c r="A209" s="66"/>
      <c r="D209" s="66"/>
      <c r="E209" s="66"/>
      <c r="F209" s="66"/>
      <c r="G209" s="66"/>
      <c r="H209" s="210"/>
      <c r="K209" s="66"/>
      <c r="O209" s="66"/>
      <c r="P209" s="66"/>
      <c r="Q209" s="66"/>
      <c r="R209" s="66"/>
      <c r="S209" s="66"/>
      <c r="T209" s="111"/>
      <c r="U209" s="66"/>
      <c r="V209" s="66"/>
      <c r="W209" s="66"/>
      <c r="X209" s="66"/>
      <c r="Y209" s="66"/>
      <c r="Z209" s="66"/>
      <c r="AA209" s="66"/>
    </row>
    <row r="210" spans="1:27" s="65" customFormat="1">
      <c r="A210" s="66"/>
      <c r="D210" s="66"/>
      <c r="E210" s="66"/>
      <c r="F210" s="66"/>
      <c r="G210" s="66"/>
      <c r="H210" s="210"/>
      <c r="K210" s="66"/>
      <c r="O210" s="66"/>
      <c r="P210" s="66"/>
      <c r="Q210" s="66"/>
      <c r="R210" s="66"/>
      <c r="S210" s="66"/>
      <c r="T210" s="111"/>
      <c r="U210" s="66"/>
      <c r="V210" s="66"/>
      <c r="W210" s="66"/>
      <c r="X210" s="66"/>
      <c r="Y210" s="66"/>
      <c r="Z210" s="66"/>
      <c r="AA210" s="66"/>
    </row>
    <row r="211" spans="1:27" s="65" customFormat="1">
      <c r="A211" s="66"/>
      <c r="D211" s="66"/>
      <c r="E211" s="66"/>
      <c r="F211" s="66"/>
      <c r="G211" s="66"/>
      <c r="H211" s="210"/>
      <c r="K211" s="66"/>
      <c r="O211" s="66"/>
      <c r="P211" s="66"/>
      <c r="Q211" s="66"/>
      <c r="R211" s="66"/>
      <c r="S211" s="66"/>
      <c r="T211" s="111"/>
      <c r="U211" s="66"/>
      <c r="V211" s="66"/>
      <c r="W211" s="66"/>
      <c r="X211" s="66"/>
      <c r="Y211" s="66"/>
      <c r="Z211" s="66"/>
      <c r="AA211" s="66"/>
    </row>
    <row r="212" spans="1:27" s="65" customFormat="1">
      <c r="A212" s="66"/>
      <c r="D212" s="66"/>
      <c r="E212" s="66"/>
      <c r="F212" s="66"/>
      <c r="G212" s="66"/>
      <c r="H212" s="210"/>
      <c r="K212" s="66"/>
      <c r="O212" s="66"/>
      <c r="P212" s="66"/>
      <c r="Q212" s="66"/>
      <c r="R212" s="66"/>
      <c r="S212" s="66"/>
      <c r="T212" s="111"/>
      <c r="U212" s="66"/>
      <c r="V212" s="66"/>
      <c r="W212" s="66"/>
      <c r="X212" s="66"/>
      <c r="Y212" s="66"/>
      <c r="Z212" s="66"/>
      <c r="AA212" s="66"/>
    </row>
    <row r="213" spans="1:27" s="65" customFormat="1">
      <c r="A213" s="66"/>
      <c r="D213" s="66"/>
      <c r="E213" s="66"/>
      <c r="F213" s="66"/>
      <c r="G213" s="66"/>
      <c r="H213" s="210"/>
      <c r="K213" s="66"/>
      <c r="O213" s="66"/>
      <c r="P213" s="66"/>
      <c r="Q213" s="66"/>
      <c r="R213" s="66"/>
      <c r="S213" s="66"/>
      <c r="T213" s="111"/>
      <c r="U213" s="66"/>
      <c r="V213" s="66"/>
      <c r="W213" s="66"/>
      <c r="X213" s="66"/>
      <c r="Y213" s="66"/>
      <c r="Z213" s="66"/>
      <c r="AA213" s="66"/>
    </row>
    <row r="214" spans="1:27" s="65" customFormat="1">
      <c r="A214" s="66"/>
      <c r="D214" s="66"/>
      <c r="E214" s="66"/>
      <c r="F214" s="66"/>
      <c r="G214" s="66"/>
      <c r="H214" s="210"/>
      <c r="K214" s="66"/>
      <c r="O214" s="66"/>
      <c r="P214" s="66"/>
      <c r="Q214" s="66"/>
      <c r="R214" s="66"/>
      <c r="S214" s="66"/>
      <c r="T214" s="111"/>
      <c r="U214" s="66"/>
      <c r="V214" s="66"/>
      <c r="W214" s="66"/>
      <c r="X214" s="66"/>
      <c r="Y214" s="66"/>
      <c r="Z214" s="66"/>
      <c r="AA214" s="66"/>
    </row>
    <row r="215" spans="1:27" s="65" customFormat="1">
      <c r="A215" s="66"/>
      <c r="D215" s="66"/>
      <c r="E215" s="66"/>
      <c r="F215" s="66"/>
      <c r="G215" s="66"/>
      <c r="H215" s="210"/>
      <c r="K215" s="66"/>
      <c r="O215" s="66"/>
      <c r="P215" s="66"/>
      <c r="Q215" s="66"/>
      <c r="R215" s="66"/>
      <c r="S215" s="66"/>
      <c r="T215" s="111"/>
      <c r="U215" s="66"/>
      <c r="V215" s="66"/>
      <c r="W215" s="66"/>
      <c r="X215" s="66"/>
      <c r="Y215" s="66"/>
      <c r="Z215" s="66"/>
      <c r="AA215" s="66"/>
    </row>
    <row r="216" spans="1:27" s="65" customFormat="1">
      <c r="A216" s="66"/>
      <c r="D216" s="66"/>
      <c r="E216" s="66"/>
      <c r="F216" s="66"/>
      <c r="G216" s="66"/>
      <c r="H216" s="210"/>
      <c r="K216" s="66"/>
      <c r="O216" s="66"/>
      <c r="P216" s="66"/>
      <c r="Q216" s="66"/>
      <c r="R216" s="66"/>
      <c r="S216" s="66"/>
      <c r="T216" s="111"/>
      <c r="U216" s="66"/>
      <c r="V216" s="66"/>
      <c r="W216" s="66"/>
      <c r="X216" s="66"/>
      <c r="Y216" s="66"/>
      <c r="Z216" s="66"/>
      <c r="AA216" s="66"/>
    </row>
    <row r="217" spans="1:27" s="65" customFormat="1">
      <c r="A217" s="66"/>
      <c r="D217" s="66"/>
      <c r="E217" s="66"/>
      <c r="F217" s="66"/>
      <c r="G217" s="66"/>
      <c r="H217" s="210"/>
      <c r="K217" s="66"/>
      <c r="O217" s="66"/>
      <c r="P217" s="66"/>
      <c r="Q217" s="66"/>
      <c r="R217" s="66"/>
      <c r="S217" s="66"/>
      <c r="T217" s="111"/>
      <c r="U217" s="66"/>
      <c r="V217" s="66"/>
      <c r="W217" s="66"/>
      <c r="X217" s="66"/>
      <c r="Y217" s="66"/>
      <c r="Z217" s="66"/>
      <c r="AA217" s="66"/>
    </row>
    <row r="218" spans="1:27" s="65" customFormat="1">
      <c r="A218" s="66"/>
      <c r="D218" s="66"/>
      <c r="E218" s="66"/>
      <c r="F218" s="66"/>
      <c r="G218" s="66"/>
      <c r="H218" s="210"/>
      <c r="K218" s="66"/>
      <c r="O218" s="66"/>
      <c r="P218" s="66"/>
      <c r="Q218" s="66"/>
      <c r="R218" s="66"/>
      <c r="S218" s="66"/>
      <c r="T218" s="111"/>
      <c r="U218" s="66"/>
      <c r="V218" s="66"/>
      <c r="W218" s="66"/>
      <c r="X218" s="66"/>
      <c r="Y218" s="66"/>
      <c r="Z218" s="66"/>
      <c r="AA218" s="66"/>
    </row>
    <row r="219" spans="1:27" s="65" customFormat="1">
      <c r="A219" s="66"/>
      <c r="D219" s="66"/>
      <c r="E219" s="66"/>
      <c r="F219" s="66"/>
      <c r="G219" s="66"/>
      <c r="H219" s="210"/>
      <c r="K219" s="66"/>
      <c r="O219" s="66"/>
      <c r="P219" s="66"/>
      <c r="Q219" s="66"/>
      <c r="R219" s="66"/>
      <c r="S219" s="66"/>
      <c r="T219" s="111"/>
      <c r="U219" s="66"/>
      <c r="V219" s="66"/>
      <c r="W219" s="66"/>
      <c r="X219" s="66"/>
      <c r="Y219" s="66"/>
      <c r="Z219" s="66"/>
      <c r="AA219" s="66"/>
    </row>
    <row r="220" spans="1:27" s="65" customFormat="1">
      <c r="A220" s="66"/>
      <c r="D220" s="66"/>
      <c r="E220" s="66"/>
      <c r="F220" s="66"/>
      <c r="G220" s="66"/>
      <c r="H220" s="210"/>
      <c r="K220" s="66"/>
      <c r="O220" s="66"/>
      <c r="P220" s="66"/>
      <c r="Q220" s="66"/>
      <c r="R220" s="66"/>
      <c r="S220" s="66"/>
      <c r="T220" s="111"/>
      <c r="U220" s="66"/>
      <c r="V220" s="66"/>
      <c r="W220" s="66"/>
      <c r="X220" s="66"/>
      <c r="Y220" s="66"/>
      <c r="Z220" s="66"/>
      <c r="AA220" s="66"/>
    </row>
    <row r="221" spans="1:27" s="65" customFormat="1">
      <c r="A221" s="66"/>
      <c r="D221" s="66"/>
      <c r="E221" s="66"/>
      <c r="F221" s="66"/>
      <c r="G221" s="66"/>
      <c r="H221" s="210"/>
      <c r="K221" s="66"/>
      <c r="O221" s="66"/>
      <c r="P221" s="66"/>
      <c r="Q221" s="66"/>
      <c r="R221" s="66"/>
      <c r="S221" s="66"/>
      <c r="T221" s="111"/>
      <c r="U221" s="66"/>
      <c r="V221" s="66"/>
      <c r="W221" s="66"/>
      <c r="X221" s="66"/>
      <c r="Y221" s="66"/>
      <c r="Z221" s="66"/>
      <c r="AA221" s="66"/>
    </row>
    <row r="222" spans="1:27" s="65" customFormat="1">
      <c r="A222" s="66"/>
      <c r="D222" s="66"/>
      <c r="E222" s="66"/>
      <c r="F222" s="66"/>
      <c r="G222" s="66"/>
      <c r="H222" s="210"/>
      <c r="K222" s="66"/>
      <c r="O222" s="66"/>
      <c r="P222" s="66"/>
      <c r="Q222" s="66"/>
      <c r="R222" s="66"/>
      <c r="S222" s="66"/>
      <c r="T222" s="111"/>
      <c r="U222" s="66"/>
      <c r="V222" s="66"/>
      <c r="W222" s="66"/>
      <c r="X222" s="66"/>
      <c r="Y222" s="66"/>
      <c r="Z222" s="66"/>
      <c r="AA222" s="66"/>
    </row>
    <row r="223" spans="1:27" s="65" customFormat="1">
      <c r="A223" s="66"/>
      <c r="D223" s="66"/>
      <c r="E223" s="66"/>
      <c r="F223" s="66"/>
      <c r="G223" s="66"/>
      <c r="H223" s="210"/>
      <c r="K223" s="66"/>
      <c r="O223" s="66"/>
      <c r="P223" s="66"/>
      <c r="Q223" s="66"/>
      <c r="R223" s="66"/>
      <c r="S223" s="66"/>
      <c r="T223" s="111"/>
      <c r="U223" s="66"/>
      <c r="V223" s="66"/>
      <c r="W223" s="66"/>
      <c r="X223" s="66"/>
      <c r="Y223" s="66"/>
      <c r="Z223" s="66"/>
      <c r="AA223" s="66"/>
    </row>
    <row r="224" spans="1:27" s="65" customFormat="1">
      <c r="A224" s="66"/>
      <c r="D224" s="66"/>
      <c r="E224" s="66"/>
      <c r="F224" s="66"/>
      <c r="G224" s="66"/>
      <c r="H224" s="210"/>
      <c r="K224" s="66"/>
      <c r="O224" s="66"/>
      <c r="P224" s="66"/>
      <c r="Q224" s="66"/>
      <c r="R224" s="66"/>
      <c r="S224" s="66"/>
      <c r="T224" s="111"/>
      <c r="U224" s="66"/>
      <c r="V224" s="66"/>
      <c r="W224" s="66"/>
      <c r="X224" s="66"/>
      <c r="Y224" s="66"/>
      <c r="Z224" s="66"/>
      <c r="AA224" s="66"/>
    </row>
    <row r="225" spans="1:27" s="65" customFormat="1">
      <c r="A225" s="66"/>
      <c r="D225" s="66"/>
      <c r="E225" s="66"/>
      <c r="F225" s="66"/>
      <c r="G225" s="66"/>
      <c r="H225" s="210"/>
      <c r="K225" s="66"/>
      <c r="O225" s="66"/>
      <c r="P225" s="66"/>
      <c r="Q225" s="66"/>
      <c r="R225" s="66"/>
      <c r="S225" s="66"/>
      <c r="T225" s="111"/>
      <c r="U225" s="66"/>
      <c r="V225" s="66"/>
      <c r="W225" s="66"/>
      <c r="X225" s="66"/>
      <c r="Y225" s="66"/>
      <c r="Z225" s="66"/>
      <c r="AA225" s="66"/>
    </row>
    <row r="226" spans="1:27" s="65" customFormat="1">
      <c r="A226" s="66"/>
      <c r="D226" s="66"/>
      <c r="E226" s="66"/>
      <c r="F226" s="66"/>
      <c r="G226" s="66"/>
      <c r="H226" s="210"/>
      <c r="K226" s="66"/>
      <c r="O226" s="66"/>
      <c r="P226" s="66"/>
      <c r="Q226" s="66"/>
      <c r="R226" s="66"/>
      <c r="S226" s="66"/>
      <c r="T226" s="111"/>
      <c r="U226" s="66"/>
      <c r="V226" s="66"/>
      <c r="W226" s="66"/>
      <c r="X226" s="66"/>
      <c r="Y226" s="66"/>
      <c r="Z226" s="66"/>
      <c r="AA226" s="66"/>
    </row>
    <row r="227" spans="1:27" s="65" customFormat="1">
      <c r="A227" s="66"/>
      <c r="D227" s="66"/>
      <c r="E227" s="66"/>
      <c r="F227" s="66"/>
      <c r="G227" s="66"/>
      <c r="H227" s="210"/>
      <c r="K227" s="66"/>
      <c r="O227" s="66"/>
      <c r="P227" s="66"/>
      <c r="Q227" s="66"/>
      <c r="R227" s="66"/>
      <c r="S227" s="66"/>
      <c r="T227" s="111"/>
      <c r="U227" s="66"/>
      <c r="V227" s="66"/>
      <c r="W227" s="66"/>
      <c r="X227" s="66"/>
      <c r="Y227" s="66"/>
      <c r="Z227" s="66"/>
      <c r="AA227" s="66"/>
    </row>
    <row r="228" spans="1:27" s="65" customFormat="1">
      <c r="A228" s="66"/>
      <c r="D228" s="66"/>
      <c r="E228" s="66"/>
      <c r="F228" s="66"/>
      <c r="G228" s="66"/>
      <c r="H228" s="210"/>
      <c r="K228" s="66"/>
      <c r="O228" s="66"/>
      <c r="P228" s="66"/>
      <c r="Q228" s="66"/>
      <c r="R228" s="66"/>
      <c r="S228" s="66"/>
      <c r="T228" s="111"/>
      <c r="U228" s="66"/>
      <c r="V228" s="66"/>
      <c r="W228" s="66"/>
      <c r="X228" s="66"/>
      <c r="Y228" s="66"/>
      <c r="Z228" s="66"/>
      <c r="AA228" s="66"/>
    </row>
    <row r="229" spans="1:27" s="65" customFormat="1">
      <c r="A229" s="66"/>
      <c r="D229" s="66"/>
      <c r="E229" s="66"/>
      <c r="F229" s="66"/>
      <c r="G229" s="66"/>
      <c r="H229" s="210"/>
      <c r="K229" s="66"/>
      <c r="O229" s="66"/>
      <c r="P229" s="66"/>
      <c r="Q229" s="66"/>
      <c r="R229" s="66"/>
      <c r="S229" s="66"/>
      <c r="T229" s="111"/>
      <c r="U229" s="66"/>
      <c r="V229" s="66"/>
      <c r="W229" s="66"/>
      <c r="X229" s="66"/>
      <c r="Y229" s="66"/>
      <c r="Z229" s="66"/>
      <c r="AA229" s="66"/>
    </row>
    <row r="230" spans="1:27" s="65" customFormat="1">
      <c r="A230" s="66"/>
      <c r="D230" s="66"/>
      <c r="E230" s="66"/>
      <c r="F230" s="66"/>
      <c r="G230" s="66"/>
      <c r="H230" s="210"/>
      <c r="K230" s="66"/>
      <c r="O230" s="66"/>
      <c r="P230" s="66"/>
      <c r="Q230" s="66"/>
      <c r="R230" s="66"/>
      <c r="S230" s="66"/>
      <c r="T230" s="111"/>
      <c r="U230" s="66"/>
      <c r="V230" s="66"/>
      <c r="W230" s="66"/>
      <c r="X230" s="66"/>
      <c r="Y230" s="66"/>
      <c r="Z230" s="66"/>
      <c r="AA230" s="66"/>
    </row>
    <row r="231" spans="1:27" s="65" customFormat="1">
      <c r="A231" s="66"/>
      <c r="D231" s="66"/>
      <c r="E231" s="66"/>
      <c r="F231" s="66"/>
      <c r="G231" s="66"/>
      <c r="H231" s="210"/>
      <c r="K231" s="66"/>
      <c r="O231" s="66"/>
      <c r="P231" s="66"/>
      <c r="Q231" s="66"/>
      <c r="R231" s="66"/>
      <c r="S231" s="66"/>
      <c r="T231" s="111"/>
      <c r="U231" s="66"/>
      <c r="V231" s="66"/>
      <c r="W231" s="66"/>
      <c r="X231" s="66"/>
      <c r="Y231" s="66"/>
      <c r="Z231" s="66"/>
      <c r="AA231" s="66"/>
    </row>
    <row r="232" spans="1:27" s="65" customFormat="1">
      <c r="A232" s="66"/>
      <c r="D232" s="66"/>
      <c r="E232" s="66"/>
      <c r="F232" s="66"/>
      <c r="G232" s="66"/>
      <c r="H232" s="210"/>
      <c r="K232" s="66"/>
      <c r="O232" s="66"/>
      <c r="P232" s="66"/>
      <c r="Q232" s="66"/>
      <c r="R232" s="66"/>
      <c r="S232" s="66"/>
      <c r="T232" s="111"/>
      <c r="U232" s="66"/>
      <c r="V232" s="66"/>
      <c r="W232" s="66"/>
      <c r="X232" s="66"/>
      <c r="Y232" s="66"/>
      <c r="Z232" s="66"/>
      <c r="AA232" s="66"/>
    </row>
    <row r="233" spans="1:27" s="65" customFormat="1">
      <c r="A233" s="66"/>
      <c r="D233" s="66"/>
      <c r="E233" s="66"/>
      <c r="F233" s="66"/>
      <c r="G233" s="66"/>
      <c r="H233" s="210"/>
      <c r="K233" s="66"/>
      <c r="O233" s="66"/>
      <c r="P233" s="66"/>
      <c r="Q233" s="66"/>
      <c r="R233" s="66"/>
      <c r="S233" s="66"/>
      <c r="T233" s="111"/>
      <c r="U233" s="66"/>
      <c r="V233" s="66"/>
      <c r="W233" s="66"/>
      <c r="X233" s="66"/>
      <c r="Y233" s="66"/>
      <c r="Z233" s="66"/>
      <c r="AA233" s="66"/>
    </row>
    <row r="234" spans="1:27" s="65" customFormat="1">
      <c r="A234" s="66"/>
      <c r="D234" s="66"/>
      <c r="E234" s="66"/>
      <c r="F234" s="66"/>
      <c r="G234" s="66"/>
      <c r="H234" s="210"/>
      <c r="K234" s="66"/>
      <c r="O234" s="66"/>
      <c r="P234" s="66"/>
      <c r="Q234" s="66"/>
      <c r="R234" s="66"/>
      <c r="S234" s="66"/>
      <c r="T234" s="111"/>
      <c r="U234" s="66"/>
      <c r="V234" s="66"/>
      <c r="W234" s="66"/>
      <c r="X234" s="66"/>
      <c r="Y234" s="66"/>
      <c r="Z234" s="66"/>
      <c r="AA234" s="66"/>
    </row>
    <row r="235" spans="1:27" s="65" customFormat="1">
      <c r="A235" s="66"/>
      <c r="D235" s="66"/>
      <c r="E235" s="66"/>
      <c r="F235" s="66"/>
      <c r="G235" s="66"/>
      <c r="H235" s="210"/>
      <c r="K235" s="66"/>
      <c r="O235" s="66"/>
      <c r="P235" s="66"/>
      <c r="Q235" s="66"/>
      <c r="R235" s="66"/>
      <c r="S235" s="66"/>
      <c r="T235" s="111"/>
      <c r="U235" s="66"/>
      <c r="V235" s="66"/>
      <c r="W235" s="66"/>
      <c r="X235" s="66"/>
      <c r="Y235" s="66"/>
      <c r="Z235" s="66"/>
      <c r="AA235" s="66"/>
    </row>
    <row r="236" spans="1:27" s="65" customFormat="1">
      <c r="A236" s="66"/>
      <c r="D236" s="66"/>
      <c r="E236" s="66"/>
      <c r="F236" s="66"/>
      <c r="G236" s="66"/>
      <c r="H236" s="210"/>
      <c r="K236" s="66"/>
      <c r="O236" s="66"/>
      <c r="P236" s="66"/>
      <c r="Q236" s="66"/>
      <c r="R236" s="66"/>
      <c r="S236" s="66"/>
      <c r="T236" s="111"/>
      <c r="U236" s="66"/>
      <c r="V236" s="66"/>
      <c r="W236" s="66"/>
      <c r="X236" s="66"/>
      <c r="Y236" s="66"/>
      <c r="Z236" s="66"/>
      <c r="AA236" s="66"/>
    </row>
    <row r="237" spans="1:27" s="65" customFormat="1">
      <c r="A237" s="66"/>
      <c r="D237" s="66"/>
      <c r="E237" s="66"/>
      <c r="F237" s="66"/>
      <c r="G237" s="66"/>
      <c r="H237" s="210"/>
      <c r="K237" s="66"/>
      <c r="O237" s="66"/>
      <c r="P237" s="66"/>
      <c r="Q237" s="66"/>
      <c r="R237" s="66"/>
      <c r="S237" s="66"/>
      <c r="T237" s="111"/>
      <c r="U237" s="66"/>
      <c r="V237" s="66"/>
      <c r="W237" s="66"/>
      <c r="X237" s="66"/>
      <c r="Y237" s="66"/>
      <c r="Z237" s="66"/>
      <c r="AA237" s="66"/>
    </row>
    <row r="238" spans="1:27" s="65" customFormat="1">
      <c r="A238" s="66"/>
      <c r="D238" s="66"/>
      <c r="E238" s="66"/>
      <c r="F238" s="66"/>
      <c r="G238" s="66"/>
      <c r="H238" s="210"/>
      <c r="K238" s="66"/>
      <c r="O238" s="66"/>
      <c r="P238" s="66"/>
      <c r="Q238" s="66"/>
      <c r="R238" s="66"/>
      <c r="S238" s="66"/>
      <c r="T238" s="111"/>
      <c r="U238" s="66"/>
      <c r="V238" s="66"/>
      <c r="W238" s="66"/>
      <c r="X238" s="66"/>
      <c r="Y238" s="66"/>
      <c r="Z238" s="66"/>
      <c r="AA238" s="66"/>
    </row>
    <row r="239" spans="1:27" s="65" customFormat="1">
      <c r="A239" s="66"/>
      <c r="D239" s="66"/>
      <c r="E239" s="66"/>
      <c r="F239" s="66"/>
      <c r="G239" s="66"/>
      <c r="H239" s="210"/>
      <c r="K239" s="66"/>
      <c r="O239" s="66"/>
      <c r="P239" s="66"/>
      <c r="Q239" s="66"/>
      <c r="R239" s="66"/>
      <c r="S239" s="66"/>
      <c r="T239" s="111"/>
      <c r="U239" s="66"/>
      <c r="V239" s="66"/>
      <c r="W239" s="66"/>
      <c r="X239" s="66"/>
      <c r="Y239" s="66"/>
      <c r="Z239" s="66"/>
      <c r="AA239" s="66"/>
    </row>
    <row r="240" spans="1:27" s="65" customFormat="1">
      <c r="A240" s="66"/>
      <c r="D240" s="66"/>
      <c r="E240" s="66"/>
      <c r="F240" s="66"/>
      <c r="G240" s="66"/>
      <c r="H240" s="210"/>
      <c r="K240" s="66"/>
      <c r="O240" s="66"/>
      <c r="P240" s="66"/>
      <c r="Q240" s="66"/>
      <c r="R240" s="66"/>
      <c r="S240" s="66"/>
      <c r="T240" s="111"/>
      <c r="U240" s="66"/>
      <c r="V240" s="66"/>
      <c r="W240" s="66"/>
      <c r="X240" s="66"/>
      <c r="Y240" s="66"/>
      <c r="Z240" s="66"/>
      <c r="AA240" s="66"/>
    </row>
    <row r="241" spans="1:27" s="65" customFormat="1">
      <c r="A241" s="66"/>
      <c r="D241" s="66"/>
      <c r="E241" s="66"/>
      <c r="F241" s="66"/>
      <c r="G241" s="66"/>
      <c r="H241" s="210"/>
      <c r="K241" s="66"/>
      <c r="O241" s="66"/>
      <c r="P241" s="66"/>
      <c r="Q241" s="66"/>
      <c r="R241" s="66"/>
      <c r="S241" s="66"/>
      <c r="T241" s="111"/>
      <c r="U241" s="66"/>
      <c r="V241" s="66"/>
      <c r="W241" s="66"/>
      <c r="X241" s="66"/>
      <c r="Y241" s="66"/>
      <c r="Z241" s="66"/>
      <c r="AA241" s="66"/>
    </row>
    <row r="242" spans="1:27" s="65" customFormat="1">
      <c r="A242" s="66"/>
      <c r="D242" s="66"/>
      <c r="E242" s="66"/>
      <c r="F242" s="66"/>
      <c r="G242" s="66"/>
      <c r="H242" s="210"/>
      <c r="K242" s="66"/>
      <c r="O242" s="66"/>
      <c r="P242" s="66"/>
      <c r="Q242" s="66"/>
      <c r="R242" s="66"/>
      <c r="S242" s="66"/>
      <c r="T242" s="111"/>
      <c r="U242" s="66"/>
      <c r="V242" s="66"/>
      <c r="W242" s="66"/>
      <c r="X242" s="66"/>
      <c r="Y242" s="66"/>
      <c r="Z242" s="66"/>
      <c r="AA242" s="66"/>
    </row>
    <row r="243" spans="1:27" s="65" customFormat="1">
      <c r="A243" s="66"/>
      <c r="D243" s="66"/>
      <c r="E243" s="66"/>
      <c r="F243" s="66"/>
      <c r="G243" s="66"/>
      <c r="H243" s="210"/>
      <c r="K243" s="66"/>
      <c r="O243" s="66"/>
      <c r="P243" s="66"/>
      <c r="Q243" s="66"/>
      <c r="R243" s="66"/>
      <c r="S243" s="66"/>
      <c r="T243" s="111"/>
      <c r="U243" s="66"/>
      <c r="V243" s="66"/>
      <c r="W243" s="66"/>
      <c r="X243" s="66"/>
      <c r="Y243" s="66"/>
      <c r="Z243" s="66"/>
      <c r="AA243" s="66"/>
    </row>
    <row r="244" spans="1:27" s="65" customFormat="1">
      <c r="A244" s="66"/>
      <c r="D244" s="66"/>
      <c r="E244" s="66"/>
      <c r="F244" s="66"/>
      <c r="G244" s="66"/>
      <c r="H244" s="210"/>
      <c r="K244" s="66"/>
      <c r="O244" s="66"/>
      <c r="P244" s="66"/>
      <c r="Q244" s="66"/>
      <c r="R244" s="66"/>
      <c r="S244" s="66"/>
      <c r="T244" s="111"/>
      <c r="U244" s="66"/>
      <c r="V244" s="66"/>
      <c r="W244" s="66"/>
      <c r="X244" s="66"/>
      <c r="Y244" s="66"/>
      <c r="Z244" s="66"/>
      <c r="AA244" s="66"/>
    </row>
    <row r="245" spans="1:27" s="65" customFormat="1">
      <c r="A245" s="66"/>
      <c r="D245" s="66"/>
      <c r="E245" s="66"/>
      <c r="F245" s="66"/>
      <c r="G245" s="66"/>
      <c r="H245" s="210"/>
      <c r="K245" s="66"/>
      <c r="O245" s="66"/>
      <c r="P245" s="66"/>
      <c r="Q245" s="66"/>
      <c r="R245" s="66"/>
      <c r="S245" s="66"/>
      <c r="T245" s="111"/>
      <c r="U245" s="66"/>
      <c r="V245" s="66"/>
      <c r="W245" s="66"/>
      <c r="X245" s="66"/>
      <c r="Y245" s="66"/>
      <c r="Z245" s="66"/>
      <c r="AA245" s="66"/>
    </row>
    <row r="246" spans="1:27" s="65" customFormat="1">
      <c r="A246" s="66"/>
      <c r="D246" s="66"/>
      <c r="E246" s="66"/>
      <c r="F246" s="66"/>
      <c r="G246" s="66"/>
      <c r="H246" s="210"/>
      <c r="K246" s="66"/>
      <c r="O246" s="66"/>
      <c r="P246" s="66"/>
      <c r="Q246" s="66"/>
      <c r="R246" s="66"/>
      <c r="S246" s="66"/>
      <c r="T246" s="111"/>
      <c r="U246" s="66"/>
      <c r="V246" s="66"/>
      <c r="W246" s="66"/>
      <c r="X246" s="66"/>
      <c r="Y246" s="66"/>
      <c r="Z246" s="66"/>
      <c r="AA246" s="66"/>
    </row>
    <row r="247" spans="1:27" s="65" customFormat="1">
      <c r="A247" s="66"/>
      <c r="D247" s="66"/>
      <c r="E247" s="66"/>
      <c r="F247" s="66"/>
      <c r="G247" s="66"/>
      <c r="H247" s="210"/>
      <c r="K247" s="66"/>
      <c r="O247" s="66"/>
      <c r="P247" s="66"/>
      <c r="Q247" s="66"/>
      <c r="R247" s="66"/>
      <c r="S247" s="66"/>
      <c r="T247" s="111"/>
      <c r="U247" s="66"/>
      <c r="V247" s="66"/>
      <c r="W247" s="66"/>
      <c r="X247" s="66"/>
      <c r="Y247" s="66"/>
      <c r="Z247" s="66"/>
      <c r="AA247" s="66"/>
    </row>
    <row r="248" spans="1:27" s="65" customFormat="1">
      <c r="A248" s="66"/>
      <c r="D248" s="66"/>
      <c r="E248" s="66"/>
      <c r="F248" s="66"/>
      <c r="G248" s="66"/>
      <c r="H248" s="210"/>
      <c r="K248" s="66"/>
      <c r="O248" s="66"/>
      <c r="P248" s="66"/>
      <c r="Q248" s="66"/>
      <c r="R248" s="66"/>
      <c r="S248" s="66"/>
      <c r="T248" s="111"/>
      <c r="U248" s="66"/>
      <c r="V248" s="66"/>
      <c r="W248" s="66"/>
      <c r="X248" s="66"/>
      <c r="Y248" s="66"/>
      <c r="Z248" s="66"/>
      <c r="AA248" s="66"/>
    </row>
    <row r="249" spans="1:27" s="65" customFormat="1">
      <c r="A249" s="66"/>
      <c r="D249" s="66"/>
      <c r="E249" s="66"/>
      <c r="F249" s="66"/>
      <c r="G249" s="66"/>
      <c r="H249" s="210"/>
      <c r="K249" s="66"/>
      <c r="O249" s="66"/>
      <c r="P249" s="66"/>
      <c r="Q249" s="66"/>
      <c r="R249" s="66"/>
      <c r="S249" s="66"/>
      <c r="T249" s="111"/>
      <c r="U249" s="66"/>
      <c r="V249" s="66"/>
      <c r="W249" s="66"/>
      <c r="X249" s="66"/>
      <c r="Y249" s="66"/>
      <c r="Z249" s="66"/>
      <c r="AA249" s="66"/>
    </row>
    <row r="250" spans="1:27" s="65" customFormat="1">
      <c r="A250" s="66"/>
      <c r="D250" s="66"/>
      <c r="E250" s="66"/>
      <c r="F250" s="66"/>
      <c r="G250" s="66"/>
      <c r="H250" s="210"/>
      <c r="K250" s="66"/>
      <c r="O250" s="66"/>
      <c r="P250" s="66"/>
      <c r="Q250" s="66"/>
      <c r="R250" s="66"/>
      <c r="S250" s="66"/>
      <c r="T250" s="111"/>
      <c r="U250" s="66"/>
      <c r="V250" s="66"/>
      <c r="W250" s="66"/>
      <c r="X250" s="66"/>
      <c r="Y250" s="66"/>
      <c r="Z250" s="66"/>
      <c r="AA250" s="66"/>
    </row>
    <row r="251" spans="1:27" s="65" customFormat="1">
      <c r="A251" s="66"/>
      <c r="D251" s="66"/>
      <c r="E251" s="66"/>
      <c r="F251" s="66"/>
      <c r="G251" s="66"/>
      <c r="H251" s="210"/>
      <c r="K251" s="66"/>
      <c r="O251" s="66"/>
      <c r="P251" s="66"/>
      <c r="Q251" s="66"/>
      <c r="R251" s="66"/>
      <c r="S251" s="66"/>
      <c r="T251" s="111"/>
      <c r="U251" s="66"/>
      <c r="V251" s="66"/>
      <c r="W251" s="66"/>
      <c r="X251" s="66"/>
      <c r="Y251" s="66"/>
      <c r="Z251" s="66"/>
      <c r="AA251" s="66"/>
    </row>
    <row r="252" spans="1:27" s="65" customFormat="1">
      <c r="A252" s="66"/>
      <c r="D252" s="66"/>
      <c r="E252" s="66"/>
      <c r="F252" s="66"/>
      <c r="G252" s="66"/>
      <c r="H252" s="210"/>
      <c r="K252" s="66"/>
      <c r="O252" s="66"/>
      <c r="P252" s="66"/>
      <c r="Q252" s="66"/>
      <c r="R252" s="66"/>
      <c r="S252" s="66"/>
      <c r="T252" s="111"/>
      <c r="U252" s="66"/>
      <c r="V252" s="66"/>
      <c r="W252" s="66"/>
      <c r="X252" s="66"/>
      <c r="Y252" s="66"/>
      <c r="Z252" s="66"/>
      <c r="AA252" s="66"/>
    </row>
    <row r="253" spans="1:27" s="65" customFormat="1">
      <c r="A253" s="66"/>
      <c r="D253" s="66"/>
      <c r="E253" s="66"/>
      <c r="F253" s="66"/>
      <c r="G253" s="66"/>
      <c r="H253" s="210"/>
      <c r="K253" s="66"/>
      <c r="O253" s="66"/>
      <c r="P253" s="66"/>
      <c r="Q253" s="66"/>
      <c r="R253" s="66"/>
      <c r="S253" s="66"/>
      <c r="T253" s="111"/>
      <c r="U253" s="66"/>
      <c r="V253" s="66"/>
      <c r="W253" s="66"/>
      <c r="X253" s="66"/>
      <c r="Y253" s="66"/>
      <c r="Z253" s="66"/>
      <c r="AA253" s="66"/>
    </row>
    <row r="254" spans="1:27" s="65" customFormat="1">
      <c r="A254" s="66"/>
      <c r="D254" s="66"/>
      <c r="E254" s="66"/>
      <c r="F254" s="66"/>
      <c r="G254" s="66"/>
      <c r="H254" s="210"/>
      <c r="K254" s="66"/>
      <c r="O254" s="66"/>
      <c r="P254" s="66"/>
      <c r="Q254" s="66"/>
      <c r="R254" s="66"/>
      <c r="S254" s="66"/>
      <c r="T254" s="111"/>
      <c r="U254" s="66"/>
      <c r="V254" s="66"/>
      <c r="W254" s="66"/>
      <c r="X254" s="66"/>
      <c r="Y254" s="66"/>
      <c r="Z254" s="66"/>
      <c r="AA254" s="66"/>
    </row>
    <row r="255" spans="1:27" s="65" customFormat="1">
      <c r="A255" s="66"/>
      <c r="D255" s="66"/>
      <c r="E255" s="66"/>
      <c r="F255" s="66"/>
      <c r="G255" s="66"/>
      <c r="H255" s="210"/>
      <c r="K255" s="66"/>
      <c r="O255" s="66"/>
      <c r="P255" s="66"/>
      <c r="Q255" s="66"/>
      <c r="R255" s="66"/>
      <c r="S255" s="66"/>
      <c r="T255" s="111"/>
      <c r="U255" s="66"/>
      <c r="V255" s="66"/>
      <c r="W255" s="66"/>
      <c r="X255" s="66"/>
      <c r="Y255" s="66"/>
      <c r="Z255" s="66"/>
      <c r="AA255" s="66"/>
    </row>
    <row r="256" spans="1:27" s="65" customFormat="1">
      <c r="A256" s="66"/>
      <c r="D256" s="66"/>
      <c r="E256" s="66"/>
      <c r="F256" s="66"/>
      <c r="G256" s="66"/>
      <c r="H256" s="210"/>
      <c r="K256" s="66"/>
      <c r="O256" s="66"/>
      <c r="P256" s="66"/>
      <c r="Q256" s="66"/>
      <c r="R256" s="66"/>
      <c r="S256" s="66"/>
      <c r="T256" s="111"/>
      <c r="U256" s="66"/>
      <c r="V256" s="66"/>
      <c r="W256" s="66"/>
      <c r="X256" s="66"/>
      <c r="Y256" s="66"/>
      <c r="Z256" s="66"/>
      <c r="AA256" s="66"/>
    </row>
    <row r="257" spans="1:27" s="65" customFormat="1">
      <c r="A257" s="66"/>
      <c r="D257" s="66"/>
      <c r="E257" s="66"/>
      <c r="F257" s="66"/>
      <c r="G257" s="66"/>
      <c r="H257" s="210"/>
      <c r="K257" s="66"/>
      <c r="O257" s="66"/>
      <c r="P257" s="66"/>
      <c r="Q257" s="66"/>
      <c r="R257" s="66"/>
      <c r="S257" s="66"/>
      <c r="T257" s="111"/>
      <c r="U257" s="66"/>
      <c r="V257" s="66"/>
      <c r="W257" s="66"/>
      <c r="X257" s="66"/>
      <c r="Y257" s="66"/>
      <c r="Z257" s="66"/>
      <c r="AA257" s="66"/>
    </row>
    <row r="258" spans="1:27" s="65" customFormat="1">
      <c r="A258" s="66"/>
      <c r="D258" s="66"/>
      <c r="E258" s="66"/>
      <c r="F258" s="66"/>
      <c r="G258" s="66"/>
      <c r="H258" s="210"/>
      <c r="K258" s="66"/>
      <c r="O258" s="66"/>
      <c r="P258" s="66"/>
      <c r="Q258" s="66"/>
      <c r="R258" s="66"/>
      <c r="S258" s="66"/>
      <c r="T258" s="111"/>
      <c r="U258" s="66"/>
      <c r="V258" s="66"/>
      <c r="W258" s="66"/>
      <c r="X258" s="66"/>
      <c r="Y258" s="66"/>
      <c r="Z258" s="66"/>
      <c r="AA258" s="66"/>
    </row>
    <row r="259" spans="1:27" s="65" customFormat="1">
      <c r="A259" s="66"/>
      <c r="D259" s="66"/>
      <c r="E259" s="66"/>
      <c r="F259" s="66"/>
      <c r="G259" s="66"/>
      <c r="H259" s="210"/>
      <c r="K259" s="66"/>
      <c r="O259" s="66"/>
      <c r="P259" s="66"/>
      <c r="Q259" s="66"/>
      <c r="R259" s="66"/>
      <c r="S259" s="66"/>
      <c r="T259" s="111"/>
      <c r="U259" s="66"/>
      <c r="V259" s="66"/>
      <c r="W259" s="66"/>
      <c r="X259" s="66"/>
      <c r="Y259" s="66"/>
      <c r="Z259" s="66"/>
      <c r="AA259" s="66"/>
    </row>
    <row r="260" spans="1:27" s="65" customFormat="1">
      <c r="A260" s="66"/>
      <c r="D260" s="66"/>
      <c r="E260" s="66"/>
      <c r="F260" s="66"/>
      <c r="G260" s="66"/>
      <c r="H260" s="210"/>
      <c r="K260" s="66"/>
      <c r="O260" s="66"/>
      <c r="P260" s="66"/>
      <c r="Q260" s="66"/>
      <c r="R260" s="66"/>
      <c r="S260" s="66"/>
      <c r="T260" s="111"/>
      <c r="U260" s="66"/>
      <c r="V260" s="66"/>
      <c r="W260" s="66"/>
      <c r="X260" s="66"/>
      <c r="Y260" s="66"/>
      <c r="Z260" s="66"/>
      <c r="AA260" s="66"/>
    </row>
    <row r="261" spans="1:27" s="65" customFormat="1">
      <c r="A261" s="66"/>
      <c r="D261" s="66"/>
      <c r="E261" s="66"/>
      <c r="F261" s="66"/>
      <c r="G261" s="66"/>
      <c r="H261" s="210"/>
      <c r="K261" s="66"/>
      <c r="O261" s="66"/>
      <c r="P261" s="66"/>
      <c r="Q261" s="66"/>
      <c r="R261" s="66"/>
      <c r="S261" s="66"/>
      <c r="T261" s="111"/>
      <c r="U261" s="66"/>
      <c r="V261" s="66"/>
      <c r="W261" s="66"/>
      <c r="X261" s="66"/>
      <c r="Y261" s="66"/>
      <c r="Z261" s="66"/>
      <c r="AA261" s="66"/>
    </row>
    <row r="262" spans="1:27" s="65" customFormat="1">
      <c r="A262" s="66"/>
      <c r="D262" s="66"/>
      <c r="E262" s="66"/>
      <c r="F262" s="66"/>
      <c r="G262" s="66"/>
      <c r="H262" s="210"/>
      <c r="K262" s="66"/>
      <c r="O262" s="66"/>
      <c r="P262" s="66"/>
      <c r="Q262" s="66"/>
      <c r="R262" s="66"/>
      <c r="S262" s="66"/>
      <c r="T262" s="111"/>
      <c r="U262" s="66"/>
      <c r="V262" s="66"/>
      <c r="W262" s="66"/>
      <c r="X262" s="66"/>
      <c r="Y262" s="66"/>
      <c r="Z262" s="66"/>
      <c r="AA262" s="66"/>
    </row>
    <row r="263" spans="1:27" s="65" customFormat="1">
      <c r="A263" s="66"/>
      <c r="D263" s="66"/>
      <c r="E263" s="66"/>
      <c r="F263" s="66"/>
      <c r="G263" s="66"/>
      <c r="H263" s="210"/>
      <c r="K263" s="66"/>
      <c r="O263" s="66"/>
      <c r="P263" s="66"/>
      <c r="Q263" s="66"/>
      <c r="R263" s="66"/>
      <c r="S263" s="66"/>
      <c r="T263" s="111"/>
      <c r="U263" s="66"/>
      <c r="V263" s="66"/>
      <c r="W263" s="66"/>
      <c r="X263" s="66"/>
      <c r="Y263" s="66"/>
      <c r="Z263" s="66"/>
      <c r="AA263" s="66"/>
    </row>
    <row r="264" spans="1:27" s="65" customFormat="1">
      <c r="A264" s="66"/>
      <c r="D264" s="66"/>
      <c r="E264" s="66"/>
      <c r="F264" s="66"/>
      <c r="G264" s="66"/>
      <c r="H264" s="210"/>
      <c r="K264" s="66"/>
      <c r="O264" s="66"/>
      <c r="P264" s="66"/>
      <c r="Q264" s="66"/>
      <c r="R264" s="66"/>
      <c r="S264" s="66"/>
      <c r="T264" s="111"/>
      <c r="U264" s="66"/>
      <c r="V264" s="66"/>
      <c r="W264" s="66"/>
      <c r="X264" s="66"/>
      <c r="Y264" s="66"/>
      <c r="Z264" s="66"/>
      <c r="AA264" s="66"/>
    </row>
    <row r="265" spans="1:27" s="65" customFormat="1">
      <c r="A265" s="66"/>
      <c r="D265" s="66"/>
      <c r="E265" s="66"/>
      <c r="F265" s="66"/>
      <c r="G265" s="66"/>
      <c r="H265" s="210"/>
      <c r="K265" s="66"/>
      <c r="O265" s="66"/>
      <c r="P265" s="66"/>
      <c r="Q265" s="66"/>
      <c r="R265" s="66"/>
      <c r="S265" s="66"/>
      <c r="T265" s="111"/>
      <c r="U265" s="66"/>
      <c r="V265" s="66"/>
      <c r="W265" s="66"/>
      <c r="X265" s="66"/>
      <c r="Y265" s="66"/>
      <c r="Z265" s="66"/>
      <c r="AA265" s="66"/>
    </row>
    <row r="266" spans="1:27" s="65" customFormat="1">
      <c r="A266" s="66"/>
      <c r="D266" s="66"/>
      <c r="E266" s="66"/>
      <c r="F266" s="66"/>
      <c r="G266" s="66"/>
      <c r="H266" s="210"/>
      <c r="K266" s="66"/>
      <c r="O266" s="66"/>
      <c r="P266" s="66"/>
      <c r="Q266" s="66"/>
      <c r="R266" s="66"/>
      <c r="S266" s="66"/>
      <c r="T266" s="111"/>
      <c r="U266" s="66"/>
      <c r="V266" s="66"/>
      <c r="W266" s="66"/>
      <c r="X266" s="66"/>
      <c r="Y266" s="66"/>
      <c r="Z266" s="66"/>
      <c r="AA266" s="66"/>
    </row>
    <row r="267" spans="1:27" s="65" customFormat="1">
      <c r="A267" s="66"/>
      <c r="D267" s="66"/>
      <c r="E267" s="66"/>
      <c r="F267" s="66"/>
      <c r="G267" s="66"/>
      <c r="H267" s="210"/>
      <c r="K267" s="66"/>
      <c r="O267" s="66"/>
      <c r="P267" s="66"/>
      <c r="Q267" s="66"/>
      <c r="R267" s="66"/>
      <c r="S267" s="66"/>
      <c r="T267" s="111"/>
      <c r="U267" s="66"/>
      <c r="V267" s="66"/>
      <c r="W267" s="66"/>
      <c r="X267" s="66"/>
      <c r="Y267" s="66"/>
      <c r="Z267" s="66"/>
      <c r="AA267" s="66"/>
    </row>
    <row r="268" spans="1:27" s="65" customFormat="1">
      <c r="A268" s="66"/>
      <c r="D268" s="66"/>
      <c r="E268" s="66"/>
      <c r="F268" s="66"/>
      <c r="G268" s="66"/>
      <c r="H268" s="210"/>
      <c r="K268" s="66"/>
      <c r="O268" s="66"/>
      <c r="P268" s="66"/>
      <c r="Q268" s="66"/>
      <c r="R268" s="66"/>
      <c r="S268" s="66"/>
      <c r="T268" s="111"/>
      <c r="U268" s="66"/>
      <c r="V268" s="66"/>
      <c r="W268" s="66"/>
      <c r="X268" s="66"/>
      <c r="Y268" s="66"/>
      <c r="Z268" s="66"/>
      <c r="AA268" s="66"/>
    </row>
    <row r="269" spans="1:27" s="65" customFormat="1">
      <c r="A269" s="66"/>
      <c r="D269" s="66"/>
      <c r="E269" s="66"/>
      <c r="F269" s="66"/>
      <c r="G269" s="66"/>
      <c r="H269" s="210"/>
      <c r="K269" s="66"/>
      <c r="O269" s="66"/>
      <c r="P269" s="66"/>
      <c r="Q269" s="66"/>
      <c r="R269" s="66"/>
      <c r="S269" s="66"/>
      <c r="T269" s="111"/>
      <c r="U269" s="66"/>
      <c r="V269" s="66"/>
      <c r="W269" s="66"/>
      <c r="X269" s="66"/>
      <c r="Y269" s="66"/>
      <c r="Z269" s="66"/>
      <c r="AA269" s="66"/>
    </row>
    <row r="270" spans="1:27" s="65" customFormat="1">
      <c r="A270" s="66"/>
      <c r="D270" s="66"/>
      <c r="E270" s="66"/>
      <c r="F270" s="66"/>
      <c r="G270" s="66"/>
      <c r="H270" s="210"/>
      <c r="K270" s="66"/>
      <c r="O270" s="66"/>
      <c r="P270" s="66"/>
      <c r="Q270" s="66"/>
      <c r="R270" s="66"/>
      <c r="S270" s="66"/>
      <c r="T270" s="111"/>
      <c r="U270" s="66"/>
      <c r="V270" s="66"/>
      <c r="W270" s="66"/>
      <c r="X270" s="66"/>
      <c r="Y270" s="66"/>
      <c r="Z270" s="66"/>
      <c r="AA270" s="66"/>
    </row>
    <row r="271" spans="1:27" s="65" customFormat="1">
      <c r="A271" s="66"/>
      <c r="D271" s="66"/>
      <c r="E271" s="66"/>
      <c r="F271" s="66"/>
      <c r="G271" s="66"/>
      <c r="H271" s="210"/>
      <c r="K271" s="66"/>
      <c r="O271" s="66"/>
      <c r="P271" s="66"/>
      <c r="Q271" s="66"/>
      <c r="R271" s="66"/>
      <c r="S271" s="66"/>
      <c r="T271" s="111"/>
      <c r="U271" s="66"/>
      <c r="V271" s="66"/>
      <c r="W271" s="66"/>
      <c r="X271" s="66"/>
      <c r="Y271" s="66"/>
      <c r="Z271" s="66"/>
      <c r="AA271" s="66"/>
    </row>
    <row r="272" spans="1:27" s="65" customFormat="1">
      <c r="A272" s="66"/>
      <c r="D272" s="66"/>
      <c r="E272" s="66"/>
      <c r="F272" s="66"/>
      <c r="G272" s="66"/>
      <c r="H272" s="210"/>
      <c r="K272" s="66"/>
      <c r="O272" s="66"/>
      <c r="P272" s="66"/>
      <c r="Q272" s="66"/>
      <c r="R272" s="66"/>
      <c r="S272" s="66"/>
      <c r="T272" s="111"/>
      <c r="U272" s="66"/>
      <c r="V272" s="66"/>
      <c r="W272" s="66"/>
      <c r="X272" s="66"/>
      <c r="Y272" s="66"/>
      <c r="Z272" s="66"/>
      <c r="AA272" s="66"/>
    </row>
    <row r="273" spans="1:27" s="65" customFormat="1">
      <c r="A273" s="66"/>
      <c r="D273" s="66"/>
      <c r="E273" s="66"/>
      <c r="F273" s="66"/>
      <c r="G273" s="66"/>
      <c r="H273" s="210"/>
      <c r="K273" s="66"/>
      <c r="O273" s="66"/>
      <c r="P273" s="66"/>
      <c r="Q273" s="66"/>
      <c r="R273" s="66"/>
      <c r="S273" s="66"/>
      <c r="T273" s="111"/>
      <c r="U273" s="66"/>
      <c r="V273" s="66"/>
      <c r="W273" s="66"/>
      <c r="X273" s="66"/>
      <c r="Y273" s="66"/>
      <c r="Z273" s="66"/>
      <c r="AA273" s="66"/>
    </row>
    <row r="274" spans="1:27" s="65" customFormat="1">
      <c r="A274" s="66"/>
      <c r="D274" s="66"/>
      <c r="E274" s="66"/>
      <c r="F274" s="66"/>
      <c r="G274" s="66"/>
      <c r="H274" s="210"/>
      <c r="K274" s="66"/>
      <c r="O274" s="66"/>
      <c r="P274" s="66"/>
      <c r="Q274" s="66"/>
      <c r="R274" s="66"/>
      <c r="S274" s="66"/>
      <c r="T274" s="111"/>
      <c r="U274" s="66"/>
      <c r="V274" s="66"/>
      <c r="W274" s="66"/>
      <c r="X274" s="66"/>
      <c r="Y274" s="66"/>
      <c r="Z274" s="66"/>
      <c r="AA274" s="66"/>
    </row>
    <row r="275" spans="1:27" s="65" customFormat="1">
      <c r="A275" s="66"/>
      <c r="D275" s="66"/>
      <c r="E275" s="66"/>
      <c r="F275" s="66"/>
      <c r="G275" s="66"/>
      <c r="H275" s="210"/>
      <c r="K275" s="66"/>
      <c r="O275" s="66"/>
      <c r="P275" s="66"/>
      <c r="Q275" s="66"/>
      <c r="R275" s="66"/>
      <c r="S275" s="66"/>
      <c r="T275" s="111"/>
      <c r="U275" s="66"/>
      <c r="V275" s="66"/>
      <c r="W275" s="66"/>
      <c r="X275" s="66"/>
      <c r="Y275" s="66"/>
      <c r="Z275" s="66"/>
      <c r="AA275" s="66"/>
    </row>
    <row r="276" spans="1:27" s="65" customFormat="1">
      <c r="A276" s="66"/>
      <c r="D276" s="66"/>
      <c r="E276" s="66"/>
      <c r="F276" s="66"/>
      <c r="G276" s="66"/>
      <c r="H276" s="210"/>
      <c r="K276" s="66"/>
      <c r="O276" s="66"/>
      <c r="P276" s="66"/>
      <c r="Q276" s="66"/>
      <c r="R276" s="66"/>
      <c r="S276" s="66"/>
      <c r="T276" s="111"/>
      <c r="U276" s="66"/>
      <c r="V276" s="66"/>
      <c r="W276" s="66"/>
      <c r="X276" s="66"/>
      <c r="Y276" s="66"/>
      <c r="Z276" s="66"/>
      <c r="AA276" s="66"/>
    </row>
    <row r="277" spans="1:27" s="65" customFormat="1">
      <c r="A277" s="66"/>
      <c r="D277" s="66"/>
      <c r="E277" s="66"/>
      <c r="F277" s="66"/>
      <c r="G277" s="66"/>
      <c r="H277" s="210"/>
      <c r="K277" s="66"/>
      <c r="O277" s="66"/>
      <c r="P277" s="66"/>
      <c r="Q277" s="66"/>
      <c r="R277" s="66"/>
      <c r="S277" s="66"/>
      <c r="T277" s="111"/>
      <c r="U277" s="66"/>
      <c r="V277" s="66"/>
      <c r="W277" s="66"/>
      <c r="X277" s="66"/>
      <c r="Y277" s="66"/>
      <c r="Z277" s="66"/>
      <c r="AA277" s="66"/>
    </row>
    <row r="278" spans="1:27" s="65" customFormat="1">
      <c r="A278" s="66"/>
      <c r="D278" s="66"/>
      <c r="E278" s="66"/>
      <c r="F278" s="66"/>
      <c r="G278" s="66"/>
      <c r="H278" s="210"/>
      <c r="K278" s="66"/>
      <c r="O278" s="66"/>
      <c r="P278" s="66"/>
      <c r="Q278" s="66"/>
      <c r="R278" s="66"/>
      <c r="S278" s="66"/>
      <c r="T278" s="111"/>
      <c r="U278" s="66"/>
      <c r="V278" s="66"/>
      <c r="W278" s="66"/>
      <c r="X278" s="66"/>
      <c r="Y278" s="66"/>
      <c r="Z278" s="66"/>
      <c r="AA278" s="66"/>
    </row>
    <row r="279" spans="1:27" s="65" customFormat="1">
      <c r="A279" s="66"/>
      <c r="D279" s="66"/>
      <c r="E279" s="66"/>
      <c r="F279" s="66"/>
      <c r="G279" s="66"/>
      <c r="H279" s="210"/>
      <c r="K279" s="66"/>
      <c r="O279" s="66"/>
      <c r="P279" s="66"/>
      <c r="Q279" s="66"/>
      <c r="R279" s="66"/>
      <c r="S279" s="66"/>
      <c r="T279" s="111"/>
      <c r="U279" s="66"/>
      <c r="V279" s="66"/>
      <c r="W279" s="66"/>
      <c r="X279" s="66"/>
      <c r="Y279" s="66"/>
      <c r="Z279" s="66"/>
      <c r="AA279" s="66"/>
    </row>
    <row r="280" spans="1:27" s="65" customFormat="1">
      <c r="A280" s="66"/>
      <c r="D280" s="66"/>
      <c r="E280" s="66"/>
      <c r="F280" s="66"/>
      <c r="G280" s="66"/>
      <c r="H280" s="210"/>
      <c r="K280" s="66"/>
      <c r="O280" s="66"/>
      <c r="P280" s="66"/>
      <c r="Q280" s="66"/>
      <c r="R280" s="66"/>
      <c r="S280" s="66"/>
      <c r="T280" s="111"/>
      <c r="U280" s="66"/>
      <c r="V280" s="66"/>
      <c r="W280" s="66"/>
      <c r="X280" s="66"/>
      <c r="Y280" s="66"/>
      <c r="Z280" s="66"/>
      <c r="AA280" s="66"/>
    </row>
    <row r="281" spans="1:27" s="65" customFormat="1">
      <c r="A281" s="66"/>
      <c r="D281" s="66"/>
      <c r="E281" s="66"/>
      <c r="F281" s="66"/>
      <c r="G281" s="66"/>
      <c r="H281" s="210"/>
      <c r="K281" s="66"/>
      <c r="O281" s="66"/>
      <c r="P281" s="66"/>
      <c r="Q281" s="66"/>
      <c r="R281" s="66"/>
      <c r="S281" s="66"/>
      <c r="T281" s="111"/>
      <c r="U281" s="66"/>
      <c r="V281" s="66"/>
      <c r="W281" s="66"/>
      <c r="X281" s="66"/>
      <c r="Y281" s="66"/>
      <c r="Z281" s="66"/>
      <c r="AA281" s="66"/>
    </row>
    <row r="282" spans="1:27" s="65" customFormat="1">
      <c r="A282" s="66"/>
      <c r="D282" s="66"/>
      <c r="E282" s="66"/>
      <c r="F282" s="66"/>
      <c r="G282" s="66"/>
      <c r="H282" s="210"/>
      <c r="K282" s="66"/>
      <c r="O282" s="66"/>
      <c r="P282" s="66"/>
      <c r="Q282" s="66"/>
      <c r="R282" s="66"/>
      <c r="S282" s="66"/>
      <c r="T282" s="111"/>
      <c r="U282" s="66"/>
      <c r="V282" s="66"/>
      <c r="W282" s="66"/>
      <c r="X282" s="66"/>
      <c r="Y282" s="66"/>
      <c r="Z282" s="66"/>
      <c r="AA282" s="66"/>
    </row>
    <row r="283" spans="1:27" s="65" customFormat="1">
      <c r="A283" s="66"/>
      <c r="D283" s="66"/>
      <c r="E283" s="66"/>
      <c r="F283" s="66"/>
      <c r="G283" s="66"/>
      <c r="H283" s="210"/>
      <c r="K283" s="66"/>
      <c r="O283" s="66"/>
      <c r="P283" s="66"/>
      <c r="Q283" s="66"/>
      <c r="R283" s="66"/>
      <c r="S283" s="66"/>
      <c r="T283" s="111"/>
      <c r="U283" s="66"/>
      <c r="V283" s="66"/>
      <c r="W283" s="66"/>
      <c r="X283" s="66"/>
      <c r="Y283" s="66"/>
      <c r="Z283" s="66"/>
      <c r="AA283" s="66"/>
    </row>
    <row r="284" spans="1:27" s="65" customFormat="1">
      <c r="A284" s="66"/>
      <c r="D284" s="66"/>
      <c r="E284" s="66"/>
      <c r="F284" s="66"/>
      <c r="G284" s="66"/>
      <c r="H284" s="210"/>
      <c r="K284" s="66"/>
      <c r="O284" s="66"/>
      <c r="P284" s="66"/>
      <c r="Q284" s="66"/>
      <c r="R284" s="66"/>
      <c r="S284" s="66"/>
      <c r="T284" s="111"/>
      <c r="U284" s="66"/>
      <c r="V284" s="66"/>
      <c r="W284" s="66"/>
      <c r="X284" s="66"/>
      <c r="Y284" s="66"/>
      <c r="Z284" s="66"/>
      <c r="AA284" s="66"/>
    </row>
    <row r="285" spans="1:27" s="65" customFormat="1">
      <c r="A285" s="66"/>
      <c r="D285" s="66"/>
      <c r="E285" s="66"/>
      <c r="F285" s="66"/>
      <c r="G285" s="66"/>
      <c r="H285" s="210"/>
      <c r="K285" s="66"/>
      <c r="O285" s="66"/>
      <c r="P285" s="66"/>
      <c r="Q285" s="66"/>
      <c r="R285" s="66"/>
      <c r="S285" s="66"/>
      <c r="T285" s="111"/>
      <c r="U285" s="66"/>
      <c r="V285" s="66"/>
      <c r="W285" s="66"/>
      <c r="X285" s="66"/>
      <c r="Y285" s="66"/>
      <c r="Z285" s="66"/>
      <c r="AA285" s="66"/>
    </row>
    <row r="286" spans="1:27" s="65" customFormat="1">
      <c r="A286" s="66"/>
      <c r="D286" s="66"/>
      <c r="E286" s="66"/>
      <c r="F286" s="66"/>
      <c r="G286" s="66"/>
      <c r="H286" s="210"/>
      <c r="K286" s="66"/>
      <c r="O286" s="66"/>
      <c r="P286" s="66"/>
      <c r="Q286" s="66"/>
      <c r="R286" s="66"/>
      <c r="S286" s="66"/>
      <c r="T286" s="111"/>
      <c r="U286" s="66"/>
      <c r="V286" s="66"/>
      <c r="W286" s="66"/>
      <c r="X286" s="66"/>
      <c r="Y286" s="66"/>
      <c r="Z286" s="66"/>
      <c r="AA286" s="66"/>
    </row>
    <row r="287" spans="1:27" s="65" customFormat="1">
      <c r="A287" s="66"/>
      <c r="D287" s="66"/>
      <c r="E287" s="66"/>
      <c r="F287" s="66"/>
      <c r="G287" s="66"/>
      <c r="H287" s="210"/>
      <c r="K287" s="66"/>
      <c r="O287" s="66"/>
      <c r="P287" s="66"/>
      <c r="Q287" s="66"/>
      <c r="R287" s="66"/>
      <c r="S287" s="66"/>
      <c r="T287" s="111"/>
      <c r="U287" s="66"/>
      <c r="V287" s="66"/>
      <c r="W287" s="66"/>
      <c r="X287" s="66"/>
      <c r="Y287" s="66"/>
      <c r="Z287" s="66"/>
      <c r="AA287" s="66"/>
    </row>
    <row r="288" spans="1:27" s="65" customFormat="1">
      <c r="A288" s="66"/>
      <c r="D288" s="66"/>
      <c r="E288" s="66"/>
      <c r="F288" s="66"/>
      <c r="G288" s="66"/>
      <c r="H288" s="210"/>
      <c r="K288" s="66"/>
      <c r="O288" s="66"/>
      <c r="P288" s="66"/>
      <c r="Q288" s="66"/>
      <c r="R288" s="66"/>
      <c r="S288" s="66"/>
      <c r="T288" s="111"/>
      <c r="U288" s="66"/>
      <c r="V288" s="66"/>
      <c r="W288" s="66"/>
      <c r="X288" s="66"/>
      <c r="Y288" s="66"/>
      <c r="Z288" s="66"/>
      <c r="AA288" s="66"/>
    </row>
    <row r="289" spans="1:27" s="65" customFormat="1">
      <c r="A289" s="66"/>
      <c r="D289" s="66"/>
      <c r="E289" s="66"/>
      <c r="F289" s="66"/>
      <c r="G289" s="66"/>
      <c r="H289" s="210"/>
      <c r="K289" s="66"/>
      <c r="O289" s="66"/>
      <c r="P289" s="66"/>
      <c r="Q289" s="66"/>
      <c r="R289" s="66"/>
      <c r="S289" s="66"/>
      <c r="T289" s="111"/>
      <c r="U289" s="66"/>
      <c r="V289" s="66"/>
      <c r="W289" s="66"/>
      <c r="X289" s="66"/>
      <c r="Y289" s="66"/>
      <c r="Z289" s="66"/>
      <c r="AA289" s="66"/>
    </row>
    <row r="290" spans="1:27" s="65" customFormat="1">
      <c r="A290" s="66"/>
      <c r="D290" s="66"/>
      <c r="E290" s="66"/>
      <c r="F290" s="66"/>
      <c r="G290" s="66"/>
      <c r="H290" s="210"/>
      <c r="K290" s="66"/>
      <c r="O290" s="66"/>
      <c r="P290" s="66"/>
      <c r="Q290" s="66"/>
      <c r="R290" s="66"/>
      <c r="S290" s="66"/>
      <c r="T290" s="111"/>
      <c r="U290" s="66"/>
      <c r="V290" s="66"/>
      <c r="W290" s="66"/>
      <c r="X290" s="66"/>
      <c r="Y290" s="66"/>
      <c r="Z290" s="66"/>
      <c r="AA290" s="66"/>
    </row>
    <row r="291" spans="1:27" s="65" customFormat="1">
      <c r="A291" s="66"/>
      <c r="D291" s="66"/>
      <c r="E291" s="66"/>
      <c r="F291" s="66"/>
      <c r="G291" s="66"/>
      <c r="H291" s="210"/>
      <c r="K291" s="66"/>
      <c r="O291" s="66"/>
      <c r="P291" s="66"/>
      <c r="Q291" s="66"/>
      <c r="R291" s="66"/>
      <c r="S291" s="66"/>
      <c r="T291" s="111"/>
      <c r="U291" s="66"/>
      <c r="V291" s="66"/>
      <c r="W291" s="66"/>
      <c r="X291" s="66"/>
      <c r="Y291" s="66"/>
      <c r="Z291" s="66"/>
      <c r="AA291" s="66"/>
    </row>
    <row r="292" spans="1:27" s="65" customFormat="1">
      <c r="A292" s="66"/>
      <c r="D292" s="66"/>
      <c r="E292" s="66"/>
      <c r="F292" s="66"/>
      <c r="G292" s="66"/>
      <c r="H292" s="210"/>
      <c r="K292" s="66"/>
      <c r="O292" s="66"/>
      <c r="P292" s="66"/>
      <c r="Q292" s="66"/>
      <c r="R292" s="66"/>
      <c r="S292" s="66"/>
      <c r="T292" s="111"/>
      <c r="U292" s="66"/>
      <c r="V292" s="66"/>
      <c r="W292" s="66"/>
      <c r="X292" s="66"/>
      <c r="Y292" s="66"/>
      <c r="Z292" s="66"/>
      <c r="AA292" s="66"/>
    </row>
    <row r="293" spans="1:27" s="65" customFormat="1">
      <c r="A293" s="66"/>
      <c r="D293" s="66"/>
      <c r="E293" s="66"/>
      <c r="F293" s="66"/>
      <c r="G293" s="66"/>
      <c r="H293" s="210"/>
      <c r="K293" s="66"/>
      <c r="O293" s="66"/>
      <c r="P293" s="66"/>
      <c r="Q293" s="66"/>
      <c r="R293" s="66"/>
      <c r="S293" s="66"/>
      <c r="T293" s="111"/>
      <c r="U293" s="66"/>
      <c r="V293" s="66"/>
      <c r="W293" s="66"/>
      <c r="X293" s="66"/>
      <c r="Y293" s="66"/>
      <c r="Z293" s="66"/>
      <c r="AA293" s="66"/>
    </row>
    <row r="294" spans="1:27" s="65" customFormat="1">
      <c r="A294" s="66"/>
      <c r="D294" s="66"/>
      <c r="E294" s="66"/>
      <c r="F294" s="66"/>
      <c r="G294" s="66"/>
      <c r="H294" s="210"/>
      <c r="K294" s="66"/>
      <c r="O294" s="66"/>
      <c r="P294" s="66"/>
      <c r="Q294" s="66"/>
      <c r="R294" s="66"/>
      <c r="S294" s="66"/>
      <c r="T294" s="111"/>
      <c r="U294" s="66"/>
      <c r="V294" s="66"/>
      <c r="W294" s="66"/>
      <c r="X294" s="66"/>
      <c r="Y294" s="66"/>
      <c r="Z294" s="66"/>
      <c r="AA294" s="66"/>
    </row>
    <row r="295" spans="1:27" s="65" customFormat="1">
      <c r="A295" s="66"/>
      <c r="D295" s="66"/>
      <c r="E295" s="66"/>
      <c r="F295" s="66"/>
      <c r="G295" s="66"/>
      <c r="H295" s="210"/>
      <c r="K295" s="66"/>
      <c r="O295" s="66"/>
      <c r="P295" s="66"/>
      <c r="Q295" s="66"/>
      <c r="R295" s="66"/>
      <c r="S295" s="66"/>
      <c r="T295" s="111"/>
      <c r="U295" s="66"/>
      <c r="V295" s="66"/>
      <c r="W295" s="66"/>
      <c r="X295" s="66"/>
      <c r="Y295" s="66"/>
      <c r="Z295" s="66"/>
      <c r="AA295" s="66"/>
    </row>
    <row r="296" spans="1:27" s="65" customFormat="1">
      <c r="A296" s="66"/>
      <c r="D296" s="66"/>
      <c r="E296" s="66"/>
      <c r="F296" s="66"/>
      <c r="G296" s="66"/>
      <c r="H296" s="210"/>
      <c r="K296" s="66"/>
      <c r="O296" s="66"/>
      <c r="P296" s="66"/>
      <c r="Q296" s="66"/>
      <c r="R296" s="66"/>
      <c r="S296" s="66"/>
      <c r="T296" s="111"/>
      <c r="U296" s="66"/>
      <c r="V296" s="66"/>
      <c r="W296" s="66"/>
      <c r="X296" s="66"/>
      <c r="Y296" s="66"/>
      <c r="Z296" s="66"/>
      <c r="AA296" s="66"/>
    </row>
    <row r="297" spans="1:27" s="65" customFormat="1">
      <c r="A297" s="66"/>
      <c r="D297" s="66"/>
      <c r="E297" s="66"/>
      <c r="F297" s="66"/>
      <c r="G297" s="66"/>
      <c r="H297" s="210"/>
      <c r="K297" s="66"/>
      <c r="O297" s="66"/>
      <c r="P297" s="66"/>
      <c r="Q297" s="66"/>
      <c r="R297" s="66"/>
      <c r="S297" s="66"/>
      <c r="T297" s="111"/>
      <c r="U297" s="66"/>
      <c r="V297" s="66"/>
      <c r="W297" s="66"/>
      <c r="X297" s="66"/>
      <c r="Y297" s="66"/>
      <c r="Z297" s="66"/>
      <c r="AA297" s="66"/>
    </row>
    <row r="298" spans="1:27" s="65" customFormat="1">
      <c r="A298" s="66"/>
      <c r="D298" s="66"/>
      <c r="E298" s="66"/>
      <c r="F298" s="66"/>
      <c r="G298" s="66"/>
      <c r="H298" s="210"/>
      <c r="K298" s="66"/>
      <c r="O298" s="66"/>
      <c r="P298" s="66"/>
      <c r="Q298" s="66"/>
      <c r="R298" s="66"/>
      <c r="S298" s="66"/>
      <c r="T298" s="111"/>
      <c r="U298" s="66"/>
      <c r="V298" s="66"/>
      <c r="W298" s="66"/>
      <c r="X298" s="66"/>
      <c r="Y298" s="66"/>
      <c r="Z298" s="66"/>
      <c r="AA298" s="66"/>
    </row>
    <row r="299" spans="1:27" s="65" customFormat="1">
      <c r="A299" s="66"/>
      <c r="D299" s="66"/>
      <c r="E299" s="66"/>
      <c r="F299" s="66"/>
      <c r="G299" s="66"/>
      <c r="H299" s="210"/>
      <c r="K299" s="66"/>
      <c r="O299" s="66"/>
      <c r="P299" s="66"/>
      <c r="Q299" s="66"/>
      <c r="R299" s="66"/>
      <c r="S299" s="66"/>
      <c r="T299" s="111"/>
      <c r="U299" s="66"/>
      <c r="V299" s="66"/>
      <c r="W299" s="66"/>
      <c r="X299" s="66"/>
      <c r="Y299" s="66"/>
      <c r="Z299" s="66"/>
      <c r="AA299" s="66"/>
    </row>
    <row r="300" spans="1:27" s="65" customFormat="1">
      <c r="A300" s="66"/>
      <c r="D300" s="66"/>
      <c r="E300" s="66"/>
      <c r="F300" s="66"/>
      <c r="G300" s="66"/>
      <c r="H300" s="210"/>
      <c r="K300" s="66"/>
      <c r="O300" s="66"/>
      <c r="P300" s="66"/>
      <c r="Q300" s="66"/>
      <c r="R300" s="66"/>
      <c r="S300" s="66"/>
      <c r="T300" s="111"/>
      <c r="U300" s="66"/>
      <c r="V300" s="66"/>
      <c r="W300" s="66"/>
      <c r="X300" s="66"/>
      <c r="Y300" s="66"/>
      <c r="Z300" s="66"/>
      <c r="AA300" s="66"/>
    </row>
    <row r="301" spans="1:27" s="65" customFormat="1">
      <c r="A301" s="66"/>
      <c r="D301" s="66"/>
      <c r="E301" s="66"/>
      <c r="F301" s="66"/>
      <c r="G301" s="66"/>
      <c r="H301" s="210"/>
      <c r="K301" s="66"/>
      <c r="O301" s="66"/>
      <c r="P301" s="66"/>
      <c r="Q301" s="66"/>
      <c r="R301" s="66"/>
      <c r="S301" s="66"/>
      <c r="T301" s="111"/>
      <c r="U301" s="66"/>
      <c r="V301" s="66"/>
      <c r="W301" s="66"/>
      <c r="X301" s="66"/>
      <c r="Y301" s="66"/>
      <c r="Z301" s="66"/>
      <c r="AA301" s="66"/>
    </row>
    <row r="302" spans="1:27" s="65" customFormat="1">
      <c r="A302" s="66"/>
      <c r="D302" s="66"/>
      <c r="E302" s="66"/>
      <c r="F302" s="66"/>
      <c r="G302" s="66"/>
      <c r="H302" s="210"/>
      <c r="K302" s="66"/>
      <c r="O302" s="66"/>
      <c r="P302" s="66"/>
      <c r="Q302" s="66"/>
      <c r="R302" s="66"/>
      <c r="S302" s="66"/>
      <c r="T302" s="111"/>
      <c r="U302" s="66"/>
      <c r="V302" s="66"/>
      <c r="W302" s="66"/>
      <c r="X302" s="66"/>
      <c r="Y302" s="66"/>
      <c r="Z302" s="66"/>
      <c r="AA302" s="66"/>
    </row>
    <row r="303" spans="1:27" s="65" customFormat="1">
      <c r="A303" s="66"/>
      <c r="D303" s="66"/>
      <c r="E303" s="66"/>
      <c r="F303" s="66"/>
      <c r="G303" s="66"/>
      <c r="H303" s="210"/>
      <c r="K303" s="66"/>
      <c r="O303" s="66"/>
      <c r="P303" s="66"/>
      <c r="Q303" s="66"/>
      <c r="R303" s="66"/>
      <c r="S303" s="66"/>
      <c r="T303" s="111"/>
      <c r="U303" s="66"/>
      <c r="V303" s="66"/>
      <c r="W303" s="66"/>
      <c r="X303" s="66"/>
      <c r="Y303" s="66"/>
      <c r="Z303" s="66"/>
      <c r="AA303" s="66"/>
    </row>
    <row r="304" spans="1:27" s="65" customFormat="1">
      <c r="A304" s="66"/>
      <c r="D304" s="66"/>
      <c r="E304" s="66"/>
      <c r="F304" s="66"/>
      <c r="G304" s="66"/>
      <c r="H304" s="210"/>
      <c r="K304" s="66"/>
      <c r="O304" s="66"/>
      <c r="P304" s="66"/>
      <c r="Q304" s="66"/>
      <c r="R304" s="66"/>
      <c r="S304" s="66"/>
      <c r="T304" s="111"/>
      <c r="U304" s="66"/>
      <c r="V304" s="66"/>
      <c r="W304" s="66"/>
      <c r="X304" s="66"/>
      <c r="Y304" s="66"/>
      <c r="Z304" s="66"/>
      <c r="AA304" s="66"/>
    </row>
    <row r="305" spans="1:27" s="65" customFormat="1">
      <c r="A305" s="66"/>
      <c r="D305" s="66"/>
      <c r="E305" s="66"/>
      <c r="F305" s="66"/>
      <c r="G305" s="66"/>
      <c r="H305" s="210"/>
      <c r="K305" s="66"/>
      <c r="O305" s="66"/>
      <c r="P305" s="66"/>
      <c r="Q305" s="66"/>
      <c r="R305" s="66"/>
      <c r="S305" s="66"/>
      <c r="T305" s="111"/>
      <c r="U305" s="66"/>
      <c r="V305" s="66"/>
      <c r="W305" s="66"/>
      <c r="X305" s="66"/>
      <c r="Y305" s="66"/>
      <c r="Z305" s="66"/>
      <c r="AA305" s="66"/>
    </row>
    <row r="306" spans="1:27" s="65" customFormat="1">
      <c r="A306" s="66"/>
      <c r="D306" s="66"/>
      <c r="E306" s="66"/>
      <c r="F306" s="66"/>
      <c r="G306" s="66"/>
      <c r="H306" s="210"/>
      <c r="K306" s="66"/>
      <c r="O306" s="66"/>
      <c r="P306" s="66"/>
      <c r="Q306" s="66"/>
      <c r="R306" s="66"/>
      <c r="S306" s="66"/>
      <c r="T306" s="111"/>
      <c r="U306" s="66"/>
      <c r="V306" s="66"/>
      <c r="W306" s="66"/>
      <c r="X306" s="66"/>
      <c r="Y306" s="66"/>
      <c r="Z306" s="66"/>
      <c r="AA306" s="66"/>
    </row>
    <row r="307" spans="1:27" s="65" customFormat="1">
      <c r="A307" s="66"/>
      <c r="D307" s="66"/>
      <c r="E307" s="66"/>
      <c r="F307" s="66"/>
      <c r="G307" s="66"/>
      <c r="H307" s="210"/>
      <c r="K307" s="66"/>
      <c r="O307" s="66"/>
      <c r="P307" s="66"/>
      <c r="Q307" s="66"/>
      <c r="R307" s="66"/>
      <c r="S307" s="66"/>
      <c r="T307" s="111"/>
      <c r="U307" s="66"/>
      <c r="V307" s="66"/>
      <c r="W307" s="66"/>
      <c r="X307" s="66"/>
      <c r="Y307" s="66"/>
      <c r="Z307" s="66"/>
      <c r="AA307" s="66"/>
    </row>
    <row r="308" spans="1:27" s="65" customFormat="1">
      <c r="A308" s="66"/>
      <c r="D308" s="66"/>
      <c r="E308" s="66"/>
      <c r="F308" s="66"/>
      <c r="G308" s="66"/>
      <c r="H308" s="210"/>
      <c r="K308" s="66"/>
      <c r="O308" s="66"/>
      <c r="P308" s="66"/>
      <c r="Q308" s="66"/>
      <c r="R308" s="66"/>
      <c r="S308" s="66"/>
      <c r="T308" s="111"/>
      <c r="U308" s="66"/>
      <c r="V308" s="66"/>
      <c r="W308" s="66"/>
      <c r="X308" s="66"/>
      <c r="Y308" s="66"/>
      <c r="Z308" s="66"/>
      <c r="AA308" s="66"/>
    </row>
    <row r="309" spans="1:27" s="65" customFormat="1">
      <c r="A309" s="66"/>
      <c r="D309" s="66"/>
      <c r="E309" s="66"/>
      <c r="F309" s="66"/>
      <c r="G309" s="66"/>
      <c r="H309" s="210"/>
      <c r="K309" s="66"/>
      <c r="O309" s="66"/>
      <c r="P309" s="66"/>
      <c r="Q309" s="66"/>
      <c r="R309" s="66"/>
      <c r="S309" s="66"/>
      <c r="T309" s="111"/>
      <c r="U309" s="66"/>
      <c r="V309" s="66"/>
      <c r="W309" s="66"/>
      <c r="X309" s="66"/>
      <c r="Y309" s="66"/>
      <c r="Z309" s="66"/>
      <c r="AA309" s="66"/>
    </row>
    <row r="310" spans="1:27" s="65" customFormat="1">
      <c r="A310" s="66"/>
      <c r="D310" s="66"/>
      <c r="E310" s="66"/>
      <c r="F310" s="66"/>
      <c r="G310" s="66"/>
      <c r="H310" s="210"/>
      <c r="K310" s="66"/>
      <c r="O310" s="66"/>
      <c r="P310" s="66"/>
      <c r="Q310" s="66"/>
      <c r="R310" s="66"/>
      <c r="S310" s="66"/>
      <c r="T310" s="111"/>
      <c r="U310" s="66"/>
      <c r="V310" s="66"/>
      <c r="W310" s="66"/>
      <c r="X310" s="66"/>
      <c r="Y310" s="66"/>
      <c r="Z310" s="66"/>
      <c r="AA310" s="66"/>
    </row>
    <row r="311" spans="1:27" s="65" customFormat="1">
      <c r="A311" s="66"/>
      <c r="D311" s="66"/>
      <c r="E311" s="66"/>
      <c r="F311" s="66"/>
      <c r="G311" s="66"/>
      <c r="H311" s="210"/>
      <c r="K311" s="66"/>
      <c r="O311" s="66"/>
      <c r="P311" s="66"/>
      <c r="Q311" s="66"/>
      <c r="R311" s="66"/>
      <c r="S311" s="66"/>
      <c r="T311" s="111"/>
      <c r="U311" s="66"/>
      <c r="V311" s="66"/>
      <c r="W311" s="66"/>
      <c r="X311" s="66"/>
      <c r="Y311" s="66"/>
      <c r="Z311" s="66"/>
      <c r="AA311" s="66"/>
    </row>
    <row r="312" spans="1:27" s="65" customFormat="1">
      <c r="A312" s="66"/>
      <c r="D312" s="66"/>
      <c r="E312" s="66"/>
      <c r="F312" s="66"/>
      <c r="G312" s="66"/>
      <c r="H312" s="210"/>
      <c r="K312" s="66"/>
      <c r="O312" s="66"/>
      <c r="P312" s="66"/>
      <c r="Q312" s="66"/>
      <c r="R312" s="66"/>
      <c r="S312" s="66"/>
      <c r="T312" s="111"/>
      <c r="U312" s="66"/>
      <c r="V312" s="66"/>
      <c r="W312" s="66"/>
      <c r="X312" s="66"/>
      <c r="Y312" s="66"/>
      <c r="Z312" s="66"/>
      <c r="AA312" s="66"/>
    </row>
    <row r="313" spans="1:27" s="65" customFormat="1">
      <c r="A313" s="66"/>
      <c r="D313" s="66"/>
      <c r="E313" s="66"/>
      <c r="F313" s="66"/>
      <c r="G313" s="66"/>
      <c r="H313" s="210"/>
      <c r="K313" s="66"/>
      <c r="O313" s="66"/>
      <c r="P313" s="66"/>
      <c r="Q313" s="66"/>
      <c r="R313" s="66"/>
      <c r="S313" s="66"/>
      <c r="T313" s="111"/>
      <c r="U313" s="66"/>
      <c r="V313" s="66"/>
      <c r="W313" s="66"/>
      <c r="X313" s="66"/>
      <c r="Y313" s="66"/>
      <c r="Z313" s="66"/>
      <c r="AA313" s="66"/>
    </row>
    <row r="314" spans="1:27" s="65" customFormat="1">
      <c r="A314" s="66"/>
      <c r="D314" s="66"/>
      <c r="E314" s="66"/>
      <c r="F314" s="66"/>
      <c r="G314" s="66"/>
      <c r="H314" s="210"/>
      <c r="K314" s="66"/>
      <c r="O314" s="66"/>
      <c r="P314" s="66"/>
      <c r="Q314" s="66"/>
      <c r="R314" s="66"/>
      <c r="S314" s="66"/>
      <c r="T314" s="111"/>
      <c r="U314" s="66"/>
      <c r="V314" s="66"/>
      <c r="W314" s="66"/>
      <c r="X314" s="66"/>
      <c r="Y314" s="66"/>
      <c r="Z314" s="66"/>
      <c r="AA314" s="66"/>
    </row>
    <row r="315" spans="1:27" s="65" customFormat="1">
      <c r="A315" s="66"/>
      <c r="D315" s="66"/>
      <c r="E315" s="66"/>
      <c r="F315" s="66"/>
      <c r="G315" s="66"/>
      <c r="H315" s="210"/>
      <c r="K315" s="66"/>
      <c r="O315" s="66"/>
      <c r="P315" s="66"/>
      <c r="Q315" s="66"/>
      <c r="R315" s="66"/>
      <c r="S315" s="66"/>
      <c r="T315" s="111"/>
      <c r="U315" s="66"/>
      <c r="V315" s="66"/>
      <c r="W315" s="66"/>
      <c r="X315" s="66"/>
      <c r="Y315" s="66"/>
      <c r="Z315" s="66"/>
      <c r="AA315" s="66"/>
    </row>
    <row r="316" spans="1:27" s="65" customFormat="1">
      <c r="A316" s="66"/>
      <c r="D316" s="66"/>
      <c r="E316" s="66"/>
      <c r="F316" s="66"/>
      <c r="G316" s="66"/>
      <c r="H316" s="210"/>
      <c r="K316" s="66"/>
      <c r="O316" s="66"/>
      <c r="P316" s="66"/>
      <c r="Q316" s="66"/>
      <c r="R316" s="66"/>
      <c r="S316" s="66"/>
      <c r="T316" s="111"/>
      <c r="U316" s="66"/>
      <c r="V316" s="66"/>
      <c r="W316" s="66"/>
      <c r="X316" s="66"/>
      <c r="Y316" s="66"/>
      <c r="Z316" s="66"/>
      <c r="AA316" s="66"/>
    </row>
    <row r="317" spans="1:27" s="65" customFormat="1">
      <c r="A317" s="66"/>
      <c r="D317" s="66"/>
      <c r="E317" s="66"/>
      <c r="F317" s="66"/>
      <c r="G317" s="66"/>
      <c r="H317" s="210"/>
      <c r="K317" s="66"/>
      <c r="O317" s="66"/>
      <c r="P317" s="66"/>
      <c r="Q317" s="66"/>
      <c r="R317" s="66"/>
      <c r="S317" s="66"/>
      <c r="T317" s="111"/>
      <c r="U317" s="66"/>
      <c r="V317" s="66"/>
      <c r="W317" s="66"/>
      <c r="X317" s="66"/>
      <c r="Y317" s="66"/>
      <c r="Z317" s="66"/>
      <c r="AA317" s="66"/>
    </row>
    <row r="318" spans="1:27" s="65" customFormat="1">
      <c r="A318" s="66"/>
      <c r="D318" s="66"/>
      <c r="E318" s="66"/>
      <c r="F318" s="66"/>
      <c r="G318" s="66"/>
      <c r="H318" s="210"/>
      <c r="K318" s="66"/>
      <c r="O318" s="66"/>
      <c r="P318" s="66"/>
      <c r="Q318" s="66"/>
      <c r="R318" s="66"/>
      <c r="S318" s="66"/>
      <c r="T318" s="111"/>
      <c r="U318" s="66"/>
      <c r="V318" s="66"/>
      <c r="W318" s="66"/>
      <c r="X318" s="66"/>
      <c r="Y318" s="66"/>
      <c r="Z318" s="66"/>
      <c r="AA318" s="66"/>
    </row>
    <row r="319" spans="1:27" s="65" customFormat="1">
      <c r="A319" s="66"/>
      <c r="D319" s="66"/>
      <c r="E319" s="66"/>
      <c r="F319" s="66"/>
      <c r="G319" s="66"/>
      <c r="H319" s="210"/>
      <c r="K319" s="66"/>
      <c r="O319" s="66"/>
      <c r="P319" s="66"/>
      <c r="Q319" s="66"/>
      <c r="R319" s="66"/>
      <c r="S319" s="66"/>
      <c r="T319" s="111"/>
      <c r="U319" s="66"/>
      <c r="V319" s="66"/>
      <c r="W319" s="66"/>
      <c r="X319" s="66"/>
      <c r="Y319" s="66"/>
      <c r="Z319" s="66"/>
      <c r="AA319" s="66"/>
    </row>
    <row r="320" spans="1:27" s="65" customFormat="1">
      <c r="A320" s="66"/>
      <c r="D320" s="66"/>
      <c r="E320" s="66"/>
      <c r="F320" s="66"/>
      <c r="G320" s="66"/>
      <c r="H320" s="210"/>
      <c r="K320" s="66"/>
      <c r="O320" s="66"/>
      <c r="P320" s="66"/>
      <c r="Q320" s="66"/>
      <c r="R320" s="66"/>
      <c r="S320" s="66"/>
      <c r="T320" s="111"/>
      <c r="U320" s="66"/>
      <c r="V320" s="66"/>
      <c r="W320" s="66"/>
      <c r="X320" s="66"/>
      <c r="Y320" s="66"/>
      <c r="Z320" s="66"/>
      <c r="AA320" s="66"/>
    </row>
    <row r="321" spans="1:27" s="65" customFormat="1">
      <c r="A321" s="66"/>
      <c r="D321" s="66"/>
      <c r="E321" s="66"/>
      <c r="F321" s="66"/>
      <c r="G321" s="66"/>
      <c r="H321" s="210"/>
      <c r="K321" s="66"/>
      <c r="O321" s="66"/>
      <c r="P321" s="66"/>
      <c r="Q321" s="66"/>
      <c r="R321" s="66"/>
      <c r="S321" s="66"/>
      <c r="T321" s="111"/>
      <c r="U321" s="66"/>
      <c r="V321" s="66"/>
      <c r="W321" s="66"/>
      <c r="X321" s="66"/>
      <c r="Y321" s="66"/>
      <c r="Z321" s="66"/>
      <c r="AA321" s="66"/>
    </row>
    <row r="322" spans="1:27" s="65" customFormat="1">
      <c r="A322" s="66"/>
      <c r="D322" s="66"/>
      <c r="E322" s="66"/>
      <c r="F322" s="66"/>
      <c r="G322" s="66"/>
      <c r="H322" s="210"/>
      <c r="K322" s="66"/>
      <c r="O322" s="66"/>
      <c r="P322" s="66"/>
      <c r="Q322" s="66"/>
      <c r="R322" s="66"/>
      <c r="S322" s="66"/>
      <c r="T322" s="111"/>
      <c r="U322" s="66"/>
      <c r="V322" s="66"/>
      <c r="W322" s="66"/>
      <c r="X322" s="66"/>
      <c r="Y322" s="66"/>
      <c r="Z322" s="66"/>
      <c r="AA322" s="66"/>
    </row>
    <row r="323" spans="1:27" s="65" customFormat="1">
      <c r="A323" s="66"/>
      <c r="D323" s="66"/>
      <c r="E323" s="66"/>
      <c r="F323" s="66"/>
      <c r="G323" s="66"/>
      <c r="H323" s="210"/>
      <c r="K323" s="66"/>
      <c r="O323" s="66"/>
      <c r="P323" s="66"/>
      <c r="Q323" s="66"/>
      <c r="R323" s="66"/>
      <c r="S323" s="66"/>
      <c r="T323" s="111"/>
      <c r="U323" s="66"/>
      <c r="V323" s="66"/>
      <c r="W323" s="66"/>
      <c r="X323" s="66"/>
      <c r="Y323" s="66"/>
      <c r="Z323" s="66"/>
      <c r="AA323" s="66"/>
    </row>
    <row r="324" spans="1:27" s="65" customFormat="1">
      <c r="A324" s="66"/>
      <c r="D324" s="66"/>
      <c r="E324" s="66"/>
      <c r="F324" s="66"/>
      <c r="G324" s="66"/>
      <c r="H324" s="210"/>
      <c r="K324" s="66"/>
      <c r="O324" s="66"/>
      <c r="P324" s="66"/>
      <c r="Q324" s="66"/>
      <c r="R324" s="66"/>
      <c r="S324" s="66"/>
      <c r="T324" s="111"/>
      <c r="U324" s="66"/>
      <c r="V324" s="66"/>
      <c r="W324" s="66"/>
      <c r="X324" s="66"/>
      <c r="Y324" s="66"/>
      <c r="Z324" s="66"/>
      <c r="AA324" s="66"/>
    </row>
    <row r="325" spans="1:27" s="65" customFormat="1">
      <c r="A325" s="66"/>
      <c r="D325" s="66"/>
      <c r="E325" s="66"/>
      <c r="F325" s="66"/>
      <c r="G325" s="66"/>
      <c r="H325" s="210"/>
      <c r="K325" s="66"/>
      <c r="O325" s="66"/>
      <c r="P325" s="66"/>
      <c r="Q325" s="66"/>
      <c r="R325" s="66"/>
      <c r="S325" s="66"/>
      <c r="T325" s="111"/>
      <c r="U325" s="66"/>
      <c r="V325" s="66"/>
      <c r="W325" s="66"/>
      <c r="X325" s="66"/>
      <c r="Y325" s="66"/>
      <c r="Z325" s="66"/>
      <c r="AA325" s="66"/>
    </row>
    <row r="326" spans="1:27" s="65" customFormat="1">
      <c r="A326" s="66"/>
      <c r="D326" s="66"/>
      <c r="E326" s="66"/>
      <c r="F326" s="66"/>
      <c r="G326" s="66"/>
      <c r="H326" s="210"/>
      <c r="K326" s="66"/>
      <c r="O326" s="66"/>
      <c r="P326" s="66"/>
      <c r="Q326" s="66"/>
      <c r="R326" s="66"/>
      <c r="S326" s="66"/>
      <c r="T326" s="111"/>
      <c r="U326" s="66"/>
      <c r="V326" s="66"/>
      <c r="W326" s="66"/>
      <c r="X326" s="66"/>
      <c r="Y326" s="66"/>
      <c r="Z326" s="66"/>
      <c r="AA326" s="66"/>
    </row>
    <row r="327" spans="1:27" s="65" customFormat="1">
      <c r="A327" s="66"/>
      <c r="D327" s="66"/>
      <c r="E327" s="66"/>
      <c r="F327" s="66"/>
      <c r="G327" s="66"/>
      <c r="H327" s="210"/>
      <c r="K327" s="66"/>
      <c r="O327" s="66"/>
      <c r="P327" s="66"/>
      <c r="Q327" s="66"/>
      <c r="R327" s="66"/>
      <c r="S327" s="66"/>
      <c r="T327" s="111"/>
      <c r="U327" s="66"/>
      <c r="V327" s="66"/>
      <c r="W327" s="66"/>
      <c r="X327" s="66"/>
      <c r="Y327" s="66"/>
      <c r="Z327" s="66"/>
      <c r="AA327" s="66"/>
    </row>
    <row r="328" spans="1:27" s="65" customFormat="1">
      <c r="A328" s="66"/>
      <c r="D328" s="66"/>
      <c r="E328" s="66"/>
      <c r="F328" s="66"/>
      <c r="G328" s="66"/>
      <c r="H328" s="210"/>
      <c r="K328" s="66"/>
      <c r="O328" s="66"/>
      <c r="P328" s="66"/>
      <c r="Q328" s="66"/>
      <c r="R328" s="66"/>
      <c r="S328" s="66"/>
      <c r="T328" s="111"/>
      <c r="U328" s="66"/>
      <c r="V328" s="66"/>
      <c r="W328" s="66"/>
      <c r="X328" s="66"/>
      <c r="Y328" s="66"/>
      <c r="Z328" s="66"/>
      <c r="AA328" s="66"/>
    </row>
    <row r="329" spans="1:27" s="65" customFormat="1">
      <c r="A329" s="66"/>
      <c r="D329" s="66"/>
      <c r="E329" s="66"/>
      <c r="F329" s="66"/>
      <c r="G329" s="66"/>
      <c r="H329" s="210"/>
      <c r="K329" s="66"/>
      <c r="O329" s="66"/>
      <c r="P329" s="66"/>
      <c r="Q329" s="66"/>
      <c r="R329" s="66"/>
      <c r="S329" s="66"/>
      <c r="T329" s="111"/>
      <c r="U329" s="66"/>
      <c r="V329" s="66"/>
      <c r="W329" s="66"/>
      <c r="X329" s="66"/>
      <c r="Y329" s="66"/>
      <c r="Z329" s="66"/>
      <c r="AA329" s="66"/>
    </row>
    <row r="330" spans="1:27" s="65" customFormat="1">
      <c r="A330" s="66"/>
      <c r="D330" s="66"/>
      <c r="E330" s="66"/>
      <c r="F330" s="66"/>
      <c r="G330" s="66"/>
      <c r="H330" s="210"/>
      <c r="K330" s="66"/>
      <c r="O330" s="66"/>
      <c r="P330" s="66"/>
      <c r="Q330" s="66"/>
      <c r="R330" s="66"/>
      <c r="S330" s="66"/>
      <c r="T330" s="111"/>
      <c r="U330" s="66"/>
      <c r="V330" s="66"/>
      <c r="W330" s="66"/>
      <c r="X330" s="66"/>
      <c r="Y330" s="66"/>
      <c r="Z330" s="66"/>
      <c r="AA330" s="66"/>
    </row>
    <row r="331" spans="1:27" s="65" customFormat="1">
      <c r="A331" s="66"/>
      <c r="D331" s="66"/>
      <c r="E331" s="66"/>
      <c r="F331" s="66"/>
      <c r="G331" s="66"/>
      <c r="H331" s="210"/>
      <c r="K331" s="66"/>
      <c r="O331" s="66"/>
      <c r="P331" s="66"/>
      <c r="Q331" s="66"/>
      <c r="R331" s="66"/>
      <c r="S331" s="66"/>
      <c r="T331" s="111"/>
      <c r="U331" s="66"/>
      <c r="V331" s="66"/>
      <c r="W331" s="66"/>
      <c r="X331" s="66"/>
      <c r="Y331" s="66"/>
      <c r="Z331" s="66"/>
      <c r="AA331" s="66"/>
    </row>
    <row r="332" spans="1:27" s="65" customFormat="1">
      <c r="A332" s="66"/>
      <c r="D332" s="66"/>
      <c r="E332" s="66"/>
      <c r="F332" s="66"/>
      <c r="G332" s="66"/>
      <c r="H332" s="210"/>
      <c r="K332" s="66"/>
      <c r="O332" s="66"/>
      <c r="P332" s="66"/>
      <c r="Q332" s="66"/>
      <c r="R332" s="66"/>
      <c r="S332" s="66"/>
      <c r="T332" s="111"/>
      <c r="U332" s="66"/>
      <c r="V332" s="66"/>
      <c r="W332" s="66"/>
      <c r="X332" s="66"/>
      <c r="Y332" s="66"/>
      <c r="Z332" s="66"/>
      <c r="AA332" s="66"/>
    </row>
    <row r="333" spans="1:27" s="65" customFormat="1">
      <c r="A333" s="66"/>
      <c r="D333" s="66"/>
      <c r="E333" s="66"/>
      <c r="F333" s="66"/>
      <c r="G333" s="66"/>
      <c r="H333" s="210"/>
      <c r="K333" s="66"/>
      <c r="O333" s="66"/>
      <c r="P333" s="66"/>
      <c r="Q333" s="66"/>
      <c r="R333" s="66"/>
      <c r="S333" s="66"/>
      <c r="T333" s="111"/>
      <c r="U333" s="66"/>
      <c r="V333" s="66"/>
      <c r="W333" s="66"/>
      <c r="X333" s="66"/>
      <c r="Y333" s="66"/>
      <c r="Z333" s="66"/>
      <c r="AA333" s="66"/>
    </row>
    <row r="334" spans="1:27" s="65" customFormat="1">
      <c r="A334" s="66"/>
      <c r="D334" s="66"/>
      <c r="E334" s="66"/>
      <c r="F334" s="66"/>
      <c r="G334" s="66"/>
      <c r="H334" s="210"/>
      <c r="K334" s="66"/>
      <c r="O334" s="66"/>
      <c r="P334" s="66"/>
      <c r="Q334" s="66"/>
      <c r="R334" s="66"/>
      <c r="S334" s="66"/>
      <c r="T334" s="111"/>
      <c r="U334" s="66"/>
      <c r="V334" s="66"/>
      <c r="W334" s="66"/>
      <c r="X334" s="66"/>
      <c r="Y334" s="66"/>
      <c r="Z334" s="66"/>
      <c r="AA334" s="66"/>
    </row>
    <row r="335" spans="1:27" s="65" customFormat="1">
      <c r="A335" s="66"/>
      <c r="D335" s="66"/>
      <c r="E335" s="66"/>
      <c r="F335" s="66"/>
      <c r="G335" s="66"/>
      <c r="H335" s="210"/>
      <c r="K335" s="66"/>
      <c r="O335" s="66"/>
      <c r="P335" s="66"/>
      <c r="Q335" s="66"/>
      <c r="R335" s="66"/>
      <c r="S335" s="66"/>
      <c r="T335" s="111"/>
      <c r="U335" s="66"/>
      <c r="V335" s="66"/>
      <c r="W335" s="66"/>
      <c r="X335" s="66"/>
      <c r="Y335" s="66"/>
      <c r="Z335" s="66"/>
      <c r="AA335" s="66"/>
    </row>
    <row r="336" spans="1:27" s="65" customFormat="1">
      <c r="A336" s="66"/>
      <c r="D336" s="66"/>
      <c r="E336" s="66"/>
      <c r="F336" s="66"/>
      <c r="G336" s="66"/>
      <c r="H336" s="210"/>
      <c r="K336" s="66"/>
      <c r="O336" s="66"/>
      <c r="P336" s="66"/>
      <c r="Q336" s="66"/>
      <c r="R336" s="66"/>
      <c r="S336" s="66"/>
      <c r="T336" s="111"/>
      <c r="U336" s="66"/>
      <c r="V336" s="66"/>
      <c r="W336" s="66"/>
      <c r="X336" s="66"/>
      <c r="Y336" s="66"/>
      <c r="Z336" s="66"/>
      <c r="AA336" s="66"/>
    </row>
    <row r="337" spans="1:27" s="65" customFormat="1">
      <c r="A337" s="66"/>
      <c r="D337" s="66"/>
      <c r="E337" s="66"/>
      <c r="F337" s="66"/>
      <c r="G337" s="66"/>
      <c r="H337" s="210"/>
      <c r="K337" s="66"/>
      <c r="O337" s="66"/>
      <c r="P337" s="66"/>
      <c r="Q337" s="66"/>
      <c r="R337" s="66"/>
      <c r="S337" s="66"/>
      <c r="T337" s="111"/>
      <c r="U337" s="66"/>
      <c r="V337" s="66"/>
      <c r="W337" s="66"/>
      <c r="X337" s="66"/>
      <c r="Y337" s="66"/>
      <c r="Z337" s="66"/>
      <c r="AA337" s="66"/>
    </row>
    <row r="338" spans="1:27" s="65" customFormat="1">
      <c r="A338" s="66"/>
      <c r="D338" s="66"/>
      <c r="E338" s="66"/>
      <c r="F338" s="66"/>
      <c r="G338" s="66"/>
      <c r="H338" s="210"/>
      <c r="K338" s="66"/>
      <c r="O338" s="66"/>
      <c r="P338" s="66"/>
      <c r="Q338" s="66"/>
      <c r="R338" s="66"/>
      <c r="S338" s="66"/>
      <c r="T338" s="111"/>
      <c r="U338" s="66"/>
      <c r="V338" s="66"/>
      <c r="W338" s="66"/>
      <c r="X338" s="66"/>
      <c r="Y338" s="66"/>
      <c r="Z338" s="66"/>
      <c r="AA338" s="66"/>
    </row>
    <row r="339" spans="1:27" s="65" customFormat="1">
      <c r="A339" s="66"/>
      <c r="D339" s="66"/>
      <c r="E339" s="66"/>
      <c r="F339" s="66"/>
      <c r="G339" s="66"/>
      <c r="H339" s="210"/>
      <c r="K339" s="66"/>
      <c r="O339" s="66"/>
      <c r="P339" s="66"/>
      <c r="Q339" s="66"/>
      <c r="R339" s="66"/>
      <c r="S339" s="66"/>
      <c r="T339" s="111"/>
      <c r="U339" s="66"/>
      <c r="V339" s="66"/>
      <c r="W339" s="66"/>
      <c r="X339" s="66"/>
      <c r="Y339" s="66"/>
      <c r="Z339" s="66"/>
      <c r="AA339" s="66"/>
    </row>
    <row r="340" spans="1:27" s="65" customFormat="1">
      <c r="A340" s="66"/>
      <c r="D340" s="66"/>
      <c r="E340" s="66"/>
      <c r="F340" s="66"/>
      <c r="G340" s="66"/>
      <c r="H340" s="210"/>
      <c r="K340" s="66"/>
      <c r="O340" s="66"/>
      <c r="P340" s="66"/>
      <c r="Q340" s="66"/>
      <c r="R340" s="66"/>
      <c r="S340" s="66"/>
      <c r="T340" s="111"/>
      <c r="U340" s="66"/>
      <c r="V340" s="66"/>
      <c r="W340" s="66"/>
      <c r="X340" s="66"/>
      <c r="Y340" s="66"/>
      <c r="Z340" s="66"/>
      <c r="AA340" s="66"/>
    </row>
    <row r="341" spans="1:27" s="65" customFormat="1">
      <c r="A341" s="66"/>
      <c r="D341" s="66"/>
      <c r="E341" s="66"/>
      <c r="F341" s="66"/>
      <c r="G341" s="66"/>
      <c r="H341" s="210"/>
      <c r="K341" s="66"/>
      <c r="O341" s="66"/>
      <c r="P341" s="66"/>
      <c r="Q341" s="66"/>
      <c r="R341" s="66"/>
      <c r="S341" s="66"/>
      <c r="T341" s="111"/>
      <c r="U341" s="66"/>
      <c r="V341" s="66"/>
      <c r="W341" s="66"/>
      <c r="X341" s="66"/>
      <c r="Y341" s="66"/>
      <c r="Z341" s="66"/>
      <c r="AA341" s="66"/>
    </row>
    <row r="342" spans="1:27" s="65" customFormat="1">
      <c r="A342" s="66"/>
      <c r="D342" s="66"/>
      <c r="E342" s="66"/>
      <c r="F342" s="66"/>
      <c r="G342" s="66"/>
      <c r="H342" s="210"/>
      <c r="K342" s="66"/>
      <c r="O342" s="66"/>
      <c r="P342" s="66"/>
      <c r="Q342" s="66"/>
      <c r="R342" s="66"/>
      <c r="S342" s="66"/>
      <c r="T342" s="111"/>
      <c r="U342" s="66"/>
      <c r="V342" s="66"/>
      <c r="W342" s="66"/>
      <c r="X342" s="66"/>
      <c r="Y342" s="66"/>
      <c r="Z342" s="66"/>
      <c r="AA342" s="66"/>
    </row>
    <row r="343" spans="1:27" s="65" customFormat="1">
      <c r="A343" s="66"/>
      <c r="D343" s="66"/>
      <c r="E343" s="66"/>
      <c r="F343" s="66"/>
      <c r="G343" s="66"/>
      <c r="H343" s="210"/>
      <c r="K343" s="66"/>
      <c r="O343" s="66"/>
      <c r="P343" s="66"/>
      <c r="Q343" s="66"/>
      <c r="R343" s="66"/>
      <c r="S343" s="66"/>
      <c r="T343" s="111"/>
      <c r="U343" s="66"/>
      <c r="V343" s="66"/>
      <c r="W343" s="66"/>
      <c r="X343" s="66"/>
      <c r="Y343" s="66"/>
      <c r="Z343" s="66"/>
      <c r="AA343" s="66"/>
    </row>
    <row r="344" spans="1:27" s="65" customFormat="1">
      <c r="A344" s="66"/>
      <c r="D344" s="66"/>
      <c r="E344" s="66"/>
      <c r="F344" s="66"/>
      <c r="G344" s="66"/>
      <c r="H344" s="210"/>
      <c r="K344" s="66"/>
      <c r="O344" s="66"/>
      <c r="P344" s="66"/>
      <c r="Q344" s="66"/>
      <c r="R344" s="66"/>
      <c r="S344" s="66"/>
      <c r="T344" s="111"/>
      <c r="U344" s="66"/>
      <c r="V344" s="66"/>
      <c r="W344" s="66"/>
      <c r="X344" s="66"/>
      <c r="Y344" s="66"/>
      <c r="Z344" s="66"/>
      <c r="AA344" s="66"/>
    </row>
    <row r="345" spans="1:27" s="65" customFormat="1">
      <c r="A345" s="66"/>
      <c r="D345" s="66"/>
      <c r="E345" s="66"/>
      <c r="F345" s="66"/>
      <c r="G345" s="66"/>
      <c r="H345" s="210"/>
      <c r="K345" s="66"/>
      <c r="O345" s="66"/>
      <c r="P345" s="66"/>
      <c r="Q345" s="66"/>
      <c r="R345" s="66"/>
      <c r="S345" s="66"/>
      <c r="T345" s="111"/>
      <c r="U345" s="66"/>
      <c r="V345" s="66"/>
      <c r="W345" s="66"/>
      <c r="X345" s="66"/>
      <c r="Y345" s="66"/>
      <c r="Z345" s="66"/>
      <c r="AA345" s="66"/>
    </row>
    <row r="346" spans="1:27" s="65" customFormat="1">
      <c r="A346" s="66"/>
      <c r="D346" s="66"/>
      <c r="E346" s="66"/>
      <c r="F346" s="66"/>
      <c r="G346" s="66"/>
      <c r="H346" s="210"/>
      <c r="K346" s="66"/>
      <c r="O346" s="66"/>
      <c r="P346" s="66"/>
      <c r="Q346" s="66"/>
      <c r="R346" s="66"/>
      <c r="S346" s="66"/>
      <c r="T346" s="111"/>
      <c r="U346" s="66"/>
      <c r="V346" s="66"/>
      <c r="W346" s="66"/>
      <c r="X346" s="66"/>
      <c r="Y346" s="66"/>
      <c r="Z346" s="66"/>
      <c r="AA346" s="66"/>
    </row>
    <row r="347" spans="1:27" s="65" customFormat="1">
      <c r="A347" s="66"/>
      <c r="D347" s="66"/>
      <c r="E347" s="66"/>
      <c r="F347" s="66"/>
      <c r="G347" s="66"/>
      <c r="H347" s="210"/>
      <c r="K347" s="66"/>
      <c r="O347" s="66"/>
      <c r="P347" s="66"/>
      <c r="Q347" s="66"/>
      <c r="R347" s="66"/>
      <c r="S347" s="66"/>
      <c r="T347" s="111"/>
      <c r="U347" s="66"/>
      <c r="V347" s="66"/>
      <c r="W347" s="66"/>
      <c r="X347" s="66"/>
      <c r="Y347" s="66"/>
      <c r="Z347" s="66"/>
      <c r="AA347" s="66"/>
    </row>
    <row r="348" spans="1:27" s="65" customFormat="1">
      <c r="A348" s="66"/>
      <c r="D348" s="66"/>
      <c r="E348" s="66"/>
      <c r="F348" s="66"/>
      <c r="G348" s="66"/>
      <c r="H348" s="210"/>
      <c r="K348" s="66"/>
      <c r="O348" s="66"/>
      <c r="P348" s="66"/>
      <c r="Q348" s="66"/>
      <c r="R348" s="66"/>
      <c r="S348" s="66"/>
      <c r="T348" s="111"/>
      <c r="U348" s="66"/>
      <c r="V348" s="66"/>
      <c r="W348" s="66"/>
      <c r="X348" s="66"/>
      <c r="Y348" s="66"/>
      <c r="Z348" s="66"/>
      <c r="AA348" s="66"/>
    </row>
    <row r="349" spans="1:27" s="65" customFormat="1">
      <c r="A349" s="66"/>
      <c r="D349" s="66"/>
      <c r="E349" s="66"/>
      <c r="F349" s="66"/>
      <c r="G349" s="66"/>
      <c r="H349" s="210"/>
      <c r="K349" s="66"/>
      <c r="O349" s="66"/>
      <c r="P349" s="66"/>
      <c r="Q349" s="66"/>
      <c r="R349" s="66"/>
      <c r="S349" s="66"/>
      <c r="T349" s="111"/>
      <c r="U349" s="66"/>
      <c r="V349" s="66"/>
      <c r="W349" s="66"/>
      <c r="X349" s="66"/>
      <c r="Y349" s="66"/>
      <c r="Z349" s="66"/>
      <c r="AA349" s="66"/>
    </row>
    <row r="350" spans="1:27" s="65" customFormat="1">
      <c r="A350" s="66"/>
      <c r="D350" s="66"/>
      <c r="E350" s="66"/>
      <c r="F350" s="66"/>
      <c r="G350" s="66"/>
      <c r="H350" s="210"/>
      <c r="K350" s="66"/>
      <c r="O350" s="66"/>
      <c r="P350" s="66"/>
      <c r="Q350" s="66"/>
      <c r="R350" s="66"/>
      <c r="S350" s="66"/>
      <c r="T350" s="111"/>
      <c r="U350" s="66"/>
      <c r="V350" s="66"/>
      <c r="W350" s="66"/>
      <c r="X350" s="66"/>
      <c r="Y350" s="66"/>
      <c r="Z350" s="66"/>
      <c r="AA350" s="66"/>
    </row>
    <row r="351" spans="1:27" s="65" customFormat="1">
      <c r="A351" s="66"/>
      <c r="D351" s="66"/>
      <c r="E351" s="66"/>
      <c r="F351" s="66"/>
      <c r="G351" s="66"/>
      <c r="H351" s="210"/>
      <c r="K351" s="66"/>
      <c r="O351" s="66"/>
      <c r="P351" s="66"/>
      <c r="Q351" s="66"/>
      <c r="R351" s="66"/>
      <c r="S351" s="66"/>
      <c r="T351" s="111"/>
      <c r="U351" s="66"/>
      <c r="V351" s="66"/>
      <c r="W351" s="66"/>
      <c r="X351" s="66"/>
      <c r="Y351" s="66"/>
      <c r="Z351" s="66"/>
      <c r="AA351" s="66"/>
    </row>
    <row r="352" spans="1:27" s="65" customFormat="1">
      <c r="A352" s="66"/>
      <c r="D352" s="66"/>
      <c r="E352" s="66"/>
      <c r="F352" s="66"/>
      <c r="G352" s="66"/>
      <c r="H352" s="210"/>
      <c r="K352" s="66"/>
      <c r="O352" s="66"/>
      <c r="P352" s="66"/>
      <c r="Q352" s="66"/>
      <c r="R352" s="66"/>
      <c r="S352" s="66"/>
      <c r="T352" s="111"/>
      <c r="U352" s="66"/>
      <c r="V352" s="66"/>
      <c r="W352" s="66"/>
      <c r="X352" s="66"/>
      <c r="Y352" s="66"/>
      <c r="Z352" s="66"/>
      <c r="AA352" s="66"/>
    </row>
    <row r="353" spans="1:27" s="65" customFormat="1">
      <c r="A353" s="66"/>
      <c r="D353" s="66"/>
      <c r="E353" s="66"/>
      <c r="F353" s="66"/>
      <c r="G353" s="66"/>
      <c r="H353" s="210"/>
      <c r="K353" s="66"/>
      <c r="O353" s="66"/>
      <c r="P353" s="66"/>
      <c r="Q353" s="66"/>
      <c r="R353" s="66"/>
      <c r="S353" s="66"/>
      <c r="T353" s="111"/>
      <c r="U353" s="66"/>
      <c r="V353" s="66"/>
      <c r="W353" s="66"/>
      <c r="X353" s="66"/>
      <c r="Y353" s="66"/>
      <c r="Z353" s="66"/>
      <c r="AA353" s="66"/>
    </row>
    <row r="354" spans="1:27" s="65" customFormat="1">
      <c r="A354" s="66"/>
      <c r="D354" s="66"/>
      <c r="E354" s="66"/>
      <c r="F354" s="66"/>
      <c r="G354" s="66"/>
      <c r="H354" s="210"/>
      <c r="K354" s="66"/>
      <c r="O354" s="66"/>
      <c r="P354" s="66"/>
      <c r="Q354" s="66"/>
      <c r="R354" s="66"/>
      <c r="S354" s="66"/>
      <c r="T354" s="111"/>
      <c r="U354" s="66"/>
      <c r="V354" s="66"/>
      <c r="W354" s="66"/>
      <c r="X354" s="66"/>
      <c r="Y354" s="66"/>
      <c r="Z354" s="66"/>
      <c r="AA354" s="66"/>
    </row>
    <row r="355" spans="1:27" s="65" customFormat="1">
      <c r="A355" s="66"/>
      <c r="D355" s="66"/>
      <c r="E355" s="66"/>
      <c r="F355" s="66"/>
      <c r="G355" s="66"/>
      <c r="H355" s="210"/>
      <c r="K355" s="66"/>
      <c r="O355" s="66"/>
      <c r="P355" s="66"/>
      <c r="Q355" s="66"/>
      <c r="R355" s="66"/>
      <c r="S355" s="66"/>
      <c r="T355" s="111"/>
      <c r="U355" s="66"/>
      <c r="V355" s="66"/>
      <c r="W355" s="66"/>
      <c r="X355" s="66"/>
      <c r="Y355" s="66"/>
      <c r="Z355" s="66"/>
      <c r="AA355" s="66"/>
    </row>
    <row r="356" spans="1:27" s="65" customFormat="1">
      <c r="A356" s="66"/>
      <c r="D356" s="66"/>
      <c r="E356" s="66"/>
      <c r="F356" s="66"/>
      <c r="G356" s="66"/>
      <c r="H356" s="210"/>
      <c r="K356" s="66"/>
      <c r="O356" s="66"/>
      <c r="P356" s="66"/>
      <c r="Q356" s="66"/>
      <c r="R356" s="66"/>
      <c r="S356" s="66"/>
      <c r="T356" s="111"/>
      <c r="U356" s="66"/>
      <c r="V356" s="66"/>
      <c r="W356" s="66"/>
      <c r="X356" s="66"/>
      <c r="Y356" s="66"/>
      <c r="Z356" s="66"/>
      <c r="AA356" s="66"/>
    </row>
    <row r="357" spans="1:27" s="65" customFormat="1">
      <c r="A357" s="66"/>
      <c r="D357" s="66"/>
      <c r="E357" s="66"/>
      <c r="F357" s="66"/>
      <c r="G357" s="66"/>
      <c r="H357" s="210"/>
      <c r="K357" s="66"/>
      <c r="O357" s="66"/>
      <c r="P357" s="66"/>
      <c r="Q357" s="66"/>
      <c r="R357" s="66"/>
      <c r="S357" s="66"/>
      <c r="T357" s="111"/>
      <c r="U357" s="66"/>
      <c r="V357" s="66"/>
      <c r="W357" s="66"/>
      <c r="X357" s="66"/>
      <c r="Y357" s="66"/>
      <c r="Z357" s="66"/>
      <c r="AA357" s="66"/>
    </row>
    <row r="358" spans="1:27" s="65" customFormat="1">
      <c r="A358" s="66"/>
      <c r="D358" s="66"/>
      <c r="E358" s="66"/>
      <c r="F358" s="66"/>
      <c r="G358" s="66"/>
      <c r="H358" s="210"/>
      <c r="K358" s="66"/>
      <c r="O358" s="66"/>
      <c r="P358" s="66"/>
      <c r="Q358" s="66"/>
      <c r="R358" s="66"/>
      <c r="S358" s="66"/>
      <c r="T358" s="111"/>
      <c r="U358" s="66"/>
      <c r="V358" s="66"/>
      <c r="W358" s="66"/>
      <c r="X358" s="66"/>
      <c r="Y358" s="66"/>
      <c r="Z358" s="66"/>
      <c r="AA358" s="66"/>
    </row>
    <row r="359" spans="1:27" s="65" customFormat="1">
      <c r="A359" s="66"/>
      <c r="D359" s="66"/>
      <c r="E359" s="66"/>
      <c r="F359" s="66"/>
      <c r="G359" s="66"/>
      <c r="H359" s="210"/>
      <c r="K359" s="66"/>
      <c r="O359" s="66"/>
      <c r="P359" s="66"/>
      <c r="Q359" s="66"/>
      <c r="R359" s="66"/>
      <c r="S359" s="66"/>
      <c r="T359" s="111"/>
      <c r="U359" s="66"/>
      <c r="V359" s="66"/>
      <c r="W359" s="66"/>
      <c r="X359" s="66"/>
      <c r="Y359" s="66"/>
      <c r="Z359" s="66"/>
      <c r="AA359" s="66"/>
    </row>
    <row r="360" spans="1:27" s="65" customFormat="1">
      <c r="A360" s="66"/>
      <c r="D360" s="66"/>
      <c r="E360" s="66"/>
      <c r="F360" s="66"/>
      <c r="G360" s="66"/>
      <c r="H360" s="210"/>
      <c r="K360" s="66"/>
      <c r="O360" s="66"/>
      <c r="P360" s="66"/>
      <c r="Q360" s="66"/>
      <c r="R360" s="66"/>
      <c r="S360" s="66"/>
      <c r="T360" s="111"/>
      <c r="U360" s="66"/>
      <c r="V360" s="66"/>
      <c r="W360" s="66"/>
      <c r="X360" s="66"/>
      <c r="Y360" s="66"/>
      <c r="Z360" s="66"/>
      <c r="AA360" s="66"/>
    </row>
    <row r="361" spans="1:27" s="65" customFormat="1">
      <c r="A361" s="66"/>
      <c r="D361" s="66"/>
      <c r="E361" s="66"/>
      <c r="F361" s="66"/>
      <c r="G361" s="66"/>
      <c r="H361" s="210"/>
      <c r="K361" s="66"/>
      <c r="O361" s="66"/>
      <c r="P361" s="66"/>
      <c r="Q361" s="66"/>
      <c r="R361" s="66"/>
      <c r="S361" s="66"/>
      <c r="T361" s="111"/>
      <c r="U361" s="66"/>
      <c r="V361" s="66"/>
      <c r="W361" s="66"/>
      <c r="X361" s="66"/>
      <c r="Y361" s="66"/>
      <c r="Z361" s="66"/>
      <c r="AA361" s="66"/>
    </row>
    <row r="362" spans="1:27" s="65" customFormat="1">
      <c r="A362" s="66"/>
      <c r="D362" s="66"/>
      <c r="E362" s="66"/>
      <c r="F362" s="66"/>
      <c r="G362" s="66"/>
      <c r="H362" s="210"/>
      <c r="K362" s="66"/>
      <c r="O362" s="66"/>
      <c r="P362" s="66"/>
      <c r="Q362" s="66"/>
      <c r="R362" s="66"/>
      <c r="S362" s="66"/>
      <c r="T362" s="111"/>
      <c r="U362" s="66"/>
      <c r="V362" s="66"/>
      <c r="W362" s="66"/>
      <c r="X362" s="66"/>
      <c r="Y362" s="66"/>
      <c r="Z362" s="66"/>
      <c r="AA362" s="66"/>
    </row>
    <row r="363" spans="1:27" s="65" customFormat="1">
      <c r="A363" s="66"/>
      <c r="D363" s="66"/>
      <c r="E363" s="66"/>
      <c r="F363" s="66"/>
      <c r="G363" s="66"/>
      <c r="H363" s="210"/>
      <c r="K363" s="66"/>
      <c r="O363" s="66"/>
      <c r="P363" s="66"/>
      <c r="Q363" s="66"/>
      <c r="R363" s="66"/>
      <c r="S363" s="66"/>
      <c r="T363" s="111"/>
      <c r="U363" s="66"/>
      <c r="V363" s="66"/>
      <c r="W363" s="66"/>
      <c r="X363" s="66"/>
      <c r="Y363" s="66"/>
      <c r="Z363" s="66"/>
      <c r="AA363" s="66"/>
    </row>
    <row r="364" spans="1:27" s="65" customFormat="1">
      <c r="A364" s="66"/>
      <c r="D364" s="66"/>
      <c r="E364" s="66"/>
      <c r="F364" s="66"/>
      <c r="G364" s="66"/>
      <c r="H364" s="210"/>
      <c r="K364" s="66"/>
      <c r="O364" s="66"/>
      <c r="P364" s="66"/>
      <c r="Q364" s="66"/>
      <c r="R364" s="66"/>
      <c r="S364" s="66"/>
      <c r="T364" s="111"/>
      <c r="U364" s="66"/>
      <c r="V364" s="66"/>
      <c r="W364" s="66"/>
      <c r="X364" s="66"/>
      <c r="Y364" s="66"/>
      <c r="Z364" s="66"/>
      <c r="AA364" s="66"/>
    </row>
    <row r="365" spans="1:27" s="65" customFormat="1">
      <c r="A365" s="66"/>
      <c r="D365" s="66"/>
      <c r="E365" s="66"/>
      <c r="F365" s="66"/>
      <c r="G365" s="66"/>
      <c r="H365" s="210"/>
      <c r="K365" s="66"/>
      <c r="O365" s="66"/>
      <c r="P365" s="66"/>
      <c r="Q365" s="66"/>
      <c r="R365" s="66"/>
      <c r="S365" s="66"/>
      <c r="T365" s="111"/>
      <c r="U365" s="66"/>
      <c r="V365" s="66"/>
      <c r="W365" s="66"/>
      <c r="X365" s="66"/>
      <c r="Y365" s="66"/>
      <c r="Z365" s="66"/>
      <c r="AA365" s="66"/>
    </row>
    <row r="366" spans="1:27" s="65" customFormat="1">
      <c r="A366" s="66"/>
      <c r="D366" s="66"/>
      <c r="E366" s="66"/>
      <c r="F366" s="66"/>
      <c r="G366" s="66"/>
      <c r="H366" s="210"/>
      <c r="K366" s="66"/>
      <c r="O366" s="66"/>
      <c r="P366" s="66"/>
      <c r="Q366" s="66"/>
      <c r="R366" s="66"/>
      <c r="S366" s="66"/>
      <c r="T366" s="111"/>
      <c r="U366" s="66"/>
      <c r="V366" s="66"/>
      <c r="W366" s="66"/>
      <c r="X366" s="66"/>
      <c r="Y366" s="66"/>
      <c r="Z366" s="66"/>
      <c r="AA366" s="66"/>
    </row>
    <row r="367" spans="1:27" s="65" customFormat="1">
      <c r="A367" s="66"/>
      <c r="D367" s="66"/>
      <c r="E367" s="66"/>
      <c r="F367" s="66"/>
      <c r="G367" s="66"/>
      <c r="H367" s="210"/>
      <c r="K367" s="66"/>
      <c r="O367" s="66"/>
      <c r="P367" s="66"/>
      <c r="Q367" s="66"/>
      <c r="R367" s="66"/>
      <c r="S367" s="66"/>
      <c r="T367" s="111"/>
      <c r="U367" s="66"/>
      <c r="V367" s="66"/>
      <c r="W367" s="66"/>
      <c r="X367" s="66"/>
      <c r="Y367" s="66"/>
      <c r="Z367" s="66"/>
      <c r="AA367" s="66"/>
    </row>
    <row r="368" spans="1:27" s="65" customFormat="1">
      <c r="A368" s="66"/>
      <c r="D368" s="66"/>
      <c r="E368" s="66"/>
      <c r="F368" s="66"/>
      <c r="G368" s="66"/>
      <c r="H368" s="210"/>
      <c r="K368" s="66"/>
      <c r="O368" s="66"/>
      <c r="P368" s="66"/>
      <c r="Q368" s="66"/>
      <c r="R368" s="66"/>
      <c r="S368" s="66"/>
      <c r="T368" s="111"/>
      <c r="U368" s="66"/>
      <c r="V368" s="66"/>
      <c r="W368" s="66"/>
      <c r="X368" s="66"/>
      <c r="Y368" s="66"/>
      <c r="Z368" s="66"/>
      <c r="AA368" s="66"/>
    </row>
    <row r="369" spans="1:27" s="65" customFormat="1">
      <c r="A369" s="66"/>
      <c r="D369" s="66"/>
      <c r="E369" s="66"/>
      <c r="F369" s="66"/>
      <c r="G369" s="66"/>
      <c r="H369" s="210"/>
      <c r="K369" s="66"/>
      <c r="O369" s="66"/>
      <c r="P369" s="66"/>
      <c r="Q369" s="66"/>
      <c r="R369" s="66"/>
      <c r="S369" s="66"/>
      <c r="T369" s="111"/>
      <c r="U369" s="66"/>
      <c r="V369" s="66"/>
      <c r="W369" s="66"/>
      <c r="X369" s="66"/>
      <c r="Y369" s="66"/>
      <c r="Z369" s="66"/>
      <c r="AA369" s="66"/>
    </row>
    <row r="370" spans="1:27" s="65" customFormat="1">
      <c r="A370" s="66"/>
      <c r="D370" s="66"/>
      <c r="E370" s="66"/>
      <c r="F370" s="66"/>
      <c r="G370" s="66"/>
      <c r="H370" s="210"/>
      <c r="K370" s="66"/>
      <c r="O370" s="66"/>
      <c r="P370" s="66"/>
      <c r="Q370" s="66"/>
      <c r="R370" s="66"/>
      <c r="S370" s="66"/>
      <c r="T370" s="111"/>
      <c r="U370" s="66"/>
      <c r="V370" s="66"/>
      <c r="W370" s="66"/>
      <c r="X370" s="66"/>
      <c r="Y370" s="66"/>
      <c r="Z370" s="66"/>
      <c r="AA370" s="66"/>
    </row>
    <row r="371" spans="1:27" s="65" customFormat="1">
      <c r="A371" s="66"/>
      <c r="D371" s="66"/>
      <c r="E371" s="66"/>
      <c r="F371" s="66"/>
      <c r="G371" s="66"/>
      <c r="H371" s="210"/>
      <c r="K371" s="66"/>
      <c r="O371" s="66"/>
      <c r="P371" s="66"/>
      <c r="Q371" s="66"/>
      <c r="R371" s="66"/>
      <c r="S371" s="66"/>
      <c r="T371" s="111"/>
      <c r="U371" s="66"/>
      <c r="V371" s="66"/>
      <c r="W371" s="66"/>
      <c r="X371" s="66"/>
      <c r="Y371" s="66"/>
      <c r="Z371" s="66"/>
      <c r="AA371" s="66"/>
    </row>
    <row r="372" spans="1:27" s="65" customFormat="1">
      <c r="A372" s="66"/>
      <c r="D372" s="66"/>
      <c r="E372" s="66"/>
      <c r="F372" s="66"/>
      <c r="G372" s="66"/>
      <c r="H372" s="210"/>
      <c r="K372" s="66"/>
      <c r="O372" s="66"/>
      <c r="P372" s="66"/>
      <c r="Q372" s="66"/>
      <c r="R372" s="66"/>
      <c r="S372" s="66"/>
      <c r="T372" s="111"/>
      <c r="U372" s="66"/>
      <c r="V372" s="66"/>
      <c r="W372" s="66"/>
      <c r="X372" s="66"/>
      <c r="Y372" s="66"/>
      <c r="Z372" s="66"/>
      <c r="AA372" s="66"/>
    </row>
    <row r="373" spans="1:27" s="65" customFormat="1">
      <c r="A373" s="66"/>
      <c r="D373" s="66"/>
      <c r="E373" s="66"/>
      <c r="F373" s="66"/>
      <c r="G373" s="66"/>
      <c r="H373" s="210"/>
      <c r="K373" s="66"/>
      <c r="O373" s="66"/>
      <c r="P373" s="66"/>
      <c r="Q373" s="66"/>
      <c r="R373" s="66"/>
      <c r="S373" s="66"/>
      <c r="T373" s="111"/>
      <c r="U373" s="66"/>
      <c r="V373" s="66"/>
      <c r="W373" s="66"/>
      <c r="X373" s="66"/>
      <c r="Y373" s="66"/>
      <c r="Z373" s="66"/>
      <c r="AA373" s="66"/>
    </row>
    <row r="374" spans="1:27" s="65" customFormat="1">
      <c r="A374" s="66"/>
      <c r="D374" s="66"/>
      <c r="E374" s="66"/>
      <c r="F374" s="66"/>
      <c r="G374" s="66"/>
      <c r="H374" s="210"/>
      <c r="K374" s="66"/>
      <c r="O374" s="66"/>
      <c r="P374" s="66"/>
      <c r="Q374" s="66"/>
      <c r="R374" s="66"/>
      <c r="S374" s="66"/>
      <c r="T374" s="111"/>
      <c r="U374" s="66"/>
      <c r="V374" s="66"/>
      <c r="W374" s="66"/>
      <c r="X374" s="66"/>
      <c r="Y374" s="66"/>
      <c r="Z374" s="66"/>
      <c r="AA374" s="66"/>
    </row>
    <row r="375" spans="1:27" s="65" customFormat="1">
      <c r="A375" s="66"/>
      <c r="D375" s="66"/>
      <c r="E375" s="66"/>
      <c r="F375" s="66"/>
      <c r="G375" s="66"/>
      <c r="H375" s="210"/>
      <c r="K375" s="66"/>
      <c r="O375" s="66"/>
      <c r="P375" s="66"/>
      <c r="Q375" s="66"/>
      <c r="R375" s="66"/>
      <c r="S375" s="66"/>
      <c r="T375" s="111"/>
      <c r="U375" s="66"/>
      <c r="V375" s="66"/>
      <c r="W375" s="66"/>
      <c r="X375" s="66"/>
      <c r="Y375" s="66"/>
      <c r="Z375" s="66"/>
      <c r="AA375" s="66"/>
    </row>
    <row r="376" spans="1:27" s="65" customFormat="1">
      <c r="A376" s="66"/>
      <c r="D376" s="66"/>
      <c r="E376" s="66"/>
      <c r="F376" s="66"/>
      <c r="G376" s="66"/>
      <c r="H376" s="210"/>
      <c r="K376" s="66"/>
      <c r="O376" s="66"/>
      <c r="P376" s="66"/>
      <c r="Q376" s="66"/>
      <c r="R376" s="66"/>
      <c r="S376" s="66"/>
      <c r="T376" s="111"/>
      <c r="U376" s="66"/>
      <c r="V376" s="66"/>
      <c r="W376" s="66"/>
      <c r="X376" s="66"/>
      <c r="Y376" s="66"/>
      <c r="Z376" s="66"/>
      <c r="AA376" s="66"/>
    </row>
    <row r="377" spans="1:27" s="65" customFormat="1">
      <c r="A377" s="66"/>
      <c r="D377" s="66"/>
      <c r="E377" s="66"/>
      <c r="F377" s="66"/>
      <c r="G377" s="66"/>
      <c r="H377" s="210"/>
      <c r="K377" s="66"/>
      <c r="O377" s="66"/>
      <c r="P377" s="66"/>
      <c r="Q377" s="66"/>
      <c r="R377" s="66"/>
      <c r="S377" s="66"/>
      <c r="T377" s="111"/>
      <c r="U377" s="66"/>
      <c r="V377" s="66"/>
      <c r="W377" s="66"/>
      <c r="X377" s="66"/>
      <c r="Y377" s="66"/>
      <c r="Z377" s="66"/>
      <c r="AA377" s="66"/>
    </row>
    <row r="378" spans="1:27" s="65" customFormat="1">
      <c r="A378" s="66"/>
      <c r="D378" s="66"/>
      <c r="E378" s="66"/>
      <c r="F378" s="66"/>
      <c r="G378" s="66"/>
      <c r="H378" s="210"/>
      <c r="K378" s="66"/>
      <c r="O378" s="66"/>
      <c r="P378" s="66"/>
      <c r="Q378" s="66"/>
      <c r="R378" s="66"/>
      <c r="S378" s="66"/>
      <c r="T378" s="111"/>
      <c r="U378" s="66"/>
      <c r="V378" s="66"/>
      <c r="W378" s="66"/>
      <c r="X378" s="66"/>
      <c r="Y378" s="66"/>
      <c r="Z378" s="66"/>
      <c r="AA378" s="66"/>
    </row>
    <row r="379" spans="1:27" s="65" customFormat="1">
      <c r="A379" s="66"/>
      <c r="D379" s="66"/>
      <c r="E379" s="66"/>
      <c r="F379" s="66"/>
      <c r="G379" s="66"/>
      <c r="H379" s="210"/>
      <c r="K379" s="66"/>
      <c r="O379" s="66"/>
      <c r="P379" s="66"/>
      <c r="Q379" s="66"/>
      <c r="R379" s="66"/>
      <c r="S379" s="66"/>
      <c r="T379" s="111"/>
      <c r="U379" s="66"/>
      <c r="V379" s="66"/>
      <c r="W379" s="66"/>
      <c r="X379" s="66"/>
      <c r="Y379" s="66"/>
      <c r="Z379" s="66"/>
      <c r="AA379" s="66"/>
    </row>
    <row r="380" spans="1:27" s="65" customFormat="1">
      <c r="A380" s="66"/>
      <c r="D380" s="66"/>
      <c r="E380" s="66"/>
      <c r="F380" s="66"/>
      <c r="G380" s="66"/>
      <c r="H380" s="210"/>
      <c r="K380" s="66"/>
      <c r="O380" s="66"/>
      <c r="P380" s="66"/>
      <c r="Q380" s="66"/>
      <c r="R380" s="66"/>
      <c r="S380" s="66"/>
      <c r="T380" s="111"/>
      <c r="U380" s="66"/>
      <c r="V380" s="66"/>
      <c r="W380" s="66"/>
      <c r="X380" s="66"/>
      <c r="Y380" s="66"/>
      <c r="Z380" s="66"/>
      <c r="AA380" s="66"/>
    </row>
    <row r="381" spans="1:27" s="65" customFormat="1">
      <c r="A381" s="66"/>
      <c r="D381" s="66"/>
      <c r="E381" s="66"/>
      <c r="F381" s="66"/>
      <c r="G381" s="66"/>
      <c r="H381" s="210"/>
      <c r="K381" s="66"/>
      <c r="O381" s="66"/>
      <c r="P381" s="66"/>
      <c r="Q381" s="66"/>
      <c r="R381" s="66"/>
      <c r="S381" s="66"/>
      <c r="T381" s="111"/>
      <c r="U381" s="66"/>
      <c r="V381" s="66"/>
      <c r="W381" s="66"/>
      <c r="X381" s="66"/>
      <c r="Y381" s="66"/>
      <c r="Z381" s="66"/>
      <c r="AA381" s="66"/>
    </row>
    <row r="382" spans="1:27" s="65" customFormat="1">
      <c r="A382" s="66"/>
      <c r="D382" s="66"/>
      <c r="E382" s="66"/>
      <c r="F382" s="66"/>
      <c r="G382" s="66"/>
      <c r="H382" s="210"/>
      <c r="K382" s="66"/>
      <c r="O382" s="66"/>
      <c r="P382" s="66"/>
      <c r="Q382" s="66"/>
      <c r="R382" s="66"/>
      <c r="S382" s="66"/>
      <c r="T382" s="111"/>
      <c r="U382" s="66"/>
      <c r="V382" s="66"/>
      <c r="W382" s="66"/>
      <c r="X382" s="66"/>
      <c r="Y382" s="66"/>
      <c r="Z382" s="66"/>
      <c r="AA382" s="66"/>
    </row>
    <row r="383" spans="1:27" s="65" customFormat="1">
      <c r="A383" s="66"/>
      <c r="D383" s="66"/>
      <c r="E383" s="66"/>
      <c r="F383" s="66"/>
      <c r="G383" s="66"/>
      <c r="H383" s="210"/>
      <c r="K383" s="66"/>
      <c r="O383" s="66"/>
      <c r="P383" s="66"/>
      <c r="Q383" s="66"/>
      <c r="R383" s="66"/>
      <c r="S383" s="66"/>
      <c r="T383" s="111"/>
      <c r="U383" s="66"/>
      <c r="V383" s="66"/>
      <c r="W383" s="66"/>
      <c r="X383" s="66"/>
      <c r="Y383" s="66"/>
      <c r="Z383" s="66"/>
      <c r="AA383" s="66"/>
    </row>
    <row r="384" spans="1:27" s="65" customFormat="1">
      <c r="A384" s="66"/>
      <c r="D384" s="66"/>
      <c r="E384" s="66"/>
      <c r="F384" s="66"/>
      <c r="G384" s="66"/>
      <c r="H384" s="210"/>
      <c r="K384" s="66"/>
      <c r="O384" s="66"/>
      <c r="P384" s="66"/>
      <c r="Q384" s="66"/>
      <c r="R384" s="66"/>
      <c r="S384" s="66"/>
      <c r="T384" s="111"/>
      <c r="U384" s="66"/>
      <c r="V384" s="66"/>
      <c r="W384" s="66"/>
      <c r="X384" s="66"/>
      <c r="Y384" s="66"/>
      <c r="Z384" s="66"/>
      <c r="AA384" s="66"/>
    </row>
    <row r="385" spans="1:27" s="65" customFormat="1">
      <c r="A385" s="66"/>
      <c r="D385" s="66"/>
      <c r="E385" s="66"/>
      <c r="F385" s="66"/>
      <c r="G385" s="66"/>
      <c r="H385" s="210"/>
      <c r="K385" s="66"/>
      <c r="O385" s="66"/>
      <c r="P385" s="66"/>
      <c r="Q385" s="66"/>
      <c r="R385" s="66"/>
      <c r="S385" s="66"/>
      <c r="T385" s="111"/>
      <c r="U385" s="66"/>
      <c r="V385" s="66"/>
      <c r="W385" s="66"/>
      <c r="X385" s="66"/>
      <c r="Y385" s="66"/>
      <c r="Z385" s="66"/>
      <c r="AA385" s="66"/>
    </row>
    <row r="386" spans="1:27" s="65" customFormat="1">
      <c r="A386" s="66"/>
      <c r="D386" s="66"/>
      <c r="E386" s="66"/>
      <c r="F386" s="66"/>
      <c r="G386" s="66"/>
      <c r="H386" s="210"/>
      <c r="K386" s="66"/>
      <c r="O386" s="66"/>
      <c r="P386" s="66"/>
      <c r="Q386" s="66"/>
      <c r="R386" s="66"/>
      <c r="S386" s="66"/>
      <c r="T386" s="111"/>
      <c r="U386" s="66"/>
      <c r="V386" s="66"/>
      <c r="W386" s="66"/>
      <c r="X386" s="66"/>
      <c r="Y386" s="66"/>
      <c r="Z386" s="66"/>
      <c r="AA386" s="66"/>
    </row>
    <row r="387" spans="1:27" s="65" customFormat="1">
      <c r="A387" s="66"/>
      <c r="D387" s="66"/>
      <c r="E387" s="66"/>
      <c r="F387" s="66"/>
      <c r="G387" s="66"/>
      <c r="H387" s="210"/>
      <c r="K387" s="66"/>
      <c r="O387" s="66"/>
      <c r="P387" s="66"/>
      <c r="Q387" s="66"/>
      <c r="R387" s="66"/>
      <c r="S387" s="66"/>
      <c r="T387" s="111"/>
      <c r="U387" s="66"/>
      <c r="V387" s="66"/>
      <c r="W387" s="66"/>
      <c r="X387" s="66"/>
      <c r="Y387" s="66"/>
      <c r="Z387" s="66"/>
      <c r="AA387" s="66"/>
    </row>
    <row r="388" spans="1:27" s="65" customFormat="1">
      <c r="A388" s="66"/>
      <c r="D388" s="66"/>
      <c r="E388" s="66"/>
      <c r="F388" s="66"/>
      <c r="G388" s="66"/>
      <c r="H388" s="210"/>
      <c r="K388" s="66"/>
      <c r="O388" s="66"/>
      <c r="P388" s="66"/>
      <c r="Q388" s="66"/>
      <c r="R388" s="66"/>
      <c r="S388" s="66"/>
      <c r="T388" s="111"/>
      <c r="U388" s="66"/>
      <c r="V388" s="66"/>
      <c r="W388" s="66"/>
      <c r="X388" s="66"/>
      <c r="Y388" s="66"/>
      <c r="Z388" s="66"/>
      <c r="AA388" s="66"/>
    </row>
    <row r="389" spans="1:27" s="65" customFormat="1">
      <c r="A389" s="66"/>
      <c r="D389" s="66"/>
      <c r="E389" s="66"/>
      <c r="F389" s="66"/>
      <c r="G389" s="66"/>
      <c r="H389" s="210"/>
      <c r="K389" s="66"/>
      <c r="O389" s="66"/>
      <c r="P389" s="66"/>
      <c r="Q389" s="66"/>
      <c r="R389" s="66"/>
      <c r="S389" s="66"/>
      <c r="T389" s="111"/>
      <c r="U389" s="66"/>
      <c r="V389" s="66"/>
      <c r="W389" s="66"/>
      <c r="X389" s="66"/>
      <c r="Y389" s="66"/>
      <c r="Z389" s="66"/>
      <c r="AA389" s="66"/>
    </row>
    <row r="390" spans="1:27" s="65" customFormat="1">
      <c r="A390" s="66"/>
      <c r="D390" s="66"/>
      <c r="E390" s="66"/>
      <c r="F390" s="66"/>
      <c r="G390" s="66"/>
      <c r="H390" s="210"/>
      <c r="K390" s="66"/>
      <c r="O390" s="66"/>
      <c r="P390" s="66"/>
      <c r="Q390" s="66"/>
      <c r="R390" s="66"/>
      <c r="S390" s="66"/>
      <c r="T390" s="111"/>
      <c r="U390" s="66"/>
      <c r="V390" s="66"/>
      <c r="W390" s="66"/>
      <c r="X390" s="66"/>
      <c r="Y390" s="66"/>
      <c r="Z390" s="66"/>
      <c r="AA390" s="66"/>
    </row>
    <row r="391" spans="1:27" s="65" customFormat="1">
      <c r="A391" s="66"/>
      <c r="D391" s="66"/>
      <c r="E391" s="66"/>
      <c r="F391" s="66"/>
      <c r="G391" s="66"/>
      <c r="H391" s="210"/>
      <c r="K391" s="66"/>
      <c r="O391" s="66"/>
      <c r="P391" s="66"/>
      <c r="Q391" s="66"/>
      <c r="R391" s="66"/>
      <c r="S391" s="66"/>
      <c r="T391" s="111"/>
      <c r="U391" s="66"/>
      <c r="V391" s="66"/>
      <c r="W391" s="66"/>
      <c r="X391" s="66"/>
      <c r="Y391" s="66"/>
      <c r="Z391" s="66"/>
      <c r="AA391" s="66"/>
    </row>
    <row r="392" spans="1:27" s="65" customFormat="1">
      <c r="A392" s="66"/>
      <c r="D392" s="66"/>
      <c r="E392" s="66"/>
      <c r="F392" s="66"/>
      <c r="G392" s="66"/>
      <c r="H392" s="210"/>
      <c r="K392" s="66"/>
      <c r="O392" s="66"/>
      <c r="P392" s="66"/>
      <c r="Q392" s="66"/>
      <c r="R392" s="66"/>
      <c r="S392" s="66"/>
      <c r="T392" s="111"/>
      <c r="U392" s="66"/>
      <c r="V392" s="66"/>
      <c r="W392" s="66"/>
      <c r="X392" s="66"/>
      <c r="Y392" s="66"/>
      <c r="Z392" s="66"/>
      <c r="AA392" s="66"/>
    </row>
    <row r="393" spans="1:27" s="65" customFormat="1">
      <c r="A393" s="66"/>
      <c r="D393" s="66"/>
      <c r="E393" s="66"/>
      <c r="F393" s="66"/>
      <c r="G393" s="66"/>
      <c r="H393" s="210"/>
      <c r="K393" s="66"/>
      <c r="O393" s="66"/>
      <c r="P393" s="66"/>
      <c r="Q393" s="66"/>
      <c r="R393" s="66"/>
      <c r="S393" s="66"/>
      <c r="T393" s="111"/>
      <c r="U393" s="66"/>
      <c r="V393" s="66"/>
      <c r="W393" s="66"/>
      <c r="X393" s="66"/>
      <c r="Y393" s="66"/>
      <c r="Z393" s="66"/>
      <c r="AA393" s="66"/>
    </row>
    <row r="394" spans="1:27" s="65" customFormat="1">
      <c r="A394" s="66"/>
      <c r="D394" s="66"/>
      <c r="E394" s="66"/>
      <c r="F394" s="66"/>
      <c r="G394" s="66"/>
      <c r="H394" s="210"/>
      <c r="K394" s="66"/>
      <c r="O394" s="66"/>
      <c r="P394" s="66"/>
      <c r="Q394" s="66"/>
      <c r="R394" s="66"/>
      <c r="S394" s="66"/>
      <c r="T394" s="111"/>
      <c r="U394" s="66"/>
      <c r="V394" s="66"/>
      <c r="W394" s="66"/>
      <c r="X394" s="66"/>
      <c r="Y394" s="66"/>
      <c r="Z394" s="66"/>
      <c r="AA394" s="66"/>
    </row>
    <row r="395" spans="1:27" s="65" customFormat="1">
      <c r="A395" s="66"/>
      <c r="D395" s="66"/>
      <c r="E395" s="66"/>
      <c r="F395" s="66"/>
      <c r="G395" s="66"/>
      <c r="H395" s="210"/>
      <c r="K395" s="66"/>
      <c r="O395" s="66"/>
      <c r="P395" s="66"/>
      <c r="Q395" s="66"/>
      <c r="R395" s="66"/>
      <c r="S395" s="66"/>
      <c r="T395" s="111"/>
      <c r="U395" s="66"/>
      <c r="V395" s="66"/>
      <c r="W395" s="66"/>
      <c r="X395" s="66"/>
      <c r="Y395" s="66"/>
      <c r="Z395" s="66"/>
      <c r="AA395" s="66"/>
    </row>
    <row r="396" spans="1:27" s="65" customFormat="1">
      <c r="A396" s="66"/>
      <c r="D396" s="66"/>
      <c r="E396" s="66"/>
      <c r="F396" s="66"/>
      <c r="G396" s="66"/>
      <c r="H396" s="210"/>
      <c r="K396" s="66"/>
      <c r="O396" s="66"/>
      <c r="P396" s="66"/>
      <c r="Q396" s="66"/>
      <c r="R396" s="66"/>
      <c r="S396" s="66"/>
      <c r="T396" s="111"/>
      <c r="U396" s="66"/>
      <c r="V396" s="66"/>
      <c r="W396" s="66"/>
      <c r="X396" s="66"/>
      <c r="Y396" s="66"/>
      <c r="Z396" s="66"/>
      <c r="AA396" s="66"/>
    </row>
    <row r="397" spans="1:27" s="65" customFormat="1">
      <c r="A397" s="66"/>
      <c r="D397" s="66"/>
      <c r="E397" s="66"/>
      <c r="F397" s="66"/>
      <c r="G397" s="66"/>
      <c r="H397" s="210"/>
      <c r="K397" s="66"/>
      <c r="O397" s="66"/>
      <c r="P397" s="66"/>
      <c r="Q397" s="66"/>
      <c r="R397" s="66"/>
      <c r="S397" s="66"/>
      <c r="T397" s="111"/>
      <c r="U397" s="66"/>
      <c r="V397" s="66"/>
      <c r="W397" s="66"/>
      <c r="X397" s="66"/>
      <c r="Y397" s="66"/>
      <c r="Z397" s="66"/>
      <c r="AA397" s="66"/>
    </row>
    <row r="398" spans="1:27" s="65" customFormat="1">
      <c r="A398" s="66"/>
      <c r="D398" s="66"/>
      <c r="E398" s="66"/>
      <c r="F398" s="66"/>
      <c r="G398" s="66"/>
      <c r="H398" s="210"/>
      <c r="K398" s="66"/>
      <c r="O398" s="66"/>
      <c r="P398" s="66"/>
      <c r="Q398" s="66"/>
      <c r="R398" s="66"/>
      <c r="S398" s="66"/>
      <c r="T398" s="111"/>
      <c r="U398" s="66"/>
      <c r="V398" s="66"/>
      <c r="W398" s="66"/>
      <c r="X398" s="66"/>
      <c r="Y398" s="66"/>
      <c r="Z398" s="66"/>
      <c r="AA398" s="66"/>
    </row>
    <row r="399" spans="1:27" s="65" customFormat="1">
      <c r="A399" s="66"/>
      <c r="D399" s="66"/>
      <c r="E399" s="66"/>
      <c r="F399" s="66"/>
      <c r="G399" s="66"/>
      <c r="H399" s="210"/>
      <c r="K399" s="66"/>
      <c r="O399" s="66"/>
      <c r="P399" s="66"/>
      <c r="Q399" s="66"/>
      <c r="R399" s="66"/>
      <c r="S399" s="66"/>
      <c r="T399" s="111"/>
      <c r="U399" s="66"/>
      <c r="V399" s="66"/>
      <c r="W399" s="66"/>
      <c r="X399" s="66"/>
      <c r="Y399" s="66"/>
      <c r="Z399" s="66"/>
      <c r="AA399" s="66"/>
    </row>
    <row r="400" spans="1:27" s="65" customFormat="1">
      <c r="A400" s="66"/>
      <c r="D400" s="66"/>
      <c r="E400" s="66"/>
      <c r="F400" s="66"/>
      <c r="G400" s="66"/>
      <c r="H400" s="210"/>
      <c r="K400" s="66"/>
      <c r="O400" s="66"/>
      <c r="P400" s="66"/>
      <c r="Q400" s="66"/>
      <c r="R400" s="66"/>
      <c r="S400" s="66"/>
      <c r="T400" s="111"/>
      <c r="U400" s="66"/>
      <c r="V400" s="66"/>
      <c r="W400" s="66"/>
      <c r="X400" s="66"/>
      <c r="Y400" s="66"/>
      <c r="Z400" s="66"/>
      <c r="AA400" s="66"/>
    </row>
    <row r="401" spans="1:27" s="65" customFormat="1">
      <c r="A401" s="66"/>
      <c r="D401" s="66"/>
      <c r="E401" s="66"/>
      <c r="F401" s="66"/>
      <c r="G401" s="66"/>
      <c r="H401" s="210"/>
      <c r="K401" s="66"/>
      <c r="O401" s="66"/>
      <c r="P401" s="66"/>
      <c r="Q401" s="66"/>
      <c r="R401" s="66"/>
      <c r="S401" s="66"/>
      <c r="T401" s="111"/>
      <c r="U401" s="66"/>
      <c r="V401" s="66"/>
      <c r="W401" s="66"/>
      <c r="X401" s="66"/>
      <c r="Y401" s="66"/>
      <c r="Z401" s="66"/>
      <c r="AA401" s="66"/>
    </row>
    <row r="402" spans="1:27" s="65" customFormat="1">
      <c r="A402" s="66"/>
      <c r="D402" s="66"/>
      <c r="E402" s="66"/>
      <c r="F402" s="66"/>
      <c r="G402" s="66"/>
      <c r="H402" s="210"/>
      <c r="K402" s="66"/>
      <c r="O402" s="66"/>
      <c r="P402" s="66"/>
      <c r="Q402" s="66"/>
      <c r="R402" s="66"/>
      <c r="S402" s="66"/>
      <c r="T402" s="111"/>
      <c r="U402" s="66"/>
      <c r="V402" s="66"/>
      <c r="W402" s="66"/>
      <c r="X402" s="66"/>
      <c r="Y402" s="66"/>
      <c r="Z402" s="66"/>
      <c r="AA402" s="66"/>
    </row>
    <row r="403" spans="1:27" s="65" customFormat="1">
      <c r="A403" s="66"/>
      <c r="D403" s="66"/>
      <c r="E403" s="66"/>
      <c r="F403" s="66"/>
      <c r="G403" s="66"/>
      <c r="H403" s="210"/>
      <c r="K403" s="66"/>
      <c r="O403" s="66"/>
      <c r="P403" s="66"/>
      <c r="Q403" s="66"/>
      <c r="R403" s="66"/>
      <c r="S403" s="66"/>
      <c r="T403" s="111"/>
      <c r="U403" s="66"/>
      <c r="V403" s="66"/>
      <c r="W403" s="66"/>
      <c r="X403" s="66"/>
      <c r="Y403" s="66"/>
      <c r="Z403" s="66"/>
      <c r="AA403" s="66"/>
    </row>
    <row r="404" spans="1:27" s="65" customFormat="1">
      <c r="A404" s="66"/>
      <c r="D404" s="66"/>
      <c r="E404" s="66"/>
      <c r="F404" s="66"/>
      <c r="G404" s="66"/>
      <c r="H404" s="210"/>
      <c r="K404" s="66"/>
      <c r="O404" s="66"/>
      <c r="P404" s="66"/>
      <c r="Q404" s="66"/>
      <c r="R404" s="66"/>
      <c r="S404" s="66"/>
      <c r="T404" s="111"/>
      <c r="U404" s="66"/>
      <c r="V404" s="66"/>
      <c r="W404" s="66"/>
      <c r="X404" s="66"/>
      <c r="Y404" s="66"/>
      <c r="Z404" s="66"/>
      <c r="AA404" s="66"/>
    </row>
    <row r="405" spans="1:27" s="65" customFormat="1">
      <c r="A405" s="66"/>
      <c r="D405" s="66"/>
      <c r="E405" s="66"/>
      <c r="F405" s="66"/>
      <c r="G405" s="66"/>
      <c r="H405" s="210"/>
      <c r="K405" s="66"/>
      <c r="O405" s="66"/>
      <c r="P405" s="66"/>
      <c r="Q405" s="66"/>
      <c r="R405" s="66"/>
      <c r="S405" s="66"/>
      <c r="T405" s="111"/>
      <c r="U405" s="66"/>
      <c r="V405" s="66"/>
      <c r="W405" s="66"/>
      <c r="X405" s="66"/>
      <c r="Y405" s="66"/>
      <c r="Z405" s="66"/>
      <c r="AA405" s="66"/>
    </row>
    <row r="406" spans="1:27" s="65" customFormat="1">
      <c r="A406" s="66"/>
      <c r="D406" s="66"/>
      <c r="E406" s="66"/>
      <c r="F406" s="66"/>
      <c r="G406" s="66"/>
      <c r="H406" s="210"/>
      <c r="K406" s="66"/>
      <c r="O406" s="66"/>
      <c r="P406" s="66"/>
      <c r="Q406" s="66"/>
      <c r="R406" s="66"/>
      <c r="S406" s="66"/>
      <c r="T406" s="111"/>
      <c r="U406" s="66"/>
      <c r="V406" s="66"/>
      <c r="W406" s="66"/>
      <c r="X406" s="66"/>
      <c r="Y406" s="66"/>
      <c r="Z406" s="66"/>
      <c r="AA406" s="66"/>
    </row>
    <row r="407" spans="1:27" s="65" customFormat="1">
      <c r="A407" s="66"/>
      <c r="D407" s="66"/>
      <c r="E407" s="66"/>
      <c r="F407" s="66"/>
      <c r="G407" s="66"/>
      <c r="H407" s="210"/>
      <c r="K407" s="66"/>
      <c r="O407" s="66"/>
      <c r="P407" s="66"/>
      <c r="Q407" s="66"/>
      <c r="R407" s="66"/>
      <c r="S407" s="66"/>
      <c r="T407" s="111"/>
      <c r="U407" s="66"/>
      <c r="V407" s="66"/>
      <c r="W407" s="66"/>
      <c r="X407" s="66"/>
      <c r="Y407" s="66"/>
      <c r="Z407" s="66"/>
      <c r="AA407" s="66"/>
    </row>
    <row r="408" spans="1:27" s="65" customFormat="1">
      <c r="A408" s="66"/>
      <c r="D408" s="66"/>
      <c r="E408" s="66"/>
      <c r="F408" s="66"/>
      <c r="G408" s="66"/>
      <c r="H408" s="210"/>
      <c r="K408" s="66"/>
      <c r="O408" s="66"/>
      <c r="P408" s="66"/>
      <c r="Q408" s="66"/>
      <c r="R408" s="66"/>
      <c r="S408" s="66"/>
      <c r="T408" s="111"/>
      <c r="U408" s="66"/>
      <c r="V408" s="66"/>
      <c r="W408" s="66"/>
      <c r="X408" s="66"/>
      <c r="Y408" s="66"/>
      <c r="Z408" s="66"/>
      <c r="AA408" s="66"/>
    </row>
    <row r="409" spans="1:27" s="65" customFormat="1">
      <c r="A409" s="66"/>
      <c r="D409" s="66"/>
      <c r="E409" s="66"/>
      <c r="F409" s="66"/>
      <c r="G409" s="66"/>
      <c r="H409" s="210"/>
      <c r="K409" s="66"/>
      <c r="O409" s="66"/>
      <c r="P409" s="66"/>
      <c r="Q409" s="66"/>
      <c r="R409" s="66"/>
      <c r="S409" s="66"/>
      <c r="T409" s="111"/>
      <c r="U409" s="66"/>
      <c r="V409" s="66"/>
      <c r="W409" s="66"/>
      <c r="X409" s="66"/>
      <c r="Y409" s="66"/>
      <c r="Z409" s="66"/>
      <c r="AA409" s="66"/>
    </row>
    <row r="410" spans="1:27" s="65" customFormat="1">
      <c r="A410" s="66"/>
      <c r="D410" s="66"/>
      <c r="E410" s="66"/>
      <c r="F410" s="66"/>
      <c r="G410" s="66"/>
      <c r="H410" s="210"/>
      <c r="K410" s="66"/>
      <c r="O410" s="66"/>
      <c r="P410" s="66"/>
      <c r="Q410" s="66"/>
      <c r="R410" s="66"/>
      <c r="S410" s="66"/>
      <c r="T410" s="111"/>
      <c r="U410" s="66"/>
      <c r="V410" s="66"/>
      <c r="W410" s="66"/>
      <c r="X410" s="66"/>
      <c r="Y410" s="66"/>
      <c r="Z410" s="66"/>
      <c r="AA410" s="66"/>
    </row>
    <row r="411" spans="1:27" s="65" customFormat="1">
      <c r="A411" s="66"/>
      <c r="D411" s="66"/>
      <c r="E411" s="66"/>
      <c r="F411" s="66"/>
      <c r="G411" s="66"/>
      <c r="H411" s="210"/>
      <c r="K411" s="66"/>
      <c r="O411" s="66"/>
      <c r="P411" s="66"/>
      <c r="Q411" s="66"/>
      <c r="R411" s="66"/>
      <c r="S411" s="66"/>
      <c r="T411" s="111"/>
      <c r="U411" s="66"/>
      <c r="V411" s="66"/>
      <c r="W411" s="66"/>
      <c r="X411" s="66"/>
      <c r="Y411" s="66"/>
      <c r="Z411" s="66"/>
      <c r="AA411" s="66"/>
    </row>
    <row r="412" spans="1:27" s="65" customFormat="1">
      <c r="A412" s="66"/>
      <c r="D412" s="66"/>
      <c r="E412" s="66"/>
      <c r="F412" s="66"/>
      <c r="G412" s="66"/>
      <c r="H412" s="210"/>
      <c r="K412" s="66"/>
      <c r="O412" s="66"/>
      <c r="P412" s="66"/>
      <c r="Q412" s="66"/>
      <c r="R412" s="66"/>
      <c r="S412" s="66"/>
      <c r="T412" s="111"/>
      <c r="U412" s="66"/>
      <c r="V412" s="66"/>
      <c r="W412" s="66"/>
      <c r="X412" s="66"/>
      <c r="Y412" s="66"/>
      <c r="Z412" s="66"/>
      <c r="AA412" s="66"/>
    </row>
    <row r="413" spans="1:27" s="65" customFormat="1">
      <c r="A413" s="66"/>
      <c r="D413" s="66"/>
      <c r="E413" s="66"/>
      <c r="F413" s="66"/>
      <c r="G413" s="66"/>
      <c r="H413" s="210"/>
      <c r="K413" s="66"/>
      <c r="O413" s="66"/>
      <c r="P413" s="66"/>
      <c r="Q413" s="66"/>
      <c r="R413" s="66"/>
      <c r="S413" s="66"/>
      <c r="T413" s="111"/>
      <c r="U413" s="66"/>
      <c r="V413" s="66"/>
      <c r="W413" s="66"/>
      <c r="X413" s="66"/>
      <c r="Y413" s="66"/>
      <c r="Z413" s="66"/>
      <c r="AA413" s="66"/>
    </row>
    <row r="414" spans="1:27" s="65" customFormat="1">
      <c r="A414" s="66"/>
      <c r="D414" s="66"/>
      <c r="E414" s="66"/>
      <c r="F414" s="66"/>
      <c r="G414" s="66"/>
      <c r="H414" s="210"/>
      <c r="K414" s="66"/>
      <c r="O414" s="66"/>
      <c r="P414" s="66"/>
      <c r="Q414" s="66"/>
      <c r="R414" s="66"/>
      <c r="S414" s="66"/>
      <c r="T414" s="111"/>
      <c r="U414" s="66"/>
      <c r="V414" s="66"/>
      <c r="W414" s="66"/>
      <c r="X414" s="66"/>
      <c r="Y414" s="66"/>
      <c r="Z414" s="66"/>
      <c r="AA414" s="66"/>
    </row>
    <row r="415" spans="1:27" s="65" customFormat="1">
      <c r="A415" s="66"/>
      <c r="D415" s="66"/>
      <c r="E415" s="66"/>
      <c r="F415" s="66"/>
      <c r="G415" s="66"/>
      <c r="H415" s="210"/>
      <c r="K415" s="66"/>
      <c r="O415" s="66"/>
      <c r="P415" s="66"/>
      <c r="Q415" s="66"/>
      <c r="R415" s="66"/>
      <c r="S415" s="66"/>
      <c r="T415" s="111"/>
      <c r="U415" s="66"/>
      <c r="V415" s="66"/>
      <c r="W415" s="66"/>
      <c r="X415" s="66"/>
      <c r="Y415" s="66"/>
      <c r="Z415" s="66"/>
      <c r="AA415" s="66"/>
    </row>
    <row r="416" spans="1:27" s="65" customFormat="1">
      <c r="A416" s="66"/>
      <c r="D416" s="66"/>
      <c r="E416" s="66"/>
      <c r="F416" s="66"/>
      <c r="G416" s="66"/>
      <c r="H416" s="210"/>
      <c r="K416" s="66"/>
      <c r="O416" s="66"/>
      <c r="P416" s="66"/>
      <c r="Q416" s="66"/>
      <c r="R416" s="66"/>
      <c r="S416" s="66"/>
      <c r="T416" s="111"/>
      <c r="U416" s="66"/>
      <c r="V416" s="66"/>
      <c r="W416" s="66"/>
      <c r="X416" s="66"/>
      <c r="Y416" s="66"/>
      <c r="Z416" s="66"/>
      <c r="AA416" s="66"/>
    </row>
    <row r="417" spans="1:27" s="65" customFormat="1">
      <c r="A417" s="66"/>
      <c r="D417" s="66"/>
      <c r="E417" s="66"/>
      <c r="F417" s="66"/>
      <c r="G417" s="66"/>
      <c r="H417" s="210"/>
      <c r="K417" s="66"/>
      <c r="O417" s="66"/>
      <c r="P417" s="66"/>
      <c r="Q417" s="66"/>
      <c r="R417" s="66"/>
      <c r="S417" s="66"/>
      <c r="T417" s="111"/>
      <c r="U417" s="66"/>
      <c r="V417" s="66"/>
      <c r="W417" s="66"/>
      <c r="X417" s="66"/>
      <c r="Y417" s="66"/>
      <c r="Z417" s="66"/>
      <c r="AA417" s="66"/>
    </row>
    <row r="418" spans="1:27" s="65" customFormat="1">
      <c r="A418" s="66"/>
      <c r="D418" s="66"/>
      <c r="E418" s="66"/>
      <c r="F418" s="66"/>
      <c r="G418" s="66"/>
      <c r="H418" s="210"/>
      <c r="K418" s="66"/>
      <c r="O418" s="66"/>
      <c r="P418" s="66"/>
      <c r="Q418" s="66"/>
      <c r="R418" s="66"/>
      <c r="S418" s="66"/>
      <c r="T418" s="111"/>
      <c r="U418" s="66"/>
      <c r="V418" s="66"/>
      <c r="W418" s="66"/>
      <c r="X418" s="66"/>
      <c r="Y418" s="66"/>
      <c r="Z418" s="66"/>
      <c r="AA418" s="66"/>
    </row>
    <row r="419" spans="1:27" s="65" customFormat="1">
      <c r="A419" s="66"/>
      <c r="D419" s="66"/>
      <c r="E419" s="66"/>
      <c r="F419" s="66"/>
      <c r="G419" s="66"/>
      <c r="H419" s="210"/>
      <c r="K419" s="66"/>
      <c r="O419" s="66"/>
      <c r="P419" s="66"/>
      <c r="Q419" s="66"/>
      <c r="R419" s="66"/>
      <c r="S419" s="66"/>
      <c r="T419" s="111"/>
      <c r="U419" s="66"/>
      <c r="V419" s="66"/>
      <c r="W419" s="66"/>
      <c r="X419" s="66"/>
      <c r="Y419" s="66"/>
      <c r="Z419" s="66"/>
      <c r="AA419" s="66"/>
    </row>
    <row r="420" spans="1:27" s="65" customFormat="1">
      <c r="A420" s="66"/>
      <c r="D420" s="66"/>
      <c r="E420" s="66"/>
      <c r="F420" s="66"/>
      <c r="G420" s="66"/>
      <c r="H420" s="210"/>
      <c r="K420" s="66"/>
      <c r="O420" s="66"/>
      <c r="P420" s="66"/>
      <c r="Q420" s="66"/>
      <c r="R420" s="66"/>
      <c r="S420" s="66"/>
      <c r="T420" s="111"/>
      <c r="U420" s="66"/>
      <c r="V420" s="66"/>
      <c r="W420" s="66"/>
      <c r="X420" s="66"/>
      <c r="Y420" s="66"/>
      <c r="Z420" s="66"/>
      <c r="AA420" s="66"/>
    </row>
    <row r="421" spans="1:27" s="65" customFormat="1">
      <c r="A421" s="66"/>
      <c r="D421" s="66"/>
      <c r="E421" s="66"/>
      <c r="F421" s="66"/>
      <c r="G421" s="66"/>
      <c r="H421" s="210"/>
      <c r="K421" s="66"/>
      <c r="O421" s="66"/>
      <c r="P421" s="66"/>
      <c r="Q421" s="66"/>
      <c r="R421" s="66"/>
      <c r="S421" s="66"/>
      <c r="T421" s="111"/>
      <c r="U421" s="66"/>
      <c r="V421" s="66"/>
      <c r="W421" s="66"/>
      <c r="X421" s="66"/>
      <c r="Y421" s="66"/>
      <c r="Z421" s="66"/>
      <c r="AA421" s="66"/>
    </row>
    <row r="422" spans="1:27" s="65" customFormat="1">
      <c r="A422" s="66"/>
      <c r="D422" s="66"/>
      <c r="E422" s="66"/>
      <c r="F422" s="66"/>
      <c r="G422" s="66"/>
      <c r="H422" s="210"/>
      <c r="K422" s="66"/>
      <c r="O422" s="66"/>
      <c r="P422" s="66"/>
      <c r="Q422" s="66"/>
      <c r="R422" s="66"/>
      <c r="S422" s="66"/>
      <c r="T422" s="111"/>
      <c r="U422" s="66"/>
      <c r="V422" s="66"/>
      <c r="W422" s="66"/>
      <c r="X422" s="66"/>
      <c r="Y422" s="66"/>
      <c r="Z422" s="66"/>
      <c r="AA422" s="66"/>
    </row>
    <row r="423" spans="1:27" s="65" customFormat="1">
      <c r="A423" s="66"/>
      <c r="D423" s="66"/>
      <c r="E423" s="66"/>
      <c r="F423" s="66"/>
      <c r="G423" s="66"/>
      <c r="H423" s="210"/>
      <c r="K423" s="66"/>
      <c r="O423" s="66"/>
      <c r="P423" s="66"/>
      <c r="Q423" s="66"/>
      <c r="R423" s="66"/>
      <c r="S423" s="66"/>
      <c r="T423" s="111"/>
      <c r="U423" s="66"/>
      <c r="V423" s="66"/>
      <c r="W423" s="66"/>
      <c r="X423" s="66"/>
      <c r="Y423" s="66"/>
      <c r="Z423" s="66"/>
      <c r="AA423" s="66"/>
    </row>
    <row r="424" spans="1:27" s="65" customFormat="1">
      <c r="A424" s="66"/>
      <c r="D424" s="66"/>
      <c r="E424" s="66"/>
      <c r="F424" s="66"/>
      <c r="G424" s="66"/>
      <c r="H424" s="210"/>
      <c r="K424" s="66"/>
      <c r="O424" s="66"/>
      <c r="P424" s="66"/>
      <c r="Q424" s="66"/>
      <c r="R424" s="66"/>
      <c r="S424" s="66"/>
      <c r="T424" s="111"/>
      <c r="U424" s="66"/>
      <c r="V424" s="66"/>
      <c r="W424" s="66"/>
      <c r="X424" s="66"/>
      <c r="Y424" s="66"/>
      <c r="Z424" s="66"/>
      <c r="AA424" s="66"/>
    </row>
    <row r="425" spans="1:27" s="65" customFormat="1">
      <c r="A425" s="66"/>
      <c r="D425" s="66"/>
      <c r="E425" s="66"/>
      <c r="F425" s="66"/>
      <c r="G425" s="66"/>
      <c r="H425" s="210"/>
      <c r="K425" s="66"/>
      <c r="O425" s="66"/>
      <c r="P425" s="66"/>
      <c r="Q425" s="66"/>
      <c r="R425" s="66"/>
      <c r="S425" s="66"/>
      <c r="T425" s="111"/>
      <c r="U425" s="66"/>
      <c r="V425" s="66"/>
      <c r="W425" s="66"/>
      <c r="X425" s="66"/>
      <c r="Y425" s="66"/>
      <c r="Z425" s="66"/>
      <c r="AA425" s="66"/>
    </row>
    <row r="426" spans="1:27" s="65" customFormat="1">
      <c r="A426" s="66"/>
      <c r="D426" s="66"/>
      <c r="E426" s="66"/>
      <c r="F426" s="66"/>
      <c r="G426" s="66"/>
      <c r="H426" s="210"/>
      <c r="K426" s="66"/>
      <c r="O426" s="66"/>
      <c r="P426" s="66"/>
      <c r="Q426" s="66"/>
      <c r="R426" s="66"/>
      <c r="S426" s="66"/>
      <c r="T426" s="111"/>
      <c r="U426" s="66"/>
      <c r="V426" s="66"/>
      <c r="W426" s="66"/>
      <c r="X426" s="66"/>
      <c r="Y426" s="66"/>
      <c r="Z426" s="66"/>
      <c r="AA426" s="66"/>
    </row>
    <row r="427" spans="1:27" s="65" customFormat="1">
      <c r="A427" s="66"/>
      <c r="D427" s="66"/>
      <c r="E427" s="66"/>
      <c r="F427" s="66"/>
      <c r="G427" s="66"/>
      <c r="H427" s="210"/>
      <c r="K427" s="66"/>
      <c r="O427" s="66"/>
      <c r="P427" s="66"/>
      <c r="Q427" s="66"/>
      <c r="R427" s="66"/>
      <c r="S427" s="66"/>
      <c r="T427" s="111"/>
      <c r="U427" s="66"/>
      <c r="V427" s="66"/>
      <c r="W427" s="66"/>
      <c r="X427" s="66"/>
      <c r="Y427" s="66"/>
      <c r="Z427" s="66"/>
      <c r="AA427" s="66"/>
    </row>
    <row r="428" spans="1:27" s="65" customFormat="1">
      <c r="A428" s="66"/>
      <c r="D428" s="66"/>
      <c r="E428" s="66"/>
      <c r="F428" s="66"/>
      <c r="G428" s="66"/>
      <c r="H428" s="210"/>
      <c r="K428" s="66"/>
      <c r="O428" s="66"/>
      <c r="P428" s="66"/>
      <c r="Q428" s="66"/>
      <c r="R428" s="66"/>
      <c r="S428" s="66"/>
      <c r="T428" s="111"/>
      <c r="U428" s="66"/>
      <c r="V428" s="66"/>
      <c r="W428" s="66"/>
      <c r="X428" s="66"/>
      <c r="Y428" s="66"/>
      <c r="Z428" s="66"/>
      <c r="AA428" s="66"/>
    </row>
    <row r="429" spans="1:27" s="65" customFormat="1">
      <c r="A429" s="66"/>
      <c r="D429" s="66"/>
      <c r="E429" s="66"/>
      <c r="F429" s="66"/>
      <c r="G429" s="66"/>
      <c r="H429" s="210"/>
      <c r="K429" s="66"/>
      <c r="O429" s="66"/>
      <c r="P429" s="66"/>
      <c r="Q429" s="66"/>
      <c r="R429" s="66"/>
      <c r="S429" s="66"/>
      <c r="T429" s="111"/>
      <c r="U429" s="66"/>
      <c r="V429" s="66"/>
      <c r="W429" s="66"/>
      <c r="X429" s="66"/>
      <c r="Y429" s="66"/>
      <c r="Z429" s="66"/>
      <c r="AA429" s="66"/>
    </row>
    <row r="430" spans="1:27" s="65" customFormat="1">
      <c r="A430" s="66"/>
      <c r="D430" s="66"/>
      <c r="E430" s="66"/>
      <c r="F430" s="66"/>
      <c r="G430" s="66"/>
      <c r="H430" s="210"/>
      <c r="K430" s="66"/>
      <c r="O430" s="66"/>
      <c r="P430" s="66"/>
      <c r="Q430" s="66"/>
      <c r="R430" s="66"/>
      <c r="S430" s="66"/>
      <c r="T430" s="111"/>
      <c r="U430" s="66"/>
      <c r="V430" s="66"/>
      <c r="W430" s="66"/>
      <c r="X430" s="66"/>
      <c r="Y430" s="66"/>
      <c r="Z430" s="66"/>
      <c r="AA430" s="66"/>
    </row>
    <row r="431" spans="1:27" s="65" customFormat="1">
      <c r="A431" s="66"/>
      <c r="D431" s="66"/>
      <c r="E431" s="66"/>
      <c r="F431" s="66"/>
      <c r="G431" s="66"/>
      <c r="H431" s="210"/>
      <c r="K431" s="66"/>
      <c r="O431" s="66"/>
      <c r="P431" s="66"/>
      <c r="Q431" s="66"/>
      <c r="R431" s="66"/>
      <c r="S431" s="66"/>
      <c r="T431" s="111"/>
      <c r="U431" s="66"/>
      <c r="V431" s="66"/>
      <c r="W431" s="66"/>
      <c r="X431" s="66"/>
      <c r="Y431" s="66"/>
      <c r="Z431" s="66"/>
      <c r="AA431" s="66"/>
    </row>
    <row r="432" spans="1:27" s="65" customFormat="1">
      <c r="A432" s="66"/>
      <c r="D432" s="66"/>
      <c r="E432" s="66"/>
      <c r="F432" s="66"/>
      <c r="G432" s="66"/>
      <c r="H432" s="210"/>
      <c r="K432" s="66"/>
      <c r="O432" s="66"/>
      <c r="P432" s="66"/>
      <c r="Q432" s="66"/>
      <c r="R432" s="66"/>
      <c r="S432" s="66"/>
      <c r="T432" s="111"/>
      <c r="U432" s="66"/>
      <c r="V432" s="66"/>
      <c r="W432" s="66"/>
      <c r="X432" s="66"/>
      <c r="Y432" s="66"/>
      <c r="Z432" s="66"/>
      <c r="AA432" s="66"/>
    </row>
    <row r="433" spans="1:27" s="65" customFormat="1">
      <c r="A433" s="66"/>
      <c r="D433" s="66"/>
      <c r="E433" s="66"/>
      <c r="F433" s="66"/>
      <c r="G433" s="66"/>
      <c r="H433" s="210"/>
      <c r="K433" s="66"/>
      <c r="O433" s="66"/>
      <c r="P433" s="66"/>
      <c r="Q433" s="66"/>
      <c r="R433" s="66"/>
      <c r="S433" s="66"/>
      <c r="T433" s="111"/>
      <c r="U433" s="66"/>
      <c r="V433" s="66"/>
      <c r="W433" s="66"/>
      <c r="X433" s="66"/>
      <c r="Y433" s="66"/>
      <c r="Z433" s="66"/>
      <c r="AA433" s="66"/>
    </row>
    <row r="434" spans="1:27" s="65" customFormat="1">
      <c r="A434" s="66"/>
      <c r="D434" s="66"/>
      <c r="E434" s="66"/>
      <c r="F434" s="66"/>
      <c r="G434" s="66"/>
      <c r="H434" s="210"/>
      <c r="K434" s="66"/>
      <c r="O434" s="66"/>
      <c r="P434" s="66"/>
      <c r="Q434" s="66"/>
      <c r="R434" s="66"/>
      <c r="S434" s="66"/>
      <c r="T434" s="111"/>
      <c r="U434" s="66"/>
      <c r="V434" s="66"/>
      <c r="W434" s="66"/>
      <c r="X434" s="66"/>
      <c r="Y434" s="66"/>
      <c r="Z434" s="66"/>
      <c r="AA434" s="66"/>
    </row>
    <row r="435" spans="1:27" s="65" customFormat="1">
      <c r="A435" s="66"/>
      <c r="D435" s="66"/>
      <c r="E435" s="66"/>
      <c r="F435" s="66"/>
      <c r="G435" s="66"/>
      <c r="H435" s="210"/>
      <c r="K435" s="66"/>
      <c r="O435" s="66"/>
      <c r="P435" s="66"/>
      <c r="Q435" s="66"/>
      <c r="R435" s="66"/>
      <c r="S435" s="66"/>
      <c r="T435" s="111"/>
      <c r="U435" s="66"/>
      <c r="V435" s="66"/>
      <c r="W435" s="66"/>
      <c r="X435" s="66"/>
      <c r="Y435" s="66"/>
      <c r="Z435" s="66"/>
      <c r="AA435" s="66"/>
    </row>
    <row r="436" spans="1:27" s="65" customFormat="1">
      <c r="A436" s="66"/>
      <c r="D436" s="66"/>
      <c r="E436" s="66"/>
      <c r="F436" s="66"/>
      <c r="G436" s="66"/>
      <c r="H436" s="210"/>
      <c r="K436" s="66"/>
      <c r="O436" s="66"/>
      <c r="P436" s="66"/>
      <c r="Q436" s="66"/>
      <c r="R436" s="66"/>
      <c r="S436" s="66"/>
      <c r="T436" s="111"/>
      <c r="U436" s="66"/>
      <c r="V436" s="66"/>
      <c r="W436" s="66"/>
      <c r="X436" s="66"/>
      <c r="Y436" s="66"/>
      <c r="Z436" s="66"/>
      <c r="AA436" s="66"/>
    </row>
    <row r="437" spans="1:27" s="65" customFormat="1">
      <c r="A437" s="66"/>
      <c r="D437" s="66"/>
      <c r="E437" s="66"/>
      <c r="F437" s="66"/>
      <c r="G437" s="66"/>
      <c r="H437" s="210"/>
      <c r="K437" s="66"/>
      <c r="O437" s="66"/>
      <c r="P437" s="66"/>
      <c r="Q437" s="66"/>
      <c r="R437" s="66"/>
      <c r="S437" s="66"/>
      <c r="T437" s="111"/>
      <c r="U437" s="66"/>
      <c r="V437" s="66"/>
      <c r="W437" s="66"/>
      <c r="X437" s="66"/>
      <c r="Y437" s="66"/>
      <c r="Z437" s="66"/>
      <c r="AA437" s="66"/>
    </row>
    <row r="438" spans="1:27" s="65" customFormat="1">
      <c r="A438" s="66"/>
      <c r="D438" s="66"/>
      <c r="E438" s="66"/>
      <c r="F438" s="66"/>
      <c r="G438" s="66"/>
      <c r="H438" s="210"/>
      <c r="K438" s="66"/>
      <c r="O438" s="66"/>
      <c r="P438" s="66"/>
      <c r="Q438" s="66"/>
      <c r="R438" s="66"/>
      <c r="S438" s="66"/>
      <c r="T438" s="111"/>
      <c r="U438" s="66"/>
      <c r="V438" s="66"/>
      <c r="W438" s="66"/>
      <c r="X438" s="66"/>
      <c r="Y438" s="66"/>
      <c r="Z438" s="66"/>
      <c r="AA438" s="66"/>
    </row>
    <row r="439" spans="1:27" s="65" customFormat="1">
      <c r="A439" s="66"/>
      <c r="D439" s="66"/>
      <c r="E439" s="66"/>
      <c r="F439" s="66"/>
      <c r="G439" s="66"/>
      <c r="H439" s="210"/>
      <c r="K439" s="66"/>
      <c r="O439" s="66"/>
      <c r="P439" s="66"/>
      <c r="Q439" s="66"/>
      <c r="R439" s="66"/>
      <c r="S439" s="66"/>
      <c r="T439" s="111"/>
      <c r="U439" s="66"/>
      <c r="V439" s="66"/>
      <c r="W439" s="66"/>
      <c r="X439" s="66"/>
      <c r="Y439" s="66"/>
      <c r="Z439" s="66"/>
      <c r="AA439" s="66"/>
    </row>
    <row r="440" spans="1:27" s="65" customFormat="1">
      <c r="A440" s="66"/>
      <c r="D440" s="66"/>
      <c r="E440" s="66"/>
      <c r="F440" s="66"/>
      <c r="G440" s="66"/>
      <c r="H440" s="210"/>
      <c r="K440" s="66"/>
      <c r="O440" s="66"/>
      <c r="P440" s="66"/>
      <c r="Q440" s="66"/>
      <c r="R440" s="66"/>
      <c r="S440" s="66"/>
      <c r="T440" s="111"/>
      <c r="U440" s="66"/>
      <c r="V440" s="66"/>
      <c r="W440" s="66"/>
      <c r="X440" s="66"/>
      <c r="Y440" s="66"/>
      <c r="Z440" s="66"/>
      <c r="AA440" s="66"/>
    </row>
    <row r="441" spans="1:27" s="65" customFormat="1">
      <c r="A441" s="66"/>
      <c r="D441" s="66"/>
      <c r="E441" s="66"/>
      <c r="F441" s="66"/>
      <c r="G441" s="66"/>
      <c r="H441" s="210"/>
      <c r="K441" s="66"/>
      <c r="O441" s="66"/>
      <c r="P441" s="66"/>
      <c r="Q441" s="66"/>
      <c r="R441" s="66"/>
      <c r="S441" s="66"/>
      <c r="T441" s="111"/>
      <c r="U441" s="66"/>
      <c r="V441" s="66"/>
      <c r="W441" s="66"/>
      <c r="X441" s="66"/>
      <c r="Y441" s="66"/>
      <c r="Z441" s="66"/>
      <c r="AA441" s="66"/>
    </row>
    <row r="442" spans="1:27" s="65" customFormat="1">
      <c r="A442" s="66"/>
      <c r="D442" s="66"/>
      <c r="E442" s="66"/>
      <c r="F442" s="66"/>
      <c r="G442" s="66"/>
      <c r="H442" s="210"/>
      <c r="K442" s="66"/>
      <c r="O442" s="66"/>
      <c r="P442" s="66"/>
      <c r="Q442" s="66"/>
      <c r="R442" s="66"/>
      <c r="S442" s="66"/>
      <c r="T442" s="111"/>
      <c r="U442" s="66"/>
      <c r="V442" s="66"/>
      <c r="W442" s="66"/>
      <c r="X442" s="66"/>
      <c r="Y442" s="66"/>
      <c r="Z442" s="66"/>
      <c r="AA442" s="66"/>
    </row>
    <row r="443" spans="1:27" s="65" customFormat="1">
      <c r="A443" s="66"/>
      <c r="D443" s="66"/>
      <c r="E443" s="66"/>
      <c r="F443" s="66"/>
      <c r="G443" s="66"/>
      <c r="H443" s="210"/>
      <c r="K443" s="66"/>
      <c r="O443" s="66"/>
      <c r="P443" s="66"/>
      <c r="Q443" s="66"/>
      <c r="R443" s="66"/>
      <c r="S443" s="66"/>
      <c r="T443" s="111"/>
      <c r="U443" s="66"/>
      <c r="V443" s="66"/>
      <c r="W443" s="66"/>
      <c r="X443" s="66"/>
      <c r="Y443" s="66"/>
      <c r="Z443" s="66"/>
      <c r="AA443" s="66"/>
    </row>
    <row r="444" spans="1:27" s="65" customFormat="1">
      <c r="A444" s="66"/>
      <c r="D444" s="66"/>
      <c r="E444" s="66"/>
      <c r="F444" s="66"/>
      <c r="G444" s="66"/>
      <c r="H444" s="210"/>
      <c r="K444" s="66"/>
      <c r="O444" s="66"/>
      <c r="P444" s="66"/>
      <c r="Q444" s="66"/>
      <c r="R444" s="66"/>
      <c r="S444" s="66"/>
      <c r="T444" s="111"/>
      <c r="U444" s="66"/>
      <c r="V444" s="66"/>
      <c r="W444" s="66"/>
      <c r="X444" s="66"/>
      <c r="Y444" s="66"/>
      <c r="Z444" s="66"/>
      <c r="AA444" s="66"/>
    </row>
    <row r="445" spans="1:27" s="65" customFormat="1">
      <c r="A445" s="66"/>
      <c r="D445" s="66"/>
      <c r="E445" s="66"/>
      <c r="F445" s="66"/>
      <c r="G445" s="66"/>
      <c r="H445" s="210"/>
      <c r="K445" s="66"/>
      <c r="O445" s="66"/>
      <c r="P445" s="66"/>
      <c r="Q445" s="66"/>
      <c r="R445" s="66"/>
      <c r="S445" s="66"/>
      <c r="T445" s="111"/>
      <c r="U445" s="66"/>
      <c r="V445" s="66"/>
      <c r="W445" s="66"/>
      <c r="X445" s="66"/>
      <c r="Y445" s="66"/>
      <c r="Z445" s="66"/>
      <c r="AA445" s="66"/>
    </row>
    <row r="446" spans="1:27" s="65" customFormat="1">
      <c r="A446" s="66"/>
      <c r="D446" s="66"/>
      <c r="E446" s="66"/>
      <c r="F446" s="66"/>
      <c r="G446" s="66"/>
      <c r="H446" s="210"/>
      <c r="K446" s="66"/>
      <c r="O446" s="66"/>
      <c r="P446" s="66"/>
      <c r="Q446" s="66"/>
      <c r="R446" s="66"/>
      <c r="S446" s="66"/>
      <c r="T446" s="111"/>
      <c r="U446" s="66"/>
      <c r="V446" s="66"/>
      <c r="W446" s="66"/>
      <c r="X446" s="66"/>
      <c r="Y446" s="66"/>
      <c r="Z446" s="66"/>
      <c r="AA446" s="66"/>
    </row>
    <row r="447" spans="1:27" s="65" customFormat="1">
      <c r="A447" s="66"/>
      <c r="D447" s="66"/>
      <c r="E447" s="66"/>
      <c r="F447" s="66"/>
      <c r="G447" s="66"/>
      <c r="H447" s="210"/>
      <c r="K447" s="66"/>
      <c r="O447" s="66"/>
      <c r="P447" s="66"/>
      <c r="Q447" s="66"/>
      <c r="R447" s="66"/>
      <c r="S447" s="66"/>
      <c r="T447" s="111"/>
      <c r="U447" s="66"/>
      <c r="V447" s="66"/>
      <c r="W447" s="66"/>
      <c r="X447" s="66"/>
      <c r="Y447" s="66"/>
      <c r="Z447" s="66"/>
      <c r="AA447" s="66"/>
    </row>
    <row r="448" spans="1:27" s="65" customFormat="1">
      <c r="A448" s="66"/>
      <c r="D448" s="66"/>
      <c r="E448" s="66"/>
      <c r="F448" s="66"/>
      <c r="G448" s="66"/>
      <c r="H448" s="210"/>
      <c r="K448" s="66"/>
      <c r="O448" s="66"/>
      <c r="P448" s="66"/>
      <c r="Q448" s="66"/>
      <c r="R448" s="66"/>
      <c r="S448" s="66"/>
      <c r="T448" s="111"/>
      <c r="U448" s="66"/>
      <c r="V448" s="66"/>
      <c r="W448" s="66"/>
      <c r="X448" s="66"/>
      <c r="Y448" s="66"/>
      <c r="Z448" s="66"/>
      <c r="AA448" s="66"/>
    </row>
    <row r="449" spans="1:27" s="65" customFormat="1">
      <c r="A449" s="66"/>
      <c r="D449" s="66"/>
      <c r="E449" s="66"/>
      <c r="F449" s="66"/>
      <c r="G449" s="66"/>
      <c r="H449" s="210"/>
      <c r="K449" s="66"/>
      <c r="O449" s="66"/>
      <c r="P449" s="66"/>
      <c r="Q449" s="66"/>
      <c r="R449" s="66"/>
      <c r="S449" s="66"/>
      <c r="T449" s="111"/>
      <c r="U449" s="66"/>
      <c r="V449" s="66"/>
      <c r="W449" s="66"/>
      <c r="X449" s="66"/>
      <c r="Y449" s="66"/>
      <c r="Z449" s="66"/>
      <c r="AA449" s="66"/>
    </row>
    <row r="450" spans="1:27" s="65" customFormat="1">
      <c r="A450" s="66"/>
      <c r="D450" s="66"/>
      <c r="E450" s="66"/>
      <c r="F450" s="66"/>
      <c r="G450" s="66"/>
      <c r="H450" s="210"/>
      <c r="K450" s="66"/>
      <c r="O450" s="66"/>
      <c r="P450" s="66"/>
      <c r="Q450" s="66"/>
      <c r="R450" s="66"/>
      <c r="S450" s="66"/>
      <c r="T450" s="111"/>
      <c r="U450" s="66"/>
      <c r="V450" s="66"/>
      <c r="W450" s="66"/>
      <c r="X450" s="66"/>
      <c r="Y450" s="66"/>
      <c r="Z450" s="66"/>
      <c r="AA450" s="66"/>
    </row>
    <row r="451" spans="1:27" s="65" customFormat="1">
      <c r="A451" s="66"/>
      <c r="D451" s="66"/>
      <c r="E451" s="66"/>
      <c r="F451" s="66"/>
      <c r="G451" s="66"/>
      <c r="H451" s="210"/>
      <c r="K451" s="66"/>
      <c r="O451" s="66"/>
      <c r="P451" s="66"/>
      <c r="Q451" s="66"/>
      <c r="R451" s="66"/>
      <c r="S451" s="66"/>
      <c r="T451" s="111"/>
      <c r="U451" s="66"/>
      <c r="V451" s="66"/>
      <c r="W451" s="66"/>
      <c r="X451" s="66"/>
      <c r="Y451" s="66"/>
      <c r="Z451" s="66"/>
      <c r="AA451" s="66"/>
    </row>
    <row r="452" spans="1:27" s="65" customFormat="1">
      <c r="A452" s="66"/>
      <c r="D452" s="66"/>
      <c r="E452" s="66"/>
      <c r="F452" s="66"/>
      <c r="G452" s="66"/>
      <c r="H452" s="210"/>
      <c r="K452" s="66"/>
      <c r="O452" s="66"/>
      <c r="P452" s="66"/>
      <c r="Q452" s="66"/>
      <c r="R452" s="66"/>
      <c r="S452" s="66"/>
      <c r="T452" s="111"/>
      <c r="U452" s="66"/>
      <c r="V452" s="66"/>
      <c r="W452" s="66"/>
      <c r="X452" s="66"/>
      <c r="Y452" s="66"/>
      <c r="Z452" s="66"/>
      <c r="AA452" s="66"/>
    </row>
    <row r="453" spans="1:27" s="65" customFormat="1">
      <c r="A453" s="66"/>
      <c r="D453" s="66"/>
      <c r="E453" s="66"/>
      <c r="F453" s="66"/>
      <c r="G453" s="66"/>
      <c r="H453" s="210"/>
      <c r="K453" s="66"/>
      <c r="O453" s="66"/>
      <c r="P453" s="66"/>
      <c r="Q453" s="66"/>
      <c r="R453" s="66"/>
      <c r="S453" s="66"/>
      <c r="T453" s="111"/>
      <c r="U453" s="66"/>
      <c r="V453" s="66"/>
      <c r="W453" s="66"/>
      <c r="X453" s="66"/>
      <c r="Y453" s="66"/>
      <c r="Z453" s="66"/>
      <c r="AA453" s="66"/>
    </row>
    <row r="454" spans="1:27" s="65" customFormat="1">
      <c r="A454" s="66"/>
      <c r="D454" s="66"/>
      <c r="E454" s="66"/>
      <c r="F454" s="66"/>
      <c r="G454" s="66"/>
      <c r="H454" s="210"/>
      <c r="K454" s="66"/>
      <c r="O454" s="66"/>
      <c r="P454" s="66"/>
      <c r="Q454" s="66"/>
      <c r="R454" s="66"/>
      <c r="S454" s="66"/>
      <c r="T454" s="111"/>
      <c r="U454" s="66"/>
      <c r="V454" s="66"/>
      <c r="W454" s="66"/>
      <c r="X454" s="66"/>
      <c r="Y454" s="66"/>
      <c r="Z454" s="66"/>
      <c r="AA454" s="66"/>
    </row>
    <row r="455" spans="1:27" s="65" customFormat="1">
      <c r="A455" s="66"/>
      <c r="D455" s="66"/>
      <c r="E455" s="66"/>
      <c r="F455" s="66"/>
      <c r="G455" s="66"/>
      <c r="H455" s="210"/>
      <c r="K455" s="66"/>
      <c r="O455" s="66"/>
      <c r="P455" s="66"/>
      <c r="Q455" s="66"/>
      <c r="R455" s="66"/>
      <c r="S455" s="66"/>
      <c r="T455" s="111"/>
      <c r="U455" s="66"/>
      <c r="V455" s="66"/>
      <c r="W455" s="66"/>
      <c r="X455" s="66"/>
      <c r="Y455" s="66"/>
      <c r="Z455" s="66"/>
      <c r="AA455" s="66"/>
    </row>
    <row r="456" spans="1:27" s="65" customFormat="1">
      <c r="A456" s="66"/>
      <c r="D456" s="66"/>
      <c r="E456" s="66"/>
      <c r="F456" s="66"/>
      <c r="G456" s="66"/>
      <c r="H456" s="210"/>
      <c r="K456" s="66"/>
      <c r="O456" s="66"/>
      <c r="P456" s="66"/>
      <c r="Q456" s="66"/>
      <c r="R456" s="66"/>
      <c r="S456" s="66"/>
      <c r="T456" s="111"/>
      <c r="U456" s="66"/>
      <c r="V456" s="66"/>
      <c r="W456" s="66"/>
      <c r="X456" s="66"/>
      <c r="Y456" s="66"/>
      <c r="Z456" s="66"/>
      <c r="AA456" s="66"/>
    </row>
    <row r="457" spans="1:27" s="65" customFormat="1">
      <c r="A457" s="66"/>
      <c r="D457" s="66"/>
      <c r="E457" s="66"/>
      <c r="F457" s="66"/>
      <c r="G457" s="66"/>
      <c r="H457" s="210"/>
      <c r="K457" s="66"/>
      <c r="O457" s="66"/>
      <c r="P457" s="66"/>
      <c r="Q457" s="66"/>
      <c r="R457" s="66"/>
      <c r="S457" s="66"/>
      <c r="T457" s="111"/>
      <c r="U457" s="66"/>
      <c r="V457" s="66"/>
      <c r="W457" s="66"/>
      <c r="X457" s="66"/>
      <c r="Y457" s="66"/>
      <c r="Z457" s="66"/>
      <c r="AA457" s="66"/>
    </row>
    <row r="458" spans="1:27" s="65" customFormat="1">
      <c r="A458" s="66"/>
      <c r="D458" s="66"/>
      <c r="E458" s="66"/>
      <c r="F458" s="66"/>
      <c r="G458" s="66"/>
      <c r="H458" s="210"/>
      <c r="K458" s="66"/>
      <c r="O458" s="66"/>
      <c r="P458" s="66"/>
      <c r="Q458" s="66"/>
      <c r="R458" s="66"/>
      <c r="S458" s="66"/>
      <c r="T458" s="111"/>
      <c r="U458" s="66"/>
      <c r="V458" s="66"/>
      <c r="W458" s="66"/>
      <c r="X458" s="66"/>
      <c r="Y458" s="66"/>
      <c r="Z458" s="66"/>
      <c r="AA458" s="66"/>
    </row>
    <row r="459" spans="1:27" s="65" customFormat="1">
      <c r="A459" s="66"/>
      <c r="D459" s="66"/>
      <c r="E459" s="66"/>
      <c r="F459" s="66"/>
      <c r="G459" s="66"/>
      <c r="H459" s="210"/>
      <c r="K459" s="66"/>
      <c r="O459" s="66"/>
      <c r="P459" s="66"/>
      <c r="Q459" s="66"/>
      <c r="R459" s="66"/>
      <c r="S459" s="66"/>
      <c r="T459" s="111"/>
      <c r="U459" s="66"/>
      <c r="V459" s="66"/>
      <c r="W459" s="66"/>
      <c r="X459" s="66"/>
      <c r="Y459" s="66"/>
      <c r="Z459" s="66"/>
      <c r="AA459" s="66"/>
    </row>
    <row r="460" spans="1:27" s="65" customFormat="1">
      <c r="A460" s="66"/>
      <c r="D460" s="66"/>
      <c r="E460" s="66"/>
      <c r="F460" s="66"/>
      <c r="G460" s="66"/>
      <c r="H460" s="210"/>
      <c r="K460" s="66"/>
      <c r="O460" s="66"/>
      <c r="P460" s="66"/>
      <c r="Q460" s="66"/>
      <c r="R460" s="66"/>
      <c r="S460" s="66"/>
      <c r="T460" s="111"/>
      <c r="U460" s="66"/>
      <c r="V460" s="66"/>
      <c r="W460" s="66"/>
      <c r="X460" s="66"/>
      <c r="Y460" s="66"/>
      <c r="Z460" s="66"/>
      <c r="AA460" s="66"/>
    </row>
    <row r="461" spans="1:27" s="65" customFormat="1">
      <c r="A461" s="66"/>
      <c r="D461" s="66"/>
      <c r="E461" s="66"/>
      <c r="F461" s="66"/>
      <c r="G461" s="66"/>
      <c r="H461" s="210"/>
      <c r="K461" s="66"/>
      <c r="O461" s="66"/>
      <c r="P461" s="66"/>
      <c r="Q461" s="66"/>
      <c r="R461" s="66"/>
      <c r="S461" s="66"/>
      <c r="T461" s="111"/>
      <c r="U461" s="66"/>
      <c r="V461" s="66"/>
      <c r="W461" s="66"/>
      <c r="X461" s="66"/>
      <c r="Y461" s="66"/>
      <c r="Z461" s="66"/>
      <c r="AA461" s="66"/>
    </row>
    <row r="462" spans="1:27" s="65" customFormat="1">
      <c r="A462" s="66"/>
      <c r="D462" s="66"/>
      <c r="E462" s="66"/>
      <c r="F462" s="66"/>
      <c r="G462" s="66"/>
      <c r="H462" s="210"/>
      <c r="K462" s="66"/>
      <c r="O462" s="66"/>
      <c r="P462" s="66"/>
      <c r="Q462" s="66"/>
      <c r="R462" s="66"/>
      <c r="S462" s="66"/>
      <c r="T462" s="111"/>
      <c r="U462" s="66"/>
      <c r="V462" s="66"/>
      <c r="W462" s="66"/>
      <c r="X462" s="66"/>
      <c r="Y462" s="66"/>
      <c r="Z462" s="66"/>
      <c r="AA462" s="66"/>
    </row>
    <row r="463" spans="1:27" s="65" customFormat="1">
      <c r="A463" s="66"/>
      <c r="D463" s="66"/>
      <c r="E463" s="66"/>
      <c r="F463" s="66"/>
      <c r="G463" s="66"/>
      <c r="H463" s="210"/>
      <c r="K463" s="66"/>
      <c r="O463" s="66"/>
      <c r="P463" s="66"/>
      <c r="Q463" s="66"/>
      <c r="R463" s="66"/>
      <c r="S463" s="66"/>
      <c r="T463" s="111"/>
      <c r="U463" s="66"/>
      <c r="V463" s="66"/>
      <c r="W463" s="66"/>
      <c r="X463" s="66"/>
      <c r="Y463" s="66"/>
      <c r="Z463" s="66"/>
      <c r="AA463" s="66"/>
    </row>
    <row r="464" spans="1:27" s="65" customFormat="1">
      <c r="A464" s="66"/>
      <c r="D464" s="66"/>
      <c r="E464" s="66"/>
      <c r="F464" s="66"/>
      <c r="G464" s="66"/>
      <c r="H464" s="210"/>
      <c r="K464" s="66"/>
      <c r="O464" s="66"/>
      <c r="P464" s="66"/>
      <c r="Q464" s="66"/>
      <c r="R464" s="66"/>
      <c r="S464" s="66"/>
      <c r="T464" s="111"/>
      <c r="U464" s="66"/>
      <c r="V464" s="66"/>
      <c r="W464" s="66"/>
      <c r="X464" s="66"/>
      <c r="Y464" s="66"/>
      <c r="Z464" s="66"/>
      <c r="AA464" s="66"/>
    </row>
    <row r="465" spans="1:27" s="65" customFormat="1">
      <c r="A465" s="66"/>
      <c r="D465" s="66"/>
      <c r="E465" s="66"/>
      <c r="F465" s="66"/>
      <c r="G465" s="66"/>
      <c r="H465" s="210"/>
      <c r="K465" s="66"/>
      <c r="O465" s="66"/>
      <c r="P465" s="66"/>
      <c r="Q465" s="66"/>
      <c r="R465" s="66"/>
      <c r="S465" s="66"/>
      <c r="T465" s="111"/>
      <c r="U465" s="66"/>
      <c r="V465" s="66"/>
      <c r="W465" s="66"/>
      <c r="X465" s="66"/>
      <c r="Y465" s="66"/>
      <c r="Z465" s="66"/>
      <c r="AA465" s="66"/>
    </row>
    <row r="466" spans="1:27" s="65" customFormat="1">
      <c r="A466" s="66"/>
      <c r="D466" s="66"/>
      <c r="E466" s="66"/>
      <c r="F466" s="66"/>
      <c r="G466" s="66"/>
      <c r="H466" s="210"/>
      <c r="K466" s="66"/>
      <c r="O466" s="66"/>
      <c r="P466" s="66"/>
      <c r="Q466" s="66"/>
      <c r="R466" s="66"/>
      <c r="S466" s="66"/>
      <c r="T466" s="111"/>
      <c r="U466" s="66"/>
      <c r="V466" s="66"/>
      <c r="W466" s="66"/>
      <c r="X466" s="66"/>
      <c r="Y466" s="66"/>
      <c r="Z466" s="66"/>
      <c r="AA466" s="66"/>
    </row>
    <row r="467" spans="1:27" s="65" customFormat="1">
      <c r="A467" s="66"/>
      <c r="D467" s="66"/>
      <c r="E467" s="66"/>
      <c r="F467" s="66"/>
      <c r="G467" s="66"/>
      <c r="H467" s="210"/>
      <c r="K467" s="66"/>
      <c r="O467" s="66"/>
      <c r="P467" s="66"/>
      <c r="Q467" s="66"/>
      <c r="R467" s="66"/>
      <c r="S467" s="66"/>
      <c r="T467" s="111"/>
      <c r="U467" s="66"/>
      <c r="V467" s="66"/>
      <c r="W467" s="66"/>
      <c r="X467" s="66"/>
      <c r="Y467" s="66"/>
      <c r="Z467" s="66"/>
      <c r="AA467" s="66"/>
    </row>
    <row r="468" spans="1:27" s="65" customFormat="1">
      <c r="A468" s="66"/>
      <c r="D468" s="66"/>
      <c r="E468" s="66"/>
      <c r="F468" s="66"/>
      <c r="G468" s="66"/>
      <c r="H468" s="210"/>
      <c r="K468" s="66"/>
      <c r="O468" s="66"/>
      <c r="P468" s="66"/>
      <c r="Q468" s="66"/>
      <c r="R468" s="66"/>
      <c r="S468" s="66"/>
      <c r="T468" s="111"/>
      <c r="U468" s="66"/>
      <c r="V468" s="66"/>
      <c r="W468" s="66"/>
      <c r="X468" s="66"/>
      <c r="Y468" s="66"/>
      <c r="Z468" s="66"/>
      <c r="AA468" s="66"/>
    </row>
    <row r="469" spans="1:27" s="65" customFormat="1">
      <c r="A469" s="66"/>
      <c r="D469" s="66"/>
      <c r="E469" s="66"/>
      <c r="F469" s="66"/>
      <c r="G469" s="66"/>
      <c r="H469" s="210"/>
      <c r="K469" s="66"/>
      <c r="O469" s="66"/>
      <c r="P469" s="66"/>
      <c r="Q469" s="66"/>
      <c r="R469" s="66"/>
      <c r="S469" s="66"/>
      <c r="T469" s="111"/>
      <c r="U469" s="66"/>
      <c r="V469" s="66"/>
      <c r="W469" s="66"/>
      <c r="X469" s="66"/>
      <c r="Y469" s="66"/>
      <c r="Z469" s="66"/>
      <c r="AA469" s="66"/>
    </row>
    <row r="470" spans="1:27" s="65" customFormat="1">
      <c r="A470" s="66"/>
      <c r="D470" s="66"/>
      <c r="E470" s="66"/>
      <c r="F470" s="66"/>
      <c r="G470" s="66"/>
      <c r="H470" s="210"/>
      <c r="K470" s="66"/>
      <c r="O470" s="66"/>
      <c r="P470" s="66"/>
      <c r="Q470" s="66"/>
      <c r="R470" s="66"/>
      <c r="S470" s="66"/>
      <c r="T470" s="111"/>
      <c r="U470" s="66"/>
      <c r="V470" s="66"/>
      <c r="W470" s="66"/>
      <c r="X470" s="66"/>
      <c r="Y470" s="66"/>
      <c r="Z470" s="66"/>
      <c r="AA470" s="66"/>
    </row>
    <row r="471" spans="1:27" s="65" customFormat="1">
      <c r="A471" s="66"/>
      <c r="D471" s="66"/>
      <c r="E471" s="66"/>
      <c r="F471" s="66"/>
      <c r="G471" s="66"/>
      <c r="H471" s="210"/>
      <c r="K471" s="66"/>
      <c r="O471" s="66"/>
      <c r="P471" s="66"/>
      <c r="Q471" s="66"/>
      <c r="R471" s="66"/>
      <c r="S471" s="66"/>
      <c r="T471" s="111"/>
      <c r="U471" s="66"/>
      <c r="V471" s="66"/>
      <c r="W471" s="66"/>
      <c r="X471" s="66"/>
      <c r="Y471" s="66"/>
      <c r="Z471" s="66"/>
      <c r="AA471" s="66"/>
    </row>
    <row r="472" spans="1:27" s="65" customFormat="1">
      <c r="A472" s="66"/>
      <c r="D472" s="66"/>
      <c r="E472" s="66"/>
      <c r="F472" s="66"/>
      <c r="G472" s="66"/>
      <c r="H472" s="210"/>
      <c r="K472" s="66"/>
      <c r="O472" s="66"/>
      <c r="P472" s="66"/>
      <c r="Q472" s="66"/>
      <c r="R472" s="66"/>
      <c r="S472" s="66"/>
      <c r="T472" s="111"/>
      <c r="U472" s="66"/>
      <c r="V472" s="66"/>
      <c r="W472" s="66"/>
      <c r="X472" s="66"/>
      <c r="Y472" s="66"/>
      <c r="Z472" s="66"/>
      <c r="AA472" s="66"/>
    </row>
    <row r="473" spans="1:27" s="65" customFormat="1">
      <c r="A473" s="66"/>
      <c r="D473" s="66"/>
      <c r="E473" s="66"/>
      <c r="F473" s="66"/>
      <c r="G473" s="66"/>
      <c r="H473" s="210"/>
      <c r="K473" s="66"/>
      <c r="O473" s="66"/>
      <c r="P473" s="66"/>
      <c r="Q473" s="66"/>
      <c r="R473" s="66"/>
      <c r="S473" s="66"/>
      <c r="T473" s="111"/>
      <c r="U473" s="66"/>
      <c r="V473" s="66"/>
      <c r="W473" s="66"/>
      <c r="X473" s="66"/>
      <c r="Y473" s="66"/>
      <c r="Z473" s="66"/>
      <c r="AA473" s="66"/>
    </row>
    <row r="474" spans="1:27" s="65" customFormat="1">
      <c r="A474" s="66"/>
      <c r="D474" s="66"/>
      <c r="E474" s="66"/>
      <c r="F474" s="66"/>
      <c r="G474" s="66"/>
      <c r="H474" s="210"/>
      <c r="K474" s="66"/>
      <c r="O474" s="66"/>
      <c r="P474" s="66"/>
      <c r="Q474" s="66"/>
      <c r="R474" s="66"/>
      <c r="S474" s="66"/>
      <c r="T474" s="111"/>
      <c r="U474" s="66"/>
      <c r="V474" s="66"/>
      <c r="W474" s="66"/>
      <c r="X474" s="66"/>
      <c r="Y474" s="66"/>
      <c r="Z474" s="66"/>
      <c r="AA474" s="66"/>
    </row>
    <row r="475" spans="1:27" s="65" customFormat="1">
      <c r="A475" s="66"/>
      <c r="D475" s="66"/>
      <c r="E475" s="66"/>
      <c r="F475" s="66"/>
      <c r="G475" s="66"/>
      <c r="H475" s="210"/>
      <c r="K475" s="66"/>
      <c r="O475" s="66"/>
      <c r="P475" s="66"/>
      <c r="Q475" s="66"/>
      <c r="R475" s="66"/>
      <c r="S475" s="66"/>
      <c r="T475" s="111"/>
      <c r="U475" s="66"/>
      <c r="V475" s="66"/>
      <c r="W475" s="66"/>
      <c r="X475" s="66"/>
      <c r="Y475" s="66"/>
      <c r="Z475" s="66"/>
      <c r="AA475" s="66"/>
    </row>
    <row r="476" spans="1:27" s="65" customFormat="1">
      <c r="A476" s="66"/>
      <c r="D476" s="66"/>
      <c r="E476" s="66"/>
      <c r="F476" s="66"/>
      <c r="G476" s="66"/>
      <c r="H476" s="210"/>
      <c r="K476" s="66"/>
      <c r="O476" s="66"/>
      <c r="P476" s="66"/>
      <c r="Q476" s="66"/>
      <c r="R476" s="66"/>
      <c r="S476" s="66"/>
      <c r="T476" s="111"/>
      <c r="U476" s="66"/>
      <c r="V476" s="66"/>
      <c r="W476" s="66"/>
      <c r="X476" s="66"/>
      <c r="Y476" s="66"/>
      <c r="Z476" s="66"/>
      <c r="AA476" s="66"/>
    </row>
    <row r="477" spans="1:27" s="65" customFormat="1">
      <c r="A477" s="66"/>
      <c r="D477" s="66"/>
      <c r="E477" s="66"/>
      <c r="F477" s="66"/>
      <c r="G477" s="66"/>
      <c r="H477" s="210"/>
      <c r="K477" s="66"/>
      <c r="O477" s="66"/>
      <c r="P477" s="66"/>
      <c r="Q477" s="66"/>
      <c r="R477" s="66"/>
      <c r="S477" s="66"/>
      <c r="T477" s="111"/>
      <c r="U477" s="66"/>
      <c r="V477" s="66"/>
      <c r="W477" s="66"/>
      <c r="X477" s="66"/>
      <c r="Y477" s="66"/>
      <c r="Z477" s="66"/>
      <c r="AA477" s="66"/>
    </row>
    <row r="478" spans="1:27" s="65" customFormat="1">
      <c r="A478" s="66"/>
      <c r="D478" s="66"/>
      <c r="E478" s="66"/>
      <c r="F478" s="66"/>
      <c r="G478" s="66"/>
      <c r="H478" s="210"/>
      <c r="K478" s="66"/>
      <c r="O478" s="66"/>
      <c r="P478" s="66"/>
      <c r="Q478" s="66"/>
      <c r="R478" s="66"/>
      <c r="S478" s="66"/>
      <c r="T478" s="111"/>
      <c r="U478" s="66"/>
      <c r="V478" s="66"/>
      <c r="W478" s="66"/>
      <c r="X478" s="66"/>
      <c r="Y478" s="66"/>
      <c r="Z478" s="66"/>
      <c r="AA478" s="66"/>
    </row>
    <row r="479" spans="1:27" s="65" customFormat="1">
      <c r="A479" s="66"/>
      <c r="D479" s="66"/>
      <c r="E479" s="66"/>
      <c r="F479" s="66"/>
      <c r="G479" s="66"/>
      <c r="H479" s="210"/>
      <c r="K479" s="66"/>
      <c r="O479" s="66"/>
      <c r="P479" s="66"/>
      <c r="Q479" s="66"/>
      <c r="R479" s="66"/>
      <c r="S479" s="66"/>
      <c r="T479" s="111"/>
      <c r="U479" s="66"/>
      <c r="V479" s="66"/>
      <c r="W479" s="66"/>
      <c r="X479" s="66"/>
      <c r="Y479" s="66"/>
      <c r="Z479" s="66"/>
      <c r="AA479" s="66"/>
    </row>
    <row r="480" spans="1:27" s="65" customFormat="1">
      <c r="A480" s="66"/>
      <c r="D480" s="66"/>
      <c r="E480" s="66"/>
      <c r="F480" s="66"/>
      <c r="G480" s="66"/>
      <c r="H480" s="210"/>
      <c r="K480" s="66"/>
      <c r="O480" s="66"/>
      <c r="P480" s="66"/>
      <c r="Q480" s="66"/>
      <c r="R480" s="66"/>
      <c r="S480" s="66"/>
      <c r="T480" s="111"/>
      <c r="U480" s="66"/>
      <c r="V480" s="66"/>
      <c r="W480" s="66"/>
      <c r="X480" s="66"/>
      <c r="Y480" s="66"/>
      <c r="Z480" s="66"/>
      <c r="AA480" s="66"/>
    </row>
    <row r="481" spans="1:27" s="65" customFormat="1">
      <c r="A481" s="66"/>
      <c r="D481" s="66"/>
      <c r="E481" s="66"/>
      <c r="F481" s="66"/>
      <c r="G481" s="66"/>
      <c r="H481" s="210"/>
      <c r="K481" s="66"/>
      <c r="O481" s="66"/>
      <c r="P481" s="66"/>
      <c r="Q481" s="66"/>
      <c r="R481" s="66"/>
      <c r="S481" s="66"/>
      <c r="T481" s="111"/>
      <c r="U481" s="66"/>
      <c r="V481" s="66"/>
      <c r="W481" s="66"/>
      <c r="X481" s="66"/>
      <c r="Y481" s="66"/>
      <c r="Z481" s="66"/>
      <c r="AA481" s="66"/>
    </row>
    <row r="482" spans="1:27" s="65" customFormat="1">
      <c r="A482" s="66"/>
      <c r="D482" s="66"/>
      <c r="E482" s="66"/>
      <c r="F482" s="66"/>
      <c r="G482" s="66"/>
      <c r="H482" s="210"/>
      <c r="K482" s="66"/>
      <c r="O482" s="66"/>
      <c r="P482" s="66"/>
      <c r="Q482" s="66"/>
      <c r="R482" s="66"/>
      <c r="S482" s="66"/>
      <c r="T482" s="111"/>
      <c r="U482" s="66"/>
      <c r="V482" s="66"/>
      <c r="W482" s="66"/>
      <c r="X482" s="66"/>
      <c r="Y482" s="66"/>
      <c r="Z482" s="66"/>
      <c r="AA482" s="66"/>
    </row>
    <row r="483" spans="1:27" s="65" customFormat="1">
      <c r="A483" s="66"/>
      <c r="D483" s="66"/>
      <c r="E483" s="66"/>
      <c r="F483" s="66"/>
      <c r="G483" s="66"/>
      <c r="H483" s="210"/>
      <c r="K483" s="66"/>
      <c r="O483" s="66"/>
      <c r="P483" s="66"/>
      <c r="Q483" s="66"/>
      <c r="R483" s="66"/>
      <c r="S483" s="66"/>
      <c r="T483" s="111"/>
      <c r="U483" s="66"/>
      <c r="V483" s="66"/>
      <c r="W483" s="66"/>
      <c r="X483" s="66"/>
      <c r="Y483" s="66"/>
      <c r="Z483" s="66"/>
      <c r="AA483" s="66"/>
    </row>
    <row r="484" spans="1:27" s="65" customFormat="1">
      <c r="A484" s="66"/>
      <c r="D484" s="66"/>
      <c r="E484" s="66"/>
      <c r="F484" s="66"/>
      <c r="G484" s="66"/>
      <c r="H484" s="210"/>
      <c r="K484" s="66"/>
      <c r="O484" s="66"/>
      <c r="P484" s="66"/>
      <c r="Q484" s="66"/>
      <c r="R484" s="66"/>
      <c r="S484" s="66"/>
      <c r="T484" s="111"/>
      <c r="U484" s="66"/>
      <c r="V484" s="66"/>
      <c r="W484" s="66"/>
      <c r="X484" s="66"/>
      <c r="Y484" s="66"/>
      <c r="Z484" s="66"/>
      <c r="AA484" s="66"/>
    </row>
    <row r="485" spans="1:27" s="65" customFormat="1">
      <c r="A485" s="66"/>
      <c r="D485" s="66"/>
      <c r="E485" s="66"/>
      <c r="F485" s="66"/>
      <c r="G485" s="66"/>
      <c r="H485" s="210"/>
      <c r="K485" s="66"/>
      <c r="O485" s="66"/>
      <c r="P485" s="66"/>
      <c r="Q485" s="66"/>
      <c r="R485" s="66"/>
      <c r="S485" s="66"/>
      <c r="T485" s="111"/>
      <c r="U485" s="66"/>
      <c r="V485" s="66"/>
      <c r="W485" s="66"/>
      <c r="X485" s="66"/>
      <c r="Y485" s="66"/>
      <c r="Z485" s="66"/>
      <c r="AA485" s="66"/>
    </row>
    <row r="486" spans="1:27" s="65" customFormat="1">
      <c r="A486" s="66"/>
      <c r="D486" s="66"/>
      <c r="E486" s="66"/>
      <c r="F486" s="66"/>
      <c r="G486" s="66"/>
      <c r="H486" s="210"/>
      <c r="K486" s="66"/>
      <c r="O486" s="66"/>
      <c r="P486" s="66"/>
      <c r="Q486" s="66"/>
      <c r="R486" s="66"/>
      <c r="S486" s="66"/>
      <c r="T486" s="111"/>
      <c r="U486" s="66"/>
      <c r="V486" s="66"/>
      <c r="W486" s="66"/>
      <c r="X486" s="66"/>
      <c r="Y486" s="66"/>
      <c r="Z486" s="66"/>
      <c r="AA486" s="66"/>
    </row>
    <row r="487" spans="1:27" s="65" customFormat="1">
      <c r="A487" s="66"/>
      <c r="D487" s="66"/>
      <c r="E487" s="66"/>
      <c r="F487" s="66"/>
      <c r="G487" s="66"/>
      <c r="H487" s="210"/>
      <c r="K487" s="66"/>
      <c r="O487" s="66"/>
      <c r="P487" s="66"/>
      <c r="Q487" s="66"/>
      <c r="R487" s="66"/>
      <c r="S487" s="66"/>
      <c r="T487" s="111"/>
      <c r="U487" s="66"/>
      <c r="V487" s="66"/>
      <c r="W487" s="66"/>
      <c r="X487" s="66"/>
      <c r="Y487" s="66"/>
      <c r="Z487" s="66"/>
      <c r="AA487" s="66"/>
    </row>
    <row r="488" spans="1:27" s="65" customFormat="1">
      <c r="A488" s="66"/>
      <c r="D488" s="66"/>
      <c r="E488" s="66"/>
      <c r="F488" s="66"/>
      <c r="G488" s="66"/>
      <c r="H488" s="210"/>
      <c r="K488" s="66"/>
      <c r="O488" s="66"/>
      <c r="P488" s="66"/>
      <c r="Q488" s="66"/>
      <c r="R488" s="66"/>
      <c r="S488" s="66"/>
      <c r="T488" s="111"/>
      <c r="U488" s="66"/>
      <c r="V488" s="66"/>
      <c r="W488" s="66"/>
      <c r="X488" s="66"/>
      <c r="Y488" s="66"/>
      <c r="Z488" s="66"/>
      <c r="AA488" s="66"/>
    </row>
    <row r="489" spans="1:27" s="65" customFormat="1">
      <c r="A489" s="66"/>
      <c r="D489" s="66"/>
      <c r="E489" s="66"/>
      <c r="F489" s="66"/>
      <c r="G489" s="66"/>
      <c r="H489" s="210"/>
      <c r="K489" s="66"/>
      <c r="O489" s="66"/>
      <c r="P489" s="66"/>
      <c r="Q489" s="66"/>
      <c r="R489" s="66"/>
      <c r="S489" s="66"/>
      <c r="T489" s="111"/>
      <c r="U489" s="66"/>
      <c r="V489" s="66"/>
      <c r="W489" s="66"/>
      <c r="X489" s="66"/>
      <c r="Y489" s="66"/>
      <c r="Z489" s="66"/>
      <c r="AA489" s="66"/>
    </row>
    <row r="490" spans="1:27" s="65" customFormat="1">
      <c r="A490" s="66"/>
      <c r="D490" s="66"/>
      <c r="E490" s="66"/>
      <c r="F490" s="66"/>
      <c r="G490" s="66"/>
      <c r="H490" s="210"/>
      <c r="K490" s="66"/>
      <c r="O490" s="66"/>
      <c r="P490" s="66"/>
      <c r="Q490" s="66"/>
      <c r="R490" s="66"/>
      <c r="S490" s="66"/>
      <c r="T490" s="111"/>
      <c r="U490" s="66"/>
      <c r="V490" s="66"/>
      <c r="W490" s="66"/>
      <c r="X490" s="66"/>
      <c r="Y490" s="66"/>
      <c r="Z490" s="66"/>
      <c r="AA490" s="66"/>
    </row>
    <row r="491" spans="1:27" s="65" customFormat="1">
      <c r="A491" s="66"/>
      <c r="D491" s="66"/>
      <c r="E491" s="66"/>
      <c r="F491" s="66"/>
      <c r="G491" s="66"/>
      <c r="H491" s="210"/>
      <c r="K491" s="66"/>
      <c r="O491" s="66"/>
      <c r="P491" s="66"/>
      <c r="Q491" s="66"/>
      <c r="R491" s="66"/>
      <c r="S491" s="66"/>
      <c r="T491" s="111"/>
      <c r="U491" s="66"/>
      <c r="V491" s="66"/>
      <c r="W491" s="66"/>
      <c r="X491" s="66"/>
      <c r="Y491" s="66"/>
      <c r="Z491" s="66"/>
      <c r="AA491" s="66"/>
    </row>
    <row r="492" spans="1:27" s="65" customFormat="1">
      <c r="A492" s="66"/>
      <c r="D492" s="66"/>
      <c r="E492" s="66"/>
      <c r="F492" s="66"/>
      <c r="G492" s="66"/>
      <c r="H492" s="210"/>
      <c r="K492" s="66"/>
      <c r="O492" s="66"/>
      <c r="P492" s="66"/>
      <c r="Q492" s="66"/>
      <c r="R492" s="66"/>
      <c r="S492" s="66"/>
      <c r="T492" s="111"/>
      <c r="U492" s="66"/>
      <c r="V492" s="66"/>
      <c r="W492" s="66"/>
      <c r="X492" s="66"/>
      <c r="Y492" s="66"/>
      <c r="Z492" s="66"/>
      <c r="AA492" s="66"/>
    </row>
    <row r="493" spans="1:27" s="65" customFormat="1">
      <c r="A493" s="66"/>
      <c r="D493" s="66"/>
      <c r="E493" s="66"/>
      <c r="F493" s="66"/>
      <c r="G493" s="66"/>
      <c r="H493" s="210"/>
      <c r="K493" s="66"/>
      <c r="O493" s="66"/>
      <c r="P493" s="66"/>
      <c r="Q493" s="66"/>
      <c r="R493" s="66"/>
      <c r="S493" s="66"/>
      <c r="T493" s="111"/>
      <c r="U493" s="66"/>
      <c r="V493" s="66"/>
      <c r="W493" s="66"/>
      <c r="X493" s="66"/>
      <c r="Y493" s="66"/>
      <c r="Z493" s="66"/>
      <c r="AA493" s="66"/>
    </row>
    <row r="494" spans="1:27" s="65" customFormat="1">
      <c r="A494" s="66"/>
      <c r="D494" s="66"/>
      <c r="E494" s="66"/>
      <c r="F494" s="66"/>
      <c r="G494" s="66"/>
      <c r="H494" s="210"/>
      <c r="K494" s="66"/>
      <c r="O494" s="66"/>
      <c r="P494" s="66"/>
      <c r="Q494" s="66"/>
      <c r="R494" s="66"/>
      <c r="S494" s="66"/>
      <c r="T494" s="111"/>
      <c r="U494" s="66"/>
      <c r="V494" s="66"/>
      <c r="W494" s="66"/>
      <c r="X494" s="66"/>
      <c r="Y494" s="66"/>
      <c r="Z494" s="66"/>
      <c r="AA494" s="66"/>
    </row>
    <row r="495" spans="1:27" s="65" customFormat="1">
      <c r="A495" s="66"/>
      <c r="D495" s="66"/>
      <c r="E495" s="66"/>
      <c r="F495" s="66"/>
      <c r="G495" s="66"/>
      <c r="H495" s="210"/>
      <c r="K495" s="66"/>
      <c r="O495" s="66"/>
      <c r="P495" s="66"/>
      <c r="Q495" s="66"/>
      <c r="R495" s="66"/>
      <c r="S495" s="66"/>
      <c r="T495" s="111"/>
      <c r="U495" s="66"/>
      <c r="V495" s="66"/>
      <c r="W495" s="66"/>
      <c r="X495" s="66"/>
      <c r="Y495" s="66"/>
      <c r="Z495" s="66"/>
      <c r="AA495" s="66"/>
    </row>
    <row r="496" spans="1:27" s="65" customFormat="1">
      <c r="A496" s="66"/>
      <c r="D496" s="66"/>
      <c r="E496" s="66"/>
      <c r="F496" s="66"/>
      <c r="G496" s="66"/>
      <c r="H496" s="210"/>
      <c r="K496" s="66"/>
      <c r="O496" s="66"/>
      <c r="P496" s="66"/>
      <c r="Q496" s="66"/>
      <c r="R496" s="66"/>
      <c r="S496" s="66"/>
      <c r="T496" s="111"/>
      <c r="U496" s="66"/>
      <c r="V496" s="66"/>
      <c r="W496" s="66"/>
      <c r="X496" s="66"/>
      <c r="Y496" s="66"/>
      <c r="Z496" s="66"/>
      <c r="AA496" s="66"/>
    </row>
    <row r="497" spans="1:27" s="65" customFormat="1">
      <c r="A497" s="66"/>
      <c r="D497" s="66"/>
      <c r="E497" s="66"/>
      <c r="F497" s="66"/>
      <c r="G497" s="66"/>
      <c r="H497" s="210"/>
      <c r="K497" s="66"/>
      <c r="O497" s="66"/>
      <c r="P497" s="66"/>
      <c r="Q497" s="66"/>
      <c r="R497" s="66"/>
      <c r="S497" s="66"/>
      <c r="T497" s="111"/>
      <c r="U497" s="66"/>
      <c r="V497" s="66"/>
      <c r="W497" s="66"/>
      <c r="X497" s="66"/>
      <c r="Y497" s="66"/>
      <c r="Z497" s="66"/>
      <c r="AA497" s="66"/>
    </row>
    <row r="498" spans="1:27" s="65" customFormat="1">
      <c r="A498" s="66"/>
      <c r="D498" s="66"/>
      <c r="E498" s="66"/>
      <c r="F498" s="66"/>
      <c r="G498" s="66"/>
      <c r="H498" s="210"/>
      <c r="K498" s="66"/>
      <c r="O498" s="66"/>
      <c r="P498" s="66"/>
      <c r="Q498" s="66"/>
      <c r="R498" s="66"/>
      <c r="S498" s="66"/>
      <c r="T498" s="111"/>
      <c r="U498" s="66"/>
      <c r="V498" s="66"/>
      <c r="W498" s="66"/>
      <c r="X498" s="66"/>
      <c r="Y498" s="66"/>
      <c r="Z498" s="66"/>
      <c r="AA498" s="66"/>
    </row>
    <row r="499" spans="1:27" s="65" customFormat="1">
      <c r="A499" s="66"/>
      <c r="D499" s="66"/>
      <c r="E499" s="66"/>
      <c r="F499" s="66"/>
      <c r="G499" s="66"/>
      <c r="H499" s="210"/>
      <c r="K499" s="66"/>
      <c r="O499" s="66"/>
      <c r="P499" s="66"/>
      <c r="Q499" s="66"/>
      <c r="R499" s="66"/>
      <c r="S499" s="66"/>
      <c r="T499" s="111"/>
      <c r="U499" s="66"/>
      <c r="V499" s="66"/>
      <c r="W499" s="66"/>
      <c r="X499" s="66"/>
      <c r="Y499" s="66"/>
      <c r="Z499" s="66"/>
      <c r="AA499" s="66"/>
    </row>
    <row r="500" spans="1:27" s="65" customFormat="1">
      <c r="A500" s="66"/>
      <c r="D500" s="66"/>
      <c r="E500" s="66"/>
      <c r="F500" s="66"/>
      <c r="G500" s="66"/>
      <c r="H500" s="210"/>
      <c r="K500" s="66"/>
      <c r="O500" s="66"/>
      <c r="P500" s="66"/>
      <c r="Q500" s="66"/>
      <c r="R500" s="66"/>
      <c r="S500" s="66"/>
      <c r="T500" s="111"/>
      <c r="U500" s="66"/>
      <c r="V500" s="66"/>
      <c r="W500" s="66"/>
      <c r="X500" s="66"/>
      <c r="Y500" s="66"/>
      <c r="Z500" s="66"/>
      <c r="AA500" s="66"/>
    </row>
    <row r="501" spans="1:27" s="65" customFormat="1">
      <c r="A501" s="66"/>
      <c r="D501" s="66"/>
      <c r="E501" s="66"/>
      <c r="F501" s="66"/>
      <c r="G501" s="66"/>
      <c r="H501" s="210"/>
      <c r="K501" s="66"/>
      <c r="O501" s="66"/>
      <c r="P501" s="66"/>
      <c r="Q501" s="66"/>
      <c r="R501" s="66"/>
      <c r="S501" s="66"/>
      <c r="T501" s="111"/>
      <c r="U501" s="66"/>
      <c r="V501" s="66"/>
      <c r="W501" s="66"/>
      <c r="X501" s="66"/>
      <c r="Y501" s="66"/>
      <c r="Z501" s="66"/>
      <c r="AA501" s="66"/>
    </row>
    <row r="502" spans="1:27" s="65" customFormat="1">
      <c r="A502" s="66"/>
      <c r="D502" s="66"/>
      <c r="E502" s="66"/>
      <c r="F502" s="66"/>
      <c r="G502" s="66"/>
      <c r="H502" s="210"/>
      <c r="K502" s="66"/>
      <c r="O502" s="66"/>
      <c r="P502" s="66"/>
      <c r="Q502" s="66"/>
      <c r="R502" s="66"/>
      <c r="S502" s="66"/>
      <c r="T502" s="111"/>
      <c r="U502" s="66"/>
      <c r="V502" s="66"/>
      <c r="W502" s="66"/>
      <c r="X502" s="66"/>
      <c r="Y502" s="66"/>
      <c r="Z502" s="66"/>
      <c r="AA502" s="66"/>
    </row>
    <row r="503" spans="1:27" s="65" customFormat="1">
      <c r="A503" s="66"/>
      <c r="D503" s="66"/>
      <c r="E503" s="66"/>
      <c r="F503" s="66"/>
      <c r="G503" s="66"/>
      <c r="H503" s="210"/>
      <c r="K503" s="66"/>
      <c r="O503" s="66"/>
      <c r="P503" s="66"/>
      <c r="Q503" s="66"/>
      <c r="R503" s="66"/>
      <c r="S503" s="66"/>
      <c r="T503" s="111"/>
      <c r="U503" s="66"/>
      <c r="V503" s="66"/>
      <c r="W503" s="66"/>
      <c r="X503" s="66"/>
      <c r="Y503" s="66"/>
      <c r="Z503" s="66"/>
      <c r="AA503" s="66"/>
    </row>
    <row r="504" spans="1:27" s="65" customFormat="1">
      <c r="A504" s="66"/>
      <c r="D504" s="66"/>
      <c r="E504" s="66"/>
      <c r="F504" s="66"/>
      <c r="G504" s="66"/>
      <c r="H504" s="210"/>
      <c r="K504" s="66"/>
      <c r="O504" s="66"/>
      <c r="P504" s="66"/>
      <c r="Q504" s="66"/>
      <c r="R504" s="66"/>
      <c r="S504" s="66"/>
      <c r="T504" s="111"/>
      <c r="U504" s="66"/>
      <c r="V504" s="66"/>
      <c r="W504" s="66"/>
      <c r="X504" s="66"/>
      <c r="Y504" s="66"/>
      <c r="Z504" s="66"/>
      <c r="AA504" s="66"/>
    </row>
    <row r="505" spans="1:27" s="65" customFormat="1">
      <c r="A505" s="66"/>
      <c r="D505" s="66"/>
      <c r="E505" s="66"/>
      <c r="F505" s="66"/>
      <c r="G505" s="66"/>
      <c r="H505" s="210"/>
      <c r="K505" s="66"/>
      <c r="O505" s="66"/>
      <c r="P505" s="66"/>
      <c r="Q505" s="66"/>
      <c r="R505" s="66"/>
      <c r="S505" s="66"/>
      <c r="T505" s="111"/>
      <c r="U505" s="66"/>
      <c r="V505" s="66"/>
      <c r="W505" s="66"/>
      <c r="X505" s="66"/>
      <c r="Y505" s="66"/>
      <c r="Z505" s="66"/>
      <c r="AA505" s="66"/>
    </row>
    <row r="506" spans="1:27" s="65" customFormat="1">
      <c r="A506" s="66"/>
      <c r="D506" s="66"/>
      <c r="E506" s="66"/>
      <c r="F506" s="66"/>
      <c r="G506" s="66"/>
      <c r="H506" s="210"/>
      <c r="K506" s="66"/>
      <c r="O506" s="66"/>
      <c r="P506" s="66"/>
      <c r="Q506" s="66"/>
      <c r="R506" s="66"/>
      <c r="S506" s="66"/>
      <c r="T506" s="111"/>
      <c r="U506" s="66"/>
      <c r="V506" s="66"/>
      <c r="W506" s="66"/>
      <c r="X506" s="66"/>
      <c r="Y506" s="66"/>
      <c r="Z506" s="66"/>
      <c r="AA506" s="66"/>
    </row>
    <row r="507" spans="1:27" s="65" customFormat="1">
      <c r="A507" s="66"/>
      <c r="D507" s="66"/>
      <c r="E507" s="66"/>
      <c r="F507" s="66"/>
      <c r="G507" s="66"/>
      <c r="H507" s="210"/>
      <c r="K507" s="66"/>
      <c r="O507" s="66"/>
      <c r="P507" s="66"/>
      <c r="Q507" s="66"/>
      <c r="R507" s="66"/>
      <c r="S507" s="66"/>
      <c r="T507" s="111"/>
      <c r="U507" s="66"/>
      <c r="V507" s="66"/>
      <c r="W507" s="66"/>
      <c r="X507" s="66"/>
      <c r="Y507" s="66"/>
      <c r="Z507" s="66"/>
      <c r="AA507" s="66"/>
    </row>
    <row r="508" spans="1:27" s="65" customFormat="1">
      <c r="A508" s="66"/>
      <c r="D508" s="66"/>
      <c r="E508" s="66"/>
      <c r="F508" s="66"/>
      <c r="G508" s="66"/>
      <c r="H508" s="210"/>
      <c r="K508" s="66"/>
      <c r="O508" s="66"/>
      <c r="P508" s="66"/>
      <c r="Q508" s="66"/>
      <c r="R508" s="66"/>
      <c r="S508" s="66"/>
      <c r="T508" s="111"/>
      <c r="U508" s="66"/>
      <c r="V508" s="66"/>
      <c r="W508" s="66"/>
      <c r="X508" s="66"/>
      <c r="Y508" s="66"/>
      <c r="Z508" s="66"/>
      <c r="AA508" s="66"/>
    </row>
    <row r="509" spans="1:27" s="65" customFormat="1">
      <c r="A509" s="66"/>
      <c r="D509" s="66"/>
      <c r="E509" s="66"/>
      <c r="F509" s="66"/>
      <c r="G509" s="66"/>
      <c r="H509" s="210"/>
      <c r="K509" s="66"/>
      <c r="O509" s="66"/>
      <c r="P509" s="66"/>
      <c r="Q509" s="66"/>
      <c r="R509" s="66"/>
      <c r="S509" s="66"/>
      <c r="T509" s="111"/>
      <c r="U509" s="66"/>
      <c r="V509" s="66"/>
      <c r="W509" s="66"/>
      <c r="X509" s="66"/>
      <c r="Y509" s="66"/>
      <c r="Z509" s="66"/>
      <c r="AA509" s="66"/>
    </row>
    <row r="510" spans="1:27" s="65" customFormat="1">
      <c r="A510" s="66"/>
      <c r="D510" s="66"/>
      <c r="E510" s="66"/>
      <c r="F510" s="66"/>
      <c r="G510" s="66"/>
      <c r="H510" s="210"/>
      <c r="K510" s="66"/>
      <c r="O510" s="66"/>
      <c r="P510" s="66"/>
      <c r="Q510" s="66"/>
      <c r="R510" s="66"/>
      <c r="S510" s="66"/>
      <c r="T510" s="111"/>
      <c r="U510" s="66"/>
      <c r="V510" s="66"/>
      <c r="W510" s="66"/>
      <c r="X510" s="66"/>
      <c r="Y510" s="66"/>
      <c r="Z510" s="66"/>
      <c r="AA510" s="66"/>
    </row>
    <row r="511" spans="1:27" s="65" customFormat="1">
      <c r="A511" s="66"/>
      <c r="D511" s="66"/>
      <c r="E511" s="66"/>
      <c r="F511" s="66"/>
      <c r="G511" s="66"/>
      <c r="H511" s="210"/>
      <c r="K511" s="66"/>
      <c r="O511" s="66"/>
      <c r="P511" s="66"/>
      <c r="Q511" s="66"/>
      <c r="R511" s="66"/>
      <c r="S511" s="66"/>
      <c r="T511" s="111"/>
      <c r="U511" s="66"/>
      <c r="V511" s="66"/>
      <c r="W511" s="66"/>
      <c r="X511" s="66"/>
      <c r="Y511" s="66"/>
      <c r="Z511" s="66"/>
      <c r="AA511" s="66"/>
    </row>
    <row r="512" spans="1:27" s="65" customFormat="1">
      <c r="A512" s="66"/>
      <c r="D512" s="66"/>
      <c r="E512" s="66"/>
      <c r="F512" s="66"/>
      <c r="G512" s="66"/>
      <c r="H512" s="210"/>
      <c r="K512" s="66"/>
      <c r="O512" s="66"/>
      <c r="P512" s="66"/>
      <c r="Q512" s="66"/>
      <c r="R512" s="66"/>
      <c r="S512" s="66"/>
      <c r="T512" s="111"/>
      <c r="U512" s="66"/>
      <c r="V512" s="66"/>
      <c r="W512" s="66"/>
      <c r="X512" s="66"/>
      <c r="Y512" s="66"/>
      <c r="Z512" s="66"/>
      <c r="AA512" s="66"/>
    </row>
    <row r="513" spans="1:27" s="65" customFormat="1">
      <c r="A513" s="66"/>
      <c r="D513" s="66"/>
      <c r="E513" s="66"/>
      <c r="F513" s="66"/>
      <c r="G513" s="66"/>
      <c r="H513" s="210"/>
      <c r="K513" s="66"/>
      <c r="O513" s="66"/>
      <c r="P513" s="66"/>
      <c r="Q513" s="66"/>
      <c r="R513" s="66"/>
      <c r="S513" s="66"/>
      <c r="T513" s="111"/>
      <c r="U513" s="66"/>
      <c r="V513" s="66"/>
      <c r="W513" s="66"/>
      <c r="X513" s="66"/>
      <c r="Y513" s="66"/>
      <c r="Z513" s="66"/>
      <c r="AA513" s="66"/>
    </row>
    <row r="514" spans="1:27" s="65" customFormat="1">
      <c r="A514" s="66"/>
      <c r="D514" s="66"/>
      <c r="E514" s="66"/>
      <c r="F514" s="66"/>
      <c r="G514" s="66"/>
      <c r="H514" s="210"/>
      <c r="K514" s="66"/>
      <c r="O514" s="66"/>
      <c r="P514" s="66"/>
      <c r="Q514" s="66"/>
      <c r="R514" s="66"/>
      <c r="S514" s="66"/>
      <c r="T514" s="111"/>
      <c r="U514" s="66"/>
      <c r="V514" s="66"/>
      <c r="W514" s="66"/>
      <c r="X514" s="66"/>
      <c r="Y514" s="66"/>
      <c r="Z514" s="66"/>
      <c r="AA514" s="66"/>
    </row>
    <row r="515" spans="1:27" s="65" customFormat="1">
      <c r="A515" s="66"/>
      <c r="D515" s="66"/>
      <c r="E515" s="66"/>
      <c r="F515" s="66"/>
      <c r="G515" s="66"/>
      <c r="H515" s="210"/>
      <c r="K515" s="66"/>
      <c r="O515" s="66"/>
      <c r="P515" s="66"/>
      <c r="Q515" s="66"/>
      <c r="R515" s="66"/>
      <c r="S515" s="66"/>
      <c r="T515" s="111"/>
      <c r="U515" s="66"/>
      <c r="V515" s="66"/>
      <c r="W515" s="66"/>
      <c r="X515" s="66"/>
      <c r="Y515" s="66"/>
      <c r="Z515" s="66"/>
      <c r="AA515" s="66"/>
    </row>
    <row r="516" spans="1:27" s="65" customFormat="1">
      <c r="A516" s="66"/>
      <c r="D516" s="66"/>
      <c r="E516" s="66"/>
      <c r="F516" s="66"/>
      <c r="G516" s="66"/>
      <c r="H516" s="210"/>
      <c r="K516" s="66"/>
      <c r="O516" s="66"/>
      <c r="P516" s="66"/>
      <c r="Q516" s="66"/>
      <c r="R516" s="66"/>
      <c r="S516" s="66"/>
      <c r="T516" s="111"/>
      <c r="U516" s="66"/>
      <c r="V516" s="66"/>
      <c r="W516" s="66"/>
      <c r="X516" s="66"/>
      <c r="Y516" s="66"/>
      <c r="Z516" s="66"/>
      <c r="AA516" s="66"/>
    </row>
    <row r="517" spans="1:27" s="65" customFormat="1">
      <c r="A517" s="66"/>
      <c r="D517" s="66"/>
      <c r="E517" s="66"/>
      <c r="F517" s="66"/>
      <c r="G517" s="66"/>
      <c r="H517" s="210"/>
      <c r="K517" s="66"/>
      <c r="O517" s="66"/>
      <c r="P517" s="66"/>
      <c r="Q517" s="66"/>
      <c r="R517" s="66"/>
      <c r="S517" s="66"/>
      <c r="T517" s="111"/>
      <c r="U517" s="66"/>
      <c r="V517" s="66"/>
      <c r="W517" s="66"/>
      <c r="X517" s="66"/>
      <c r="Y517" s="66"/>
      <c r="Z517" s="66"/>
      <c r="AA517" s="66"/>
    </row>
    <row r="518" spans="1:27" s="65" customFormat="1">
      <c r="A518" s="66"/>
      <c r="D518" s="66"/>
      <c r="E518" s="66"/>
      <c r="F518" s="66"/>
      <c r="G518" s="66"/>
      <c r="H518" s="210"/>
      <c r="K518" s="66"/>
      <c r="O518" s="66"/>
      <c r="P518" s="66"/>
      <c r="Q518" s="66"/>
      <c r="R518" s="66"/>
      <c r="S518" s="66"/>
      <c r="T518" s="111"/>
      <c r="U518" s="66"/>
      <c r="V518" s="66"/>
      <c r="W518" s="66"/>
      <c r="X518" s="66"/>
      <c r="Y518" s="66"/>
      <c r="Z518" s="66"/>
      <c r="AA518" s="66"/>
    </row>
    <row r="519" spans="1:27" s="65" customFormat="1">
      <c r="A519" s="66"/>
      <c r="D519" s="66"/>
      <c r="E519" s="66"/>
      <c r="F519" s="66"/>
      <c r="G519" s="66"/>
      <c r="H519" s="210"/>
      <c r="K519" s="66"/>
      <c r="O519" s="66"/>
      <c r="P519" s="66"/>
      <c r="Q519" s="66"/>
      <c r="R519" s="66"/>
      <c r="S519" s="66"/>
      <c r="T519" s="111"/>
      <c r="U519" s="66"/>
      <c r="V519" s="66"/>
      <c r="W519" s="66"/>
      <c r="X519" s="66"/>
      <c r="Y519" s="66"/>
      <c r="Z519" s="66"/>
      <c r="AA519" s="66"/>
    </row>
    <row r="520" spans="1:27" s="65" customFormat="1">
      <c r="A520" s="66"/>
      <c r="D520" s="66"/>
      <c r="E520" s="66"/>
      <c r="F520" s="66"/>
      <c r="G520" s="66"/>
      <c r="H520" s="210"/>
      <c r="K520" s="66"/>
      <c r="O520" s="66"/>
      <c r="P520" s="66"/>
      <c r="Q520" s="66"/>
      <c r="R520" s="66"/>
      <c r="S520" s="66"/>
      <c r="T520" s="111"/>
      <c r="U520" s="66"/>
      <c r="V520" s="66"/>
      <c r="W520" s="66"/>
      <c r="X520" s="66"/>
      <c r="Y520" s="66"/>
      <c r="Z520" s="66"/>
      <c r="AA520" s="66"/>
    </row>
    <row r="521" spans="1:27" s="65" customFormat="1">
      <c r="A521" s="66"/>
      <c r="D521" s="66"/>
      <c r="E521" s="66"/>
      <c r="F521" s="66"/>
      <c r="G521" s="66"/>
      <c r="H521" s="210"/>
      <c r="K521" s="66"/>
      <c r="O521" s="66"/>
      <c r="P521" s="66"/>
      <c r="Q521" s="66"/>
      <c r="R521" s="66"/>
      <c r="S521" s="66"/>
      <c r="T521" s="111"/>
      <c r="U521" s="66"/>
      <c r="V521" s="66"/>
      <c r="W521" s="66"/>
      <c r="X521" s="66"/>
      <c r="Y521" s="66"/>
      <c r="Z521" s="66"/>
      <c r="AA521" s="66"/>
    </row>
    <row r="522" spans="1:27" s="65" customFormat="1">
      <c r="A522" s="66"/>
      <c r="D522" s="66"/>
      <c r="E522" s="66"/>
      <c r="F522" s="66"/>
      <c r="G522" s="66"/>
      <c r="H522" s="210"/>
      <c r="K522" s="66"/>
      <c r="O522" s="66"/>
      <c r="P522" s="66"/>
      <c r="Q522" s="66"/>
      <c r="R522" s="66"/>
      <c r="S522" s="66"/>
      <c r="T522" s="111"/>
      <c r="U522" s="66"/>
      <c r="V522" s="66"/>
      <c r="W522" s="66"/>
      <c r="X522" s="66"/>
      <c r="Y522" s="66"/>
      <c r="Z522" s="66"/>
      <c r="AA522" s="66"/>
    </row>
    <row r="523" spans="1:27" s="65" customFormat="1">
      <c r="A523" s="66"/>
      <c r="D523" s="66"/>
      <c r="E523" s="66"/>
      <c r="F523" s="66"/>
      <c r="G523" s="66"/>
      <c r="H523" s="210"/>
      <c r="K523" s="66"/>
      <c r="O523" s="66"/>
      <c r="P523" s="66"/>
      <c r="Q523" s="66"/>
      <c r="R523" s="66"/>
      <c r="S523" s="66"/>
      <c r="T523" s="111"/>
      <c r="U523" s="66"/>
      <c r="V523" s="66"/>
      <c r="W523" s="66"/>
      <c r="X523" s="66"/>
      <c r="Y523" s="66"/>
      <c r="Z523" s="66"/>
      <c r="AA523" s="66"/>
    </row>
    <row r="524" spans="1:27" s="65" customFormat="1">
      <c r="A524" s="66"/>
      <c r="D524" s="66"/>
      <c r="E524" s="66"/>
      <c r="F524" s="66"/>
      <c r="G524" s="66"/>
      <c r="H524" s="210"/>
      <c r="K524" s="66"/>
      <c r="O524" s="66"/>
      <c r="P524" s="66"/>
      <c r="Q524" s="66"/>
      <c r="R524" s="66"/>
      <c r="S524" s="66"/>
      <c r="T524" s="111"/>
      <c r="U524" s="66"/>
      <c r="V524" s="66"/>
      <c r="W524" s="66"/>
      <c r="X524" s="66"/>
      <c r="Y524" s="66"/>
      <c r="Z524" s="66"/>
      <c r="AA524" s="66"/>
    </row>
    <row r="525" spans="1:27" s="65" customFormat="1">
      <c r="A525" s="66"/>
      <c r="D525" s="66"/>
      <c r="E525" s="66"/>
      <c r="F525" s="66"/>
      <c r="G525" s="66"/>
      <c r="H525" s="210"/>
      <c r="K525" s="66"/>
      <c r="O525" s="66"/>
      <c r="P525" s="66"/>
      <c r="Q525" s="66"/>
      <c r="R525" s="66"/>
      <c r="S525" s="66"/>
      <c r="T525" s="111"/>
      <c r="U525" s="66"/>
      <c r="V525" s="66"/>
      <c r="W525" s="66"/>
      <c r="X525" s="66"/>
      <c r="Y525" s="66"/>
      <c r="Z525" s="66"/>
      <c r="AA525" s="66"/>
    </row>
    <row r="526" spans="1:27" s="65" customFormat="1">
      <c r="A526" s="66"/>
      <c r="D526" s="66"/>
      <c r="E526" s="66"/>
      <c r="F526" s="66"/>
      <c r="G526" s="66"/>
      <c r="H526" s="210"/>
      <c r="K526" s="66"/>
      <c r="O526" s="66"/>
      <c r="P526" s="66"/>
      <c r="Q526" s="66"/>
      <c r="R526" s="66"/>
      <c r="S526" s="66"/>
      <c r="T526" s="111"/>
      <c r="U526" s="66"/>
      <c r="V526" s="66"/>
      <c r="W526" s="66"/>
      <c r="X526" s="66"/>
      <c r="Y526" s="66"/>
      <c r="Z526" s="66"/>
      <c r="AA526" s="66"/>
    </row>
    <row r="527" spans="1:27" s="65" customFormat="1">
      <c r="A527" s="66"/>
      <c r="D527" s="66"/>
      <c r="E527" s="66"/>
      <c r="F527" s="66"/>
      <c r="G527" s="66"/>
      <c r="H527" s="210"/>
      <c r="K527" s="66"/>
      <c r="O527" s="66"/>
      <c r="P527" s="66"/>
      <c r="Q527" s="66"/>
      <c r="R527" s="66"/>
      <c r="S527" s="66"/>
      <c r="T527" s="111"/>
      <c r="U527" s="66"/>
      <c r="V527" s="66"/>
      <c r="W527" s="66"/>
      <c r="X527" s="66"/>
      <c r="Y527" s="66"/>
      <c r="Z527" s="66"/>
      <c r="AA527" s="66"/>
    </row>
    <row r="528" spans="1:27" s="65" customFormat="1">
      <c r="A528" s="66"/>
      <c r="D528" s="66"/>
      <c r="E528" s="66"/>
      <c r="F528" s="66"/>
      <c r="G528" s="66"/>
      <c r="H528" s="210"/>
      <c r="K528" s="66"/>
      <c r="O528" s="66"/>
      <c r="P528" s="66"/>
      <c r="Q528" s="66"/>
      <c r="R528" s="66"/>
      <c r="S528" s="66"/>
      <c r="T528" s="111"/>
      <c r="U528" s="66"/>
      <c r="V528" s="66"/>
      <c r="W528" s="66"/>
      <c r="X528" s="66"/>
      <c r="Y528" s="66"/>
      <c r="Z528" s="66"/>
      <c r="AA528" s="66"/>
    </row>
    <row r="529" spans="1:27" s="65" customFormat="1">
      <c r="A529" s="66"/>
      <c r="D529" s="66"/>
      <c r="E529" s="66"/>
      <c r="F529" s="66"/>
      <c r="G529" s="66"/>
      <c r="H529" s="210"/>
      <c r="K529" s="66"/>
      <c r="O529" s="66"/>
      <c r="P529" s="66"/>
      <c r="Q529" s="66"/>
      <c r="R529" s="66"/>
      <c r="S529" s="66"/>
      <c r="T529" s="111"/>
      <c r="U529" s="66"/>
      <c r="V529" s="66"/>
      <c r="W529" s="66"/>
      <c r="X529" s="66"/>
      <c r="Y529" s="66"/>
      <c r="Z529" s="66"/>
      <c r="AA529" s="66"/>
    </row>
    <row r="530" spans="1:27" s="65" customFormat="1">
      <c r="A530" s="66"/>
      <c r="D530" s="66"/>
      <c r="E530" s="66"/>
      <c r="F530" s="66"/>
      <c r="G530" s="66"/>
      <c r="H530" s="210"/>
      <c r="K530" s="66"/>
      <c r="O530" s="66"/>
      <c r="P530" s="66"/>
      <c r="Q530" s="66"/>
      <c r="R530" s="66"/>
      <c r="S530" s="66"/>
      <c r="T530" s="111"/>
      <c r="U530" s="66"/>
      <c r="V530" s="66"/>
      <c r="W530" s="66"/>
      <c r="X530" s="66"/>
      <c r="Y530" s="66"/>
      <c r="Z530" s="66"/>
      <c r="AA530" s="66"/>
    </row>
    <row r="531" spans="1:27" s="65" customFormat="1">
      <c r="A531" s="66"/>
      <c r="D531" s="66"/>
      <c r="E531" s="66"/>
      <c r="F531" s="66"/>
      <c r="G531" s="66"/>
      <c r="H531" s="210"/>
      <c r="K531" s="66"/>
      <c r="O531" s="66"/>
      <c r="P531" s="66"/>
      <c r="Q531" s="66"/>
      <c r="R531" s="66"/>
      <c r="S531" s="66"/>
      <c r="T531" s="111"/>
      <c r="U531" s="66"/>
      <c r="V531" s="66"/>
      <c r="W531" s="66"/>
      <c r="X531" s="66"/>
      <c r="Y531" s="66"/>
      <c r="Z531" s="66"/>
      <c r="AA531" s="66"/>
    </row>
    <row r="532" spans="1:27" s="65" customFormat="1">
      <c r="A532" s="66"/>
      <c r="D532" s="66"/>
      <c r="E532" s="66"/>
      <c r="F532" s="66"/>
      <c r="G532" s="66"/>
      <c r="H532" s="210"/>
      <c r="K532" s="66"/>
      <c r="O532" s="66"/>
      <c r="P532" s="66"/>
      <c r="Q532" s="66"/>
      <c r="R532" s="66"/>
      <c r="S532" s="66"/>
      <c r="T532" s="111"/>
      <c r="U532" s="66"/>
      <c r="V532" s="66"/>
      <c r="W532" s="66"/>
      <c r="X532" s="66"/>
      <c r="Y532" s="66"/>
      <c r="Z532" s="66"/>
      <c r="AA532" s="66"/>
    </row>
    <row r="533" spans="1:27" s="65" customFormat="1">
      <c r="A533" s="66"/>
      <c r="D533" s="66"/>
      <c r="E533" s="66"/>
      <c r="F533" s="66"/>
      <c r="G533" s="66"/>
      <c r="H533" s="210"/>
      <c r="K533" s="66"/>
      <c r="O533" s="66"/>
      <c r="P533" s="66"/>
      <c r="Q533" s="66"/>
      <c r="R533" s="66"/>
      <c r="S533" s="66"/>
      <c r="T533" s="111"/>
      <c r="U533" s="66"/>
      <c r="V533" s="66"/>
      <c r="W533" s="66"/>
      <c r="X533" s="66"/>
      <c r="Y533" s="66"/>
      <c r="Z533" s="66"/>
      <c r="AA533" s="66"/>
    </row>
    <row r="534" spans="1:27" s="65" customFormat="1">
      <c r="A534" s="66"/>
      <c r="D534" s="66"/>
      <c r="E534" s="66"/>
      <c r="F534" s="66"/>
      <c r="G534" s="66"/>
      <c r="H534" s="210"/>
      <c r="K534" s="66"/>
      <c r="O534" s="66"/>
      <c r="P534" s="66"/>
      <c r="Q534" s="66"/>
      <c r="R534" s="66"/>
      <c r="S534" s="66"/>
      <c r="T534" s="111"/>
      <c r="U534" s="66"/>
      <c r="V534" s="66"/>
      <c r="W534" s="66"/>
      <c r="X534" s="66"/>
      <c r="Y534" s="66"/>
      <c r="Z534" s="66"/>
      <c r="AA534" s="66"/>
    </row>
    <row r="535" spans="1:27" s="65" customFormat="1">
      <c r="A535" s="66"/>
      <c r="D535" s="66"/>
      <c r="E535" s="66"/>
      <c r="F535" s="66"/>
      <c r="G535" s="66"/>
      <c r="H535" s="210"/>
      <c r="K535" s="66"/>
      <c r="O535" s="66"/>
      <c r="P535" s="66"/>
      <c r="Q535" s="66"/>
      <c r="R535" s="66"/>
      <c r="S535" s="66"/>
      <c r="T535" s="111"/>
      <c r="U535" s="66"/>
      <c r="V535" s="66"/>
      <c r="W535" s="66"/>
      <c r="X535" s="66"/>
      <c r="Y535" s="66"/>
      <c r="Z535" s="66"/>
      <c r="AA535" s="66"/>
    </row>
    <row r="536" spans="1:27" s="65" customFormat="1">
      <c r="A536" s="66"/>
      <c r="D536" s="66"/>
      <c r="E536" s="66"/>
      <c r="F536" s="66"/>
      <c r="G536" s="66"/>
      <c r="H536" s="210"/>
      <c r="K536" s="66"/>
      <c r="O536" s="66"/>
      <c r="P536" s="66"/>
      <c r="Q536" s="66"/>
      <c r="R536" s="66"/>
      <c r="S536" s="66"/>
      <c r="T536" s="111"/>
      <c r="U536" s="66"/>
      <c r="V536" s="66"/>
      <c r="W536" s="66"/>
      <c r="X536" s="66"/>
      <c r="Y536" s="66"/>
      <c r="Z536" s="66"/>
      <c r="AA536" s="66"/>
    </row>
    <row r="537" spans="1:27" s="65" customFormat="1">
      <c r="A537" s="66"/>
      <c r="D537" s="66"/>
      <c r="E537" s="66"/>
      <c r="F537" s="66"/>
      <c r="G537" s="66"/>
      <c r="H537" s="210"/>
      <c r="K537" s="66"/>
      <c r="O537" s="66"/>
      <c r="P537" s="66"/>
      <c r="Q537" s="66"/>
      <c r="R537" s="66"/>
      <c r="S537" s="66"/>
      <c r="T537" s="111"/>
      <c r="U537" s="66"/>
      <c r="V537" s="66"/>
      <c r="W537" s="66"/>
      <c r="X537" s="66"/>
      <c r="Y537" s="66"/>
      <c r="Z537" s="66"/>
      <c r="AA537" s="66"/>
    </row>
    <row r="538" spans="1:27" s="65" customFormat="1">
      <c r="A538" s="66"/>
      <c r="D538" s="66"/>
      <c r="E538" s="66"/>
      <c r="F538" s="66"/>
      <c r="G538" s="66"/>
      <c r="H538" s="210"/>
      <c r="K538" s="66"/>
      <c r="O538" s="66"/>
      <c r="P538" s="66"/>
      <c r="Q538" s="66"/>
      <c r="R538" s="66"/>
      <c r="S538" s="66"/>
      <c r="T538" s="111"/>
      <c r="U538" s="66"/>
      <c r="V538" s="66"/>
      <c r="W538" s="66"/>
      <c r="X538" s="66"/>
      <c r="Y538" s="66"/>
      <c r="Z538" s="66"/>
      <c r="AA538" s="66"/>
    </row>
    <row r="539" spans="1:27" s="65" customFormat="1">
      <c r="A539" s="66"/>
      <c r="D539" s="66"/>
      <c r="E539" s="66"/>
      <c r="F539" s="66"/>
      <c r="G539" s="66"/>
      <c r="H539" s="210"/>
      <c r="K539" s="66"/>
      <c r="O539" s="66"/>
      <c r="P539" s="66"/>
      <c r="Q539" s="66"/>
      <c r="R539" s="66"/>
      <c r="S539" s="66"/>
      <c r="T539" s="111"/>
      <c r="U539" s="66"/>
      <c r="V539" s="66"/>
      <c r="W539" s="66"/>
      <c r="X539" s="66"/>
      <c r="Y539" s="66"/>
      <c r="Z539" s="66"/>
      <c r="AA539" s="66"/>
    </row>
    <row r="540" spans="1:27" s="65" customFormat="1">
      <c r="A540" s="66"/>
      <c r="D540" s="66"/>
      <c r="E540" s="66"/>
      <c r="F540" s="66"/>
      <c r="G540" s="66"/>
      <c r="H540" s="210"/>
      <c r="K540" s="66"/>
      <c r="O540" s="66"/>
      <c r="P540" s="66"/>
      <c r="Q540" s="66"/>
      <c r="R540" s="66"/>
      <c r="S540" s="66"/>
      <c r="T540" s="111"/>
      <c r="U540" s="66"/>
      <c r="V540" s="66"/>
      <c r="W540" s="66"/>
      <c r="X540" s="66"/>
      <c r="Y540" s="66"/>
      <c r="Z540" s="66"/>
      <c r="AA540" s="66"/>
    </row>
    <row r="541" spans="1:27" s="65" customFormat="1">
      <c r="A541" s="66"/>
      <c r="D541" s="66"/>
      <c r="E541" s="66"/>
      <c r="F541" s="66"/>
      <c r="G541" s="66"/>
      <c r="H541" s="210"/>
      <c r="K541" s="66"/>
      <c r="O541" s="66"/>
      <c r="P541" s="66"/>
      <c r="Q541" s="66"/>
      <c r="R541" s="66"/>
      <c r="S541" s="66"/>
      <c r="T541" s="111"/>
      <c r="U541" s="66"/>
      <c r="V541" s="66"/>
      <c r="W541" s="66"/>
      <c r="X541" s="66"/>
      <c r="Y541" s="66"/>
      <c r="Z541" s="66"/>
      <c r="AA541" s="66"/>
    </row>
    <row r="542" spans="1:27" s="65" customFormat="1">
      <c r="A542" s="66"/>
      <c r="D542" s="66"/>
      <c r="E542" s="66"/>
      <c r="F542" s="66"/>
      <c r="G542" s="66"/>
      <c r="H542" s="210"/>
      <c r="K542" s="66"/>
      <c r="O542" s="66"/>
      <c r="P542" s="66"/>
      <c r="Q542" s="66"/>
      <c r="R542" s="66"/>
      <c r="S542" s="66"/>
      <c r="T542" s="111"/>
      <c r="U542" s="66"/>
      <c r="V542" s="66"/>
      <c r="W542" s="66"/>
      <c r="X542" s="66"/>
      <c r="Y542" s="66"/>
      <c r="Z542" s="66"/>
      <c r="AA542" s="66"/>
    </row>
    <row r="543" spans="1:27" s="65" customFormat="1">
      <c r="A543" s="66"/>
      <c r="D543" s="66"/>
      <c r="E543" s="66"/>
      <c r="F543" s="66"/>
      <c r="G543" s="66"/>
      <c r="H543" s="210"/>
      <c r="K543" s="66"/>
      <c r="O543" s="66"/>
      <c r="P543" s="66"/>
      <c r="Q543" s="66"/>
      <c r="R543" s="66"/>
      <c r="S543" s="66"/>
      <c r="T543" s="111"/>
      <c r="U543" s="66"/>
      <c r="V543" s="66"/>
      <c r="W543" s="66"/>
      <c r="X543" s="66"/>
      <c r="Y543" s="66"/>
      <c r="Z543" s="66"/>
      <c r="AA543" s="66"/>
    </row>
    <row r="544" spans="1:27" s="65" customFormat="1">
      <c r="A544" s="66"/>
      <c r="D544" s="66"/>
      <c r="E544" s="66"/>
      <c r="F544" s="66"/>
      <c r="G544" s="66"/>
      <c r="H544" s="210"/>
      <c r="K544" s="66"/>
      <c r="O544" s="66"/>
      <c r="P544" s="66"/>
      <c r="Q544" s="66"/>
      <c r="R544" s="66"/>
      <c r="S544" s="66"/>
      <c r="T544" s="111"/>
      <c r="U544" s="66"/>
      <c r="V544" s="66"/>
      <c r="W544" s="66"/>
      <c r="X544" s="66"/>
      <c r="Y544" s="66"/>
      <c r="Z544" s="66"/>
      <c r="AA544" s="66"/>
    </row>
    <row r="545" spans="1:27" s="65" customFormat="1">
      <c r="A545" s="66"/>
      <c r="D545" s="66"/>
      <c r="E545" s="66"/>
      <c r="F545" s="66"/>
      <c r="G545" s="66"/>
      <c r="H545" s="210"/>
      <c r="K545" s="66"/>
      <c r="O545" s="66"/>
      <c r="P545" s="66"/>
      <c r="Q545" s="66"/>
      <c r="R545" s="66"/>
      <c r="S545" s="66"/>
      <c r="T545" s="111"/>
      <c r="U545" s="66"/>
      <c r="V545" s="66"/>
      <c r="W545" s="66"/>
      <c r="X545" s="66"/>
      <c r="Y545" s="66"/>
      <c r="Z545" s="66"/>
      <c r="AA545" s="66"/>
    </row>
    <row r="546" spans="1:27" s="65" customFormat="1">
      <c r="A546" s="66"/>
      <c r="D546" s="66"/>
      <c r="E546" s="66"/>
      <c r="F546" s="66"/>
      <c r="G546" s="66"/>
      <c r="H546" s="210"/>
      <c r="K546" s="66"/>
      <c r="O546" s="66"/>
      <c r="P546" s="66"/>
      <c r="Q546" s="66"/>
      <c r="R546" s="66"/>
      <c r="S546" s="66"/>
      <c r="T546" s="111"/>
      <c r="U546" s="66"/>
      <c r="V546" s="66"/>
      <c r="W546" s="66"/>
      <c r="X546" s="66"/>
      <c r="Y546" s="66"/>
      <c r="Z546" s="66"/>
      <c r="AA546" s="66"/>
    </row>
    <row r="547" spans="1:27" s="65" customFormat="1">
      <c r="A547" s="66"/>
      <c r="D547" s="66"/>
      <c r="E547" s="66"/>
      <c r="F547" s="66"/>
      <c r="G547" s="66"/>
      <c r="H547" s="210"/>
      <c r="K547" s="66"/>
      <c r="O547" s="66"/>
      <c r="P547" s="66"/>
      <c r="Q547" s="66"/>
      <c r="R547" s="66"/>
      <c r="S547" s="66"/>
      <c r="T547" s="111"/>
      <c r="U547" s="66"/>
      <c r="V547" s="66"/>
      <c r="W547" s="66"/>
      <c r="X547" s="66"/>
      <c r="Y547" s="66"/>
      <c r="Z547" s="66"/>
      <c r="AA547" s="66"/>
    </row>
    <row r="548" spans="1:27" s="65" customFormat="1">
      <c r="A548" s="66"/>
      <c r="D548" s="66"/>
      <c r="E548" s="66"/>
      <c r="F548" s="66"/>
      <c r="G548" s="66"/>
      <c r="H548" s="210"/>
      <c r="K548" s="66"/>
      <c r="O548" s="66"/>
      <c r="P548" s="66"/>
      <c r="Q548" s="66"/>
      <c r="R548" s="66"/>
      <c r="S548" s="66"/>
      <c r="T548" s="111"/>
      <c r="U548" s="66"/>
      <c r="V548" s="66"/>
      <c r="W548" s="66"/>
      <c r="X548" s="66"/>
      <c r="Y548" s="66"/>
      <c r="Z548" s="66"/>
      <c r="AA548" s="66"/>
    </row>
    <row r="549" spans="1:27" s="65" customFormat="1">
      <c r="A549" s="66"/>
      <c r="D549" s="66"/>
      <c r="E549" s="66"/>
      <c r="F549" s="66"/>
      <c r="G549" s="66"/>
      <c r="H549" s="210"/>
      <c r="K549" s="66"/>
      <c r="O549" s="66"/>
      <c r="P549" s="66"/>
      <c r="Q549" s="66"/>
      <c r="R549" s="66"/>
      <c r="S549" s="66"/>
      <c r="T549" s="111"/>
      <c r="U549" s="66"/>
      <c r="V549" s="66"/>
      <c r="W549" s="66"/>
      <c r="X549" s="66"/>
      <c r="Y549" s="66"/>
      <c r="Z549" s="66"/>
      <c r="AA549" s="66"/>
    </row>
    <row r="550" spans="1:27" s="65" customFormat="1">
      <c r="A550" s="66"/>
      <c r="D550" s="66"/>
      <c r="E550" s="66"/>
      <c r="F550" s="66"/>
      <c r="G550" s="66"/>
      <c r="H550" s="210"/>
      <c r="K550" s="66"/>
      <c r="O550" s="66"/>
      <c r="P550" s="66"/>
      <c r="Q550" s="66"/>
      <c r="R550" s="66"/>
      <c r="S550" s="66"/>
      <c r="T550" s="111"/>
      <c r="U550" s="66"/>
      <c r="V550" s="66"/>
      <c r="W550" s="66"/>
      <c r="X550" s="66"/>
      <c r="Y550" s="66"/>
      <c r="Z550" s="66"/>
      <c r="AA550" s="66"/>
    </row>
    <row r="551" spans="1:27" s="65" customFormat="1">
      <c r="A551" s="66"/>
      <c r="D551" s="66"/>
      <c r="E551" s="66"/>
      <c r="F551" s="66"/>
      <c r="G551" s="66"/>
      <c r="H551" s="210"/>
      <c r="K551" s="66"/>
      <c r="O551" s="66"/>
      <c r="P551" s="66"/>
      <c r="Q551" s="66"/>
      <c r="R551" s="66"/>
      <c r="S551" s="66"/>
      <c r="T551" s="111"/>
      <c r="U551" s="66"/>
      <c r="V551" s="66"/>
      <c r="W551" s="66"/>
      <c r="X551" s="66"/>
      <c r="Y551" s="66"/>
      <c r="Z551" s="66"/>
      <c r="AA551" s="66"/>
    </row>
    <row r="552" spans="1:27" s="65" customFormat="1">
      <c r="A552" s="66"/>
      <c r="D552" s="66"/>
      <c r="E552" s="66"/>
      <c r="F552" s="66"/>
      <c r="G552" s="66"/>
      <c r="H552" s="210"/>
      <c r="K552" s="66"/>
      <c r="O552" s="66"/>
      <c r="P552" s="66"/>
      <c r="Q552" s="66"/>
      <c r="R552" s="66"/>
      <c r="S552" s="66"/>
      <c r="T552" s="111"/>
      <c r="U552" s="66"/>
      <c r="V552" s="66"/>
      <c r="W552" s="66"/>
      <c r="X552" s="66"/>
      <c r="Y552" s="66"/>
      <c r="Z552" s="66"/>
      <c r="AA552" s="66"/>
    </row>
    <row r="553" spans="1:27" s="65" customFormat="1">
      <c r="A553" s="66"/>
      <c r="D553" s="66"/>
      <c r="E553" s="66"/>
      <c r="F553" s="66"/>
      <c r="G553" s="66"/>
      <c r="H553" s="210"/>
      <c r="K553" s="66"/>
      <c r="O553" s="66"/>
      <c r="P553" s="66"/>
      <c r="Q553" s="66"/>
      <c r="R553" s="66"/>
      <c r="S553" s="66"/>
      <c r="T553" s="111"/>
      <c r="U553" s="66"/>
      <c r="V553" s="66"/>
      <c r="W553" s="66"/>
      <c r="X553" s="66"/>
      <c r="Y553" s="66"/>
      <c r="Z553" s="66"/>
      <c r="AA553" s="66"/>
    </row>
    <row r="554" spans="1:27" s="65" customFormat="1">
      <c r="A554" s="66"/>
      <c r="D554" s="66"/>
      <c r="E554" s="66"/>
      <c r="F554" s="66"/>
      <c r="G554" s="66"/>
      <c r="H554" s="210"/>
      <c r="K554" s="66"/>
      <c r="O554" s="66"/>
      <c r="P554" s="66"/>
      <c r="Q554" s="66"/>
      <c r="R554" s="66"/>
      <c r="S554" s="66"/>
      <c r="T554" s="111"/>
      <c r="U554" s="66"/>
      <c r="V554" s="66"/>
      <c r="W554" s="66"/>
      <c r="X554" s="66"/>
      <c r="Y554" s="66"/>
      <c r="Z554" s="66"/>
      <c r="AA554" s="66"/>
    </row>
    <row r="555" spans="1:27" s="65" customFormat="1">
      <c r="A555" s="66"/>
      <c r="D555" s="66"/>
      <c r="E555" s="66"/>
      <c r="F555" s="66"/>
      <c r="G555" s="66"/>
      <c r="H555" s="210"/>
      <c r="K555" s="66"/>
      <c r="O555" s="66"/>
      <c r="P555" s="66"/>
      <c r="Q555" s="66"/>
      <c r="R555" s="66"/>
      <c r="S555" s="66"/>
      <c r="T555" s="111"/>
      <c r="U555" s="66"/>
      <c r="V555" s="66"/>
      <c r="W555" s="66"/>
      <c r="X555" s="66"/>
      <c r="Y555" s="66"/>
      <c r="Z555" s="66"/>
      <c r="AA555" s="66"/>
    </row>
    <row r="556" spans="1:27" s="65" customFormat="1">
      <c r="A556" s="66"/>
      <c r="D556" s="66"/>
      <c r="E556" s="66"/>
      <c r="F556" s="66"/>
      <c r="G556" s="66"/>
      <c r="H556" s="210"/>
      <c r="K556" s="66"/>
      <c r="O556" s="66"/>
      <c r="P556" s="66"/>
      <c r="Q556" s="66"/>
      <c r="R556" s="66"/>
      <c r="S556" s="66"/>
      <c r="T556" s="111"/>
      <c r="U556" s="66"/>
      <c r="V556" s="66"/>
      <c r="W556" s="66"/>
      <c r="X556" s="66"/>
      <c r="Y556" s="66"/>
      <c r="Z556" s="66"/>
      <c r="AA556" s="66"/>
    </row>
    <row r="557" spans="1:27" s="65" customFormat="1">
      <c r="A557" s="66"/>
      <c r="D557" s="66"/>
      <c r="E557" s="66"/>
      <c r="F557" s="66"/>
      <c r="G557" s="66"/>
      <c r="H557" s="210"/>
      <c r="K557" s="66"/>
      <c r="O557" s="66"/>
      <c r="P557" s="66"/>
      <c r="Q557" s="66"/>
      <c r="R557" s="66"/>
      <c r="S557" s="66"/>
      <c r="T557" s="111"/>
      <c r="U557" s="66"/>
      <c r="V557" s="66"/>
      <c r="W557" s="66"/>
      <c r="X557" s="66"/>
      <c r="Y557" s="66"/>
      <c r="Z557" s="66"/>
      <c r="AA557" s="66"/>
    </row>
    <row r="558" spans="1:27" s="65" customFormat="1">
      <c r="A558" s="66"/>
      <c r="D558" s="66"/>
      <c r="E558" s="66"/>
      <c r="F558" s="66"/>
      <c r="G558" s="66"/>
      <c r="H558" s="210"/>
      <c r="K558" s="66"/>
      <c r="O558" s="66"/>
      <c r="P558" s="66"/>
      <c r="Q558" s="66"/>
      <c r="R558" s="66"/>
      <c r="S558" s="66"/>
      <c r="T558" s="111"/>
      <c r="U558" s="66"/>
      <c r="V558" s="66"/>
      <c r="W558" s="66"/>
      <c r="X558" s="66"/>
      <c r="Y558" s="66"/>
      <c r="Z558" s="66"/>
      <c r="AA558" s="66"/>
    </row>
    <row r="559" spans="1:27" s="65" customFormat="1">
      <c r="A559" s="66"/>
      <c r="D559" s="66"/>
      <c r="E559" s="66"/>
      <c r="F559" s="66"/>
      <c r="G559" s="66"/>
      <c r="H559" s="210"/>
      <c r="K559" s="66"/>
      <c r="O559" s="66"/>
      <c r="P559" s="66"/>
      <c r="Q559" s="66"/>
      <c r="R559" s="66"/>
      <c r="S559" s="66"/>
      <c r="T559" s="111"/>
      <c r="U559" s="66"/>
      <c r="V559" s="66"/>
      <c r="W559" s="66"/>
      <c r="X559" s="66"/>
      <c r="Y559" s="66"/>
      <c r="Z559" s="66"/>
      <c r="AA559" s="66"/>
    </row>
    <row r="560" spans="1:27" s="65" customFormat="1">
      <c r="A560" s="66"/>
      <c r="D560" s="66"/>
      <c r="E560" s="66"/>
      <c r="F560" s="66"/>
      <c r="G560" s="66"/>
      <c r="H560" s="210"/>
      <c r="K560" s="66"/>
      <c r="O560" s="66"/>
      <c r="P560" s="66"/>
      <c r="Q560" s="66"/>
      <c r="R560" s="66"/>
      <c r="S560" s="66"/>
      <c r="T560" s="111"/>
      <c r="U560" s="66"/>
      <c r="V560" s="66"/>
      <c r="W560" s="66"/>
      <c r="X560" s="66"/>
      <c r="Y560" s="66"/>
      <c r="Z560" s="66"/>
      <c r="AA560" s="66"/>
    </row>
    <row r="561" spans="1:27" s="65" customFormat="1">
      <c r="A561" s="66"/>
      <c r="D561" s="66"/>
      <c r="E561" s="66"/>
      <c r="F561" s="66"/>
      <c r="G561" s="66"/>
      <c r="H561" s="210"/>
      <c r="K561" s="66"/>
      <c r="O561" s="66"/>
      <c r="P561" s="66"/>
      <c r="Q561" s="66"/>
      <c r="R561" s="66"/>
      <c r="S561" s="66"/>
      <c r="T561" s="111"/>
      <c r="U561" s="66"/>
      <c r="V561" s="66"/>
      <c r="W561" s="66"/>
      <c r="X561" s="66"/>
      <c r="Y561" s="66"/>
      <c r="Z561" s="66"/>
      <c r="AA561" s="66"/>
    </row>
    <row r="562" spans="1:27" s="65" customFormat="1">
      <c r="A562" s="66"/>
      <c r="D562" s="66"/>
      <c r="E562" s="66"/>
      <c r="F562" s="66"/>
      <c r="G562" s="66"/>
      <c r="H562" s="210"/>
      <c r="K562" s="66"/>
      <c r="O562" s="66"/>
      <c r="P562" s="66"/>
      <c r="Q562" s="66"/>
      <c r="R562" s="66"/>
      <c r="S562" s="66"/>
      <c r="T562" s="111"/>
      <c r="U562" s="66"/>
      <c r="V562" s="66"/>
      <c r="W562" s="66"/>
      <c r="X562" s="66"/>
      <c r="Y562" s="66"/>
      <c r="Z562" s="66"/>
      <c r="AA562" s="66"/>
    </row>
    <row r="563" spans="1:27" s="65" customFormat="1">
      <c r="A563" s="66"/>
      <c r="D563" s="66"/>
      <c r="E563" s="66"/>
      <c r="F563" s="66"/>
      <c r="G563" s="66"/>
      <c r="H563" s="210"/>
      <c r="K563" s="66"/>
      <c r="O563" s="66"/>
      <c r="P563" s="66"/>
      <c r="Q563" s="66"/>
      <c r="R563" s="66"/>
      <c r="S563" s="66"/>
      <c r="T563" s="111"/>
      <c r="U563" s="66"/>
      <c r="V563" s="66"/>
      <c r="W563" s="66"/>
      <c r="X563" s="66"/>
      <c r="Y563" s="66"/>
      <c r="Z563" s="66"/>
      <c r="AA563" s="66"/>
    </row>
    <row r="564" spans="1:27" s="65" customFormat="1">
      <c r="A564" s="66"/>
      <c r="D564" s="66"/>
      <c r="E564" s="66"/>
      <c r="F564" s="66"/>
      <c r="G564" s="66"/>
      <c r="H564" s="210"/>
      <c r="K564" s="66"/>
      <c r="O564" s="66"/>
      <c r="P564" s="66"/>
      <c r="Q564" s="66"/>
      <c r="R564" s="66"/>
      <c r="S564" s="66"/>
      <c r="T564" s="111"/>
      <c r="U564" s="66"/>
      <c r="V564" s="66"/>
      <c r="W564" s="66"/>
      <c r="X564" s="66"/>
      <c r="Y564" s="66"/>
      <c r="Z564" s="66"/>
      <c r="AA564" s="66"/>
    </row>
    <row r="565" spans="1:27" s="65" customFormat="1">
      <c r="A565" s="66"/>
      <c r="D565" s="66"/>
      <c r="E565" s="66"/>
      <c r="F565" s="66"/>
      <c r="G565" s="66"/>
      <c r="H565" s="210"/>
      <c r="K565" s="66"/>
      <c r="O565" s="66"/>
      <c r="P565" s="66"/>
      <c r="Q565" s="66"/>
      <c r="R565" s="66"/>
      <c r="S565" s="66"/>
      <c r="T565" s="111"/>
      <c r="U565" s="66"/>
      <c r="V565" s="66"/>
      <c r="W565" s="66"/>
      <c r="X565" s="66"/>
      <c r="Y565" s="66"/>
      <c r="Z565" s="66"/>
      <c r="AA565" s="66"/>
    </row>
    <row r="566" spans="1:27" s="65" customFormat="1">
      <c r="A566" s="66"/>
      <c r="D566" s="66"/>
      <c r="E566" s="66"/>
      <c r="F566" s="66"/>
      <c r="G566" s="66"/>
      <c r="H566" s="210"/>
      <c r="K566" s="66"/>
      <c r="O566" s="66"/>
      <c r="P566" s="66"/>
      <c r="Q566" s="66"/>
      <c r="R566" s="66"/>
      <c r="S566" s="66"/>
      <c r="T566" s="111"/>
      <c r="U566" s="66"/>
      <c r="V566" s="66"/>
      <c r="W566" s="66"/>
      <c r="X566" s="66"/>
      <c r="Y566" s="66"/>
      <c r="Z566" s="66"/>
      <c r="AA566" s="66"/>
    </row>
    <row r="567" spans="1:27" s="65" customFormat="1">
      <c r="A567" s="66"/>
      <c r="D567" s="66"/>
      <c r="E567" s="66"/>
      <c r="F567" s="66"/>
      <c r="G567" s="66"/>
      <c r="H567" s="210"/>
      <c r="K567" s="66"/>
      <c r="O567" s="66"/>
      <c r="P567" s="66"/>
      <c r="Q567" s="66"/>
      <c r="R567" s="66"/>
      <c r="S567" s="66"/>
      <c r="T567" s="111"/>
      <c r="U567" s="66"/>
      <c r="V567" s="66"/>
      <c r="W567" s="66"/>
      <c r="X567" s="66"/>
      <c r="Y567" s="66"/>
      <c r="Z567" s="66"/>
      <c r="AA567" s="66"/>
    </row>
    <row r="568" spans="1:27" s="65" customFormat="1">
      <c r="A568" s="66"/>
      <c r="D568" s="66"/>
      <c r="E568" s="66"/>
      <c r="F568" s="66"/>
      <c r="G568" s="66"/>
      <c r="H568" s="210"/>
      <c r="K568" s="66"/>
      <c r="O568" s="66"/>
      <c r="P568" s="66"/>
      <c r="Q568" s="66"/>
      <c r="R568" s="66"/>
      <c r="S568" s="66"/>
      <c r="T568" s="111"/>
      <c r="U568" s="66"/>
      <c r="V568" s="66"/>
      <c r="W568" s="66"/>
      <c r="X568" s="66"/>
      <c r="Y568" s="66"/>
      <c r="Z568" s="66"/>
      <c r="AA568" s="66"/>
    </row>
    <row r="569" spans="1:27" s="65" customFormat="1">
      <c r="A569" s="66"/>
      <c r="D569" s="66"/>
      <c r="E569" s="66"/>
      <c r="F569" s="66"/>
      <c r="G569" s="66"/>
      <c r="H569" s="210"/>
      <c r="K569" s="66"/>
      <c r="O569" s="66"/>
      <c r="P569" s="66"/>
      <c r="Q569" s="66"/>
      <c r="R569" s="66"/>
      <c r="S569" s="66"/>
      <c r="T569" s="111"/>
      <c r="U569" s="66"/>
      <c r="V569" s="66"/>
      <c r="W569" s="66"/>
      <c r="X569" s="66"/>
      <c r="Y569" s="66"/>
      <c r="Z569" s="66"/>
      <c r="AA569" s="66"/>
    </row>
    <row r="570" spans="1:27" s="65" customFormat="1">
      <c r="A570" s="66"/>
      <c r="D570" s="66"/>
      <c r="E570" s="66"/>
      <c r="F570" s="66"/>
      <c r="G570" s="66"/>
      <c r="H570" s="210"/>
      <c r="K570" s="66"/>
      <c r="O570" s="66"/>
      <c r="P570" s="66"/>
      <c r="Q570" s="66"/>
      <c r="R570" s="66"/>
      <c r="S570" s="66"/>
      <c r="T570" s="111"/>
      <c r="U570" s="66"/>
      <c r="V570" s="66"/>
      <c r="W570" s="66"/>
      <c r="X570" s="66"/>
      <c r="Y570" s="66"/>
      <c r="Z570" s="66"/>
      <c r="AA570" s="66"/>
    </row>
    <row r="571" spans="1:27" s="65" customFormat="1">
      <c r="A571" s="66"/>
      <c r="D571" s="66"/>
      <c r="E571" s="66"/>
      <c r="F571" s="66"/>
      <c r="G571" s="66"/>
      <c r="H571" s="210"/>
      <c r="K571" s="66"/>
      <c r="O571" s="66"/>
      <c r="P571" s="66"/>
      <c r="Q571" s="66"/>
      <c r="R571" s="66"/>
      <c r="S571" s="66"/>
      <c r="T571" s="111"/>
      <c r="U571" s="66"/>
      <c r="V571" s="66"/>
      <c r="W571" s="66"/>
      <c r="X571" s="66"/>
      <c r="Y571" s="66"/>
      <c r="Z571" s="66"/>
      <c r="AA571" s="66"/>
    </row>
    <row r="572" spans="1:27" s="65" customFormat="1">
      <c r="A572" s="66"/>
      <c r="D572" s="66"/>
      <c r="E572" s="66"/>
      <c r="F572" s="66"/>
      <c r="G572" s="66"/>
      <c r="H572" s="210"/>
      <c r="K572" s="66"/>
      <c r="O572" s="66"/>
      <c r="P572" s="66"/>
      <c r="Q572" s="66"/>
      <c r="R572" s="66"/>
      <c r="S572" s="66"/>
      <c r="T572" s="111"/>
      <c r="U572" s="66"/>
      <c r="V572" s="66"/>
      <c r="W572" s="66"/>
      <c r="X572" s="66"/>
      <c r="Y572" s="66"/>
      <c r="Z572" s="66"/>
      <c r="AA572" s="66"/>
    </row>
    <row r="573" spans="1:27" s="65" customFormat="1">
      <c r="A573" s="66"/>
      <c r="D573" s="66"/>
      <c r="E573" s="66"/>
      <c r="F573" s="66"/>
      <c r="G573" s="66"/>
      <c r="H573" s="210"/>
      <c r="K573" s="66"/>
      <c r="O573" s="66"/>
      <c r="P573" s="66"/>
      <c r="Q573" s="66"/>
      <c r="R573" s="66"/>
      <c r="S573" s="66"/>
      <c r="T573" s="111"/>
      <c r="U573" s="66"/>
      <c r="V573" s="66"/>
      <c r="W573" s="66"/>
      <c r="X573" s="66"/>
      <c r="Y573" s="66"/>
      <c r="Z573" s="66"/>
      <c r="AA573" s="66"/>
    </row>
    <row r="574" spans="1:27" s="65" customFormat="1">
      <c r="A574" s="66"/>
      <c r="D574" s="66"/>
      <c r="E574" s="66"/>
      <c r="F574" s="66"/>
      <c r="G574" s="66"/>
      <c r="H574" s="210"/>
      <c r="K574" s="66"/>
      <c r="O574" s="66"/>
      <c r="P574" s="66"/>
      <c r="Q574" s="66"/>
      <c r="R574" s="66"/>
      <c r="S574" s="66"/>
      <c r="T574" s="111"/>
      <c r="U574" s="66"/>
      <c r="V574" s="66"/>
      <c r="W574" s="66"/>
      <c r="X574" s="66"/>
      <c r="Y574" s="66"/>
      <c r="Z574" s="66"/>
      <c r="AA574" s="66"/>
    </row>
    <row r="575" spans="1:27" s="65" customFormat="1">
      <c r="A575" s="66"/>
      <c r="D575" s="66"/>
      <c r="E575" s="66"/>
      <c r="F575" s="66"/>
      <c r="G575" s="66"/>
      <c r="H575" s="210"/>
      <c r="K575" s="66"/>
      <c r="O575" s="66"/>
      <c r="P575" s="66"/>
      <c r="Q575" s="66"/>
      <c r="R575" s="66"/>
      <c r="S575" s="66"/>
      <c r="T575" s="111"/>
      <c r="U575" s="66"/>
      <c r="V575" s="66"/>
      <c r="W575" s="66"/>
      <c r="X575" s="66"/>
      <c r="Y575" s="66"/>
      <c r="Z575" s="66"/>
      <c r="AA575" s="66"/>
    </row>
    <row r="576" spans="1:27" s="65" customFormat="1">
      <c r="A576" s="66"/>
      <c r="D576" s="66"/>
      <c r="E576" s="66"/>
      <c r="F576" s="66"/>
      <c r="G576" s="66"/>
      <c r="H576" s="210"/>
      <c r="K576" s="66"/>
      <c r="O576" s="66"/>
      <c r="P576" s="66"/>
      <c r="Q576" s="66"/>
      <c r="R576" s="66"/>
      <c r="S576" s="66"/>
      <c r="T576" s="111"/>
      <c r="U576" s="66"/>
      <c r="V576" s="66"/>
      <c r="W576" s="66"/>
      <c r="X576" s="66"/>
      <c r="Y576" s="66"/>
      <c r="Z576" s="66"/>
      <c r="AA576" s="66"/>
    </row>
    <row r="577" spans="1:27" s="65" customFormat="1">
      <c r="A577" s="66"/>
      <c r="D577" s="66"/>
      <c r="E577" s="66"/>
      <c r="F577" s="66"/>
      <c r="G577" s="66"/>
      <c r="H577" s="210"/>
      <c r="K577" s="66"/>
      <c r="O577" s="66"/>
      <c r="P577" s="66"/>
      <c r="Q577" s="66"/>
      <c r="R577" s="66"/>
      <c r="S577" s="66"/>
      <c r="T577" s="111"/>
      <c r="U577" s="66"/>
      <c r="V577" s="66"/>
      <c r="W577" s="66"/>
      <c r="X577" s="66"/>
      <c r="Y577" s="66"/>
      <c r="Z577" s="66"/>
      <c r="AA577" s="66"/>
    </row>
    <row r="578" spans="1:27" s="65" customFormat="1">
      <c r="A578" s="66"/>
      <c r="D578" s="66"/>
      <c r="E578" s="66"/>
      <c r="F578" s="66"/>
      <c r="G578" s="66"/>
      <c r="H578" s="210"/>
      <c r="K578" s="66"/>
      <c r="O578" s="66"/>
      <c r="P578" s="66"/>
      <c r="Q578" s="66"/>
      <c r="R578" s="66"/>
      <c r="S578" s="66"/>
      <c r="T578" s="111"/>
      <c r="U578" s="66"/>
      <c r="V578" s="66"/>
      <c r="W578" s="66"/>
      <c r="X578" s="66"/>
      <c r="Y578" s="66"/>
      <c r="Z578" s="66"/>
      <c r="AA578" s="66"/>
    </row>
    <row r="579" spans="1:27" s="65" customFormat="1">
      <c r="A579" s="66"/>
      <c r="D579" s="66"/>
      <c r="E579" s="66"/>
      <c r="F579" s="66"/>
      <c r="G579" s="66"/>
      <c r="H579" s="210"/>
      <c r="K579" s="66"/>
      <c r="O579" s="66"/>
      <c r="P579" s="66"/>
      <c r="Q579" s="66"/>
      <c r="R579" s="66"/>
      <c r="S579" s="66"/>
      <c r="T579" s="111"/>
      <c r="U579" s="66"/>
      <c r="V579" s="66"/>
      <c r="W579" s="66"/>
      <c r="X579" s="66"/>
      <c r="Y579" s="66"/>
      <c r="Z579" s="66"/>
      <c r="AA579" s="66"/>
    </row>
    <row r="580" spans="1:27" s="65" customFormat="1">
      <c r="A580" s="66"/>
      <c r="D580" s="66"/>
      <c r="E580" s="66"/>
      <c r="F580" s="66"/>
      <c r="G580" s="66"/>
      <c r="H580" s="210"/>
      <c r="K580" s="66"/>
      <c r="O580" s="66"/>
      <c r="P580" s="66"/>
      <c r="Q580" s="66"/>
      <c r="R580" s="66"/>
      <c r="S580" s="66"/>
      <c r="T580" s="111"/>
      <c r="U580" s="66"/>
      <c r="V580" s="66"/>
      <c r="W580" s="66"/>
      <c r="X580" s="66"/>
      <c r="Y580" s="66"/>
      <c r="Z580" s="66"/>
      <c r="AA580" s="66"/>
    </row>
    <row r="581" spans="1:27" s="65" customFormat="1">
      <c r="A581" s="66"/>
      <c r="D581" s="66"/>
      <c r="E581" s="66"/>
      <c r="F581" s="66"/>
      <c r="G581" s="66"/>
      <c r="H581" s="210"/>
      <c r="K581" s="66"/>
      <c r="O581" s="66"/>
      <c r="P581" s="66"/>
      <c r="Q581" s="66"/>
      <c r="R581" s="66"/>
      <c r="S581" s="66"/>
      <c r="T581" s="111"/>
      <c r="U581" s="66"/>
      <c r="V581" s="66"/>
      <c r="W581" s="66"/>
      <c r="X581" s="66"/>
      <c r="Y581" s="66"/>
      <c r="Z581" s="66"/>
      <c r="AA581" s="66"/>
    </row>
    <row r="582" spans="1:27" s="65" customFormat="1">
      <c r="A582" s="66"/>
      <c r="D582" s="66"/>
      <c r="E582" s="66"/>
      <c r="F582" s="66"/>
      <c r="G582" s="66"/>
      <c r="H582" s="210"/>
      <c r="K582" s="66"/>
      <c r="O582" s="66"/>
      <c r="P582" s="66"/>
      <c r="Q582" s="66"/>
      <c r="R582" s="66"/>
      <c r="S582" s="66"/>
      <c r="T582" s="111"/>
      <c r="U582" s="66"/>
      <c r="V582" s="66"/>
      <c r="W582" s="66"/>
      <c r="X582" s="66"/>
      <c r="Y582" s="66"/>
      <c r="Z582" s="66"/>
      <c r="AA582" s="66"/>
    </row>
    <row r="583" spans="1:27" s="65" customFormat="1">
      <c r="A583" s="66"/>
      <c r="D583" s="66"/>
      <c r="E583" s="66"/>
      <c r="F583" s="66"/>
      <c r="G583" s="66"/>
      <c r="H583" s="210"/>
      <c r="K583" s="66"/>
      <c r="O583" s="66"/>
      <c r="P583" s="66"/>
      <c r="Q583" s="66"/>
      <c r="R583" s="66"/>
      <c r="S583" s="66"/>
      <c r="T583" s="111"/>
      <c r="U583" s="66"/>
      <c r="V583" s="66"/>
      <c r="W583" s="66"/>
      <c r="X583" s="66"/>
      <c r="Y583" s="66"/>
      <c r="Z583" s="66"/>
      <c r="AA583" s="66"/>
    </row>
    <row r="584" spans="1:27" s="65" customFormat="1">
      <c r="A584" s="66"/>
      <c r="D584" s="66"/>
      <c r="E584" s="66"/>
      <c r="F584" s="66"/>
      <c r="G584" s="66"/>
      <c r="H584" s="210"/>
      <c r="K584" s="66"/>
      <c r="O584" s="66"/>
      <c r="P584" s="66"/>
      <c r="Q584" s="66"/>
      <c r="R584" s="66"/>
      <c r="S584" s="66"/>
      <c r="T584" s="111"/>
      <c r="U584" s="66"/>
      <c r="V584" s="66"/>
      <c r="W584" s="66"/>
      <c r="X584" s="66"/>
      <c r="Y584" s="66"/>
      <c r="Z584" s="66"/>
      <c r="AA584" s="66"/>
    </row>
    <row r="585" spans="1:27" s="65" customFormat="1">
      <c r="A585" s="66"/>
      <c r="D585" s="66"/>
      <c r="E585" s="66"/>
      <c r="F585" s="66"/>
      <c r="G585" s="66"/>
      <c r="H585" s="210"/>
      <c r="K585" s="66"/>
      <c r="O585" s="66"/>
      <c r="P585" s="66"/>
      <c r="Q585" s="66"/>
      <c r="R585" s="66"/>
      <c r="S585" s="66"/>
      <c r="T585" s="111"/>
      <c r="U585" s="66"/>
      <c r="V585" s="66"/>
      <c r="W585" s="66"/>
      <c r="X585" s="66"/>
      <c r="Y585" s="66"/>
      <c r="Z585" s="66"/>
      <c r="AA585" s="66"/>
    </row>
    <row r="586" spans="1:27" s="65" customFormat="1">
      <c r="A586" s="66"/>
      <c r="D586" s="66"/>
      <c r="E586" s="66"/>
      <c r="F586" s="66"/>
      <c r="G586" s="66"/>
      <c r="H586" s="210"/>
      <c r="K586" s="66"/>
      <c r="O586" s="66"/>
      <c r="P586" s="66"/>
      <c r="Q586" s="66"/>
      <c r="R586" s="66"/>
      <c r="S586" s="66"/>
      <c r="T586" s="111"/>
      <c r="U586" s="66"/>
      <c r="V586" s="66"/>
      <c r="W586" s="66"/>
      <c r="X586" s="66"/>
      <c r="Y586" s="66"/>
      <c r="Z586" s="66"/>
      <c r="AA586" s="66"/>
    </row>
    <row r="587" spans="1:27" s="65" customFormat="1">
      <c r="A587" s="66"/>
      <c r="D587" s="66"/>
      <c r="E587" s="66"/>
      <c r="F587" s="66"/>
      <c r="G587" s="66"/>
      <c r="H587" s="210"/>
      <c r="K587" s="66"/>
      <c r="O587" s="66"/>
      <c r="P587" s="66"/>
      <c r="Q587" s="66"/>
      <c r="R587" s="66"/>
      <c r="S587" s="66"/>
      <c r="T587" s="111"/>
      <c r="U587" s="66"/>
      <c r="V587" s="66"/>
      <c r="W587" s="66"/>
      <c r="X587" s="66"/>
      <c r="Y587" s="66"/>
      <c r="Z587" s="66"/>
      <c r="AA587" s="66"/>
    </row>
    <row r="588" spans="1:27" s="65" customFormat="1">
      <c r="A588" s="66"/>
      <c r="D588" s="66"/>
      <c r="E588" s="66"/>
      <c r="F588" s="66"/>
      <c r="G588" s="66"/>
      <c r="H588" s="210"/>
      <c r="K588" s="66"/>
      <c r="O588" s="66"/>
      <c r="P588" s="66"/>
      <c r="Q588" s="66"/>
      <c r="R588" s="66"/>
      <c r="S588" s="66"/>
      <c r="T588" s="111"/>
      <c r="U588" s="66"/>
      <c r="V588" s="66"/>
      <c r="W588" s="66"/>
      <c r="X588" s="66"/>
      <c r="Y588" s="66"/>
      <c r="Z588" s="66"/>
      <c r="AA588" s="66"/>
    </row>
    <row r="589" spans="1:27" s="65" customFormat="1">
      <c r="A589" s="66"/>
      <c r="D589" s="66"/>
      <c r="E589" s="66"/>
      <c r="F589" s="66"/>
      <c r="G589" s="66"/>
      <c r="H589" s="210"/>
      <c r="K589" s="66"/>
      <c r="O589" s="66"/>
      <c r="P589" s="66"/>
      <c r="Q589" s="66"/>
      <c r="R589" s="66"/>
      <c r="S589" s="66"/>
      <c r="T589" s="111"/>
      <c r="U589" s="66"/>
      <c r="V589" s="66"/>
      <c r="W589" s="66"/>
      <c r="X589" s="66"/>
      <c r="Y589" s="66"/>
      <c r="Z589" s="66"/>
      <c r="AA589" s="66"/>
    </row>
    <row r="590" spans="1:27" s="65" customFormat="1">
      <c r="A590" s="66"/>
      <c r="D590" s="66"/>
      <c r="E590" s="66"/>
      <c r="F590" s="66"/>
      <c r="G590" s="66"/>
      <c r="H590" s="210"/>
      <c r="K590" s="66"/>
      <c r="O590" s="66"/>
      <c r="P590" s="66"/>
      <c r="Q590" s="66"/>
      <c r="R590" s="66"/>
      <c r="S590" s="66"/>
      <c r="T590" s="111"/>
      <c r="U590" s="66"/>
      <c r="V590" s="66"/>
      <c r="W590" s="66"/>
      <c r="X590" s="66"/>
      <c r="Y590" s="66"/>
      <c r="Z590" s="66"/>
      <c r="AA590" s="66"/>
    </row>
    <row r="591" spans="1:27" s="65" customFormat="1">
      <c r="A591" s="66"/>
      <c r="D591" s="66"/>
      <c r="E591" s="66"/>
      <c r="F591" s="66"/>
      <c r="G591" s="66"/>
      <c r="H591" s="210"/>
      <c r="K591" s="66"/>
      <c r="O591" s="66"/>
      <c r="P591" s="66"/>
      <c r="Q591" s="66"/>
      <c r="R591" s="66"/>
      <c r="S591" s="66"/>
      <c r="T591" s="111"/>
      <c r="U591" s="66"/>
      <c r="V591" s="66"/>
      <c r="W591" s="66"/>
      <c r="X591" s="66"/>
      <c r="Y591" s="66"/>
      <c r="Z591" s="66"/>
      <c r="AA591" s="66"/>
    </row>
    <row r="592" spans="1:27" s="65" customFormat="1">
      <c r="A592" s="66"/>
      <c r="D592" s="66"/>
      <c r="E592" s="66"/>
      <c r="F592" s="66"/>
      <c r="G592" s="66"/>
      <c r="H592" s="210"/>
      <c r="K592" s="66"/>
      <c r="O592" s="66"/>
      <c r="P592" s="66"/>
      <c r="Q592" s="66"/>
      <c r="R592" s="66"/>
      <c r="S592" s="66"/>
      <c r="T592" s="111"/>
      <c r="U592" s="66"/>
      <c r="V592" s="66"/>
      <c r="W592" s="66"/>
      <c r="X592" s="66"/>
      <c r="Y592" s="66"/>
      <c r="Z592" s="66"/>
      <c r="AA592" s="66"/>
    </row>
    <row r="593" spans="1:27" s="65" customFormat="1">
      <c r="A593" s="66"/>
      <c r="D593" s="66"/>
      <c r="E593" s="66"/>
      <c r="F593" s="66"/>
      <c r="G593" s="66"/>
      <c r="H593" s="210"/>
      <c r="K593" s="66"/>
      <c r="O593" s="66"/>
      <c r="P593" s="66"/>
      <c r="Q593" s="66"/>
      <c r="R593" s="66"/>
      <c r="S593" s="66"/>
      <c r="T593" s="111"/>
      <c r="U593" s="66"/>
      <c r="V593" s="66"/>
      <c r="W593" s="66"/>
      <c r="X593" s="66"/>
      <c r="Y593" s="66"/>
      <c r="Z593" s="66"/>
      <c r="AA593" s="66"/>
    </row>
    <row r="594" spans="1:27" s="65" customFormat="1">
      <c r="A594" s="66"/>
      <c r="D594" s="66"/>
      <c r="E594" s="66"/>
      <c r="F594" s="66"/>
      <c r="G594" s="66"/>
      <c r="H594" s="210"/>
      <c r="K594" s="66"/>
      <c r="O594" s="66"/>
      <c r="P594" s="66"/>
      <c r="Q594" s="66"/>
      <c r="R594" s="66"/>
      <c r="S594" s="66"/>
      <c r="T594" s="111"/>
      <c r="U594" s="66"/>
      <c r="V594" s="66"/>
      <c r="W594" s="66"/>
      <c r="X594" s="66"/>
      <c r="Y594" s="66"/>
      <c r="Z594" s="66"/>
      <c r="AA594" s="66"/>
    </row>
    <row r="595" spans="1:27" s="65" customFormat="1">
      <c r="A595" s="66"/>
      <c r="D595" s="66"/>
      <c r="E595" s="66"/>
      <c r="F595" s="66"/>
      <c r="G595" s="66"/>
      <c r="H595" s="210"/>
      <c r="K595" s="66"/>
      <c r="O595" s="66"/>
      <c r="P595" s="66"/>
      <c r="Q595" s="66"/>
      <c r="R595" s="66"/>
      <c r="S595" s="66"/>
      <c r="T595" s="111"/>
      <c r="U595" s="66"/>
      <c r="V595" s="66"/>
      <c r="W595" s="66"/>
      <c r="X595" s="66"/>
      <c r="Y595" s="66"/>
      <c r="Z595" s="66"/>
      <c r="AA595" s="66"/>
    </row>
    <row r="596" spans="1:27" s="65" customFormat="1">
      <c r="A596" s="66"/>
      <c r="D596" s="66"/>
      <c r="E596" s="66"/>
      <c r="F596" s="66"/>
      <c r="G596" s="66"/>
      <c r="H596" s="210"/>
      <c r="K596" s="66"/>
      <c r="O596" s="66"/>
      <c r="P596" s="66"/>
      <c r="Q596" s="66"/>
      <c r="R596" s="66"/>
      <c r="S596" s="66"/>
      <c r="T596" s="111"/>
      <c r="U596" s="66"/>
      <c r="V596" s="66"/>
      <c r="W596" s="66"/>
      <c r="X596" s="66"/>
      <c r="Y596" s="66"/>
      <c r="Z596" s="66"/>
      <c r="AA596" s="66"/>
    </row>
    <row r="597" spans="1:27" s="65" customFormat="1">
      <c r="A597" s="66"/>
      <c r="D597" s="66"/>
      <c r="E597" s="66"/>
      <c r="F597" s="66"/>
      <c r="G597" s="66"/>
      <c r="H597" s="210"/>
      <c r="K597" s="66"/>
      <c r="O597" s="66"/>
      <c r="P597" s="66"/>
      <c r="Q597" s="66"/>
      <c r="R597" s="66"/>
      <c r="S597" s="66"/>
      <c r="T597" s="111"/>
      <c r="U597" s="66"/>
      <c r="V597" s="66"/>
      <c r="W597" s="66"/>
      <c r="X597" s="66"/>
      <c r="Y597" s="66"/>
      <c r="Z597" s="66"/>
      <c r="AA597" s="66"/>
    </row>
    <row r="598" spans="1:27" s="65" customFormat="1">
      <c r="A598" s="66"/>
      <c r="D598" s="66"/>
      <c r="E598" s="66"/>
      <c r="F598" s="66"/>
      <c r="G598" s="66"/>
      <c r="H598" s="210"/>
      <c r="K598" s="66"/>
      <c r="O598" s="66"/>
      <c r="P598" s="66"/>
      <c r="Q598" s="66"/>
      <c r="R598" s="66"/>
      <c r="S598" s="66"/>
      <c r="T598" s="111"/>
      <c r="U598" s="66"/>
      <c r="V598" s="66"/>
      <c r="W598" s="66"/>
      <c r="X598" s="66"/>
      <c r="Y598" s="66"/>
      <c r="Z598" s="66"/>
      <c r="AA598" s="66"/>
    </row>
    <row r="599" spans="1:27" s="65" customFormat="1">
      <c r="A599" s="66"/>
      <c r="D599" s="66"/>
      <c r="E599" s="66"/>
      <c r="F599" s="66"/>
      <c r="G599" s="66"/>
      <c r="H599" s="210"/>
      <c r="K599" s="66"/>
      <c r="O599" s="66"/>
      <c r="P599" s="66"/>
      <c r="Q599" s="66"/>
      <c r="R599" s="66"/>
      <c r="S599" s="66"/>
      <c r="T599" s="111"/>
      <c r="U599" s="66"/>
      <c r="V599" s="66"/>
      <c r="W599" s="66"/>
      <c r="X599" s="66"/>
      <c r="Y599" s="66"/>
      <c r="Z599" s="66"/>
      <c r="AA599" s="66"/>
    </row>
    <row r="600" spans="1:27" s="65" customFormat="1">
      <c r="A600" s="66"/>
      <c r="D600" s="66"/>
      <c r="E600" s="66"/>
      <c r="F600" s="66"/>
      <c r="G600" s="66"/>
      <c r="H600" s="210"/>
      <c r="K600" s="66"/>
      <c r="O600" s="66"/>
      <c r="P600" s="66"/>
      <c r="Q600" s="66"/>
      <c r="R600" s="66"/>
      <c r="S600" s="66"/>
      <c r="T600" s="111"/>
      <c r="U600" s="66"/>
      <c r="V600" s="66"/>
      <c r="W600" s="66"/>
      <c r="X600" s="66"/>
      <c r="Y600" s="66"/>
      <c r="Z600" s="66"/>
      <c r="AA600" s="66"/>
    </row>
    <row r="601" spans="1:27" s="65" customFormat="1">
      <c r="A601" s="66"/>
      <c r="D601" s="66"/>
      <c r="E601" s="66"/>
      <c r="F601" s="66"/>
      <c r="G601" s="66"/>
      <c r="H601" s="210"/>
      <c r="K601" s="66"/>
      <c r="O601" s="66"/>
      <c r="P601" s="66"/>
      <c r="Q601" s="66"/>
      <c r="R601" s="66"/>
      <c r="S601" s="66"/>
      <c r="T601" s="111"/>
      <c r="U601" s="66"/>
      <c r="V601" s="66"/>
      <c r="W601" s="66"/>
      <c r="X601" s="66"/>
      <c r="Y601" s="66"/>
      <c r="Z601" s="66"/>
      <c r="AA601" s="66"/>
    </row>
    <row r="602" spans="1:27" s="65" customFormat="1">
      <c r="A602" s="66"/>
      <c r="D602" s="66"/>
      <c r="E602" s="66"/>
      <c r="F602" s="66"/>
      <c r="G602" s="66"/>
      <c r="H602" s="210"/>
      <c r="K602" s="66"/>
      <c r="O602" s="66"/>
      <c r="P602" s="66"/>
      <c r="Q602" s="66"/>
      <c r="R602" s="66"/>
      <c r="S602" s="66"/>
      <c r="T602" s="111"/>
      <c r="U602" s="66"/>
      <c r="V602" s="66"/>
      <c r="W602" s="66"/>
      <c r="X602" s="66"/>
      <c r="Y602" s="66"/>
      <c r="Z602" s="66"/>
      <c r="AA602" s="66"/>
    </row>
    <row r="603" spans="1:27" s="65" customFormat="1">
      <c r="A603" s="66"/>
      <c r="D603" s="66"/>
      <c r="E603" s="66"/>
      <c r="F603" s="66"/>
      <c r="G603" s="66"/>
      <c r="H603" s="210"/>
      <c r="K603" s="66"/>
      <c r="O603" s="66"/>
      <c r="P603" s="66"/>
      <c r="Q603" s="66"/>
      <c r="R603" s="66"/>
      <c r="S603" s="66"/>
      <c r="T603" s="111"/>
      <c r="U603" s="66"/>
      <c r="V603" s="66"/>
      <c r="W603" s="66"/>
      <c r="X603" s="66"/>
      <c r="Y603" s="66"/>
      <c r="Z603" s="66"/>
      <c r="AA603" s="66"/>
    </row>
    <row r="604" spans="1:27" s="65" customFormat="1">
      <c r="A604" s="66"/>
      <c r="D604" s="66"/>
      <c r="E604" s="66"/>
      <c r="F604" s="66"/>
      <c r="G604" s="66"/>
      <c r="H604" s="210"/>
      <c r="K604" s="66"/>
      <c r="O604" s="66"/>
      <c r="P604" s="66"/>
      <c r="Q604" s="66"/>
      <c r="R604" s="66"/>
      <c r="S604" s="66"/>
      <c r="T604" s="111"/>
      <c r="U604" s="66"/>
      <c r="V604" s="66"/>
      <c r="W604" s="66"/>
      <c r="X604" s="66"/>
      <c r="Y604" s="66"/>
      <c r="Z604" s="66"/>
      <c r="AA604" s="66"/>
    </row>
    <row r="605" spans="1:27" s="65" customFormat="1">
      <c r="A605" s="66"/>
      <c r="D605" s="66"/>
      <c r="E605" s="66"/>
      <c r="F605" s="66"/>
      <c r="G605" s="66"/>
      <c r="H605" s="210"/>
      <c r="K605" s="66"/>
      <c r="O605" s="66"/>
      <c r="P605" s="66"/>
      <c r="Q605" s="66"/>
      <c r="R605" s="66"/>
      <c r="S605" s="66"/>
      <c r="T605" s="111"/>
      <c r="U605" s="66"/>
      <c r="V605" s="66"/>
      <c r="W605" s="66"/>
      <c r="X605" s="66"/>
      <c r="Y605" s="66"/>
      <c r="Z605" s="66"/>
      <c r="AA605" s="66"/>
    </row>
    <row r="606" spans="1:27" s="65" customFormat="1">
      <c r="A606" s="66"/>
      <c r="D606" s="66"/>
      <c r="E606" s="66"/>
      <c r="F606" s="66"/>
      <c r="G606" s="66"/>
      <c r="H606" s="210"/>
      <c r="K606" s="66"/>
      <c r="O606" s="66"/>
      <c r="P606" s="66"/>
      <c r="Q606" s="66"/>
      <c r="R606" s="66"/>
      <c r="S606" s="66"/>
      <c r="T606" s="111"/>
      <c r="U606" s="66"/>
      <c r="V606" s="66"/>
      <c r="W606" s="66"/>
      <c r="X606" s="66"/>
      <c r="Y606" s="66"/>
      <c r="Z606" s="66"/>
      <c r="AA606" s="66"/>
    </row>
    <row r="607" spans="1:27" s="65" customFormat="1">
      <c r="A607" s="66"/>
      <c r="D607" s="66"/>
      <c r="E607" s="66"/>
      <c r="F607" s="66"/>
      <c r="G607" s="66"/>
      <c r="H607" s="210"/>
      <c r="K607" s="66"/>
      <c r="O607" s="66"/>
      <c r="P607" s="66"/>
      <c r="Q607" s="66"/>
      <c r="R607" s="66"/>
      <c r="S607" s="66"/>
      <c r="T607" s="111"/>
      <c r="U607" s="66"/>
      <c r="V607" s="66"/>
      <c r="W607" s="66"/>
      <c r="X607" s="66"/>
      <c r="Y607" s="66"/>
      <c r="Z607" s="66"/>
      <c r="AA607" s="66"/>
    </row>
    <row r="608" spans="1:27" s="65" customFormat="1">
      <c r="A608" s="66"/>
      <c r="D608" s="66"/>
      <c r="E608" s="66"/>
      <c r="F608" s="66"/>
      <c r="G608" s="66"/>
      <c r="H608" s="210"/>
      <c r="K608" s="66"/>
      <c r="O608" s="66"/>
      <c r="P608" s="66"/>
      <c r="Q608" s="66"/>
      <c r="R608" s="66"/>
      <c r="S608" s="66"/>
      <c r="T608" s="111"/>
      <c r="U608" s="66"/>
      <c r="V608" s="66"/>
      <c r="W608" s="66"/>
      <c r="X608" s="66"/>
      <c r="Y608" s="66"/>
      <c r="Z608" s="66"/>
      <c r="AA608" s="66"/>
    </row>
    <row r="609" spans="1:27" s="65" customFormat="1">
      <c r="A609" s="66"/>
      <c r="D609" s="66"/>
      <c r="E609" s="66"/>
      <c r="F609" s="66"/>
      <c r="G609" s="66"/>
      <c r="H609" s="210"/>
      <c r="K609" s="66"/>
      <c r="O609" s="66"/>
      <c r="P609" s="66"/>
      <c r="Q609" s="66"/>
      <c r="R609" s="66"/>
      <c r="S609" s="66"/>
      <c r="T609" s="111"/>
      <c r="U609" s="66"/>
      <c r="V609" s="66"/>
      <c r="W609" s="66"/>
      <c r="X609" s="66"/>
      <c r="Y609" s="66"/>
      <c r="Z609" s="66"/>
      <c r="AA609" s="66"/>
    </row>
    <row r="610" spans="1:27" s="65" customFormat="1">
      <c r="A610" s="66"/>
      <c r="D610" s="66"/>
      <c r="E610" s="66"/>
      <c r="F610" s="66"/>
      <c r="G610" s="66"/>
      <c r="H610" s="210"/>
      <c r="K610" s="66"/>
      <c r="O610" s="66"/>
      <c r="P610" s="66"/>
      <c r="Q610" s="66"/>
      <c r="R610" s="66"/>
      <c r="S610" s="66"/>
      <c r="T610" s="111"/>
      <c r="U610" s="66"/>
      <c r="V610" s="66"/>
      <c r="W610" s="66"/>
      <c r="X610" s="66"/>
      <c r="Y610" s="66"/>
      <c r="Z610" s="66"/>
      <c r="AA610" s="66"/>
    </row>
    <row r="611" spans="1:27" s="65" customFormat="1">
      <c r="A611" s="66"/>
      <c r="D611" s="66"/>
      <c r="E611" s="66"/>
      <c r="F611" s="66"/>
      <c r="G611" s="66"/>
      <c r="H611" s="210"/>
      <c r="K611" s="66"/>
      <c r="O611" s="66"/>
      <c r="P611" s="66"/>
      <c r="Q611" s="66"/>
      <c r="R611" s="66"/>
      <c r="S611" s="66"/>
      <c r="T611" s="111"/>
      <c r="U611" s="66"/>
      <c r="V611" s="66"/>
      <c r="W611" s="66"/>
      <c r="X611" s="66"/>
      <c r="Y611" s="66"/>
      <c r="Z611" s="66"/>
      <c r="AA611" s="66"/>
    </row>
    <row r="612" spans="1:27" s="65" customFormat="1">
      <c r="A612" s="66"/>
      <c r="D612" s="66"/>
      <c r="E612" s="66"/>
      <c r="F612" s="66"/>
      <c r="G612" s="66"/>
      <c r="H612" s="210"/>
      <c r="K612" s="66"/>
      <c r="O612" s="66"/>
      <c r="P612" s="66"/>
      <c r="Q612" s="66"/>
      <c r="R612" s="66"/>
      <c r="S612" s="66"/>
      <c r="T612" s="111"/>
      <c r="U612" s="66"/>
      <c r="V612" s="66"/>
      <c r="W612" s="66"/>
      <c r="X612" s="66"/>
      <c r="Y612" s="66"/>
      <c r="Z612" s="66"/>
      <c r="AA612" s="66"/>
    </row>
    <row r="613" spans="1:27" s="65" customFormat="1">
      <c r="A613" s="66"/>
      <c r="D613" s="66"/>
      <c r="E613" s="66"/>
      <c r="F613" s="66"/>
      <c r="G613" s="66"/>
      <c r="H613" s="210"/>
      <c r="K613" s="66"/>
      <c r="O613" s="66"/>
      <c r="P613" s="66"/>
      <c r="Q613" s="66"/>
      <c r="R613" s="66"/>
      <c r="S613" s="66"/>
      <c r="T613" s="111"/>
      <c r="U613" s="66"/>
      <c r="V613" s="66"/>
      <c r="W613" s="66"/>
      <c r="X613" s="66"/>
      <c r="Y613" s="66"/>
      <c r="Z613" s="66"/>
      <c r="AA613" s="66"/>
    </row>
    <row r="614" spans="1:27" s="65" customFormat="1">
      <c r="A614" s="66"/>
      <c r="D614" s="66"/>
      <c r="E614" s="66"/>
      <c r="F614" s="66"/>
      <c r="G614" s="66"/>
      <c r="H614" s="210"/>
      <c r="K614" s="66"/>
      <c r="O614" s="66"/>
      <c r="P614" s="66"/>
      <c r="Q614" s="66"/>
      <c r="R614" s="66"/>
      <c r="S614" s="66"/>
      <c r="T614" s="111"/>
      <c r="U614" s="66"/>
      <c r="V614" s="66"/>
      <c r="W614" s="66"/>
      <c r="X614" s="66"/>
      <c r="Y614" s="66"/>
      <c r="Z614" s="66"/>
      <c r="AA614" s="66"/>
    </row>
    <row r="615" spans="1:27" s="65" customFormat="1">
      <c r="A615" s="66"/>
      <c r="D615" s="66"/>
      <c r="E615" s="66"/>
      <c r="F615" s="66"/>
      <c r="G615" s="66"/>
      <c r="H615" s="210"/>
      <c r="K615" s="66"/>
      <c r="O615" s="66"/>
      <c r="P615" s="66"/>
      <c r="Q615" s="66"/>
      <c r="R615" s="66"/>
      <c r="S615" s="66"/>
      <c r="T615" s="111"/>
      <c r="U615" s="66"/>
      <c r="V615" s="66"/>
      <c r="W615" s="66"/>
      <c r="X615" s="66"/>
      <c r="Y615" s="66"/>
      <c r="Z615" s="66"/>
      <c r="AA615" s="66"/>
    </row>
    <row r="616" spans="1:27" s="65" customFormat="1">
      <c r="A616" s="66"/>
      <c r="D616" s="66"/>
      <c r="E616" s="66"/>
      <c r="F616" s="66"/>
      <c r="G616" s="66"/>
      <c r="H616" s="210"/>
      <c r="K616" s="66"/>
      <c r="O616" s="66"/>
      <c r="P616" s="66"/>
      <c r="Q616" s="66"/>
      <c r="R616" s="66"/>
      <c r="S616" s="66"/>
      <c r="T616" s="111"/>
      <c r="U616" s="66"/>
      <c r="V616" s="66"/>
      <c r="W616" s="66"/>
      <c r="X616" s="66"/>
      <c r="Y616" s="66"/>
      <c r="Z616" s="66"/>
      <c r="AA616" s="66"/>
    </row>
    <row r="617" spans="1:27" s="65" customFormat="1">
      <c r="A617" s="66"/>
      <c r="D617" s="66"/>
      <c r="E617" s="66"/>
      <c r="F617" s="66"/>
      <c r="G617" s="66"/>
      <c r="H617" s="210"/>
      <c r="K617" s="66"/>
      <c r="O617" s="66"/>
      <c r="P617" s="66"/>
      <c r="Q617" s="66"/>
      <c r="R617" s="66"/>
      <c r="S617" s="66"/>
      <c r="T617" s="111"/>
      <c r="U617" s="66"/>
      <c r="V617" s="66"/>
      <c r="W617" s="66"/>
      <c r="X617" s="66"/>
      <c r="Y617" s="66"/>
      <c r="Z617" s="66"/>
      <c r="AA617" s="66"/>
    </row>
    <row r="618" spans="1:27" s="65" customFormat="1">
      <c r="A618" s="66"/>
      <c r="D618" s="66"/>
      <c r="E618" s="66"/>
      <c r="F618" s="66"/>
      <c r="G618" s="66"/>
      <c r="H618" s="210"/>
      <c r="K618" s="66"/>
      <c r="O618" s="66"/>
      <c r="P618" s="66"/>
      <c r="Q618" s="66"/>
      <c r="R618" s="66"/>
      <c r="S618" s="66"/>
      <c r="T618" s="111"/>
      <c r="U618" s="66"/>
      <c r="V618" s="66"/>
      <c r="W618" s="66"/>
      <c r="X618" s="66"/>
      <c r="Y618" s="66"/>
      <c r="Z618" s="66"/>
      <c r="AA618" s="66"/>
    </row>
    <row r="619" spans="1:27" s="65" customFormat="1">
      <c r="A619" s="66"/>
      <c r="D619" s="66"/>
      <c r="E619" s="66"/>
      <c r="F619" s="66"/>
      <c r="G619" s="66"/>
      <c r="H619" s="210"/>
      <c r="K619" s="66"/>
      <c r="O619" s="66"/>
      <c r="P619" s="66"/>
      <c r="Q619" s="66"/>
      <c r="R619" s="66"/>
      <c r="S619" s="66"/>
      <c r="T619" s="111"/>
      <c r="U619" s="66"/>
      <c r="V619" s="66"/>
      <c r="W619" s="66"/>
      <c r="X619" s="66"/>
      <c r="Y619" s="66"/>
      <c r="Z619" s="66"/>
      <c r="AA619" s="66"/>
    </row>
    <row r="620" spans="1:27" s="65" customFormat="1">
      <c r="A620" s="66"/>
      <c r="D620" s="66"/>
      <c r="E620" s="66"/>
      <c r="F620" s="66"/>
      <c r="G620" s="66"/>
      <c r="H620" s="210"/>
      <c r="K620" s="66"/>
      <c r="O620" s="66"/>
      <c r="P620" s="66"/>
      <c r="Q620" s="66"/>
      <c r="R620" s="66"/>
      <c r="S620" s="66"/>
      <c r="T620" s="111"/>
      <c r="U620" s="66"/>
      <c r="V620" s="66"/>
      <c r="W620" s="66"/>
      <c r="X620" s="66"/>
      <c r="Y620" s="66"/>
      <c r="Z620" s="66"/>
      <c r="AA620" s="66"/>
    </row>
    <row r="621" spans="1:27" s="65" customFormat="1">
      <c r="A621" s="66"/>
      <c r="D621" s="66"/>
      <c r="E621" s="66"/>
      <c r="F621" s="66"/>
      <c r="G621" s="66"/>
      <c r="H621" s="210"/>
      <c r="K621" s="66"/>
      <c r="O621" s="66"/>
      <c r="P621" s="66"/>
      <c r="Q621" s="66"/>
      <c r="R621" s="66"/>
      <c r="S621" s="66"/>
      <c r="T621" s="111"/>
      <c r="U621" s="66"/>
      <c r="V621" s="66"/>
      <c r="W621" s="66"/>
      <c r="X621" s="66"/>
      <c r="Y621" s="66"/>
      <c r="Z621" s="66"/>
      <c r="AA621" s="66"/>
    </row>
    <row r="622" spans="1:27" s="65" customFormat="1">
      <c r="A622" s="66"/>
      <c r="D622" s="66"/>
      <c r="E622" s="66"/>
      <c r="F622" s="66"/>
      <c r="G622" s="66"/>
      <c r="H622" s="210"/>
      <c r="K622" s="66"/>
      <c r="O622" s="66"/>
      <c r="P622" s="66"/>
      <c r="Q622" s="66"/>
      <c r="R622" s="66"/>
      <c r="S622" s="66"/>
      <c r="T622" s="111"/>
      <c r="U622" s="66"/>
      <c r="V622" s="66"/>
      <c r="W622" s="66"/>
      <c r="X622" s="66"/>
      <c r="Y622" s="66"/>
      <c r="Z622" s="66"/>
      <c r="AA622" s="66"/>
    </row>
    <row r="623" spans="1:27" s="65" customFormat="1">
      <c r="A623" s="66"/>
      <c r="D623" s="66"/>
      <c r="E623" s="66"/>
      <c r="F623" s="66"/>
      <c r="G623" s="66"/>
      <c r="H623" s="210"/>
      <c r="K623" s="66"/>
      <c r="O623" s="66"/>
      <c r="P623" s="66"/>
      <c r="Q623" s="66"/>
      <c r="R623" s="66"/>
      <c r="S623" s="66"/>
      <c r="T623" s="111"/>
      <c r="U623" s="66"/>
      <c r="V623" s="66"/>
      <c r="W623" s="66"/>
      <c r="X623" s="66"/>
      <c r="Y623" s="66"/>
      <c r="Z623" s="66"/>
      <c r="AA623" s="66"/>
    </row>
    <row r="624" spans="1:27" s="65" customFormat="1">
      <c r="A624" s="66"/>
      <c r="D624" s="66"/>
      <c r="E624" s="66"/>
      <c r="F624" s="66"/>
      <c r="G624" s="66"/>
      <c r="H624" s="210"/>
      <c r="K624" s="66"/>
      <c r="O624" s="66"/>
      <c r="P624" s="66"/>
      <c r="Q624" s="66"/>
      <c r="R624" s="66"/>
      <c r="S624" s="66"/>
      <c r="T624" s="111"/>
      <c r="U624" s="66"/>
      <c r="V624" s="66"/>
      <c r="W624" s="66"/>
      <c r="X624" s="66"/>
      <c r="Y624" s="66"/>
      <c r="Z624" s="66"/>
      <c r="AA624" s="66"/>
    </row>
    <row r="625" spans="1:27" s="65" customFormat="1">
      <c r="A625" s="66"/>
      <c r="D625" s="66"/>
      <c r="E625" s="66"/>
      <c r="F625" s="66"/>
      <c r="G625" s="66"/>
      <c r="H625" s="210"/>
      <c r="K625" s="66"/>
      <c r="O625" s="66"/>
      <c r="P625" s="66"/>
      <c r="Q625" s="66"/>
      <c r="R625" s="66"/>
      <c r="S625" s="66"/>
      <c r="T625" s="111"/>
      <c r="U625" s="66"/>
      <c r="V625" s="66"/>
      <c r="W625" s="66"/>
      <c r="X625" s="66"/>
      <c r="Y625" s="66"/>
      <c r="Z625" s="66"/>
      <c r="AA625" s="66"/>
    </row>
    <row r="626" spans="1:27" s="65" customFormat="1">
      <c r="A626" s="66"/>
      <c r="D626" s="66"/>
      <c r="E626" s="66"/>
      <c r="F626" s="66"/>
      <c r="G626" s="66"/>
      <c r="H626" s="210"/>
      <c r="K626" s="66"/>
      <c r="O626" s="66"/>
      <c r="P626" s="66"/>
      <c r="Q626" s="66"/>
      <c r="R626" s="66"/>
      <c r="S626" s="66"/>
      <c r="T626" s="111"/>
      <c r="U626" s="66"/>
      <c r="V626" s="66"/>
      <c r="W626" s="66"/>
      <c r="X626" s="66"/>
      <c r="Y626" s="66"/>
      <c r="Z626" s="66"/>
      <c r="AA626" s="66"/>
    </row>
    <row r="627" spans="1:27" s="65" customFormat="1">
      <c r="A627" s="66"/>
      <c r="D627" s="66"/>
      <c r="E627" s="66"/>
      <c r="F627" s="66"/>
      <c r="G627" s="66"/>
      <c r="H627" s="210"/>
      <c r="K627" s="66"/>
      <c r="O627" s="66"/>
      <c r="P627" s="66"/>
      <c r="Q627" s="66"/>
      <c r="R627" s="66"/>
      <c r="S627" s="66"/>
      <c r="T627" s="111"/>
      <c r="U627" s="66"/>
      <c r="V627" s="66"/>
      <c r="W627" s="66"/>
      <c r="X627" s="66"/>
      <c r="Y627" s="66"/>
      <c r="Z627" s="66"/>
      <c r="AA627" s="66"/>
    </row>
    <row r="628" spans="1:27" s="65" customFormat="1">
      <c r="A628" s="66"/>
      <c r="D628" s="66"/>
      <c r="E628" s="66"/>
      <c r="F628" s="66"/>
      <c r="G628" s="66"/>
      <c r="H628" s="210"/>
      <c r="K628" s="66"/>
      <c r="O628" s="66"/>
      <c r="P628" s="66"/>
      <c r="Q628" s="66"/>
      <c r="R628" s="66"/>
      <c r="S628" s="66"/>
      <c r="T628" s="111"/>
      <c r="U628" s="66"/>
      <c r="V628" s="66"/>
      <c r="W628" s="66"/>
      <c r="X628" s="66"/>
      <c r="Y628" s="66"/>
      <c r="Z628" s="66"/>
      <c r="AA628" s="66"/>
    </row>
    <row r="629" spans="1:27" s="65" customFormat="1">
      <c r="A629" s="66"/>
      <c r="D629" s="66"/>
      <c r="E629" s="66"/>
      <c r="F629" s="66"/>
      <c r="G629" s="66"/>
      <c r="H629" s="210"/>
      <c r="K629" s="66"/>
      <c r="O629" s="66"/>
      <c r="P629" s="66"/>
      <c r="Q629" s="66"/>
      <c r="R629" s="66"/>
      <c r="S629" s="66"/>
      <c r="T629" s="111"/>
      <c r="U629" s="66"/>
      <c r="V629" s="66"/>
      <c r="W629" s="66"/>
      <c r="X629" s="66"/>
      <c r="Y629" s="66"/>
      <c r="Z629" s="66"/>
      <c r="AA629" s="66"/>
    </row>
    <row r="630" spans="1:27" s="65" customFormat="1">
      <c r="A630" s="66"/>
      <c r="D630" s="66"/>
      <c r="E630" s="66"/>
      <c r="F630" s="66"/>
      <c r="G630" s="66"/>
      <c r="H630" s="210"/>
      <c r="K630" s="66"/>
      <c r="O630" s="66"/>
      <c r="P630" s="66"/>
      <c r="Q630" s="66"/>
      <c r="R630" s="66"/>
      <c r="S630" s="66"/>
      <c r="T630" s="111"/>
      <c r="U630" s="66"/>
      <c r="V630" s="66"/>
      <c r="W630" s="66"/>
      <c r="X630" s="66"/>
      <c r="Y630" s="66"/>
      <c r="Z630" s="66"/>
      <c r="AA630" s="66"/>
    </row>
    <row r="631" spans="1:27" s="65" customFormat="1">
      <c r="A631" s="66"/>
      <c r="D631" s="66"/>
      <c r="E631" s="66"/>
      <c r="F631" s="66"/>
      <c r="G631" s="66"/>
      <c r="H631" s="210"/>
      <c r="K631" s="66"/>
      <c r="O631" s="66"/>
      <c r="P631" s="66"/>
      <c r="Q631" s="66"/>
      <c r="R631" s="66"/>
      <c r="S631" s="66"/>
      <c r="T631" s="111"/>
      <c r="U631" s="66"/>
      <c r="V631" s="66"/>
      <c r="W631" s="66"/>
      <c r="X631" s="66"/>
      <c r="Y631" s="66"/>
      <c r="Z631" s="66"/>
      <c r="AA631" s="66"/>
    </row>
    <row r="632" spans="1:27" s="65" customFormat="1">
      <c r="A632" s="66"/>
      <c r="D632" s="66"/>
      <c r="E632" s="66"/>
      <c r="F632" s="66"/>
      <c r="G632" s="66"/>
      <c r="H632" s="210"/>
      <c r="K632" s="66"/>
      <c r="O632" s="66"/>
      <c r="P632" s="66"/>
      <c r="Q632" s="66"/>
      <c r="R632" s="66"/>
      <c r="S632" s="66"/>
      <c r="T632" s="111"/>
      <c r="U632" s="66"/>
      <c r="V632" s="66"/>
      <c r="W632" s="66"/>
      <c r="X632" s="66"/>
      <c r="Y632" s="66"/>
      <c r="Z632" s="66"/>
      <c r="AA632" s="66"/>
    </row>
    <row r="633" spans="1:27" s="65" customFormat="1">
      <c r="A633" s="66"/>
      <c r="D633" s="66"/>
      <c r="E633" s="66"/>
      <c r="F633" s="66"/>
      <c r="G633" s="66"/>
      <c r="H633" s="210"/>
      <c r="K633" s="66"/>
      <c r="O633" s="66"/>
      <c r="P633" s="66"/>
      <c r="Q633" s="66"/>
      <c r="R633" s="66"/>
      <c r="S633" s="66"/>
      <c r="T633" s="111"/>
      <c r="U633" s="66"/>
      <c r="V633" s="66"/>
      <c r="W633" s="66"/>
      <c r="X633" s="66"/>
      <c r="Y633" s="66"/>
      <c r="Z633" s="66"/>
      <c r="AA633" s="66"/>
    </row>
    <row r="634" spans="1:27" s="65" customFormat="1">
      <c r="A634" s="66"/>
      <c r="D634" s="66"/>
      <c r="E634" s="66"/>
      <c r="F634" s="66"/>
      <c r="G634" s="66"/>
      <c r="H634" s="210"/>
      <c r="K634" s="66"/>
      <c r="O634" s="66"/>
      <c r="P634" s="66"/>
      <c r="Q634" s="66"/>
      <c r="R634" s="66"/>
      <c r="S634" s="66"/>
      <c r="T634" s="111"/>
      <c r="U634" s="66"/>
      <c r="V634" s="66"/>
      <c r="W634" s="66"/>
      <c r="X634" s="66"/>
      <c r="Y634" s="66"/>
      <c r="Z634" s="66"/>
      <c r="AA634" s="66"/>
    </row>
    <row r="635" spans="1:27" s="65" customFormat="1">
      <c r="A635" s="66"/>
      <c r="D635" s="66"/>
      <c r="E635" s="66"/>
      <c r="F635" s="66"/>
      <c r="G635" s="66"/>
      <c r="H635" s="210"/>
      <c r="K635" s="66"/>
      <c r="O635" s="66"/>
      <c r="P635" s="66"/>
      <c r="Q635" s="66"/>
      <c r="R635" s="66"/>
      <c r="S635" s="66"/>
      <c r="T635" s="111"/>
      <c r="U635" s="66"/>
      <c r="V635" s="66"/>
      <c r="W635" s="66"/>
      <c r="X635" s="66"/>
      <c r="Y635" s="66"/>
      <c r="Z635" s="66"/>
      <c r="AA635" s="66"/>
    </row>
    <row r="636" spans="1:27" s="65" customFormat="1">
      <c r="A636" s="66"/>
      <c r="D636" s="66"/>
      <c r="E636" s="66"/>
      <c r="F636" s="66"/>
      <c r="G636" s="66"/>
      <c r="H636" s="210"/>
      <c r="K636" s="66"/>
      <c r="O636" s="66"/>
      <c r="P636" s="66"/>
      <c r="Q636" s="66"/>
      <c r="R636" s="66"/>
      <c r="S636" s="66"/>
      <c r="T636" s="111"/>
      <c r="U636" s="66"/>
      <c r="V636" s="66"/>
      <c r="W636" s="66"/>
      <c r="X636" s="66"/>
      <c r="Y636" s="66"/>
      <c r="Z636" s="66"/>
      <c r="AA636" s="66"/>
    </row>
    <row r="637" spans="1:27" s="65" customFormat="1">
      <c r="A637" s="66"/>
      <c r="D637" s="66"/>
      <c r="E637" s="66"/>
      <c r="F637" s="66"/>
      <c r="G637" s="66"/>
      <c r="H637" s="210"/>
      <c r="K637" s="66"/>
      <c r="O637" s="66"/>
      <c r="P637" s="66"/>
      <c r="Q637" s="66"/>
      <c r="R637" s="66"/>
      <c r="S637" s="66"/>
      <c r="T637" s="111"/>
      <c r="U637" s="66"/>
      <c r="V637" s="66"/>
      <c r="W637" s="66"/>
      <c r="X637" s="66"/>
      <c r="Y637" s="66"/>
      <c r="Z637" s="66"/>
      <c r="AA637" s="66"/>
    </row>
    <row r="638" spans="1:27" s="65" customFormat="1">
      <c r="A638" s="66"/>
      <c r="D638" s="66"/>
      <c r="E638" s="66"/>
      <c r="F638" s="66"/>
      <c r="G638" s="66"/>
      <c r="H638" s="210"/>
      <c r="K638" s="66"/>
      <c r="O638" s="66"/>
      <c r="P638" s="66"/>
      <c r="Q638" s="66"/>
      <c r="R638" s="66"/>
      <c r="S638" s="66"/>
      <c r="T638" s="111"/>
      <c r="U638" s="66"/>
      <c r="V638" s="66"/>
      <c r="W638" s="66"/>
      <c r="X638" s="66"/>
      <c r="Y638" s="66"/>
      <c r="Z638" s="66"/>
      <c r="AA638" s="66"/>
    </row>
    <row r="639" spans="1:27" s="65" customFormat="1">
      <c r="A639" s="66"/>
      <c r="D639" s="66"/>
      <c r="E639" s="66"/>
      <c r="F639" s="66"/>
      <c r="G639" s="66"/>
      <c r="H639" s="210"/>
      <c r="K639" s="66"/>
      <c r="O639" s="66"/>
      <c r="P639" s="66"/>
      <c r="Q639" s="66"/>
      <c r="R639" s="66"/>
      <c r="S639" s="66"/>
      <c r="T639" s="111"/>
      <c r="U639" s="66"/>
      <c r="V639" s="66"/>
      <c r="W639" s="66"/>
      <c r="X639" s="66"/>
      <c r="Y639" s="66"/>
      <c r="Z639" s="66"/>
      <c r="AA639" s="66"/>
    </row>
    <row r="640" spans="1:27" s="65" customFormat="1">
      <c r="A640" s="66"/>
      <c r="D640" s="66"/>
      <c r="E640" s="66"/>
      <c r="F640" s="66"/>
      <c r="G640" s="66"/>
      <c r="H640" s="210"/>
      <c r="K640" s="66"/>
      <c r="O640" s="66"/>
      <c r="P640" s="66"/>
      <c r="Q640" s="66"/>
      <c r="R640" s="66"/>
      <c r="S640" s="66"/>
      <c r="T640" s="111"/>
      <c r="U640" s="66"/>
      <c r="V640" s="66"/>
      <c r="W640" s="66"/>
      <c r="X640" s="66"/>
      <c r="Y640" s="66"/>
      <c r="Z640" s="66"/>
      <c r="AA640" s="66"/>
    </row>
    <row r="641" spans="1:27" s="65" customFormat="1">
      <c r="A641" s="66"/>
      <c r="D641" s="66"/>
      <c r="E641" s="66"/>
      <c r="F641" s="66"/>
      <c r="G641" s="66"/>
      <c r="H641" s="210"/>
      <c r="K641" s="66"/>
      <c r="O641" s="66"/>
      <c r="P641" s="66"/>
      <c r="Q641" s="66"/>
      <c r="R641" s="66"/>
      <c r="S641" s="66"/>
      <c r="T641" s="111"/>
      <c r="U641" s="66"/>
      <c r="V641" s="66"/>
      <c r="W641" s="66"/>
      <c r="X641" s="66"/>
      <c r="Y641" s="66"/>
      <c r="Z641" s="66"/>
      <c r="AA641" s="66"/>
    </row>
    <row r="642" spans="1:27" s="65" customFormat="1">
      <c r="A642" s="66"/>
      <c r="D642" s="66"/>
      <c r="E642" s="66"/>
      <c r="F642" s="66"/>
      <c r="G642" s="66"/>
      <c r="H642" s="210"/>
      <c r="K642" s="66"/>
      <c r="O642" s="66"/>
      <c r="P642" s="66"/>
      <c r="Q642" s="66"/>
      <c r="R642" s="66"/>
      <c r="S642" s="66"/>
      <c r="T642" s="111"/>
      <c r="U642" s="66"/>
      <c r="V642" s="66"/>
      <c r="W642" s="66"/>
      <c r="X642" s="66"/>
      <c r="Y642" s="66"/>
      <c r="Z642" s="66"/>
      <c r="AA642" s="66"/>
    </row>
    <row r="643" spans="1:27" s="65" customFormat="1">
      <c r="A643" s="66"/>
      <c r="D643" s="66"/>
      <c r="E643" s="66"/>
      <c r="F643" s="66"/>
      <c r="G643" s="66"/>
      <c r="H643" s="210"/>
      <c r="K643" s="66"/>
      <c r="O643" s="66"/>
      <c r="P643" s="66"/>
      <c r="Q643" s="66"/>
      <c r="R643" s="66"/>
      <c r="S643" s="66"/>
      <c r="T643" s="111"/>
      <c r="U643" s="66"/>
      <c r="V643" s="66"/>
      <c r="W643" s="66"/>
      <c r="X643" s="66"/>
      <c r="Y643" s="66"/>
      <c r="Z643" s="66"/>
      <c r="AA643" s="66"/>
    </row>
    <row r="644" spans="1:27" s="65" customFormat="1">
      <c r="A644" s="66"/>
      <c r="D644" s="66"/>
      <c r="E644" s="66"/>
      <c r="F644" s="66"/>
      <c r="G644" s="66"/>
      <c r="H644" s="210"/>
      <c r="K644" s="66"/>
      <c r="O644" s="66"/>
      <c r="P644" s="66"/>
      <c r="Q644" s="66"/>
      <c r="R644" s="66"/>
      <c r="S644" s="66"/>
      <c r="T644" s="111"/>
      <c r="U644" s="66"/>
      <c r="V644" s="66"/>
      <c r="W644" s="66"/>
      <c r="X644" s="66"/>
      <c r="Y644" s="66"/>
      <c r="Z644" s="66"/>
      <c r="AA644" s="66"/>
    </row>
    <row r="645" spans="1:27" s="65" customFormat="1">
      <c r="A645" s="66"/>
      <c r="D645" s="66"/>
      <c r="E645" s="66"/>
      <c r="F645" s="66"/>
      <c r="G645" s="66"/>
      <c r="H645" s="210"/>
      <c r="K645" s="66"/>
      <c r="O645" s="66"/>
      <c r="P645" s="66"/>
      <c r="Q645" s="66"/>
      <c r="R645" s="66"/>
      <c r="S645" s="66"/>
      <c r="T645" s="111"/>
      <c r="U645" s="66"/>
      <c r="V645" s="66"/>
      <c r="W645" s="66"/>
      <c r="X645" s="66"/>
      <c r="Y645" s="66"/>
      <c r="Z645" s="66"/>
      <c r="AA645" s="66"/>
    </row>
    <row r="646" spans="1:27" s="65" customFormat="1">
      <c r="A646" s="66"/>
      <c r="D646" s="66"/>
      <c r="E646" s="66"/>
      <c r="F646" s="66"/>
      <c r="G646" s="66"/>
      <c r="H646" s="210"/>
      <c r="K646" s="66"/>
      <c r="O646" s="66"/>
      <c r="P646" s="66"/>
      <c r="Q646" s="66"/>
      <c r="R646" s="66"/>
      <c r="S646" s="66"/>
      <c r="T646" s="111"/>
      <c r="U646" s="66"/>
      <c r="V646" s="66"/>
      <c r="W646" s="66"/>
      <c r="X646" s="66"/>
      <c r="Y646" s="66"/>
      <c r="Z646" s="66"/>
      <c r="AA646" s="66"/>
    </row>
    <row r="647" spans="1:27" s="65" customFormat="1">
      <c r="A647" s="66"/>
      <c r="D647" s="66"/>
      <c r="E647" s="66"/>
      <c r="F647" s="66"/>
      <c r="G647" s="66"/>
      <c r="H647" s="210"/>
      <c r="K647" s="66"/>
      <c r="O647" s="66"/>
      <c r="P647" s="66"/>
      <c r="Q647" s="66"/>
      <c r="R647" s="66"/>
      <c r="S647" s="66"/>
      <c r="T647" s="111"/>
      <c r="U647" s="66"/>
      <c r="V647" s="66"/>
      <c r="W647" s="66"/>
      <c r="X647" s="66"/>
      <c r="Y647" s="66"/>
      <c r="Z647" s="66"/>
      <c r="AA647" s="66"/>
    </row>
    <row r="648" spans="1:27" s="65" customFormat="1">
      <c r="A648" s="66"/>
      <c r="D648" s="66"/>
      <c r="E648" s="66"/>
      <c r="F648" s="66"/>
      <c r="G648" s="66"/>
      <c r="H648" s="210"/>
      <c r="K648" s="66"/>
      <c r="O648" s="66"/>
      <c r="P648" s="66"/>
      <c r="Q648" s="66"/>
      <c r="R648" s="66"/>
      <c r="S648" s="66"/>
      <c r="T648" s="111"/>
      <c r="U648" s="66"/>
      <c r="V648" s="66"/>
      <c r="W648" s="66"/>
      <c r="X648" s="66"/>
      <c r="Y648" s="66"/>
      <c r="Z648" s="66"/>
      <c r="AA648" s="66"/>
    </row>
    <row r="649" spans="1:27" s="65" customFormat="1">
      <c r="A649" s="66"/>
      <c r="D649" s="66"/>
      <c r="E649" s="66"/>
      <c r="F649" s="66"/>
      <c r="G649" s="66"/>
      <c r="H649" s="210"/>
      <c r="K649" s="66"/>
      <c r="O649" s="66"/>
      <c r="P649" s="66"/>
      <c r="Q649" s="66"/>
      <c r="R649" s="66"/>
      <c r="S649" s="66"/>
      <c r="T649" s="111"/>
      <c r="U649" s="66"/>
      <c r="V649" s="66"/>
      <c r="W649" s="66"/>
      <c r="X649" s="66"/>
      <c r="Y649" s="66"/>
      <c r="Z649" s="66"/>
      <c r="AA649" s="66"/>
    </row>
    <row r="650" spans="1:27" s="65" customFormat="1">
      <c r="A650" s="66"/>
      <c r="D650" s="66"/>
      <c r="E650" s="66"/>
      <c r="F650" s="66"/>
      <c r="G650" s="66"/>
      <c r="H650" s="210"/>
      <c r="K650" s="66"/>
      <c r="O650" s="66"/>
      <c r="P650" s="66"/>
      <c r="Q650" s="66"/>
      <c r="R650" s="66"/>
      <c r="S650" s="66"/>
      <c r="T650" s="111"/>
      <c r="U650" s="66"/>
      <c r="V650" s="66"/>
      <c r="W650" s="66"/>
      <c r="X650" s="66"/>
      <c r="Y650" s="66"/>
      <c r="Z650" s="66"/>
      <c r="AA650" s="66"/>
    </row>
    <row r="651" spans="1:27" s="65" customFormat="1">
      <c r="A651" s="66"/>
      <c r="D651" s="66"/>
      <c r="E651" s="66"/>
      <c r="F651" s="66"/>
      <c r="G651" s="66"/>
      <c r="H651" s="210"/>
      <c r="K651" s="66"/>
      <c r="O651" s="66"/>
      <c r="P651" s="66"/>
      <c r="Q651" s="66"/>
      <c r="R651" s="66"/>
      <c r="S651" s="66"/>
      <c r="T651" s="111"/>
      <c r="U651" s="66"/>
      <c r="V651" s="66"/>
      <c r="W651" s="66"/>
      <c r="X651" s="66"/>
      <c r="Y651" s="66"/>
      <c r="Z651" s="66"/>
      <c r="AA651" s="66"/>
    </row>
    <row r="652" spans="1:27" s="65" customFormat="1">
      <c r="A652" s="66"/>
      <c r="D652" s="66"/>
      <c r="E652" s="66"/>
      <c r="F652" s="66"/>
      <c r="G652" s="66"/>
      <c r="H652" s="210"/>
      <c r="K652" s="66"/>
      <c r="O652" s="66"/>
      <c r="P652" s="66"/>
      <c r="Q652" s="66"/>
      <c r="R652" s="66"/>
      <c r="S652" s="66"/>
      <c r="T652" s="111"/>
      <c r="U652" s="66"/>
      <c r="V652" s="66"/>
      <c r="W652" s="66"/>
      <c r="X652" s="66"/>
      <c r="Y652" s="66"/>
      <c r="Z652" s="66"/>
      <c r="AA652" s="66"/>
    </row>
    <row r="653" spans="1:27" s="65" customFormat="1">
      <c r="A653" s="66"/>
      <c r="D653" s="66"/>
      <c r="E653" s="66"/>
      <c r="F653" s="66"/>
      <c r="G653" s="66"/>
      <c r="H653" s="210"/>
      <c r="K653" s="66"/>
      <c r="O653" s="66"/>
      <c r="P653" s="66"/>
      <c r="Q653" s="66"/>
      <c r="R653" s="66"/>
      <c r="S653" s="66"/>
      <c r="T653" s="111"/>
      <c r="U653" s="66"/>
      <c r="V653" s="66"/>
      <c r="W653" s="66"/>
      <c r="X653" s="66"/>
      <c r="Y653" s="66"/>
      <c r="Z653" s="66"/>
      <c r="AA653" s="66"/>
    </row>
    <row r="654" spans="1:27" s="65" customFormat="1">
      <c r="A654" s="66"/>
      <c r="D654" s="66"/>
      <c r="E654" s="66"/>
      <c r="F654" s="66"/>
      <c r="G654" s="66"/>
      <c r="H654" s="210"/>
      <c r="K654" s="66"/>
      <c r="O654" s="66"/>
      <c r="P654" s="66"/>
      <c r="Q654" s="66"/>
      <c r="R654" s="66"/>
      <c r="S654" s="66"/>
      <c r="T654" s="111"/>
      <c r="U654" s="66"/>
      <c r="V654" s="66"/>
      <c r="W654" s="66"/>
      <c r="X654" s="66"/>
      <c r="Y654" s="66"/>
      <c r="Z654" s="66"/>
      <c r="AA654" s="66"/>
    </row>
    <row r="655" spans="1:27" s="65" customFormat="1">
      <c r="A655" s="66"/>
      <c r="D655" s="66"/>
      <c r="E655" s="66"/>
      <c r="F655" s="66"/>
      <c r="G655" s="66"/>
      <c r="H655" s="210"/>
      <c r="K655" s="66"/>
      <c r="O655" s="66"/>
      <c r="P655" s="66"/>
      <c r="Q655" s="66"/>
      <c r="R655" s="66"/>
      <c r="S655" s="66"/>
      <c r="T655" s="111"/>
      <c r="U655" s="66"/>
      <c r="V655" s="66"/>
      <c r="W655" s="66"/>
      <c r="X655" s="66"/>
      <c r="Y655" s="66"/>
      <c r="Z655" s="66"/>
      <c r="AA655" s="66"/>
    </row>
    <row r="656" spans="1:27" s="65" customFormat="1">
      <c r="A656" s="66"/>
      <c r="D656" s="66"/>
      <c r="E656" s="66"/>
      <c r="F656" s="66"/>
      <c r="G656" s="66"/>
      <c r="H656" s="210"/>
      <c r="K656" s="66"/>
      <c r="O656" s="66"/>
      <c r="P656" s="66"/>
      <c r="Q656" s="66"/>
      <c r="R656" s="66"/>
      <c r="S656" s="66"/>
      <c r="T656" s="111"/>
      <c r="U656" s="66"/>
      <c r="V656" s="66"/>
      <c r="W656" s="66"/>
      <c r="X656" s="66"/>
      <c r="Y656" s="66"/>
      <c r="Z656" s="66"/>
      <c r="AA656" s="66"/>
    </row>
    <row r="657" spans="1:27" s="65" customFormat="1">
      <c r="A657" s="66"/>
      <c r="D657" s="66"/>
      <c r="E657" s="66"/>
      <c r="F657" s="66"/>
      <c r="G657" s="66"/>
      <c r="H657" s="210"/>
      <c r="K657" s="66"/>
      <c r="O657" s="66"/>
      <c r="P657" s="66"/>
      <c r="Q657" s="66"/>
      <c r="R657" s="66"/>
      <c r="S657" s="66"/>
      <c r="T657" s="111"/>
      <c r="U657" s="66"/>
      <c r="V657" s="66"/>
      <c r="W657" s="66"/>
      <c r="X657" s="66"/>
      <c r="Y657" s="66"/>
      <c r="Z657" s="66"/>
      <c r="AA657" s="66"/>
    </row>
    <row r="658" spans="1:27" s="65" customFormat="1">
      <c r="A658" s="66"/>
      <c r="D658" s="66"/>
      <c r="E658" s="66"/>
      <c r="F658" s="66"/>
      <c r="G658" s="66"/>
      <c r="H658" s="210"/>
      <c r="K658" s="66"/>
      <c r="O658" s="66"/>
      <c r="P658" s="66"/>
      <c r="Q658" s="66"/>
      <c r="R658" s="66"/>
      <c r="S658" s="66"/>
      <c r="T658" s="111"/>
      <c r="U658" s="66"/>
      <c r="V658" s="66"/>
      <c r="W658" s="66"/>
      <c r="X658" s="66"/>
      <c r="Y658" s="66"/>
      <c r="Z658" s="66"/>
      <c r="AA658" s="66"/>
    </row>
    <row r="659" spans="1:27" s="65" customFormat="1">
      <c r="A659" s="66"/>
      <c r="D659" s="66"/>
      <c r="E659" s="66"/>
      <c r="F659" s="66"/>
      <c r="G659" s="66"/>
      <c r="H659" s="210"/>
      <c r="K659" s="66"/>
      <c r="O659" s="66"/>
      <c r="P659" s="66"/>
      <c r="Q659" s="66"/>
      <c r="R659" s="66"/>
      <c r="S659" s="66"/>
      <c r="T659" s="111"/>
      <c r="U659" s="66"/>
      <c r="V659" s="66"/>
      <c r="W659" s="66"/>
      <c r="X659" s="66"/>
      <c r="Y659" s="66"/>
      <c r="Z659" s="66"/>
      <c r="AA659" s="66"/>
    </row>
    <row r="660" spans="1:27" s="65" customFormat="1">
      <c r="A660" s="66"/>
      <c r="D660" s="66"/>
      <c r="E660" s="66"/>
      <c r="F660" s="66"/>
      <c r="G660" s="66"/>
      <c r="H660" s="210"/>
      <c r="K660" s="66"/>
      <c r="O660" s="66"/>
      <c r="P660" s="66"/>
      <c r="Q660" s="66"/>
      <c r="R660" s="66"/>
      <c r="S660" s="66"/>
      <c r="T660" s="111"/>
      <c r="U660" s="66"/>
      <c r="V660" s="66"/>
      <c r="W660" s="66"/>
      <c r="X660" s="66"/>
      <c r="Y660" s="66"/>
      <c r="Z660" s="66"/>
      <c r="AA660" s="66"/>
    </row>
    <row r="661" spans="1:27" s="65" customFormat="1">
      <c r="A661" s="66"/>
      <c r="D661" s="66"/>
      <c r="E661" s="66"/>
      <c r="F661" s="66"/>
      <c r="G661" s="66"/>
      <c r="H661" s="210"/>
      <c r="K661" s="66"/>
      <c r="O661" s="66"/>
      <c r="P661" s="66"/>
      <c r="Q661" s="66"/>
      <c r="R661" s="66"/>
      <c r="S661" s="66"/>
      <c r="T661" s="111"/>
      <c r="U661" s="66"/>
      <c r="V661" s="66"/>
      <c r="W661" s="66"/>
      <c r="X661" s="66"/>
      <c r="Y661" s="66"/>
      <c r="Z661" s="66"/>
      <c r="AA661" s="66"/>
    </row>
    <row r="662" spans="1:27" s="65" customFormat="1">
      <c r="A662" s="66"/>
      <c r="D662" s="66"/>
      <c r="E662" s="66"/>
      <c r="F662" s="66"/>
      <c r="G662" s="66"/>
      <c r="H662" s="210"/>
      <c r="K662" s="66"/>
      <c r="O662" s="66"/>
      <c r="P662" s="66"/>
      <c r="Q662" s="66"/>
      <c r="R662" s="66"/>
      <c r="S662" s="66"/>
      <c r="T662" s="111"/>
      <c r="U662" s="66"/>
      <c r="V662" s="66"/>
      <c r="W662" s="66"/>
      <c r="X662" s="66"/>
      <c r="Y662" s="66"/>
      <c r="Z662" s="66"/>
      <c r="AA662" s="66"/>
    </row>
    <row r="663" spans="1:27" s="65" customFormat="1">
      <c r="A663" s="66"/>
      <c r="D663" s="66"/>
      <c r="E663" s="66"/>
      <c r="F663" s="66"/>
      <c r="G663" s="66"/>
      <c r="H663" s="210"/>
      <c r="K663" s="66"/>
      <c r="O663" s="66"/>
      <c r="P663" s="66"/>
      <c r="Q663" s="66"/>
      <c r="R663" s="66"/>
      <c r="S663" s="66"/>
      <c r="T663" s="111"/>
      <c r="U663" s="66"/>
      <c r="V663" s="66"/>
      <c r="W663" s="66"/>
      <c r="X663" s="66"/>
      <c r="Y663" s="66"/>
      <c r="Z663" s="66"/>
      <c r="AA663" s="66"/>
    </row>
    <row r="664" spans="1:27" s="65" customFormat="1">
      <c r="A664" s="66"/>
      <c r="D664" s="66"/>
      <c r="E664" s="66"/>
      <c r="F664" s="66"/>
      <c r="G664" s="66"/>
      <c r="H664" s="210"/>
      <c r="K664" s="66"/>
      <c r="O664" s="66"/>
      <c r="P664" s="66"/>
      <c r="Q664" s="66"/>
      <c r="R664" s="66"/>
      <c r="S664" s="66"/>
      <c r="T664" s="111"/>
      <c r="U664" s="66"/>
      <c r="V664" s="66"/>
      <c r="W664" s="66"/>
      <c r="X664" s="66"/>
      <c r="Y664" s="66"/>
      <c r="Z664" s="66"/>
      <c r="AA664" s="66"/>
    </row>
    <row r="665" spans="1:27" s="65" customFormat="1">
      <c r="A665" s="66"/>
      <c r="D665" s="66"/>
      <c r="E665" s="66"/>
      <c r="F665" s="66"/>
      <c r="G665" s="66"/>
      <c r="H665" s="210"/>
      <c r="K665" s="66"/>
      <c r="O665" s="66"/>
      <c r="P665" s="66"/>
      <c r="Q665" s="66"/>
      <c r="R665" s="66"/>
      <c r="S665" s="66"/>
      <c r="T665" s="111"/>
      <c r="U665" s="66"/>
      <c r="V665" s="66"/>
      <c r="W665" s="66"/>
      <c r="X665" s="66"/>
      <c r="Y665" s="66"/>
      <c r="Z665" s="66"/>
      <c r="AA665" s="66"/>
    </row>
    <row r="666" spans="1:27" s="65" customFormat="1">
      <c r="A666" s="66"/>
      <c r="D666" s="66"/>
      <c r="E666" s="66"/>
      <c r="F666" s="66"/>
      <c r="G666" s="66"/>
      <c r="H666" s="210"/>
      <c r="K666" s="66"/>
      <c r="O666" s="66"/>
      <c r="P666" s="66"/>
      <c r="Q666" s="66"/>
      <c r="R666" s="66"/>
      <c r="S666" s="66"/>
      <c r="T666" s="111"/>
      <c r="U666" s="66"/>
      <c r="V666" s="66"/>
      <c r="W666" s="66"/>
      <c r="X666" s="66"/>
      <c r="Y666" s="66"/>
      <c r="Z666" s="66"/>
      <c r="AA666" s="66"/>
    </row>
    <row r="667" spans="1:27" s="65" customFormat="1">
      <c r="A667" s="66"/>
      <c r="D667" s="66"/>
      <c r="E667" s="66"/>
      <c r="F667" s="66"/>
      <c r="G667" s="66"/>
      <c r="H667" s="210"/>
      <c r="K667" s="66"/>
      <c r="O667" s="66"/>
      <c r="P667" s="66"/>
      <c r="Q667" s="66"/>
      <c r="R667" s="66"/>
      <c r="S667" s="66"/>
      <c r="T667" s="111"/>
      <c r="U667" s="66"/>
      <c r="V667" s="66"/>
      <c r="W667" s="66"/>
      <c r="X667" s="66"/>
      <c r="Y667" s="66"/>
      <c r="Z667" s="66"/>
      <c r="AA667" s="66"/>
    </row>
    <row r="668" spans="1:27" s="65" customFormat="1">
      <c r="A668" s="66"/>
      <c r="D668" s="66"/>
      <c r="E668" s="66"/>
      <c r="F668" s="66"/>
      <c r="G668" s="66"/>
      <c r="H668" s="210"/>
      <c r="K668" s="66"/>
      <c r="O668" s="66"/>
      <c r="P668" s="66"/>
      <c r="Q668" s="66"/>
      <c r="R668" s="66"/>
      <c r="S668" s="66"/>
      <c r="T668" s="111"/>
      <c r="U668" s="66"/>
      <c r="V668" s="66"/>
      <c r="W668" s="66"/>
      <c r="X668" s="66"/>
      <c r="Y668" s="66"/>
      <c r="Z668" s="66"/>
      <c r="AA668" s="66"/>
    </row>
    <row r="669" spans="1:27" s="65" customFormat="1">
      <c r="A669" s="66"/>
      <c r="D669" s="66"/>
      <c r="E669" s="66"/>
      <c r="F669" s="66"/>
      <c r="G669" s="66"/>
      <c r="H669" s="210"/>
      <c r="K669" s="66"/>
      <c r="O669" s="66"/>
      <c r="P669" s="66"/>
      <c r="Q669" s="66"/>
      <c r="R669" s="66"/>
      <c r="S669" s="66"/>
      <c r="T669" s="111"/>
      <c r="U669" s="66"/>
      <c r="V669" s="66"/>
      <c r="W669" s="66"/>
      <c r="X669" s="66"/>
      <c r="Y669" s="66"/>
      <c r="Z669" s="66"/>
      <c r="AA669" s="66"/>
    </row>
    <row r="670" spans="1:27" s="65" customFormat="1">
      <c r="A670" s="66"/>
      <c r="D670" s="66"/>
      <c r="E670" s="66"/>
      <c r="F670" s="66"/>
      <c r="G670" s="66"/>
      <c r="H670" s="210"/>
      <c r="K670" s="66"/>
      <c r="O670" s="66"/>
      <c r="P670" s="66"/>
      <c r="Q670" s="66"/>
      <c r="R670" s="66"/>
      <c r="S670" s="66"/>
      <c r="T670" s="111"/>
      <c r="U670" s="66"/>
      <c r="V670" s="66"/>
      <c r="W670" s="66"/>
      <c r="X670" s="66"/>
      <c r="Y670" s="66"/>
      <c r="Z670" s="66"/>
      <c r="AA670" s="66"/>
    </row>
    <row r="671" spans="1:27" s="65" customFormat="1">
      <c r="A671" s="66"/>
      <c r="D671" s="66"/>
      <c r="E671" s="66"/>
      <c r="F671" s="66"/>
      <c r="G671" s="66"/>
      <c r="H671" s="210"/>
      <c r="K671" s="66"/>
      <c r="O671" s="66"/>
      <c r="P671" s="66"/>
      <c r="Q671" s="66"/>
      <c r="R671" s="66"/>
      <c r="S671" s="66"/>
      <c r="T671" s="111"/>
      <c r="U671" s="66"/>
      <c r="V671" s="66"/>
      <c r="W671" s="66"/>
      <c r="X671" s="66"/>
      <c r="Y671" s="66"/>
      <c r="Z671" s="66"/>
      <c r="AA671" s="66"/>
    </row>
    <row r="672" spans="1:27" s="65" customFormat="1">
      <c r="A672" s="66"/>
      <c r="D672" s="66"/>
      <c r="E672" s="66"/>
      <c r="F672" s="66"/>
      <c r="G672" s="66"/>
      <c r="H672" s="210"/>
      <c r="K672" s="66"/>
      <c r="O672" s="66"/>
      <c r="P672" s="66"/>
      <c r="Q672" s="66"/>
      <c r="R672" s="66"/>
      <c r="S672" s="66"/>
      <c r="T672" s="111"/>
      <c r="U672" s="66"/>
      <c r="V672" s="66"/>
      <c r="W672" s="66"/>
      <c r="X672" s="66"/>
      <c r="Y672" s="66"/>
      <c r="Z672" s="66"/>
      <c r="AA672" s="66"/>
    </row>
    <row r="673" spans="1:27" s="65" customFormat="1">
      <c r="A673" s="66"/>
      <c r="D673" s="66"/>
      <c r="E673" s="66"/>
      <c r="F673" s="66"/>
      <c r="G673" s="66"/>
      <c r="H673" s="210"/>
      <c r="K673" s="66"/>
      <c r="O673" s="66"/>
      <c r="P673" s="66"/>
      <c r="Q673" s="66"/>
      <c r="R673" s="66"/>
      <c r="S673" s="66"/>
      <c r="T673" s="111"/>
      <c r="U673" s="66"/>
      <c r="V673" s="66"/>
      <c r="W673" s="66"/>
      <c r="X673" s="66"/>
      <c r="Y673" s="66"/>
      <c r="Z673" s="66"/>
      <c r="AA673" s="66"/>
    </row>
    <row r="674" spans="1:27" s="65" customFormat="1">
      <c r="A674" s="66"/>
      <c r="D674" s="66"/>
      <c r="E674" s="66"/>
      <c r="F674" s="66"/>
      <c r="G674" s="66"/>
      <c r="H674" s="210"/>
      <c r="K674" s="66"/>
      <c r="O674" s="66"/>
      <c r="P674" s="66"/>
      <c r="Q674" s="66"/>
      <c r="R674" s="66"/>
      <c r="S674" s="66"/>
      <c r="T674" s="111"/>
      <c r="U674" s="66"/>
      <c r="V674" s="66"/>
      <c r="W674" s="66"/>
      <c r="X674" s="66"/>
      <c r="Y674" s="66"/>
      <c r="Z674" s="66"/>
      <c r="AA674" s="66"/>
    </row>
    <row r="675" spans="1:27" s="65" customFormat="1">
      <c r="A675" s="66"/>
      <c r="D675" s="66"/>
      <c r="E675" s="66"/>
      <c r="F675" s="66"/>
      <c r="G675" s="66"/>
      <c r="H675" s="210"/>
      <c r="K675" s="66"/>
      <c r="O675" s="66"/>
      <c r="P675" s="66"/>
      <c r="Q675" s="66"/>
      <c r="R675" s="66"/>
      <c r="S675" s="66"/>
      <c r="T675" s="111"/>
      <c r="U675" s="66"/>
      <c r="V675" s="66"/>
      <c r="W675" s="66"/>
      <c r="X675" s="66"/>
      <c r="Y675" s="66"/>
      <c r="Z675" s="66"/>
      <c r="AA675" s="66"/>
    </row>
    <row r="676" spans="1:27" s="65" customFormat="1">
      <c r="A676" s="66"/>
      <c r="D676" s="66"/>
      <c r="E676" s="66"/>
      <c r="F676" s="66"/>
      <c r="G676" s="66"/>
      <c r="H676" s="210"/>
      <c r="K676" s="66"/>
      <c r="O676" s="66"/>
      <c r="P676" s="66"/>
      <c r="Q676" s="66"/>
      <c r="R676" s="66"/>
      <c r="S676" s="66"/>
      <c r="T676" s="111"/>
      <c r="U676" s="66"/>
      <c r="V676" s="66"/>
      <c r="W676" s="66"/>
      <c r="X676" s="66"/>
      <c r="Y676" s="66"/>
      <c r="Z676" s="66"/>
      <c r="AA676" s="66"/>
    </row>
    <row r="677" spans="1:27" s="65" customFormat="1">
      <c r="A677" s="66"/>
      <c r="D677" s="66"/>
      <c r="E677" s="66"/>
      <c r="F677" s="66"/>
      <c r="G677" s="66"/>
      <c r="H677" s="210"/>
      <c r="K677" s="66"/>
      <c r="O677" s="66"/>
      <c r="P677" s="66"/>
      <c r="Q677" s="66"/>
      <c r="R677" s="66"/>
      <c r="S677" s="66"/>
      <c r="T677" s="111"/>
      <c r="U677" s="66"/>
      <c r="V677" s="66"/>
      <c r="W677" s="66"/>
      <c r="X677" s="66"/>
      <c r="Y677" s="66"/>
      <c r="Z677" s="66"/>
      <c r="AA677" s="66"/>
    </row>
    <row r="678" spans="1:27" s="65" customFormat="1">
      <c r="A678" s="66"/>
      <c r="D678" s="66"/>
      <c r="E678" s="66"/>
      <c r="F678" s="66"/>
      <c r="G678" s="66"/>
      <c r="H678" s="210"/>
      <c r="K678" s="66"/>
      <c r="O678" s="66"/>
      <c r="P678" s="66"/>
      <c r="Q678" s="66"/>
      <c r="R678" s="66"/>
      <c r="S678" s="66"/>
      <c r="T678" s="111"/>
      <c r="U678" s="66"/>
      <c r="V678" s="66"/>
      <c r="W678" s="66"/>
      <c r="X678" s="66"/>
      <c r="Y678" s="66"/>
      <c r="Z678" s="66"/>
      <c r="AA678" s="66"/>
    </row>
    <row r="679" spans="1:27" s="65" customFormat="1">
      <c r="A679" s="66"/>
      <c r="D679" s="66"/>
      <c r="E679" s="66"/>
      <c r="F679" s="66"/>
      <c r="G679" s="66"/>
      <c r="H679" s="210"/>
      <c r="K679" s="66"/>
      <c r="O679" s="66"/>
      <c r="P679" s="66"/>
      <c r="Q679" s="66"/>
      <c r="R679" s="66"/>
      <c r="S679" s="66"/>
      <c r="T679" s="111"/>
      <c r="U679" s="66"/>
      <c r="V679" s="66"/>
      <c r="W679" s="66"/>
      <c r="X679" s="66"/>
      <c r="Y679" s="66"/>
      <c r="Z679" s="66"/>
      <c r="AA679" s="66"/>
    </row>
    <row r="680" spans="1:27" s="65" customFormat="1">
      <c r="A680" s="66"/>
      <c r="D680" s="66"/>
      <c r="E680" s="66"/>
      <c r="F680" s="66"/>
      <c r="G680" s="66"/>
      <c r="H680" s="210"/>
      <c r="K680" s="66"/>
      <c r="O680" s="66"/>
      <c r="P680" s="66"/>
      <c r="Q680" s="66"/>
      <c r="R680" s="66"/>
      <c r="S680" s="66"/>
      <c r="T680" s="111"/>
      <c r="U680" s="66"/>
      <c r="V680" s="66"/>
      <c r="W680" s="66"/>
      <c r="X680" s="66"/>
      <c r="Y680" s="66"/>
      <c r="Z680" s="66"/>
      <c r="AA680" s="66"/>
    </row>
    <row r="681" spans="1:27" s="65" customFormat="1">
      <c r="A681" s="66"/>
      <c r="D681" s="66"/>
      <c r="E681" s="66"/>
      <c r="F681" s="66"/>
      <c r="G681" s="66"/>
      <c r="H681" s="210"/>
      <c r="K681" s="66"/>
      <c r="O681" s="66"/>
      <c r="P681" s="66"/>
      <c r="Q681" s="66"/>
      <c r="R681" s="66"/>
      <c r="S681" s="66"/>
      <c r="T681" s="111"/>
      <c r="U681" s="66"/>
      <c r="V681" s="66"/>
      <c r="W681" s="66"/>
      <c r="X681" s="66"/>
      <c r="Y681" s="66"/>
      <c r="Z681" s="66"/>
      <c r="AA681" s="66"/>
    </row>
    <row r="682" spans="1:27" s="65" customFormat="1">
      <c r="A682" s="66"/>
      <c r="D682" s="66"/>
      <c r="E682" s="66"/>
      <c r="F682" s="66"/>
      <c r="G682" s="66"/>
      <c r="H682" s="210"/>
      <c r="K682" s="66"/>
      <c r="O682" s="66"/>
      <c r="P682" s="66"/>
      <c r="Q682" s="66"/>
      <c r="R682" s="66"/>
      <c r="S682" s="66"/>
      <c r="T682" s="111"/>
      <c r="U682" s="66"/>
      <c r="V682" s="66"/>
      <c r="W682" s="66"/>
      <c r="X682" s="66"/>
      <c r="Y682" s="66"/>
      <c r="Z682" s="66"/>
      <c r="AA682" s="66"/>
    </row>
    <row r="683" spans="1:27" s="65" customFormat="1">
      <c r="A683" s="66"/>
      <c r="D683" s="66"/>
      <c r="E683" s="66"/>
      <c r="F683" s="66"/>
      <c r="G683" s="66"/>
      <c r="H683" s="210"/>
      <c r="K683" s="66"/>
      <c r="O683" s="66"/>
      <c r="P683" s="66"/>
      <c r="Q683" s="66"/>
      <c r="R683" s="66"/>
      <c r="S683" s="66"/>
      <c r="T683" s="111"/>
      <c r="U683" s="66"/>
      <c r="V683" s="66"/>
      <c r="W683" s="66"/>
      <c r="X683" s="66"/>
      <c r="Y683" s="66"/>
      <c r="Z683" s="66"/>
      <c r="AA683" s="66"/>
    </row>
    <row r="684" spans="1:27" s="65" customFormat="1">
      <c r="A684" s="66"/>
      <c r="D684" s="66"/>
      <c r="E684" s="66"/>
      <c r="F684" s="66"/>
      <c r="G684" s="66"/>
      <c r="H684" s="210"/>
      <c r="K684" s="66"/>
      <c r="O684" s="66"/>
      <c r="P684" s="66"/>
      <c r="Q684" s="66"/>
      <c r="R684" s="66"/>
      <c r="S684" s="66"/>
      <c r="T684" s="111"/>
      <c r="U684" s="66"/>
      <c r="V684" s="66"/>
      <c r="W684" s="66"/>
      <c r="X684" s="66"/>
      <c r="Y684" s="66"/>
      <c r="Z684" s="66"/>
      <c r="AA684" s="66"/>
    </row>
    <row r="685" spans="1:27" s="65" customFormat="1">
      <c r="A685" s="66"/>
      <c r="D685" s="66"/>
      <c r="E685" s="66"/>
      <c r="F685" s="66"/>
      <c r="G685" s="66"/>
      <c r="H685" s="210"/>
      <c r="K685" s="66"/>
      <c r="O685" s="66"/>
      <c r="P685" s="66"/>
      <c r="Q685" s="66"/>
      <c r="R685" s="66"/>
      <c r="S685" s="66"/>
      <c r="T685" s="111"/>
      <c r="U685" s="66"/>
      <c r="V685" s="66"/>
      <c r="W685" s="66"/>
      <c r="X685" s="66"/>
      <c r="Y685" s="66"/>
      <c r="Z685" s="66"/>
      <c r="AA685" s="66"/>
    </row>
    <row r="686" spans="1:27" s="65" customFormat="1">
      <c r="A686" s="66"/>
      <c r="D686" s="66"/>
      <c r="E686" s="66"/>
      <c r="F686" s="66"/>
      <c r="G686" s="66"/>
      <c r="H686" s="210"/>
      <c r="K686" s="66"/>
      <c r="O686" s="66"/>
      <c r="P686" s="66"/>
      <c r="Q686" s="66"/>
      <c r="R686" s="66"/>
      <c r="S686" s="66"/>
      <c r="T686" s="111"/>
      <c r="U686" s="66"/>
      <c r="V686" s="66"/>
      <c r="W686" s="66"/>
      <c r="X686" s="66"/>
      <c r="Y686" s="66"/>
      <c r="Z686" s="66"/>
      <c r="AA686" s="66"/>
    </row>
    <row r="687" spans="1:27" s="65" customFormat="1">
      <c r="A687" s="66"/>
      <c r="D687" s="66"/>
      <c r="E687" s="66"/>
      <c r="F687" s="66"/>
      <c r="G687" s="66"/>
      <c r="H687" s="210"/>
      <c r="K687" s="66"/>
      <c r="O687" s="66"/>
      <c r="P687" s="66"/>
      <c r="Q687" s="66"/>
      <c r="R687" s="66"/>
      <c r="S687" s="66"/>
      <c r="T687" s="111"/>
      <c r="U687" s="66"/>
      <c r="V687" s="66"/>
      <c r="W687" s="66"/>
      <c r="X687" s="66"/>
      <c r="Y687" s="66"/>
      <c r="Z687" s="66"/>
      <c r="AA687" s="66"/>
    </row>
    <row r="688" spans="1:27" s="65" customFormat="1">
      <c r="A688" s="66"/>
      <c r="D688" s="66"/>
      <c r="E688" s="66"/>
      <c r="F688" s="66"/>
      <c r="G688" s="66"/>
      <c r="H688" s="210"/>
      <c r="K688" s="66"/>
      <c r="O688" s="66"/>
      <c r="P688" s="66"/>
      <c r="Q688" s="66"/>
      <c r="R688" s="66"/>
      <c r="S688" s="66"/>
      <c r="T688" s="111"/>
      <c r="U688" s="66"/>
      <c r="V688" s="66"/>
      <c r="W688" s="66"/>
      <c r="X688" s="66"/>
      <c r="Y688" s="66"/>
      <c r="Z688" s="66"/>
      <c r="AA688" s="66"/>
    </row>
    <row r="689" spans="1:27" s="65" customFormat="1">
      <c r="A689" s="66"/>
      <c r="D689" s="66"/>
      <c r="E689" s="66"/>
      <c r="F689" s="66"/>
      <c r="G689" s="66"/>
      <c r="H689" s="210"/>
      <c r="K689" s="66"/>
      <c r="O689" s="66"/>
      <c r="P689" s="66"/>
      <c r="Q689" s="66"/>
      <c r="R689" s="66"/>
      <c r="S689" s="66"/>
      <c r="T689" s="111"/>
      <c r="U689" s="66"/>
      <c r="V689" s="66"/>
      <c r="W689" s="66"/>
      <c r="X689" s="66"/>
      <c r="Y689" s="66"/>
      <c r="Z689" s="66"/>
      <c r="AA689" s="66"/>
    </row>
    <row r="690" spans="1:27" s="65" customFormat="1">
      <c r="A690" s="66"/>
      <c r="D690" s="66"/>
      <c r="E690" s="66"/>
      <c r="F690" s="66"/>
      <c r="G690" s="66"/>
      <c r="H690" s="210"/>
      <c r="K690" s="66"/>
      <c r="O690" s="66"/>
      <c r="P690" s="66"/>
      <c r="Q690" s="66"/>
      <c r="R690" s="66"/>
      <c r="S690" s="66"/>
      <c r="T690" s="111"/>
      <c r="U690" s="66"/>
      <c r="V690" s="66"/>
      <c r="W690" s="66"/>
      <c r="X690" s="66"/>
      <c r="Y690" s="66"/>
      <c r="Z690" s="66"/>
      <c r="AA690" s="66"/>
    </row>
    <row r="691" spans="1:27" s="65" customFormat="1">
      <c r="A691" s="66"/>
      <c r="D691" s="66"/>
      <c r="E691" s="66"/>
      <c r="F691" s="66"/>
      <c r="G691" s="66"/>
      <c r="H691" s="210"/>
      <c r="K691" s="66"/>
      <c r="O691" s="66"/>
      <c r="P691" s="66"/>
      <c r="Q691" s="66"/>
      <c r="R691" s="66"/>
      <c r="S691" s="66"/>
      <c r="T691" s="111"/>
      <c r="U691" s="66"/>
      <c r="V691" s="66"/>
      <c r="W691" s="66"/>
      <c r="X691" s="66"/>
      <c r="Y691" s="66"/>
      <c r="Z691" s="66"/>
      <c r="AA691" s="66"/>
    </row>
    <row r="692" spans="1:27" s="65" customFormat="1">
      <c r="A692" s="66"/>
      <c r="D692" s="66"/>
      <c r="E692" s="66"/>
      <c r="F692" s="66"/>
      <c r="G692" s="66"/>
      <c r="H692" s="210"/>
      <c r="K692" s="66"/>
      <c r="O692" s="66"/>
      <c r="P692" s="66"/>
      <c r="Q692" s="66"/>
      <c r="R692" s="66"/>
      <c r="S692" s="66"/>
      <c r="T692" s="111"/>
      <c r="U692" s="66"/>
      <c r="V692" s="66"/>
      <c r="W692" s="66"/>
      <c r="X692" s="66"/>
      <c r="Y692" s="66"/>
      <c r="Z692" s="66"/>
      <c r="AA692" s="66"/>
    </row>
    <row r="693" spans="1:27" s="65" customFormat="1">
      <c r="A693" s="66"/>
      <c r="D693" s="66"/>
      <c r="E693" s="66"/>
      <c r="F693" s="66"/>
      <c r="G693" s="66"/>
      <c r="H693" s="210"/>
      <c r="K693" s="66"/>
      <c r="O693" s="66"/>
      <c r="P693" s="66"/>
      <c r="Q693" s="66"/>
      <c r="R693" s="66"/>
      <c r="S693" s="66"/>
      <c r="T693" s="111"/>
      <c r="U693" s="66"/>
      <c r="V693" s="66"/>
      <c r="W693" s="66"/>
      <c r="X693" s="66"/>
      <c r="Y693" s="66"/>
      <c r="Z693" s="66"/>
      <c r="AA693" s="66"/>
    </row>
    <row r="694" spans="1:27" s="65" customFormat="1">
      <c r="A694" s="66"/>
      <c r="D694" s="66"/>
      <c r="E694" s="66"/>
      <c r="F694" s="66"/>
      <c r="G694" s="66"/>
      <c r="H694" s="210"/>
      <c r="K694" s="66"/>
      <c r="O694" s="66"/>
      <c r="P694" s="66"/>
      <c r="Q694" s="66"/>
      <c r="R694" s="66"/>
      <c r="S694" s="66"/>
      <c r="T694" s="111"/>
      <c r="U694" s="66"/>
      <c r="V694" s="66"/>
      <c r="W694" s="66"/>
      <c r="X694" s="66"/>
      <c r="Y694" s="66"/>
      <c r="Z694" s="66"/>
      <c r="AA694" s="66"/>
    </row>
    <row r="695" spans="1:27" s="65" customFormat="1">
      <c r="A695" s="66"/>
      <c r="D695" s="66"/>
      <c r="E695" s="66"/>
      <c r="F695" s="66"/>
      <c r="G695" s="66"/>
      <c r="H695" s="210"/>
      <c r="K695" s="66"/>
      <c r="O695" s="66"/>
      <c r="P695" s="66"/>
      <c r="Q695" s="66"/>
      <c r="R695" s="66"/>
      <c r="S695" s="66"/>
      <c r="T695" s="111"/>
      <c r="U695" s="66"/>
      <c r="V695" s="66"/>
      <c r="W695" s="66"/>
      <c r="X695" s="66"/>
      <c r="Y695" s="66"/>
      <c r="Z695" s="66"/>
      <c r="AA695" s="66"/>
    </row>
    <row r="696" spans="1:27" s="65" customFormat="1">
      <c r="A696" s="66"/>
      <c r="D696" s="66"/>
      <c r="E696" s="66"/>
      <c r="F696" s="66"/>
      <c r="G696" s="66"/>
      <c r="H696" s="210"/>
      <c r="K696" s="66"/>
      <c r="O696" s="66"/>
      <c r="P696" s="66"/>
      <c r="Q696" s="66"/>
      <c r="R696" s="66"/>
      <c r="S696" s="66"/>
      <c r="T696" s="111"/>
      <c r="U696" s="66"/>
      <c r="V696" s="66"/>
      <c r="W696" s="66"/>
      <c r="X696" s="66"/>
      <c r="Y696" s="66"/>
      <c r="Z696" s="66"/>
      <c r="AA696" s="66"/>
    </row>
    <row r="697" spans="1:27" s="65" customFormat="1">
      <c r="A697" s="66"/>
      <c r="D697" s="66"/>
      <c r="E697" s="66"/>
      <c r="F697" s="66"/>
      <c r="G697" s="66"/>
      <c r="H697" s="210"/>
      <c r="K697" s="66"/>
      <c r="O697" s="66"/>
      <c r="P697" s="66"/>
      <c r="Q697" s="66"/>
      <c r="R697" s="66"/>
      <c r="S697" s="66"/>
      <c r="T697" s="111"/>
      <c r="U697" s="66"/>
      <c r="V697" s="66"/>
      <c r="W697" s="66"/>
      <c r="X697" s="66"/>
      <c r="Y697" s="66"/>
      <c r="Z697" s="66"/>
      <c r="AA697" s="66"/>
    </row>
    <row r="698" spans="1:27" s="65" customFormat="1">
      <c r="A698" s="66"/>
      <c r="D698" s="66"/>
      <c r="E698" s="66"/>
      <c r="F698" s="66"/>
      <c r="G698" s="66"/>
      <c r="H698" s="210"/>
      <c r="K698" s="66"/>
      <c r="O698" s="66"/>
      <c r="P698" s="66"/>
      <c r="Q698" s="66"/>
      <c r="R698" s="66"/>
      <c r="S698" s="66"/>
      <c r="T698" s="111"/>
      <c r="U698" s="66"/>
      <c r="V698" s="66"/>
      <c r="W698" s="66"/>
      <c r="X698" s="66"/>
      <c r="Y698" s="66"/>
      <c r="Z698" s="66"/>
      <c r="AA698" s="66"/>
    </row>
    <row r="699" spans="1:27" s="65" customFormat="1">
      <c r="A699" s="66"/>
      <c r="D699" s="66"/>
      <c r="E699" s="66"/>
      <c r="F699" s="66"/>
      <c r="G699" s="66"/>
      <c r="H699" s="210"/>
      <c r="K699" s="66"/>
      <c r="O699" s="66"/>
      <c r="P699" s="66"/>
      <c r="Q699" s="66"/>
      <c r="R699" s="66"/>
      <c r="S699" s="66"/>
      <c r="T699" s="111"/>
      <c r="U699" s="66"/>
      <c r="V699" s="66"/>
      <c r="W699" s="66"/>
      <c r="X699" s="66"/>
      <c r="Y699" s="66"/>
      <c r="Z699" s="66"/>
      <c r="AA699" s="66"/>
    </row>
    <row r="700" spans="1:27" s="65" customFormat="1">
      <c r="A700" s="66"/>
      <c r="D700" s="66"/>
      <c r="E700" s="66"/>
      <c r="F700" s="66"/>
      <c r="G700" s="66"/>
      <c r="H700" s="210"/>
      <c r="K700" s="66"/>
      <c r="O700" s="66"/>
      <c r="P700" s="66"/>
      <c r="Q700" s="66"/>
      <c r="R700" s="66"/>
      <c r="S700" s="66"/>
      <c r="T700" s="111"/>
      <c r="U700" s="66"/>
      <c r="V700" s="66"/>
      <c r="W700" s="66"/>
      <c r="X700" s="66"/>
      <c r="Y700" s="66"/>
      <c r="Z700" s="66"/>
      <c r="AA700" s="66"/>
    </row>
    <row r="701" spans="1:27" s="65" customFormat="1">
      <c r="A701" s="66"/>
      <c r="D701" s="66"/>
      <c r="E701" s="66"/>
      <c r="F701" s="66"/>
      <c r="G701" s="66"/>
      <c r="H701" s="210"/>
      <c r="K701" s="66"/>
      <c r="O701" s="66"/>
      <c r="P701" s="66"/>
      <c r="Q701" s="66"/>
      <c r="R701" s="66"/>
      <c r="S701" s="66"/>
      <c r="T701" s="111"/>
      <c r="U701" s="66"/>
      <c r="V701" s="66"/>
      <c r="W701" s="66"/>
      <c r="X701" s="66"/>
      <c r="Y701" s="66"/>
      <c r="Z701" s="66"/>
      <c r="AA701" s="66"/>
    </row>
    <row r="702" spans="1:27" s="65" customFormat="1">
      <c r="A702" s="66"/>
      <c r="D702" s="66"/>
      <c r="E702" s="66"/>
      <c r="F702" s="66"/>
      <c r="G702" s="66"/>
      <c r="H702" s="210"/>
      <c r="K702" s="66"/>
      <c r="O702" s="66"/>
      <c r="P702" s="66"/>
      <c r="Q702" s="66"/>
      <c r="R702" s="66"/>
      <c r="S702" s="66"/>
      <c r="T702" s="111"/>
      <c r="U702" s="66"/>
      <c r="V702" s="66"/>
      <c r="W702" s="66"/>
      <c r="X702" s="66"/>
      <c r="Y702" s="66"/>
      <c r="Z702" s="66"/>
      <c r="AA702" s="66"/>
    </row>
    <row r="703" spans="1:27" s="65" customFormat="1">
      <c r="A703" s="66"/>
      <c r="D703" s="66"/>
      <c r="E703" s="66"/>
      <c r="F703" s="66"/>
      <c r="G703" s="66"/>
      <c r="H703" s="210"/>
      <c r="K703" s="66"/>
      <c r="O703" s="66"/>
      <c r="P703" s="66"/>
      <c r="Q703" s="66"/>
      <c r="R703" s="66"/>
      <c r="S703" s="66"/>
      <c r="T703" s="111"/>
      <c r="U703" s="66"/>
      <c r="V703" s="66"/>
      <c r="W703" s="66"/>
      <c r="X703" s="66"/>
      <c r="Y703" s="66"/>
      <c r="Z703" s="66"/>
      <c r="AA703" s="66"/>
    </row>
    <row r="704" spans="1:27" s="65" customFormat="1">
      <c r="A704" s="66"/>
      <c r="D704" s="66"/>
      <c r="E704" s="66"/>
      <c r="F704" s="66"/>
      <c r="G704" s="66"/>
      <c r="H704" s="210"/>
      <c r="K704" s="66"/>
      <c r="O704" s="66"/>
      <c r="P704" s="66"/>
      <c r="Q704" s="66"/>
      <c r="R704" s="66"/>
      <c r="S704" s="66"/>
      <c r="T704" s="111"/>
      <c r="U704" s="66"/>
      <c r="V704" s="66"/>
      <c r="W704" s="66"/>
      <c r="X704" s="66"/>
      <c r="Y704" s="66"/>
      <c r="Z704" s="66"/>
      <c r="AA704" s="66"/>
    </row>
    <row r="705" spans="1:27" s="65" customFormat="1">
      <c r="A705" s="66"/>
      <c r="D705" s="66"/>
      <c r="E705" s="66"/>
      <c r="F705" s="66"/>
      <c r="G705" s="66"/>
      <c r="H705" s="210"/>
      <c r="K705" s="66"/>
      <c r="O705" s="66"/>
      <c r="P705" s="66"/>
      <c r="Q705" s="66"/>
      <c r="R705" s="66"/>
      <c r="S705" s="66"/>
      <c r="T705" s="111"/>
      <c r="U705" s="66"/>
      <c r="V705" s="66"/>
      <c r="W705" s="66"/>
      <c r="X705" s="66"/>
      <c r="Y705" s="66"/>
      <c r="Z705" s="66"/>
      <c r="AA705" s="66"/>
    </row>
    <row r="706" spans="1:27" s="65" customFormat="1">
      <c r="A706" s="66"/>
      <c r="D706" s="66"/>
      <c r="E706" s="66"/>
      <c r="F706" s="66"/>
      <c r="G706" s="66"/>
      <c r="H706" s="210"/>
      <c r="K706" s="66"/>
      <c r="O706" s="66"/>
      <c r="P706" s="66"/>
      <c r="Q706" s="66"/>
      <c r="R706" s="66"/>
      <c r="S706" s="66"/>
      <c r="T706" s="111"/>
      <c r="U706" s="66"/>
      <c r="V706" s="66"/>
      <c r="W706" s="66"/>
      <c r="X706" s="66"/>
      <c r="Y706" s="66"/>
      <c r="Z706" s="66"/>
      <c r="AA706" s="66"/>
    </row>
    <row r="707" spans="1:27" s="65" customFormat="1">
      <c r="A707" s="66"/>
      <c r="D707" s="66"/>
      <c r="E707" s="66"/>
      <c r="F707" s="66"/>
      <c r="G707" s="66"/>
      <c r="H707" s="210"/>
      <c r="K707" s="66"/>
      <c r="O707" s="66"/>
      <c r="P707" s="66"/>
      <c r="Q707" s="66"/>
      <c r="R707" s="66"/>
      <c r="S707" s="66"/>
      <c r="T707" s="111"/>
      <c r="U707" s="66"/>
      <c r="V707" s="66"/>
      <c r="W707" s="66"/>
      <c r="X707" s="66"/>
      <c r="Y707" s="66"/>
      <c r="Z707" s="66"/>
      <c r="AA707" s="66"/>
    </row>
    <row r="708" spans="1:27" s="65" customFormat="1">
      <c r="A708" s="66"/>
      <c r="D708" s="66"/>
      <c r="E708" s="66"/>
      <c r="F708" s="66"/>
      <c r="G708" s="66"/>
      <c r="H708" s="210"/>
      <c r="K708" s="66"/>
      <c r="O708" s="66"/>
      <c r="P708" s="66"/>
      <c r="Q708" s="66"/>
      <c r="R708" s="66"/>
      <c r="S708" s="66"/>
      <c r="T708" s="111"/>
      <c r="U708" s="66"/>
      <c r="V708" s="66"/>
      <c r="W708" s="66"/>
      <c r="X708" s="66"/>
      <c r="Y708" s="66"/>
      <c r="Z708" s="66"/>
      <c r="AA708" s="66"/>
    </row>
    <row r="709" spans="1:27" s="65" customFormat="1">
      <c r="A709" s="66"/>
      <c r="D709" s="66"/>
      <c r="E709" s="66"/>
      <c r="F709" s="66"/>
      <c r="G709" s="66"/>
      <c r="H709" s="210"/>
      <c r="K709" s="66"/>
      <c r="O709" s="66"/>
      <c r="P709" s="66"/>
      <c r="Q709" s="66"/>
      <c r="R709" s="66"/>
      <c r="S709" s="66"/>
      <c r="T709" s="111"/>
      <c r="U709" s="66"/>
      <c r="V709" s="66"/>
      <c r="W709" s="66"/>
      <c r="X709" s="66"/>
      <c r="Y709" s="66"/>
      <c r="Z709" s="66"/>
      <c r="AA709" s="66"/>
    </row>
    <row r="710" spans="1:27" s="65" customFormat="1">
      <c r="A710" s="66"/>
      <c r="D710" s="66"/>
      <c r="E710" s="66"/>
      <c r="F710" s="66"/>
      <c r="G710" s="66"/>
      <c r="H710" s="210"/>
      <c r="K710" s="66"/>
      <c r="O710" s="66"/>
      <c r="P710" s="66"/>
      <c r="Q710" s="66"/>
      <c r="R710" s="66"/>
      <c r="S710" s="66"/>
      <c r="T710" s="111"/>
      <c r="U710" s="66"/>
      <c r="V710" s="66"/>
      <c r="W710" s="66"/>
      <c r="X710" s="66"/>
      <c r="Y710" s="66"/>
      <c r="Z710" s="66"/>
      <c r="AA710" s="66"/>
    </row>
    <row r="711" spans="1:27" s="65" customFormat="1">
      <c r="A711" s="66"/>
      <c r="D711" s="66"/>
      <c r="E711" s="66"/>
      <c r="F711" s="66"/>
      <c r="G711" s="66"/>
      <c r="H711" s="210"/>
      <c r="K711" s="66"/>
      <c r="O711" s="66"/>
      <c r="P711" s="66"/>
      <c r="Q711" s="66"/>
      <c r="R711" s="66"/>
      <c r="S711" s="66"/>
      <c r="T711" s="111"/>
      <c r="U711" s="66"/>
      <c r="V711" s="66"/>
      <c r="W711" s="66"/>
      <c r="X711" s="66"/>
      <c r="Y711" s="66"/>
      <c r="Z711" s="66"/>
      <c r="AA711" s="66"/>
    </row>
    <row r="712" spans="1:27" s="65" customFormat="1">
      <c r="A712" s="66"/>
      <c r="D712" s="66"/>
      <c r="E712" s="66"/>
      <c r="F712" s="66"/>
      <c r="G712" s="66"/>
      <c r="H712" s="210"/>
      <c r="K712" s="66"/>
      <c r="O712" s="66"/>
      <c r="P712" s="66"/>
      <c r="Q712" s="66"/>
      <c r="R712" s="66"/>
      <c r="S712" s="66"/>
      <c r="T712" s="111"/>
      <c r="U712" s="66"/>
      <c r="V712" s="66"/>
      <c r="W712" s="66"/>
      <c r="X712" s="66"/>
      <c r="Y712" s="66"/>
      <c r="Z712" s="66"/>
      <c r="AA712" s="66"/>
    </row>
    <row r="713" spans="1:27" s="65" customFormat="1">
      <c r="A713" s="66"/>
      <c r="D713" s="66"/>
      <c r="E713" s="66"/>
      <c r="F713" s="66"/>
      <c r="G713" s="66"/>
      <c r="H713" s="210"/>
      <c r="K713" s="66"/>
      <c r="O713" s="66"/>
      <c r="P713" s="66"/>
      <c r="Q713" s="66"/>
      <c r="R713" s="66"/>
      <c r="S713" s="66"/>
      <c r="T713" s="111"/>
      <c r="U713" s="66"/>
      <c r="V713" s="66"/>
      <c r="W713" s="66"/>
      <c r="X713" s="66"/>
      <c r="Y713" s="66"/>
      <c r="Z713" s="66"/>
      <c r="AA713" s="66"/>
    </row>
    <row r="714" spans="1:27" s="65" customFormat="1">
      <c r="A714" s="66"/>
      <c r="D714" s="66"/>
      <c r="E714" s="66"/>
      <c r="F714" s="66"/>
      <c r="G714" s="66"/>
      <c r="H714" s="210"/>
      <c r="K714" s="66"/>
      <c r="O714" s="66"/>
      <c r="P714" s="66"/>
      <c r="Q714" s="66"/>
      <c r="R714" s="66"/>
      <c r="S714" s="66"/>
      <c r="T714" s="111"/>
      <c r="U714" s="66"/>
      <c r="V714" s="66"/>
      <c r="W714" s="66"/>
      <c r="X714" s="66"/>
      <c r="Y714" s="66"/>
      <c r="Z714" s="66"/>
      <c r="AA714" s="66"/>
    </row>
    <row r="715" spans="1:27" s="65" customFormat="1">
      <c r="A715" s="66"/>
      <c r="D715" s="66"/>
      <c r="E715" s="66"/>
      <c r="F715" s="66"/>
      <c r="G715" s="66"/>
      <c r="H715" s="210"/>
      <c r="K715" s="66"/>
      <c r="O715" s="66"/>
      <c r="P715" s="66"/>
      <c r="Q715" s="66"/>
      <c r="R715" s="66"/>
      <c r="S715" s="66"/>
      <c r="T715" s="111"/>
      <c r="U715" s="66"/>
      <c r="V715" s="66"/>
      <c r="W715" s="66"/>
      <c r="X715" s="66"/>
      <c r="Y715" s="66"/>
      <c r="Z715" s="66"/>
      <c r="AA715" s="66"/>
    </row>
    <row r="716" spans="1:27" s="65" customFormat="1">
      <c r="A716" s="66"/>
      <c r="D716" s="66"/>
      <c r="E716" s="66"/>
      <c r="F716" s="66"/>
      <c r="G716" s="66"/>
      <c r="H716" s="210"/>
      <c r="K716" s="66"/>
      <c r="O716" s="66"/>
      <c r="P716" s="66"/>
      <c r="Q716" s="66"/>
      <c r="R716" s="66"/>
      <c r="S716" s="66"/>
      <c r="T716" s="111"/>
      <c r="U716" s="66"/>
      <c r="V716" s="66"/>
      <c r="W716" s="66"/>
      <c r="X716" s="66"/>
      <c r="Y716" s="66"/>
      <c r="Z716" s="66"/>
      <c r="AA716" s="66"/>
    </row>
    <row r="717" spans="1:27" s="65" customFormat="1">
      <c r="A717" s="66"/>
      <c r="D717" s="66"/>
      <c r="E717" s="66"/>
      <c r="F717" s="66"/>
      <c r="G717" s="66"/>
      <c r="H717" s="210"/>
      <c r="K717" s="66"/>
      <c r="O717" s="66"/>
      <c r="P717" s="66"/>
      <c r="Q717" s="66"/>
      <c r="R717" s="66"/>
      <c r="S717" s="66"/>
      <c r="T717" s="111"/>
      <c r="U717" s="66"/>
      <c r="V717" s="66"/>
      <c r="W717" s="66"/>
      <c r="X717" s="66"/>
      <c r="Y717" s="66"/>
      <c r="Z717" s="66"/>
      <c r="AA717" s="66"/>
    </row>
    <row r="718" spans="1:27" s="65" customFormat="1">
      <c r="A718" s="66"/>
      <c r="D718" s="66"/>
      <c r="E718" s="66"/>
      <c r="F718" s="66"/>
      <c r="G718" s="66"/>
      <c r="H718" s="210"/>
      <c r="K718" s="66"/>
      <c r="O718" s="66"/>
      <c r="P718" s="66"/>
      <c r="Q718" s="66"/>
      <c r="R718" s="66"/>
      <c r="S718" s="66"/>
      <c r="T718" s="111"/>
      <c r="U718" s="66"/>
      <c r="V718" s="66"/>
      <c r="W718" s="66"/>
      <c r="X718" s="66"/>
      <c r="Y718" s="66"/>
      <c r="Z718" s="66"/>
      <c r="AA718" s="66"/>
    </row>
    <row r="719" spans="1:27" s="65" customFormat="1">
      <c r="A719" s="66"/>
      <c r="D719" s="66"/>
      <c r="E719" s="66"/>
      <c r="F719" s="66"/>
      <c r="G719" s="66"/>
      <c r="H719" s="210"/>
      <c r="K719" s="66"/>
      <c r="O719" s="66"/>
      <c r="P719" s="66"/>
      <c r="Q719" s="66"/>
      <c r="R719" s="66"/>
      <c r="S719" s="66"/>
      <c r="T719" s="111"/>
      <c r="U719" s="66"/>
      <c r="V719" s="66"/>
      <c r="W719" s="66"/>
      <c r="X719" s="66"/>
      <c r="Y719" s="66"/>
      <c r="Z719" s="66"/>
      <c r="AA719" s="66"/>
    </row>
    <row r="720" spans="1:27" s="65" customFormat="1">
      <c r="A720" s="66"/>
      <c r="D720" s="66"/>
      <c r="E720" s="66"/>
      <c r="F720" s="66"/>
      <c r="G720" s="66"/>
      <c r="H720" s="210"/>
      <c r="K720" s="66"/>
      <c r="O720" s="66"/>
      <c r="P720" s="66"/>
      <c r="Q720" s="66"/>
      <c r="R720" s="66"/>
      <c r="S720" s="66"/>
      <c r="T720" s="111"/>
      <c r="U720" s="66"/>
      <c r="V720" s="66"/>
      <c r="W720" s="66"/>
      <c r="X720" s="66"/>
      <c r="Y720" s="66"/>
      <c r="Z720" s="66"/>
      <c r="AA720" s="66"/>
    </row>
    <row r="721" spans="1:27" s="65" customFormat="1">
      <c r="A721" s="66"/>
      <c r="D721" s="66"/>
      <c r="E721" s="66"/>
      <c r="F721" s="66"/>
      <c r="G721" s="66"/>
      <c r="H721" s="210"/>
      <c r="K721" s="66"/>
      <c r="O721" s="66"/>
      <c r="P721" s="66"/>
      <c r="Q721" s="66"/>
      <c r="R721" s="66"/>
      <c r="S721" s="66"/>
      <c r="T721" s="111"/>
      <c r="U721" s="66"/>
      <c r="V721" s="66"/>
      <c r="W721" s="66"/>
      <c r="X721" s="66"/>
      <c r="Y721" s="66"/>
      <c r="Z721" s="66"/>
      <c r="AA721" s="66"/>
    </row>
    <row r="722" spans="1:27" s="65" customFormat="1">
      <c r="A722" s="66"/>
      <c r="D722" s="66"/>
      <c r="E722" s="66"/>
      <c r="F722" s="66"/>
      <c r="G722" s="66"/>
      <c r="H722" s="210"/>
      <c r="K722" s="66"/>
      <c r="O722" s="66"/>
      <c r="P722" s="66"/>
      <c r="Q722" s="66"/>
      <c r="R722" s="66"/>
      <c r="S722" s="66"/>
      <c r="T722" s="111"/>
      <c r="U722" s="66"/>
      <c r="V722" s="66"/>
      <c r="W722" s="66"/>
      <c r="X722" s="66"/>
      <c r="Y722" s="66"/>
      <c r="Z722" s="66"/>
      <c r="AA722" s="66"/>
    </row>
    <row r="723" spans="1:27" s="65" customFormat="1">
      <c r="A723" s="66"/>
      <c r="D723" s="66"/>
      <c r="E723" s="66"/>
      <c r="F723" s="66"/>
      <c r="G723" s="66"/>
      <c r="H723" s="210"/>
      <c r="K723" s="66"/>
      <c r="O723" s="66"/>
      <c r="P723" s="66"/>
      <c r="Q723" s="66"/>
      <c r="R723" s="66"/>
      <c r="S723" s="66"/>
      <c r="T723" s="111"/>
      <c r="U723" s="66"/>
      <c r="V723" s="66"/>
      <c r="W723" s="66"/>
      <c r="X723" s="66"/>
      <c r="Y723" s="66"/>
      <c r="Z723" s="66"/>
      <c r="AA723" s="66"/>
    </row>
    <row r="724" spans="1:27" s="65" customFormat="1">
      <c r="A724" s="66"/>
      <c r="D724" s="66"/>
      <c r="E724" s="66"/>
      <c r="F724" s="66"/>
      <c r="G724" s="66"/>
      <c r="H724" s="210"/>
      <c r="K724" s="66"/>
      <c r="O724" s="66"/>
      <c r="P724" s="66"/>
      <c r="Q724" s="66"/>
      <c r="R724" s="66"/>
      <c r="S724" s="66"/>
      <c r="T724" s="111"/>
      <c r="U724" s="66"/>
      <c r="V724" s="66"/>
      <c r="W724" s="66"/>
      <c r="X724" s="66"/>
      <c r="Y724" s="66"/>
      <c r="Z724" s="66"/>
      <c r="AA724" s="66"/>
    </row>
    <row r="725" spans="1:27" s="65" customFormat="1">
      <c r="A725" s="66"/>
      <c r="D725" s="66"/>
      <c r="E725" s="66"/>
      <c r="F725" s="66"/>
      <c r="G725" s="66"/>
      <c r="H725" s="210"/>
      <c r="K725" s="66"/>
      <c r="O725" s="66"/>
      <c r="P725" s="66"/>
      <c r="Q725" s="66"/>
      <c r="R725" s="66"/>
      <c r="S725" s="66"/>
      <c r="T725" s="111"/>
      <c r="U725" s="66"/>
      <c r="V725" s="66"/>
      <c r="W725" s="66"/>
      <c r="X725" s="66"/>
      <c r="Y725" s="66"/>
      <c r="Z725" s="66"/>
      <c r="AA725" s="66"/>
    </row>
    <row r="726" spans="1:27" s="65" customFormat="1">
      <c r="A726" s="66"/>
      <c r="D726" s="66"/>
      <c r="E726" s="66"/>
      <c r="F726" s="66"/>
      <c r="G726" s="66"/>
      <c r="H726" s="210"/>
      <c r="K726" s="66"/>
      <c r="O726" s="66"/>
      <c r="P726" s="66"/>
      <c r="Q726" s="66"/>
      <c r="R726" s="66"/>
      <c r="S726" s="66"/>
      <c r="T726" s="111"/>
      <c r="U726" s="66"/>
      <c r="V726" s="66"/>
      <c r="W726" s="66"/>
      <c r="X726" s="66"/>
      <c r="Y726" s="66"/>
      <c r="Z726" s="66"/>
      <c r="AA726" s="66"/>
    </row>
    <row r="727" spans="1:27" s="65" customFormat="1">
      <c r="A727" s="66"/>
      <c r="D727" s="66"/>
      <c r="E727" s="66"/>
      <c r="F727" s="66"/>
      <c r="G727" s="66"/>
      <c r="H727" s="210"/>
      <c r="K727" s="66"/>
      <c r="O727" s="66"/>
      <c r="P727" s="66"/>
      <c r="Q727" s="66"/>
      <c r="R727" s="66"/>
      <c r="S727" s="66"/>
      <c r="T727" s="111"/>
      <c r="U727" s="66"/>
      <c r="V727" s="66"/>
      <c r="W727" s="66"/>
      <c r="X727" s="66"/>
      <c r="Y727" s="66"/>
      <c r="Z727" s="66"/>
      <c r="AA727" s="66"/>
    </row>
    <row r="728" spans="1:27" s="65" customFormat="1">
      <c r="A728" s="66"/>
      <c r="D728" s="66"/>
      <c r="E728" s="66"/>
      <c r="F728" s="66"/>
      <c r="G728" s="66"/>
      <c r="H728" s="210"/>
      <c r="K728" s="66"/>
      <c r="O728" s="66"/>
      <c r="P728" s="66"/>
      <c r="Q728" s="66"/>
      <c r="R728" s="66"/>
      <c r="S728" s="66"/>
      <c r="T728" s="111"/>
      <c r="U728" s="66"/>
      <c r="V728" s="66"/>
      <c r="W728" s="66"/>
      <c r="X728" s="66"/>
      <c r="Y728" s="66"/>
      <c r="Z728" s="66"/>
      <c r="AA728" s="66"/>
    </row>
    <row r="729" spans="1:27" s="65" customFormat="1">
      <c r="A729" s="66"/>
      <c r="D729" s="66"/>
      <c r="E729" s="66"/>
      <c r="F729" s="66"/>
      <c r="G729" s="66"/>
      <c r="H729" s="210"/>
      <c r="K729" s="66"/>
      <c r="O729" s="66"/>
      <c r="P729" s="66"/>
      <c r="Q729" s="66"/>
      <c r="R729" s="66"/>
      <c r="S729" s="66"/>
      <c r="T729" s="111"/>
      <c r="U729" s="66"/>
      <c r="V729" s="66"/>
      <c r="W729" s="66"/>
      <c r="X729" s="66"/>
      <c r="Y729" s="66"/>
      <c r="Z729" s="66"/>
      <c r="AA729" s="66"/>
    </row>
    <row r="730" spans="1:27" s="65" customFormat="1">
      <c r="A730" s="66"/>
      <c r="D730" s="66"/>
      <c r="E730" s="66"/>
      <c r="F730" s="66"/>
      <c r="G730" s="66"/>
      <c r="H730" s="210"/>
      <c r="K730" s="66"/>
      <c r="O730" s="66"/>
      <c r="P730" s="66"/>
      <c r="Q730" s="66"/>
      <c r="R730" s="66"/>
      <c r="S730" s="66"/>
      <c r="T730" s="111"/>
      <c r="U730" s="66"/>
      <c r="V730" s="66"/>
      <c r="W730" s="66"/>
      <c r="X730" s="66"/>
      <c r="Y730" s="66"/>
      <c r="Z730" s="66"/>
      <c r="AA730" s="66"/>
    </row>
    <row r="731" spans="1:27" s="65" customFormat="1">
      <c r="A731" s="66"/>
      <c r="D731" s="66"/>
      <c r="E731" s="66"/>
      <c r="F731" s="66"/>
      <c r="G731" s="66"/>
      <c r="H731" s="210"/>
      <c r="K731" s="66"/>
      <c r="O731" s="66"/>
      <c r="P731" s="66"/>
      <c r="Q731" s="66"/>
      <c r="R731" s="66"/>
      <c r="S731" s="66"/>
      <c r="T731" s="111"/>
      <c r="U731" s="66"/>
      <c r="V731" s="66"/>
      <c r="W731" s="66"/>
      <c r="X731" s="66"/>
      <c r="Y731" s="66"/>
      <c r="Z731" s="66"/>
      <c r="AA731" s="66"/>
    </row>
    <row r="732" spans="1:27" s="65" customFormat="1">
      <c r="A732" s="66"/>
      <c r="D732" s="66"/>
      <c r="E732" s="66"/>
      <c r="F732" s="66"/>
      <c r="G732" s="66"/>
      <c r="H732" s="210"/>
      <c r="K732" s="66"/>
      <c r="O732" s="66"/>
      <c r="P732" s="66"/>
      <c r="Q732" s="66"/>
      <c r="R732" s="66"/>
      <c r="S732" s="66"/>
      <c r="T732" s="111"/>
      <c r="U732" s="66"/>
      <c r="V732" s="66"/>
      <c r="W732" s="66"/>
      <c r="X732" s="66"/>
      <c r="Y732" s="66"/>
      <c r="Z732" s="66"/>
      <c r="AA732" s="66"/>
    </row>
    <row r="733" spans="1:27" s="65" customFormat="1">
      <c r="A733" s="66"/>
      <c r="D733" s="66"/>
      <c r="E733" s="66"/>
      <c r="F733" s="66"/>
      <c r="G733" s="66"/>
      <c r="H733" s="210"/>
      <c r="K733" s="66"/>
      <c r="O733" s="66"/>
      <c r="P733" s="66"/>
      <c r="Q733" s="66"/>
      <c r="R733" s="66"/>
      <c r="S733" s="66"/>
      <c r="T733" s="111"/>
      <c r="U733" s="66"/>
      <c r="V733" s="66"/>
      <c r="W733" s="66"/>
      <c r="X733" s="66"/>
      <c r="Y733" s="66"/>
      <c r="Z733" s="66"/>
      <c r="AA733" s="66"/>
    </row>
    <row r="734" spans="1:27" s="65" customFormat="1">
      <c r="A734" s="66"/>
      <c r="D734" s="66"/>
      <c r="E734" s="66"/>
      <c r="F734" s="66"/>
      <c r="G734" s="66"/>
      <c r="H734" s="210"/>
      <c r="K734" s="66"/>
      <c r="O734" s="66"/>
      <c r="P734" s="66"/>
      <c r="Q734" s="66"/>
      <c r="R734" s="66"/>
      <c r="S734" s="66"/>
      <c r="T734" s="111"/>
      <c r="U734" s="66"/>
      <c r="V734" s="66"/>
      <c r="W734" s="66"/>
      <c r="X734" s="66"/>
      <c r="Y734" s="66"/>
      <c r="Z734" s="66"/>
      <c r="AA734" s="66"/>
    </row>
    <row r="735" spans="1:27" s="65" customFormat="1">
      <c r="A735" s="66"/>
      <c r="D735" s="66"/>
      <c r="E735" s="66"/>
      <c r="F735" s="66"/>
      <c r="G735" s="66"/>
      <c r="H735" s="210"/>
      <c r="K735" s="66"/>
      <c r="O735" s="66"/>
      <c r="P735" s="66"/>
      <c r="Q735" s="66"/>
      <c r="R735" s="66"/>
      <c r="S735" s="66"/>
      <c r="T735" s="111"/>
      <c r="U735" s="66"/>
      <c r="V735" s="66"/>
      <c r="W735" s="66"/>
      <c r="X735" s="66"/>
      <c r="Y735" s="66"/>
      <c r="Z735" s="66"/>
      <c r="AA735" s="66"/>
    </row>
    <row r="736" spans="1:27" s="65" customFormat="1">
      <c r="A736" s="66"/>
      <c r="D736" s="66"/>
      <c r="E736" s="66"/>
      <c r="F736" s="66"/>
      <c r="G736" s="66"/>
      <c r="H736" s="210"/>
      <c r="K736" s="66"/>
      <c r="O736" s="66"/>
      <c r="P736" s="66"/>
      <c r="Q736" s="66"/>
      <c r="R736" s="66"/>
      <c r="S736" s="66"/>
      <c r="T736" s="111"/>
      <c r="U736" s="66"/>
      <c r="V736" s="66"/>
      <c r="W736" s="66"/>
      <c r="X736" s="66"/>
      <c r="Y736" s="66"/>
      <c r="Z736" s="66"/>
      <c r="AA736" s="66"/>
    </row>
    <row r="737" spans="1:27" s="65" customFormat="1">
      <c r="A737" s="66"/>
      <c r="D737" s="66"/>
      <c r="E737" s="66"/>
      <c r="F737" s="66"/>
      <c r="G737" s="66"/>
      <c r="H737" s="210"/>
      <c r="K737" s="66"/>
      <c r="O737" s="66"/>
      <c r="P737" s="66"/>
      <c r="Q737" s="66"/>
      <c r="R737" s="66"/>
      <c r="S737" s="66"/>
      <c r="T737" s="111"/>
      <c r="U737" s="66"/>
      <c r="V737" s="66"/>
      <c r="W737" s="66"/>
      <c r="X737" s="66"/>
      <c r="Y737" s="66"/>
      <c r="Z737" s="66"/>
      <c r="AA737" s="66"/>
    </row>
    <row r="738" spans="1:27" s="65" customFormat="1">
      <c r="A738" s="66"/>
      <c r="D738" s="66"/>
      <c r="E738" s="66"/>
      <c r="F738" s="66"/>
      <c r="G738" s="66"/>
      <c r="H738" s="210"/>
      <c r="K738" s="66"/>
      <c r="O738" s="66"/>
      <c r="P738" s="66"/>
      <c r="Q738" s="66"/>
      <c r="R738" s="66"/>
      <c r="S738" s="66"/>
      <c r="T738" s="111"/>
      <c r="U738" s="66"/>
      <c r="V738" s="66"/>
      <c r="W738" s="66"/>
      <c r="X738" s="66"/>
      <c r="Y738" s="66"/>
      <c r="Z738" s="66"/>
      <c r="AA738" s="66"/>
    </row>
    <row r="739" spans="1:27" s="65" customFormat="1">
      <c r="A739" s="66"/>
      <c r="D739" s="66"/>
      <c r="E739" s="66"/>
      <c r="F739" s="66"/>
      <c r="G739" s="66"/>
      <c r="H739" s="210"/>
      <c r="K739" s="66"/>
      <c r="O739" s="66"/>
      <c r="P739" s="66"/>
      <c r="Q739" s="66"/>
      <c r="R739" s="66"/>
      <c r="S739" s="66"/>
      <c r="T739" s="111"/>
      <c r="U739" s="66"/>
      <c r="V739" s="66"/>
      <c r="W739" s="66"/>
      <c r="X739" s="66"/>
      <c r="Y739" s="66"/>
      <c r="Z739" s="66"/>
      <c r="AA739" s="66"/>
    </row>
    <row r="740" spans="1:27" s="65" customFormat="1">
      <c r="A740" s="66"/>
      <c r="D740" s="66"/>
      <c r="E740" s="66"/>
      <c r="F740" s="66"/>
      <c r="G740" s="66"/>
      <c r="H740" s="210"/>
      <c r="K740" s="66"/>
      <c r="O740" s="66"/>
      <c r="P740" s="66"/>
      <c r="Q740" s="66"/>
      <c r="R740" s="66"/>
      <c r="S740" s="66"/>
      <c r="T740" s="111"/>
      <c r="U740" s="66"/>
      <c r="V740" s="66"/>
      <c r="W740" s="66"/>
      <c r="X740" s="66"/>
      <c r="Y740" s="66"/>
      <c r="Z740" s="66"/>
      <c r="AA740" s="66"/>
    </row>
    <row r="741" spans="1:27" s="65" customFormat="1">
      <c r="A741" s="66"/>
      <c r="D741" s="66"/>
      <c r="E741" s="66"/>
      <c r="F741" s="66"/>
      <c r="G741" s="66"/>
      <c r="H741" s="210"/>
      <c r="K741" s="66"/>
      <c r="O741" s="66"/>
      <c r="P741" s="66"/>
      <c r="Q741" s="66"/>
      <c r="R741" s="66"/>
      <c r="S741" s="66"/>
      <c r="T741" s="111"/>
      <c r="U741" s="66"/>
      <c r="V741" s="66"/>
      <c r="W741" s="66"/>
      <c r="X741" s="66"/>
      <c r="Y741" s="66"/>
      <c r="Z741" s="66"/>
      <c r="AA741" s="66"/>
    </row>
    <row r="742" spans="1:27" s="65" customFormat="1">
      <c r="A742" s="66"/>
      <c r="D742" s="66"/>
      <c r="E742" s="66"/>
      <c r="F742" s="66"/>
      <c r="G742" s="66"/>
      <c r="H742" s="210"/>
      <c r="K742" s="66"/>
      <c r="O742" s="66"/>
      <c r="P742" s="66"/>
      <c r="Q742" s="66"/>
      <c r="R742" s="66"/>
      <c r="S742" s="66"/>
      <c r="T742" s="111"/>
      <c r="U742" s="66"/>
      <c r="V742" s="66"/>
      <c r="W742" s="66"/>
      <c r="X742" s="66"/>
      <c r="Y742" s="66"/>
      <c r="Z742" s="66"/>
      <c r="AA742" s="66"/>
    </row>
    <row r="743" spans="1:27" s="65" customFormat="1">
      <c r="A743" s="66"/>
      <c r="D743" s="66"/>
      <c r="E743" s="66"/>
      <c r="F743" s="66"/>
      <c r="G743" s="66"/>
      <c r="H743" s="210"/>
      <c r="K743" s="66"/>
      <c r="O743" s="66"/>
      <c r="P743" s="66"/>
      <c r="Q743" s="66"/>
      <c r="R743" s="66"/>
      <c r="S743" s="66"/>
      <c r="T743" s="111"/>
      <c r="U743" s="66"/>
      <c r="V743" s="66"/>
      <c r="W743" s="66"/>
      <c r="X743" s="66"/>
      <c r="Y743" s="66"/>
      <c r="Z743" s="66"/>
      <c r="AA743" s="66"/>
    </row>
    <row r="744" spans="1:27" s="65" customFormat="1">
      <c r="A744" s="66"/>
      <c r="D744" s="66"/>
      <c r="E744" s="66"/>
      <c r="F744" s="66"/>
      <c r="G744" s="66"/>
      <c r="H744" s="210"/>
      <c r="K744" s="66"/>
      <c r="O744" s="66"/>
      <c r="P744" s="66"/>
      <c r="Q744" s="66"/>
      <c r="R744" s="66"/>
      <c r="S744" s="66"/>
      <c r="T744" s="111"/>
      <c r="U744" s="66"/>
      <c r="V744" s="66"/>
      <c r="W744" s="66"/>
      <c r="X744" s="66"/>
      <c r="Y744" s="66"/>
      <c r="Z744" s="66"/>
      <c r="AA744" s="66"/>
    </row>
    <row r="745" spans="1:27" s="65" customFormat="1">
      <c r="A745" s="66"/>
      <c r="D745" s="66"/>
      <c r="E745" s="66"/>
      <c r="F745" s="66"/>
      <c r="G745" s="66"/>
      <c r="H745" s="210"/>
      <c r="K745" s="66"/>
      <c r="O745" s="66"/>
      <c r="P745" s="66"/>
      <c r="Q745" s="66"/>
      <c r="R745" s="66"/>
      <c r="S745" s="66"/>
      <c r="T745" s="111"/>
      <c r="U745" s="66"/>
      <c r="V745" s="66"/>
      <c r="W745" s="66"/>
      <c r="X745" s="66"/>
      <c r="Y745" s="66"/>
      <c r="Z745" s="66"/>
      <c r="AA745" s="66"/>
    </row>
    <row r="746" spans="1:27" s="65" customFormat="1">
      <c r="A746" s="66"/>
      <c r="D746" s="66"/>
      <c r="E746" s="66"/>
      <c r="F746" s="66"/>
      <c r="G746" s="66"/>
      <c r="H746" s="210"/>
      <c r="K746" s="66"/>
      <c r="O746" s="66"/>
      <c r="P746" s="66"/>
      <c r="Q746" s="66"/>
      <c r="R746" s="66"/>
      <c r="S746" s="66"/>
      <c r="T746" s="111"/>
      <c r="U746" s="66"/>
      <c r="V746" s="66"/>
      <c r="W746" s="66"/>
      <c r="X746" s="66"/>
      <c r="Y746" s="66"/>
      <c r="Z746" s="66"/>
      <c r="AA746" s="66"/>
    </row>
    <row r="747" spans="1:27" s="65" customFormat="1">
      <c r="A747" s="66"/>
      <c r="D747" s="66"/>
      <c r="E747" s="66"/>
      <c r="F747" s="66"/>
      <c r="G747" s="66"/>
      <c r="H747" s="210"/>
      <c r="K747" s="66"/>
      <c r="O747" s="66"/>
      <c r="P747" s="66"/>
      <c r="Q747" s="66"/>
      <c r="R747" s="66"/>
      <c r="S747" s="66"/>
      <c r="T747" s="111"/>
      <c r="U747" s="66"/>
      <c r="V747" s="66"/>
      <c r="W747" s="66"/>
      <c r="X747" s="66"/>
      <c r="Y747" s="66"/>
      <c r="Z747" s="66"/>
      <c r="AA747" s="66"/>
    </row>
    <row r="748" spans="1:27" s="65" customFormat="1">
      <c r="A748" s="66"/>
      <c r="D748" s="66"/>
      <c r="E748" s="66"/>
      <c r="F748" s="66"/>
      <c r="G748" s="66"/>
      <c r="H748" s="210"/>
      <c r="K748" s="66"/>
      <c r="O748" s="66"/>
      <c r="P748" s="66"/>
      <c r="Q748" s="66"/>
      <c r="R748" s="66"/>
      <c r="S748" s="66"/>
      <c r="T748" s="111"/>
      <c r="U748" s="66"/>
      <c r="V748" s="66"/>
      <c r="W748" s="66"/>
      <c r="X748" s="66"/>
      <c r="Y748" s="66"/>
      <c r="Z748" s="66"/>
      <c r="AA748" s="66"/>
    </row>
    <row r="749" spans="1:27" s="65" customFormat="1">
      <c r="A749" s="66"/>
      <c r="D749" s="66"/>
      <c r="E749" s="66"/>
      <c r="F749" s="66"/>
      <c r="G749" s="66"/>
      <c r="H749" s="210"/>
      <c r="K749" s="66"/>
      <c r="O749" s="66"/>
      <c r="P749" s="66"/>
      <c r="Q749" s="66"/>
      <c r="R749" s="66"/>
      <c r="S749" s="66"/>
      <c r="T749" s="111"/>
      <c r="U749" s="66"/>
      <c r="V749" s="66"/>
      <c r="W749" s="66"/>
      <c r="X749" s="66"/>
      <c r="Y749" s="66"/>
      <c r="Z749" s="66"/>
      <c r="AA749" s="66"/>
    </row>
    <row r="750" spans="1:27" s="65" customFormat="1">
      <c r="A750" s="66"/>
      <c r="D750" s="66"/>
      <c r="E750" s="66"/>
      <c r="F750" s="66"/>
      <c r="G750" s="66"/>
      <c r="H750" s="210"/>
      <c r="K750" s="66"/>
      <c r="O750" s="66"/>
      <c r="P750" s="66"/>
      <c r="Q750" s="66"/>
      <c r="R750" s="66"/>
      <c r="S750" s="66"/>
      <c r="T750" s="111"/>
      <c r="U750" s="66"/>
      <c r="V750" s="66"/>
      <c r="W750" s="66"/>
      <c r="X750" s="66"/>
      <c r="Y750" s="66"/>
      <c r="Z750" s="66"/>
      <c r="AA750" s="66"/>
    </row>
    <row r="751" spans="1:27" s="65" customFormat="1">
      <c r="A751" s="66"/>
      <c r="D751" s="66"/>
      <c r="E751" s="66"/>
      <c r="F751" s="66"/>
      <c r="G751" s="66"/>
      <c r="H751" s="210"/>
      <c r="K751" s="66"/>
      <c r="O751" s="66"/>
      <c r="P751" s="66"/>
      <c r="Q751" s="66"/>
      <c r="R751" s="66"/>
      <c r="S751" s="66"/>
      <c r="T751" s="111"/>
      <c r="U751" s="66"/>
      <c r="V751" s="66"/>
      <c r="W751" s="66"/>
      <c r="X751" s="66"/>
      <c r="Y751" s="66"/>
      <c r="Z751" s="66"/>
      <c r="AA751" s="66"/>
    </row>
    <row r="752" spans="1:27" s="65" customFormat="1">
      <c r="A752" s="66"/>
      <c r="D752" s="66"/>
      <c r="E752" s="66"/>
      <c r="F752" s="66"/>
      <c r="G752" s="66"/>
      <c r="H752" s="210"/>
      <c r="K752" s="66"/>
      <c r="O752" s="66"/>
      <c r="P752" s="66"/>
      <c r="Q752" s="66"/>
      <c r="R752" s="66"/>
      <c r="S752" s="66"/>
      <c r="T752" s="111"/>
      <c r="U752" s="66"/>
      <c r="V752" s="66"/>
      <c r="W752" s="66"/>
      <c r="X752" s="66"/>
      <c r="Y752" s="66"/>
      <c r="Z752" s="66"/>
      <c r="AA752" s="66"/>
    </row>
    <row r="753" spans="1:27" s="65" customFormat="1">
      <c r="A753" s="66"/>
      <c r="D753" s="66"/>
      <c r="E753" s="66"/>
      <c r="F753" s="66"/>
      <c r="G753" s="66"/>
      <c r="H753" s="210"/>
      <c r="K753" s="66"/>
      <c r="O753" s="66"/>
      <c r="P753" s="66"/>
      <c r="Q753" s="66"/>
      <c r="R753" s="66"/>
      <c r="S753" s="66"/>
      <c r="T753" s="111"/>
      <c r="U753" s="66"/>
      <c r="V753" s="66"/>
      <c r="W753" s="66"/>
      <c r="X753" s="66"/>
      <c r="Y753" s="66"/>
      <c r="Z753" s="66"/>
      <c r="AA753" s="66"/>
    </row>
    <row r="754" spans="1:27" s="65" customFormat="1">
      <c r="A754" s="66"/>
      <c r="D754" s="66"/>
      <c r="E754" s="66"/>
      <c r="F754" s="66"/>
      <c r="G754" s="66"/>
      <c r="H754" s="210"/>
      <c r="K754" s="66"/>
      <c r="O754" s="66"/>
      <c r="P754" s="66"/>
      <c r="Q754" s="66"/>
      <c r="R754" s="66"/>
      <c r="S754" s="66"/>
      <c r="T754" s="111"/>
      <c r="U754" s="66"/>
      <c r="V754" s="66"/>
      <c r="W754" s="66"/>
      <c r="X754" s="66"/>
      <c r="Y754" s="66"/>
      <c r="Z754" s="66"/>
      <c r="AA754" s="66"/>
    </row>
    <row r="755" spans="1:27" s="65" customFormat="1">
      <c r="A755" s="66"/>
      <c r="D755" s="66"/>
      <c r="E755" s="66"/>
      <c r="F755" s="66"/>
      <c r="G755" s="66"/>
      <c r="H755" s="210"/>
      <c r="K755" s="66"/>
      <c r="O755" s="66"/>
      <c r="P755" s="66"/>
      <c r="Q755" s="66"/>
      <c r="R755" s="66"/>
      <c r="S755" s="66"/>
      <c r="T755" s="111"/>
      <c r="U755" s="66"/>
      <c r="V755" s="66"/>
      <c r="W755" s="66"/>
      <c r="X755" s="66"/>
      <c r="Y755" s="66"/>
      <c r="Z755" s="66"/>
      <c r="AA755" s="66"/>
    </row>
    <row r="756" spans="1:27" s="65" customFormat="1">
      <c r="A756" s="66"/>
      <c r="D756" s="66"/>
      <c r="E756" s="66"/>
      <c r="F756" s="66"/>
      <c r="G756" s="66"/>
      <c r="H756" s="210"/>
      <c r="K756" s="66"/>
      <c r="O756" s="66"/>
      <c r="P756" s="66"/>
      <c r="Q756" s="66"/>
      <c r="R756" s="66"/>
      <c r="S756" s="66"/>
      <c r="T756" s="111"/>
      <c r="U756" s="66"/>
      <c r="V756" s="66"/>
      <c r="W756" s="66"/>
      <c r="X756" s="66"/>
      <c r="Y756" s="66"/>
      <c r="Z756" s="66"/>
      <c r="AA756" s="66"/>
    </row>
    <row r="757" spans="1:27" s="65" customFormat="1">
      <c r="A757" s="66"/>
      <c r="D757" s="66"/>
      <c r="E757" s="66"/>
      <c r="F757" s="66"/>
      <c r="G757" s="66"/>
      <c r="H757" s="210"/>
      <c r="K757" s="66"/>
      <c r="O757" s="66"/>
      <c r="P757" s="66"/>
      <c r="Q757" s="66"/>
      <c r="R757" s="66"/>
      <c r="S757" s="66"/>
      <c r="T757" s="111"/>
      <c r="U757" s="66"/>
      <c r="V757" s="66"/>
      <c r="W757" s="66"/>
      <c r="X757" s="66"/>
      <c r="Y757" s="66"/>
      <c r="Z757" s="66"/>
      <c r="AA757" s="66"/>
    </row>
    <row r="758" spans="1:27" s="65" customFormat="1">
      <c r="A758" s="66"/>
      <c r="D758" s="66"/>
      <c r="E758" s="66"/>
      <c r="F758" s="66"/>
      <c r="G758" s="66"/>
      <c r="H758" s="210"/>
      <c r="K758" s="66"/>
      <c r="O758" s="66"/>
      <c r="P758" s="66"/>
      <c r="Q758" s="66"/>
      <c r="R758" s="66"/>
      <c r="S758" s="66"/>
      <c r="T758" s="111"/>
      <c r="U758" s="66"/>
      <c r="V758" s="66"/>
      <c r="W758" s="66"/>
      <c r="X758" s="66"/>
      <c r="Y758" s="66"/>
      <c r="Z758" s="66"/>
      <c r="AA758" s="66"/>
    </row>
    <row r="759" spans="1:27" s="65" customFormat="1">
      <c r="A759" s="66"/>
      <c r="D759" s="66"/>
      <c r="E759" s="66"/>
      <c r="F759" s="66"/>
      <c r="G759" s="66"/>
      <c r="H759" s="210"/>
      <c r="K759" s="66"/>
      <c r="O759" s="66"/>
      <c r="P759" s="66"/>
      <c r="Q759" s="66"/>
      <c r="R759" s="66"/>
      <c r="S759" s="66"/>
      <c r="T759" s="111"/>
      <c r="U759" s="66"/>
      <c r="V759" s="66"/>
      <c r="W759" s="66"/>
      <c r="X759" s="66"/>
      <c r="Y759" s="66"/>
      <c r="Z759" s="66"/>
      <c r="AA759" s="66"/>
    </row>
    <row r="760" spans="1:27" s="65" customFormat="1">
      <c r="A760" s="66"/>
      <c r="D760" s="66"/>
      <c r="E760" s="66"/>
      <c r="F760" s="66"/>
      <c r="G760" s="66"/>
      <c r="H760" s="210"/>
      <c r="K760" s="66"/>
      <c r="O760" s="66"/>
      <c r="P760" s="66"/>
      <c r="Q760" s="66"/>
      <c r="R760" s="66"/>
      <c r="S760" s="66"/>
      <c r="T760" s="111"/>
      <c r="U760" s="66"/>
      <c r="V760" s="66"/>
      <c r="W760" s="66"/>
      <c r="X760" s="66"/>
      <c r="Y760" s="66"/>
      <c r="Z760" s="66"/>
      <c r="AA760" s="66"/>
    </row>
    <row r="761" spans="1:27" s="65" customFormat="1">
      <c r="A761" s="66"/>
      <c r="D761" s="66"/>
      <c r="E761" s="66"/>
      <c r="F761" s="66"/>
      <c r="G761" s="66"/>
      <c r="H761" s="210"/>
      <c r="K761" s="66"/>
      <c r="O761" s="66"/>
      <c r="P761" s="66"/>
      <c r="Q761" s="66"/>
      <c r="R761" s="66"/>
      <c r="S761" s="66"/>
      <c r="T761" s="111"/>
      <c r="U761" s="66"/>
      <c r="V761" s="66"/>
      <c r="W761" s="66"/>
      <c r="X761" s="66"/>
      <c r="Y761" s="66"/>
      <c r="Z761" s="66"/>
      <c r="AA761" s="66"/>
    </row>
    <row r="762" spans="1:27" s="65" customFormat="1">
      <c r="A762" s="66"/>
      <c r="D762" s="66"/>
      <c r="E762" s="66"/>
      <c r="F762" s="66"/>
      <c r="G762" s="66"/>
      <c r="H762" s="210"/>
      <c r="K762" s="66"/>
      <c r="O762" s="66"/>
      <c r="P762" s="66"/>
      <c r="Q762" s="66"/>
      <c r="R762" s="66"/>
      <c r="S762" s="66"/>
      <c r="T762" s="111"/>
      <c r="U762" s="66"/>
      <c r="V762" s="66"/>
      <c r="W762" s="66"/>
      <c r="X762" s="66"/>
      <c r="Y762" s="66"/>
      <c r="Z762" s="66"/>
      <c r="AA762" s="66"/>
    </row>
    <row r="763" spans="1:27" s="65" customFormat="1">
      <c r="A763" s="66"/>
      <c r="D763" s="66"/>
      <c r="E763" s="66"/>
      <c r="F763" s="66"/>
      <c r="G763" s="66"/>
      <c r="H763" s="210"/>
      <c r="K763" s="66"/>
      <c r="O763" s="66"/>
      <c r="P763" s="66"/>
      <c r="Q763" s="66"/>
      <c r="R763" s="66"/>
      <c r="S763" s="66"/>
      <c r="T763" s="111"/>
      <c r="U763" s="66"/>
      <c r="V763" s="66"/>
      <c r="W763" s="66"/>
      <c r="X763" s="66"/>
      <c r="Y763" s="66"/>
      <c r="Z763" s="66"/>
      <c r="AA763" s="66"/>
    </row>
    <row r="764" spans="1:27" s="65" customFormat="1">
      <c r="A764" s="66"/>
      <c r="D764" s="66"/>
      <c r="E764" s="66"/>
      <c r="F764" s="66"/>
      <c r="G764" s="66"/>
      <c r="H764" s="210"/>
      <c r="K764" s="66"/>
      <c r="O764" s="66"/>
      <c r="P764" s="66"/>
      <c r="Q764" s="66"/>
      <c r="R764" s="66"/>
      <c r="S764" s="66"/>
      <c r="T764" s="111"/>
      <c r="U764" s="66"/>
      <c r="V764" s="66"/>
      <c r="W764" s="66"/>
      <c r="X764" s="66"/>
      <c r="Y764" s="66"/>
      <c r="Z764" s="66"/>
      <c r="AA764" s="66"/>
    </row>
    <row r="765" spans="1:27" s="65" customFormat="1">
      <c r="A765" s="66"/>
      <c r="D765" s="66"/>
      <c r="E765" s="66"/>
      <c r="F765" s="66"/>
      <c r="G765" s="66"/>
      <c r="H765" s="210"/>
      <c r="K765" s="66"/>
      <c r="O765" s="66"/>
      <c r="P765" s="66"/>
      <c r="Q765" s="66"/>
      <c r="R765" s="66"/>
      <c r="S765" s="66"/>
      <c r="T765" s="111"/>
      <c r="U765" s="66"/>
      <c r="V765" s="66"/>
      <c r="W765" s="66"/>
      <c r="X765" s="66"/>
      <c r="Y765" s="66"/>
      <c r="Z765" s="66"/>
      <c r="AA765" s="66"/>
    </row>
    <row r="766" spans="1:27" s="65" customFormat="1">
      <c r="A766" s="66"/>
      <c r="D766" s="66"/>
      <c r="E766" s="66"/>
      <c r="F766" s="66"/>
      <c r="G766" s="66"/>
      <c r="H766" s="210"/>
      <c r="K766" s="66"/>
      <c r="O766" s="66"/>
      <c r="P766" s="66"/>
      <c r="Q766" s="66"/>
      <c r="R766" s="66"/>
      <c r="S766" s="66"/>
      <c r="T766" s="111"/>
      <c r="U766" s="66"/>
      <c r="V766" s="66"/>
      <c r="W766" s="66"/>
      <c r="X766" s="66"/>
      <c r="Y766" s="66"/>
      <c r="Z766" s="66"/>
      <c r="AA766" s="66"/>
    </row>
    <row r="767" spans="1:27" s="65" customFormat="1">
      <c r="A767" s="66"/>
      <c r="D767" s="66"/>
      <c r="E767" s="66"/>
      <c r="F767" s="66"/>
      <c r="G767" s="66"/>
      <c r="H767" s="210"/>
      <c r="K767" s="66"/>
      <c r="O767" s="66"/>
      <c r="P767" s="66"/>
      <c r="Q767" s="66"/>
      <c r="R767" s="66"/>
      <c r="S767" s="66"/>
      <c r="T767" s="111"/>
      <c r="U767" s="66"/>
      <c r="V767" s="66"/>
      <c r="W767" s="66"/>
      <c r="X767" s="66"/>
      <c r="Y767" s="66"/>
      <c r="Z767" s="66"/>
      <c r="AA767" s="66"/>
    </row>
    <row r="768" spans="1:27" s="65" customFormat="1">
      <c r="A768" s="66"/>
      <c r="D768" s="66"/>
      <c r="E768" s="66"/>
      <c r="F768" s="66"/>
      <c r="G768" s="66"/>
      <c r="H768" s="210"/>
      <c r="K768" s="66"/>
      <c r="O768" s="66"/>
      <c r="P768" s="66"/>
      <c r="Q768" s="66"/>
      <c r="R768" s="66"/>
      <c r="S768" s="66"/>
      <c r="T768" s="111"/>
      <c r="U768" s="66"/>
      <c r="V768" s="66"/>
      <c r="W768" s="66"/>
      <c r="X768" s="66"/>
      <c r="Y768" s="66"/>
      <c r="Z768" s="66"/>
      <c r="AA768" s="66"/>
    </row>
    <row r="769" spans="1:27" s="65" customFormat="1">
      <c r="A769" s="66"/>
      <c r="D769" s="66"/>
      <c r="E769" s="66"/>
      <c r="F769" s="66"/>
      <c r="G769" s="66"/>
      <c r="H769" s="210"/>
      <c r="K769" s="66"/>
      <c r="O769" s="66"/>
      <c r="P769" s="66"/>
      <c r="Q769" s="66"/>
      <c r="R769" s="66"/>
      <c r="S769" s="66"/>
      <c r="T769" s="111"/>
      <c r="U769" s="66"/>
      <c r="V769" s="66"/>
      <c r="W769" s="66"/>
      <c r="X769" s="66"/>
      <c r="Y769" s="66"/>
      <c r="Z769" s="66"/>
      <c r="AA769" s="66"/>
    </row>
    <row r="770" spans="1:27" s="65" customFormat="1">
      <c r="A770" s="66"/>
      <c r="D770" s="66"/>
      <c r="E770" s="66"/>
      <c r="F770" s="66"/>
      <c r="G770" s="66"/>
      <c r="H770" s="210"/>
      <c r="K770" s="66"/>
      <c r="O770" s="66"/>
      <c r="P770" s="66"/>
      <c r="Q770" s="66"/>
      <c r="R770" s="66"/>
      <c r="S770" s="66"/>
      <c r="T770" s="111"/>
      <c r="U770" s="66"/>
      <c r="V770" s="66"/>
      <c r="W770" s="66"/>
      <c r="X770" s="66"/>
      <c r="Y770" s="66"/>
      <c r="Z770" s="66"/>
      <c r="AA770" s="66"/>
    </row>
    <row r="771" spans="1:27" s="65" customFormat="1">
      <c r="A771" s="66"/>
      <c r="D771" s="66"/>
      <c r="E771" s="66"/>
      <c r="F771" s="66"/>
      <c r="G771" s="66"/>
      <c r="H771" s="210"/>
      <c r="K771" s="66"/>
      <c r="O771" s="66"/>
      <c r="P771" s="66"/>
      <c r="Q771" s="66"/>
      <c r="R771" s="66"/>
      <c r="S771" s="66"/>
      <c r="T771" s="111"/>
      <c r="U771" s="66"/>
      <c r="V771" s="66"/>
      <c r="W771" s="66"/>
      <c r="X771" s="66"/>
      <c r="Y771" s="66"/>
      <c r="Z771" s="66"/>
      <c r="AA771" s="66"/>
    </row>
    <row r="772" spans="1:27" s="65" customFormat="1">
      <c r="A772" s="66"/>
      <c r="D772" s="66"/>
      <c r="E772" s="66"/>
      <c r="F772" s="66"/>
      <c r="G772" s="66"/>
      <c r="H772" s="210"/>
      <c r="K772" s="66"/>
      <c r="O772" s="66"/>
      <c r="P772" s="66"/>
      <c r="Q772" s="66"/>
      <c r="R772" s="66"/>
      <c r="S772" s="66"/>
      <c r="T772" s="111"/>
      <c r="U772" s="66"/>
      <c r="V772" s="66"/>
      <c r="W772" s="66"/>
      <c r="X772" s="66"/>
      <c r="Y772" s="66"/>
      <c r="Z772" s="66"/>
      <c r="AA772" s="66"/>
    </row>
    <row r="773" spans="1:27" s="65" customFormat="1">
      <c r="A773" s="66"/>
      <c r="D773" s="66"/>
      <c r="E773" s="66"/>
      <c r="F773" s="66"/>
      <c r="G773" s="66"/>
      <c r="H773" s="210"/>
      <c r="K773" s="66"/>
      <c r="O773" s="66"/>
      <c r="P773" s="66"/>
      <c r="Q773" s="66"/>
      <c r="R773" s="66"/>
      <c r="S773" s="66"/>
      <c r="T773" s="111"/>
      <c r="U773" s="66"/>
      <c r="V773" s="66"/>
      <c r="W773" s="66"/>
      <c r="X773" s="66"/>
      <c r="Y773" s="66"/>
      <c r="Z773" s="66"/>
      <c r="AA773" s="66"/>
    </row>
    <row r="774" spans="1:27" s="65" customFormat="1">
      <c r="A774" s="66"/>
      <c r="D774" s="66"/>
      <c r="E774" s="66"/>
      <c r="F774" s="66"/>
      <c r="G774" s="66"/>
      <c r="H774" s="210"/>
      <c r="K774" s="66"/>
      <c r="O774" s="66"/>
      <c r="P774" s="66"/>
      <c r="Q774" s="66"/>
      <c r="R774" s="66"/>
      <c r="S774" s="66"/>
      <c r="T774" s="111"/>
      <c r="U774" s="66"/>
      <c r="V774" s="66"/>
      <c r="W774" s="66"/>
      <c r="X774" s="66"/>
      <c r="Y774" s="66"/>
      <c r="Z774" s="66"/>
      <c r="AA774" s="66"/>
    </row>
    <row r="775" spans="1:27" s="65" customFormat="1">
      <c r="A775" s="66"/>
      <c r="D775" s="66"/>
      <c r="E775" s="66"/>
      <c r="F775" s="66"/>
      <c r="G775" s="66"/>
      <c r="H775" s="210"/>
      <c r="K775" s="66"/>
      <c r="O775" s="66"/>
      <c r="P775" s="66"/>
      <c r="Q775" s="66"/>
      <c r="R775" s="66"/>
      <c r="S775" s="66"/>
      <c r="T775" s="111"/>
      <c r="U775" s="66"/>
      <c r="V775" s="66"/>
      <c r="W775" s="66"/>
      <c r="X775" s="66"/>
      <c r="Y775" s="66"/>
      <c r="Z775" s="66"/>
      <c r="AA775" s="66"/>
    </row>
    <row r="776" spans="1:27" s="65" customFormat="1">
      <c r="A776" s="66"/>
      <c r="D776" s="66"/>
      <c r="E776" s="66"/>
      <c r="F776" s="66"/>
      <c r="G776" s="66"/>
      <c r="H776" s="210"/>
      <c r="K776" s="66"/>
      <c r="O776" s="66"/>
      <c r="P776" s="66"/>
      <c r="Q776" s="66"/>
      <c r="R776" s="66"/>
      <c r="S776" s="66"/>
      <c r="T776" s="111"/>
      <c r="U776" s="66"/>
      <c r="V776" s="66"/>
      <c r="W776" s="66"/>
      <c r="X776" s="66"/>
      <c r="Y776" s="66"/>
      <c r="Z776" s="66"/>
      <c r="AA776" s="66"/>
    </row>
    <row r="777" spans="1:27" s="65" customFormat="1">
      <c r="A777" s="66"/>
      <c r="D777" s="66"/>
      <c r="E777" s="66"/>
      <c r="F777" s="66"/>
      <c r="G777" s="66"/>
      <c r="H777" s="210"/>
      <c r="K777" s="66"/>
      <c r="O777" s="66"/>
      <c r="P777" s="66"/>
      <c r="Q777" s="66"/>
      <c r="R777" s="66"/>
      <c r="S777" s="66"/>
      <c r="T777" s="111"/>
      <c r="U777" s="66"/>
      <c r="V777" s="66"/>
      <c r="W777" s="66"/>
      <c r="X777" s="66"/>
      <c r="Y777" s="66"/>
      <c r="Z777" s="66"/>
      <c r="AA777" s="66"/>
    </row>
    <row r="778" spans="1:27" s="65" customFormat="1">
      <c r="A778" s="66"/>
      <c r="D778" s="66"/>
      <c r="E778" s="66"/>
      <c r="F778" s="66"/>
      <c r="G778" s="66"/>
      <c r="H778" s="210"/>
      <c r="K778" s="66"/>
      <c r="O778" s="66"/>
      <c r="P778" s="66"/>
      <c r="Q778" s="66"/>
      <c r="R778" s="66"/>
      <c r="S778" s="66"/>
      <c r="T778" s="111"/>
      <c r="U778" s="66"/>
      <c r="V778" s="66"/>
      <c r="W778" s="66"/>
      <c r="X778" s="66"/>
      <c r="Y778" s="66"/>
      <c r="Z778" s="66"/>
      <c r="AA778" s="66"/>
    </row>
    <row r="779" spans="1:27" s="65" customFormat="1">
      <c r="A779" s="66"/>
      <c r="D779" s="66"/>
      <c r="E779" s="66"/>
      <c r="F779" s="66"/>
      <c r="G779" s="66"/>
      <c r="H779" s="210"/>
      <c r="K779" s="66"/>
      <c r="O779" s="66"/>
      <c r="P779" s="66"/>
      <c r="Q779" s="66"/>
      <c r="R779" s="66"/>
      <c r="S779" s="66"/>
      <c r="T779" s="111"/>
      <c r="U779" s="66"/>
      <c r="V779" s="66"/>
      <c r="W779" s="66"/>
      <c r="X779" s="66"/>
      <c r="Y779" s="66"/>
      <c r="Z779" s="66"/>
      <c r="AA779" s="66"/>
    </row>
    <row r="780" spans="1:27" s="65" customFormat="1">
      <c r="A780" s="66"/>
      <c r="D780" s="66"/>
      <c r="E780" s="66"/>
      <c r="F780" s="66"/>
      <c r="G780" s="66"/>
      <c r="H780" s="210"/>
      <c r="K780" s="66"/>
      <c r="O780" s="66"/>
      <c r="P780" s="66"/>
      <c r="Q780" s="66"/>
      <c r="R780" s="66"/>
      <c r="S780" s="66"/>
      <c r="T780" s="111"/>
      <c r="U780" s="66"/>
      <c r="V780" s="66"/>
      <c r="W780" s="66"/>
      <c r="X780" s="66"/>
      <c r="Y780" s="66"/>
      <c r="Z780" s="66"/>
      <c r="AA780" s="66"/>
    </row>
    <row r="781" spans="1:27" s="65" customFormat="1">
      <c r="A781" s="66"/>
      <c r="D781" s="66"/>
      <c r="E781" s="66"/>
      <c r="F781" s="66"/>
      <c r="G781" s="66"/>
      <c r="H781" s="210"/>
      <c r="K781" s="66"/>
      <c r="O781" s="66"/>
      <c r="P781" s="66"/>
      <c r="Q781" s="66"/>
      <c r="R781" s="66"/>
      <c r="S781" s="66"/>
      <c r="T781" s="111"/>
      <c r="U781" s="66"/>
      <c r="V781" s="66"/>
      <c r="W781" s="66"/>
      <c r="X781" s="66"/>
      <c r="Y781" s="66"/>
      <c r="Z781" s="66"/>
      <c r="AA781" s="66"/>
    </row>
    <row r="782" spans="1:27" s="65" customFormat="1">
      <c r="A782" s="66"/>
      <c r="D782" s="66"/>
      <c r="E782" s="66"/>
      <c r="F782" s="66"/>
      <c r="G782" s="66"/>
      <c r="H782" s="210"/>
      <c r="K782" s="66"/>
      <c r="O782" s="66"/>
      <c r="P782" s="66"/>
      <c r="Q782" s="66"/>
      <c r="R782" s="66"/>
      <c r="S782" s="66"/>
      <c r="T782" s="111"/>
      <c r="U782" s="66"/>
      <c r="V782" s="66"/>
      <c r="W782" s="66"/>
      <c r="X782" s="66"/>
      <c r="Y782" s="66"/>
      <c r="Z782" s="66"/>
      <c r="AA782" s="66"/>
    </row>
    <row r="783" spans="1:27" s="65" customFormat="1">
      <c r="A783" s="66"/>
      <c r="D783" s="66"/>
      <c r="E783" s="66"/>
      <c r="F783" s="66"/>
      <c r="G783" s="66"/>
      <c r="H783" s="210"/>
      <c r="K783" s="66"/>
      <c r="O783" s="66"/>
      <c r="P783" s="66"/>
      <c r="Q783" s="66"/>
      <c r="R783" s="66"/>
      <c r="S783" s="66"/>
      <c r="T783" s="111"/>
      <c r="U783" s="66"/>
      <c r="V783" s="66"/>
      <c r="W783" s="66"/>
      <c r="X783" s="66"/>
      <c r="Y783" s="66"/>
      <c r="Z783" s="66"/>
      <c r="AA783" s="66"/>
    </row>
    <row r="784" spans="1:27" s="65" customFormat="1">
      <c r="A784" s="66"/>
      <c r="D784" s="66"/>
      <c r="E784" s="66"/>
      <c r="F784" s="66"/>
      <c r="G784" s="66"/>
      <c r="H784" s="210"/>
      <c r="K784" s="66"/>
      <c r="O784" s="66"/>
      <c r="P784" s="66"/>
      <c r="Q784" s="66"/>
      <c r="R784" s="66"/>
      <c r="S784" s="66"/>
      <c r="T784" s="111"/>
      <c r="U784" s="66"/>
      <c r="V784" s="66"/>
      <c r="W784" s="66"/>
      <c r="X784" s="66"/>
      <c r="Y784" s="66"/>
      <c r="Z784" s="66"/>
      <c r="AA784" s="66"/>
    </row>
    <row r="785" spans="1:27" s="65" customFormat="1">
      <c r="A785" s="66"/>
      <c r="D785" s="66"/>
      <c r="E785" s="66"/>
      <c r="F785" s="66"/>
      <c r="G785" s="66"/>
      <c r="H785" s="210"/>
      <c r="K785" s="66"/>
      <c r="O785" s="66"/>
      <c r="P785" s="66"/>
      <c r="Q785" s="66"/>
      <c r="R785" s="66"/>
      <c r="S785" s="66"/>
      <c r="T785" s="111"/>
      <c r="U785" s="66"/>
      <c r="V785" s="66"/>
      <c r="W785" s="66"/>
      <c r="X785" s="66"/>
      <c r="Y785" s="66"/>
      <c r="Z785" s="66"/>
      <c r="AA785" s="66"/>
    </row>
    <row r="786" spans="1:27" s="65" customFormat="1">
      <c r="A786" s="66"/>
      <c r="D786" s="66"/>
      <c r="E786" s="66"/>
      <c r="F786" s="66"/>
      <c r="G786" s="66"/>
      <c r="H786" s="210"/>
      <c r="K786" s="66"/>
      <c r="O786" s="66"/>
      <c r="P786" s="66"/>
      <c r="Q786" s="66"/>
      <c r="R786" s="66"/>
      <c r="S786" s="66"/>
      <c r="T786" s="111"/>
      <c r="U786" s="66"/>
      <c r="V786" s="66"/>
      <c r="W786" s="66"/>
      <c r="X786" s="66"/>
      <c r="Y786" s="66"/>
      <c r="Z786" s="66"/>
      <c r="AA786" s="66"/>
    </row>
    <row r="787" spans="1:27" s="65" customFormat="1">
      <c r="A787" s="66"/>
      <c r="D787" s="66"/>
      <c r="E787" s="66"/>
      <c r="F787" s="66"/>
      <c r="G787" s="66"/>
      <c r="H787" s="210"/>
      <c r="K787" s="66"/>
      <c r="O787" s="66"/>
      <c r="P787" s="66"/>
      <c r="Q787" s="66"/>
      <c r="R787" s="66"/>
      <c r="S787" s="66"/>
      <c r="T787" s="111"/>
      <c r="U787" s="66"/>
      <c r="V787" s="66"/>
      <c r="W787" s="66"/>
      <c r="X787" s="66"/>
      <c r="Y787" s="66"/>
      <c r="Z787" s="66"/>
      <c r="AA787" s="66"/>
    </row>
    <row r="788" spans="1:27" s="65" customFormat="1">
      <c r="A788" s="66"/>
      <c r="D788" s="66"/>
      <c r="E788" s="66"/>
      <c r="F788" s="66"/>
      <c r="G788" s="66"/>
      <c r="H788" s="210"/>
      <c r="K788" s="66"/>
      <c r="O788" s="66"/>
      <c r="P788" s="66"/>
      <c r="Q788" s="66"/>
      <c r="R788" s="66"/>
      <c r="S788" s="66"/>
      <c r="T788" s="111"/>
      <c r="U788" s="66"/>
      <c r="V788" s="66"/>
      <c r="W788" s="66"/>
      <c r="X788" s="66"/>
      <c r="Y788" s="66"/>
      <c r="Z788" s="66"/>
      <c r="AA788" s="66"/>
    </row>
    <row r="789" spans="1:27" s="65" customFormat="1">
      <c r="A789" s="66"/>
      <c r="D789" s="66"/>
      <c r="E789" s="66"/>
      <c r="F789" s="66"/>
      <c r="G789" s="66"/>
      <c r="H789" s="210"/>
      <c r="K789" s="66"/>
      <c r="O789" s="66"/>
      <c r="P789" s="66"/>
      <c r="Q789" s="66"/>
      <c r="R789" s="66"/>
      <c r="S789" s="66"/>
      <c r="T789" s="111"/>
      <c r="U789" s="66"/>
      <c r="V789" s="66"/>
      <c r="W789" s="66"/>
      <c r="X789" s="66"/>
      <c r="Y789" s="66"/>
      <c r="Z789" s="66"/>
      <c r="AA789" s="66"/>
    </row>
    <row r="790" spans="1:27" s="65" customFormat="1">
      <c r="A790" s="66"/>
      <c r="D790" s="66"/>
      <c r="E790" s="66"/>
      <c r="F790" s="66"/>
      <c r="G790" s="66"/>
      <c r="H790" s="210"/>
      <c r="K790" s="66"/>
      <c r="O790" s="66"/>
      <c r="P790" s="66"/>
      <c r="Q790" s="66"/>
      <c r="R790" s="66"/>
      <c r="S790" s="66"/>
      <c r="T790" s="111"/>
      <c r="U790" s="66"/>
      <c r="V790" s="66"/>
      <c r="W790" s="66"/>
      <c r="X790" s="66"/>
      <c r="Y790" s="66"/>
      <c r="Z790" s="66"/>
      <c r="AA790" s="66"/>
    </row>
    <row r="791" spans="1:27" s="65" customFormat="1">
      <c r="A791" s="66"/>
      <c r="D791" s="66"/>
      <c r="E791" s="66"/>
      <c r="F791" s="66"/>
      <c r="G791" s="66"/>
      <c r="H791" s="210"/>
      <c r="K791" s="66"/>
      <c r="O791" s="66"/>
      <c r="P791" s="66"/>
      <c r="Q791" s="66"/>
      <c r="R791" s="66"/>
      <c r="S791" s="66"/>
      <c r="T791" s="111"/>
      <c r="U791" s="66"/>
      <c r="V791" s="66"/>
      <c r="W791" s="66"/>
      <c r="X791" s="66"/>
      <c r="Y791" s="66"/>
      <c r="Z791" s="66"/>
      <c r="AA791" s="66"/>
    </row>
    <row r="792" spans="1:27" s="65" customFormat="1">
      <c r="A792" s="66"/>
      <c r="D792" s="66"/>
      <c r="E792" s="66"/>
      <c r="F792" s="66"/>
      <c r="G792" s="66"/>
      <c r="H792" s="210"/>
      <c r="K792" s="66"/>
      <c r="O792" s="66"/>
      <c r="P792" s="66"/>
      <c r="Q792" s="66"/>
      <c r="R792" s="66"/>
      <c r="S792" s="66"/>
      <c r="T792" s="111"/>
      <c r="U792" s="66"/>
      <c r="V792" s="66"/>
      <c r="W792" s="66"/>
      <c r="X792" s="66"/>
      <c r="Y792" s="66"/>
      <c r="Z792" s="66"/>
      <c r="AA792" s="66"/>
    </row>
    <row r="793" spans="1:27" s="65" customFormat="1">
      <c r="A793" s="66"/>
      <c r="D793" s="66"/>
      <c r="E793" s="66"/>
      <c r="F793" s="66"/>
      <c r="G793" s="66"/>
      <c r="H793" s="210"/>
      <c r="K793" s="66"/>
      <c r="O793" s="66"/>
      <c r="P793" s="66"/>
      <c r="Q793" s="66"/>
      <c r="R793" s="66"/>
      <c r="S793" s="66"/>
      <c r="T793" s="111"/>
      <c r="U793" s="66"/>
      <c r="V793" s="66"/>
      <c r="W793" s="66"/>
      <c r="X793" s="66"/>
      <c r="Y793" s="66"/>
      <c r="Z793" s="66"/>
      <c r="AA793" s="66"/>
    </row>
    <row r="794" spans="1:27" s="65" customFormat="1">
      <c r="A794" s="66"/>
      <c r="D794" s="66"/>
      <c r="E794" s="66"/>
      <c r="F794" s="66"/>
      <c r="G794" s="66"/>
      <c r="H794" s="210"/>
      <c r="K794" s="66"/>
      <c r="O794" s="66"/>
      <c r="P794" s="66"/>
      <c r="Q794" s="66"/>
      <c r="R794" s="66"/>
      <c r="S794" s="66"/>
      <c r="T794" s="111"/>
      <c r="U794" s="66"/>
      <c r="V794" s="66"/>
      <c r="W794" s="66"/>
      <c r="X794" s="66"/>
      <c r="Y794" s="66"/>
      <c r="Z794" s="66"/>
      <c r="AA794" s="66"/>
    </row>
    <row r="795" spans="1:27" s="65" customFormat="1">
      <c r="A795" s="66"/>
      <c r="D795" s="66"/>
      <c r="E795" s="66"/>
      <c r="F795" s="66"/>
      <c r="G795" s="66"/>
      <c r="H795" s="210"/>
      <c r="K795" s="66"/>
      <c r="O795" s="66"/>
      <c r="P795" s="66"/>
      <c r="Q795" s="66"/>
      <c r="R795" s="66"/>
      <c r="S795" s="66"/>
      <c r="T795" s="111"/>
      <c r="U795" s="66"/>
      <c r="V795" s="66"/>
      <c r="W795" s="66"/>
      <c r="X795" s="66"/>
      <c r="Y795" s="66"/>
      <c r="Z795" s="66"/>
      <c r="AA795" s="66"/>
    </row>
    <row r="796" spans="1:27" s="65" customFormat="1">
      <c r="A796" s="66"/>
      <c r="D796" s="66"/>
      <c r="E796" s="66"/>
      <c r="F796" s="66"/>
      <c r="G796" s="66"/>
      <c r="H796" s="210"/>
      <c r="K796" s="66"/>
      <c r="O796" s="66"/>
      <c r="P796" s="66"/>
      <c r="Q796" s="66"/>
      <c r="R796" s="66"/>
      <c r="S796" s="66"/>
      <c r="T796" s="111"/>
      <c r="U796" s="66"/>
      <c r="V796" s="66"/>
      <c r="W796" s="66"/>
      <c r="X796" s="66"/>
      <c r="Y796" s="66"/>
      <c r="Z796" s="66"/>
      <c r="AA796" s="66"/>
    </row>
    <row r="797" spans="1:27" s="65" customFormat="1">
      <c r="A797" s="66"/>
      <c r="D797" s="66"/>
      <c r="E797" s="66"/>
      <c r="F797" s="66"/>
      <c r="G797" s="66"/>
      <c r="H797" s="210"/>
      <c r="K797" s="66"/>
      <c r="O797" s="66"/>
      <c r="P797" s="66"/>
      <c r="Q797" s="66"/>
      <c r="R797" s="66"/>
      <c r="S797" s="66"/>
      <c r="T797" s="111"/>
      <c r="U797" s="66"/>
      <c r="V797" s="66"/>
      <c r="W797" s="66"/>
      <c r="X797" s="66"/>
      <c r="Y797" s="66"/>
      <c r="Z797" s="66"/>
      <c r="AA797" s="66"/>
    </row>
    <row r="798" spans="1:27" s="65" customFormat="1">
      <c r="A798" s="66"/>
      <c r="D798" s="66"/>
      <c r="E798" s="66"/>
      <c r="F798" s="66"/>
      <c r="G798" s="66"/>
      <c r="H798" s="210"/>
      <c r="K798" s="66"/>
      <c r="O798" s="66"/>
      <c r="P798" s="66"/>
      <c r="Q798" s="66"/>
      <c r="R798" s="66"/>
      <c r="S798" s="66"/>
      <c r="T798" s="111"/>
      <c r="U798" s="66"/>
      <c r="V798" s="66"/>
      <c r="W798" s="66"/>
      <c r="X798" s="66"/>
      <c r="Y798" s="66"/>
      <c r="Z798" s="66"/>
      <c r="AA798" s="66"/>
    </row>
    <row r="799" spans="1:27" s="65" customFormat="1">
      <c r="A799" s="66"/>
      <c r="D799" s="66"/>
      <c r="E799" s="66"/>
      <c r="F799" s="66"/>
      <c r="G799" s="66"/>
      <c r="H799" s="210"/>
      <c r="K799" s="66"/>
      <c r="O799" s="66"/>
      <c r="P799" s="66"/>
      <c r="Q799" s="66"/>
      <c r="R799" s="66"/>
      <c r="S799" s="66"/>
      <c r="T799" s="111"/>
      <c r="U799" s="66"/>
      <c r="V799" s="66"/>
      <c r="W799" s="66"/>
      <c r="X799" s="66"/>
      <c r="Y799" s="66"/>
      <c r="Z799" s="66"/>
      <c r="AA799" s="66"/>
    </row>
    <row r="800" spans="1:27" s="65" customFormat="1">
      <c r="A800" s="66"/>
      <c r="D800" s="66"/>
      <c r="E800" s="66"/>
      <c r="F800" s="66"/>
      <c r="G800" s="66"/>
      <c r="H800" s="210"/>
      <c r="K800" s="66"/>
      <c r="O800" s="66"/>
      <c r="P800" s="66"/>
      <c r="Q800" s="66"/>
      <c r="R800" s="66"/>
      <c r="S800" s="66"/>
      <c r="T800" s="111"/>
      <c r="U800" s="66"/>
      <c r="V800" s="66"/>
      <c r="W800" s="66"/>
      <c r="X800" s="66"/>
      <c r="Y800" s="66"/>
      <c r="Z800" s="66"/>
      <c r="AA800" s="66"/>
    </row>
    <row r="801" spans="1:27" s="65" customFormat="1">
      <c r="A801" s="66"/>
      <c r="D801" s="66"/>
      <c r="E801" s="66"/>
      <c r="F801" s="66"/>
      <c r="G801" s="66"/>
      <c r="H801" s="210"/>
      <c r="K801" s="66"/>
      <c r="O801" s="66"/>
      <c r="P801" s="66"/>
      <c r="Q801" s="66"/>
      <c r="R801" s="66"/>
      <c r="S801" s="66"/>
      <c r="T801" s="111"/>
      <c r="U801" s="66"/>
      <c r="V801" s="66"/>
      <c r="W801" s="66"/>
      <c r="X801" s="66"/>
      <c r="Y801" s="66"/>
      <c r="Z801" s="66"/>
      <c r="AA801" s="66"/>
    </row>
    <row r="802" spans="1:27" s="65" customFormat="1">
      <c r="A802" s="66"/>
      <c r="D802" s="66"/>
      <c r="E802" s="66"/>
      <c r="F802" s="66"/>
      <c r="G802" s="66"/>
      <c r="H802" s="210"/>
      <c r="K802" s="66"/>
      <c r="O802" s="66"/>
      <c r="P802" s="66"/>
      <c r="Q802" s="66"/>
      <c r="R802" s="66"/>
      <c r="S802" s="66"/>
      <c r="T802" s="111"/>
      <c r="U802" s="66"/>
      <c r="V802" s="66"/>
      <c r="W802" s="66"/>
      <c r="X802" s="66"/>
      <c r="Y802" s="66"/>
      <c r="Z802" s="66"/>
      <c r="AA802" s="66"/>
    </row>
    <row r="803" spans="1:27" s="65" customFormat="1">
      <c r="A803" s="66"/>
      <c r="D803" s="66"/>
      <c r="E803" s="66"/>
      <c r="F803" s="66"/>
      <c r="G803" s="66"/>
      <c r="H803" s="210"/>
      <c r="K803" s="66"/>
      <c r="O803" s="66"/>
      <c r="P803" s="66"/>
      <c r="Q803" s="66"/>
      <c r="R803" s="66"/>
      <c r="S803" s="66"/>
      <c r="T803" s="111"/>
      <c r="U803" s="66"/>
      <c r="V803" s="66"/>
      <c r="W803" s="66"/>
      <c r="X803" s="66"/>
      <c r="Y803" s="66"/>
      <c r="Z803" s="66"/>
      <c r="AA803" s="66"/>
    </row>
    <row r="804" spans="1:27" s="65" customFormat="1">
      <c r="A804" s="66"/>
      <c r="D804" s="66"/>
      <c r="E804" s="66"/>
      <c r="F804" s="66"/>
      <c r="G804" s="66"/>
      <c r="H804" s="210"/>
      <c r="K804" s="66"/>
      <c r="O804" s="66"/>
      <c r="P804" s="66"/>
      <c r="Q804" s="66"/>
      <c r="R804" s="66"/>
      <c r="S804" s="66"/>
      <c r="T804" s="111"/>
      <c r="U804" s="66"/>
      <c r="V804" s="66"/>
      <c r="W804" s="66"/>
      <c r="X804" s="66"/>
      <c r="Y804" s="66"/>
      <c r="Z804" s="66"/>
      <c r="AA804" s="66"/>
    </row>
    <row r="805" spans="1:27" s="65" customFormat="1">
      <c r="A805" s="66"/>
      <c r="D805" s="66"/>
      <c r="E805" s="66"/>
      <c r="F805" s="66"/>
      <c r="G805" s="66"/>
      <c r="H805" s="210"/>
      <c r="K805" s="66"/>
      <c r="O805" s="66"/>
      <c r="P805" s="66"/>
      <c r="Q805" s="66"/>
      <c r="R805" s="66"/>
      <c r="S805" s="66"/>
      <c r="T805" s="111"/>
      <c r="U805" s="66"/>
      <c r="V805" s="66"/>
      <c r="W805" s="66"/>
      <c r="X805" s="66"/>
      <c r="Y805" s="66"/>
      <c r="Z805" s="66"/>
      <c r="AA805" s="66"/>
    </row>
    <row r="806" spans="1:27" s="65" customFormat="1">
      <c r="A806" s="66"/>
      <c r="D806" s="66"/>
      <c r="E806" s="66"/>
      <c r="F806" s="66"/>
      <c r="G806" s="66"/>
      <c r="H806" s="210"/>
      <c r="K806" s="66"/>
      <c r="O806" s="66"/>
      <c r="P806" s="66"/>
      <c r="Q806" s="66"/>
      <c r="R806" s="66"/>
      <c r="S806" s="66"/>
      <c r="T806" s="111"/>
      <c r="U806" s="66"/>
      <c r="V806" s="66"/>
      <c r="W806" s="66"/>
      <c r="X806" s="66"/>
      <c r="Y806" s="66"/>
      <c r="Z806" s="66"/>
      <c r="AA806" s="66"/>
    </row>
    <row r="807" spans="1:27" s="65" customFormat="1">
      <c r="A807" s="66"/>
      <c r="D807" s="66"/>
      <c r="E807" s="66"/>
      <c r="F807" s="66"/>
      <c r="G807" s="66"/>
      <c r="H807" s="210"/>
      <c r="K807" s="66"/>
      <c r="O807" s="66"/>
      <c r="P807" s="66"/>
      <c r="Q807" s="66"/>
      <c r="R807" s="66"/>
      <c r="S807" s="66"/>
      <c r="T807" s="111"/>
      <c r="U807" s="66"/>
      <c r="V807" s="66"/>
      <c r="W807" s="66"/>
      <c r="X807" s="66"/>
      <c r="Y807" s="66"/>
      <c r="Z807" s="66"/>
      <c r="AA807" s="66"/>
    </row>
    <row r="808" spans="1:27" s="65" customFormat="1">
      <c r="A808" s="66"/>
      <c r="D808" s="66"/>
      <c r="E808" s="66"/>
      <c r="F808" s="66"/>
      <c r="G808" s="66"/>
      <c r="H808" s="210"/>
      <c r="K808" s="66"/>
      <c r="O808" s="66"/>
      <c r="P808" s="66"/>
      <c r="Q808" s="66"/>
      <c r="R808" s="66"/>
      <c r="S808" s="66"/>
      <c r="T808" s="111"/>
      <c r="U808" s="66"/>
      <c r="V808" s="66"/>
      <c r="W808" s="66"/>
      <c r="X808" s="66"/>
      <c r="Y808" s="66"/>
      <c r="Z808" s="66"/>
      <c r="AA808" s="66"/>
    </row>
    <row r="809" spans="1:27" s="65" customFormat="1">
      <c r="A809" s="66"/>
      <c r="D809" s="66"/>
      <c r="E809" s="66"/>
      <c r="F809" s="66"/>
      <c r="G809" s="66"/>
      <c r="H809" s="210"/>
      <c r="K809" s="66"/>
      <c r="O809" s="66"/>
      <c r="P809" s="66"/>
      <c r="Q809" s="66"/>
      <c r="R809" s="66"/>
      <c r="S809" s="66"/>
      <c r="T809" s="111"/>
      <c r="U809" s="66"/>
      <c r="V809" s="66"/>
      <c r="W809" s="66"/>
      <c r="X809" s="66"/>
      <c r="Y809" s="66"/>
      <c r="Z809" s="66"/>
      <c r="AA809" s="66"/>
    </row>
    <row r="810" spans="1:27" s="65" customFormat="1">
      <c r="A810" s="66"/>
      <c r="D810" s="66"/>
      <c r="E810" s="66"/>
      <c r="F810" s="66"/>
      <c r="G810" s="66"/>
      <c r="H810" s="210"/>
      <c r="K810" s="66"/>
      <c r="O810" s="66"/>
      <c r="P810" s="66"/>
      <c r="Q810" s="66"/>
      <c r="R810" s="66"/>
      <c r="S810" s="66"/>
      <c r="T810" s="111"/>
      <c r="U810" s="66"/>
      <c r="V810" s="66"/>
      <c r="W810" s="66"/>
      <c r="X810" s="66"/>
      <c r="Y810" s="66"/>
      <c r="Z810" s="66"/>
      <c r="AA810" s="66"/>
    </row>
    <row r="811" spans="1:27" s="65" customFormat="1">
      <c r="A811" s="66"/>
      <c r="D811" s="66"/>
      <c r="E811" s="66"/>
      <c r="F811" s="66"/>
      <c r="G811" s="66"/>
      <c r="H811" s="210"/>
      <c r="K811" s="66"/>
      <c r="O811" s="66"/>
      <c r="P811" s="66"/>
      <c r="Q811" s="66"/>
      <c r="R811" s="66"/>
      <c r="S811" s="66"/>
      <c r="T811" s="111"/>
      <c r="U811" s="66"/>
      <c r="V811" s="66"/>
      <c r="W811" s="66"/>
      <c r="X811" s="66"/>
      <c r="Y811" s="66"/>
      <c r="Z811" s="66"/>
      <c r="AA811" s="66"/>
    </row>
    <row r="812" spans="1:27" s="65" customFormat="1">
      <c r="A812" s="66"/>
      <c r="D812" s="66"/>
      <c r="E812" s="66"/>
      <c r="F812" s="66"/>
      <c r="G812" s="66"/>
      <c r="H812" s="210"/>
      <c r="K812" s="66"/>
      <c r="O812" s="66"/>
      <c r="P812" s="66"/>
      <c r="Q812" s="66"/>
      <c r="R812" s="66"/>
      <c r="S812" s="66"/>
      <c r="T812" s="111"/>
      <c r="U812" s="66"/>
      <c r="V812" s="66"/>
      <c r="W812" s="66"/>
      <c r="X812" s="66"/>
      <c r="Y812" s="66"/>
      <c r="Z812" s="66"/>
      <c r="AA812" s="66"/>
    </row>
    <row r="813" spans="1:27" s="65" customFormat="1">
      <c r="A813" s="66"/>
      <c r="D813" s="66"/>
      <c r="E813" s="66"/>
      <c r="F813" s="66"/>
      <c r="G813" s="66"/>
      <c r="H813" s="210"/>
      <c r="K813" s="66"/>
      <c r="O813" s="66"/>
      <c r="P813" s="66"/>
      <c r="Q813" s="66"/>
      <c r="R813" s="66"/>
      <c r="S813" s="66"/>
      <c r="T813" s="111"/>
      <c r="U813" s="66"/>
      <c r="V813" s="66"/>
      <c r="W813" s="66"/>
      <c r="X813" s="66"/>
      <c r="Y813" s="66"/>
      <c r="Z813" s="66"/>
      <c r="AA813" s="66"/>
    </row>
    <row r="814" spans="1:27" s="65" customFormat="1">
      <c r="A814" s="66"/>
      <c r="D814" s="66"/>
      <c r="E814" s="66"/>
      <c r="F814" s="66"/>
      <c r="G814" s="66"/>
      <c r="H814" s="210"/>
      <c r="K814" s="66"/>
      <c r="O814" s="66"/>
      <c r="P814" s="66"/>
      <c r="Q814" s="66"/>
      <c r="R814" s="66"/>
      <c r="S814" s="66"/>
      <c r="T814" s="111"/>
      <c r="U814" s="66"/>
      <c r="V814" s="66"/>
      <c r="W814" s="66"/>
      <c r="X814" s="66"/>
      <c r="Y814" s="66"/>
      <c r="Z814" s="66"/>
      <c r="AA814" s="66"/>
    </row>
    <row r="815" spans="1:27" s="65" customFormat="1">
      <c r="A815" s="66"/>
      <c r="D815" s="66"/>
      <c r="E815" s="66"/>
      <c r="F815" s="66"/>
      <c r="G815" s="66"/>
      <c r="H815" s="210"/>
      <c r="K815" s="66"/>
      <c r="O815" s="66"/>
      <c r="P815" s="66"/>
      <c r="Q815" s="66"/>
      <c r="R815" s="66"/>
      <c r="S815" s="66"/>
      <c r="T815" s="111"/>
      <c r="U815" s="66"/>
      <c r="V815" s="66"/>
      <c r="W815" s="66"/>
      <c r="X815" s="66"/>
      <c r="Y815" s="66"/>
      <c r="Z815" s="66"/>
      <c r="AA815" s="66"/>
    </row>
    <row r="816" spans="1:27" s="65" customFormat="1">
      <c r="A816" s="66"/>
      <c r="D816" s="66"/>
      <c r="E816" s="66"/>
      <c r="F816" s="66"/>
      <c r="G816" s="66"/>
      <c r="H816" s="210"/>
      <c r="K816" s="66"/>
      <c r="O816" s="66"/>
      <c r="P816" s="66"/>
      <c r="Q816" s="66"/>
      <c r="R816" s="66"/>
      <c r="S816" s="66"/>
      <c r="T816" s="111"/>
      <c r="U816" s="66"/>
      <c r="V816" s="66"/>
      <c r="W816" s="66"/>
      <c r="X816" s="66"/>
      <c r="Y816" s="66"/>
      <c r="Z816" s="66"/>
      <c r="AA816" s="66"/>
    </row>
    <row r="817" spans="1:27" s="65" customFormat="1">
      <c r="A817" s="66"/>
      <c r="D817" s="66"/>
      <c r="E817" s="66"/>
      <c r="F817" s="66"/>
      <c r="G817" s="66"/>
      <c r="H817" s="210"/>
      <c r="K817" s="66"/>
      <c r="O817" s="66"/>
      <c r="P817" s="66"/>
      <c r="Q817" s="66"/>
      <c r="R817" s="66"/>
      <c r="S817" s="66"/>
      <c r="T817" s="111"/>
      <c r="U817" s="66"/>
      <c r="V817" s="66"/>
      <c r="W817" s="66"/>
      <c r="X817" s="66"/>
      <c r="Y817" s="66"/>
      <c r="Z817" s="66"/>
      <c r="AA817" s="66"/>
    </row>
    <row r="818" spans="1:27" s="65" customFormat="1">
      <c r="A818" s="66"/>
      <c r="D818" s="66"/>
      <c r="E818" s="66"/>
      <c r="F818" s="66"/>
      <c r="G818" s="66"/>
      <c r="H818" s="210"/>
      <c r="K818" s="66"/>
      <c r="O818" s="66"/>
      <c r="P818" s="66"/>
      <c r="Q818" s="66"/>
      <c r="R818" s="66"/>
      <c r="S818" s="66"/>
      <c r="T818" s="111"/>
      <c r="U818" s="66"/>
      <c r="V818" s="66"/>
      <c r="W818" s="66"/>
      <c r="X818" s="66"/>
      <c r="Y818" s="66"/>
      <c r="Z818" s="66"/>
      <c r="AA818" s="66"/>
    </row>
    <row r="819" spans="1:27" s="65" customFormat="1">
      <c r="A819" s="66"/>
      <c r="D819" s="66"/>
      <c r="E819" s="66"/>
      <c r="F819" s="66"/>
      <c r="G819" s="66"/>
      <c r="H819" s="210"/>
      <c r="K819" s="66"/>
      <c r="O819" s="66"/>
      <c r="P819" s="66"/>
      <c r="Q819" s="66"/>
      <c r="R819" s="66"/>
      <c r="S819" s="66"/>
      <c r="T819" s="111"/>
      <c r="U819" s="66"/>
      <c r="V819" s="66"/>
      <c r="W819" s="66"/>
      <c r="X819" s="66"/>
      <c r="Y819" s="66"/>
      <c r="Z819" s="66"/>
      <c r="AA819" s="66"/>
    </row>
    <row r="820" spans="1:27" s="65" customFormat="1">
      <c r="A820" s="66"/>
      <c r="D820" s="66"/>
      <c r="E820" s="66"/>
      <c r="F820" s="66"/>
      <c r="G820" s="66"/>
      <c r="H820" s="210"/>
      <c r="K820" s="66"/>
      <c r="O820" s="66"/>
      <c r="P820" s="66"/>
      <c r="Q820" s="66"/>
      <c r="R820" s="66"/>
      <c r="S820" s="66"/>
      <c r="T820" s="111"/>
      <c r="U820" s="66"/>
      <c r="V820" s="66"/>
      <c r="W820" s="66"/>
      <c r="X820" s="66"/>
      <c r="Y820" s="66"/>
      <c r="Z820" s="66"/>
      <c r="AA820" s="66"/>
    </row>
    <row r="821" spans="1:27" s="65" customFormat="1">
      <c r="A821" s="66"/>
      <c r="D821" s="66"/>
      <c r="E821" s="66"/>
      <c r="F821" s="66"/>
      <c r="G821" s="66"/>
      <c r="H821" s="210"/>
      <c r="K821" s="66"/>
      <c r="O821" s="66"/>
      <c r="P821" s="66"/>
      <c r="Q821" s="66"/>
      <c r="R821" s="66"/>
      <c r="S821" s="66"/>
      <c r="T821" s="111"/>
      <c r="U821" s="66"/>
      <c r="V821" s="66"/>
      <c r="W821" s="66"/>
      <c r="X821" s="66"/>
      <c r="Y821" s="66"/>
      <c r="Z821" s="66"/>
      <c r="AA821" s="66"/>
    </row>
    <row r="822" spans="1:27" s="65" customFormat="1">
      <c r="A822" s="66"/>
      <c r="D822" s="66"/>
      <c r="E822" s="66"/>
      <c r="F822" s="66"/>
      <c r="G822" s="66"/>
      <c r="H822" s="210"/>
      <c r="K822" s="66"/>
      <c r="O822" s="66"/>
      <c r="P822" s="66"/>
      <c r="Q822" s="66"/>
      <c r="R822" s="66"/>
      <c r="S822" s="66"/>
      <c r="T822" s="111"/>
      <c r="U822" s="66"/>
      <c r="V822" s="66"/>
      <c r="W822" s="66"/>
      <c r="X822" s="66"/>
      <c r="Y822" s="66"/>
      <c r="Z822" s="66"/>
      <c r="AA822" s="66"/>
    </row>
    <row r="823" spans="1:27" s="65" customFormat="1">
      <c r="A823" s="66"/>
      <c r="D823" s="66"/>
      <c r="E823" s="66"/>
      <c r="F823" s="66"/>
      <c r="G823" s="66"/>
      <c r="H823" s="210"/>
      <c r="K823" s="66"/>
      <c r="O823" s="66"/>
      <c r="P823" s="66"/>
      <c r="Q823" s="66"/>
      <c r="R823" s="66"/>
      <c r="S823" s="66"/>
      <c r="T823" s="111"/>
      <c r="U823" s="66"/>
      <c r="V823" s="66"/>
      <c r="W823" s="66"/>
      <c r="X823" s="66"/>
      <c r="Y823" s="66"/>
      <c r="Z823" s="66"/>
      <c r="AA823" s="66"/>
    </row>
    <row r="824" spans="1:27" s="65" customFormat="1">
      <c r="A824" s="66"/>
      <c r="D824" s="66"/>
      <c r="E824" s="66"/>
      <c r="F824" s="66"/>
      <c r="G824" s="66"/>
      <c r="H824" s="210"/>
      <c r="K824" s="66"/>
      <c r="O824" s="66"/>
      <c r="P824" s="66"/>
      <c r="Q824" s="66"/>
      <c r="R824" s="66"/>
      <c r="S824" s="66"/>
      <c r="T824" s="111"/>
      <c r="U824" s="66"/>
      <c r="V824" s="66"/>
      <c r="W824" s="66"/>
      <c r="X824" s="66"/>
      <c r="Y824" s="66"/>
      <c r="Z824" s="66"/>
      <c r="AA824" s="66"/>
    </row>
    <row r="825" spans="1:27" s="65" customFormat="1">
      <c r="A825" s="66"/>
      <c r="D825" s="66"/>
      <c r="E825" s="66"/>
      <c r="F825" s="66"/>
      <c r="G825" s="66"/>
      <c r="H825" s="210"/>
      <c r="K825" s="66"/>
      <c r="O825" s="66"/>
      <c r="P825" s="66"/>
      <c r="Q825" s="66"/>
      <c r="R825" s="66"/>
      <c r="S825" s="66"/>
      <c r="T825" s="111"/>
      <c r="U825" s="66"/>
      <c r="V825" s="66"/>
      <c r="W825" s="66"/>
      <c r="X825" s="66"/>
      <c r="Y825" s="66"/>
      <c r="Z825" s="66"/>
      <c r="AA825" s="66"/>
    </row>
    <row r="826" spans="1:27" s="65" customFormat="1">
      <c r="A826" s="66"/>
      <c r="D826" s="66"/>
      <c r="E826" s="66"/>
      <c r="F826" s="66"/>
      <c r="G826" s="66"/>
      <c r="H826" s="210"/>
      <c r="K826" s="66"/>
      <c r="O826" s="66"/>
      <c r="P826" s="66"/>
      <c r="Q826" s="66"/>
      <c r="R826" s="66"/>
      <c r="S826" s="66"/>
      <c r="T826" s="111"/>
      <c r="U826" s="66"/>
      <c r="V826" s="66"/>
      <c r="W826" s="66"/>
      <c r="X826" s="66"/>
      <c r="Y826" s="66"/>
      <c r="Z826" s="66"/>
      <c r="AA826" s="66"/>
    </row>
    <row r="827" spans="1:27" s="65" customFormat="1">
      <c r="A827" s="66"/>
      <c r="D827" s="66"/>
      <c r="E827" s="66"/>
      <c r="F827" s="66"/>
      <c r="G827" s="66"/>
      <c r="H827" s="210"/>
      <c r="K827" s="66"/>
      <c r="O827" s="66"/>
      <c r="P827" s="66"/>
      <c r="Q827" s="66"/>
      <c r="R827" s="66"/>
      <c r="S827" s="66"/>
      <c r="T827" s="111"/>
      <c r="U827" s="66"/>
      <c r="V827" s="66"/>
      <c r="W827" s="66"/>
      <c r="X827" s="66"/>
      <c r="Y827" s="66"/>
      <c r="Z827" s="66"/>
      <c r="AA827" s="66"/>
    </row>
    <row r="828" spans="1:27" s="65" customFormat="1">
      <c r="A828" s="66"/>
      <c r="D828" s="66"/>
      <c r="E828" s="66"/>
      <c r="F828" s="66"/>
      <c r="G828" s="66"/>
      <c r="H828" s="210"/>
      <c r="K828" s="66"/>
      <c r="O828" s="66"/>
      <c r="P828" s="66"/>
      <c r="Q828" s="66"/>
      <c r="R828" s="66"/>
      <c r="S828" s="66"/>
      <c r="T828" s="111"/>
      <c r="U828" s="66"/>
      <c r="V828" s="66"/>
      <c r="W828" s="66"/>
      <c r="X828" s="66"/>
      <c r="Y828" s="66"/>
      <c r="Z828" s="66"/>
      <c r="AA828" s="66"/>
    </row>
    <row r="829" spans="1:27" s="65" customFormat="1">
      <c r="A829" s="66"/>
      <c r="D829" s="66"/>
      <c r="E829" s="66"/>
      <c r="F829" s="66"/>
      <c r="G829" s="66"/>
      <c r="H829" s="210"/>
      <c r="K829" s="66"/>
      <c r="O829" s="66"/>
      <c r="P829" s="66"/>
      <c r="Q829" s="66"/>
      <c r="R829" s="66"/>
      <c r="S829" s="66"/>
      <c r="T829" s="111"/>
      <c r="U829" s="66"/>
      <c r="V829" s="66"/>
      <c r="W829" s="66"/>
      <c r="X829" s="66"/>
      <c r="Y829" s="66"/>
      <c r="Z829" s="66"/>
      <c r="AA829" s="66"/>
    </row>
    <row r="830" spans="1:27" s="65" customFormat="1">
      <c r="A830" s="66"/>
      <c r="D830" s="66"/>
      <c r="E830" s="66"/>
      <c r="F830" s="66"/>
      <c r="G830" s="66"/>
      <c r="H830" s="210"/>
      <c r="K830" s="66"/>
      <c r="O830" s="66"/>
      <c r="P830" s="66"/>
      <c r="Q830" s="66"/>
      <c r="R830" s="66"/>
      <c r="S830" s="66"/>
      <c r="T830" s="111"/>
      <c r="U830" s="66"/>
      <c r="V830" s="66"/>
      <c r="W830" s="66"/>
      <c r="X830" s="66"/>
      <c r="Y830" s="66"/>
      <c r="Z830" s="66"/>
      <c r="AA830" s="66"/>
    </row>
    <row r="831" spans="1:27" s="65" customFormat="1">
      <c r="A831" s="66"/>
      <c r="D831" s="66"/>
      <c r="E831" s="66"/>
      <c r="F831" s="66"/>
      <c r="G831" s="66"/>
      <c r="H831" s="210"/>
      <c r="K831" s="66"/>
      <c r="O831" s="66"/>
      <c r="P831" s="66"/>
      <c r="Q831" s="66"/>
      <c r="R831" s="66"/>
      <c r="S831" s="66"/>
      <c r="T831" s="111"/>
      <c r="U831" s="66"/>
      <c r="V831" s="66"/>
      <c r="W831" s="66"/>
      <c r="X831" s="66"/>
      <c r="Y831" s="66"/>
      <c r="Z831" s="66"/>
      <c r="AA831" s="66"/>
    </row>
    <row r="832" spans="1:27" s="65" customFormat="1">
      <c r="A832" s="66"/>
      <c r="D832" s="66"/>
      <c r="E832" s="66"/>
      <c r="F832" s="66"/>
      <c r="G832" s="66"/>
      <c r="H832" s="210"/>
      <c r="K832" s="66"/>
      <c r="O832" s="66"/>
      <c r="P832" s="66"/>
      <c r="Q832" s="66"/>
      <c r="R832" s="66"/>
      <c r="S832" s="66"/>
      <c r="T832" s="111"/>
      <c r="U832" s="66"/>
      <c r="V832" s="66"/>
      <c r="W832" s="66"/>
      <c r="X832" s="66"/>
      <c r="Y832" s="66"/>
      <c r="Z832" s="66"/>
      <c r="AA832" s="66"/>
    </row>
    <row r="833" spans="1:27" s="65" customFormat="1">
      <c r="A833" s="66"/>
      <c r="D833" s="66"/>
      <c r="E833" s="66"/>
      <c r="F833" s="66"/>
      <c r="G833" s="66"/>
      <c r="H833" s="210"/>
      <c r="K833" s="66"/>
      <c r="O833" s="66"/>
      <c r="P833" s="66"/>
      <c r="Q833" s="66"/>
      <c r="R833" s="66"/>
      <c r="S833" s="66"/>
      <c r="T833" s="111"/>
      <c r="U833" s="66"/>
      <c r="V833" s="66"/>
      <c r="W833" s="66"/>
      <c r="X833" s="66"/>
      <c r="Y833" s="66"/>
      <c r="Z833" s="66"/>
      <c r="AA833" s="66"/>
    </row>
    <row r="834" spans="1:27" s="65" customFormat="1">
      <c r="A834" s="66"/>
      <c r="D834" s="66"/>
      <c r="E834" s="66"/>
      <c r="F834" s="66"/>
      <c r="G834" s="66"/>
      <c r="H834" s="210"/>
      <c r="K834" s="66"/>
      <c r="O834" s="66"/>
      <c r="P834" s="66"/>
      <c r="Q834" s="66"/>
      <c r="R834" s="66"/>
      <c r="S834" s="66"/>
      <c r="T834" s="111"/>
      <c r="U834" s="66"/>
      <c r="V834" s="66"/>
      <c r="W834" s="66"/>
      <c r="X834" s="66"/>
      <c r="Y834" s="66"/>
      <c r="Z834" s="66"/>
      <c r="AA834" s="66"/>
    </row>
    <row r="835" spans="1:27" s="65" customFormat="1">
      <c r="A835" s="66"/>
      <c r="D835" s="66"/>
      <c r="E835" s="66"/>
      <c r="F835" s="66"/>
      <c r="G835" s="66"/>
      <c r="H835" s="210"/>
      <c r="K835" s="66"/>
      <c r="O835" s="66"/>
      <c r="P835" s="66"/>
      <c r="Q835" s="66"/>
      <c r="R835" s="66"/>
      <c r="S835" s="66"/>
      <c r="T835" s="111"/>
      <c r="U835" s="66"/>
      <c r="V835" s="66"/>
      <c r="W835" s="66"/>
      <c r="X835" s="66"/>
      <c r="Y835" s="66"/>
      <c r="Z835" s="66"/>
      <c r="AA835" s="66"/>
    </row>
    <row r="836" spans="1:27" s="65" customFormat="1">
      <c r="A836" s="66"/>
      <c r="D836" s="66"/>
      <c r="E836" s="66"/>
      <c r="F836" s="66"/>
      <c r="G836" s="66"/>
      <c r="H836" s="210"/>
      <c r="K836" s="66"/>
      <c r="O836" s="66"/>
      <c r="P836" s="66"/>
      <c r="Q836" s="66"/>
      <c r="R836" s="66"/>
      <c r="S836" s="66"/>
      <c r="T836" s="111"/>
      <c r="U836" s="66"/>
      <c r="V836" s="66"/>
      <c r="W836" s="66"/>
      <c r="X836" s="66"/>
      <c r="Y836" s="66"/>
      <c r="Z836" s="66"/>
      <c r="AA836" s="66"/>
    </row>
    <row r="837" spans="1:27" s="65" customFormat="1">
      <c r="A837" s="66"/>
      <c r="D837" s="66"/>
      <c r="E837" s="66"/>
      <c r="F837" s="66"/>
      <c r="G837" s="66"/>
      <c r="H837" s="210"/>
      <c r="K837" s="66"/>
      <c r="O837" s="66"/>
      <c r="P837" s="66"/>
      <c r="Q837" s="66"/>
      <c r="R837" s="66"/>
      <c r="S837" s="66"/>
      <c r="T837" s="111"/>
      <c r="U837" s="66"/>
      <c r="V837" s="66"/>
      <c r="W837" s="66"/>
      <c r="X837" s="66"/>
      <c r="Y837" s="66"/>
      <c r="Z837" s="66"/>
      <c r="AA837" s="66"/>
    </row>
    <row r="838" spans="1:27" s="65" customFormat="1">
      <c r="A838" s="66"/>
      <c r="D838" s="66"/>
      <c r="E838" s="66"/>
      <c r="F838" s="66"/>
      <c r="G838" s="66"/>
      <c r="H838" s="210"/>
      <c r="K838" s="66"/>
      <c r="O838" s="66"/>
      <c r="P838" s="66"/>
      <c r="Q838" s="66"/>
      <c r="R838" s="66"/>
      <c r="S838" s="66"/>
      <c r="T838" s="111"/>
      <c r="U838" s="66"/>
      <c r="V838" s="66"/>
      <c r="W838" s="66"/>
      <c r="X838" s="66"/>
      <c r="Y838" s="66"/>
      <c r="Z838" s="66"/>
      <c r="AA838" s="66"/>
    </row>
    <row r="839" spans="1:27" s="65" customFormat="1">
      <c r="A839" s="66"/>
      <c r="D839" s="66"/>
      <c r="E839" s="66"/>
      <c r="F839" s="66"/>
      <c r="G839" s="66"/>
      <c r="H839" s="210"/>
      <c r="K839" s="66"/>
      <c r="O839" s="66"/>
      <c r="P839" s="66"/>
      <c r="Q839" s="66"/>
      <c r="R839" s="66"/>
      <c r="S839" s="66"/>
      <c r="T839" s="111"/>
      <c r="U839" s="66"/>
      <c r="V839" s="66"/>
      <c r="W839" s="66"/>
      <c r="X839" s="66"/>
      <c r="Y839" s="66"/>
      <c r="Z839" s="66"/>
      <c r="AA839" s="66"/>
    </row>
    <row r="840" spans="1:27" s="65" customFormat="1">
      <c r="A840" s="66"/>
      <c r="D840" s="66"/>
      <c r="E840" s="66"/>
      <c r="F840" s="66"/>
      <c r="G840" s="66"/>
      <c r="H840" s="210"/>
      <c r="K840" s="66"/>
      <c r="O840" s="66"/>
      <c r="P840" s="66"/>
      <c r="Q840" s="66"/>
      <c r="R840" s="66"/>
      <c r="S840" s="66"/>
      <c r="T840" s="111"/>
      <c r="U840" s="66"/>
      <c r="V840" s="66"/>
      <c r="W840" s="66"/>
      <c r="X840" s="66"/>
      <c r="Y840" s="66"/>
      <c r="Z840" s="66"/>
      <c r="AA840" s="66"/>
    </row>
    <row r="841" spans="1:27" s="65" customFormat="1">
      <c r="A841" s="66"/>
      <c r="D841" s="66"/>
      <c r="E841" s="66"/>
      <c r="F841" s="66"/>
      <c r="G841" s="66"/>
      <c r="H841" s="210"/>
      <c r="K841" s="66"/>
      <c r="O841" s="66"/>
      <c r="P841" s="66"/>
      <c r="Q841" s="66"/>
      <c r="R841" s="66"/>
      <c r="S841" s="66"/>
      <c r="T841" s="111"/>
      <c r="U841" s="66"/>
      <c r="V841" s="66"/>
      <c r="W841" s="66"/>
      <c r="X841" s="66"/>
      <c r="Y841" s="66"/>
      <c r="Z841" s="66"/>
      <c r="AA841" s="66"/>
    </row>
    <row r="842" spans="1:27" s="65" customFormat="1">
      <c r="A842" s="66"/>
      <c r="D842" s="66"/>
      <c r="E842" s="66"/>
      <c r="F842" s="66"/>
      <c r="G842" s="66"/>
      <c r="H842" s="210"/>
      <c r="K842" s="66"/>
      <c r="O842" s="66"/>
      <c r="P842" s="66"/>
      <c r="Q842" s="66"/>
      <c r="R842" s="66"/>
      <c r="S842" s="66"/>
      <c r="T842" s="111"/>
      <c r="U842" s="66"/>
      <c r="V842" s="66"/>
      <c r="W842" s="66"/>
      <c r="X842" s="66"/>
      <c r="Y842" s="66"/>
      <c r="Z842" s="66"/>
      <c r="AA842" s="66"/>
    </row>
    <row r="843" spans="1:27" s="65" customFormat="1">
      <c r="A843" s="66"/>
      <c r="D843" s="66"/>
      <c r="E843" s="66"/>
      <c r="F843" s="66"/>
      <c r="G843" s="66"/>
      <c r="H843" s="210"/>
      <c r="K843" s="66"/>
      <c r="O843" s="66"/>
      <c r="P843" s="66"/>
      <c r="Q843" s="66"/>
      <c r="R843" s="66"/>
      <c r="S843" s="66"/>
      <c r="T843" s="111"/>
      <c r="U843" s="66"/>
      <c r="V843" s="66"/>
      <c r="W843" s="66"/>
      <c r="X843" s="66"/>
      <c r="Y843" s="66"/>
      <c r="Z843" s="66"/>
      <c r="AA843" s="66"/>
    </row>
    <row r="844" spans="1:27" s="65" customFormat="1">
      <c r="A844" s="66"/>
      <c r="D844" s="66"/>
      <c r="E844" s="66"/>
      <c r="F844" s="66"/>
      <c r="G844" s="66"/>
      <c r="H844" s="210"/>
      <c r="K844" s="66"/>
      <c r="O844" s="66"/>
      <c r="P844" s="66"/>
      <c r="Q844" s="66"/>
      <c r="R844" s="66"/>
      <c r="S844" s="66"/>
      <c r="T844" s="111"/>
      <c r="U844" s="66"/>
      <c r="V844" s="66"/>
      <c r="W844" s="66"/>
      <c r="X844" s="66"/>
      <c r="Y844" s="66"/>
      <c r="Z844" s="66"/>
      <c r="AA844" s="66"/>
    </row>
    <row r="845" spans="1:27" s="65" customFormat="1">
      <c r="A845" s="66"/>
      <c r="D845" s="66"/>
      <c r="E845" s="66"/>
      <c r="F845" s="66"/>
      <c r="G845" s="66"/>
      <c r="H845" s="210"/>
      <c r="K845" s="66"/>
      <c r="O845" s="66"/>
      <c r="P845" s="66"/>
      <c r="Q845" s="66"/>
      <c r="R845" s="66"/>
      <c r="S845" s="66"/>
      <c r="T845" s="111"/>
      <c r="U845" s="66"/>
      <c r="V845" s="66"/>
      <c r="W845" s="66"/>
      <c r="X845" s="66"/>
      <c r="Y845" s="66"/>
      <c r="Z845" s="66"/>
      <c r="AA845" s="66"/>
    </row>
    <row r="846" spans="1:27" s="65" customFormat="1">
      <c r="A846" s="66"/>
      <c r="D846" s="66"/>
      <c r="E846" s="66"/>
      <c r="F846" s="66"/>
      <c r="G846" s="66"/>
      <c r="H846" s="210"/>
      <c r="K846" s="66"/>
      <c r="O846" s="66"/>
      <c r="P846" s="66"/>
      <c r="Q846" s="66"/>
      <c r="R846" s="66"/>
      <c r="S846" s="66"/>
      <c r="T846" s="111"/>
      <c r="U846" s="66"/>
      <c r="V846" s="66"/>
      <c r="W846" s="66"/>
      <c r="X846" s="66"/>
      <c r="Y846" s="66"/>
      <c r="Z846" s="66"/>
      <c r="AA846" s="66"/>
    </row>
    <row r="847" spans="1:27" s="65" customFormat="1">
      <c r="A847" s="66"/>
      <c r="D847" s="66"/>
      <c r="E847" s="66"/>
      <c r="F847" s="66"/>
      <c r="G847" s="66"/>
      <c r="H847" s="210"/>
      <c r="K847" s="66"/>
      <c r="O847" s="66"/>
      <c r="P847" s="66"/>
      <c r="Q847" s="66"/>
      <c r="R847" s="66"/>
      <c r="S847" s="66"/>
      <c r="T847" s="111"/>
      <c r="U847" s="66"/>
      <c r="V847" s="66"/>
      <c r="W847" s="66"/>
      <c r="X847" s="66"/>
      <c r="Y847" s="66"/>
      <c r="Z847" s="66"/>
      <c r="AA847" s="66"/>
    </row>
    <row r="848" spans="1:27" s="65" customFormat="1">
      <c r="A848" s="66"/>
      <c r="D848" s="66"/>
      <c r="E848" s="66"/>
      <c r="F848" s="66"/>
      <c r="G848" s="66"/>
      <c r="H848" s="210"/>
      <c r="K848" s="66"/>
      <c r="O848" s="66"/>
      <c r="P848" s="66"/>
      <c r="Q848" s="66"/>
      <c r="R848" s="66"/>
      <c r="S848" s="66"/>
      <c r="T848" s="111"/>
      <c r="U848" s="66"/>
      <c r="V848" s="66"/>
      <c r="W848" s="66"/>
      <c r="X848" s="66"/>
      <c r="Y848" s="66"/>
      <c r="Z848" s="66"/>
      <c r="AA848" s="66"/>
    </row>
    <row r="849" spans="1:27" s="65" customFormat="1">
      <c r="A849" s="66"/>
      <c r="D849" s="66"/>
      <c r="E849" s="66"/>
      <c r="F849" s="66"/>
      <c r="G849" s="66"/>
      <c r="H849" s="210"/>
      <c r="K849" s="66"/>
      <c r="O849" s="66"/>
      <c r="P849" s="66"/>
      <c r="Q849" s="66"/>
      <c r="R849" s="66"/>
      <c r="S849" s="66"/>
      <c r="T849" s="111"/>
      <c r="U849" s="66"/>
      <c r="V849" s="66"/>
      <c r="W849" s="66"/>
      <c r="X849" s="66"/>
      <c r="Y849" s="66"/>
      <c r="Z849" s="66"/>
      <c r="AA849" s="66"/>
    </row>
    <row r="850" spans="1:27" s="65" customFormat="1">
      <c r="A850" s="66"/>
      <c r="D850" s="66"/>
      <c r="E850" s="66"/>
      <c r="F850" s="66"/>
      <c r="G850" s="66"/>
      <c r="H850" s="210"/>
      <c r="K850" s="66"/>
      <c r="O850" s="66"/>
      <c r="P850" s="66"/>
      <c r="Q850" s="66"/>
      <c r="R850" s="66"/>
      <c r="S850" s="66"/>
      <c r="T850" s="111"/>
      <c r="U850" s="66"/>
      <c r="V850" s="66"/>
      <c r="W850" s="66"/>
      <c r="X850" s="66"/>
      <c r="Y850" s="66"/>
      <c r="Z850" s="66"/>
      <c r="AA850" s="66"/>
    </row>
    <row r="851" spans="1:27" s="65" customFormat="1">
      <c r="A851" s="66"/>
      <c r="D851" s="66"/>
      <c r="E851" s="66"/>
      <c r="F851" s="66"/>
      <c r="G851" s="66"/>
      <c r="H851" s="210"/>
      <c r="K851" s="66"/>
      <c r="O851" s="66"/>
      <c r="P851" s="66"/>
      <c r="Q851" s="66"/>
      <c r="R851" s="66"/>
      <c r="S851" s="66"/>
      <c r="T851" s="111"/>
      <c r="U851" s="66"/>
      <c r="V851" s="66"/>
      <c r="W851" s="66"/>
      <c r="X851" s="66"/>
      <c r="Y851" s="66"/>
      <c r="Z851" s="66"/>
      <c r="AA851" s="66"/>
    </row>
    <row r="852" spans="1:27" s="65" customFormat="1">
      <c r="A852" s="66"/>
      <c r="D852" s="66"/>
      <c r="E852" s="66"/>
      <c r="F852" s="66"/>
      <c r="G852" s="66"/>
      <c r="H852" s="210"/>
      <c r="K852" s="66"/>
      <c r="O852" s="66"/>
      <c r="P852" s="66"/>
      <c r="Q852" s="66"/>
      <c r="R852" s="66"/>
      <c r="S852" s="66"/>
      <c r="T852" s="111"/>
      <c r="U852" s="66"/>
      <c r="V852" s="66"/>
      <c r="W852" s="66"/>
      <c r="X852" s="66"/>
      <c r="Y852" s="66"/>
      <c r="Z852" s="66"/>
      <c r="AA852" s="66"/>
    </row>
    <row r="853" spans="1:27" s="65" customFormat="1">
      <c r="A853" s="66"/>
      <c r="D853" s="66"/>
      <c r="E853" s="66"/>
      <c r="F853" s="66"/>
      <c r="G853" s="66"/>
      <c r="H853" s="210"/>
      <c r="K853" s="66"/>
      <c r="O853" s="66"/>
      <c r="P853" s="66"/>
      <c r="Q853" s="66"/>
      <c r="R853" s="66"/>
      <c r="S853" s="66"/>
      <c r="T853" s="111"/>
      <c r="U853" s="66"/>
      <c r="V853" s="66"/>
      <c r="W853" s="66"/>
      <c r="X853" s="66"/>
      <c r="Y853" s="66"/>
      <c r="Z853" s="66"/>
      <c r="AA853" s="66"/>
    </row>
    <row r="854" spans="1:27" s="65" customFormat="1">
      <c r="A854" s="66"/>
      <c r="D854" s="66"/>
      <c r="E854" s="66"/>
      <c r="F854" s="66"/>
      <c r="G854" s="66"/>
      <c r="H854" s="210"/>
      <c r="K854" s="66"/>
      <c r="O854" s="66"/>
      <c r="P854" s="66"/>
      <c r="Q854" s="66"/>
      <c r="R854" s="66"/>
      <c r="S854" s="66"/>
      <c r="T854" s="111"/>
      <c r="U854" s="66"/>
      <c r="V854" s="66"/>
      <c r="W854" s="66"/>
      <c r="X854" s="66"/>
      <c r="Y854" s="66"/>
      <c r="Z854" s="66"/>
      <c r="AA854" s="66"/>
    </row>
    <row r="855" spans="1:27" s="65" customFormat="1">
      <c r="A855" s="66"/>
      <c r="D855" s="66"/>
      <c r="E855" s="66"/>
      <c r="F855" s="66"/>
      <c r="G855" s="66"/>
      <c r="H855" s="210"/>
      <c r="K855" s="66"/>
      <c r="O855" s="66"/>
      <c r="P855" s="66"/>
      <c r="Q855" s="66"/>
      <c r="R855" s="66"/>
      <c r="S855" s="66"/>
      <c r="T855" s="111"/>
      <c r="U855" s="66"/>
      <c r="V855" s="66"/>
      <c r="W855" s="66"/>
      <c r="X855" s="66"/>
      <c r="Y855" s="66"/>
      <c r="Z855" s="66"/>
      <c r="AA855" s="66"/>
    </row>
    <row r="856" spans="1:27" s="65" customFormat="1">
      <c r="A856" s="66"/>
      <c r="D856" s="66"/>
      <c r="E856" s="66"/>
      <c r="F856" s="66"/>
      <c r="G856" s="66"/>
      <c r="H856" s="210"/>
      <c r="K856" s="66"/>
      <c r="O856" s="66"/>
      <c r="P856" s="66"/>
      <c r="Q856" s="66"/>
      <c r="R856" s="66"/>
      <c r="S856" s="66"/>
      <c r="T856" s="111"/>
      <c r="U856" s="66"/>
      <c r="V856" s="66"/>
      <c r="W856" s="66"/>
      <c r="X856" s="66"/>
      <c r="Y856" s="66"/>
      <c r="Z856" s="66"/>
      <c r="AA856" s="66"/>
    </row>
    <row r="857" spans="1:27" s="65" customFormat="1">
      <c r="A857" s="66"/>
      <c r="D857" s="66"/>
      <c r="E857" s="66"/>
      <c r="F857" s="66"/>
      <c r="G857" s="66"/>
      <c r="H857" s="210"/>
      <c r="K857" s="66"/>
      <c r="O857" s="66"/>
      <c r="P857" s="66"/>
      <c r="Q857" s="66"/>
      <c r="R857" s="66"/>
      <c r="S857" s="66"/>
      <c r="T857" s="111"/>
      <c r="U857" s="66"/>
      <c r="V857" s="66"/>
      <c r="W857" s="66"/>
      <c r="X857" s="66"/>
      <c r="Y857" s="66"/>
      <c r="Z857" s="66"/>
      <c r="AA857" s="66"/>
    </row>
    <row r="858" spans="1:27" s="65" customFormat="1">
      <c r="A858" s="66"/>
      <c r="D858" s="66"/>
      <c r="E858" s="66"/>
      <c r="F858" s="66"/>
      <c r="G858" s="66"/>
      <c r="H858" s="210"/>
      <c r="K858" s="66"/>
      <c r="O858" s="66"/>
      <c r="P858" s="66"/>
      <c r="Q858" s="66"/>
      <c r="R858" s="66"/>
      <c r="S858" s="66"/>
      <c r="T858" s="111"/>
      <c r="U858" s="66"/>
      <c r="V858" s="66"/>
      <c r="W858" s="66"/>
      <c r="X858" s="66"/>
      <c r="Y858" s="66"/>
      <c r="Z858" s="66"/>
      <c r="AA858" s="66"/>
    </row>
    <row r="859" spans="1:27" s="65" customFormat="1">
      <c r="A859" s="66"/>
      <c r="D859" s="66"/>
      <c r="E859" s="66"/>
      <c r="F859" s="66"/>
      <c r="G859" s="66"/>
      <c r="H859" s="210"/>
      <c r="K859" s="66"/>
      <c r="O859" s="66"/>
      <c r="P859" s="66"/>
      <c r="Q859" s="66"/>
      <c r="R859" s="66"/>
      <c r="S859" s="66"/>
      <c r="T859" s="111"/>
      <c r="U859" s="66"/>
      <c r="V859" s="66"/>
      <c r="W859" s="66"/>
      <c r="X859" s="66"/>
      <c r="Y859" s="66"/>
      <c r="Z859" s="66"/>
      <c r="AA859" s="66"/>
    </row>
    <row r="860" spans="1:27" s="65" customFormat="1">
      <c r="A860" s="66"/>
      <c r="D860" s="66"/>
      <c r="E860" s="66"/>
      <c r="F860" s="66"/>
      <c r="G860" s="66"/>
      <c r="H860" s="210"/>
      <c r="K860" s="66"/>
      <c r="O860" s="66"/>
      <c r="P860" s="66"/>
      <c r="Q860" s="66"/>
      <c r="R860" s="66"/>
      <c r="S860" s="66"/>
      <c r="T860" s="111"/>
      <c r="U860" s="66"/>
      <c r="V860" s="66"/>
      <c r="W860" s="66"/>
      <c r="X860" s="66"/>
      <c r="Y860" s="66"/>
      <c r="Z860" s="66"/>
      <c r="AA860" s="66"/>
    </row>
    <row r="861" spans="1:27" s="65" customFormat="1">
      <c r="A861" s="66"/>
      <c r="D861" s="66"/>
      <c r="E861" s="66"/>
      <c r="F861" s="66"/>
      <c r="G861" s="66"/>
      <c r="H861" s="210"/>
      <c r="K861" s="66"/>
      <c r="O861" s="66"/>
      <c r="P861" s="66"/>
      <c r="Q861" s="66"/>
      <c r="R861" s="66"/>
      <c r="S861" s="66"/>
      <c r="T861" s="111"/>
      <c r="U861" s="66"/>
      <c r="V861" s="66"/>
      <c r="W861" s="66"/>
      <c r="X861" s="66"/>
      <c r="Y861" s="66"/>
      <c r="Z861" s="66"/>
      <c r="AA861" s="66"/>
    </row>
    <row r="862" spans="1:27" s="65" customFormat="1">
      <c r="A862" s="66"/>
      <c r="D862" s="66"/>
      <c r="E862" s="66"/>
      <c r="F862" s="66"/>
      <c r="G862" s="66"/>
      <c r="H862" s="210"/>
      <c r="K862" s="66"/>
      <c r="O862" s="66"/>
      <c r="P862" s="66"/>
      <c r="Q862" s="66"/>
      <c r="R862" s="66"/>
      <c r="S862" s="66"/>
      <c r="T862" s="111"/>
      <c r="U862" s="66"/>
      <c r="V862" s="66"/>
      <c r="W862" s="66"/>
      <c r="X862" s="66"/>
      <c r="Y862" s="66"/>
      <c r="Z862" s="66"/>
      <c r="AA862" s="66"/>
    </row>
    <row r="863" spans="1:27" s="65" customFormat="1">
      <c r="A863" s="66"/>
      <c r="D863" s="66"/>
      <c r="E863" s="66"/>
      <c r="F863" s="66"/>
      <c r="G863" s="66"/>
      <c r="H863" s="210"/>
      <c r="K863" s="66"/>
      <c r="O863" s="66"/>
      <c r="P863" s="66"/>
      <c r="Q863" s="66"/>
      <c r="R863" s="66"/>
      <c r="S863" s="66"/>
      <c r="T863" s="111"/>
      <c r="U863" s="66"/>
      <c r="V863" s="66"/>
      <c r="W863" s="66"/>
      <c r="X863" s="66"/>
      <c r="Y863" s="66"/>
      <c r="Z863" s="66"/>
      <c r="AA863" s="66"/>
    </row>
    <row r="864" spans="1:27" s="65" customFormat="1">
      <c r="A864" s="66"/>
      <c r="D864" s="66"/>
      <c r="E864" s="66"/>
      <c r="F864" s="66"/>
      <c r="G864" s="66"/>
      <c r="H864" s="210"/>
      <c r="K864" s="66"/>
      <c r="O864" s="66"/>
      <c r="P864" s="66"/>
      <c r="Q864" s="66"/>
      <c r="R864" s="66"/>
      <c r="S864" s="66"/>
      <c r="T864" s="111"/>
      <c r="U864" s="66"/>
      <c r="V864" s="66"/>
      <c r="W864" s="66"/>
      <c r="X864" s="66"/>
      <c r="Y864" s="66"/>
      <c r="Z864" s="66"/>
      <c r="AA864" s="66"/>
    </row>
    <row r="865" spans="1:27" s="65" customFormat="1">
      <c r="A865" s="66"/>
      <c r="D865" s="66"/>
      <c r="E865" s="66"/>
      <c r="F865" s="66"/>
      <c r="G865" s="66"/>
      <c r="H865" s="210"/>
      <c r="K865" s="66"/>
      <c r="O865" s="66"/>
      <c r="P865" s="66"/>
      <c r="Q865" s="66"/>
      <c r="R865" s="66"/>
      <c r="S865" s="66"/>
      <c r="T865" s="111"/>
      <c r="U865" s="66"/>
      <c r="V865" s="66"/>
      <c r="W865" s="66"/>
      <c r="X865" s="66"/>
      <c r="Y865" s="66"/>
      <c r="Z865" s="66"/>
      <c r="AA865" s="66"/>
    </row>
    <row r="866" spans="1:27" s="65" customFormat="1">
      <c r="A866" s="66"/>
      <c r="D866" s="66"/>
      <c r="E866" s="66"/>
      <c r="F866" s="66"/>
      <c r="G866" s="66"/>
      <c r="H866" s="210"/>
      <c r="K866" s="66"/>
      <c r="O866" s="66"/>
      <c r="P866" s="66"/>
      <c r="Q866" s="66"/>
      <c r="R866" s="66"/>
      <c r="S866" s="66"/>
      <c r="T866" s="111"/>
      <c r="U866" s="66"/>
      <c r="V866" s="66"/>
      <c r="W866" s="66"/>
      <c r="X866" s="66"/>
      <c r="Y866" s="66"/>
      <c r="Z866" s="66"/>
      <c r="AA866" s="66"/>
    </row>
    <row r="867" spans="1:27" s="65" customFormat="1">
      <c r="A867" s="66"/>
      <c r="D867" s="66"/>
      <c r="E867" s="66"/>
      <c r="F867" s="66"/>
      <c r="G867" s="66"/>
      <c r="H867" s="210"/>
      <c r="K867" s="66"/>
      <c r="O867" s="66"/>
      <c r="P867" s="66"/>
      <c r="Q867" s="66"/>
      <c r="R867" s="66"/>
      <c r="S867" s="66"/>
      <c r="T867" s="111"/>
      <c r="U867" s="66"/>
      <c r="V867" s="66"/>
      <c r="W867" s="66"/>
      <c r="X867" s="66"/>
      <c r="Y867" s="66"/>
      <c r="Z867" s="66"/>
      <c r="AA867" s="66"/>
    </row>
    <row r="868" spans="1:27" s="65" customFormat="1">
      <c r="A868" s="66"/>
      <c r="D868" s="66"/>
      <c r="E868" s="66"/>
      <c r="F868" s="66"/>
      <c r="G868" s="66"/>
      <c r="H868" s="210"/>
      <c r="K868" s="66"/>
      <c r="O868" s="66"/>
      <c r="P868" s="66"/>
      <c r="Q868" s="66"/>
      <c r="R868" s="66"/>
      <c r="S868" s="66"/>
      <c r="T868" s="111"/>
      <c r="U868" s="66"/>
      <c r="V868" s="66"/>
      <c r="W868" s="66"/>
      <c r="X868" s="66"/>
      <c r="Y868" s="66"/>
      <c r="Z868" s="66"/>
      <c r="AA868" s="66"/>
    </row>
    <row r="869" spans="1:27" s="65" customFormat="1">
      <c r="A869" s="66"/>
      <c r="D869" s="66"/>
      <c r="E869" s="66"/>
      <c r="F869" s="66"/>
      <c r="G869" s="66"/>
      <c r="H869" s="210"/>
      <c r="K869" s="66"/>
      <c r="O869" s="66"/>
      <c r="P869" s="66"/>
      <c r="Q869" s="66"/>
      <c r="R869" s="66"/>
      <c r="S869" s="66"/>
      <c r="T869" s="111"/>
      <c r="U869" s="66"/>
      <c r="V869" s="66"/>
      <c r="W869" s="66"/>
      <c r="X869" s="66"/>
      <c r="Y869" s="66"/>
      <c r="Z869" s="66"/>
      <c r="AA869" s="66"/>
    </row>
    <row r="870" spans="1:27" s="65" customFormat="1">
      <c r="A870" s="66"/>
      <c r="D870" s="66"/>
      <c r="E870" s="66"/>
      <c r="F870" s="66"/>
      <c r="G870" s="66"/>
      <c r="H870" s="210"/>
      <c r="K870" s="66"/>
      <c r="O870" s="66"/>
      <c r="P870" s="66"/>
      <c r="Q870" s="66"/>
      <c r="R870" s="66"/>
      <c r="S870" s="66"/>
      <c r="T870" s="111"/>
      <c r="U870" s="66"/>
      <c r="V870" s="66"/>
      <c r="W870" s="66"/>
      <c r="X870" s="66"/>
      <c r="Y870" s="66"/>
      <c r="Z870" s="66"/>
      <c r="AA870" s="66"/>
    </row>
    <row r="871" spans="1:27" s="65" customFormat="1">
      <c r="A871" s="66"/>
      <c r="D871" s="66"/>
      <c r="E871" s="66"/>
      <c r="F871" s="66"/>
      <c r="G871" s="66"/>
      <c r="H871" s="210"/>
      <c r="K871" s="66"/>
      <c r="O871" s="66"/>
      <c r="P871" s="66"/>
      <c r="Q871" s="66"/>
      <c r="R871" s="66"/>
      <c r="S871" s="66"/>
      <c r="T871" s="111"/>
      <c r="U871" s="66"/>
      <c r="V871" s="66"/>
      <c r="W871" s="66"/>
      <c r="X871" s="66"/>
      <c r="Y871" s="66"/>
      <c r="Z871" s="66"/>
      <c r="AA871" s="66"/>
    </row>
    <row r="872" spans="1:27" s="65" customFormat="1">
      <c r="A872" s="66"/>
      <c r="D872" s="66"/>
      <c r="E872" s="66"/>
      <c r="F872" s="66"/>
      <c r="G872" s="66"/>
      <c r="H872" s="210"/>
      <c r="K872" s="66"/>
      <c r="O872" s="66"/>
      <c r="P872" s="66"/>
      <c r="Q872" s="66"/>
      <c r="R872" s="66"/>
      <c r="S872" s="66"/>
      <c r="T872" s="111"/>
      <c r="U872" s="66"/>
      <c r="V872" s="66"/>
      <c r="W872" s="66"/>
      <c r="X872" s="66"/>
      <c r="Y872" s="66"/>
      <c r="Z872" s="66"/>
      <c r="AA872" s="66"/>
    </row>
    <row r="873" spans="1:27" s="65" customFormat="1">
      <c r="A873" s="66"/>
      <c r="D873" s="66"/>
      <c r="E873" s="66"/>
      <c r="F873" s="66"/>
      <c r="G873" s="66"/>
      <c r="H873" s="210"/>
      <c r="K873" s="66"/>
      <c r="O873" s="66"/>
      <c r="P873" s="66"/>
      <c r="Q873" s="66"/>
      <c r="R873" s="66"/>
      <c r="S873" s="66"/>
      <c r="T873" s="111"/>
      <c r="U873" s="66"/>
      <c r="V873" s="66"/>
      <c r="W873" s="66"/>
      <c r="X873" s="66"/>
      <c r="Y873" s="66"/>
      <c r="Z873" s="66"/>
      <c r="AA873" s="66"/>
    </row>
    <row r="874" spans="1:27" s="65" customFormat="1">
      <c r="A874" s="66"/>
      <c r="D874" s="66"/>
      <c r="E874" s="66"/>
      <c r="F874" s="66"/>
      <c r="G874" s="66"/>
      <c r="H874" s="210"/>
      <c r="K874" s="66"/>
      <c r="O874" s="66"/>
      <c r="P874" s="66"/>
      <c r="Q874" s="66"/>
      <c r="R874" s="66"/>
      <c r="S874" s="66"/>
      <c r="T874" s="111"/>
      <c r="U874" s="66"/>
      <c r="V874" s="66"/>
      <c r="W874" s="66"/>
      <c r="X874" s="66"/>
      <c r="Y874" s="66"/>
      <c r="Z874" s="66"/>
      <c r="AA874" s="66"/>
    </row>
    <row r="875" spans="1:27" s="65" customFormat="1">
      <c r="A875" s="66"/>
      <c r="D875" s="66"/>
      <c r="E875" s="66"/>
      <c r="F875" s="66"/>
      <c r="G875" s="66"/>
      <c r="H875" s="210"/>
      <c r="K875" s="66"/>
      <c r="O875" s="66"/>
      <c r="P875" s="66"/>
      <c r="Q875" s="66"/>
      <c r="R875" s="66"/>
      <c r="S875" s="66"/>
      <c r="T875" s="111"/>
      <c r="U875" s="66"/>
      <c r="V875" s="66"/>
      <c r="W875" s="66"/>
      <c r="X875" s="66"/>
      <c r="Y875" s="66"/>
      <c r="Z875" s="66"/>
      <c r="AA875" s="66"/>
    </row>
    <row r="876" spans="1:27" s="65" customFormat="1">
      <c r="A876" s="66"/>
      <c r="D876" s="66"/>
      <c r="E876" s="66"/>
      <c r="F876" s="66"/>
      <c r="G876" s="66"/>
      <c r="H876" s="210"/>
      <c r="K876" s="66"/>
      <c r="O876" s="66"/>
      <c r="P876" s="66"/>
      <c r="Q876" s="66"/>
      <c r="R876" s="66"/>
      <c r="S876" s="66"/>
      <c r="T876" s="111"/>
      <c r="U876" s="66"/>
      <c r="V876" s="66"/>
      <c r="W876" s="66"/>
      <c r="X876" s="66"/>
      <c r="Y876" s="66"/>
      <c r="Z876" s="66"/>
      <c r="AA876" s="66"/>
    </row>
    <row r="877" spans="1:27" s="65" customFormat="1">
      <c r="A877" s="66"/>
      <c r="D877" s="66"/>
      <c r="E877" s="66"/>
      <c r="F877" s="66"/>
      <c r="G877" s="66"/>
      <c r="H877" s="210"/>
      <c r="K877" s="66"/>
      <c r="O877" s="66"/>
      <c r="P877" s="66"/>
      <c r="Q877" s="66"/>
      <c r="R877" s="66"/>
      <c r="S877" s="66"/>
      <c r="T877" s="111"/>
      <c r="U877" s="66"/>
      <c r="V877" s="66"/>
      <c r="W877" s="66"/>
      <c r="X877" s="66"/>
      <c r="Y877" s="66"/>
      <c r="Z877" s="66"/>
      <c r="AA877" s="66"/>
    </row>
    <row r="878" spans="1:27" s="65" customFormat="1">
      <c r="A878" s="66"/>
      <c r="D878" s="66"/>
      <c r="E878" s="66"/>
      <c r="F878" s="66"/>
      <c r="G878" s="66"/>
      <c r="H878" s="210"/>
      <c r="K878" s="66"/>
      <c r="O878" s="66"/>
      <c r="P878" s="66"/>
      <c r="Q878" s="66"/>
      <c r="R878" s="66"/>
      <c r="S878" s="66"/>
      <c r="T878" s="111"/>
      <c r="U878" s="66"/>
      <c r="V878" s="66"/>
      <c r="W878" s="66"/>
      <c r="X878" s="66"/>
      <c r="Y878" s="66"/>
      <c r="Z878" s="66"/>
      <c r="AA878" s="66"/>
    </row>
    <row r="879" spans="1:27" s="65" customFormat="1">
      <c r="A879" s="66"/>
      <c r="D879" s="66"/>
      <c r="E879" s="66"/>
      <c r="F879" s="66"/>
      <c r="G879" s="66"/>
      <c r="H879" s="210"/>
      <c r="K879" s="66"/>
      <c r="O879" s="66"/>
      <c r="P879" s="66"/>
      <c r="Q879" s="66"/>
      <c r="R879" s="66"/>
      <c r="S879" s="66"/>
      <c r="T879" s="111"/>
      <c r="U879" s="66"/>
      <c r="V879" s="66"/>
      <c r="W879" s="66"/>
      <c r="X879" s="66"/>
      <c r="Y879" s="66"/>
      <c r="Z879" s="66"/>
      <c r="AA879" s="66"/>
    </row>
    <row r="880" spans="1:27" s="65" customFormat="1">
      <c r="A880" s="66"/>
      <c r="D880" s="66"/>
      <c r="E880" s="66"/>
      <c r="F880" s="66"/>
      <c r="G880" s="66"/>
      <c r="H880" s="210"/>
      <c r="K880" s="66"/>
      <c r="O880" s="66"/>
      <c r="P880" s="66"/>
      <c r="Q880" s="66"/>
      <c r="R880" s="66"/>
      <c r="S880" s="66"/>
      <c r="T880" s="111"/>
      <c r="U880" s="66"/>
      <c r="V880" s="66"/>
      <c r="W880" s="66"/>
      <c r="X880" s="66"/>
      <c r="Y880" s="66"/>
      <c r="Z880" s="66"/>
      <c r="AA880" s="66"/>
    </row>
    <row r="881" spans="1:27" s="65" customFormat="1">
      <c r="A881" s="66"/>
      <c r="D881" s="66"/>
      <c r="E881" s="66"/>
      <c r="F881" s="66"/>
      <c r="G881" s="66"/>
      <c r="H881" s="210"/>
      <c r="K881" s="66"/>
      <c r="O881" s="66"/>
      <c r="P881" s="66"/>
      <c r="Q881" s="66"/>
      <c r="R881" s="66"/>
      <c r="S881" s="66"/>
      <c r="T881" s="111"/>
      <c r="U881" s="66"/>
      <c r="V881" s="66"/>
      <c r="W881" s="66"/>
      <c r="X881" s="66"/>
      <c r="Y881" s="66"/>
      <c r="Z881" s="66"/>
      <c r="AA881" s="66"/>
    </row>
    <row r="882" spans="1:27" s="65" customFormat="1">
      <c r="A882" s="66"/>
      <c r="D882" s="66"/>
      <c r="E882" s="66"/>
      <c r="F882" s="66"/>
      <c r="G882" s="66"/>
      <c r="H882" s="210"/>
      <c r="K882" s="66"/>
      <c r="O882" s="66"/>
      <c r="P882" s="66"/>
      <c r="Q882" s="66"/>
      <c r="R882" s="66"/>
      <c r="S882" s="66"/>
      <c r="T882" s="111"/>
      <c r="U882" s="66"/>
      <c r="V882" s="66"/>
      <c r="W882" s="66"/>
      <c r="X882" s="66"/>
      <c r="Y882" s="66"/>
      <c r="Z882" s="66"/>
      <c r="AA882" s="66"/>
    </row>
    <row r="883" spans="1:27" s="65" customFormat="1">
      <c r="A883" s="66"/>
      <c r="D883" s="66"/>
      <c r="E883" s="66"/>
      <c r="F883" s="66"/>
      <c r="G883" s="66"/>
      <c r="H883" s="210"/>
      <c r="K883" s="66"/>
      <c r="O883" s="66"/>
      <c r="P883" s="66"/>
      <c r="Q883" s="66"/>
      <c r="R883" s="66"/>
      <c r="S883" s="66"/>
      <c r="T883" s="111"/>
      <c r="U883" s="66"/>
      <c r="V883" s="66"/>
      <c r="W883" s="66"/>
      <c r="X883" s="66"/>
      <c r="Y883" s="66"/>
      <c r="Z883" s="66"/>
      <c r="AA883" s="66"/>
    </row>
    <row r="884" spans="1:27" s="65" customFormat="1">
      <c r="A884" s="66"/>
      <c r="D884" s="66"/>
      <c r="E884" s="66"/>
      <c r="F884" s="66"/>
      <c r="G884" s="66"/>
      <c r="H884" s="210"/>
      <c r="K884" s="66"/>
      <c r="O884" s="66"/>
      <c r="P884" s="66"/>
      <c r="Q884" s="66"/>
      <c r="R884" s="66"/>
      <c r="S884" s="66"/>
      <c r="T884" s="111"/>
      <c r="U884" s="66"/>
      <c r="V884" s="66"/>
      <c r="W884" s="66"/>
      <c r="X884" s="66"/>
      <c r="Y884" s="66"/>
      <c r="Z884" s="66"/>
      <c r="AA884" s="66"/>
    </row>
    <row r="885" spans="1:27" s="65" customFormat="1">
      <c r="A885" s="66"/>
      <c r="D885" s="66"/>
      <c r="E885" s="66"/>
      <c r="F885" s="66"/>
      <c r="G885" s="66"/>
      <c r="H885" s="210"/>
      <c r="K885" s="66"/>
      <c r="O885" s="66"/>
      <c r="P885" s="66"/>
      <c r="Q885" s="66"/>
      <c r="R885" s="66"/>
      <c r="S885" s="66"/>
      <c r="T885" s="111"/>
      <c r="U885" s="66"/>
      <c r="V885" s="66"/>
      <c r="W885" s="66"/>
      <c r="X885" s="66"/>
      <c r="Y885" s="66"/>
      <c r="Z885" s="66"/>
      <c r="AA885" s="66"/>
    </row>
    <row r="886" spans="1:27" s="65" customFormat="1">
      <c r="A886" s="66"/>
      <c r="D886" s="66"/>
      <c r="E886" s="66"/>
      <c r="F886" s="66"/>
      <c r="G886" s="66"/>
      <c r="H886" s="210"/>
      <c r="K886" s="66"/>
      <c r="O886" s="66"/>
      <c r="P886" s="66"/>
      <c r="Q886" s="66"/>
      <c r="R886" s="66"/>
      <c r="S886" s="66"/>
      <c r="T886" s="111"/>
      <c r="U886" s="66"/>
      <c r="V886" s="66"/>
      <c r="W886" s="66"/>
      <c r="X886" s="66"/>
      <c r="Y886" s="66"/>
      <c r="Z886" s="66"/>
      <c r="AA886" s="66"/>
    </row>
    <row r="887" spans="1:27" s="65" customFormat="1">
      <c r="A887" s="66"/>
      <c r="D887" s="66"/>
      <c r="E887" s="66"/>
      <c r="F887" s="66"/>
      <c r="G887" s="66"/>
      <c r="H887" s="210"/>
      <c r="K887" s="66"/>
      <c r="O887" s="66"/>
      <c r="P887" s="66"/>
      <c r="Q887" s="66"/>
      <c r="R887" s="66"/>
      <c r="S887" s="66"/>
      <c r="T887" s="111"/>
      <c r="U887" s="66"/>
      <c r="V887" s="66"/>
      <c r="W887" s="66"/>
      <c r="X887" s="66"/>
      <c r="Y887" s="66"/>
      <c r="Z887" s="66"/>
      <c r="AA887" s="66"/>
    </row>
    <row r="888" spans="1:27" s="65" customFormat="1">
      <c r="A888" s="66"/>
      <c r="D888" s="66"/>
      <c r="E888" s="66"/>
      <c r="F888" s="66"/>
      <c r="G888" s="66"/>
      <c r="H888" s="210"/>
      <c r="K888" s="66"/>
      <c r="O888" s="66"/>
      <c r="P888" s="66"/>
      <c r="Q888" s="66"/>
      <c r="R888" s="66"/>
      <c r="S888" s="66"/>
      <c r="T888" s="111"/>
      <c r="U888" s="66"/>
      <c r="V888" s="66"/>
      <c r="W888" s="66"/>
      <c r="X888" s="66"/>
      <c r="Y888" s="66"/>
      <c r="Z888" s="66"/>
      <c r="AA888" s="66"/>
    </row>
    <row r="889" spans="1:27" s="65" customFormat="1">
      <c r="A889" s="66"/>
      <c r="D889" s="66"/>
      <c r="E889" s="66"/>
      <c r="F889" s="66"/>
      <c r="G889" s="66"/>
      <c r="H889" s="210"/>
      <c r="K889" s="66"/>
      <c r="O889" s="66"/>
      <c r="P889" s="66"/>
      <c r="Q889" s="66"/>
      <c r="R889" s="66"/>
      <c r="S889" s="66"/>
      <c r="T889" s="111"/>
      <c r="U889" s="66"/>
      <c r="V889" s="66"/>
      <c r="W889" s="66"/>
      <c r="X889" s="66"/>
      <c r="Y889" s="66"/>
      <c r="Z889" s="66"/>
      <c r="AA889" s="66"/>
    </row>
    <row r="890" spans="1:27" s="65" customFormat="1">
      <c r="A890" s="66"/>
      <c r="D890" s="66"/>
      <c r="E890" s="66"/>
      <c r="F890" s="66"/>
      <c r="G890" s="66"/>
      <c r="H890" s="210"/>
      <c r="K890" s="66"/>
      <c r="O890" s="66"/>
      <c r="P890" s="66"/>
      <c r="Q890" s="66"/>
      <c r="R890" s="66"/>
      <c r="S890" s="66"/>
      <c r="T890" s="111"/>
      <c r="U890" s="66"/>
      <c r="V890" s="66"/>
      <c r="W890" s="66"/>
      <c r="X890" s="66"/>
      <c r="Y890" s="66"/>
      <c r="Z890" s="66"/>
      <c r="AA890" s="66"/>
    </row>
    <row r="891" spans="1:27" s="65" customFormat="1">
      <c r="A891" s="66"/>
      <c r="D891" s="66"/>
      <c r="E891" s="66"/>
      <c r="F891" s="66"/>
      <c r="G891" s="66"/>
      <c r="H891" s="210"/>
      <c r="K891" s="66"/>
      <c r="O891" s="66"/>
      <c r="P891" s="66"/>
      <c r="Q891" s="66"/>
      <c r="R891" s="66"/>
      <c r="S891" s="66"/>
      <c r="T891" s="111"/>
      <c r="U891" s="66"/>
      <c r="V891" s="66"/>
      <c r="W891" s="66"/>
      <c r="X891" s="66"/>
      <c r="Y891" s="66"/>
      <c r="Z891" s="66"/>
      <c r="AA891" s="66"/>
    </row>
    <row r="892" spans="1:27" s="65" customFormat="1">
      <c r="A892" s="66"/>
      <c r="D892" s="66"/>
      <c r="E892" s="66"/>
      <c r="F892" s="66"/>
      <c r="G892" s="66"/>
      <c r="H892" s="210"/>
      <c r="K892" s="66"/>
      <c r="O892" s="66"/>
      <c r="P892" s="66"/>
      <c r="Q892" s="66"/>
      <c r="R892" s="66"/>
      <c r="S892" s="66"/>
      <c r="T892" s="111"/>
      <c r="U892" s="66"/>
      <c r="V892" s="66"/>
      <c r="W892" s="66"/>
      <c r="X892" s="66"/>
      <c r="Y892" s="66"/>
      <c r="Z892" s="66"/>
      <c r="AA892" s="66"/>
    </row>
    <row r="893" spans="1:27" s="65" customFormat="1">
      <c r="A893" s="66"/>
      <c r="D893" s="66"/>
      <c r="E893" s="66"/>
      <c r="F893" s="66"/>
      <c r="G893" s="66"/>
      <c r="H893" s="210"/>
      <c r="K893" s="66"/>
      <c r="O893" s="66"/>
      <c r="P893" s="66"/>
      <c r="Q893" s="66"/>
      <c r="R893" s="66"/>
      <c r="S893" s="66"/>
      <c r="T893" s="111"/>
      <c r="U893" s="66"/>
      <c r="V893" s="66"/>
      <c r="W893" s="66"/>
      <c r="X893" s="66"/>
      <c r="Y893" s="66"/>
      <c r="Z893" s="66"/>
      <c r="AA893" s="66"/>
    </row>
    <row r="894" spans="1:27" s="65" customFormat="1">
      <c r="A894" s="66"/>
      <c r="D894" s="66"/>
      <c r="E894" s="66"/>
      <c r="F894" s="66"/>
      <c r="G894" s="66"/>
      <c r="H894" s="210"/>
      <c r="K894" s="66"/>
      <c r="O894" s="66"/>
      <c r="P894" s="66"/>
      <c r="Q894" s="66"/>
      <c r="R894" s="66"/>
      <c r="S894" s="66"/>
      <c r="T894" s="111"/>
      <c r="U894" s="66"/>
      <c r="V894" s="66"/>
      <c r="W894" s="66"/>
      <c r="X894" s="66"/>
      <c r="Y894" s="66"/>
      <c r="Z894" s="66"/>
      <c r="AA894" s="66"/>
    </row>
    <row r="895" spans="1:27" s="65" customFormat="1">
      <c r="A895" s="66"/>
      <c r="D895" s="66"/>
      <c r="E895" s="66"/>
      <c r="F895" s="66"/>
      <c r="G895" s="66"/>
      <c r="H895" s="210"/>
      <c r="K895" s="66"/>
      <c r="O895" s="66"/>
      <c r="P895" s="66"/>
      <c r="Q895" s="66"/>
      <c r="R895" s="66"/>
      <c r="S895" s="66"/>
      <c r="T895" s="111"/>
      <c r="U895" s="66"/>
      <c r="V895" s="66"/>
      <c r="W895" s="66"/>
      <c r="X895" s="66"/>
      <c r="Y895" s="66"/>
      <c r="Z895" s="66"/>
      <c r="AA895" s="66"/>
    </row>
    <row r="896" spans="1:27" s="65" customFormat="1">
      <c r="A896" s="66"/>
      <c r="D896" s="66"/>
      <c r="E896" s="66"/>
      <c r="F896" s="66"/>
      <c r="G896" s="66"/>
      <c r="H896" s="210"/>
      <c r="K896" s="66"/>
      <c r="O896" s="66"/>
      <c r="P896" s="66"/>
      <c r="Q896" s="66"/>
      <c r="R896" s="66"/>
      <c r="S896" s="66"/>
      <c r="T896" s="111"/>
      <c r="U896" s="66"/>
      <c r="V896" s="66"/>
      <c r="W896" s="66"/>
      <c r="X896" s="66"/>
      <c r="Y896" s="66"/>
      <c r="Z896" s="66"/>
      <c r="AA896" s="66"/>
    </row>
    <row r="897" spans="1:27" s="65" customFormat="1">
      <c r="A897" s="66"/>
      <c r="D897" s="66"/>
      <c r="E897" s="66"/>
      <c r="F897" s="66"/>
      <c r="G897" s="66"/>
      <c r="H897" s="210"/>
      <c r="K897" s="66"/>
      <c r="O897" s="66"/>
      <c r="P897" s="66"/>
      <c r="Q897" s="66"/>
      <c r="R897" s="66"/>
      <c r="S897" s="66"/>
      <c r="T897" s="111"/>
      <c r="U897" s="66"/>
      <c r="V897" s="66"/>
      <c r="W897" s="66"/>
      <c r="X897" s="66"/>
      <c r="Y897" s="66"/>
      <c r="Z897" s="66"/>
      <c r="AA897" s="66"/>
    </row>
    <row r="898" spans="1:27" s="65" customFormat="1">
      <c r="A898" s="66"/>
      <c r="D898" s="66"/>
      <c r="E898" s="66"/>
      <c r="F898" s="66"/>
      <c r="G898" s="66"/>
      <c r="H898" s="210"/>
      <c r="K898" s="66"/>
      <c r="O898" s="66"/>
      <c r="P898" s="66"/>
      <c r="Q898" s="66"/>
      <c r="R898" s="66"/>
      <c r="S898" s="66"/>
      <c r="T898" s="111"/>
      <c r="U898" s="66"/>
      <c r="V898" s="66"/>
      <c r="W898" s="66"/>
      <c r="X898" s="66"/>
      <c r="Y898" s="66"/>
      <c r="Z898" s="66"/>
      <c r="AA898" s="66"/>
    </row>
    <row r="899" spans="1:27" s="65" customFormat="1">
      <c r="A899" s="66"/>
      <c r="D899" s="66"/>
      <c r="E899" s="66"/>
      <c r="F899" s="66"/>
      <c r="G899" s="66"/>
      <c r="H899" s="210"/>
      <c r="K899" s="66"/>
      <c r="O899" s="66"/>
      <c r="P899" s="66"/>
      <c r="Q899" s="66"/>
      <c r="R899" s="66"/>
      <c r="S899" s="66"/>
      <c r="T899" s="111"/>
      <c r="U899" s="66"/>
      <c r="V899" s="66"/>
      <c r="W899" s="66"/>
      <c r="X899" s="66"/>
      <c r="Y899" s="66"/>
      <c r="Z899" s="66"/>
      <c r="AA899" s="66"/>
    </row>
    <row r="900" spans="1:27" s="65" customFormat="1">
      <c r="A900" s="66"/>
      <c r="D900" s="66"/>
      <c r="E900" s="66"/>
      <c r="F900" s="66"/>
      <c r="G900" s="66"/>
      <c r="H900" s="210"/>
      <c r="K900" s="66"/>
      <c r="O900" s="66"/>
      <c r="P900" s="66"/>
      <c r="Q900" s="66"/>
      <c r="R900" s="66"/>
      <c r="S900" s="66"/>
      <c r="T900" s="111"/>
      <c r="U900" s="66"/>
      <c r="V900" s="66"/>
      <c r="W900" s="66"/>
      <c r="X900" s="66"/>
      <c r="Y900" s="66"/>
      <c r="Z900" s="66"/>
      <c r="AA900" s="66"/>
    </row>
    <row r="901" spans="1:27" s="65" customFormat="1">
      <c r="A901" s="66"/>
      <c r="D901" s="66"/>
      <c r="E901" s="66"/>
      <c r="F901" s="66"/>
      <c r="G901" s="66"/>
      <c r="H901" s="210"/>
      <c r="K901" s="66"/>
      <c r="O901" s="66"/>
      <c r="P901" s="66"/>
      <c r="Q901" s="66"/>
      <c r="R901" s="66"/>
      <c r="S901" s="66"/>
      <c r="T901" s="111"/>
      <c r="U901" s="66"/>
      <c r="V901" s="66"/>
      <c r="W901" s="66"/>
      <c r="X901" s="66"/>
      <c r="Y901" s="66"/>
      <c r="Z901" s="66"/>
      <c r="AA901" s="66"/>
    </row>
    <row r="902" spans="1:27" s="65" customFormat="1">
      <c r="A902" s="66"/>
      <c r="D902" s="66"/>
      <c r="E902" s="66"/>
      <c r="F902" s="66"/>
      <c r="G902" s="66"/>
      <c r="H902" s="210"/>
      <c r="K902" s="66"/>
      <c r="O902" s="66"/>
      <c r="P902" s="66"/>
      <c r="Q902" s="66"/>
      <c r="R902" s="66"/>
      <c r="S902" s="66"/>
      <c r="T902" s="111"/>
      <c r="U902" s="66"/>
      <c r="V902" s="66"/>
      <c r="W902" s="66"/>
      <c r="X902" s="66"/>
      <c r="Y902" s="66"/>
      <c r="Z902" s="66"/>
      <c r="AA902" s="66"/>
    </row>
    <row r="903" spans="1:27" s="65" customFormat="1">
      <c r="A903" s="66"/>
      <c r="D903" s="66"/>
      <c r="E903" s="66"/>
      <c r="F903" s="66"/>
      <c r="G903" s="66"/>
      <c r="H903" s="210"/>
      <c r="K903" s="66"/>
      <c r="O903" s="66"/>
      <c r="P903" s="66"/>
      <c r="Q903" s="66"/>
      <c r="R903" s="66"/>
      <c r="S903" s="66"/>
      <c r="T903" s="111"/>
      <c r="U903" s="66"/>
      <c r="V903" s="66"/>
      <c r="W903" s="66"/>
      <c r="X903" s="66"/>
      <c r="Y903" s="66"/>
      <c r="Z903" s="66"/>
      <c r="AA903" s="66"/>
    </row>
    <row r="904" spans="1:27" s="65" customFormat="1">
      <c r="A904" s="66"/>
      <c r="D904" s="66"/>
      <c r="E904" s="66"/>
      <c r="F904" s="66"/>
      <c r="G904" s="66"/>
      <c r="H904" s="210"/>
      <c r="K904" s="66"/>
      <c r="O904" s="66"/>
      <c r="P904" s="66"/>
      <c r="Q904" s="66"/>
      <c r="R904" s="66"/>
      <c r="S904" s="66"/>
      <c r="T904" s="111"/>
      <c r="U904" s="66"/>
      <c r="V904" s="66"/>
      <c r="W904" s="66"/>
      <c r="X904" s="66"/>
      <c r="Y904" s="66"/>
      <c r="Z904" s="66"/>
      <c r="AA904" s="66"/>
    </row>
    <row r="905" spans="1:27" s="65" customFormat="1">
      <c r="A905" s="66"/>
      <c r="D905" s="66"/>
      <c r="E905" s="66"/>
      <c r="F905" s="66"/>
      <c r="G905" s="66"/>
      <c r="H905" s="210"/>
      <c r="K905" s="66"/>
      <c r="O905" s="66"/>
      <c r="P905" s="66"/>
      <c r="Q905" s="66"/>
      <c r="R905" s="66"/>
      <c r="S905" s="66"/>
      <c r="T905" s="111"/>
      <c r="U905" s="66"/>
      <c r="V905" s="66"/>
      <c r="W905" s="66"/>
      <c r="X905" s="66"/>
      <c r="Y905" s="66"/>
      <c r="Z905" s="66"/>
      <c r="AA905" s="66"/>
    </row>
    <row r="906" spans="1:27" s="65" customFormat="1">
      <c r="A906" s="66"/>
      <c r="D906" s="66"/>
      <c r="E906" s="66"/>
      <c r="F906" s="66"/>
      <c r="G906" s="66"/>
      <c r="H906" s="210"/>
      <c r="K906" s="66"/>
      <c r="O906" s="66"/>
      <c r="P906" s="66"/>
      <c r="Q906" s="66"/>
      <c r="R906" s="66"/>
      <c r="S906" s="66"/>
      <c r="T906" s="111"/>
      <c r="U906" s="66"/>
      <c r="V906" s="66"/>
      <c r="W906" s="66"/>
      <c r="X906" s="66"/>
      <c r="Y906" s="66"/>
      <c r="Z906" s="66"/>
      <c r="AA906" s="66"/>
    </row>
    <row r="907" spans="1:27" s="65" customFormat="1">
      <c r="A907" s="66"/>
      <c r="D907" s="66"/>
      <c r="E907" s="66"/>
      <c r="F907" s="66"/>
      <c r="G907" s="66"/>
      <c r="H907" s="210"/>
      <c r="K907" s="66"/>
      <c r="O907" s="66"/>
      <c r="P907" s="66"/>
      <c r="Q907" s="66"/>
      <c r="R907" s="66"/>
      <c r="S907" s="66"/>
      <c r="T907" s="111"/>
      <c r="U907" s="66"/>
      <c r="V907" s="66"/>
      <c r="W907" s="66"/>
      <c r="X907" s="66"/>
      <c r="Y907" s="66"/>
      <c r="Z907" s="66"/>
      <c r="AA907" s="66"/>
    </row>
    <row r="908" spans="1:27" s="65" customFormat="1">
      <c r="A908" s="66"/>
      <c r="D908" s="66"/>
      <c r="E908" s="66"/>
      <c r="F908" s="66"/>
      <c r="G908" s="66"/>
      <c r="H908" s="210"/>
      <c r="K908" s="66"/>
      <c r="O908" s="66"/>
      <c r="P908" s="66"/>
      <c r="Q908" s="66"/>
      <c r="R908" s="66"/>
      <c r="S908" s="66"/>
      <c r="T908" s="111"/>
      <c r="U908" s="66"/>
      <c r="V908" s="66"/>
      <c r="W908" s="66"/>
      <c r="X908" s="66"/>
      <c r="Y908" s="66"/>
      <c r="Z908" s="66"/>
      <c r="AA908" s="66"/>
    </row>
    <row r="909" spans="1:27" s="65" customFormat="1">
      <c r="A909" s="66"/>
      <c r="D909" s="66"/>
      <c r="E909" s="66"/>
      <c r="F909" s="66"/>
      <c r="G909" s="66"/>
      <c r="H909" s="210"/>
      <c r="K909" s="66"/>
      <c r="O909" s="66"/>
      <c r="P909" s="66"/>
      <c r="Q909" s="66"/>
      <c r="R909" s="66"/>
      <c r="S909" s="66"/>
      <c r="T909" s="111"/>
      <c r="U909" s="66"/>
      <c r="V909" s="66"/>
      <c r="W909" s="66"/>
      <c r="X909" s="66"/>
      <c r="Y909" s="66"/>
      <c r="Z909" s="66"/>
      <c r="AA909" s="66"/>
    </row>
    <row r="910" spans="1:27" s="65" customFormat="1">
      <c r="A910" s="66"/>
      <c r="D910" s="66"/>
      <c r="E910" s="66"/>
      <c r="F910" s="66"/>
      <c r="G910" s="66"/>
      <c r="H910" s="210"/>
      <c r="K910" s="66"/>
      <c r="O910" s="66"/>
      <c r="P910" s="66"/>
      <c r="Q910" s="66"/>
      <c r="R910" s="66"/>
      <c r="S910" s="66"/>
      <c r="T910" s="111"/>
      <c r="U910" s="66"/>
      <c r="V910" s="66"/>
      <c r="W910" s="66"/>
      <c r="X910" s="66"/>
      <c r="Y910" s="66"/>
      <c r="Z910" s="66"/>
      <c r="AA910" s="66"/>
    </row>
    <row r="911" spans="1:27" s="65" customFormat="1">
      <c r="A911" s="66"/>
      <c r="D911" s="66"/>
      <c r="E911" s="66"/>
      <c r="F911" s="66"/>
      <c r="G911" s="66"/>
      <c r="H911" s="210"/>
      <c r="K911" s="66"/>
      <c r="O911" s="66"/>
      <c r="P911" s="66"/>
      <c r="Q911" s="66"/>
      <c r="R911" s="66"/>
      <c r="S911" s="66"/>
      <c r="T911" s="111"/>
      <c r="U911" s="66"/>
      <c r="V911" s="66"/>
      <c r="W911" s="66"/>
      <c r="X911" s="66"/>
      <c r="Y911" s="66"/>
      <c r="Z911" s="66"/>
      <c r="AA911" s="66"/>
    </row>
    <row r="912" spans="1:27" s="65" customFormat="1">
      <c r="A912" s="66"/>
      <c r="D912" s="66"/>
      <c r="E912" s="66"/>
      <c r="F912" s="66"/>
      <c r="G912" s="66"/>
      <c r="H912" s="210"/>
      <c r="K912" s="66"/>
      <c r="O912" s="66"/>
      <c r="P912" s="66"/>
      <c r="Q912" s="66"/>
      <c r="R912" s="66"/>
      <c r="S912" s="66"/>
      <c r="T912" s="111"/>
      <c r="U912" s="66"/>
      <c r="V912" s="66"/>
      <c r="W912" s="66"/>
      <c r="X912" s="66"/>
      <c r="Y912" s="66"/>
      <c r="Z912" s="66"/>
      <c r="AA912" s="66"/>
    </row>
    <row r="913" spans="1:27" s="65" customFormat="1">
      <c r="A913" s="66"/>
      <c r="D913" s="66"/>
      <c r="E913" s="66"/>
      <c r="F913" s="66"/>
      <c r="G913" s="66"/>
      <c r="H913" s="210"/>
      <c r="K913" s="66"/>
      <c r="O913" s="66"/>
      <c r="P913" s="66"/>
      <c r="Q913" s="66"/>
      <c r="R913" s="66"/>
      <c r="S913" s="66"/>
      <c r="T913" s="111"/>
      <c r="U913" s="66"/>
      <c r="V913" s="66"/>
      <c r="W913" s="66"/>
      <c r="X913" s="66"/>
      <c r="Y913" s="66"/>
      <c r="Z913" s="66"/>
      <c r="AA913" s="66"/>
    </row>
    <row r="914" spans="1:27" s="65" customFormat="1">
      <c r="A914" s="66"/>
      <c r="D914" s="66"/>
      <c r="E914" s="66"/>
      <c r="F914" s="66"/>
      <c r="G914" s="66"/>
      <c r="H914" s="210"/>
      <c r="K914" s="66"/>
      <c r="O914" s="66"/>
      <c r="P914" s="66"/>
      <c r="Q914" s="66"/>
      <c r="R914" s="66"/>
      <c r="S914" s="66"/>
      <c r="T914" s="111"/>
      <c r="U914" s="66"/>
      <c r="V914" s="66"/>
      <c r="W914" s="66"/>
      <c r="X914" s="66"/>
      <c r="Y914" s="66"/>
      <c r="Z914" s="66"/>
      <c r="AA914" s="66"/>
    </row>
    <row r="915" spans="1:27" s="65" customFormat="1">
      <c r="A915" s="66"/>
      <c r="D915" s="66"/>
      <c r="E915" s="66"/>
      <c r="F915" s="66"/>
      <c r="G915" s="66"/>
      <c r="H915" s="210"/>
      <c r="K915" s="66"/>
      <c r="O915" s="66"/>
      <c r="P915" s="66"/>
      <c r="Q915" s="66"/>
      <c r="R915" s="66"/>
      <c r="S915" s="66"/>
      <c r="T915" s="111"/>
      <c r="U915" s="66"/>
      <c r="V915" s="66"/>
      <c r="W915" s="66"/>
      <c r="X915" s="66"/>
      <c r="Y915" s="66"/>
      <c r="Z915" s="66"/>
      <c r="AA915" s="66"/>
    </row>
    <row r="916" spans="1:27" s="65" customFormat="1">
      <c r="A916" s="66"/>
      <c r="D916" s="66"/>
      <c r="E916" s="66"/>
      <c r="F916" s="66"/>
      <c r="G916" s="66"/>
      <c r="H916" s="210"/>
      <c r="K916" s="66"/>
      <c r="O916" s="66"/>
      <c r="P916" s="66"/>
      <c r="Q916" s="66"/>
      <c r="R916" s="66"/>
      <c r="S916" s="66"/>
      <c r="T916" s="111"/>
      <c r="U916" s="66"/>
      <c r="V916" s="66"/>
      <c r="W916" s="66"/>
      <c r="X916" s="66"/>
      <c r="Y916" s="66"/>
      <c r="Z916" s="66"/>
      <c r="AA916" s="66"/>
    </row>
    <row r="917" spans="1:27" s="65" customFormat="1">
      <c r="A917" s="66"/>
      <c r="D917" s="66"/>
      <c r="E917" s="66"/>
      <c r="F917" s="66"/>
      <c r="G917" s="66"/>
      <c r="H917" s="210"/>
      <c r="K917" s="66"/>
      <c r="O917" s="66"/>
      <c r="P917" s="66"/>
      <c r="Q917" s="66"/>
      <c r="R917" s="66"/>
      <c r="S917" s="66"/>
      <c r="T917" s="111"/>
      <c r="U917" s="66"/>
      <c r="V917" s="66"/>
      <c r="W917" s="66"/>
      <c r="X917" s="66"/>
      <c r="Y917" s="66"/>
      <c r="Z917" s="66"/>
      <c r="AA917" s="66"/>
    </row>
    <row r="918" spans="1:27" s="65" customFormat="1">
      <c r="A918" s="66"/>
      <c r="D918" s="66"/>
      <c r="E918" s="66"/>
      <c r="F918" s="66"/>
      <c r="G918" s="66"/>
      <c r="H918" s="210"/>
      <c r="K918" s="66"/>
      <c r="O918" s="66"/>
      <c r="P918" s="66"/>
      <c r="Q918" s="66"/>
      <c r="R918" s="66"/>
      <c r="S918" s="66"/>
      <c r="T918" s="111"/>
      <c r="U918" s="66"/>
      <c r="V918" s="66"/>
      <c r="W918" s="66"/>
      <c r="X918" s="66"/>
      <c r="Y918" s="66"/>
      <c r="Z918" s="66"/>
      <c r="AA918" s="66"/>
    </row>
    <row r="919" spans="1:27" s="65" customFormat="1">
      <c r="A919" s="66"/>
      <c r="D919" s="66"/>
      <c r="E919" s="66"/>
      <c r="F919" s="66"/>
      <c r="G919" s="66"/>
      <c r="H919" s="210"/>
      <c r="K919" s="66"/>
      <c r="O919" s="66"/>
      <c r="P919" s="66"/>
      <c r="Q919" s="66"/>
      <c r="R919" s="66"/>
      <c r="S919" s="66"/>
      <c r="T919" s="111"/>
      <c r="U919" s="66"/>
      <c r="V919" s="66"/>
      <c r="W919" s="66"/>
      <c r="X919" s="66"/>
      <c r="Y919" s="66"/>
      <c r="Z919" s="66"/>
      <c r="AA919" s="66"/>
    </row>
    <row r="920" spans="1:27" s="65" customFormat="1">
      <c r="A920" s="66"/>
      <c r="D920" s="66"/>
      <c r="E920" s="66"/>
      <c r="F920" s="66"/>
      <c r="G920" s="66"/>
      <c r="H920" s="210"/>
      <c r="K920" s="66"/>
      <c r="O920" s="66"/>
      <c r="P920" s="66"/>
      <c r="Q920" s="66"/>
      <c r="R920" s="66"/>
      <c r="S920" s="66"/>
      <c r="T920" s="111"/>
      <c r="U920" s="66"/>
      <c r="V920" s="66"/>
      <c r="W920" s="66"/>
      <c r="X920" s="66"/>
      <c r="Y920" s="66"/>
      <c r="Z920" s="66"/>
      <c r="AA920" s="66"/>
    </row>
    <row r="921" spans="1:27" s="65" customFormat="1">
      <c r="A921" s="66"/>
      <c r="D921" s="66"/>
      <c r="E921" s="66"/>
      <c r="F921" s="66"/>
      <c r="G921" s="66"/>
      <c r="H921" s="210"/>
      <c r="K921" s="66"/>
      <c r="O921" s="66"/>
      <c r="P921" s="66"/>
      <c r="Q921" s="66"/>
      <c r="R921" s="66"/>
      <c r="S921" s="66"/>
      <c r="T921" s="111"/>
      <c r="U921" s="66"/>
      <c r="V921" s="66"/>
      <c r="W921" s="66"/>
      <c r="X921" s="66"/>
      <c r="Y921" s="66"/>
      <c r="Z921" s="66"/>
      <c r="AA921" s="66"/>
    </row>
    <row r="922" spans="1:27" s="65" customFormat="1">
      <c r="A922" s="66"/>
      <c r="D922" s="66"/>
      <c r="E922" s="66"/>
      <c r="F922" s="66"/>
      <c r="G922" s="66"/>
      <c r="H922" s="210"/>
      <c r="K922" s="66"/>
      <c r="O922" s="66"/>
      <c r="P922" s="66"/>
      <c r="Q922" s="66"/>
      <c r="R922" s="66"/>
      <c r="S922" s="66"/>
      <c r="T922" s="111"/>
      <c r="U922" s="66"/>
      <c r="V922" s="66"/>
      <c r="W922" s="66"/>
      <c r="X922" s="66"/>
      <c r="Y922" s="66"/>
      <c r="Z922" s="66"/>
      <c r="AA922" s="66"/>
    </row>
    <row r="923" spans="1:27" s="65" customFormat="1">
      <c r="A923" s="66"/>
      <c r="D923" s="66"/>
      <c r="E923" s="66"/>
      <c r="F923" s="66"/>
      <c r="G923" s="66"/>
      <c r="H923" s="210"/>
      <c r="K923" s="66"/>
      <c r="O923" s="66"/>
      <c r="P923" s="66"/>
      <c r="Q923" s="66"/>
      <c r="R923" s="66"/>
      <c r="S923" s="66"/>
      <c r="T923" s="111"/>
      <c r="U923" s="66"/>
      <c r="V923" s="66"/>
      <c r="W923" s="66"/>
      <c r="X923" s="66"/>
      <c r="Y923" s="66"/>
      <c r="Z923" s="66"/>
      <c r="AA923" s="66"/>
    </row>
    <row r="924" spans="1:27" s="65" customFormat="1">
      <c r="A924" s="66"/>
      <c r="D924" s="66"/>
      <c r="E924" s="66"/>
      <c r="F924" s="66"/>
      <c r="G924" s="66"/>
      <c r="H924" s="210"/>
      <c r="K924" s="66"/>
      <c r="O924" s="66"/>
      <c r="P924" s="66"/>
      <c r="Q924" s="66"/>
      <c r="R924" s="66"/>
      <c r="S924" s="66"/>
      <c r="T924" s="111"/>
      <c r="U924" s="66"/>
      <c r="V924" s="66"/>
      <c r="W924" s="66"/>
      <c r="X924" s="66"/>
      <c r="Y924" s="66"/>
      <c r="Z924" s="66"/>
      <c r="AA924" s="66"/>
    </row>
    <row r="925" spans="1:27" s="65" customFormat="1">
      <c r="A925" s="66"/>
      <c r="D925" s="66"/>
      <c r="E925" s="66"/>
      <c r="F925" s="66"/>
      <c r="G925" s="66"/>
      <c r="H925" s="210"/>
      <c r="K925" s="66"/>
      <c r="O925" s="66"/>
      <c r="P925" s="66"/>
      <c r="Q925" s="66"/>
      <c r="R925" s="66"/>
      <c r="S925" s="66"/>
      <c r="T925" s="111"/>
      <c r="U925" s="66"/>
      <c r="V925" s="66"/>
      <c r="W925" s="66"/>
      <c r="X925" s="66"/>
      <c r="Y925" s="66"/>
      <c r="Z925" s="66"/>
      <c r="AA925" s="66"/>
    </row>
    <row r="926" spans="1:27" s="65" customFormat="1">
      <c r="A926" s="66"/>
      <c r="D926" s="66"/>
      <c r="E926" s="66"/>
      <c r="F926" s="66"/>
      <c r="G926" s="66"/>
      <c r="H926" s="210"/>
      <c r="K926" s="66"/>
      <c r="O926" s="66"/>
      <c r="P926" s="66"/>
      <c r="Q926" s="66"/>
      <c r="R926" s="66"/>
      <c r="S926" s="66"/>
      <c r="T926" s="111"/>
      <c r="U926" s="66"/>
      <c r="V926" s="66"/>
      <c r="W926" s="66"/>
      <c r="X926" s="66"/>
      <c r="Y926" s="66"/>
      <c r="Z926" s="66"/>
      <c r="AA926" s="66"/>
    </row>
    <row r="927" spans="1:27" s="65" customFormat="1">
      <c r="A927" s="66"/>
      <c r="D927" s="66"/>
      <c r="E927" s="66"/>
      <c r="F927" s="66"/>
      <c r="G927" s="66"/>
      <c r="H927" s="210"/>
      <c r="K927" s="66"/>
      <c r="O927" s="66"/>
      <c r="P927" s="66"/>
      <c r="Q927" s="66"/>
      <c r="R927" s="66"/>
      <c r="S927" s="66"/>
      <c r="T927" s="111"/>
      <c r="U927" s="66"/>
      <c r="V927" s="66"/>
      <c r="W927" s="66"/>
      <c r="X927" s="66"/>
      <c r="Y927" s="66"/>
      <c r="Z927" s="66"/>
      <c r="AA927" s="66"/>
    </row>
    <row r="928" spans="1:27" s="65" customFormat="1">
      <c r="A928" s="66"/>
      <c r="D928" s="66"/>
      <c r="E928" s="66"/>
      <c r="F928" s="66"/>
      <c r="G928" s="66"/>
      <c r="H928" s="210"/>
      <c r="K928" s="66"/>
      <c r="O928" s="66"/>
      <c r="P928" s="66"/>
      <c r="Q928" s="66"/>
      <c r="R928" s="66"/>
      <c r="S928" s="66"/>
      <c r="T928" s="111"/>
      <c r="U928" s="66"/>
      <c r="V928" s="66"/>
      <c r="W928" s="66"/>
      <c r="X928" s="66"/>
      <c r="Y928" s="66"/>
      <c r="Z928" s="66"/>
      <c r="AA928" s="66"/>
    </row>
    <row r="929" spans="1:27" s="65" customFormat="1">
      <c r="A929" s="66"/>
      <c r="D929" s="66"/>
      <c r="E929" s="66"/>
      <c r="F929" s="66"/>
      <c r="G929" s="66"/>
      <c r="H929" s="210"/>
      <c r="K929" s="66"/>
      <c r="O929" s="66"/>
      <c r="P929" s="66"/>
      <c r="Q929" s="66"/>
      <c r="R929" s="66"/>
      <c r="S929" s="66"/>
      <c r="T929" s="111"/>
      <c r="U929" s="66"/>
      <c r="V929" s="66"/>
      <c r="W929" s="66"/>
      <c r="X929" s="66"/>
      <c r="Y929" s="66"/>
      <c r="Z929" s="66"/>
      <c r="AA929" s="66"/>
    </row>
    <row r="930" spans="1:27" s="65" customFormat="1">
      <c r="A930" s="66"/>
      <c r="D930" s="66"/>
      <c r="E930" s="66"/>
      <c r="F930" s="66"/>
      <c r="G930" s="66"/>
      <c r="H930" s="210"/>
      <c r="K930" s="66"/>
      <c r="O930" s="66"/>
      <c r="P930" s="66"/>
      <c r="Q930" s="66"/>
      <c r="R930" s="66"/>
      <c r="S930" s="66"/>
      <c r="T930" s="111"/>
      <c r="U930" s="66"/>
      <c r="V930" s="66"/>
      <c r="W930" s="66"/>
      <c r="X930" s="66"/>
      <c r="Y930" s="66"/>
      <c r="Z930" s="66"/>
      <c r="AA930" s="66"/>
    </row>
    <row r="931" spans="1:27" s="65" customFormat="1">
      <c r="A931" s="66"/>
      <c r="D931" s="66"/>
      <c r="E931" s="66"/>
      <c r="F931" s="66"/>
      <c r="G931" s="66"/>
      <c r="H931" s="210"/>
      <c r="K931" s="66"/>
      <c r="O931" s="66"/>
      <c r="P931" s="66"/>
      <c r="Q931" s="66"/>
      <c r="R931" s="66"/>
      <c r="S931" s="66"/>
      <c r="T931" s="111"/>
      <c r="U931" s="66"/>
      <c r="V931" s="66"/>
      <c r="W931" s="66"/>
      <c r="X931" s="66"/>
      <c r="Y931" s="66"/>
      <c r="Z931" s="66"/>
      <c r="AA931" s="66"/>
    </row>
    <row r="932" spans="1:27" s="65" customFormat="1">
      <c r="A932" s="66"/>
      <c r="D932" s="66"/>
      <c r="E932" s="66"/>
      <c r="F932" s="66"/>
      <c r="G932" s="66"/>
      <c r="H932" s="210"/>
      <c r="K932" s="66"/>
      <c r="O932" s="66"/>
      <c r="P932" s="66"/>
      <c r="Q932" s="66"/>
      <c r="R932" s="66"/>
      <c r="S932" s="66"/>
      <c r="T932" s="111"/>
      <c r="U932" s="66"/>
      <c r="V932" s="66"/>
      <c r="W932" s="66"/>
      <c r="X932" s="66"/>
      <c r="Y932" s="66"/>
      <c r="Z932" s="66"/>
      <c r="AA932" s="66"/>
    </row>
    <row r="933" spans="1:27" s="65" customFormat="1">
      <c r="A933" s="66"/>
      <c r="D933" s="66"/>
      <c r="E933" s="66"/>
      <c r="F933" s="66"/>
      <c r="G933" s="66"/>
      <c r="H933" s="210"/>
      <c r="K933" s="66"/>
      <c r="O933" s="66"/>
      <c r="P933" s="66"/>
      <c r="Q933" s="66"/>
      <c r="R933" s="66"/>
      <c r="S933" s="66"/>
      <c r="T933" s="111"/>
      <c r="U933" s="66"/>
      <c r="V933" s="66"/>
      <c r="W933" s="66"/>
      <c r="X933" s="66"/>
      <c r="Y933" s="66"/>
      <c r="Z933" s="66"/>
      <c r="AA933" s="66"/>
    </row>
    <row r="934" spans="1:27" s="65" customFormat="1">
      <c r="A934" s="66"/>
      <c r="D934" s="66"/>
      <c r="E934" s="66"/>
      <c r="F934" s="66"/>
      <c r="G934" s="66"/>
      <c r="H934" s="210"/>
      <c r="K934" s="66"/>
      <c r="O934" s="66"/>
      <c r="P934" s="66"/>
      <c r="Q934" s="66"/>
      <c r="R934" s="66"/>
      <c r="S934" s="66"/>
      <c r="T934" s="111"/>
      <c r="U934" s="66"/>
      <c r="V934" s="66"/>
      <c r="W934" s="66"/>
      <c r="X934" s="66"/>
      <c r="Y934" s="66"/>
      <c r="Z934" s="66"/>
      <c r="AA934" s="66"/>
    </row>
    <row r="935" spans="1:27" s="65" customFormat="1">
      <c r="A935" s="66"/>
      <c r="D935" s="66"/>
      <c r="E935" s="66"/>
      <c r="F935" s="66"/>
      <c r="G935" s="66"/>
      <c r="H935" s="210"/>
      <c r="K935" s="66"/>
      <c r="O935" s="66"/>
      <c r="P935" s="66"/>
      <c r="Q935" s="66"/>
      <c r="R935" s="66"/>
      <c r="S935" s="66"/>
      <c r="T935" s="111"/>
      <c r="U935" s="66"/>
      <c r="V935" s="66"/>
      <c r="W935" s="66"/>
      <c r="X935" s="66"/>
      <c r="Y935" s="66"/>
      <c r="Z935" s="66"/>
      <c r="AA935" s="66"/>
    </row>
    <row r="936" spans="1:27" s="65" customFormat="1">
      <c r="A936" s="66"/>
      <c r="D936" s="66"/>
      <c r="E936" s="66"/>
      <c r="F936" s="66"/>
      <c r="G936" s="66"/>
      <c r="H936" s="210"/>
      <c r="K936" s="66"/>
      <c r="O936" s="66"/>
      <c r="P936" s="66"/>
      <c r="Q936" s="66"/>
      <c r="R936" s="66"/>
      <c r="S936" s="66"/>
      <c r="T936" s="111"/>
      <c r="U936" s="66"/>
      <c r="V936" s="66"/>
      <c r="W936" s="66"/>
      <c r="X936" s="66"/>
      <c r="Y936" s="66"/>
      <c r="Z936" s="66"/>
      <c r="AA936" s="66"/>
    </row>
    <row r="937" spans="1:27" s="65" customFormat="1">
      <c r="A937" s="66"/>
      <c r="D937" s="66"/>
      <c r="E937" s="66"/>
      <c r="F937" s="66"/>
      <c r="G937" s="66"/>
      <c r="H937" s="210"/>
      <c r="K937" s="66"/>
      <c r="O937" s="66"/>
      <c r="P937" s="66"/>
      <c r="Q937" s="66"/>
      <c r="R937" s="66"/>
      <c r="S937" s="66"/>
      <c r="T937" s="111"/>
      <c r="U937" s="66"/>
      <c r="V937" s="66"/>
      <c r="W937" s="66"/>
      <c r="X937" s="66"/>
      <c r="Y937" s="66"/>
      <c r="Z937" s="66"/>
      <c r="AA937" s="66"/>
    </row>
    <row r="938" spans="1:27" s="65" customFormat="1">
      <c r="A938" s="66"/>
      <c r="D938" s="66"/>
      <c r="E938" s="66"/>
      <c r="F938" s="66"/>
      <c r="G938" s="66"/>
      <c r="H938" s="210"/>
      <c r="K938" s="66"/>
      <c r="O938" s="66"/>
      <c r="P938" s="66"/>
      <c r="Q938" s="66"/>
      <c r="R938" s="66"/>
      <c r="S938" s="66"/>
      <c r="T938" s="111"/>
      <c r="U938" s="66"/>
      <c r="V938" s="66"/>
      <c r="W938" s="66"/>
      <c r="X938" s="66"/>
      <c r="Y938" s="66"/>
      <c r="Z938" s="66"/>
      <c r="AA938" s="66"/>
    </row>
    <row r="939" spans="1:27" s="65" customFormat="1">
      <c r="A939" s="66"/>
      <c r="D939" s="66"/>
      <c r="E939" s="66"/>
      <c r="F939" s="66"/>
      <c r="G939" s="66"/>
      <c r="H939" s="210"/>
      <c r="K939" s="66"/>
      <c r="O939" s="66"/>
      <c r="P939" s="66"/>
      <c r="Q939" s="66"/>
      <c r="R939" s="66"/>
      <c r="S939" s="66"/>
      <c r="T939" s="111"/>
      <c r="U939" s="66"/>
      <c r="V939" s="66"/>
      <c r="W939" s="66"/>
      <c r="X939" s="66"/>
      <c r="Y939" s="66"/>
      <c r="Z939" s="66"/>
      <c r="AA939" s="66"/>
    </row>
    <row r="940" spans="1:27" s="65" customFormat="1">
      <c r="A940" s="66"/>
      <c r="D940" s="66"/>
      <c r="E940" s="66"/>
      <c r="F940" s="66"/>
      <c r="G940" s="66"/>
      <c r="H940" s="210"/>
      <c r="K940" s="66"/>
      <c r="O940" s="66"/>
      <c r="P940" s="66"/>
      <c r="Q940" s="66"/>
      <c r="R940" s="66"/>
      <c r="S940" s="66"/>
      <c r="T940" s="111"/>
      <c r="U940" s="66"/>
      <c r="V940" s="66"/>
      <c r="W940" s="66"/>
      <c r="X940" s="66"/>
      <c r="Y940" s="66"/>
      <c r="Z940" s="66"/>
      <c r="AA940" s="66"/>
    </row>
    <row r="941" spans="1:27" s="65" customFormat="1">
      <c r="A941" s="66"/>
      <c r="D941" s="66"/>
      <c r="E941" s="66"/>
      <c r="F941" s="66"/>
      <c r="G941" s="66"/>
      <c r="H941" s="210"/>
      <c r="K941" s="66"/>
      <c r="O941" s="66"/>
      <c r="P941" s="66"/>
      <c r="Q941" s="66"/>
      <c r="R941" s="66"/>
      <c r="S941" s="66"/>
      <c r="T941" s="111"/>
      <c r="U941" s="66"/>
      <c r="V941" s="66"/>
      <c r="W941" s="66"/>
      <c r="X941" s="66"/>
      <c r="Y941" s="66"/>
      <c r="Z941" s="66"/>
      <c r="AA941" s="66"/>
    </row>
    <row r="942" spans="1:27" s="65" customFormat="1">
      <c r="A942" s="66"/>
      <c r="D942" s="66"/>
      <c r="E942" s="66"/>
      <c r="F942" s="66"/>
      <c r="G942" s="66"/>
      <c r="H942" s="210"/>
      <c r="K942" s="66"/>
      <c r="O942" s="66"/>
      <c r="P942" s="66"/>
      <c r="Q942" s="66"/>
      <c r="R942" s="66"/>
      <c r="S942" s="66"/>
      <c r="T942" s="111"/>
      <c r="U942" s="66"/>
      <c r="V942" s="66"/>
      <c r="W942" s="66"/>
      <c r="X942" s="66"/>
      <c r="Y942" s="66"/>
      <c r="Z942" s="66"/>
      <c r="AA942" s="66"/>
    </row>
    <row r="943" spans="1:27" s="65" customFormat="1">
      <c r="A943" s="66"/>
      <c r="D943" s="66"/>
      <c r="E943" s="66"/>
      <c r="F943" s="66"/>
      <c r="G943" s="66"/>
      <c r="H943" s="210"/>
      <c r="K943" s="66"/>
      <c r="O943" s="66"/>
      <c r="P943" s="66"/>
      <c r="Q943" s="66"/>
      <c r="R943" s="66"/>
      <c r="S943" s="66"/>
      <c r="T943" s="111"/>
      <c r="U943" s="66"/>
      <c r="V943" s="66"/>
      <c r="W943" s="66"/>
      <c r="X943" s="66"/>
      <c r="Y943" s="66"/>
      <c r="Z943" s="66"/>
      <c r="AA943" s="66"/>
    </row>
    <row r="944" spans="1:27" s="65" customFormat="1">
      <c r="A944" s="66"/>
      <c r="D944" s="66"/>
      <c r="E944" s="66"/>
      <c r="F944" s="66"/>
      <c r="G944" s="66"/>
      <c r="H944" s="210"/>
      <c r="K944" s="66"/>
      <c r="O944" s="66"/>
      <c r="P944" s="66"/>
      <c r="Q944" s="66"/>
      <c r="R944" s="66"/>
      <c r="S944" s="66"/>
      <c r="T944" s="111"/>
      <c r="U944" s="66"/>
      <c r="V944" s="66"/>
      <c r="W944" s="66"/>
      <c r="X944" s="66"/>
      <c r="Y944" s="66"/>
      <c r="Z944" s="66"/>
      <c r="AA944" s="66"/>
    </row>
    <row r="945" spans="1:27" s="65" customFormat="1">
      <c r="A945" s="66"/>
      <c r="D945" s="66"/>
      <c r="E945" s="66"/>
      <c r="F945" s="66"/>
      <c r="G945" s="66"/>
      <c r="H945" s="210"/>
      <c r="K945" s="66"/>
      <c r="O945" s="66"/>
      <c r="P945" s="66"/>
      <c r="Q945" s="66"/>
      <c r="R945" s="66"/>
      <c r="S945" s="66"/>
      <c r="T945" s="111"/>
      <c r="U945" s="66"/>
      <c r="V945" s="66"/>
      <c r="W945" s="66"/>
      <c r="X945" s="66"/>
      <c r="Y945" s="66"/>
      <c r="Z945" s="66"/>
      <c r="AA945" s="66"/>
    </row>
    <row r="946" spans="1:27" s="65" customFormat="1">
      <c r="A946" s="66"/>
      <c r="D946" s="66"/>
      <c r="E946" s="66"/>
      <c r="F946" s="66"/>
      <c r="G946" s="66"/>
      <c r="H946" s="210"/>
      <c r="K946" s="66"/>
      <c r="O946" s="66"/>
      <c r="P946" s="66"/>
      <c r="Q946" s="66"/>
      <c r="R946" s="66"/>
      <c r="S946" s="66"/>
      <c r="T946" s="111"/>
      <c r="U946" s="66"/>
      <c r="V946" s="66"/>
      <c r="W946" s="66"/>
      <c r="X946" s="66"/>
      <c r="Y946" s="66"/>
      <c r="Z946" s="66"/>
      <c r="AA946" s="66"/>
    </row>
    <row r="947" spans="1:27" s="65" customFormat="1">
      <c r="A947" s="66"/>
      <c r="D947" s="66"/>
      <c r="E947" s="66"/>
      <c r="F947" s="66"/>
      <c r="G947" s="66"/>
      <c r="H947" s="210"/>
      <c r="K947" s="66"/>
      <c r="O947" s="66"/>
      <c r="P947" s="66"/>
      <c r="Q947" s="66"/>
      <c r="R947" s="66"/>
      <c r="S947" s="66"/>
      <c r="T947" s="111"/>
      <c r="U947" s="66"/>
      <c r="V947" s="66"/>
      <c r="W947" s="66"/>
      <c r="X947" s="66"/>
      <c r="Y947" s="66"/>
      <c r="Z947" s="66"/>
      <c r="AA947" s="66"/>
    </row>
    <row r="948" spans="1:27" s="65" customFormat="1">
      <c r="A948" s="66"/>
      <c r="D948" s="66"/>
      <c r="E948" s="66"/>
      <c r="F948" s="66"/>
      <c r="G948" s="66"/>
      <c r="H948" s="210"/>
      <c r="K948" s="66"/>
      <c r="O948" s="66"/>
      <c r="P948" s="66"/>
      <c r="Q948" s="66"/>
      <c r="R948" s="66"/>
      <c r="S948" s="66"/>
      <c r="T948" s="111"/>
      <c r="U948" s="66"/>
      <c r="V948" s="66"/>
      <c r="W948" s="66"/>
      <c r="X948" s="66"/>
      <c r="Y948" s="66"/>
      <c r="Z948" s="66"/>
      <c r="AA948" s="66"/>
    </row>
    <row r="949" spans="1:27" s="65" customFormat="1">
      <c r="A949" s="66"/>
      <c r="D949" s="66"/>
      <c r="E949" s="66"/>
      <c r="F949" s="66"/>
      <c r="G949" s="66"/>
      <c r="H949" s="210"/>
      <c r="K949" s="66"/>
      <c r="O949" s="66"/>
      <c r="P949" s="66"/>
      <c r="Q949" s="66"/>
      <c r="R949" s="66"/>
      <c r="S949" s="66"/>
      <c r="T949" s="111"/>
      <c r="U949" s="66"/>
      <c r="V949" s="66"/>
      <c r="W949" s="66"/>
      <c r="X949" s="66"/>
      <c r="Y949" s="66"/>
      <c r="Z949" s="66"/>
      <c r="AA949" s="66"/>
    </row>
    <row r="950" spans="1:27" s="65" customFormat="1">
      <c r="A950" s="66"/>
      <c r="D950" s="66"/>
      <c r="E950" s="66"/>
      <c r="F950" s="66"/>
      <c r="G950" s="66"/>
      <c r="H950" s="210"/>
      <c r="K950" s="66"/>
      <c r="O950" s="66"/>
      <c r="P950" s="66"/>
      <c r="Q950" s="66"/>
      <c r="R950" s="66"/>
      <c r="S950" s="66"/>
      <c r="T950" s="111"/>
      <c r="U950" s="66"/>
      <c r="V950" s="66"/>
      <c r="W950" s="66"/>
      <c r="X950" s="66"/>
      <c r="Y950" s="66"/>
      <c r="Z950" s="66"/>
      <c r="AA950" s="66"/>
    </row>
    <row r="951" spans="1:27" s="65" customFormat="1">
      <c r="A951" s="66"/>
      <c r="D951" s="66"/>
      <c r="E951" s="66"/>
      <c r="F951" s="66"/>
      <c r="G951" s="66"/>
      <c r="H951" s="210"/>
      <c r="K951" s="66"/>
      <c r="O951" s="66"/>
      <c r="P951" s="66"/>
      <c r="Q951" s="66"/>
      <c r="R951" s="66"/>
      <c r="S951" s="66"/>
      <c r="T951" s="111"/>
      <c r="U951" s="66"/>
      <c r="V951" s="66"/>
      <c r="W951" s="66"/>
      <c r="X951" s="66"/>
      <c r="Y951" s="66"/>
      <c r="Z951" s="66"/>
      <c r="AA951" s="66"/>
    </row>
    <row r="952" spans="1:27" s="65" customFormat="1">
      <c r="A952" s="66"/>
      <c r="D952" s="66"/>
      <c r="E952" s="66"/>
      <c r="F952" s="66"/>
      <c r="G952" s="66"/>
      <c r="H952" s="210"/>
      <c r="K952" s="66"/>
      <c r="O952" s="66"/>
      <c r="P952" s="66"/>
      <c r="Q952" s="66"/>
      <c r="R952" s="66"/>
      <c r="S952" s="66"/>
      <c r="T952" s="111"/>
      <c r="U952" s="66"/>
      <c r="V952" s="66"/>
      <c r="W952" s="66"/>
      <c r="X952" s="66"/>
      <c r="Y952" s="66"/>
      <c r="Z952" s="66"/>
      <c r="AA952" s="66"/>
    </row>
    <row r="953" spans="1:27" s="65" customFormat="1">
      <c r="A953" s="66"/>
      <c r="D953" s="66"/>
      <c r="E953" s="66"/>
      <c r="F953" s="66"/>
      <c r="G953" s="66"/>
      <c r="H953" s="210"/>
      <c r="K953" s="66"/>
      <c r="O953" s="66"/>
      <c r="P953" s="66"/>
      <c r="Q953" s="66"/>
      <c r="R953" s="66"/>
      <c r="S953" s="66"/>
      <c r="T953" s="111"/>
      <c r="U953" s="66"/>
      <c r="V953" s="66"/>
      <c r="W953" s="66"/>
      <c r="X953" s="66"/>
      <c r="Y953" s="66"/>
      <c r="Z953" s="66"/>
      <c r="AA953" s="66"/>
    </row>
    <row r="954" spans="1:27" s="65" customFormat="1">
      <c r="A954" s="66"/>
      <c r="D954" s="66"/>
      <c r="E954" s="66"/>
      <c r="F954" s="66"/>
      <c r="G954" s="66"/>
      <c r="H954" s="210"/>
      <c r="K954" s="66"/>
      <c r="O954" s="66"/>
      <c r="P954" s="66"/>
      <c r="Q954" s="66"/>
      <c r="R954" s="66"/>
      <c r="S954" s="66"/>
      <c r="T954" s="111"/>
      <c r="U954" s="66"/>
      <c r="V954" s="66"/>
      <c r="W954" s="66"/>
      <c r="X954" s="66"/>
      <c r="Y954" s="66"/>
      <c r="Z954" s="66"/>
      <c r="AA954" s="66"/>
    </row>
    <row r="955" spans="1:27" s="65" customFormat="1">
      <c r="A955" s="66"/>
      <c r="D955" s="66"/>
      <c r="E955" s="66"/>
      <c r="F955" s="66"/>
      <c r="G955" s="66"/>
      <c r="H955" s="210"/>
      <c r="K955" s="66"/>
      <c r="O955" s="66"/>
      <c r="P955" s="66"/>
      <c r="Q955" s="66"/>
      <c r="R955" s="66"/>
      <c r="S955" s="66"/>
      <c r="T955" s="111"/>
      <c r="U955" s="66"/>
      <c r="V955" s="66"/>
      <c r="W955" s="66"/>
      <c r="X955" s="66"/>
      <c r="Y955" s="66"/>
      <c r="Z955" s="66"/>
      <c r="AA955" s="66"/>
    </row>
    <row r="956" spans="1:27" s="65" customFormat="1">
      <c r="A956" s="66"/>
      <c r="D956" s="66"/>
      <c r="E956" s="66"/>
      <c r="F956" s="66"/>
      <c r="G956" s="66"/>
      <c r="H956" s="210"/>
      <c r="K956" s="66"/>
      <c r="O956" s="66"/>
      <c r="P956" s="66"/>
      <c r="Q956" s="66"/>
      <c r="R956" s="66"/>
      <c r="S956" s="66"/>
      <c r="T956" s="111"/>
      <c r="U956" s="66"/>
      <c r="V956" s="66"/>
      <c r="W956" s="66"/>
      <c r="X956" s="66"/>
      <c r="Y956" s="66"/>
      <c r="Z956" s="66"/>
      <c r="AA956" s="66"/>
    </row>
    <row r="957" spans="1:27" s="65" customFormat="1">
      <c r="A957" s="66"/>
      <c r="D957" s="66"/>
      <c r="E957" s="66"/>
      <c r="F957" s="66"/>
      <c r="G957" s="66"/>
      <c r="H957" s="210"/>
      <c r="K957" s="66"/>
      <c r="O957" s="66"/>
      <c r="P957" s="66"/>
      <c r="Q957" s="66"/>
      <c r="R957" s="66"/>
      <c r="S957" s="66"/>
      <c r="T957" s="111"/>
      <c r="U957" s="66"/>
      <c r="V957" s="66"/>
      <c r="W957" s="66"/>
      <c r="X957" s="66"/>
      <c r="Y957" s="66"/>
      <c r="Z957" s="66"/>
      <c r="AA957" s="66"/>
    </row>
    <row r="958" spans="1:27" s="65" customFormat="1">
      <c r="A958" s="66"/>
      <c r="D958" s="66"/>
      <c r="E958" s="66"/>
      <c r="F958" s="66"/>
      <c r="G958" s="66"/>
      <c r="H958" s="210"/>
      <c r="K958" s="66"/>
      <c r="O958" s="66"/>
      <c r="P958" s="66"/>
      <c r="Q958" s="66"/>
      <c r="R958" s="66"/>
      <c r="S958" s="66"/>
      <c r="T958" s="111"/>
      <c r="U958" s="66"/>
      <c r="V958" s="66"/>
      <c r="W958" s="66"/>
      <c r="X958" s="66"/>
      <c r="Y958" s="66"/>
      <c r="Z958" s="66"/>
      <c r="AA958" s="66"/>
    </row>
    <row r="959" spans="1:27" s="65" customFormat="1">
      <c r="A959" s="66"/>
      <c r="D959" s="66"/>
      <c r="E959" s="66"/>
      <c r="F959" s="66"/>
      <c r="G959" s="66"/>
      <c r="H959" s="210"/>
      <c r="K959" s="66"/>
      <c r="O959" s="66"/>
      <c r="P959" s="66"/>
      <c r="Q959" s="66"/>
      <c r="R959" s="66"/>
      <c r="S959" s="66"/>
      <c r="T959" s="111"/>
      <c r="U959" s="66"/>
      <c r="V959" s="66"/>
      <c r="W959" s="66"/>
      <c r="X959" s="66"/>
      <c r="Y959" s="66"/>
      <c r="Z959" s="66"/>
      <c r="AA959" s="66"/>
    </row>
    <row r="960" spans="1:27" s="65" customFormat="1">
      <c r="A960" s="66"/>
      <c r="D960" s="66"/>
      <c r="E960" s="66"/>
      <c r="F960" s="66"/>
      <c r="G960" s="66"/>
      <c r="H960" s="210"/>
      <c r="K960" s="66"/>
      <c r="O960" s="66"/>
      <c r="P960" s="66"/>
      <c r="Q960" s="66"/>
      <c r="R960" s="66"/>
      <c r="S960" s="66"/>
      <c r="T960" s="111"/>
      <c r="U960" s="66"/>
      <c r="V960" s="66"/>
      <c r="W960" s="66"/>
      <c r="X960" s="66"/>
      <c r="Y960" s="66"/>
      <c r="Z960" s="66"/>
      <c r="AA960" s="66"/>
    </row>
    <row r="961" spans="1:27" s="65" customFormat="1">
      <c r="A961" s="66"/>
      <c r="D961" s="66"/>
      <c r="E961" s="66"/>
      <c r="F961" s="66"/>
      <c r="G961" s="66"/>
      <c r="H961" s="210"/>
      <c r="K961" s="66"/>
      <c r="O961" s="66"/>
      <c r="P961" s="66"/>
      <c r="Q961" s="66"/>
      <c r="R961" s="66"/>
      <c r="S961" s="66"/>
      <c r="T961" s="111"/>
      <c r="U961" s="66"/>
      <c r="V961" s="66"/>
      <c r="W961" s="66"/>
      <c r="X961" s="66"/>
      <c r="Y961" s="66"/>
      <c r="Z961" s="66"/>
      <c r="AA961" s="66"/>
    </row>
    <row r="962" spans="1:27" s="65" customFormat="1">
      <c r="A962" s="66"/>
      <c r="D962" s="66"/>
      <c r="E962" s="66"/>
      <c r="F962" s="66"/>
      <c r="G962" s="66"/>
      <c r="H962" s="210"/>
      <c r="K962" s="66"/>
      <c r="O962" s="66"/>
      <c r="P962" s="66"/>
      <c r="Q962" s="66"/>
      <c r="R962" s="66"/>
      <c r="S962" s="66"/>
      <c r="T962" s="111"/>
      <c r="U962" s="66"/>
      <c r="V962" s="66"/>
      <c r="W962" s="66"/>
      <c r="X962" s="66"/>
      <c r="Y962" s="66"/>
      <c r="Z962" s="66"/>
      <c r="AA962" s="66"/>
    </row>
    <row r="963" spans="1:27" s="65" customFormat="1">
      <c r="A963" s="66"/>
      <c r="D963" s="66"/>
      <c r="E963" s="66"/>
      <c r="F963" s="66"/>
      <c r="G963" s="66"/>
      <c r="H963" s="210"/>
      <c r="K963" s="66"/>
      <c r="O963" s="66"/>
      <c r="P963" s="66"/>
      <c r="Q963" s="66"/>
      <c r="R963" s="66"/>
      <c r="S963" s="66"/>
      <c r="T963" s="111"/>
      <c r="U963" s="66"/>
      <c r="V963" s="66"/>
      <c r="W963" s="66"/>
      <c r="X963" s="66"/>
      <c r="Y963" s="66"/>
      <c r="Z963" s="66"/>
      <c r="AA963" s="66"/>
    </row>
    <row r="964" spans="1:27" s="65" customFormat="1">
      <c r="A964" s="66"/>
      <c r="D964" s="66"/>
      <c r="E964" s="66"/>
      <c r="F964" s="66"/>
      <c r="G964" s="66"/>
      <c r="H964" s="210"/>
      <c r="K964" s="66"/>
      <c r="O964" s="66"/>
      <c r="P964" s="66"/>
      <c r="Q964" s="66"/>
      <c r="R964" s="66"/>
      <c r="S964" s="66"/>
      <c r="T964" s="111"/>
      <c r="U964" s="66"/>
      <c r="V964" s="66"/>
      <c r="W964" s="66"/>
      <c r="X964" s="66"/>
      <c r="Y964" s="66"/>
      <c r="Z964" s="66"/>
      <c r="AA964" s="66"/>
    </row>
    <row r="965" spans="1:27" s="65" customFormat="1">
      <c r="A965" s="66"/>
      <c r="D965" s="66"/>
      <c r="E965" s="66"/>
      <c r="F965" s="66"/>
      <c r="G965" s="66"/>
      <c r="H965" s="210"/>
      <c r="K965" s="66"/>
      <c r="O965" s="66"/>
      <c r="P965" s="66"/>
      <c r="Q965" s="66"/>
      <c r="R965" s="66"/>
      <c r="S965" s="66"/>
      <c r="T965" s="111"/>
      <c r="U965" s="66"/>
      <c r="V965" s="66"/>
      <c r="W965" s="66"/>
      <c r="X965" s="66"/>
      <c r="Y965" s="66"/>
      <c r="Z965" s="66"/>
      <c r="AA965" s="66"/>
    </row>
    <row r="966" spans="1:27" s="65" customFormat="1">
      <c r="A966" s="66"/>
      <c r="D966" s="66"/>
      <c r="E966" s="66"/>
      <c r="F966" s="66"/>
      <c r="G966" s="66"/>
      <c r="H966" s="210"/>
      <c r="K966" s="66"/>
      <c r="O966" s="66"/>
      <c r="P966" s="66"/>
      <c r="Q966" s="66"/>
      <c r="R966" s="66"/>
      <c r="S966" s="66"/>
      <c r="T966" s="111"/>
      <c r="U966" s="66"/>
      <c r="V966" s="66"/>
      <c r="W966" s="66"/>
      <c r="X966" s="66"/>
      <c r="Y966" s="66"/>
      <c r="Z966" s="66"/>
      <c r="AA966" s="66"/>
    </row>
    <row r="967" spans="1:27" s="65" customFormat="1">
      <c r="A967" s="66"/>
      <c r="D967" s="66"/>
      <c r="E967" s="66"/>
      <c r="F967" s="66"/>
      <c r="G967" s="66"/>
      <c r="H967" s="210"/>
      <c r="K967" s="66"/>
      <c r="O967" s="66"/>
      <c r="P967" s="66"/>
      <c r="Q967" s="66"/>
      <c r="R967" s="66"/>
      <c r="S967" s="66"/>
      <c r="T967" s="111"/>
      <c r="U967" s="66"/>
      <c r="V967" s="66"/>
      <c r="W967" s="66"/>
      <c r="X967" s="66"/>
      <c r="Y967" s="66"/>
      <c r="Z967" s="66"/>
      <c r="AA967" s="66"/>
    </row>
    <row r="968" spans="1:27" s="65" customFormat="1">
      <c r="A968" s="66"/>
      <c r="D968" s="66"/>
      <c r="E968" s="66"/>
      <c r="F968" s="66"/>
      <c r="G968" s="66"/>
      <c r="H968" s="210"/>
      <c r="K968" s="66"/>
      <c r="O968" s="66"/>
      <c r="P968" s="66"/>
      <c r="Q968" s="66"/>
      <c r="R968" s="66"/>
      <c r="S968" s="66"/>
      <c r="T968" s="111"/>
      <c r="U968" s="66"/>
      <c r="V968" s="66"/>
      <c r="W968" s="66"/>
      <c r="X968" s="66"/>
      <c r="Y968" s="66"/>
      <c r="Z968" s="66"/>
      <c r="AA968" s="66"/>
    </row>
    <row r="969" spans="1:27" s="65" customFormat="1">
      <c r="A969" s="66"/>
      <c r="D969" s="66"/>
      <c r="E969" s="66"/>
      <c r="F969" s="66"/>
      <c r="G969" s="66"/>
      <c r="H969" s="210"/>
      <c r="K969" s="66"/>
      <c r="O969" s="66"/>
      <c r="P969" s="66"/>
      <c r="Q969" s="66"/>
      <c r="R969" s="66"/>
      <c r="S969" s="66"/>
      <c r="T969" s="111"/>
      <c r="U969" s="66"/>
      <c r="V969" s="66"/>
      <c r="W969" s="66"/>
      <c r="X969" s="66"/>
      <c r="Y969" s="66"/>
      <c r="Z969" s="66"/>
      <c r="AA969" s="66"/>
    </row>
    <row r="970" spans="1:27" s="65" customFormat="1">
      <c r="A970" s="66"/>
      <c r="D970" s="66"/>
      <c r="E970" s="66"/>
      <c r="F970" s="66"/>
      <c r="G970" s="66"/>
      <c r="H970" s="210"/>
      <c r="K970" s="66"/>
      <c r="O970" s="66"/>
      <c r="P970" s="66"/>
      <c r="Q970" s="66"/>
      <c r="R970" s="66"/>
      <c r="S970" s="66"/>
      <c r="T970" s="111"/>
      <c r="U970" s="66"/>
      <c r="V970" s="66"/>
      <c r="W970" s="66"/>
      <c r="X970" s="66"/>
      <c r="Y970" s="66"/>
      <c r="Z970" s="66"/>
      <c r="AA970" s="66"/>
    </row>
    <row r="971" spans="1:27" s="65" customFormat="1">
      <c r="A971" s="66"/>
      <c r="D971" s="66"/>
      <c r="E971" s="66"/>
      <c r="F971" s="66"/>
      <c r="G971" s="66"/>
      <c r="H971" s="210"/>
      <c r="K971" s="66"/>
      <c r="O971" s="66"/>
      <c r="P971" s="66"/>
      <c r="Q971" s="66"/>
      <c r="R971" s="66"/>
      <c r="S971" s="66"/>
      <c r="T971" s="111"/>
      <c r="U971" s="66"/>
      <c r="V971" s="66"/>
      <c r="W971" s="66"/>
      <c r="X971" s="66"/>
      <c r="Y971" s="66"/>
      <c r="Z971" s="66"/>
      <c r="AA971" s="66"/>
    </row>
    <row r="972" spans="1:27" s="65" customFormat="1">
      <c r="A972" s="66"/>
      <c r="D972" s="66"/>
      <c r="E972" s="66"/>
      <c r="F972" s="66"/>
      <c r="G972" s="66"/>
      <c r="H972" s="210"/>
      <c r="K972" s="66"/>
      <c r="O972" s="66"/>
      <c r="P972" s="66"/>
      <c r="Q972" s="66"/>
      <c r="R972" s="66"/>
      <c r="S972" s="66"/>
      <c r="T972" s="111"/>
      <c r="U972" s="66"/>
      <c r="V972" s="66"/>
      <c r="W972" s="66"/>
      <c r="X972" s="66"/>
      <c r="Y972" s="66"/>
      <c r="Z972" s="66"/>
      <c r="AA972" s="66"/>
    </row>
    <row r="973" spans="1:27" s="65" customFormat="1">
      <c r="A973" s="66"/>
      <c r="D973" s="66"/>
      <c r="E973" s="66"/>
      <c r="F973" s="66"/>
      <c r="G973" s="66"/>
      <c r="H973" s="210"/>
      <c r="K973" s="66"/>
      <c r="O973" s="66"/>
      <c r="P973" s="66"/>
      <c r="Q973" s="66"/>
      <c r="R973" s="66"/>
      <c r="S973" s="66"/>
      <c r="T973" s="111"/>
      <c r="U973" s="66"/>
      <c r="V973" s="66"/>
      <c r="W973" s="66"/>
      <c r="X973" s="66"/>
      <c r="Y973" s="66"/>
      <c r="Z973" s="66"/>
      <c r="AA973" s="66"/>
    </row>
    <row r="974" spans="1:27" s="65" customFormat="1">
      <c r="A974" s="66"/>
      <c r="D974" s="66"/>
      <c r="E974" s="66"/>
      <c r="F974" s="66"/>
      <c r="G974" s="66"/>
      <c r="H974" s="210"/>
      <c r="K974" s="66"/>
      <c r="O974" s="66"/>
      <c r="P974" s="66"/>
      <c r="Q974" s="66"/>
      <c r="R974" s="66"/>
      <c r="S974" s="66"/>
      <c r="T974" s="111"/>
      <c r="U974" s="66"/>
      <c r="V974" s="66"/>
      <c r="W974" s="66"/>
      <c r="X974" s="66"/>
      <c r="Y974" s="66"/>
      <c r="Z974" s="66"/>
      <c r="AA974" s="66"/>
    </row>
    <row r="975" spans="1:27" s="65" customFormat="1">
      <c r="A975" s="66"/>
      <c r="D975" s="66"/>
      <c r="E975" s="66"/>
      <c r="F975" s="66"/>
      <c r="G975" s="66"/>
      <c r="H975" s="210"/>
      <c r="K975" s="66"/>
      <c r="O975" s="66"/>
      <c r="P975" s="66"/>
      <c r="Q975" s="66"/>
      <c r="R975" s="66"/>
      <c r="S975" s="66"/>
      <c r="T975" s="111"/>
      <c r="U975" s="66"/>
      <c r="V975" s="66"/>
      <c r="W975" s="66"/>
      <c r="X975" s="66"/>
      <c r="Y975" s="66"/>
      <c r="Z975" s="66"/>
      <c r="AA975" s="66"/>
    </row>
    <row r="976" spans="1:27" s="65" customFormat="1">
      <c r="A976" s="66"/>
      <c r="D976" s="66"/>
      <c r="E976" s="66"/>
      <c r="F976" s="66"/>
      <c r="G976" s="66"/>
      <c r="H976" s="210"/>
      <c r="K976" s="66"/>
      <c r="O976" s="66"/>
      <c r="P976" s="66"/>
      <c r="Q976" s="66"/>
      <c r="R976" s="66"/>
      <c r="S976" s="66"/>
      <c r="T976" s="111"/>
      <c r="U976" s="66"/>
      <c r="V976" s="66"/>
      <c r="W976" s="66"/>
      <c r="X976" s="66"/>
      <c r="Y976" s="66"/>
      <c r="Z976" s="66"/>
      <c r="AA976" s="66"/>
    </row>
    <row r="977" spans="1:27" s="65" customFormat="1">
      <c r="A977" s="66"/>
      <c r="D977" s="66"/>
      <c r="E977" s="66"/>
      <c r="F977" s="66"/>
      <c r="G977" s="66"/>
      <c r="H977" s="210"/>
      <c r="K977" s="66"/>
      <c r="O977" s="66"/>
      <c r="P977" s="66"/>
      <c r="Q977" s="66"/>
      <c r="R977" s="66"/>
      <c r="S977" s="66"/>
      <c r="T977" s="111"/>
      <c r="U977" s="66"/>
      <c r="V977" s="66"/>
      <c r="W977" s="66"/>
      <c r="X977" s="66"/>
      <c r="Y977" s="66"/>
      <c r="Z977" s="66"/>
      <c r="AA977" s="66"/>
    </row>
    <row r="978" spans="1:27" s="65" customFormat="1">
      <c r="A978" s="66"/>
      <c r="D978" s="66"/>
      <c r="E978" s="66"/>
      <c r="F978" s="66"/>
      <c r="G978" s="66"/>
      <c r="H978" s="210"/>
      <c r="K978" s="66"/>
      <c r="O978" s="66"/>
      <c r="P978" s="66"/>
      <c r="Q978" s="66"/>
      <c r="R978" s="66"/>
      <c r="S978" s="66"/>
      <c r="T978" s="111"/>
      <c r="U978" s="66"/>
      <c r="V978" s="66"/>
      <c r="W978" s="66"/>
      <c r="X978" s="66"/>
      <c r="Y978" s="66"/>
      <c r="Z978" s="66"/>
      <c r="AA978" s="66"/>
    </row>
    <row r="979" spans="1:27" s="65" customFormat="1">
      <c r="A979" s="66"/>
      <c r="D979" s="66"/>
      <c r="E979" s="66"/>
      <c r="F979" s="66"/>
      <c r="G979" s="66"/>
      <c r="H979" s="210"/>
      <c r="K979" s="66"/>
      <c r="O979" s="66"/>
      <c r="P979" s="66"/>
      <c r="Q979" s="66"/>
      <c r="R979" s="66"/>
      <c r="S979" s="66"/>
      <c r="T979" s="111"/>
      <c r="U979" s="66"/>
      <c r="V979" s="66"/>
      <c r="W979" s="66"/>
      <c r="X979" s="66"/>
      <c r="Y979" s="66"/>
      <c r="Z979" s="66"/>
      <c r="AA979" s="66"/>
    </row>
    <row r="980" spans="1:27" s="65" customFormat="1">
      <c r="A980" s="66"/>
      <c r="D980" s="66"/>
      <c r="E980" s="66"/>
      <c r="F980" s="66"/>
      <c r="G980" s="66"/>
      <c r="H980" s="210"/>
      <c r="K980" s="66"/>
      <c r="O980" s="66"/>
      <c r="P980" s="66"/>
      <c r="Q980" s="66"/>
      <c r="R980" s="66"/>
      <c r="S980" s="66"/>
      <c r="T980" s="111"/>
      <c r="U980" s="66"/>
      <c r="V980" s="66"/>
      <c r="W980" s="66"/>
      <c r="X980" s="66"/>
      <c r="Y980" s="66"/>
      <c r="Z980" s="66"/>
      <c r="AA980" s="66"/>
    </row>
    <row r="981" spans="1:27" s="65" customFormat="1">
      <c r="A981" s="66"/>
      <c r="D981" s="66"/>
      <c r="E981" s="66"/>
      <c r="F981" s="66"/>
      <c r="G981" s="66"/>
      <c r="H981" s="210"/>
      <c r="K981" s="66"/>
      <c r="O981" s="66"/>
      <c r="P981" s="66"/>
      <c r="Q981" s="66"/>
      <c r="R981" s="66"/>
      <c r="S981" s="66"/>
      <c r="T981" s="111"/>
      <c r="U981" s="66"/>
      <c r="V981" s="66"/>
      <c r="W981" s="66"/>
      <c r="X981" s="66"/>
      <c r="Y981" s="66"/>
      <c r="Z981" s="66"/>
      <c r="AA981" s="66"/>
    </row>
    <row r="982" spans="1:27" s="65" customFormat="1">
      <c r="A982" s="66"/>
      <c r="D982" s="66"/>
      <c r="E982" s="66"/>
      <c r="F982" s="66"/>
      <c r="G982" s="66"/>
      <c r="H982" s="210"/>
      <c r="K982" s="66"/>
      <c r="O982" s="66"/>
      <c r="P982" s="66"/>
      <c r="Q982" s="66"/>
      <c r="R982" s="66"/>
      <c r="S982" s="66"/>
      <c r="T982" s="111"/>
      <c r="U982" s="66"/>
      <c r="V982" s="66"/>
      <c r="W982" s="66"/>
      <c r="X982" s="66"/>
      <c r="Y982" s="66"/>
      <c r="Z982" s="66"/>
      <c r="AA982" s="66"/>
    </row>
    <row r="983" spans="1:27" s="65" customFormat="1">
      <c r="A983" s="66"/>
      <c r="D983" s="66"/>
      <c r="E983" s="66"/>
      <c r="F983" s="66"/>
      <c r="G983" s="66"/>
      <c r="H983" s="210"/>
      <c r="K983" s="66"/>
      <c r="O983" s="66"/>
      <c r="P983" s="66"/>
      <c r="Q983" s="66"/>
      <c r="R983" s="66"/>
      <c r="S983" s="66"/>
      <c r="T983" s="111"/>
      <c r="U983" s="66"/>
      <c r="V983" s="66"/>
      <c r="W983" s="66"/>
      <c r="X983" s="66"/>
      <c r="Y983" s="66"/>
      <c r="Z983" s="66"/>
      <c r="AA983" s="66"/>
    </row>
    <row r="984" spans="1:27" s="65" customFormat="1">
      <c r="A984" s="66"/>
      <c r="D984" s="66"/>
      <c r="E984" s="66"/>
      <c r="F984" s="66"/>
      <c r="G984" s="66"/>
      <c r="H984" s="210"/>
      <c r="K984" s="66"/>
      <c r="O984" s="66"/>
      <c r="P984" s="66"/>
      <c r="Q984" s="66"/>
      <c r="R984" s="66"/>
      <c r="S984" s="66"/>
      <c r="T984" s="111"/>
      <c r="U984" s="66"/>
      <c r="V984" s="66"/>
      <c r="W984" s="66"/>
      <c r="X984" s="66"/>
      <c r="Y984" s="66"/>
      <c r="Z984" s="66"/>
      <c r="AA984" s="66"/>
    </row>
    <row r="985" spans="1:27" s="65" customFormat="1">
      <c r="A985" s="66"/>
      <c r="D985" s="66"/>
      <c r="E985" s="66"/>
      <c r="F985" s="66"/>
      <c r="G985" s="66"/>
      <c r="H985" s="210"/>
      <c r="K985" s="66"/>
      <c r="O985" s="66"/>
      <c r="P985" s="66"/>
      <c r="Q985" s="66"/>
      <c r="R985" s="66"/>
      <c r="S985" s="66"/>
      <c r="T985" s="111"/>
      <c r="U985" s="66"/>
      <c r="V985" s="66"/>
      <c r="W985" s="66"/>
      <c r="X985" s="66"/>
      <c r="Y985" s="66"/>
      <c r="Z985" s="66"/>
      <c r="AA985" s="66"/>
    </row>
    <row r="986" spans="1:27" s="65" customFormat="1">
      <c r="A986" s="66"/>
      <c r="D986" s="66"/>
      <c r="E986" s="66"/>
      <c r="F986" s="66"/>
      <c r="G986" s="66"/>
      <c r="H986" s="210"/>
      <c r="K986" s="66"/>
      <c r="O986" s="66"/>
      <c r="P986" s="66"/>
      <c r="Q986" s="66"/>
      <c r="R986" s="66"/>
      <c r="S986" s="66"/>
      <c r="T986" s="111"/>
      <c r="U986" s="66"/>
      <c r="V986" s="66"/>
      <c r="W986" s="66"/>
      <c r="X986" s="66"/>
      <c r="Y986" s="66"/>
      <c r="Z986" s="66"/>
      <c r="AA986" s="66"/>
    </row>
    <row r="987" spans="1:27" s="65" customFormat="1">
      <c r="A987" s="66"/>
      <c r="D987" s="66"/>
      <c r="E987" s="66"/>
      <c r="F987" s="66"/>
      <c r="G987" s="66"/>
      <c r="H987" s="210"/>
      <c r="K987" s="66"/>
      <c r="O987" s="66"/>
      <c r="P987" s="66"/>
      <c r="Q987" s="66"/>
      <c r="R987" s="66"/>
      <c r="S987" s="66"/>
      <c r="T987" s="111"/>
      <c r="U987" s="66"/>
      <c r="V987" s="66"/>
      <c r="W987" s="66"/>
      <c r="X987" s="66"/>
      <c r="Y987" s="66"/>
      <c r="Z987" s="66"/>
      <c r="AA987" s="66"/>
    </row>
    <row r="988" spans="1:27" s="65" customFormat="1">
      <c r="A988" s="66"/>
      <c r="D988" s="66"/>
      <c r="E988" s="66"/>
      <c r="F988" s="66"/>
      <c r="G988" s="66"/>
      <c r="H988" s="210"/>
      <c r="K988" s="66"/>
      <c r="O988" s="66"/>
      <c r="P988" s="66"/>
      <c r="Q988" s="66"/>
      <c r="R988" s="66"/>
      <c r="S988" s="66"/>
      <c r="T988" s="111"/>
      <c r="U988" s="66"/>
      <c r="V988" s="66"/>
      <c r="W988" s="66"/>
      <c r="X988" s="66"/>
      <c r="Y988" s="66"/>
      <c r="Z988" s="66"/>
      <c r="AA988" s="66"/>
    </row>
    <row r="989" spans="1:27" s="65" customFormat="1">
      <c r="A989" s="66"/>
      <c r="D989" s="66"/>
      <c r="E989" s="66"/>
      <c r="F989" s="66"/>
      <c r="G989" s="66"/>
      <c r="H989" s="210"/>
      <c r="K989" s="66"/>
      <c r="O989" s="66"/>
      <c r="P989" s="66"/>
      <c r="Q989" s="66"/>
      <c r="R989" s="66"/>
      <c r="S989" s="66"/>
      <c r="T989" s="111"/>
      <c r="U989" s="66"/>
      <c r="V989" s="66"/>
      <c r="W989" s="66"/>
      <c r="X989" s="66"/>
      <c r="Y989" s="66"/>
      <c r="Z989" s="66"/>
      <c r="AA989" s="66"/>
    </row>
    <row r="990" spans="1:27" s="65" customFormat="1">
      <c r="A990" s="66"/>
      <c r="D990" s="66"/>
      <c r="E990" s="66"/>
      <c r="F990" s="66"/>
      <c r="G990" s="66"/>
      <c r="H990" s="210"/>
      <c r="K990" s="66"/>
      <c r="O990" s="66"/>
      <c r="P990" s="66"/>
      <c r="Q990" s="66"/>
      <c r="R990" s="66"/>
      <c r="S990" s="66"/>
      <c r="T990" s="111"/>
      <c r="U990" s="66"/>
      <c r="V990" s="66"/>
      <c r="W990" s="66"/>
      <c r="X990" s="66"/>
      <c r="Y990" s="66"/>
      <c r="Z990" s="66"/>
      <c r="AA990" s="66"/>
    </row>
    <row r="991" spans="1:27" s="65" customFormat="1">
      <c r="A991" s="66"/>
      <c r="D991" s="66"/>
      <c r="E991" s="66"/>
      <c r="F991" s="66"/>
      <c r="G991" s="66"/>
      <c r="H991" s="210"/>
      <c r="K991" s="66"/>
      <c r="O991" s="66"/>
      <c r="P991" s="66"/>
      <c r="Q991" s="66"/>
      <c r="R991" s="66"/>
      <c r="S991" s="66"/>
      <c r="T991" s="111"/>
      <c r="U991" s="66"/>
      <c r="V991" s="66"/>
      <c r="W991" s="66"/>
      <c r="X991" s="66"/>
      <c r="Y991" s="66"/>
      <c r="Z991" s="66"/>
      <c r="AA991" s="66"/>
    </row>
    <row r="992" spans="1:27" s="65" customFormat="1">
      <c r="A992" s="66"/>
      <c r="D992" s="66"/>
      <c r="E992" s="66"/>
      <c r="F992" s="66"/>
      <c r="G992" s="66"/>
      <c r="H992" s="210"/>
      <c r="K992" s="66"/>
      <c r="O992" s="66"/>
      <c r="P992" s="66"/>
      <c r="Q992" s="66"/>
      <c r="R992" s="66"/>
      <c r="S992" s="66"/>
      <c r="T992" s="111"/>
      <c r="U992" s="66"/>
      <c r="V992" s="66"/>
      <c r="W992" s="66"/>
      <c r="X992" s="66"/>
      <c r="Y992" s="66"/>
      <c r="Z992" s="66"/>
      <c r="AA992" s="66"/>
    </row>
    <row r="993" spans="1:27" s="65" customFormat="1">
      <c r="A993" s="66"/>
      <c r="D993" s="66"/>
      <c r="E993" s="66"/>
      <c r="F993" s="66"/>
      <c r="G993" s="66"/>
      <c r="H993" s="210"/>
      <c r="K993" s="66"/>
      <c r="O993" s="66"/>
      <c r="P993" s="66"/>
      <c r="Q993" s="66"/>
      <c r="R993" s="66"/>
      <c r="S993" s="66"/>
      <c r="T993" s="111"/>
      <c r="U993" s="66"/>
      <c r="V993" s="66"/>
      <c r="W993" s="66"/>
      <c r="X993" s="66"/>
      <c r="Y993" s="66"/>
      <c r="Z993" s="66"/>
      <c r="AA993" s="66"/>
    </row>
    <row r="994" spans="1:27" s="65" customFormat="1">
      <c r="A994" s="66"/>
      <c r="D994" s="66"/>
      <c r="E994" s="66"/>
      <c r="F994" s="66"/>
      <c r="G994" s="66"/>
      <c r="H994" s="210"/>
      <c r="K994" s="66"/>
      <c r="O994" s="66"/>
      <c r="P994" s="66"/>
      <c r="Q994" s="66"/>
      <c r="R994" s="66"/>
      <c r="S994" s="66"/>
      <c r="T994" s="111"/>
      <c r="U994" s="66"/>
      <c r="V994" s="66"/>
      <c r="W994" s="66"/>
      <c r="X994" s="66"/>
      <c r="Y994" s="66"/>
      <c r="Z994" s="66"/>
      <c r="AA994" s="66"/>
    </row>
    <row r="995" spans="1:27" s="65" customFormat="1">
      <c r="A995" s="66"/>
      <c r="D995" s="66"/>
      <c r="E995" s="66"/>
      <c r="F995" s="66"/>
      <c r="G995" s="66"/>
      <c r="H995" s="210"/>
      <c r="K995" s="66"/>
      <c r="O995" s="66"/>
      <c r="P995" s="66"/>
      <c r="Q995" s="66"/>
      <c r="R995" s="66"/>
      <c r="S995" s="66"/>
      <c r="T995" s="111"/>
      <c r="U995" s="66"/>
      <c r="V995" s="66"/>
      <c r="W995" s="66"/>
      <c r="X995" s="66"/>
      <c r="Y995" s="66"/>
      <c r="Z995" s="66"/>
      <c r="AA995" s="66"/>
    </row>
    <row r="996" spans="1:27" s="65" customFormat="1">
      <c r="A996" s="66"/>
      <c r="D996" s="66"/>
      <c r="E996" s="66"/>
      <c r="F996" s="66"/>
      <c r="G996" s="66"/>
      <c r="H996" s="210"/>
      <c r="K996" s="66"/>
      <c r="O996" s="66"/>
      <c r="P996" s="66"/>
      <c r="Q996" s="66"/>
      <c r="R996" s="66"/>
      <c r="S996" s="66"/>
      <c r="T996" s="111"/>
      <c r="U996" s="66"/>
      <c r="V996" s="66"/>
      <c r="W996" s="66"/>
      <c r="X996" s="66"/>
      <c r="Y996" s="66"/>
      <c r="Z996" s="66"/>
      <c r="AA996" s="66"/>
    </row>
    <row r="997" spans="1:27" s="65" customFormat="1">
      <c r="A997" s="66"/>
      <c r="D997" s="66"/>
      <c r="E997" s="66"/>
      <c r="F997" s="66"/>
      <c r="G997" s="66"/>
      <c r="H997" s="210"/>
      <c r="K997" s="66"/>
      <c r="O997" s="66"/>
      <c r="P997" s="66"/>
      <c r="Q997" s="66"/>
      <c r="R997" s="66"/>
      <c r="S997" s="66"/>
      <c r="T997" s="111"/>
      <c r="U997" s="66"/>
      <c r="V997" s="66"/>
      <c r="W997" s="66"/>
      <c r="X997" s="66"/>
      <c r="Y997" s="66"/>
      <c r="Z997" s="66"/>
      <c r="AA997" s="66"/>
    </row>
    <row r="998" spans="1:27" s="65" customFormat="1">
      <c r="A998" s="66"/>
      <c r="D998" s="66"/>
      <c r="E998" s="66"/>
      <c r="F998" s="66"/>
      <c r="G998" s="66"/>
      <c r="H998" s="210"/>
      <c r="K998" s="66"/>
      <c r="O998" s="66"/>
      <c r="P998" s="66"/>
      <c r="Q998" s="66"/>
      <c r="R998" s="66"/>
      <c r="S998" s="66"/>
      <c r="T998" s="111"/>
      <c r="U998" s="66"/>
      <c r="V998" s="66"/>
      <c r="W998" s="66"/>
      <c r="X998" s="66"/>
      <c r="Y998" s="66"/>
      <c r="Z998" s="66"/>
      <c r="AA998" s="66"/>
    </row>
    <row r="999" spans="1:27" s="65" customFormat="1">
      <c r="A999" s="66"/>
      <c r="D999" s="66"/>
      <c r="E999" s="66"/>
      <c r="F999" s="66"/>
      <c r="G999" s="66"/>
      <c r="H999" s="210"/>
      <c r="K999" s="66"/>
      <c r="O999" s="66"/>
      <c r="P999" s="66"/>
      <c r="Q999" s="66"/>
      <c r="R999" s="66"/>
      <c r="S999" s="66"/>
      <c r="T999" s="111"/>
      <c r="U999" s="66"/>
      <c r="V999" s="66"/>
      <c r="W999" s="66"/>
      <c r="X999" s="66"/>
      <c r="Y999" s="66"/>
      <c r="Z999" s="66"/>
      <c r="AA999" s="66"/>
    </row>
    <row r="1000" spans="1:27" s="65" customFormat="1">
      <c r="A1000" s="66"/>
      <c r="D1000" s="66"/>
      <c r="E1000" s="66"/>
      <c r="F1000" s="66"/>
      <c r="G1000" s="66"/>
      <c r="H1000" s="210"/>
      <c r="K1000" s="66"/>
      <c r="O1000" s="66"/>
      <c r="P1000" s="66"/>
      <c r="Q1000" s="66"/>
      <c r="R1000" s="66"/>
      <c r="S1000" s="66"/>
      <c r="T1000" s="111"/>
      <c r="U1000" s="66"/>
      <c r="V1000" s="66"/>
      <c r="W1000" s="66"/>
      <c r="X1000" s="66"/>
      <c r="Y1000" s="66"/>
      <c r="Z1000" s="66"/>
      <c r="AA1000" s="66"/>
    </row>
    <row r="1001" spans="1:27" s="65" customFormat="1">
      <c r="A1001" s="66"/>
      <c r="D1001" s="66"/>
      <c r="E1001" s="66"/>
      <c r="F1001" s="66"/>
      <c r="G1001" s="66"/>
      <c r="H1001" s="210"/>
      <c r="K1001" s="66"/>
      <c r="O1001" s="66"/>
      <c r="P1001" s="66"/>
      <c r="Q1001" s="66"/>
      <c r="R1001" s="66"/>
      <c r="S1001" s="66"/>
      <c r="T1001" s="111"/>
      <c r="U1001" s="66"/>
      <c r="V1001" s="66"/>
      <c r="W1001" s="66"/>
      <c r="X1001" s="66"/>
      <c r="Y1001" s="66"/>
      <c r="Z1001" s="66"/>
      <c r="AA1001" s="66"/>
    </row>
    <row r="1002" spans="1:27" s="65" customFormat="1">
      <c r="A1002" s="66"/>
      <c r="D1002" s="66"/>
      <c r="E1002" s="66"/>
      <c r="F1002" s="66"/>
      <c r="G1002" s="66"/>
      <c r="H1002" s="210"/>
      <c r="K1002" s="66"/>
      <c r="O1002" s="66"/>
      <c r="P1002" s="66"/>
      <c r="Q1002" s="66"/>
      <c r="R1002" s="66"/>
      <c r="S1002" s="66"/>
      <c r="T1002" s="111"/>
      <c r="U1002" s="66"/>
      <c r="V1002" s="66"/>
      <c r="W1002" s="66"/>
      <c r="X1002" s="66"/>
      <c r="Y1002" s="66"/>
      <c r="Z1002" s="66"/>
      <c r="AA1002" s="66"/>
    </row>
    <row r="1003" spans="1:27" s="65" customFormat="1">
      <c r="A1003" s="66"/>
      <c r="D1003" s="66"/>
      <c r="E1003" s="66"/>
      <c r="F1003" s="66"/>
      <c r="G1003" s="66"/>
      <c r="H1003" s="210"/>
      <c r="K1003" s="66"/>
      <c r="O1003" s="66"/>
      <c r="P1003" s="66"/>
      <c r="Q1003" s="66"/>
      <c r="R1003" s="66"/>
      <c r="S1003" s="66"/>
      <c r="T1003" s="111"/>
      <c r="U1003" s="66"/>
      <c r="V1003" s="66"/>
      <c r="W1003" s="66"/>
      <c r="X1003" s="66"/>
      <c r="Y1003" s="66"/>
      <c r="Z1003" s="66"/>
      <c r="AA1003" s="66"/>
    </row>
    <row r="1004" spans="1:27" s="65" customFormat="1">
      <c r="A1004" s="66"/>
      <c r="D1004" s="66"/>
      <c r="E1004" s="66"/>
      <c r="F1004" s="66"/>
      <c r="G1004" s="66"/>
      <c r="H1004" s="210"/>
      <c r="K1004" s="66"/>
      <c r="O1004" s="66"/>
      <c r="P1004" s="66"/>
      <c r="Q1004" s="66"/>
      <c r="R1004" s="66"/>
      <c r="S1004" s="66"/>
      <c r="T1004" s="111"/>
      <c r="U1004" s="66"/>
      <c r="V1004" s="66"/>
      <c r="W1004" s="66"/>
      <c r="X1004" s="66"/>
      <c r="Y1004" s="66"/>
      <c r="Z1004" s="66"/>
      <c r="AA1004" s="66"/>
    </row>
    <row r="1005" spans="1:27" s="65" customFormat="1">
      <c r="A1005" s="66"/>
      <c r="D1005" s="66"/>
      <c r="E1005" s="66"/>
      <c r="F1005" s="66"/>
      <c r="G1005" s="66"/>
      <c r="H1005" s="210"/>
      <c r="K1005" s="66"/>
      <c r="O1005" s="66"/>
      <c r="P1005" s="66"/>
      <c r="Q1005" s="66"/>
      <c r="R1005" s="66"/>
      <c r="S1005" s="66"/>
      <c r="T1005" s="111"/>
      <c r="U1005" s="66"/>
      <c r="V1005" s="66"/>
      <c r="W1005" s="66"/>
      <c r="X1005" s="66"/>
      <c r="Y1005" s="66"/>
      <c r="Z1005" s="66"/>
      <c r="AA1005" s="66"/>
    </row>
    <row r="1006" spans="1:27" s="65" customFormat="1">
      <c r="A1006" s="66"/>
      <c r="D1006" s="66"/>
      <c r="E1006" s="66"/>
      <c r="F1006" s="66"/>
      <c r="G1006" s="66"/>
      <c r="H1006" s="210"/>
      <c r="K1006" s="66"/>
      <c r="O1006" s="66"/>
      <c r="P1006" s="66"/>
      <c r="Q1006" s="66"/>
      <c r="R1006" s="66"/>
      <c r="S1006" s="66"/>
      <c r="T1006" s="111"/>
      <c r="U1006" s="66"/>
      <c r="V1006" s="66"/>
      <c r="W1006" s="66"/>
      <c r="X1006" s="66"/>
      <c r="Y1006" s="66"/>
      <c r="Z1006" s="66"/>
      <c r="AA1006" s="66"/>
    </row>
    <row r="1007" spans="1:27" s="65" customFormat="1">
      <c r="A1007" s="66"/>
      <c r="D1007" s="66"/>
      <c r="E1007" s="66"/>
      <c r="F1007" s="66"/>
      <c r="G1007" s="66"/>
      <c r="H1007" s="210"/>
      <c r="K1007" s="66"/>
      <c r="O1007" s="66"/>
      <c r="P1007" s="66"/>
      <c r="Q1007" s="66"/>
      <c r="R1007" s="66"/>
      <c r="S1007" s="66"/>
      <c r="T1007" s="111"/>
      <c r="U1007" s="66"/>
      <c r="V1007" s="66"/>
      <c r="W1007" s="66"/>
      <c r="X1007" s="66"/>
      <c r="Y1007" s="66"/>
      <c r="Z1007" s="66"/>
      <c r="AA1007" s="66"/>
    </row>
    <row r="1008" spans="1:27" s="65" customFormat="1">
      <c r="A1008" s="66"/>
      <c r="D1008" s="66"/>
      <c r="E1008" s="66"/>
      <c r="F1008" s="66"/>
      <c r="G1008" s="66"/>
      <c r="H1008" s="210"/>
      <c r="K1008" s="66"/>
      <c r="O1008" s="66"/>
      <c r="P1008" s="66"/>
      <c r="Q1008" s="66"/>
      <c r="R1008" s="66"/>
      <c r="S1008" s="66"/>
      <c r="T1008" s="111"/>
      <c r="U1008" s="66"/>
      <c r="V1008" s="66"/>
      <c r="W1008" s="66"/>
      <c r="X1008" s="66"/>
      <c r="Y1008" s="66"/>
      <c r="Z1008" s="66"/>
      <c r="AA1008" s="66"/>
    </row>
    <row r="1009" spans="1:27" s="65" customFormat="1">
      <c r="A1009" s="66"/>
      <c r="D1009" s="66"/>
      <c r="E1009" s="66"/>
      <c r="F1009" s="66"/>
      <c r="G1009" s="66"/>
      <c r="H1009" s="210"/>
      <c r="K1009" s="66"/>
      <c r="O1009" s="66"/>
      <c r="P1009" s="66"/>
      <c r="Q1009" s="66"/>
      <c r="R1009" s="66"/>
      <c r="S1009" s="66"/>
      <c r="T1009" s="111"/>
      <c r="U1009" s="66"/>
      <c r="V1009" s="66"/>
      <c r="W1009" s="66"/>
      <c r="X1009" s="66"/>
      <c r="Y1009" s="66"/>
      <c r="Z1009" s="66"/>
      <c r="AA1009" s="66"/>
    </row>
    <row r="1010" spans="1:27" s="65" customFormat="1">
      <c r="A1010" s="66"/>
      <c r="D1010" s="66"/>
      <c r="E1010" s="66"/>
      <c r="F1010" s="66"/>
      <c r="G1010" s="66"/>
      <c r="H1010" s="210"/>
      <c r="K1010" s="66"/>
      <c r="O1010" s="66"/>
      <c r="P1010" s="66"/>
      <c r="Q1010" s="66"/>
      <c r="R1010" s="66"/>
      <c r="S1010" s="66"/>
      <c r="T1010" s="111"/>
      <c r="U1010" s="66"/>
      <c r="V1010" s="66"/>
      <c r="W1010" s="66"/>
      <c r="X1010" s="66"/>
      <c r="Y1010" s="66"/>
      <c r="Z1010" s="66"/>
      <c r="AA1010" s="66"/>
    </row>
    <row r="1011" spans="1:27" s="65" customFormat="1">
      <c r="A1011" s="66"/>
      <c r="D1011" s="66"/>
      <c r="E1011" s="66"/>
      <c r="F1011" s="66"/>
      <c r="G1011" s="66"/>
      <c r="H1011" s="210"/>
      <c r="K1011" s="66"/>
      <c r="O1011" s="66"/>
      <c r="P1011" s="66"/>
      <c r="Q1011" s="66"/>
      <c r="R1011" s="66"/>
      <c r="S1011" s="66"/>
      <c r="T1011" s="111"/>
      <c r="U1011" s="66"/>
      <c r="V1011" s="66"/>
      <c r="W1011" s="66"/>
      <c r="X1011" s="66"/>
      <c r="Y1011" s="66"/>
      <c r="Z1011" s="66"/>
      <c r="AA1011" s="66"/>
    </row>
    <row r="1012" spans="1:27" s="65" customFormat="1">
      <c r="A1012" s="66"/>
      <c r="D1012" s="66"/>
      <c r="E1012" s="66"/>
      <c r="F1012" s="66"/>
      <c r="G1012" s="66"/>
      <c r="H1012" s="210"/>
      <c r="K1012" s="66"/>
      <c r="O1012" s="66"/>
      <c r="P1012" s="66"/>
      <c r="Q1012" s="66"/>
      <c r="R1012" s="66"/>
      <c r="S1012" s="66"/>
      <c r="T1012" s="111"/>
      <c r="U1012" s="66"/>
      <c r="V1012" s="66"/>
      <c r="W1012" s="66"/>
      <c r="X1012" s="66"/>
      <c r="Y1012" s="66"/>
      <c r="Z1012" s="66"/>
      <c r="AA1012" s="66"/>
    </row>
    <row r="1013" spans="1:27" s="65" customFormat="1">
      <c r="A1013" s="66"/>
      <c r="D1013" s="66"/>
      <c r="E1013" s="66"/>
      <c r="F1013" s="66"/>
      <c r="G1013" s="66"/>
      <c r="H1013" s="210"/>
      <c r="K1013" s="66"/>
      <c r="O1013" s="66"/>
      <c r="P1013" s="66"/>
      <c r="Q1013" s="66"/>
      <c r="R1013" s="66"/>
      <c r="S1013" s="66"/>
      <c r="T1013" s="111"/>
      <c r="U1013" s="66"/>
      <c r="V1013" s="66"/>
      <c r="W1013" s="66"/>
      <c r="X1013" s="66"/>
      <c r="Y1013" s="66"/>
      <c r="Z1013" s="66"/>
      <c r="AA1013" s="66"/>
    </row>
    <row r="1014" spans="1:27" s="65" customFormat="1">
      <c r="A1014" s="66"/>
      <c r="D1014" s="66"/>
      <c r="E1014" s="66"/>
      <c r="F1014" s="66"/>
      <c r="G1014" s="66"/>
      <c r="H1014" s="210"/>
      <c r="K1014" s="66"/>
      <c r="O1014" s="66"/>
      <c r="P1014" s="66"/>
      <c r="Q1014" s="66"/>
      <c r="R1014" s="66"/>
      <c r="S1014" s="66"/>
      <c r="T1014" s="111"/>
      <c r="U1014" s="66"/>
      <c r="V1014" s="66"/>
      <c r="W1014" s="66"/>
      <c r="X1014" s="66"/>
      <c r="Y1014" s="66"/>
      <c r="Z1014" s="66"/>
      <c r="AA1014" s="66"/>
    </row>
    <row r="1015" spans="1:27" s="65" customFormat="1">
      <c r="A1015" s="66"/>
      <c r="D1015" s="66"/>
      <c r="E1015" s="66"/>
      <c r="F1015" s="66"/>
      <c r="G1015" s="66"/>
      <c r="H1015" s="210"/>
      <c r="K1015" s="66"/>
      <c r="O1015" s="66"/>
      <c r="P1015" s="66"/>
      <c r="Q1015" s="66"/>
      <c r="R1015" s="66"/>
      <c r="S1015" s="66"/>
      <c r="T1015" s="111"/>
      <c r="U1015" s="66"/>
      <c r="V1015" s="66"/>
      <c r="W1015" s="66"/>
      <c r="X1015" s="66"/>
      <c r="Y1015" s="66"/>
      <c r="Z1015" s="66"/>
      <c r="AA1015" s="66"/>
    </row>
    <row r="1016" spans="1:27" s="65" customFormat="1">
      <c r="A1016" s="66"/>
      <c r="D1016" s="66"/>
      <c r="E1016" s="66"/>
      <c r="F1016" s="66"/>
      <c r="G1016" s="66"/>
      <c r="H1016" s="210"/>
      <c r="K1016" s="66"/>
      <c r="O1016" s="66"/>
      <c r="P1016" s="66"/>
      <c r="Q1016" s="66"/>
      <c r="R1016" s="66"/>
      <c r="S1016" s="66"/>
      <c r="T1016" s="111"/>
      <c r="U1016" s="66"/>
      <c r="V1016" s="66"/>
      <c r="W1016" s="66"/>
      <c r="X1016" s="66"/>
      <c r="Y1016" s="66"/>
      <c r="Z1016" s="66"/>
      <c r="AA1016" s="66"/>
    </row>
    <row r="1017" spans="1:27" s="65" customFormat="1">
      <c r="A1017" s="66"/>
      <c r="D1017" s="66"/>
      <c r="E1017" s="66"/>
      <c r="F1017" s="66"/>
      <c r="G1017" s="66"/>
      <c r="H1017" s="210"/>
      <c r="K1017" s="66"/>
      <c r="O1017" s="66"/>
      <c r="P1017" s="66"/>
      <c r="Q1017" s="66"/>
      <c r="R1017" s="66"/>
      <c r="S1017" s="66"/>
      <c r="T1017" s="111"/>
      <c r="U1017" s="66"/>
      <c r="V1017" s="66"/>
      <c r="W1017" s="66"/>
      <c r="X1017" s="66"/>
      <c r="Y1017" s="66"/>
      <c r="Z1017" s="66"/>
      <c r="AA1017" s="66"/>
    </row>
    <row r="1018" spans="1:27" s="65" customFormat="1">
      <c r="A1018" s="66"/>
      <c r="D1018" s="66"/>
      <c r="E1018" s="66"/>
      <c r="F1018" s="66"/>
      <c r="G1018" s="66"/>
      <c r="H1018" s="210"/>
      <c r="K1018" s="66"/>
      <c r="O1018" s="66"/>
      <c r="P1018" s="66"/>
      <c r="Q1018" s="66"/>
      <c r="R1018" s="66"/>
      <c r="S1018" s="66"/>
      <c r="T1018" s="111"/>
      <c r="U1018" s="66"/>
      <c r="V1018" s="66"/>
      <c r="W1018" s="66"/>
      <c r="X1018" s="66"/>
      <c r="Y1018" s="66"/>
      <c r="Z1018" s="66"/>
      <c r="AA1018" s="66"/>
    </row>
    <row r="1019" spans="1:27" s="65" customFormat="1">
      <c r="A1019" s="66"/>
      <c r="D1019" s="66"/>
      <c r="E1019" s="66"/>
      <c r="F1019" s="66"/>
      <c r="G1019" s="66"/>
      <c r="H1019" s="210"/>
      <c r="K1019" s="66"/>
      <c r="O1019" s="66"/>
      <c r="P1019" s="66"/>
      <c r="Q1019" s="66"/>
      <c r="R1019" s="66"/>
      <c r="S1019" s="66"/>
      <c r="T1019" s="111"/>
      <c r="U1019" s="66"/>
      <c r="V1019" s="66"/>
      <c r="W1019" s="66"/>
      <c r="X1019" s="66"/>
      <c r="Y1019" s="66"/>
      <c r="Z1019" s="66"/>
      <c r="AA1019" s="66"/>
    </row>
    <row r="1020" spans="1:27" s="65" customFormat="1">
      <c r="A1020" s="66"/>
      <c r="D1020" s="66"/>
      <c r="E1020" s="66"/>
      <c r="F1020" s="66"/>
      <c r="G1020" s="66"/>
      <c r="H1020" s="210"/>
      <c r="K1020" s="66"/>
      <c r="O1020" s="66"/>
      <c r="P1020" s="66"/>
      <c r="Q1020" s="66"/>
      <c r="R1020" s="66"/>
      <c r="S1020" s="66"/>
      <c r="T1020" s="111"/>
      <c r="U1020" s="66"/>
      <c r="V1020" s="66"/>
      <c r="W1020" s="66"/>
      <c r="X1020" s="66"/>
      <c r="Y1020" s="66"/>
      <c r="Z1020" s="66"/>
      <c r="AA1020" s="66"/>
    </row>
    <row r="1021" spans="1:27" s="65" customFormat="1">
      <c r="A1021" s="66"/>
      <c r="D1021" s="66"/>
      <c r="E1021" s="66"/>
      <c r="F1021" s="66"/>
      <c r="G1021" s="66"/>
      <c r="H1021" s="210"/>
      <c r="K1021" s="66"/>
      <c r="O1021" s="66"/>
      <c r="P1021" s="66"/>
      <c r="Q1021" s="66"/>
      <c r="R1021" s="66"/>
      <c r="S1021" s="66"/>
      <c r="T1021" s="111"/>
      <c r="U1021" s="66"/>
      <c r="V1021" s="66"/>
      <c r="W1021" s="66"/>
      <c r="X1021" s="66"/>
      <c r="Y1021" s="66"/>
      <c r="Z1021" s="66"/>
      <c r="AA1021" s="66"/>
    </row>
    <row r="1022" spans="1:27" s="65" customFormat="1">
      <c r="A1022" s="66"/>
      <c r="D1022" s="66"/>
      <c r="E1022" s="66"/>
      <c r="F1022" s="66"/>
      <c r="G1022" s="66"/>
      <c r="H1022" s="210"/>
      <c r="K1022" s="66"/>
      <c r="O1022" s="66"/>
      <c r="P1022" s="66"/>
      <c r="Q1022" s="66"/>
      <c r="R1022" s="66"/>
      <c r="S1022" s="66"/>
      <c r="T1022" s="111"/>
      <c r="U1022" s="66"/>
      <c r="V1022" s="66"/>
      <c r="W1022" s="66"/>
      <c r="X1022" s="66"/>
      <c r="Y1022" s="66"/>
      <c r="Z1022" s="66"/>
      <c r="AA1022" s="66"/>
    </row>
    <row r="1023" spans="1:27" s="65" customFormat="1">
      <c r="A1023" s="66"/>
      <c r="D1023" s="66"/>
      <c r="E1023" s="66"/>
      <c r="F1023" s="66"/>
      <c r="G1023" s="66"/>
      <c r="H1023" s="210"/>
      <c r="K1023" s="66"/>
      <c r="O1023" s="66"/>
      <c r="P1023" s="66"/>
      <c r="Q1023" s="66"/>
      <c r="R1023" s="66"/>
      <c r="S1023" s="66"/>
      <c r="T1023" s="111"/>
      <c r="U1023" s="66"/>
      <c r="V1023" s="66"/>
      <c r="W1023" s="66"/>
      <c r="X1023" s="66"/>
      <c r="Y1023" s="66"/>
      <c r="Z1023" s="66"/>
      <c r="AA1023" s="66"/>
    </row>
    <row r="1024" spans="1:27" s="65" customFormat="1">
      <c r="A1024" s="66"/>
      <c r="D1024" s="66"/>
      <c r="E1024" s="66"/>
      <c r="F1024" s="66"/>
      <c r="G1024" s="66"/>
      <c r="H1024" s="210"/>
      <c r="K1024" s="66"/>
      <c r="O1024" s="66"/>
      <c r="P1024" s="66"/>
      <c r="Q1024" s="66"/>
      <c r="R1024" s="66"/>
      <c r="S1024" s="66"/>
      <c r="T1024" s="111"/>
      <c r="U1024" s="66"/>
      <c r="V1024" s="66"/>
      <c r="W1024" s="66"/>
      <c r="X1024" s="66"/>
      <c r="Y1024" s="66"/>
      <c r="Z1024" s="66"/>
      <c r="AA1024" s="66"/>
    </row>
    <row r="1025" spans="1:27" s="65" customFormat="1">
      <c r="A1025" s="66"/>
      <c r="D1025" s="66"/>
      <c r="E1025" s="66"/>
      <c r="F1025" s="66"/>
      <c r="G1025" s="66"/>
      <c r="H1025" s="210"/>
      <c r="K1025" s="66"/>
      <c r="O1025" s="66"/>
      <c r="P1025" s="66"/>
      <c r="Q1025" s="66"/>
      <c r="R1025" s="66"/>
      <c r="S1025" s="66"/>
      <c r="T1025" s="111"/>
      <c r="U1025" s="66"/>
      <c r="V1025" s="66"/>
      <c r="W1025" s="66"/>
      <c r="X1025" s="66"/>
      <c r="Y1025" s="66"/>
      <c r="Z1025" s="66"/>
      <c r="AA1025" s="66"/>
    </row>
    <row r="1026" spans="1:27" s="65" customFormat="1">
      <c r="A1026" s="66"/>
      <c r="D1026" s="66"/>
      <c r="E1026" s="66"/>
      <c r="F1026" s="66"/>
      <c r="G1026" s="66"/>
      <c r="H1026" s="210"/>
      <c r="K1026" s="66"/>
      <c r="O1026" s="66"/>
      <c r="P1026" s="66"/>
      <c r="Q1026" s="66"/>
      <c r="R1026" s="66"/>
      <c r="S1026" s="66"/>
      <c r="T1026" s="111"/>
      <c r="U1026" s="66"/>
      <c r="V1026" s="66"/>
      <c r="W1026" s="66"/>
      <c r="X1026" s="66"/>
      <c r="Y1026" s="66"/>
      <c r="Z1026" s="66"/>
      <c r="AA1026" s="66"/>
    </row>
    <row r="1027" spans="1:27" s="65" customFormat="1">
      <c r="A1027" s="66"/>
      <c r="D1027" s="66"/>
      <c r="E1027" s="66"/>
      <c r="F1027" s="66"/>
      <c r="G1027" s="66"/>
      <c r="H1027" s="210"/>
      <c r="K1027" s="66"/>
      <c r="O1027" s="66"/>
      <c r="P1027" s="66"/>
      <c r="Q1027" s="66"/>
      <c r="R1027" s="66"/>
      <c r="S1027" s="66"/>
      <c r="T1027" s="111"/>
      <c r="U1027" s="66"/>
      <c r="V1027" s="66"/>
      <c r="W1027" s="66"/>
      <c r="X1027" s="66"/>
      <c r="Y1027" s="66"/>
      <c r="Z1027" s="66"/>
      <c r="AA1027" s="66"/>
    </row>
    <row r="1028" spans="1:27" s="65" customFormat="1">
      <c r="A1028" s="66"/>
      <c r="D1028" s="66"/>
      <c r="E1028" s="66"/>
      <c r="F1028" s="66"/>
      <c r="G1028" s="66"/>
      <c r="H1028" s="210"/>
      <c r="K1028" s="66"/>
      <c r="O1028" s="66"/>
      <c r="P1028" s="66"/>
      <c r="Q1028" s="66"/>
      <c r="R1028" s="66"/>
      <c r="S1028" s="66"/>
      <c r="T1028" s="111"/>
      <c r="U1028" s="66"/>
      <c r="V1028" s="66"/>
      <c r="W1028" s="66"/>
      <c r="X1028" s="66"/>
      <c r="Y1028" s="66"/>
      <c r="Z1028" s="66"/>
      <c r="AA1028" s="66"/>
    </row>
    <row r="1029" spans="1:27" s="65" customFormat="1">
      <c r="A1029" s="66"/>
      <c r="D1029" s="66"/>
      <c r="E1029" s="66"/>
      <c r="F1029" s="66"/>
      <c r="G1029" s="66"/>
      <c r="H1029" s="210"/>
      <c r="K1029" s="66"/>
      <c r="O1029" s="66"/>
      <c r="P1029" s="66"/>
      <c r="Q1029" s="66"/>
      <c r="R1029" s="66"/>
      <c r="S1029" s="66"/>
      <c r="T1029" s="111"/>
      <c r="U1029" s="66"/>
      <c r="V1029" s="66"/>
      <c r="W1029" s="66"/>
      <c r="X1029" s="66"/>
      <c r="Y1029" s="66"/>
      <c r="Z1029" s="66"/>
      <c r="AA1029" s="66"/>
    </row>
    <row r="1030" spans="1:27" s="65" customFormat="1">
      <c r="A1030" s="66"/>
      <c r="D1030" s="66"/>
      <c r="E1030" s="66"/>
      <c r="F1030" s="66"/>
      <c r="G1030" s="66"/>
      <c r="H1030" s="210"/>
      <c r="K1030" s="66"/>
      <c r="O1030" s="66"/>
      <c r="P1030" s="66"/>
      <c r="Q1030" s="66"/>
      <c r="R1030" s="66"/>
      <c r="S1030" s="66"/>
      <c r="T1030" s="111"/>
      <c r="U1030" s="66"/>
      <c r="V1030" s="66"/>
      <c r="W1030" s="66"/>
      <c r="X1030" s="66"/>
      <c r="Y1030" s="66"/>
      <c r="Z1030" s="66"/>
      <c r="AA1030" s="66"/>
    </row>
    <row r="1031" spans="1:27" s="65" customFormat="1">
      <c r="A1031" s="66"/>
      <c r="D1031" s="66"/>
      <c r="E1031" s="66"/>
      <c r="F1031" s="66"/>
      <c r="G1031" s="66"/>
      <c r="H1031" s="210"/>
      <c r="K1031" s="66"/>
      <c r="O1031" s="66"/>
      <c r="P1031" s="66"/>
      <c r="Q1031" s="66"/>
      <c r="R1031" s="66"/>
      <c r="S1031" s="66"/>
      <c r="T1031" s="111"/>
      <c r="U1031" s="66"/>
      <c r="V1031" s="66"/>
      <c r="W1031" s="66"/>
      <c r="X1031" s="66"/>
      <c r="Y1031" s="66"/>
      <c r="Z1031" s="66"/>
      <c r="AA1031" s="66"/>
    </row>
    <row r="1032" spans="1:27" s="65" customFormat="1">
      <c r="A1032" s="66"/>
      <c r="D1032" s="66"/>
      <c r="E1032" s="66"/>
      <c r="F1032" s="66"/>
      <c r="G1032" s="66"/>
      <c r="H1032" s="210"/>
      <c r="K1032" s="66"/>
      <c r="O1032" s="66"/>
      <c r="P1032" s="66"/>
      <c r="Q1032" s="66"/>
      <c r="R1032" s="66"/>
      <c r="S1032" s="66"/>
      <c r="T1032" s="111"/>
      <c r="U1032" s="66"/>
      <c r="V1032" s="66"/>
      <c r="W1032" s="66"/>
      <c r="X1032" s="66"/>
      <c r="Y1032" s="66"/>
      <c r="Z1032" s="66"/>
      <c r="AA1032" s="66"/>
    </row>
    <row r="1033" spans="1:27" s="65" customFormat="1">
      <c r="A1033" s="66"/>
      <c r="D1033" s="66"/>
      <c r="E1033" s="66"/>
      <c r="F1033" s="66"/>
      <c r="G1033" s="66"/>
      <c r="H1033" s="210"/>
      <c r="K1033" s="66"/>
      <c r="O1033" s="66"/>
      <c r="P1033" s="66"/>
      <c r="Q1033" s="66"/>
      <c r="R1033" s="66"/>
      <c r="S1033" s="66"/>
      <c r="T1033" s="111"/>
      <c r="U1033" s="66"/>
      <c r="V1033" s="66"/>
      <c r="W1033" s="66"/>
      <c r="X1033" s="66"/>
      <c r="Y1033" s="66"/>
      <c r="Z1033" s="66"/>
      <c r="AA1033" s="66"/>
    </row>
    <row r="1034" spans="1:27" s="65" customFormat="1">
      <c r="A1034" s="66"/>
      <c r="D1034" s="66"/>
      <c r="E1034" s="66"/>
      <c r="F1034" s="66"/>
      <c r="G1034" s="66"/>
      <c r="H1034" s="210"/>
      <c r="K1034" s="66"/>
      <c r="O1034" s="66"/>
      <c r="P1034" s="66"/>
      <c r="Q1034" s="66"/>
      <c r="R1034" s="66"/>
      <c r="S1034" s="66"/>
      <c r="T1034" s="111"/>
      <c r="U1034" s="66"/>
      <c r="V1034" s="66"/>
      <c r="W1034" s="66"/>
      <c r="X1034" s="66"/>
      <c r="Y1034" s="66"/>
      <c r="Z1034" s="66"/>
      <c r="AA1034" s="66"/>
    </row>
    <row r="1035" spans="1:27" s="65" customFormat="1">
      <c r="A1035" s="66"/>
      <c r="D1035" s="66"/>
      <c r="E1035" s="66"/>
      <c r="F1035" s="66"/>
      <c r="G1035" s="66"/>
      <c r="H1035" s="210"/>
      <c r="K1035" s="66"/>
      <c r="O1035" s="66"/>
      <c r="P1035" s="66"/>
      <c r="Q1035" s="66"/>
      <c r="R1035" s="66"/>
      <c r="S1035" s="66"/>
      <c r="T1035" s="111"/>
      <c r="U1035" s="66"/>
      <c r="V1035" s="66"/>
      <c r="W1035" s="66"/>
      <c r="X1035" s="66"/>
      <c r="Y1035" s="66"/>
      <c r="Z1035" s="66"/>
      <c r="AA1035" s="66"/>
    </row>
    <row r="1036" spans="1:27" s="65" customFormat="1">
      <c r="A1036" s="66"/>
      <c r="D1036" s="66"/>
      <c r="E1036" s="66"/>
      <c r="F1036" s="66"/>
      <c r="G1036" s="66"/>
      <c r="H1036" s="210"/>
      <c r="K1036" s="66"/>
      <c r="O1036" s="66"/>
      <c r="P1036" s="66"/>
      <c r="Q1036" s="66"/>
      <c r="R1036" s="66"/>
      <c r="S1036" s="66"/>
      <c r="T1036" s="111"/>
      <c r="U1036" s="66"/>
      <c r="V1036" s="66"/>
      <c r="W1036" s="66"/>
      <c r="X1036" s="66"/>
      <c r="Y1036" s="66"/>
      <c r="Z1036" s="66"/>
      <c r="AA1036" s="66"/>
    </row>
    <row r="1037" spans="1:27" s="65" customFormat="1">
      <c r="A1037" s="66"/>
      <c r="D1037" s="66"/>
      <c r="E1037" s="66"/>
      <c r="F1037" s="66"/>
      <c r="G1037" s="66"/>
      <c r="H1037" s="210"/>
      <c r="K1037" s="66"/>
      <c r="O1037" s="66"/>
      <c r="P1037" s="66"/>
      <c r="Q1037" s="66"/>
      <c r="R1037" s="66"/>
      <c r="S1037" s="66"/>
      <c r="T1037" s="111"/>
      <c r="U1037" s="66"/>
      <c r="V1037" s="66"/>
      <c r="W1037" s="66"/>
      <c r="X1037" s="66"/>
      <c r="Y1037" s="66"/>
      <c r="Z1037" s="66"/>
      <c r="AA1037" s="66"/>
    </row>
    <row r="1038" spans="1:27" s="65" customFormat="1">
      <c r="A1038" s="66"/>
      <c r="D1038" s="66"/>
      <c r="E1038" s="66"/>
      <c r="F1038" s="66"/>
      <c r="G1038" s="66"/>
      <c r="H1038" s="210"/>
      <c r="K1038" s="66"/>
      <c r="O1038" s="66"/>
      <c r="P1038" s="66"/>
      <c r="Q1038" s="66"/>
      <c r="R1038" s="66"/>
      <c r="S1038" s="66"/>
      <c r="T1038" s="111"/>
      <c r="U1038" s="66"/>
      <c r="V1038" s="66"/>
      <c r="W1038" s="66"/>
      <c r="X1038" s="66"/>
      <c r="Y1038" s="66"/>
      <c r="Z1038" s="66"/>
      <c r="AA1038" s="66"/>
    </row>
    <row r="1039" spans="1:27" s="65" customFormat="1">
      <c r="A1039" s="66"/>
      <c r="D1039" s="66"/>
      <c r="E1039" s="66"/>
      <c r="F1039" s="66"/>
      <c r="G1039" s="66"/>
      <c r="H1039" s="210"/>
      <c r="K1039" s="66"/>
      <c r="O1039" s="66"/>
      <c r="P1039" s="66"/>
      <c r="Q1039" s="66"/>
      <c r="R1039" s="66"/>
      <c r="S1039" s="66"/>
      <c r="T1039" s="111"/>
      <c r="U1039" s="66"/>
      <c r="V1039" s="66"/>
      <c r="W1039" s="66"/>
      <c r="X1039" s="66"/>
      <c r="Y1039" s="66"/>
      <c r="Z1039" s="66"/>
      <c r="AA1039" s="66"/>
    </row>
    <row r="1040" spans="1:27" s="65" customFormat="1">
      <c r="A1040" s="66"/>
      <c r="D1040" s="66"/>
      <c r="E1040" s="66"/>
      <c r="F1040" s="66"/>
      <c r="G1040" s="66"/>
      <c r="H1040" s="210"/>
      <c r="K1040" s="66"/>
      <c r="O1040" s="66"/>
      <c r="P1040" s="66"/>
      <c r="Q1040" s="66"/>
      <c r="R1040" s="66"/>
      <c r="S1040" s="66"/>
      <c r="T1040" s="111"/>
      <c r="U1040" s="66"/>
      <c r="V1040" s="66"/>
      <c r="W1040" s="66"/>
      <c r="X1040" s="66"/>
      <c r="Y1040" s="66"/>
      <c r="Z1040" s="66"/>
      <c r="AA1040" s="66"/>
    </row>
    <row r="1041" spans="1:27" s="65" customFormat="1">
      <c r="A1041" s="66"/>
      <c r="D1041" s="66"/>
      <c r="E1041" s="66"/>
      <c r="F1041" s="66"/>
      <c r="G1041" s="66"/>
      <c r="H1041" s="210"/>
      <c r="K1041" s="66"/>
      <c r="O1041" s="66"/>
      <c r="P1041" s="66"/>
      <c r="Q1041" s="66"/>
      <c r="R1041" s="66"/>
      <c r="S1041" s="66"/>
      <c r="T1041" s="111"/>
      <c r="U1041" s="66"/>
      <c r="V1041" s="66"/>
      <c r="W1041" s="66"/>
      <c r="X1041" s="66"/>
      <c r="Y1041" s="66"/>
      <c r="Z1041" s="66"/>
      <c r="AA1041" s="66"/>
    </row>
    <row r="1042" spans="1:27" s="65" customFormat="1">
      <c r="A1042" s="66"/>
      <c r="D1042" s="66"/>
      <c r="E1042" s="66"/>
      <c r="F1042" s="66"/>
      <c r="G1042" s="66"/>
      <c r="H1042" s="210"/>
      <c r="K1042" s="66"/>
      <c r="O1042" s="66"/>
      <c r="P1042" s="66"/>
      <c r="Q1042" s="66"/>
      <c r="R1042" s="66"/>
      <c r="S1042" s="66"/>
      <c r="T1042" s="111"/>
      <c r="U1042" s="66"/>
      <c r="V1042" s="66"/>
      <c r="W1042" s="66"/>
      <c r="X1042" s="66"/>
      <c r="Y1042" s="66"/>
      <c r="Z1042" s="66"/>
      <c r="AA1042" s="66"/>
    </row>
    <row r="1043" spans="1:27" s="65" customFormat="1">
      <c r="A1043" s="66"/>
      <c r="D1043" s="66"/>
      <c r="E1043" s="66"/>
      <c r="F1043" s="66"/>
      <c r="G1043" s="66"/>
      <c r="H1043" s="210"/>
      <c r="K1043" s="66"/>
      <c r="O1043" s="66"/>
      <c r="P1043" s="66"/>
      <c r="Q1043" s="66"/>
      <c r="R1043" s="66"/>
      <c r="S1043" s="66"/>
      <c r="T1043" s="111"/>
      <c r="U1043" s="66"/>
      <c r="V1043" s="66"/>
      <c r="W1043" s="66"/>
      <c r="X1043" s="66"/>
      <c r="Y1043" s="66"/>
      <c r="Z1043" s="66"/>
      <c r="AA1043" s="66"/>
    </row>
    <row r="1044" spans="1:27" s="65" customFormat="1">
      <c r="A1044" s="66"/>
      <c r="D1044" s="66"/>
      <c r="E1044" s="66"/>
      <c r="F1044" s="66"/>
      <c r="G1044" s="66"/>
      <c r="H1044" s="210"/>
      <c r="K1044" s="66"/>
      <c r="O1044" s="66"/>
      <c r="P1044" s="66"/>
      <c r="Q1044" s="66"/>
      <c r="R1044" s="66"/>
      <c r="S1044" s="66"/>
      <c r="T1044" s="111"/>
      <c r="U1044" s="66"/>
      <c r="V1044" s="66"/>
      <c r="W1044" s="66"/>
      <c r="X1044" s="66"/>
      <c r="Y1044" s="66"/>
      <c r="Z1044" s="66"/>
      <c r="AA1044" s="66"/>
    </row>
    <row r="1045" spans="1:27" s="65" customFormat="1">
      <c r="A1045" s="66"/>
      <c r="D1045" s="66"/>
      <c r="E1045" s="66"/>
      <c r="F1045" s="66"/>
      <c r="G1045" s="66"/>
      <c r="H1045" s="210"/>
      <c r="K1045" s="66"/>
      <c r="O1045" s="66"/>
      <c r="P1045" s="66"/>
      <c r="Q1045" s="66"/>
      <c r="R1045" s="66"/>
      <c r="S1045" s="66"/>
      <c r="T1045" s="111"/>
      <c r="U1045" s="66"/>
      <c r="V1045" s="66"/>
      <c r="W1045" s="66"/>
      <c r="X1045" s="66"/>
      <c r="Y1045" s="66"/>
      <c r="Z1045" s="66"/>
      <c r="AA1045" s="66"/>
    </row>
    <row r="1046" spans="1:27" s="65" customFormat="1">
      <c r="A1046" s="66"/>
      <c r="D1046" s="66"/>
      <c r="E1046" s="66"/>
      <c r="F1046" s="66"/>
      <c r="G1046" s="66"/>
      <c r="H1046" s="210"/>
      <c r="K1046" s="66"/>
      <c r="O1046" s="66"/>
      <c r="P1046" s="66"/>
      <c r="Q1046" s="66"/>
      <c r="R1046" s="66"/>
      <c r="S1046" s="66"/>
      <c r="T1046" s="111"/>
      <c r="U1046" s="66"/>
      <c r="V1046" s="66"/>
      <c r="W1046" s="66"/>
      <c r="X1046" s="66"/>
      <c r="Y1046" s="66"/>
      <c r="Z1046" s="66"/>
      <c r="AA1046" s="66"/>
    </row>
    <row r="1047" spans="1:27" s="65" customFormat="1">
      <c r="A1047" s="66"/>
      <c r="D1047" s="66"/>
      <c r="E1047" s="66"/>
      <c r="F1047" s="66"/>
      <c r="G1047" s="66"/>
      <c r="H1047" s="210"/>
      <c r="K1047" s="66"/>
      <c r="O1047" s="66"/>
      <c r="P1047" s="66"/>
      <c r="Q1047" s="66"/>
      <c r="R1047" s="66"/>
      <c r="S1047" s="66"/>
      <c r="T1047" s="111"/>
      <c r="U1047" s="66"/>
      <c r="V1047" s="66"/>
      <c r="W1047" s="66"/>
      <c r="X1047" s="66"/>
      <c r="Y1047" s="66"/>
      <c r="Z1047" s="66"/>
      <c r="AA1047" s="66"/>
    </row>
    <row r="1048" spans="1:27" s="65" customFormat="1">
      <c r="A1048" s="66"/>
      <c r="D1048" s="66"/>
      <c r="E1048" s="66"/>
      <c r="F1048" s="66"/>
      <c r="G1048" s="66"/>
      <c r="H1048" s="210"/>
      <c r="K1048" s="66"/>
      <c r="O1048" s="66"/>
      <c r="P1048" s="66"/>
      <c r="Q1048" s="66"/>
      <c r="R1048" s="66"/>
      <c r="S1048" s="66"/>
      <c r="T1048" s="111"/>
      <c r="U1048" s="66"/>
      <c r="V1048" s="66"/>
      <c r="W1048" s="66"/>
      <c r="X1048" s="66"/>
      <c r="Y1048" s="66"/>
      <c r="Z1048" s="66"/>
      <c r="AA1048" s="66"/>
    </row>
    <row r="1049" spans="1:27" s="65" customFormat="1">
      <c r="A1049" s="66"/>
      <c r="D1049" s="66"/>
      <c r="E1049" s="66"/>
      <c r="F1049" s="66"/>
      <c r="G1049" s="66"/>
      <c r="H1049" s="210"/>
      <c r="K1049" s="66"/>
      <c r="O1049" s="66"/>
      <c r="P1049" s="66"/>
      <c r="Q1049" s="66"/>
      <c r="R1049" s="66"/>
      <c r="S1049" s="66"/>
      <c r="T1049" s="111"/>
      <c r="U1049" s="66"/>
      <c r="V1049" s="66"/>
      <c r="W1049" s="66"/>
      <c r="X1049" s="66"/>
      <c r="Y1049" s="66"/>
      <c r="Z1049" s="66"/>
      <c r="AA1049" s="66"/>
    </row>
    <row r="1050" spans="1:27" s="65" customFormat="1">
      <c r="A1050" s="66"/>
      <c r="D1050" s="66"/>
      <c r="E1050" s="66"/>
      <c r="F1050" s="66"/>
      <c r="G1050" s="66"/>
      <c r="H1050" s="210"/>
      <c r="K1050" s="66"/>
      <c r="O1050" s="66"/>
      <c r="P1050" s="66"/>
      <c r="Q1050" s="66"/>
      <c r="R1050" s="66"/>
      <c r="S1050" s="66"/>
      <c r="T1050" s="111"/>
      <c r="U1050" s="66"/>
      <c r="V1050" s="66"/>
      <c r="W1050" s="66"/>
      <c r="X1050" s="66"/>
      <c r="Y1050" s="66"/>
      <c r="Z1050" s="66"/>
      <c r="AA1050" s="66"/>
    </row>
    <row r="1051" spans="1:27" s="65" customFormat="1">
      <c r="A1051" s="66"/>
      <c r="D1051" s="66"/>
      <c r="E1051" s="66"/>
      <c r="F1051" s="66"/>
      <c r="G1051" s="66"/>
      <c r="H1051" s="210"/>
      <c r="K1051" s="66"/>
      <c r="O1051" s="66"/>
      <c r="P1051" s="66"/>
      <c r="Q1051" s="66"/>
      <c r="R1051" s="66"/>
      <c r="S1051" s="66"/>
      <c r="T1051" s="111"/>
      <c r="U1051" s="66"/>
      <c r="V1051" s="66"/>
      <c r="W1051" s="66"/>
      <c r="X1051" s="66"/>
      <c r="Y1051" s="66"/>
      <c r="Z1051" s="66"/>
      <c r="AA1051" s="66"/>
    </row>
    <row r="1052" spans="1:27" s="65" customFormat="1">
      <c r="A1052" s="66"/>
      <c r="D1052" s="66"/>
      <c r="E1052" s="66"/>
      <c r="F1052" s="66"/>
      <c r="G1052" s="66"/>
      <c r="H1052" s="210"/>
      <c r="K1052" s="66"/>
      <c r="O1052" s="66"/>
      <c r="P1052" s="66"/>
      <c r="Q1052" s="66"/>
      <c r="R1052" s="66"/>
      <c r="S1052" s="66"/>
      <c r="T1052" s="111"/>
      <c r="U1052" s="66"/>
      <c r="V1052" s="66"/>
      <c r="W1052" s="66"/>
      <c r="X1052" s="66"/>
      <c r="Y1052" s="66"/>
      <c r="Z1052" s="66"/>
      <c r="AA1052" s="66"/>
    </row>
    <row r="1053" spans="1:27" s="65" customFormat="1">
      <c r="A1053" s="66"/>
      <c r="D1053" s="66"/>
      <c r="E1053" s="66"/>
      <c r="F1053" s="66"/>
      <c r="G1053" s="66"/>
      <c r="H1053" s="210"/>
      <c r="K1053" s="66"/>
      <c r="O1053" s="66"/>
      <c r="P1053" s="66"/>
      <c r="Q1053" s="66"/>
      <c r="R1053" s="66"/>
      <c r="S1053" s="66"/>
      <c r="T1053" s="111"/>
      <c r="U1053" s="66"/>
      <c r="V1053" s="66"/>
      <c r="W1053" s="66"/>
      <c r="X1053" s="66"/>
      <c r="Y1053" s="66"/>
      <c r="Z1053" s="66"/>
      <c r="AA1053" s="66"/>
    </row>
    <row r="1054" spans="1:27" s="65" customFormat="1">
      <c r="A1054" s="66"/>
      <c r="D1054" s="66"/>
      <c r="E1054" s="66"/>
      <c r="F1054" s="66"/>
      <c r="G1054" s="66"/>
      <c r="H1054" s="210"/>
      <c r="K1054" s="66"/>
      <c r="O1054" s="66"/>
      <c r="P1054" s="66"/>
      <c r="Q1054" s="66"/>
      <c r="R1054" s="66"/>
      <c r="S1054" s="66"/>
      <c r="T1054" s="111"/>
      <c r="U1054" s="66"/>
      <c r="V1054" s="66"/>
      <c r="W1054" s="66"/>
      <c r="X1054" s="66"/>
      <c r="Y1054" s="66"/>
      <c r="Z1054" s="66"/>
      <c r="AA1054" s="66"/>
    </row>
    <row r="1055" spans="1:27" s="65" customFormat="1">
      <c r="A1055" s="66"/>
      <c r="D1055" s="66"/>
      <c r="E1055" s="66"/>
      <c r="F1055" s="66"/>
      <c r="G1055" s="66"/>
      <c r="H1055" s="210"/>
      <c r="K1055" s="66"/>
      <c r="O1055" s="66"/>
      <c r="P1055" s="66"/>
      <c r="Q1055" s="66"/>
      <c r="R1055" s="66"/>
      <c r="S1055" s="66"/>
      <c r="T1055" s="111"/>
      <c r="U1055" s="66"/>
      <c r="V1055" s="66"/>
      <c r="W1055" s="66"/>
      <c r="X1055" s="66"/>
      <c r="Y1055" s="66"/>
      <c r="Z1055" s="66"/>
      <c r="AA1055" s="66"/>
    </row>
    <row r="1056" spans="1:27" s="65" customFormat="1">
      <c r="A1056" s="66"/>
      <c r="D1056" s="66"/>
      <c r="E1056" s="66"/>
      <c r="F1056" s="66"/>
      <c r="G1056" s="66"/>
      <c r="H1056" s="210"/>
      <c r="K1056" s="66"/>
      <c r="O1056" s="66"/>
      <c r="P1056" s="66"/>
      <c r="Q1056" s="66"/>
      <c r="R1056" s="66"/>
      <c r="S1056" s="66"/>
      <c r="T1056" s="111"/>
      <c r="U1056" s="66"/>
      <c r="V1056" s="66"/>
      <c r="W1056" s="66"/>
      <c r="X1056" s="66"/>
      <c r="Y1056" s="66"/>
      <c r="Z1056" s="66"/>
      <c r="AA1056" s="66"/>
    </row>
    <row r="1057" spans="1:27" s="65" customFormat="1">
      <c r="A1057" s="66"/>
      <c r="D1057" s="66"/>
      <c r="E1057" s="66"/>
      <c r="F1057" s="66"/>
      <c r="G1057" s="66"/>
      <c r="H1057" s="210"/>
      <c r="K1057" s="66"/>
      <c r="O1057" s="66"/>
      <c r="P1057" s="66"/>
      <c r="Q1057" s="66"/>
      <c r="R1057" s="66"/>
      <c r="S1057" s="66"/>
      <c r="T1057" s="111"/>
      <c r="U1057" s="66"/>
      <c r="V1057" s="66"/>
      <c r="W1057" s="66"/>
      <c r="X1057" s="66"/>
      <c r="Y1057" s="66"/>
      <c r="Z1057" s="66"/>
      <c r="AA1057" s="66"/>
    </row>
    <row r="1058" spans="1:27" s="65" customFormat="1">
      <c r="A1058" s="66"/>
      <c r="D1058" s="66"/>
      <c r="E1058" s="66"/>
      <c r="F1058" s="66"/>
      <c r="G1058" s="66"/>
      <c r="H1058" s="210"/>
      <c r="K1058" s="66"/>
      <c r="O1058" s="66"/>
      <c r="P1058" s="66"/>
      <c r="Q1058" s="66"/>
      <c r="R1058" s="66"/>
      <c r="S1058" s="66"/>
      <c r="T1058" s="111"/>
      <c r="U1058" s="66"/>
      <c r="V1058" s="66"/>
      <c r="W1058" s="66"/>
      <c r="X1058" s="66"/>
      <c r="Y1058" s="66"/>
      <c r="Z1058" s="66"/>
      <c r="AA1058" s="66"/>
    </row>
    <row r="1059" spans="1:27" s="65" customFormat="1">
      <c r="A1059" s="66"/>
      <c r="D1059" s="66"/>
      <c r="E1059" s="66"/>
      <c r="F1059" s="66"/>
      <c r="G1059" s="66"/>
      <c r="H1059" s="210"/>
      <c r="K1059" s="66"/>
      <c r="O1059" s="66"/>
      <c r="P1059" s="66"/>
      <c r="Q1059" s="66"/>
      <c r="R1059" s="66"/>
      <c r="S1059" s="66"/>
      <c r="T1059" s="111"/>
      <c r="U1059" s="66"/>
      <c r="V1059" s="66"/>
      <c r="W1059" s="66"/>
      <c r="X1059" s="66"/>
      <c r="Y1059" s="66"/>
      <c r="Z1059" s="66"/>
      <c r="AA1059" s="66"/>
    </row>
    <row r="1060" spans="1:27" s="65" customFormat="1">
      <c r="A1060" s="66"/>
      <c r="D1060" s="66"/>
      <c r="E1060" s="66"/>
      <c r="F1060" s="66"/>
      <c r="G1060" s="66"/>
      <c r="H1060" s="210"/>
      <c r="K1060" s="66"/>
      <c r="O1060" s="66"/>
      <c r="P1060" s="66"/>
      <c r="Q1060" s="66"/>
      <c r="R1060" s="66"/>
      <c r="S1060" s="66"/>
      <c r="T1060" s="111"/>
      <c r="U1060" s="66"/>
      <c r="V1060" s="66"/>
      <c r="W1060" s="66"/>
      <c r="X1060" s="66"/>
      <c r="Y1060" s="66"/>
      <c r="Z1060" s="66"/>
      <c r="AA1060" s="66"/>
    </row>
    <row r="1061" spans="1:27" s="65" customFormat="1">
      <c r="A1061" s="66"/>
      <c r="D1061" s="66"/>
      <c r="E1061" s="66"/>
      <c r="F1061" s="66"/>
      <c r="G1061" s="66"/>
      <c r="H1061" s="210"/>
      <c r="K1061" s="66"/>
      <c r="O1061" s="66"/>
      <c r="P1061" s="66"/>
      <c r="Q1061" s="66"/>
      <c r="R1061" s="66"/>
      <c r="S1061" s="66"/>
      <c r="T1061" s="111"/>
      <c r="U1061" s="66"/>
      <c r="V1061" s="66"/>
      <c r="W1061" s="66"/>
      <c r="X1061" s="66"/>
      <c r="Y1061" s="66"/>
      <c r="Z1061" s="66"/>
      <c r="AA1061" s="66"/>
    </row>
    <row r="1062" spans="1:27" s="65" customFormat="1">
      <c r="A1062" s="66"/>
      <c r="D1062" s="66"/>
      <c r="E1062" s="66"/>
      <c r="F1062" s="66"/>
      <c r="G1062" s="66"/>
      <c r="H1062" s="210"/>
      <c r="K1062" s="66"/>
      <c r="O1062" s="66"/>
      <c r="P1062" s="66"/>
      <c r="Q1062" s="66"/>
      <c r="R1062" s="66"/>
      <c r="S1062" s="66"/>
      <c r="T1062" s="111"/>
      <c r="U1062" s="66"/>
      <c r="V1062" s="66"/>
      <c r="W1062" s="66"/>
      <c r="X1062" s="66"/>
      <c r="Y1062" s="66"/>
      <c r="Z1062" s="66"/>
      <c r="AA1062" s="66"/>
    </row>
    <row r="1063" spans="1:27" s="65" customFormat="1">
      <c r="A1063" s="66"/>
      <c r="D1063" s="66"/>
      <c r="E1063" s="66"/>
      <c r="F1063" s="66"/>
      <c r="G1063" s="66"/>
      <c r="H1063" s="210"/>
      <c r="K1063" s="66"/>
      <c r="O1063" s="66"/>
      <c r="P1063" s="66"/>
      <c r="Q1063" s="66"/>
      <c r="R1063" s="66"/>
      <c r="S1063" s="66"/>
      <c r="T1063" s="111"/>
      <c r="U1063" s="66"/>
      <c r="V1063" s="66"/>
      <c r="W1063" s="66"/>
      <c r="X1063" s="66"/>
      <c r="Y1063" s="66"/>
      <c r="Z1063" s="66"/>
      <c r="AA1063" s="66"/>
    </row>
    <row r="1064" spans="1:27" s="65" customFormat="1">
      <c r="A1064" s="66"/>
      <c r="D1064" s="66"/>
      <c r="E1064" s="66"/>
      <c r="F1064" s="66"/>
      <c r="G1064" s="66"/>
      <c r="H1064" s="210"/>
      <c r="K1064" s="66"/>
      <c r="O1064" s="66"/>
      <c r="P1064" s="66"/>
      <c r="Q1064" s="66"/>
      <c r="R1064" s="66"/>
      <c r="S1064" s="66"/>
      <c r="T1064" s="111"/>
      <c r="U1064" s="66"/>
      <c r="V1064" s="66"/>
      <c r="W1064" s="66"/>
      <c r="X1064" s="66"/>
      <c r="Y1064" s="66"/>
      <c r="Z1064" s="66"/>
      <c r="AA1064" s="66"/>
    </row>
    <row r="1065" spans="1:27" s="65" customFormat="1">
      <c r="A1065" s="66"/>
      <c r="D1065" s="66"/>
      <c r="E1065" s="66"/>
      <c r="F1065" s="66"/>
      <c r="G1065" s="66"/>
      <c r="H1065" s="210"/>
      <c r="K1065" s="66"/>
      <c r="O1065" s="66"/>
      <c r="P1065" s="66"/>
      <c r="Q1065" s="66"/>
      <c r="R1065" s="66"/>
      <c r="S1065" s="66"/>
      <c r="T1065" s="111"/>
      <c r="U1065" s="66"/>
      <c r="V1065" s="66"/>
      <c r="W1065" s="66"/>
      <c r="X1065" s="66"/>
      <c r="Y1065" s="66"/>
      <c r="Z1065" s="66"/>
      <c r="AA1065" s="66"/>
    </row>
    <row r="1066" spans="1:27" s="65" customFormat="1">
      <c r="A1066" s="66"/>
      <c r="D1066" s="66"/>
      <c r="E1066" s="66"/>
      <c r="F1066" s="66"/>
      <c r="G1066" s="66"/>
      <c r="H1066" s="210"/>
      <c r="K1066" s="66"/>
      <c r="O1066" s="66"/>
      <c r="P1066" s="66"/>
      <c r="Q1066" s="66"/>
      <c r="R1066" s="66"/>
      <c r="S1066" s="66"/>
      <c r="T1066" s="111"/>
      <c r="U1066" s="66"/>
      <c r="V1066" s="66"/>
      <c r="W1066" s="66"/>
      <c r="X1066" s="66"/>
      <c r="Y1066" s="66"/>
      <c r="Z1066" s="66"/>
      <c r="AA1066" s="66"/>
    </row>
    <row r="1067" spans="1:27" s="65" customFormat="1">
      <c r="A1067" s="66"/>
      <c r="D1067" s="66"/>
      <c r="E1067" s="66"/>
      <c r="F1067" s="66"/>
      <c r="G1067" s="66"/>
      <c r="H1067" s="210"/>
      <c r="K1067" s="66"/>
      <c r="O1067" s="66"/>
      <c r="P1067" s="66"/>
      <c r="Q1067" s="66"/>
      <c r="R1067" s="66"/>
      <c r="S1067" s="66"/>
      <c r="T1067" s="111"/>
      <c r="U1067" s="66"/>
      <c r="V1067" s="66"/>
      <c r="W1067" s="66"/>
      <c r="X1067" s="66"/>
      <c r="Y1067" s="66"/>
      <c r="Z1067" s="66"/>
      <c r="AA1067" s="66"/>
    </row>
    <row r="1068" spans="1:27" s="65" customFormat="1">
      <c r="A1068" s="66"/>
      <c r="D1068" s="66"/>
      <c r="E1068" s="66"/>
      <c r="F1068" s="66"/>
      <c r="G1068" s="66"/>
      <c r="H1068" s="210"/>
      <c r="K1068" s="66"/>
      <c r="O1068" s="66"/>
      <c r="P1068" s="66"/>
      <c r="Q1068" s="66"/>
      <c r="R1068" s="66"/>
      <c r="S1068" s="66"/>
      <c r="T1068" s="111"/>
      <c r="U1068" s="66"/>
      <c r="V1068" s="66"/>
      <c r="W1068" s="66"/>
      <c r="X1068" s="66"/>
      <c r="Y1068" s="66"/>
      <c r="Z1068" s="66"/>
      <c r="AA1068" s="66"/>
    </row>
    <row r="1069" spans="1:27" s="65" customFormat="1">
      <c r="A1069" s="66"/>
      <c r="D1069" s="66"/>
      <c r="E1069" s="66"/>
      <c r="F1069" s="66"/>
      <c r="G1069" s="66"/>
      <c r="H1069" s="210"/>
      <c r="K1069" s="66"/>
      <c r="O1069" s="66"/>
      <c r="P1069" s="66"/>
      <c r="Q1069" s="66"/>
      <c r="R1069" s="66"/>
      <c r="S1069" s="66"/>
      <c r="T1069" s="111"/>
      <c r="U1069" s="66"/>
      <c r="V1069" s="66"/>
      <c r="W1069" s="66"/>
      <c r="X1069" s="66"/>
      <c r="Y1069" s="66"/>
      <c r="Z1069" s="66"/>
      <c r="AA1069" s="66"/>
    </row>
    <row r="1070" spans="1:27" s="65" customFormat="1">
      <c r="A1070" s="66"/>
      <c r="D1070" s="66"/>
      <c r="E1070" s="66"/>
      <c r="F1070" s="66"/>
      <c r="G1070" s="66"/>
      <c r="H1070" s="210"/>
      <c r="K1070" s="66"/>
      <c r="O1070" s="66"/>
      <c r="P1070" s="66"/>
      <c r="Q1070" s="66"/>
      <c r="R1070" s="66"/>
      <c r="S1070" s="66"/>
      <c r="T1070" s="111"/>
      <c r="U1070" s="66"/>
      <c r="V1070" s="66"/>
      <c r="W1070" s="66"/>
      <c r="X1070" s="66"/>
      <c r="Y1070" s="66"/>
      <c r="Z1070" s="66"/>
      <c r="AA1070" s="66"/>
    </row>
    <row r="1071" spans="1:27" s="65" customFormat="1">
      <c r="A1071" s="66"/>
      <c r="D1071" s="66"/>
      <c r="E1071" s="66"/>
      <c r="F1071" s="66"/>
      <c r="G1071" s="66"/>
      <c r="H1071" s="210"/>
      <c r="K1071" s="66"/>
      <c r="O1071" s="66"/>
      <c r="P1071" s="66"/>
      <c r="Q1071" s="66"/>
      <c r="R1071" s="66"/>
      <c r="S1071" s="66"/>
      <c r="T1071" s="111"/>
      <c r="U1071" s="66"/>
      <c r="V1071" s="66"/>
      <c r="W1071" s="66"/>
      <c r="X1071" s="66"/>
      <c r="Y1071" s="66"/>
      <c r="Z1071" s="66"/>
      <c r="AA1071" s="66"/>
    </row>
    <row r="1072" spans="1:27" s="65" customFormat="1">
      <c r="A1072" s="66"/>
      <c r="D1072" s="66"/>
      <c r="E1072" s="66"/>
      <c r="F1072" s="66"/>
      <c r="G1072" s="66"/>
      <c r="H1072" s="210"/>
      <c r="K1072" s="66"/>
      <c r="O1072" s="66"/>
      <c r="P1072" s="66"/>
      <c r="Q1072" s="66"/>
      <c r="R1072" s="66"/>
      <c r="S1072" s="66"/>
      <c r="T1072" s="111"/>
      <c r="U1072" s="66"/>
      <c r="V1072" s="66"/>
      <c r="W1072" s="66"/>
      <c r="X1072" s="66"/>
      <c r="Y1072" s="66"/>
      <c r="Z1072" s="66"/>
      <c r="AA1072" s="66"/>
    </row>
    <row r="1073" spans="1:27" s="65" customFormat="1">
      <c r="A1073" s="66"/>
      <c r="D1073" s="66"/>
      <c r="E1073" s="66"/>
      <c r="F1073" s="66"/>
      <c r="G1073" s="66"/>
      <c r="H1073" s="210"/>
      <c r="K1073" s="66"/>
      <c r="O1073" s="66"/>
      <c r="P1073" s="66"/>
      <c r="Q1073" s="66"/>
      <c r="R1073" s="66"/>
      <c r="S1073" s="66"/>
      <c r="T1073" s="111"/>
      <c r="U1073" s="66"/>
      <c r="V1073" s="66"/>
      <c r="W1073" s="66"/>
      <c r="X1073" s="66"/>
      <c r="Y1073" s="66"/>
      <c r="Z1073" s="66"/>
      <c r="AA1073" s="66"/>
    </row>
    <row r="1074" spans="1:27" s="65" customFormat="1">
      <c r="A1074" s="66"/>
      <c r="D1074" s="66"/>
      <c r="E1074" s="66"/>
      <c r="F1074" s="66"/>
      <c r="G1074" s="66"/>
      <c r="H1074" s="210"/>
      <c r="K1074" s="66"/>
      <c r="O1074" s="66"/>
      <c r="P1074" s="66"/>
      <c r="Q1074" s="66"/>
      <c r="R1074" s="66"/>
      <c r="S1074" s="66"/>
      <c r="T1074" s="111"/>
      <c r="U1074" s="66"/>
      <c r="V1074" s="66"/>
      <c r="W1074" s="66"/>
      <c r="X1074" s="66"/>
      <c r="Y1074" s="66"/>
      <c r="Z1074" s="66"/>
      <c r="AA1074" s="66"/>
    </row>
    <row r="1075" spans="1:27" s="65" customFormat="1">
      <c r="A1075" s="66"/>
      <c r="D1075" s="66"/>
      <c r="E1075" s="66"/>
      <c r="F1075" s="66"/>
      <c r="G1075" s="66"/>
      <c r="H1075" s="210"/>
      <c r="K1075" s="66"/>
      <c r="O1075" s="66"/>
      <c r="P1075" s="66"/>
      <c r="Q1075" s="66"/>
      <c r="R1075" s="66"/>
      <c r="S1075" s="66"/>
      <c r="T1075" s="111"/>
      <c r="U1075" s="66"/>
      <c r="V1075" s="66"/>
      <c r="W1075" s="66"/>
      <c r="X1075" s="66"/>
      <c r="Y1075" s="66"/>
      <c r="Z1075" s="66"/>
      <c r="AA1075" s="66"/>
    </row>
    <row r="1076" spans="1:27" s="65" customFormat="1">
      <c r="A1076" s="66"/>
      <c r="D1076" s="66"/>
      <c r="E1076" s="66"/>
      <c r="F1076" s="66"/>
      <c r="G1076" s="66"/>
      <c r="H1076" s="210"/>
      <c r="K1076" s="66"/>
      <c r="O1076" s="66"/>
      <c r="P1076" s="66"/>
      <c r="Q1076" s="66"/>
      <c r="R1076" s="66"/>
      <c r="S1076" s="66"/>
      <c r="T1076" s="111"/>
      <c r="U1076" s="66"/>
      <c r="V1076" s="66"/>
      <c r="W1076" s="66"/>
      <c r="X1076" s="66"/>
      <c r="Y1076" s="66"/>
      <c r="Z1076" s="66"/>
      <c r="AA1076" s="66"/>
    </row>
    <row r="1077" spans="1:27" s="65" customFormat="1">
      <c r="A1077" s="66"/>
      <c r="D1077" s="66"/>
      <c r="E1077" s="66"/>
      <c r="F1077" s="66"/>
      <c r="G1077" s="66"/>
      <c r="H1077" s="210"/>
      <c r="K1077" s="66"/>
      <c r="O1077" s="66"/>
      <c r="P1077" s="66"/>
      <c r="Q1077" s="66"/>
      <c r="R1077" s="66"/>
      <c r="S1077" s="66"/>
      <c r="T1077" s="111"/>
      <c r="U1077" s="66"/>
      <c r="V1077" s="66"/>
      <c r="W1077" s="66"/>
      <c r="X1077" s="66"/>
      <c r="Y1077" s="66"/>
      <c r="Z1077" s="66"/>
      <c r="AA1077" s="66"/>
    </row>
    <row r="1078" spans="1:27" s="65" customFormat="1">
      <c r="A1078" s="66"/>
      <c r="D1078" s="66"/>
      <c r="E1078" s="66"/>
      <c r="F1078" s="66"/>
      <c r="G1078" s="66"/>
      <c r="H1078" s="210"/>
      <c r="K1078" s="66"/>
      <c r="O1078" s="66"/>
      <c r="P1078" s="66"/>
      <c r="Q1078" s="66"/>
      <c r="R1078" s="66"/>
      <c r="S1078" s="66"/>
      <c r="T1078" s="111"/>
      <c r="U1078" s="66"/>
      <c r="V1078" s="66"/>
      <c r="W1078" s="66"/>
      <c r="X1078" s="66"/>
      <c r="Y1078" s="66"/>
      <c r="Z1078" s="66"/>
      <c r="AA1078" s="66"/>
    </row>
    <row r="1079" spans="1:27" s="65" customFormat="1">
      <c r="A1079" s="66"/>
      <c r="D1079" s="66"/>
      <c r="E1079" s="66"/>
      <c r="F1079" s="66"/>
      <c r="G1079" s="66"/>
      <c r="H1079" s="210"/>
      <c r="K1079" s="66"/>
      <c r="O1079" s="66"/>
      <c r="P1079" s="66"/>
      <c r="Q1079" s="66"/>
      <c r="R1079" s="66"/>
      <c r="S1079" s="66"/>
      <c r="T1079" s="111"/>
      <c r="U1079" s="66"/>
      <c r="V1079" s="66"/>
      <c r="W1079" s="66"/>
      <c r="X1079" s="66"/>
      <c r="Y1079" s="66"/>
      <c r="Z1079" s="66"/>
      <c r="AA1079" s="66"/>
    </row>
    <row r="1080" spans="1:27" s="65" customFormat="1">
      <c r="A1080" s="66"/>
      <c r="D1080" s="66"/>
      <c r="E1080" s="66"/>
      <c r="F1080" s="66"/>
      <c r="G1080" s="66"/>
      <c r="H1080" s="210"/>
      <c r="K1080" s="66"/>
      <c r="O1080" s="66"/>
      <c r="P1080" s="66"/>
      <c r="Q1080" s="66"/>
      <c r="R1080" s="66"/>
      <c r="S1080" s="66"/>
      <c r="T1080" s="111"/>
      <c r="U1080" s="66"/>
      <c r="V1080" s="66"/>
      <c r="W1080" s="66"/>
      <c r="X1080" s="66"/>
      <c r="Y1080" s="66"/>
      <c r="Z1080" s="66"/>
      <c r="AA1080" s="66"/>
    </row>
    <row r="1081" spans="1:27" s="65" customFormat="1">
      <c r="A1081" s="66"/>
      <c r="D1081" s="66"/>
      <c r="E1081" s="66"/>
      <c r="F1081" s="66"/>
      <c r="G1081" s="66"/>
      <c r="H1081" s="210"/>
      <c r="K1081" s="66"/>
      <c r="O1081" s="66"/>
      <c r="P1081" s="66"/>
      <c r="Q1081" s="66"/>
      <c r="R1081" s="66"/>
      <c r="S1081" s="66"/>
      <c r="T1081" s="111"/>
      <c r="U1081" s="66"/>
      <c r="V1081" s="66"/>
      <c r="W1081" s="66"/>
      <c r="X1081" s="66"/>
      <c r="Y1081" s="66"/>
      <c r="Z1081" s="66"/>
      <c r="AA1081" s="66"/>
    </row>
    <row r="1082" spans="1:27" s="65" customFormat="1">
      <c r="A1082" s="66"/>
      <c r="D1082" s="66"/>
      <c r="E1082" s="66"/>
      <c r="F1082" s="66"/>
      <c r="G1082" s="66"/>
      <c r="H1082" s="210"/>
      <c r="K1082" s="66"/>
      <c r="O1082" s="66"/>
      <c r="P1082" s="66"/>
      <c r="Q1082" s="66"/>
      <c r="R1082" s="66"/>
      <c r="S1082" s="66"/>
      <c r="T1082" s="111"/>
      <c r="U1082" s="66"/>
      <c r="V1082" s="66"/>
      <c r="W1082" s="66"/>
      <c r="X1082" s="66"/>
      <c r="Y1082" s="66"/>
      <c r="Z1082" s="66"/>
      <c r="AA1082" s="66"/>
    </row>
    <row r="1083" spans="1:27" s="65" customFormat="1">
      <c r="A1083" s="66"/>
      <c r="D1083" s="66"/>
      <c r="E1083" s="66"/>
      <c r="F1083" s="66"/>
      <c r="G1083" s="66"/>
      <c r="H1083" s="210"/>
      <c r="K1083" s="66"/>
      <c r="O1083" s="66"/>
      <c r="P1083" s="66"/>
      <c r="Q1083" s="66"/>
      <c r="R1083" s="66"/>
      <c r="S1083" s="66"/>
      <c r="T1083" s="111"/>
      <c r="U1083" s="66"/>
      <c r="V1083" s="66"/>
      <c r="W1083" s="66"/>
      <c r="X1083" s="66"/>
      <c r="Y1083" s="66"/>
      <c r="Z1083" s="66"/>
      <c r="AA1083" s="66"/>
    </row>
    <row r="1084" spans="1:27" s="65" customFormat="1">
      <c r="A1084" s="66"/>
      <c r="D1084" s="66"/>
      <c r="E1084" s="66"/>
      <c r="F1084" s="66"/>
      <c r="G1084" s="66"/>
      <c r="H1084" s="210"/>
      <c r="K1084" s="66"/>
      <c r="O1084" s="66"/>
      <c r="P1084" s="66"/>
      <c r="Q1084" s="66"/>
      <c r="R1084" s="66"/>
      <c r="S1084" s="66"/>
      <c r="T1084" s="111"/>
      <c r="U1084" s="66"/>
      <c r="V1084" s="66"/>
      <c r="W1084" s="66"/>
      <c r="X1084" s="66"/>
      <c r="Y1084" s="66"/>
      <c r="Z1084" s="66"/>
      <c r="AA1084" s="66"/>
    </row>
    <row r="1085" spans="1:27" s="65" customFormat="1">
      <c r="A1085" s="66"/>
      <c r="D1085" s="66"/>
      <c r="E1085" s="66"/>
      <c r="F1085" s="66"/>
      <c r="G1085" s="66"/>
      <c r="H1085" s="210"/>
      <c r="K1085" s="66"/>
      <c r="O1085" s="66"/>
      <c r="P1085" s="66"/>
      <c r="Q1085" s="66"/>
      <c r="R1085" s="66"/>
      <c r="S1085" s="66"/>
      <c r="T1085" s="111"/>
      <c r="U1085" s="66"/>
      <c r="V1085" s="66"/>
      <c r="W1085" s="66"/>
      <c r="X1085" s="66"/>
      <c r="Y1085" s="66"/>
      <c r="Z1085" s="66"/>
      <c r="AA1085" s="66"/>
    </row>
    <row r="1086" spans="1:27" s="65" customFormat="1">
      <c r="A1086" s="66"/>
      <c r="D1086" s="66"/>
      <c r="E1086" s="66"/>
      <c r="F1086" s="66"/>
      <c r="G1086" s="66"/>
      <c r="H1086" s="210"/>
      <c r="K1086" s="66"/>
      <c r="O1086" s="66"/>
      <c r="P1086" s="66"/>
      <c r="Q1086" s="66"/>
      <c r="R1086" s="66"/>
      <c r="S1086" s="66"/>
      <c r="T1086" s="111"/>
      <c r="U1086" s="66"/>
      <c r="V1086" s="66"/>
      <c r="W1086" s="66"/>
      <c r="X1086" s="66"/>
      <c r="Y1086" s="66"/>
      <c r="Z1086" s="66"/>
      <c r="AA1086" s="66"/>
    </row>
    <row r="1087" spans="1:27" s="65" customFormat="1">
      <c r="A1087" s="66"/>
      <c r="D1087" s="66"/>
      <c r="E1087" s="66"/>
      <c r="F1087" s="66"/>
      <c r="G1087" s="66"/>
      <c r="H1087" s="210"/>
      <c r="K1087" s="66"/>
      <c r="O1087" s="66"/>
      <c r="P1087" s="66"/>
      <c r="Q1087" s="66"/>
      <c r="R1087" s="66"/>
      <c r="S1087" s="66"/>
      <c r="T1087" s="111"/>
      <c r="U1087" s="66"/>
      <c r="V1087" s="66"/>
      <c r="W1087" s="66"/>
      <c r="X1087" s="66"/>
      <c r="Y1087" s="66"/>
      <c r="Z1087" s="66"/>
      <c r="AA1087" s="66"/>
    </row>
    <row r="1088" spans="1:27" s="65" customFormat="1">
      <c r="A1088" s="66"/>
      <c r="D1088" s="66"/>
      <c r="E1088" s="66"/>
      <c r="F1088" s="66"/>
      <c r="G1088" s="66"/>
      <c r="H1088" s="210"/>
      <c r="K1088" s="66"/>
      <c r="O1088" s="66"/>
      <c r="P1088" s="66"/>
      <c r="Q1088" s="66"/>
      <c r="R1088" s="66"/>
      <c r="S1088" s="66"/>
      <c r="T1088" s="111"/>
      <c r="U1088" s="66"/>
      <c r="V1088" s="66"/>
      <c r="W1088" s="66"/>
      <c r="X1088" s="66"/>
      <c r="Y1088" s="66"/>
      <c r="Z1088" s="66"/>
      <c r="AA1088" s="66"/>
    </row>
    <row r="1089" spans="1:27" s="65" customFormat="1">
      <c r="A1089" s="66"/>
      <c r="D1089" s="66"/>
      <c r="E1089" s="66"/>
      <c r="F1089" s="66"/>
      <c r="G1089" s="66"/>
      <c r="H1089" s="210"/>
      <c r="K1089" s="66"/>
      <c r="O1089" s="66"/>
      <c r="P1089" s="66"/>
      <c r="Q1089" s="66"/>
      <c r="R1089" s="66"/>
      <c r="S1089" s="66"/>
      <c r="T1089" s="111"/>
      <c r="U1089" s="66"/>
      <c r="V1089" s="66"/>
      <c r="W1089" s="66"/>
      <c r="X1089" s="66"/>
      <c r="Y1089" s="66"/>
      <c r="Z1089" s="66"/>
      <c r="AA1089" s="66"/>
    </row>
    <row r="1090" spans="1:27" s="65" customFormat="1">
      <c r="A1090" s="66"/>
      <c r="D1090" s="66"/>
      <c r="E1090" s="66"/>
      <c r="F1090" s="66"/>
      <c r="G1090" s="66"/>
      <c r="H1090" s="210"/>
      <c r="K1090" s="66"/>
      <c r="O1090" s="66"/>
      <c r="P1090" s="66"/>
      <c r="Q1090" s="66"/>
      <c r="R1090" s="66"/>
      <c r="S1090" s="66"/>
      <c r="T1090" s="111"/>
      <c r="U1090" s="66"/>
      <c r="V1090" s="66"/>
      <c r="W1090" s="66"/>
      <c r="X1090" s="66"/>
      <c r="Y1090" s="66"/>
      <c r="Z1090" s="66"/>
      <c r="AA1090" s="66"/>
    </row>
    <row r="1091" spans="1:27" s="65" customFormat="1">
      <c r="A1091" s="66"/>
      <c r="D1091" s="66"/>
      <c r="E1091" s="66"/>
      <c r="F1091" s="66"/>
      <c r="G1091" s="66"/>
      <c r="H1091" s="210"/>
      <c r="K1091" s="66"/>
      <c r="O1091" s="66"/>
      <c r="P1091" s="66"/>
      <c r="Q1091" s="66"/>
      <c r="R1091" s="66"/>
      <c r="S1091" s="66"/>
      <c r="T1091" s="111"/>
      <c r="U1091" s="66"/>
      <c r="V1091" s="66"/>
      <c r="W1091" s="66"/>
      <c r="X1091" s="66"/>
      <c r="Y1091" s="66"/>
      <c r="Z1091" s="66"/>
      <c r="AA1091" s="66"/>
    </row>
    <row r="1092" spans="1:27" s="65" customFormat="1">
      <c r="A1092" s="66"/>
      <c r="D1092" s="66"/>
      <c r="E1092" s="66"/>
      <c r="F1092" s="66"/>
      <c r="G1092" s="66"/>
      <c r="H1092" s="210"/>
      <c r="K1092" s="66"/>
      <c r="O1092" s="66"/>
      <c r="P1092" s="66"/>
      <c r="Q1092" s="66"/>
      <c r="R1092" s="66"/>
      <c r="S1092" s="66"/>
      <c r="T1092" s="111"/>
      <c r="U1092" s="66"/>
      <c r="V1092" s="66"/>
      <c r="W1092" s="66"/>
      <c r="X1092" s="66"/>
      <c r="Y1092" s="66"/>
      <c r="Z1092" s="66"/>
      <c r="AA1092" s="66"/>
    </row>
    <row r="1093" spans="1:27" s="65" customFormat="1">
      <c r="A1093" s="66"/>
      <c r="D1093" s="66"/>
      <c r="E1093" s="66"/>
      <c r="F1093" s="66"/>
      <c r="G1093" s="66"/>
      <c r="H1093" s="210"/>
      <c r="K1093" s="66"/>
      <c r="O1093" s="66"/>
      <c r="P1093" s="66"/>
      <c r="Q1093" s="66"/>
      <c r="R1093" s="66"/>
      <c r="S1093" s="66"/>
      <c r="T1093" s="111"/>
      <c r="U1093" s="66"/>
      <c r="V1093" s="66"/>
      <c r="W1093" s="66"/>
      <c r="X1093" s="66"/>
      <c r="Y1093" s="66"/>
      <c r="Z1093" s="66"/>
      <c r="AA1093" s="66"/>
    </row>
    <row r="1094" spans="1:27" s="65" customFormat="1">
      <c r="A1094" s="66"/>
      <c r="D1094" s="66"/>
      <c r="E1094" s="66"/>
      <c r="F1094" s="66"/>
      <c r="G1094" s="66"/>
      <c r="H1094" s="210"/>
      <c r="K1094" s="66"/>
      <c r="O1094" s="66"/>
      <c r="P1094" s="66"/>
      <c r="Q1094" s="66"/>
      <c r="R1094" s="66"/>
      <c r="S1094" s="66"/>
      <c r="T1094" s="111"/>
      <c r="U1094" s="66"/>
      <c r="V1094" s="66"/>
      <c r="W1094" s="66"/>
      <c r="X1094" s="66"/>
      <c r="Y1094" s="66"/>
      <c r="Z1094" s="66"/>
      <c r="AA1094" s="66"/>
    </row>
    <row r="1095" spans="1:27" s="65" customFormat="1">
      <c r="A1095" s="66"/>
      <c r="D1095" s="66"/>
      <c r="E1095" s="66"/>
      <c r="F1095" s="66"/>
      <c r="G1095" s="66"/>
      <c r="H1095" s="210"/>
      <c r="K1095" s="66"/>
      <c r="O1095" s="66"/>
      <c r="P1095" s="66"/>
      <c r="Q1095" s="66"/>
      <c r="R1095" s="66"/>
      <c r="S1095" s="66"/>
      <c r="T1095" s="111"/>
      <c r="U1095" s="66"/>
      <c r="V1095" s="66"/>
      <c r="W1095" s="66"/>
      <c r="X1095" s="66"/>
      <c r="Y1095" s="66"/>
      <c r="Z1095" s="66"/>
      <c r="AA1095" s="66"/>
    </row>
    <row r="1096" spans="1:27" s="65" customFormat="1">
      <c r="A1096" s="66"/>
      <c r="D1096" s="66"/>
      <c r="E1096" s="66"/>
      <c r="F1096" s="66"/>
      <c r="G1096" s="66"/>
      <c r="H1096" s="210"/>
      <c r="K1096" s="66"/>
      <c r="O1096" s="66"/>
      <c r="P1096" s="66"/>
      <c r="Q1096" s="66"/>
      <c r="R1096" s="66"/>
      <c r="S1096" s="66"/>
      <c r="T1096" s="111"/>
      <c r="U1096" s="66"/>
      <c r="V1096" s="66"/>
      <c r="W1096" s="66"/>
      <c r="X1096" s="66"/>
      <c r="Y1096" s="66"/>
      <c r="Z1096" s="66"/>
      <c r="AA1096" s="66"/>
    </row>
    <row r="1097" spans="1:27" s="65" customFormat="1">
      <c r="A1097" s="66"/>
      <c r="D1097" s="66"/>
      <c r="E1097" s="66"/>
      <c r="F1097" s="66"/>
      <c r="G1097" s="66"/>
      <c r="H1097" s="210"/>
      <c r="K1097" s="66"/>
      <c r="O1097" s="66"/>
      <c r="P1097" s="66"/>
      <c r="Q1097" s="66"/>
      <c r="R1097" s="66"/>
      <c r="S1097" s="66"/>
      <c r="T1097" s="111"/>
      <c r="U1097" s="66"/>
      <c r="V1097" s="66"/>
      <c r="W1097" s="66"/>
      <c r="X1097" s="66"/>
      <c r="Y1097" s="66"/>
      <c r="Z1097" s="66"/>
      <c r="AA1097" s="66"/>
    </row>
    <row r="1098" spans="1:27" s="65" customFormat="1">
      <c r="A1098" s="66"/>
      <c r="D1098" s="66"/>
      <c r="E1098" s="66"/>
      <c r="F1098" s="66"/>
      <c r="G1098" s="66"/>
      <c r="H1098" s="210"/>
      <c r="K1098" s="66"/>
      <c r="O1098" s="66"/>
      <c r="P1098" s="66"/>
      <c r="Q1098" s="66"/>
      <c r="R1098" s="66"/>
      <c r="S1098" s="66"/>
      <c r="T1098" s="111"/>
      <c r="U1098" s="66"/>
      <c r="V1098" s="66"/>
      <c r="W1098" s="66"/>
      <c r="X1098" s="66"/>
      <c r="Y1098" s="66"/>
      <c r="Z1098" s="66"/>
      <c r="AA1098" s="66"/>
    </row>
    <row r="1099" spans="1:27" s="65" customFormat="1">
      <c r="A1099" s="66"/>
      <c r="D1099" s="66"/>
      <c r="E1099" s="66"/>
      <c r="F1099" s="66"/>
      <c r="G1099" s="66"/>
      <c r="H1099" s="210"/>
      <c r="K1099" s="66"/>
      <c r="O1099" s="66"/>
      <c r="P1099" s="66"/>
      <c r="Q1099" s="66"/>
      <c r="R1099" s="66"/>
      <c r="S1099" s="66"/>
      <c r="T1099" s="111"/>
      <c r="U1099" s="66"/>
      <c r="V1099" s="66"/>
      <c r="W1099" s="66"/>
      <c r="X1099" s="66"/>
      <c r="Y1099" s="66"/>
      <c r="Z1099" s="66"/>
      <c r="AA1099" s="66"/>
    </row>
    <row r="1100" spans="1:27" s="65" customFormat="1">
      <c r="A1100" s="66"/>
      <c r="D1100" s="66"/>
      <c r="E1100" s="66"/>
      <c r="F1100" s="66"/>
      <c r="G1100" s="66"/>
      <c r="H1100" s="210"/>
      <c r="K1100" s="66"/>
      <c r="O1100" s="66"/>
      <c r="P1100" s="66"/>
      <c r="Q1100" s="66"/>
      <c r="R1100" s="66"/>
      <c r="S1100" s="66"/>
      <c r="T1100" s="111"/>
      <c r="U1100" s="66"/>
      <c r="V1100" s="66"/>
      <c r="W1100" s="66"/>
      <c r="X1100" s="66"/>
      <c r="Y1100" s="66"/>
      <c r="Z1100" s="66"/>
      <c r="AA1100" s="66"/>
    </row>
    <row r="1101" spans="1:27" s="65" customFormat="1">
      <c r="A1101" s="66"/>
      <c r="D1101" s="66"/>
      <c r="E1101" s="66"/>
      <c r="F1101" s="66"/>
      <c r="G1101" s="66"/>
      <c r="H1101" s="210"/>
      <c r="K1101" s="66"/>
      <c r="O1101" s="66"/>
      <c r="P1101" s="66"/>
      <c r="Q1101" s="66"/>
      <c r="R1101" s="66"/>
      <c r="S1101" s="66"/>
      <c r="T1101" s="111"/>
      <c r="U1101" s="66"/>
      <c r="V1101" s="66"/>
      <c r="W1101" s="66"/>
      <c r="X1101" s="66"/>
      <c r="Y1101" s="66"/>
      <c r="Z1101" s="66"/>
      <c r="AA1101" s="66"/>
    </row>
    <row r="1102" spans="1:27" s="65" customFormat="1">
      <c r="A1102" s="66"/>
      <c r="D1102" s="66"/>
      <c r="E1102" s="66"/>
      <c r="F1102" s="66"/>
      <c r="G1102" s="66"/>
      <c r="H1102" s="210"/>
      <c r="K1102" s="66"/>
      <c r="O1102" s="66"/>
      <c r="P1102" s="66"/>
      <c r="Q1102" s="66"/>
      <c r="R1102" s="66"/>
      <c r="S1102" s="66"/>
      <c r="T1102" s="111"/>
      <c r="U1102" s="66"/>
      <c r="V1102" s="66"/>
      <c r="W1102" s="66"/>
      <c r="X1102" s="66"/>
      <c r="Y1102" s="66"/>
      <c r="Z1102" s="66"/>
      <c r="AA1102" s="66"/>
    </row>
    <row r="1103" spans="1:27" s="65" customFormat="1">
      <c r="A1103" s="66"/>
      <c r="D1103" s="66"/>
      <c r="E1103" s="66"/>
      <c r="F1103" s="66"/>
      <c r="G1103" s="66"/>
      <c r="H1103" s="210"/>
      <c r="K1103" s="66"/>
      <c r="O1103" s="66"/>
      <c r="P1103" s="66"/>
      <c r="Q1103" s="66"/>
      <c r="R1103" s="66"/>
      <c r="S1103" s="66"/>
      <c r="T1103" s="111"/>
      <c r="U1103" s="66"/>
      <c r="V1103" s="66"/>
      <c r="W1103" s="66"/>
      <c r="X1103" s="66"/>
      <c r="Y1103" s="66"/>
      <c r="Z1103" s="66"/>
      <c r="AA1103" s="66"/>
    </row>
    <row r="1104" spans="1:27" s="65" customFormat="1">
      <c r="A1104" s="66"/>
      <c r="D1104" s="66"/>
      <c r="E1104" s="66"/>
      <c r="F1104" s="66"/>
      <c r="G1104" s="66"/>
      <c r="H1104" s="210"/>
      <c r="K1104" s="66"/>
      <c r="O1104" s="66"/>
      <c r="P1104" s="66"/>
      <c r="Q1104" s="66"/>
      <c r="R1104" s="66"/>
      <c r="S1104" s="66"/>
      <c r="T1104" s="111"/>
      <c r="U1104" s="66"/>
      <c r="V1104" s="66"/>
      <c r="W1104" s="66"/>
      <c r="X1104" s="66"/>
      <c r="Y1104" s="66"/>
      <c r="Z1104" s="66"/>
      <c r="AA1104" s="66"/>
    </row>
    <row r="1105" spans="1:27" s="65" customFormat="1">
      <c r="A1105" s="66"/>
      <c r="D1105" s="66"/>
      <c r="E1105" s="66"/>
      <c r="F1105" s="66"/>
      <c r="G1105" s="66"/>
      <c r="H1105" s="210"/>
      <c r="K1105" s="66"/>
      <c r="O1105" s="66"/>
      <c r="P1105" s="66"/>
      <c r="Q1105" s="66"/>
      <c r="R1105" s="66"/>
      <c r="S1105" s="66"/>
      <c r="T1105" s="111"/>
      <c r="U1105" s="66"/>
      <c r="V1105" s="66"/>
      <c r="W1105" s="66"/>
      <c r="X1105" s="66"/>
      <c r="Y1105" s="66"/>
      <c r="Z1105" s="66"/>
      <c r="AA1105" s="66"/>
    </row>
    <row r="1106" spans="1:27" s="65" customFormat="1">
      <c r="A1106" s="66"/>
      <c r="D1106" s="66"/>
      <c r="E1106" s="66"/>
      <c r="F1106" s="66"/>
      <c r="G1106" s="66"/>
      <c r="H1106" s="210"/>
      <c r="K1106" s="66"/>
      <c r="O1106" s="66"/>
      <c r="P1106" s="66"/>
      <c r="Q1106" s="66"/>
      <c r="R1106" s="66"/>
      <c r="S1106" s="66"/>
      <c r="T1106" s="111"/>
      <c r="U1106" s="66"/>
      <c r="V1106" s="66"/>
      <c r="W1106" s="66"/>
      <c r="X1106" s="66"/>
      <c r="Y1106" s="66"/>
      <c r="Z1106" s="66"/>
      <c r="AA1106" s="66"/>
    </row>
    <row r="1107" spans="1:27" s="65" customFormat="1">
      <c r="A1107" s="66"/>
      <c r="D1107" s="66"/>
      <c r="E1107" s="66"/>
      <c r="F1107" s="66"/>
      <c r="G1107" s="66"/>
      <c r="H1107" s="210"/>
      <c r="K1107" s="66"/>
      <c r="O1107" s="66"/>
      <c r="P1107" s="66"/>
      <c r="Q1107" s="66"/>
      <c r="R1107" s="66"/>
      <c r="S1107" s="66"/>
      <c r="T1107" s="111"/>
      <c r="U1107" s="66"/>
      <c r="V1107" s="66"/>
      <c r="W1107" s="66"/>
      <c r="X1107" s="66"/>
      <c r="Y1107" s="66"/>
      <c r="Z1107" s="66"/>
      <c r="AA1107" s="66"/>
    </row>
    <row r="1108" spans="1:27" s="65" customFormat="1">
      <c r="A1108" s="66"/>
      <c r="D1108" s="66"/>
      <c r="E1108" s="66"/>
      <c r="F1108" s="66"/>
      <c r="G1108" s="66"/>
      <c r="H1108" s="210"/>
      <c r="K1108" s="66"/>
      <c r="O1108" s="66"/>
      <c r="P1108" s="66"/>
      <c r="Q1108" s="66"/>
      <c r="R1108" s="66"/>
      <c r="S1108" s="66"/>
      <c r="T1108" s="111"/>
      <c r="U1108" s="66"/>
      <c r="V1108" s="66"/>
      <c r="W1108" s="66"/>
      <c r="X1108" s="66"/>
      <c r="Y1108" s="66"/>
      <c r="Z1108" s="66"/>
      <c r="AA1108" s="66"/>
    </row>
    <row r="1109" spans="1:27" s="65" customFormat="1">
      <c r="A1109" s="66"/>
      <c r="D1109" s="66"/>
      <c r="E1109" s="66"/>
      <c r="F1109" s="66"/>
      <c r="G1109" s="66"/>
      <c r="H1109" s="210"/>
      <c r="K1109" s="66"/>
      <c r="O1109" s="66"/>
      <c r="P1109" s="66"/>
      <c r="Q1109" s="66"/>
      <c r="R1109" s="66"/>
      <c r="S1109" s="66"/>
      <c r="T1109" s="111"/>
      <c r="U1109" s="66"/>
      <c r="V1109" s="66"/>
      <c r="W1109" s="66"/>
      <c r="X1109" s="66"/>
      <c r="Y1109" s="66"/>
      <c r="Z1109" s="66"/>
      <c r="AA1109" s="66"/>
    </row>
    <row r="1110" spans="1:27" s="65" customFormat="1">
      <c r="A1110" s="66"/>
      <c r="D1110" s="66"/>
      <c r="E1110" s="66"/>
      <c r="F1110" s="66"/>
      <c r="G1110" s="66"/>
      <c r="H1110" s="210"/>
      <c r="K1110" s="66"/>
      <c r="O1110" s="66"/>
      <c r="P1110" s="66"/>
      <c r="Q1110" s="66"/>
      <c r="R1110" s="66"/>
      <c r="S1110" s="66"/>
      <c r="T1110" s="111"/>
      <c r="U1110" s="66"/>
      <c r="V1110" s="66"/>
      <c r="W1110" s="66"/>
      <c r="X1110" s="66"/>
      <c r="Y1110" s="66"/>
      <c r="Z1110" s="66"/>
      <c r="AA1110" s="66"/>
    </row>
    <row r="1111" spans="1:27" s="65" customFormat="1">
      <c r="A1111" s="66"/>
      <c r="D1111" s="66"/>
      <c r="E1111" s="66"/>
      <c r="F1111" s="66"/>
      <c r="G1111" s="66"/>
      <c r="H1111" s="210"/>
      <c r="K1111" s="66"/>
      <c r="O1111" s="66"/>
      <c r="P1111" s="66"/>
      <c r="Q1111" s="66"/>
      <c r="R1111" s="66"/>
      <c r="S1111" s="66"/>
      <c r="T1111" s="111"/>
      <c r="U1111" s="66"/>
      <c r="V1111" s="66"/>
      <c r="W1111" s="66"/>
      <c r="X1111" s="66"/>
      <c r="Y1111" s="66"/>
      <c r="Z1111" s="66"/>
      <c r="AA1111" s="66"/>
    </row>
    <row r="1112" spans="1:27" s="65" customFormat="1">
      <c r="A1112" s="66"/>
      <c r="D1112" s="66"/>
      <c r="E1112" s="66"/>
      <c r="F1112" s="66"/>
      <c r="G1112" s="66"/>
      <c r="H1112" s="210"/>
      <c r="K1112" s="66"/>
      <c r="O1112" s="66"/>
      <c r="P1112" s="66"/>
      <c r="Q1112" s="66"/>
      <c r="R1112" s="66"/>
      <c r="S1112" s="66"/>
      <c r="T1112" s="111"/>
      <c r="U1112" s="66"/>
      <c r="V1112" s="66"/>
      <c r="W1112" s="66"/>
      <c r="X1112" s="66"/>
      <c r="Y1112" s="66"/>
      <c r="Z1112" s="66"/>
      <c r="AA1112" s="66"/>
    </row>
    <row r="1113" spans="1:27" s="65" customFormat="1">
      <c r="A1113" s="66"/>
      <c r="D1113" s="66"/>
      <c r="E1113" s="66"/>
      <c r="F1113" s="66"/>
      <c r="G1113" s="66"/>
      <c r="H1113" s="210"/>
      <c r="K1113" s="66"/>
      <c r="O1113" s="66"/>
      <c r="P1113" s="66"/>
      <c r="Q1113" s="66"/>
      <c r="R1113" s="66"/>
      <c r="S1113" s="66"/>
      <c r="T1113" s="111"/>
      <c r="U1113" s="66"/>
      <c r="V1113" s="66"/>
      <c r="W1113" s="66"/>
      <c r="X1113" s="66"/>
      <c r="Y1113" s="66"/>
      <c r="Z1113" s="66"/>
      <c r="AA1113" s="66"/>
    </row>
    <row r="1114" spans="1:27" s="65" customFormat="1">
      <c r="A1114" s="66"/>
      <c r="D1114" s="66"/>
      <c r="E1114" s="66"/>
      <c r="F1114" s="66"/>
      <c r="G1114" s="66"/>
      <c r="H1114" s="210"/>
      <c r="K1114" s="66"/>
      <c r="O1114" s="66"/>
      <c r="P1114" s="66"/>
      <c r="Q1114" s="66"/>
      <c r="R1114" s="66"/>
      <c r="S1114" s="66"/>
      <c r="T1114" s="111"/>
      <c r="U1114" s="66"/>
      <c r="V1114" s="66"/>
      <c r="W1114" s="66"/>
      <c r="X1114" s="66"/>
      <c r="Y1114" s="66"/>
      <c r="Z1114" s="66"/>
      <c r="AA1114" s="66"/>
    </row>
    <row r="1115" spans="1:27" s="65" customFormat="1">
      <c r="A1115" s="66"/>
      <c r="D1115" s="66"/>
      <c r="E1115" s="66"/>
      <c r="F1115" s="66"/>
      <c r="G1115" s="66"/>
      <c r="H1115" s="210"/>
      <c r="K1115" s="66"/>
      <c r="O1115" s="66"/>
      <c r="P1115" s="66"/>
      <c r="Q1115" s="66"/>
      <c r="R1115" s="66"/>
      <c r="S1115" s="66"/>
      <c r="T1115" s="111"/>
      <c r="U1115" s="66"/>
      <c r="V1115" s="66"/>
      <c r="W1115" s="66"/>
      <c r="X1115" s="66"/>
      <c r="Y1115" s="66"/>
      <c r="Z1115" s="66"/>
      <c r="AA1115" s="66"/>
    </row>
    <row r="1116" spans="1:27" s="65" customFormat="1">
      <c r="A1116" s="66"/>
      <c r="D1116" s="66"/>
      <c r="E1116" s="66"/>
      <c r="F1116" s="66"/>
      <c r="G1116" s="66"/>
      <c r="H1116" s="210"/>
      <c r="K1116" s="66"/>
      <c r="O1116" s="66"/>
      <c r="P1116" s="66"/>
      <c r="Q1116" s="66"/>
      <c r="R1116" s="66"/>
      <c r="S1116" s="66"/>
      <c r="T1116" s="111"/>
      <c r="U1116" s="66"/>
      <c r="V1116" s="66"/>
      <c r="W1116" s="66"/>
      <c r="X1116" s="66"/>
      <c r="Y1116" s="66"/>
      <c r="Z1116" s="66"/>
      <c r="AA1116" s="66"/>
    </row>
    <row r="1117" spans="1:27" s="65" customFormat="1">
      <c r="A1117" s="66"/>
      <c r="D1117" s="66"/>
      <c r="E1117" s="66"/>
      <c r="F1117" s="66"/>
      <c r="G1117" s="66"/>
      <c r="H1117" s="210"/>
      <c r="K1117" s="66"/>
      <c r="O1117" s="66"/>
      <c r="P1117" s="66"/>
      <c r="Q1117" s="66"/>
      <c r="R1117" s="66"/>
      <c r="S1117" s="66"/>
      <c r="T1117" s="111"/>
      <c r="U1117" s="66"/>
      <c r="V1117" s="66"/>
      <c r="W1117" s="66"/>
      <c r="X1117" s="66"/>
      <c r="Y1117" s="66"/>
      <c r="Z1117" s="66"/>
      <c r="AA1117" s="66"/>
    </row>
    <row r="1118" spans="1:27" s="65" customFormat="1">
      <c r="A1118" s="66"/>
      <c r="D1118" s="66"/>
      <c r="E1118" s="66"/>
      <c r="F1118" s="66"/>
      <c r="G1118" s="66"/>
      <c r="H1118" s="210"/>
      <c r="K1118" s="66"/>
      <c r="O1118" s="66"/>
      <c r="P1118" s="66"/>
      <c r="Q1118" s="66"/>
      <c r="R1118" s="66"/>
      <c r="S1118" s="66"/>
      <c r="T1118" s="111"/>
      <c r="U1118" s="66"/>
      <c r="V1118" s="66"/>
      <c r="W1118" s="66"/>
      <c r="X1118" s="66"/>
      <c r="Y1118" s="66"/>
      <c r="Z1118" s="66"/>
      <c r="AA1118" s="66"/>
    </row>
    <row r="1119" spans="1:27" s="65" customFormat="1">
      <c r="A1119" s="66"/>
      <c r="D1119" s="66"/>
      <c r="E1119" s="66"/>
      <c r="F1119" s="66"/>
      <c r="G1119" s="66"/>
      <c r="H1119" s="210"/>
      <c r="K1119" s="66"/>
      <c r="O1119" s="66"/>
      <c r="P1119" s="66"/>
      <c r="Q1119" s="66"/>
      <c r="R1119" s="66"/>
      <c r="S1119" s="66"/>
      <c r="T1119" s="111"/>
      <c r="U1119" s="66"/>
      <c r="V1119" s="66"/>
      <c r="W1119" s="66"/>
      <c r="X1119" s="66"/>
      <c r="Y1119" s="66"/>
      <c r="Z1119" s="66"/>
      <c r="AA1119" s="66"/>
    </row>
    <row r="1120" spans="1:27" s="65" customFormat="1">
      <c r="A1120" s="66"/>
      <c r="D1120" s="66"/>
      <c r="E1120" s="66"/>
      <c r="F1120" s="66"/>
      <c r="G1120" s="66"/>
      <c r="H1120" s="210"/>
      <c r="K1120" s="66"/>
      <c r="O1120" s="66"/>
      <c r="P1120" s="66"/>
      <c r="Q1120" s="66"/>
      <c r="R1120" s="66"/>
      <c r="S1120" s="66"/>
      <c r="T1120" s="111"/>
      <c r="U1120" s="66"/>
      <c r="V1120" s="66"/>
      <c r="W1120" s="66"/>
      <c r="X1120" s="66"/>
      <c r="Y1120" s="66"/>
      <c r="Z1120" s="66"/>
      <c r="AA1120" s="66"/>
    </row>
    <row r="1121" spans="1:27" s="65" customFormat="1">
      <c r="A1121" s="66"/>
      <c r="D1121" s="66"/>
      <c r="E1121" s="66"/>
      <c r="F1121" s="66"/>
      <c r="G1121" s="66"/>
      <c r="H1121" s="210"/>
      <c r="K1121" s="66"/>
      <c r="O1121" s="66"/>
      <c r="P1121" s="66"/>
      <c r="Q1121" s="66"/>
      <c r="R1121" s="66"/>
      <c r="S1121" s="66"/>
      <c r="T1121" s="111"/>
      <c r="U1121" s="66"/>
      <c r="V1121" s="66"/>
      <c r="W1121" s="66"/>
      <c r="X1121" s="66"/>
      <c r="Y1121" s="66"/>
      <c r="Z1121" s="66"/>
      <c r="AA1121" s="66"/>
    </row>
    <row r="1122" spans="1:27" s="65" customFormat="1">
      <c r="A1122" s="66"/>
      <c r="D1122" s="66"/>
      <c r="E1122" s="66"/>
      <c r="F1122" s="66"/>
      <c r="G1122" s="66"/>
      <c r="H1122" s="210"/>
      <c r="K1122" s="66"/>
      <c r="O1122" s="66"/>
      <c r="P1122" s="66"/>
      <c r="Q1122" s="66"/>
      <c r="R1122" s="66"/>
      <c r="S1122" s="66"/>
      <c r="T1122" s="111"/>
      <c r="U1122" s="66"/>
      <c r="V1122" s="66"/>
      <c r="W1122" s="66"/>
      <c r="X1122" s="66"/>
      <c r="Y1122" s="66"/>
      <c r="Z1122" s="66"/>
      <c r="AA1122" s="66"/>
    </row>
    <row r="1123" spans="1:27" s="65" customFormat="1">
      <c r="A1123" s="66"/>
      <c r="D1123" s="66"/>
      <c r="E1123" s="66"/>
      <c r="F1123" s="66"/>
      <c r="G1123" s="66"/>
      <c r="H1123" s="210"/>
      <c r="K1123" s="66"/>
      <c r="O1123" s="66"/>
      <c r="P1123" s="66"/>
      <c r="Q1123" s="66"/>
      <c r="R1123" s="66"/>
      <c r="S1123" s="66"/>
      <c r="T1123" s="111"/>
      <c r="U1123" s="66"/>
      <c r="V1123" s="66"/>
      <c r="W1123" s="66"/>
      <c r="X1123" s="66"/>
      <c r="Y1123" s="66"/>
      <c r="Z1123" s="66"/>
      <c r="AA1123" s="66"/>
    </row>
    <row r="1124" spans="1:27" s="65" customFormat="1">
      <c r="A1124" s="66"/>
      <c r="D1124" s="66"/>
      <c r="E1124" s="66"/>
      <c r="F1124" s="66"/>
      <c r="G1124" s="66"/>
      <c r="H1124" s="210"/>
      <c r="K1124" s="66"/>
      <c r="O1124" s="66"/>
      <c r="P1124" s="66"/>
      <c r="Q1124" s="66"/>
      <c r="R1124" s="66"/>
      <c r="S1124" s="66"/>
      <c r="T1124" s="111"/>
      <c r="U1124" s="66"/>
      <c r="V1124" s="66"/>
      <c r="W1124" s="66"/>
      <c r="X1124" s="66"/>
      <c r="Y1124" s="66"/>
      <c r="Z1124" s="66"/>
      <c r="AA1124" s="66"/>
    </row>
    <row r="1125" spans="1:27" s="65" customFormat="1">
      <c r="A1125" s="66"/>
      <c r="D1125" s="66"/>
      <c r="E1125" s="66"/>
      <c r="F1125" s="66"/>
      <c r="G1125" s="66"/>
      <c r="H1125" s="210"/>
      <c r="K1125" s="66"/>
      <c r="O1125" s="66"/>
      <c r="P1125" s="66"/>
      <c r="Q1125" s="66"/>
      <c r="R1125" s="66"/>
      <c r="S1125" s="66"/>
      <c r="T1125" s="111"/>
      <c r="U1125" s="66"/>
      <c r="V1125" s="66"/>
      <c r="W1125" s="66"/>
      <c r="X1125" s="66"/>
      <c r="Y1125" s="66"/>
      <c r="Z1125" s="66"/>
      <c r="AA1125" s="66"/>
    </row>
    <row r="1126" spans="1:27" s="65" customFormat="1">
      <c r="A1126" s="66"/>
      <c r="D1126" s="66"/>
      <c r="E1126" s="66"/>
      <c r="F1126" s="66"/>
      <c r="G1126" s="66"/>
      <c r="H1126" s="210"/>
      <c r="K1126" s="66"/>
      <c r="O1126" s="66"/>
      <c r="P1126" s="66"/>
      <c r="Q1126" s="66"/>
      <c r="R1126" s="66"/>
      <c r="S1126" s="66"/>
      <c r="T1126" s="111"/>
      <c r="U1126" s="66"/>
      <c r="V1126" s="66"/>
      <c r="W1126" s="66"/>
      <c r="X1126" s="66"/>
      <c r="Y1126" s="66"/>
      <c r="Z1126" s="66"/>
      <c r="AA1126" s="66"/>
    </row>
    <row r="1127" spans="1:27" s="65" customFormat="1">
      <c r="A1127" s="66"/>
      <c r="D1127" s="66"/>
      <c r="E1127" s="66"/>
      <c r="F1127" s="66"/>
      <c r="G1127" s="66"/>
      <c r="H1127" s="210"/>
      <c r="K1127" s="66"/>
      <c r="O1127" s="66"/>
      <c r="P1127" s="66"/>
      <c r="Q1127" s="66"/>
      <c r="R1127" s="66"/>
      <c r="S1127" s="66"/>
      <c r="T1127" s="111"/>
      <c r="U1127" s="66"/>
      <c r="V1127" s="66"/>
      <c r="W1127" s="66"/>
      <c r="X1127" s="66"/>
      <c r="Y1127" s="66"/>
      <c r="Z1127" s="66"/>
      <c r="AA1127" s="66"/>
    </row>
    <row r="1128" spans="1:27" s="65" customFormat="1">
      <c r="A1128" s="66"/>
      <c r="D1128" s="66"/>
      <c r="E1128" s="66"/>
      <c r="F1128" s="66"/>
      <c r="G1128" s="66"/>
      <c r="H1128" s="210"/>
      <c r="K1128" s="66"/>
      <c r="O1128" s="66"/>
      <c r="P1128" s="66"/>
      <c r="Q1128" s="66"/>
      <c r="R1128" s="66"/>
      <c r="S1128" s="66"/>
      <c r="T1128" s="111"/>
      <c r="U1128" s="66"/>
      <c r="V1128" s="66"/>
      <c r="W1128" s="66"/>
      <c r="X1128" s="66"/>
      <c r="Y1128" s="66"/>
      <c r="Z1128" s="66"/>
      <c r="AA1128" s="66"/>
    </row>
    <row r="1129" spans="1:27" s="65" customFormat="1">
      <c r="A1129" s="66"/>
      <c r="D1129" s="66"/>
      <c r="E1129" s="66"/>
      <c r="F1129" s="66"/>
      <c r="G1129" s="66"/>
      <c r="H1129" s="210"/>
      <c r="K1129" s="66"/>
      <c r="O1129" s="66"/>
      <c r="P1129" s="66"/>
      <c r="Q1129" s="66"/>
      <c r="R1129" s="66"/>
      <c r="S1129" s="66"/>
      <c r="T1129" s="111"/>
      <c r="U1129" s="66"/>
      <c r="V1129" s="66"/>
      <c r="W1129" s="66"/>
      <c r="X1129" s="66"/>
      <c r="Y1129" s="66"/>
      <c r="Z1129" s="66"/>
      <c r="AA1129" s="66"/>
    </row>
    <row r="1130" spans="1:27" s="65" customFormat="1">
      <c r="A1130" s="66"/>
      <c r="D1130" s="66"/>
      <c r="E1130" s="66"/>
      <c r="F1130" s="66"/>
      <c r="G1130" s="66"/>
      <c r="H1130" s="210"/>
      <c r="K1130" s="66"/>
      <c r="O1130" s="66"/>
      <c r="P1130" s="66"/>
      <c r="Q1130" s="66"/>
      <c r="R1130" s="66"/>
      <c r="S1130" s="66"/>
      <c r="T1130" s="111"/>
      <c r="U1130" s="66"/>
      <c r="V1130" s="66"/>
      <c r="W1130" s="66"/>
      <c r="X1130" s="66"/>
      <c r="Y1130" s="66"/>
      <c r="Z1130" s="66"/>
      <c r="AA1130" s="66"/>
    </row>
    <row r="1131" spans="1:27" s="65" customFormat="1">
      <c r="A1131" s="66"/>
      <c r="D1131" s="66"/>
      <c r="E1131" s="66"/>
      <c r="F1131" s="66"/>
      <c r="G1131" s="66"/>
      <c r="H1131" s="210"/>
      <c r="K1131" s="66"/>
      <c r="O1131" s="66"/>
      <c r="P1131" s="66"/>
      <c r="Q1131" s="66"/>
      <c r="R1131" s="66"/>
      <c r="S1131" s="66"/>
      <c r="T1131" s="111"/>
      <c r="U1131" s="66"/>
      <c r="V1131" s="66"/>
      <c r="W1131" s="66"/>
      <c r="X1131" s="66"/>
      <c r="Y1131" s="66"/>
      <c r="Z1131" s="66"/>
      <c r="AA1131" s="66"/>
    </row>
    <row r="1132" spans="1:27" s="65" customFormat="1">
      <c r="A1132" s="66"/>
      <c r="D1132" s="66"/>
      <c r="E1132" s="66"/>
      <c r="F1132" s="66"/>
      <c r="G1132" s="66"/>
      <c r="H1132" s="210"/>
      <c r="K1132" s="66"/>
      <c r="O1132" s="66"/>
      <c r="P1132" s="66"/>
      <c r="Q1132" s="66"/>
      <c r="R1132" s="66"/>
      <c r="S1132" s="66"/>
      <c r="T1132" s="111"/>
      <c r="U1132" s="66"/>
      <c r="V1132" s="66"/>
      <c r="W1132" s="66"/>
      <c r="X1132" s="66"/>
      <c r="Y1132" s="66"/>
      <c r="Z1132" s="66"/>
      <c r="AA1132" s="66"/>
    </row>
    <row r="1133" spans="1:27" s="65" customFormat="1">
      <c r="A1133" s="66"/>
      <c r="D1133" s="66"/>
      <c r="E1133" s="66"/>
      <c r="F1133" s="66"/>
      <c r="G1133" s="66"/>
      <c r="H1133" s="210"/>
      <c r="K1133" s="66"/>
      <c r="O1133" s="66"/>
      <c r="P1133" s="66"/>
      <c r="Q1133" s="66"/>
      <c r="R1133" s="66"/>
      <c r="S1133" s="66"/>
      <c r="T1133" s="111"/>
      <c r="U1133" s="66"/>
      <c r="V1133" s="66"/>
      <c r="W1133" s="66"/>
      <c r="X1133" s="66"/>
      <c r="Y1133" s="66"/>
      <c r="Z1133" s="66"/>
      <c r="AA1133" s="66"/>
    </row>
    <row r="1134" spans="1:27" s="65" customFormat="1">
      <c r="A1134" s="66"/>
      <c r="D1134" s="66"/>
      <c r="E1134" s="66"/>
      <c r="F1134" s="66"/>
      <c r="G1134" s="66"/>
      <c r="H1134" s="210"/>
      <c r="K1134" s="66"/>
      <c r="O1134" s="66"/>
      <c r="P1134" s="66"/>
      <c r="Q1134" s="66"/>
      <c r="R1134" s="66"/>
      <c r="S1134" s="66"/>
      <c r="T1134" s="111"/>
      <c r="U1134" s="66"/>
      <c r="V1134" s="66"/>
      <c r="W1134" s="66"/>
      <c r="X1134" s="66"/>
      <c r="Y1134" s="66"/>
      <c r="Z1134" s="66"/>
      <c r="AA1134" s="66"/>
    </row>
    <row r="1135" spans="1:27" s="65" customFormat="1">
      <c r="A1135" s="66"/>
      <c r="D1135" s="66"/>
      <c r="E1135" s="66"/>
      <c r="F1135" s="66"/>
      <c r="G1135" s="66"/>
      <c r="H1135" s="210"/>
      <c r="K1135" s="66"/>
      <c r="O1135" s="66"/>
      <c r="P1135" s="66"/>
      <c r="Q1135" s="66"/>
      <c r="R1135" s="66"/>
      <c r="S1135" s="66"/>
      <c r="T1135" s="111"/>
      <c r="U1135" s="66"/>
      <c r="V1135" s="66"/>
      <c r="W1135" s="66"/>
      <c r="X1135" s="66"/>
      <c r="Y1135" s="66"/>
      <c r="Z1135" s="66"/>
      <c r="AA1135" s="66"/>
    </row>
    <row r="1136" spans="1:27" s="65" customFormat="1">
      <c r="A1136" s="66"/>
      <c r="D1136" s="66"/>
      <c r="E1136" s="66"/>
      <c r="F1136" s="66"/>
      <c r="G1136" s="66"/>
      <c r="H1136" s="210"/>
      <c r="K1136" s="66"/>
      <c r="O1136" s="66"/>
      <c r="P1136" s="66"/>
      <c r="Q1136" s="66"/>
      <c r="R1136" s="66"/>
      <c r="S1136" s="66"/>
      <c r="T1136" s="111"/>
      <c r="U1136" s="66"/>
      <c r="V1136" s="66"/>
      <c r="W1136" s="66"/>
      <c r="X1136" s="66"/>
      <c r="Y1136" s="66"/>
      <c r="Z1136" s="66"/>
      <c r="AA1136" s="66"/>
    </row>
    <row r="1137" spans="1:27" s="65" customFormat="1">
      <c r="A1137" s="66"/>
      <c r="D1137" s="66"/>
      <c r="E1137" s="66"/>
      <c r="F1137" s="66"/>
      <c r="G1137" s="66"/>
      <c r="H1137" s="210"/>
      <c r="K1137" s="66"/>
      <c r="O1137" s="66"/>
      <c r="P1137" s="66"/>
      <c r="Q1137" s="66"/>
      <c r="R1137" s="66"/>
      <c r="S1137" s="66"/>
      <c r="T1137" s="111"/>
      <c r="U1137" s="66"/>
      <c r="V1137" s="66"/>
      <c r="W1137" s="66"/>
      <c r="X1137" s="66"/>
      <c r="Y1137" s="66"/>
      <c r="Z1137" s="66"/>
      <c r="AA1137" s="66"/>
    </row>
    <row r="1138" spans="1:27" s="65" customFormat="1">
      <c r="A1138" s="66"/>
      <c r="D1138" s="66"/>
      <c r="E1138" s="66"/>
      <c r="F1138" s="66"/>
      <c r="G1138" s="66"/>
      <c r="H1138" s="210"/>
      <c r="K1138" s="66"/>
      <c r="O1138" s="66"/>
      <c r="P1138" s="66"/>
      <c r="Q1138" s="66"/>
      <c r="R1138" s="66"/>
      <c r="S1138" s="66"/>
      <c r="T1138" s="111"/>
      <c r="U1138" s="66"/>
      <c r="V1138" s="66"/>
      <c r="W1138" s="66"/>
      <c r="X1138" s="66"/>
      <c r="Y1138" s="66"/>
      <c r="Z1138" s="66"/>
      <c r="AA1138" s="66"/>
    </row>
    <row r="1139" spans="1:27" s="65" customFormat="1">
      <c r="A1139" s="66"/>
      <c r="D1139" s="66"/>
      <c r="E1139" s="66"/>
      <c r="F1139" s="66"/>
      <c r="G1139" s="66"/>
      <c r="H1139" s="210"/>
      <c r="K1139" s="66"/>
      <c r="O1139" s="66"/>
      <c r="P1139" s="66"/>
      <c r="Q1139" s="66"/>
      <c r="R1139" s="66"/>
      <c r="S1139" s="66"/>
      <c r="T1139" s="111"/>
      <c r="U1139" s="66"/>
      <c r="V1139" s="66"/>
      <c r="W1139" s="66"/>
      <c r="X1139" s="66"/>
      <c r="Y1139" s="66"/>
      <c r="Z1139" s="66"/>
      <c r="AA1139" s="66"/>
    </row>
    <row r="1140" spans="1:27" s="65" customFormat="1">
      <c r="A1140" s="66"/>
      <c r="D1140" s="66"/>
      <c r="E1140" s="66"/>
      <c r="F1140" s="66"/>
      <c r="G1140" s="66"/>
      <c r="H1140" s="210"/>
      <c r="K1140" s="66"/>
      <c r="O1140" s="66"/>
      <c r="P1140" s="66"/>
      <c r="Q1140" s="66"/>
      <c r="R1140" s="66"/>
      <c r="S1140" s="66"/>
      <c r="T1140" s="111"/>
      <c r="U1140" s="66"/>
      <c r="V1140" s="66"/>
      <c r="W1140" s="66"/>
      <c r="X1140" s="66"/>
      <c r="Y1140" s="66"/>
      <c r="Z1140" s="66"/>
      <c r="AA1140" s="66"/>
    </row>
    <row r="1141" spans="1:27" s="65" customFormat="1">
      <c r="A1141" s="66"/>
      <c r="D1141" s="66"/>
      <c r="E1141" s="66"/>
      <c r="F1141" s="66"/>
      <c r="G1141" s="66"/>
      <c r="H1141" s="210"/>
      <c r="K1141" s="66"/>
      <c r="O1141" s="66"/>
      <c r="P1141" s="66"/>
      <c r="Q1141" s="66"/>
      <c r="R1141" s="66"/>
      <c r="S1141" s="66"/>
      <c r="T1141" s="111"/>
      <c r="U1141" s="66"/>
      <c r="V1141" s="66"/>
      <c r="W1141" s="66"/>
      <c r="X1141" s="66"/>
      <c r="Y1141" s="66"/>
      <c r="Z1141" s="66"/>
      <c r="AA1141" s="66"/>
    </row>
    <row r="1142" spans="1:27" s="65" customFormat="1">
      <c r="A1142" s="66"/>
      <c r="D1142" s="66"/>
      <c r="E1142" s="66"/>
      <c r="F1142" s="66"/>
      <c r="G1142" s="66"/>
      <c r="H1142" s="210"/>
      <c r="K1142" s="66"/>
      <c r="O1142" s="66"/>
      <c r="P1142" s="66"/>
      <c r="Q1142" s="66"/>
      <c r="R1142" s="66"/>
      <c r="S1142" s="66"/>
      <c r="T1142" s="111"/>
      <c r="U1142" s="66"/>
      <c r="V1142" s="66"/>
      <c r="W1142" s="66"/>
      <c r="X1142" s="66"/>
      <c r="Y1142" s="66"/>
      <c r="Z1142" s="66"/>
      <c r="AA1142" s="66"/>
    </row>
    <row r="1143" spans="1:27" s="65" customFormat="1">
      <c r="A1143" s="66"/>
      <c r="D1143" s="66"/>
      <c r="E1143" s="66"/>
      <c r="F1143" s="66"/>
      <c r="G1143" s="66"/>
      <c r="H1143" s="210"/>
      <c r="K1143" s="66"/>
      <c r="O1143" s="66"/>
      <c r="P1143" s="66"/>
      <c r="Q1143" s="66"/>
      <c r="R1143" s="66"/>
      <c r="S1143" s="66"/>
      <c r="T1143" s="111"/>
      <c r="U1143" s="66"/>
      <c r="V1143" s="66"/>
      <c r="W1143" s="66"/>
      <c r="X1143" s="66"/>
      <c r="Y1143" s="66"/>
      <c r="Z1143" s="66"/>
      <c r="AA1143" s="66"/>
    </row>
    <row r="1144" spans="1:27" s="65" customFormat="1">
      <c r="A1144" s="66"/>
      <c r="D1144" s="66"/>
      <c r="E1144" s="66"/>
      <c r="F1144" s="66"/>
      <c r="G1144" s="66"/>
      <c r="H1144" s="210"/>
      <c r="K1144" s="66"/>
      <c r="O1144" s="66"/>
      <c r="P1144" s="66"/>
      <c r="Q1144" s="66"/>
      <c r="R1144" s="66"/>
      <c r="S1144" s="66"/>
      <c r="T1144" s="111"/>
      <c r="U1144" s="66"/>
      <c r="V1144" s="66"/>
      <c r="W1144" s="66"/>
      <c r="X1144" s="66"/>
      <c r="Y1144" s="66"/>
      <c r="Z1144" s="66"/>
      <c r="AA1144" s="66"/>
    </row>
    <row r="1145" spans="1:27" s="65" customFormat="1">
      <c r="A1145" s="66"/>
      <c r="D1145" s="66"/>
      <c r="E1145" s="66"/>
      <c r="F1145" s="66"/>
      <c r="G1145" s="66"/>
      <c r="H1145" s="210"/>
      <c r="K1145" s="66"/>
      <c r="O1145" s="66"/>
      <c r="P1145" s="66"/>
      <c r="Q1145" s="66"/>
      <c r="R1145" s="66"/>
      <c r="S1145" s="66"/>
      <c r="T1145" s="111"/>
      <c r="U1145" s="66"/>
      <c r="V1145" s="66"/>
      <c r="W1145" s="66"/>
      <c r="X1145" s="66"/>
      <c r="Y1145" s="66"/>
      <c r="Z1145" s="66"/>
      <c r="AA1145" s="66"/>
    </row>
    <row r="1146" spans="1:27" s="65" customFormat="1">
      <c r="A1146" s="66"/>
      <c r="D1146" s="66"/>
      <c r="E1146" s="66"/>
      <c r="F1146" s="66"/>
      <c r="G1146" s="66"/>
      <c r="H1146" s="210"/>
      <c r="K1146" s="66"/>
      <c r="O1146" s="66"/>
      <c r="P1146" s="66"/>
      <c r="Q1146" s="66"/>
      <c r="R1146" s="66"/>
      <c r="S1146" s="66"/>
      <c r="T1146" s="111"/>
      <c r="U1146" s="66"/>
      <c r="V1146" s="66"/>
      <c r="W1146" s="66"/>
      <c r="X1146" s="66"/>
      <c r="Y1146" s="66"/>
      <c r="Z1146" s="66"/>
      <c r="AA1146" s="66"/>
    </row>
    <row r="1147" spans="1:27" s="65" customFormat="1">
      <c r="A1147" s="66"/>
      <c r="D1147" s="66"/>
      <c r="E1147" s="66"/>
      <c r="F1147" s="66"/>
      <c r="G1147" s="66"/>
      <c r="H1147" s="210"/>
      <c r="K1147" s="66"/>
      <c r="O1147" s="66"/>
      <c r="P1147" s="66"/>
      <c r="Q1147" s="66"/>
      <c r="R1147" s="66"/>
      <c r="S1147" s="66"/>
      <c r="T1147" s="111"/>
      <c r="U1147" s="66"/>
      <c r="V1147" s="66"/>
      <c r="W1147" s="66"/>
      <c r="X1147" s="66"/>
      <c r="Y1147" s="66"/>
      <c r="Z1147" s="66"/>
      <c r="AA1147" s="66"/>
    </row>
    <row r="1148" spans="1:27" s="65" customFormat="1">
      <c r="A1148" s="66"/>
      <c r="D1148" s="66"/>
      <c r="E1148" s="66"/>
      <c r="F1148" s="66"/>
      <c r="G1148" s="66"/>
      <c r="H1148" s="210"/>
      <c r="K1148" s="66"/>
      <c r="O1148" s="66"/>
      <c r="P1148" s="66"/>
      <c r="Q1148" s="66"/>
      <c r="R1148" s="66"/>
      <c r="S1148" s="66"/>
      <c r="T1148" s="111"/>
      <c r="U1148" s="66"/>
      <c r="V1148" s="66"/>
      <c r="W1148" s="66"/>
      <c r="X1148" s="66"/>
      <c r="Y1148" s="66"/>
      <c r="Z1148" s="66"/>
      <c r="AA1148" s="66"/>
    </row>
    <row r="1149" spans="1:27" s="65" customFormat="1">
      <c r="A1149" s="66"/>
      <c r="D1149" s="66"/>
      <c r="E1149" s="66"/>
      <c r="F1149" s="66"/>
      <c r="G1149" s="66"/>
      <c r="H1149" s="210"/>
      <c r="K1149" s="66"/>
      <c r="O1149" s="66"/>
      <c r="P1149" s="66"/>
      <c r="Q1149" s="66"/>
      <c r="R1149" s="66"/>
      <c r="S1149" s="66"/>
      <c r="T1149" s="111"/>
      <c r="U1149" s="66"/>
      <c r="V1149" s="66"/>
      <c r="W1149" s="66"/>
      <c r="X1149" s="66"/>
      <c r="Y1149" s="66"/>
      <c r="Z1149" s="66"/>
      <c r="AA1149" s="66"/>
    </row>
    <row r="1150" spans="1:27" s="65" customFormat="1">
      <c r="A1150" s="66"/>
      <c r="D1150" s="66"/>
      <c r="E1150" s="66"/>
      <c r="F1150" s="66"/>
      <c r="G1150" s="66"/>
      <c r="H1150" s="210"/>
      <c r="K1150" s="66"/>
      <c r="O1150" s="66"/>
      <c r="P1150" s="66"/>
      <c r="Q1150" s="66"/>
      <c r="R1150" s="66"/>
      <c r="S1150" s="66"/>
      <c r="T1150" s="111"/>
      <c r="U1150" s="66"/>
      <c r="V1150" s="66"/>
      <c r="W1150" s="66"/>
      <c r="X1150" s="66"/>
      <c r="Y1150" s="66"/>
      <c r="Z1150" s="66"/>
      <c r="AA1150" s="66"/>
    </row>
    <row r="1151" spans="1:27" s="65" customFormat="1">
      <c r="A1151" s="66"/>
      <c r="D1151" s="66"/>
      <c r="E1151" s="66"/>
      <c r="F1151" s="66"/>
      <c r="G1151" s="66"/>
      <c r="H1151" s="210"/>
      <c r="K1151" s="66"/>
      <c r="O1151" s="66"/>
      <c r="P1151" s="66"/>
      <c r="Q1151" s="66"/>
      <c r="R1151" s="66"/>
      <c r="S1151" s="66"/>
      <c r="T1151" s="111"/>
      <c r="U1151" s="66"/>
      <c r="V1151" s="66"/>
      <c r="W1151" s="66"/>
      <c r="X1151" s="66"/>
      <c r="Y1151" s="66"/>
      <c r="Z1151" s="66"/>
      <c r="AA1151" s="66"/>
    </row>
    <row r="1152" spans="1:27" s="65" customFormat="1">
      <c r="A1152" s="66"/>
      <c r="D1152" s="66"/>
      <c r="E1152" s="66"/>
      <c r="F1152" s="66"/>
      <c r="G1152" s="66"/>
      <c r="H1152" s="210"/>
      <c r="K1152" s="66"/>
      <c r="O1152" s="66"/>
      <c r="P1152" s="66"/>
      <c r="Q1152" s="66"/>
      <c r="R1152" s="66"/>
      <c r="S1152" s="66"/>
      <c r="T1152" s="111"/>
      <c r="U1152" s="66"/>
      <c r="V1152" s="66"/>
      <c r="W1152" s="66"/>
      <c r="X1152" s="66"/>
      <c r="Y1152" s="66"/>
      <c r="Z1152" s="66"/>
      <c r="AA1152" s="66"/>
    </row>
    <row r="1153" spans="1:27" s="65" customFormat="1">
      <c r="A1153" s="66"/>
      <c r="D1153" s="66"/>
      <c r="E1153" s="66"/>
      <c r="F1153" s="66"/>
      <c r="G1153" s="66"/>
      <c r="H1153" s="210"/>
      <c r="K1153" s="66"/>
      <c r="O1153" s="66"/>
      <c r="P1153" s="66"/>
      <c r="Q1153" s="66"/>
      <c r="R1153" s="66"/>
      <c r="S1153" s="66"/>
      <c r="T1153" s="111"/>
      <c r="U1153" s="66"/>
      <c r="V1153" s="66"/>
      <c r="W1153" s="66"/>
      <c r="X1153" s="66"/>
      <c r="Y1153" s="66"/>
      <c r="Z1153" s="66"/>
      <c r="AA1153" s="66"/>
    </row>
    <row r="1154" spans="1:27" s="65" customFormat="1">
      <c r="A1154" s="66"/>
      <c r="D1154" s="66"/>
      <c r="E1154" s="66"/>
      <c r="F1154" s="66"/>
      <c r="G1154" s="66"/>
      <c r="H1154" s="210"/>
      <c r="K1154" s="66"/>
      <c r="O1154" s="66"/>
      <c r="P1154" s="66"/>
      <c r="Q1154" s="66"/>
      <c r="R1154" s="66"/>
      <c r="S1154" s="66"/>
      <c r="T1154" s="111"/>
      <c r="U1154" s="66"/>
      <c r="V1154" s="66"/>
      <c r="W1154" s="66"/>
      <c r="X1154" s="66"/>
      <c r="Y1154" s="66"/>
      <c r="Z1154" s="66"/>
      <c r="AA1154" s="66"/>
    </row>
    <row r="1155" spans="1:27" s="65" customFormat="1">
      <c r="A1155" s="66"/>
      <c r="D1155" s="66"/>
      <c r="E1155" s="66"/>
      <c r="F1155" s="66"/>
      <c r="G1155" s="66"/>
      <c r="H1155" s="210"/>
      <c r="K1155" s="66"/>
      <c r="O1155" s="66"/>
      <c r="P1155" s="66"/>
      <c r="Q1155" s="66"/>
      <c r="R1155" s="66"/>
      <c r="S1155" s="66"/>
      <c r="T1155" s="111"/>
      <c r="U1155" s="66"/>
      <c r="V1155" s="66"/>
      <c r="W1155" s="66"/>
      <c r="X1155" s="66"/>
      <c r="Y1155" s="66"/>
      <c r="Z1155" s="66"/>
      <c r="AA1155" s="66"/>
    </row>
    <row r="1156" spans="1:27" s="65" customFormat="1">
      <c r="A1156" s="66"/>
      <c r="D1156" s="66"/>
      <c r="E1156" s="66"/>
      <c r="F1156" s="66"/>
      <c r="G1156" s="66"/>
      <c r="H1156" s="210"/>
      <c r="K1156" s="66"/>
      <c r="O1156" s="66"/>
      <c r="P1156" s="66"/>
      <c r="Q1156" s="66"/>
      <c r="R1156" s="66"/>
      <c r="S1156" s="66"/>
      <c r="T1156" s="111"/>
      <c r="U1156" s="66"/>
      <c r="V1156" s="66"/>
      <c r="W1156" s="66"/>
      <c r="X1156" s="66"/>
      <c r="Y1156" s="66"/>
      <c r="Z1156" s="66"/>
      <c r="AA1156" s="66"/>
    </row>
    <row r="1157" spans="1:27" s="65" customFormat="1">
      <c r="A1157" s="66"/>
      <c r="D1157" s="66"/>
      <c r="E1157" s="66"/>
      <c r="F1157" s="66"/>
      <c r="G1157" s="66"/>
      <c r="H1157" s="210"/>
      <c r="K1157" s="66"/>
      <c r="O1157" s="66"/>
      <c r="P1157" s="66"/>
      <c r="Q1157" s="66"/>
      <c r="R1157" s="66"/>
      <c r="S1157" s="66"/>
      <c r="T1157" s="111"/>
      <c r="U1157" s="66"/>
      <c r="V1157" s="66"/>
      <c r="W1157" s="66"/>
      <c r="X1157" s="66"/>
      <c r="Y1157" s="66"/>
      <c r="Z1157" s="66"/>
      <c r="AA1157" s="66"/>
    </row>
    <row r="1158" spans="1:27" s="65" customFormat="1">
      <c r="A1158" s="66"/>
      <c r="D1158" s="66"/>
      <c r="E1158" s="66"/>
      <c r="F1158" s="66"/>
      <c r="G1158" s="66"/>
      <c r="H1158" s="210"/>
      <c r="K1158" s="66"/>
      <c r="O1158" s="66"/>
      <c r="P1158" s="66"/>
      <c r="Q1158" s="66"/>
      <c r="R1158" s="66"/>
      <c r="S1158" s="66"/>
      <c r="T1158" s="111"/>
      <c r="U1158" s="66"/>
      <c r="V1158" s="66"/>
      <c r="W1158" s="66"/>
      <c r="X1158" s="66"/>
      <c r="Y1158" s="66"/>
      <c r="Z1158" s="66"/>
      <c r="AA1158" s="66"/>
    </row>
    <row r="1159" spans="1:27" s="65" customFormat="1">
      <c r="A1159" s="66"/>
      <c r="D1159" s="66"/>
      <c r="E1159" s="66"/>
      <c r="F1159" s="66"/>
      <c r="G1159" s="66"/>
      <c r="H1159" s="210"/>
      <c r="K1159" s="66"/>
      <c r="O1159" s="66"/>
      <c r="P1159" s="66"/>
      <c r="Q1159" s="66"/>
      <c r="R1159" s="66"/>
      <c r="S1159" s="66"/>
      <c r="T1159" s="111"/>
      <c r="U1159" s="66"/>
      <c r="V1159" s="66"/>
      <c r="W1159" s="66"/>
      <c r="X1159" s="66"/>
      <c r="Y1159" s="66"/>
      <c r="Z1159" s="66"/>
      <c r="AA1159" s="66"/>
    </row>
    <row r="1160" spans="1:27" s="65" customFormat="1">
      <c r="A1160" s="66"/>
      <c r="D1160" s="66"/>
      <c r="E1160" s="66"/>
      <c r="F1160" s="66"/>
      <c r="G1160" s="66"/>
      <c r="H1160" s="210"/>
      <c r="K1160" s="66"/>
      <c r="O1160" s="66"/>
      <c r="P1160" s="66"/>
      <c r="Q1160" s="66"/>
      <c r="R1160" s="66"/>
      <c r="S1160" s="66"/>
      <c r="T1160" s="111"/>
      <c r="U1160" s="66"/>
      <c r="V1160" s="66"/>
      <c r="W1160" s="66"/>
      <c r="X1160" s="66"/>
      <c r="Y1160" s="66"/>
      <c r="Z1160" s="66"/>
      <c r="AA1160" s="66"/>
    </row>
    <row r="1161" spans="1:27" s="65" customFormat="1">
      <c r="A1161" s="66"/>
      <c r="D1161" s="66"/>
      <c r="E1161" s="66"/>
      <c r="F1161" s="66"/>
      <c r="G1161" s="66"/>
      <c r="H1161" s="210"/>
      <c r="K1161" s="66"/>
      <c r="O1161" s="66"/>
      <c r="P1161" s="66"/>
      <c r="Q1161" s="66"/>
      <c r="R1161" s="66"/>
      <c r="S1161" s="66"/>
      <c r="T1161" s="111"/>
      <c r="U1161" s="66"/>
      <c r="V1161" s="66"/>
      <c r="W1161" s="66"/>
      <c r="X1161" s="66"/>
      <c r="Y1161" s="66"/>
      <c r="Z1161" s="66"/>
      <c r="AA1161" s="66"/>
    </row>
    <row r="1162" spans="1:27" s="65" customFormat="1">
      <c r="A1162" s="66"/>
      <c r="D1162" s="66"/>
      <c r="E1162" s="66"/>
      <c r="F1162" s="66"/>
      <c r="G1162" s="66"/>
      <c r="H1162" s="210"/>
      <c r="K1162" s="66"/>
      <c r="O1162" s="66"/>
      <c r="P1162" s="66"/>
      <c r="Q1162" s="66"/>
      <c r="R1162" s="66"/>
      <c r="S1162" s="66"/>
      <c r="T1162" s="111"/>
      <c r="U1162" s="66"/>
      <c r="V1162" s="66"/>
      <c r="W1162" s="66"/>
      <c r="X1162" s="66"/>
      <c r="Y1162" s="66"/>
      <c r="Z1162" s="66"/>
      <c r="AA1162" s="66"/>
    </row>
    <row r="1163" spans="1:27" s="65" customFormat="1">
      <c r="A1163" s="66"/>
      <c r="D1163" s="66"/>
      <c r="E1163" s="66"/>
      <c r="F1163" s="66"/>
      <c r="G1163" s="66"/>
      <c r="H1163" s="210"/>
      <c r="K1163" s="66"/>
      <c r="O1163" s="66"/>
      <c r="P1163" s="66"/>
      <c r="Q1163" s="66"/>
      <c r="R1163" s="66"/>
      <c r="S1163" s="66"/>
      <c r="T1163" s="111"/>
      <c r="U1163" s="66"/>
      <c r="V1163" s="66"/>
      <c r="W1163" s="66"/>
      <c r="X1163" s="66"/>
      <c r="Y1163" s="66"/>
      <c r="Z1163" s="66"/>
      <c r="AA1163" s="66"/>
    </row>
    <row r="1164" spans="1:27" s="65" customFormat="1">
      <c r="A1164" s="66"/>
      <c r="D1164" s="66"/>
      <c r="E1164" s="66"/>
      <c r="F1164" s="66"/>
      <c r="G1164" s="66"/>
      <c r="H1164" s="210"/>
      <c r="K1164" s="66"/>
      <c r="O1164" s="66"/>
      <c r="P1164" s="66"/>
      <c r="Q1164" s="66"/>
      <c r="R1164" s="66"/>
      <c r="S1164" s="66"/>
      <c r="T1164" s="111"/>
      <c r="U1164" s="66"/>
      <c r="V1164" s="66"/>
      <c r="W1164" s="66"/>
      <c r="X1164" s="66"/>
      <c r="Y1164" s="66"/>
      <c r="Z1164" s="66"/>
      <c r="AA1164" s="66"/>
    </row>
    <row r="1165" spans="1:27" s="65" customFormat="1">
      <c r="A1165" s="66"/>
      <c r="D1165" s="66"/>
      <c r="E1165" s="66"/>
      <c r="F1165" s="66"/>
      <c r="G1165" s="66"/>
      <c r="H1165" s="210"/>
      <c r="K1165" s="66"/>
      <c r="O1165" s="66"/>
      <c r="P1165" s="66"/>
      <c r="Q1165" s="66"/>
      <c r="R1165" s="66"/>
      <c r="S1165" s="66"/>
      <c r="T1165" s="111"/>
      <c r="U1165" s="66"/>
      <c r="V1165" s="66"/>
      <c r="W1165" s="66"/>
      <c r="X1165" s="66"/>
      <c r="Y1165" s="66"/>
      <c r="Z1165" s="66"/>
      <c r="AA1165" s="66"/>
    </row>
    <row r="1166" spans="1:27" s="65" customFormat="1">
      <c r="A1166" s="66"/>
      <c r="D1166" s="66"/>
      <c r="E1166" s="66"/>
      <c r="F1166" s="66"/>
      <c r="G1166" s="66"/>
      <c r="H1166" s="210"/>
      <c r="K1166" s="66"/>
      <c r="O1166" s="66"/>
      <c r="P1166" s="66"/>
      <c r="Q1166" s="66"/>
      <c r="R1166" s="66"/>
      <c r="S1166" s="66"/>
      <c r="T1166" s="111"/>
      <c r="U1166" s="66"/>
      <c r="V1166" s="66"/>
      <c r="W1166" s="66"/>
      <c r="X1166" s="66"/>
      <c r="Y1166" s="66"/>
      <c r="Z1166" s="66"/>
      <c r="AA1166" s="66"/>
    </row>
    <row r="1167" spans="1:27" s="65" customFormat="1">
      <c r="A1167" s="66"/>
      <c r="D1167" s="66"/>
      <c r="E1167" s="66"/>
      <c r="F1167" s="66"/>
      <c r="G1167" s="66"/>
      <c r="H1167" s="210"/>
      <c r="K1167" s="66"/>
      <c r="O1167" s="66"/>
      <c r="P1167" s="66"/>
      <c r="Q1167" s="66"/>
      <c r="R1167" s="66"/>
      <c r="S1167" s="66"/>
      <c r="T1167" s="111"/>
      <c r="U1167" s="66"/>
      <c r="V1167" s="66"/>
      <c r="W1167" s="66"/>
      <c r="X1167" s="66"/>
      <c r="Y1167" s="66"/>
      <c r="Z1167" s="66"/>
      <c r="AA1167" s="66"/>
    </row>
    <row r="1168" spans="1:27" s="65" customFormat="1">
      <c r="A1168" s="66"/>
      <c r="D1168" s="66"/>
      <c r="E1168" s="66"/>
      <c r="F1168" s="66"/>
      <c r="G1168" s="66"/>
      <c r="H1168" s="210"/>
      <c r="K1168" s="66"/>
      <c r="O1168" s="66"/>
      <c r="P1168" s="66"/>
      <c r="Q1168" s="66"/>
      <c r="R1168" s="66"/>
      <c r="S1168" s="66"/>
      <c r="T1168" s="111"/>
      <c r="U1168" s="66"/>
      <c r="V1168" s="66"/>
      <c r="W1168" s="66"/>
      <c r="X1168" s="66"/>
      <c r="Y1168" s="66"/>
      <c r="Z1168" s="66"/>
      <c r="AA1168" s="66"/>
    </row>
    <row r="1169" spans="1:27" s="65" customFormat="1">
      <c r="A1169" s="66"/>
      <c r="D1169" s="66"/>
      <c r="E1169" s="66"/>
      <c r="F1169" s="66"/>
      <c r="G1169" s="66"/>
      <c r="H1169" s="210"/>
      <c r="K1169" s="66"/>
      <c r="O1169" s="66"/>
      <c r="P1169" s="66"/>
      <c r="Q1169" s="66"/>
      <c r="R1169" s="66"/>
      <c r="S1169" s="66"/>
      <c r="T1169" s="111"/>
      <c r="U1169" s="66"/>
      <c r="V1169" s="66"/>
      <c r="W1169" s="66"/>
      <c r="X1169" s="66"/>
      <c r="Y1169" s="66"/>
      <c r="Z1169" s="66"/>
      <c r="AA1169" s="66"/>
    </row>
    <row r="1170" spans="1:27" s="65" customFormat="1">
      <c r="A1170" s="66"/>
      <c r="D1170" s="66"/>
      <c r="E1170" s="66"/>
      <c r="F1170" s="66"/>
      <c r="G1170" s="66"/>
      <c r="H1170" s="210"/>
      <c r="K1170" s="66"/>
      <c r="O1170" s="66"/>
      <c r="P1170" s="66"/>
      <c r="Q1170" s="66"/>
      <c r="R1170" s="66"/>
      <c r="S1170" s="66"/>
      <c r="T1170" s="111"/>
      <c r="U1170" s="66"/>
      <c r="V1170" s="66"/>
      <c r="W1170" s="66"/>
      <c r="X1170" s="66"/>
      <c r="Y1170" s="66"/>
      <c r="Z1170" s="66"/>
      <c r="AA1170" s="66"/>
    </row>
    <row r="1171" spans="1:27" s="65" customFormat="1">
      <c r="A1171" s="66"/>
      <c r="D1171" s="66"/>
      <c r="E1171" s="66"/>
      <c r="F1171" s="66"/>
      <c r="G1171" s="66"/>
      <c r="H1171" s="210"/>
      <c r="K1171" s="66"/>
      <c r="O1171" s="66"/>
      <c r="P1171" s="66"/>
      <c r="Q1171" s="66"/>
      <c r="R1171" s="66"/>
      <c r="S1171" s="66"/>
      <c r="T1171" s="111"/>
      <c r="U1171" s="66"/>
      <c r="V1171" s="66"/>
      <c r="W1171" s="66"/>
      <c r="X1171" s="66"/>
      <c r="Y1171" s="66"/>
      <c r="Z1171" s="66"/>
      <c r="AA1171" s="66"/>
    </row>
    <row r="1172" spans="1:27" s="65" customFormat="1">
      <c r="A1172" s="66"/>
      <c r="D1172" s="66"/>
      <c r="E1172" s="66"/>
      <c r="F1172" s="66"/>
      <c r="G1172" s="66"/>
      <c r="H1172" s="210"/>
      <c r="K1172" s="66"/>
      <c r="O1172" s="66"/>
      <c r="P1172" s="66"/>
      <c r="Q1172" s="66"/>
      <c r="R1172" s="66"/>
      <c r="S1172" s="66"/>
      <c r="T1172" s="111"/>
      <c r="U1172" s="66"/>
      <c r="V1172" s="66"/>
      <c r="W1172" s="66"/>
      <c r="X1172" s="66"/>
      <c r="Y1172" s="66"/>
      <c r="Z1172" s="66"/>
      <c r="AA1172" s="66"/>
    </row>
    <row r="1173" spans="1:27" s="65" customFormat="1">
      <c r="A1173" s="66"/>
      <c r="D1173" s="66"/>
      <c r="E1173" s="66"/>
      <c r="F1173" s="66"/>
      <c r="G1173" s="66"/>
      <c r="H1173" s="210"/>
      <c r="K1173" s="66"/>
      <c r="O1173" s="66"/>
      <c r="P1173" s="66"/>
      <c r="Q1173" s="66"/>
      <c r="R1173" s="66"/>
      <c r="S1173" s="66"/>
      <c r="T1173" s="111"/>
      <c r="U1173" s="66"/>
      <c r="V1173" s="66"/>
      <c r="W1173" s="66"/>
      <c r="X1173" s="66"/>
      <c r="Y1173" s="66"/>
      <c r="Z1173" s="66"/>
      <c r="AA1173" s="66"/>
    </row>
    <row r="1174" spans="1:27" s="65" customFormat="1">
      <c r="A1174" s="66"/>
      <c r="D1174" s="66"/>
      <c r="E1174" s="66"/>
      <c r="F1174" s="66"/>
      <c r="G1174" s="66"/>
      <c r="H1174" s="210"/>
      <c r="K1174" s="66"/>
      <c r="O1174" s="66"/>
      <c r="P1174" s="66"/>
      <c r="Q1174" s="66"/>
      <c r="R1174" s="66"/>
      <c r="S1174" s="66"/>
      <c r="T1174" s="111"/>
      <c r="U1174" s="66"/>
      <c r="V1174" s="66"/>
      <c r="W1174" s="66"/>
      <c r="X1174" s="66"/>
      <c r="Y1174" s="66"/>
      <c r="Z1174" s="66"/>
      <c r="AA1174" s="66"/>
    </row>
    <row r="1175" spans="1:27" s="65" customFormat="1">
      <c r="A1175" s="66"/>
      <c r="D1175" s="66"/>
      <c r="E1175" s="66"/>
      <c r="F1175" s="66"/>
      <c r="G1175" s="66"/>
      <c r="H1175" s="210"/>
      <c r="K1175" s="66"/>
      <c r="O1175" s="66"/>
      <c r="P1175" s="66"/>
      <c r="Q1175" s="66"/>
      <c r="R1175" s="66"/>
      <c r="S1175" s="66"/>
      <c r="T1175" s="111"/>
      <c r="U1175" s="66"/>
      <c r="V1175" s="66"/>
      <c r="W1175" s="66"/>
      <c r="X1175" s="66"/>
      <c r="Y1175" s="66"/>
      <c r="Z1175" s="66"/>
      <c r="AA1175" s="66"/>
    </row>
    <row r="1176" spans="1:27" s="65" customFormat="1">
      <c r="A1176" s="66"/>
      <c r="D1176" s="66"/>
      <c r="E1176" s="66"/>
      <c r="F1176" s="66"/>
      <c r="G1176" s="66"/>
      <c r="H1176" s="210"/>
      <c r="K1176" s="66"/>
      <c r="O1176" s="66"/>
      <c r="P1176" s="66"/>
      <c r="Q1176" s="66"/>
      <c r="R1176" s="66"/>
      <c r="S1176" s="66"/>
      <c r="T1176" s="111"/>
      <c r="U1176" s="66"/>
      <c r="V1176" s="66"/>
      <c r="W1176" s="66"/>
      <c r="X1176" s="66"/>
      <c r="Y1176" s="66"/>
      <c r="Z1176" s="66"/>
      <c r="AA1176" s="66"/>
    </row>
    <row r="1177" spans="1:27" s="65" customFormat="1">
      <c r="A1177" s="66"/>
      <c r="D1177" s="66"/>
      <c r="E1177" s="66"/>
      <c r="F1177" s="66"/>
      <c r="G1177" s="66"/>
      <c r="H1177" s="210"/>
      <c r="K1177" s="66"/>
      <c r="O1177" s="66"/>
      <c r="P1177" s="66"/>
      <c r="Q1177" s="66"/>
      <c r="R1177" s="66"/>
      <c r="S1177" s="66"/>
      <c r="T1177" s="111"/>
      <c r="U1177" s="66"/>
      <c r="V1177" s="66"/>
      <c r="W1177" s="66"/>
      <c r="X1177" s="66"/>
      <c r="Y1177" s="66"/>
      <c r="Z1177" s="66"/>
      <c r="AA1177" s="66"/>
    </row>
    <row r="1178" spans="1:27" s="65" customFormat="1">
      <c r="A1178" s="66"/>
      <c r="D1178" s="66"/>
      <c r="E1178" s="66"/>
      <c r="F1178" s="66"/>
      <c r="G1178" s="66"/>
      <c r="H1178" s="210"/>
      <c r="K1178" s="66"/>
      <c r="O1178" s="66"/>
      <c r="P1178" s="66"/>
      <c r="Q1178" s="66"/>
      <c r="R1178" s="66"/>
      <c r="S1178" s="66"/>
      <c r="T1178" s="111"/>
      <c r="U1178" s="66"/>
      <c r="V1178" s="66"/>
      <c r="W1178" s="66"/>
      <c r="X1178" s="66"/>
      <c r="Y1178" s="66"/>
      <c r="Z1178" s="66"/>
      <c r="AA1178" s="66"/>
    </row>
    <row r="1179" spans="1:27" s="65" customFormat="1">
      <c r="A1179" s="66"/>
      <c r="D1179" s="66"/>
      <c r="E1179" s="66"/>
      <c r="F1179" s="66"/>
      <c r="G1179" s="66"/>
      <c r="H1179" s="210"/>
      <c r="K1179" s="66"/>
      <c r="O1179" s="66"/>
      <c r="P1179" s="66"/>
      <c r="Q1179" s="66"/>
      <c r="R1179" s="66"/>
      <c r="S1179" s="66"/>
      <c r="T1179" s="111"/>
      <c r="U1179" s="66"/>
      <c r="V1179" s="66"/>
      <c r="W1179" s="66"/>
      <c r="X1179" s="66"/>
      <c r="Y1179" s="66"/>
      <c r="Z1179" s="66"/>
      <c r="AA1179" s="66"/>
    </row>
    <row r="1180" spans="1:27" s="65" customFormat="1">
      <c r="A1180" s="66"/>
      <c r="D1180" s="66"/>
      <c r="E1180" s="66"/>
      <c r="F1180" s="66"/>
      <c r="G1180" s="66"/>
      <c r="H1180" s="210"/>
      <c r="K1180" s="66"/>
      <c r="O1180" s="66"/>
      <c r="P1180" s="66"/>
      <c r="Q1180" s="66"/>
      <c r="R1180" s="66"/>
      <c r="S1180" s="66"/>
      <c r="T1180" s="111"/>
      <c r="U1180" s="66"/>
      <c r="V1180" s="66"/>
      <c r="W1180" s="66"/>
      <c r="X1180" s="66"/>
      <c r="Y1180" s="66"/>
      <c r="Z1180" s="66"/>
      <c r="AA1180" s="66"/>
    </row>
    <row r="1181" spans="1:27" s="65" customFormat="1">
      <c r="A1181" s="66"/>
      <c r="D1181" s="66"/>
      <c r="E1181" s="66"/>
      <c r="F1181" s="66"/>
      <c r="G1181" s="66"/>
      <c r="H1181" s="210"/>
      <c r="K1181" s="66"/>
      <c r="O1181" s="66"/>
      <c r="P1181" s="66"/>
      <c r="Q1181" s="66"/>
      <c r="R1181" s="66"/>
      <c r="S1181" s="66"/>
      <c r="T1181" s="111"/>
      <c r="U1181" s="66"/>
      <c r="V1181" s="66"/>
      <c r="W1181" s="66"/>
      <c r="X1181" s="66"/>
      <c r="Y1181" s="66"/>
      <c r="Z1181" s="66"/>
      <c r="AA1181" s="66"/>
    </row>
    <row r="1182" spans="1:27" s="65" customFormat="1">
      <c r="A1182" s="66"/>
      <c r="D1182" s="66"/>
      <c r="E1182" s="66"/>
      <c r="F1182" s="66"/>
      <c r="G1182" s="66"/>
      <c r="H1182" s="210"/>
      <c r="K1182" s="66"/>
      <c r="O1182" s="66"/>
      <c r="P1182" s="66"/>
      <c r="Q1182" s="66"/>
      <c r="R1182" s="66"/>
      <c r="S1182" s="66"/>
      <c r="T1182" s="111"/>
      <c r="U1182" s="66"/>
      <c r="V1182" s="66"/>
      <c r="W1182" s="66"/>
      <c r="X1182" s="66"/>
      <c r="Y1182" s="66"/>
      <c r="Z1182" s="66"/>
      <c r="AA1182" s="66"/>
    </row>
    <row r="1183" spans="1:27" s="65" customFormat="1">
      <c r="A1183" s="66"/>
      <c r="D1183" s="66"/>
      <c r="E1183" s="66"/>
      <c r="F1183" s="66"/>
      <c r="G1183" s="66"/>
      <c r="H1183" s="210"/>
      <c r="K1183" s="66"/>
      <c r="O1183" s="66"/>
      <c r="P1183" s="66"/>
      <c r="Q1183" s="66"/>
      <c r="R1183" s="66"/>
      <c r="S1183" s="66"/>
      <c r="T1183" s="111"/>
      <c r="U1183" s="66"/>
      <c r="V1183" s="66"/>
      <c r="W1183" s="66"/>
      <c r="X1183" s="66"/>
      <c r="Y1183" s="66"/>
      <c r="Z1183" s="66"/>
      <c r="AA1183" s="66"/>
    </row>
    <row r="1184" spans="1:27" s="65" customFormat="1">
      <c r="A1184" s="66"/>
      <c r="D1184" s="66"/>
      <c r="E1184" s="66"/>
      <c r="F1184" s="66"/>
      <c r="G1184" s="66"/>
      <c r="H1184" s="210"/>
      <c r="K1184" s="66"/>
      <c r="O1184" s="66"/>
      <c r="P1184" s="66"/>
      <c r="Q1184" s="66"/>
      <c r="R1184" s="66"/>
      <c r="S1184" s="66"/>
      <c r="T1184" s="111"/>
      <c r="U1184" s="66"/>
      <c r="V1184" s="66"/>
      <c r="W1184" s="66"/>
      <c r="X1184" s="66"/>
      <c r="Y1184" s="66"/>
      <c r="Z1184" s="66"/>
      <c r="AA1184" s="66"/>
    </row>
    <row r="1185" spans="1:27" s="65" customFormat="1">
      <c r="A1185" s="66"/>
      <c r="D1185" s="66"/>
      <c r="E1185" s="66"/>
      <c r="F1185" s="66"/>
      <c r="G1185" s="66"/>
      <c r="H1185" s="210"/>
      <c r="K1185" s="66"/>
      <c r="O1185" s="66"/>
      <c r="P1185" s="66"/>
      <c r="Q1185" s="66"/>
      <c r="R1185" s="66"/>
      <c r="S1185" s="66"/>
      <c r="T1185" s="111"/>
      <c r="U1185" s="66"/>
      <c r="V1185" s="66"/>
      <c r="W1185" s="66"/>
      <c r="X1185" s="66"/>
      <c r="Y1185" s="66"/>
      <c r="Z1185" s="66"/>
      <c r="AA1185" s="66"/>
    </row>
    <row r="1186" spans="1:27" s="65" customFormat="1">
      <c r="A1186" s="66"/>
      <c r="D1186" s="66"/>
      <c r="E1186" s="66"/>
      <c r="F1186" s="66"/>
      <c r="G1186" s="66"/>
      <c r="H1186" s="210"/>
      <c r="K1186" s="66"/>
      <c r="O1186" s="66"/>
      <c r="P1186" s="66"/>
      <c r="Q1186" s="66"/>
      <c r="R1186" s="66"/>
      <c r="S1186" s="66"/>
      <c r="T1186" s="111"/>
      <c r="U1186" s="66"/>
      <c r="V1186" s="66"/>
      <c r="W1186" s="66"/>
      <c r="X1186" s="66"/>
      <c r="Y1186" s="66"/>
      <c r="Z1186" s="66"/>
      <c r="AA1186" s="66"/>
    </row>
    <row r="1187" spans="1:27" s="65" customFormat="1">
      <c r="A1187" s="66"/>
      <c r="D1187" s="66"/>
      <c r="E1187" s="66"/>
      <c r="F1187" s="66"/>
      <c r="G1187" s="66"/>
      <c r="H1187" s="210"/>
      <c r="K1187" s="66"/>
      <c r="O1187" s="66"/>
      <c r="P1187" s="66"/>
      <c r="Q1187" s="66"/>
      <c r="R1187" s="66"/>
      <c r="S1187" s="66"/>
      <c r="T1187" s="111"/>
      <c r="U1187" s="66"/>
      <c r="V1187" s="66"/>
      <c r="W1187" s="66"/>
      <c r="X1187" s="66"/>
      <c r="Y1187" s="66"/>
      <c r="Z1187" s="66"/>
      <c r="AA1187" s="66"/>
    </row>
    <row r="1188" spans="1:27" s="65" customFormat="1">
      <c r="A1188" s="66"/>
      <c r="D1188" s="66"/>
      <c r="E1188" s="66"/>
      <c r="F1188" s="66"/>
      <c r="G1188" s="66"/>
      <c r="H1188" s="210"/>
      <c r="K1188" s="66"/>
      <c r="O1188" s="66"/>
      <c r="P1188" s="66"/>
      <c r="Q1188" s="66"/>
      <c r="R1188" s="66"/>
      <c r="S1188" s="66"/>
      <c r="T1188" s="111"/>
      <c r="U1188" s="66"/>
      <c r="V1188" s="66"/>
      <c r="W1188" s="66"/>
      <c r="X1188" s="66"/>
      <c r="Y1188" s="66"/>
      <c r="Z1188" s="66"/>
      <c r="AA1188" s="66"/>
    </row>
    <row r="1189" spans="1:27" s="65" customFormat="1">
      <c r="A1189" s="66"/>
      <c r="D1189" s="66"/>
      <c r="E1189" s="66"/>
      <c r="F1189" s="66"/>
      <c r="G1189" s="66"/>
      <c r="H1189" s="210"/>
      <c r="K1189" s="66"/>
      <c r="O1189" s="66"/>
      <c r="P1189" s="66"/>
      <c r="Q1189" s="66"/>
      <c r="R1189" s="66"/>
      <c r="S1189" s="66"/>
      <c r="T1189" s="111"/>
      <c r="U1189" s="66"/>
      <c r="V1189" s="66"/>
      <c r="W1189" s="66"/>
      <c r="X1189" s="66"/>
      <c r="Y1189" s="66"/>
      <c r="Z1189" s="66"/>
      <c r="AA1189" s="66"/>
    </row>
    <row r="1190" spans="1:27" s="65" customFormat="1">
      <c r="A1190" s="66"/>
      <c r="D1190" s="66"/>
      <c r="E1190" s="66"/>
      <c r="F1190" s="66"/>
      <c r="G1190" s="66"/>
      <c r="H1190" s="210"/>
      <c r="K1190" s="66"/>
      <c r="O1190" s="66"/>
      <c r="P1190" s="66"/>
      <c r="Q1190" s="66"/>
      <c r="R1190" s="66"/>
      <c r="S1190" s="66"/>
      <c r="T1190" s="111"/>
      <c r="U1190" s="66"/>
      <c r="V1190" s="66"/>
      <c r="W1190" s="66"/>
      <c r="X1190" s="66"/>
      <c r="Y1190" s="66"/>
      <c r="Z1190" s="66"/>
      <c r="AA1190" s="66"/>
    </row>
    <row r="1191" spans="1:27" s="65" customFormat="1">
      <c r="A1191" s="66"/>
      <c r="D1191" s="66"/>
      <c r="E1191" s="66"/>
      <c r="F1191" s="66"/>
      <c r="G1191" s="66"/>
      <c r="H1191" s="210"/>
      <c r="K1191" s="66"/>
      <c r="O1191" s="66"/>
      <c r="P1191" s="66"/>
      <c r="Q1191" s="66"/>
      <c r="R1191" s="66"/>
      <c r="S1191" s="66"/>
      <c r="T1191" s="111"/>
      <c r="U1191" s="66"/>
      <c r="V1191" s="66"/>
      <c r="W1191" s="66"/>
      <c r="X1191" s="66"/>
      <c r="Y1191" s="66"/>
      <c r="Z1191" s="66"/>
      <c r="AA1191" s="66"/>
    </row>
    <row r="1192" spans="1:27" s="65" customFormat="1">
      <c r="A1192" s="66"/>
      <c r="D1192" s="66"/>
      <c r="E1192" s="66"/>
      <c r="F1192" s="66"/>
      <c r="G1192" s="66"/>
      <c r="H1192" s="210"/>
      <c r="K1192" s="66"/>
      <c r="O1192" s="66"/>
      <c r="P1192" s="66"/>
      <c r="Q1192" s="66"/>
      <c r="R1192" s="66"/>
      <c r="S1192" s="66"/>
      <c r="T1192" s="111"/>
      <c r="U1192" s="66"/>
      <c r="V1192" s="66"/>
      <c r="W1192" s="66"/>
      <c r="X1192" s="66"/>
      <c r="Y1192" s="66"/>
      <c r="Z1192" s="66"/>
      <c r="AA1192" s="66"/>
    </row>
    <row r="1193" spans="1:27" s="65" customFormat="1">
      <c r="A1193" s="66"/>
      <c r="D1193" s="66"/>
      <c r="E1193" s="66"/>
      <c r="F1193" s="66"/>
      <c r="G1193" s="66"/>
      <c r="H1193" s="210"/>
      <c r="K1193" s="66"/>
      <c r="O1193" s="66"/>
      <c r="P1193" s="66"/>
      <c r="Q1193" s="66"/>
      <c r="R1193" s="66"/>
      <c r="S1193" s="66"/>
      <c r="T1193" s="111"/>
      <c r="U1193" s="66"/>
      <c r="V1193" s="66"/>
      <c r="W1193" s="66"/>
      <c r="X1193" s="66"/>
      <c r="Y1193" s="66"/>
      <c r="Z1193" s="66"/>
      <c r="AA1193" s="66"/>
    </row>
    <row r="1194" spans="1:27" s="65" customFormat="1">
      <c r="A1194" s="66"/>
      <c r="D1194" s="66"/>
      <c r="E1194" s="66"/>
      <c r="F1194" s="66"/>
      <c r="G1194" s="66"/>
      <c r="H1194" s="210"/>
      <c r="K1194" s="66"/>
      <c r="O1194" s="66"/>
      <c r="P1194" s="66"/>
      <c r="Q1194" s="66"/>
      <c r="R1194" s="66"/>
      <c r="S1194" s="66"/>
      <c r="T1194" s="111"/>
      <c r="U1194" s="66"/>
      <c r="V1194" s="66"/>
      <c r="W1194" s="66"/>
      <c r="X1194" s="66"/>
      <c r="Y1194" s="66"/>
      <c r="Z1194" s="66"/>
      <c r="AA1194" s="66"/>
    </row>
    <row r="1195" spans="1:27" s="65" customFormat="1">
      <c r="A1195" s="66"/>
      <c r="D1195" s="66"/>
      <c r="E1195" s="66"/>
      <c r="F1195" s="66"/>
      <c r="G1195" s="66"/>
      <c r="H1195" s="210"/>
      <c r="K1195" s="66"/>
      <c r="O1195" s="66"/>
      <c r="P1195" s="66"/>
      <c r="Q1195" s="66"/>
      <c r="R1195" s="66"/>
      <c r="S1195" s="66"/>
      <c r="T1195" s="111"/>
      <c r="U1195" s="66"/>
      <c r="V1195" s="66"/>
      <c r="W1195" s="66"/>
      <c r="X1195" s="66"/>
      <c r="Y1195" s="66"/>
      <c r="Z1195" s="66"/>
      <c r="AA1195" s="66"/>
    </row>
    <row r="1196" spans="1:27" s="65" customFormat="1">
      <c r="A1196" s="66"/>
      <c r="D1196" s="66"/>
      <c r="E1196" s="66"/>
      <c r="F1196" s="66"/>
      <c r="G1196" s="66"/>
      <c r="H1196" s="210"/>
      <c r="K1196" s="66"/>
      <c r="O1196" s="66"/>
      <c r="P1196" s="66"/>
      <c r="Q1196" s="66"/>
      <c r="R1196" s="66"/>
      <c r="S1196" s="66"/>
      <c r="T1196" s="111"/>
      <c r="U1196" s="66"/>
      <c r="V1196" s="66"/>
      <c r="W1196" s="66"/>
      <c r="X1196" s="66"/>
      <c r="Y1196" s="66"/>
      <c r="Z1196" s="66"/>
      <c r="AA1196" s="66"/>
    </row>
    <row r="1197" spans="1:27" s="65" customFormat="1">
      <c r="A1197" s="66"/>
      <c r="D1197" s="66"/>
      <c r="E1197" s="66"/>
      <c r="F1197" s="66"/>
      <c r="G1197" s="66"/>
      <c r="H1197" s="210"/>
      <c r="K1197" s="66"/>
      <c r="O1197" s="66"/>
      <c r="P1197" s="66"/>
      <c r="Q1197" s="66"/>
      <c r="R1197" s="66"/>
      <c r="S1197" s="66"/>
      <c r="T1197" s="111"/>
      <c r="U1197" s="66"/>
      <c r="V1197" s="66"/>
      <c r="W1197" s="66"/>
      <c r="X1197" s="66"/>
      <c r="Y1197" s="66"/>
      <c r="Z1197" s="66"/>
      <c r="AA1197" s="66"/>
    </row>
    <row r="1198" spans="1:27" s="65" customFormat="1">
      <c r="A1198" s="66"/>
      <c r="D1198" s="66"/>
      <c r="E1198" s="66"/>
      <c r="F1198" s="66"/>
      <c r="G1198" s="66"/>
      <c r="H1198" s="210"/>
      <c r="K1198" s="66"/>
      <c r="O1198" s="66"/>
      <c r="P1198" s="66"/>
      <c r="Q1198" s="66"/>
      <c r="R1198" s="66"/>
      <c r="S1198" s="66"/>
      <c r="T1198" s="111"/>
      <c r="U1198" s="66"/>
      <c r="V1198" s="66"/>
      <c r="W1198" s="66"/>
      <c r="X1198" s="66"/>
      <c r="Y1198" s="66"/>
      <c r="Z1198" s="66"/>
      <c r="AA1198" s="66"/>
    </row>
    <row r="1199" spans="1:27" s="65" customFormat="1">
      <c r="A1199" s="66"/>
      <c r="D1199" s="66"/>
      <c r="E1199" s="66"/>
      <c r="F1199" s="66"/>
      <c r="G1199" s="66"/>
      <c r="H1199" s="210"/>
      <c r="K1199" s="66"/>
      <c r="O1199" s="66"/>
      <c r="P1199" s="66"/>
      <c r="Q1199" s="66"/>
      <c r="R1199" s="66"/>
      <c r="S1199" s="66"/>
      <c r="T1199" s="111"/>
      <c r="U1199" s="66"/>
      <c r="V1199" s="66"/>
      <c r="W1199" s="66"/>
      <c r="X1199" s="66"/>
      <c r="Y1199" s="66"/>
      <c r="Z1199" s="66"/>
      <c r="AA1199" s="66"/>
    </row>
    <row r="1200" spans="1:27" s="65" customFormat="1">
      <c r="A1200" s="66"/>
      <c r="D1200" s="66"/>
      <c r="E1200" s="66"/>
      <c r="F1200" s="66"/>
      <c r="G1200" s="66"/>
      <c r="H1200" s="210"/>
      <c r="K1200" s="66"/>
      <c r="O1200" s="66"/>
      <c r="P1200" s="66"/>
      <c r="Q1200" s="66"/>
      <c r="R1200" s="66"/>
      <c r="S1200" s="66"/>
      <c r="T1200" s="111"/>
      <c r="U1200" s="66"/>
      <c r="V1200" s="66"/>
      <c r="W1200" s="66"/>
      <c r="X1200" s="66"/>
      <c r="Y1200" s="66"/>
      <c r="Z1200" s="66"/>
      <c r="AA1200" s="66"/>
    </row>
    <row r="1201" spans="1:27" s="65" customFormat="1">
      <c r="A1201" s="66"/>
      <c r="D1201" s="66"/>
      <c r="E1201" s="66"/>
      <c r="F1201" s="66"/>
      <c r="G1201" s="66"/>
      <c r="H1201" s="210"/>
      <c r="K1201" s="66"/>
      <c r="O1201" s="66"/>
      <c r="P1201" s="66"/>
      <c r="Q1201" s="66"/>
      <c r="R1201" s="66"/>
      <c r="S1201" s="66"/>
      <c r="T1201" s="111"/>
      <c r="U1201" s="66"/>
      <c r="V1201" s="66"/>
      <c r="W1201" s="66"/>
      <c r="X1201" s="66"/>
      <c r="Y1201" s="66"/>
      <c r="Z1201" s="66"/>
      <c r="AA1201" s="66"/>
    </row>
    <row r="1202" spans="1:27" s="65" customFormat="1">
      <c r="A1202" s="66"/>
      <c r="D1202" s="66"/>
      <c r="E1202" s="66"/>
      <c r="F1202" s="66"/>
      <c r="G1202" s="66"/>
      <c r="H1202" s="210"/>
      <c r="K1202" s="66"/>
      <c r="O1202" s="66"/>
      <c r="P1202" s="66"/>
      <c r="Q1202" s="66"/>
      <c r="R1202" s="66"/>
      <c r="S1202" s="66"/>
      <c r="T1202" s="111"/>
      <c r="U1202" s="66"/>
      <c r="V1202" s="66"/>
      <c r="W1202" s="66"/>
      <c r="X1202" s="66"/>
      <c r="Y1202" s="66"/>
      <c r="Z1202" s="66"/>
      <c r="AA1202" s="66"/>
    </row>
    <row r="1203" spans="1:27" s="65" customFormat="1">
      <c r="A1203" s="66"/>
      <c r="D1203" s="66"/>
      <c r="E1203" s="66"/>
      <c r="F1203" s="66"/>
      <c r="G1203" s="66"/>
      <c r="H1203" s="210"/>
      <c r="K1203" s="66"/>
      <c r="O1203" s="66"/>
      <c r="P1203" s="66"/>
      <c r="Q1203" s="66"/>
      <c r="R1203" s="66"/>
      <c r="S1203" s="66"/>
      <c r="T1203" s="111"/>
      <c r="U1203" s="66"/>
      <c r="V1203" s="66"/>
      <c r="W1203" s="66"/>
      <c r="X1203" s="66"/>
      <c r="Y1203" s="66"/>
      <c r="Z1203" s="66"/>
      <c r="AA1203" s="66"/>
    </row>
    <row r="1204" spans="1:27" s="65" customFormat="1">
      <c r="A1204" s="66"/>
      <c r="D1204" s="66"/>
      <c r="E1204" s="66"/>
      <c r="F1204" s="66"/>
      <c r="G1204" s="66"/>
      <c r="H1204" s="210"/>
      <c r="K1204" s="66"/>
      <c r="O1204" s="66"/>
      <c r="P1204" s="66"/>
      <c r="Q1204" s="66"/>
      <c r="R1204" s="66"/>
      <c r="S1204" s="66"/>
      <c r="T1204" s="111"/>
      <c r="U1204" s="66"/>
      <c r="V1204" s="66"/>
      <c r="W1204" s="66"/>
      <c r="X1204" s="66"/>
      <c r="Y1204" s="66"/>
      <c r="Z1204" s="66"/>
      <c r="AA1204" s="66"/>
    </row>
    <row r="1205" spans="1:27" s="65" customFormat="1">
      <c r="A1205" s="66"/>
      <c r="D1205" s="66"/>
      <c r="E1205" s="66"/>
      <c r="F1205" s="66"/>
      <c r="G1205" s="66"/>
      <c r="H1205" s="210"/>
      <c r="K1205" s="66"/>
      <c r="O1205" s="66"/>
      <c r="P1205" s="66"/>
      <c r="Q1205" s="66"/>
      <c r="R1205" s="66"/>
      <c r="S1205" s="66"/>
      <c r="T1205" s="111"/>
      <c r="U1205" s="66"/>
      <c r="V1205" s="66"/>
      <c r="W1205" s="66"/>
      <c r="X1205" s="66"/>
      <c r="Y1205" s="66"/>
      <c r="Z1205" s="66"/>
      <c r="AA1205" s="66"/>
    </row>
    <row r="1206" spans="1:27" s="65" customFormat="1">
      <c r="A1206" s="66"/>
      <c r="D1206" s="66"/>
      <c r="E1206" s="66"/>
      <c r="F1206" s="66"/>
      <c r="G1206" s="66"/>
      <c r="H1206" s="210"/>
      <c r="K1206" s="66"/>
      <c r="O1206" s="66"/>
      <c r="P1206" s="66"/>
      <c r="Q1206" s="66"/>
      <c r="R1206" s="66"/>
      <c r="S1206" s="66"/>
      <c r="T1206" s="111"/>
      <c r="U1206" s="66"/>
      <c r="V1206" s="66"/>
      <c r="W1206" s="66"/>
      <c r="X1206" s="66"/>
      <c r="Y1206" s="66"/>
      <c r="Z1206" s="66"/>
      <c r="AA1206" s="66"/>
    </row>
    <row r="1207" spans="1:27" s="65" customFormat="1">
      <c r="A1207" s="66"/>
      <c r="D1207" s="66"/>
      <c r="E1207" s="66"/>
      <c r="F1207" s="66"/>
      <c r="G1207" s="66"/>
      <c r="H1207" s="210"/>
      <c r="K1207" s="66"/>
      <c r="O1207" s="66"/>
      <c r="P1207" s="66"/>
      <c r="Q1207" s="66"/>
      <c r="R1207" s="66"/>
      <c r="S1207" s="66"/>
      <c r="T1207" s="111"/>
      <c r="U1207" s="66"/>
      <c r="V1207" s="66"/>
      <c r="W1207" s="66"/>
      <c r="X1207" s="66"/>
      <c r="Y1207" s="66"/>
      <c r="Z1207" s="66"/>
      <c r="AA1207" s="66"/>
    </row>
    <row r="1208" spans="1:27" s="65" customFormat="1">
      <c r="A1208" s="66"/>
      <c r="D1208" s="66"/>
      <c r="E1208" s="66"/>
      <c r="F1208" s="66"/>
      <c r="G1208" s="66"/>
      <c r="H1208" s="210"/>
      <c r="K1208" s="66"/>
      <c r="O1208" s="66"/>
      <c r="P1208" s="66"/>
      <c r="Q1208" s="66"/>
      <c r="R1208" s="66"/>
      <c r="S1208" s="66"/>
      <c r="T1208" s="111"/>
      <c r="U1208" s="66"/>
      <c r="V1208" s="66"/>
      <c r="W1208" s="66"/>
      <c r="X1208" s="66"/>
      <c r="Y1208" s="66"/>
      <c r="Z1208" s="66"/>
      <c r="AA1208" s="66"/>
    </row>
    <row r="1209" spans="1:27" s="65" customFormat="1">
      <c r="A1209" s="66"/>
      <c r="D1209" s="66"/>
      <c r="E1209" s="66"/>
      <c r="F1209" s="66"/>
      <c r="G1209" s="66"/>
      <c r="H1209" s="210"/>
      <c r="K1209" s="66"/>
      <c r="O1209" s="66"/>
      <c r="P1209" s="66"/>
      <c r="Q1209" s="66"/>
      <c r="R1209" s="66"/>
      <c r="S1209" s="66"/>
      <c r="T1209" s="111"/>
      <c r="U1209" s="66"/>
      <c r="V1209" s="66"/>
      <c r="W1209" s="66"/>
      <c r="X1209" s="66"/>
      <c r="Y1209" s="66"/>
      <c r="Z1209" s="66"/>
      <c r="AA1209" s="66"/>
    </row>
    <row r="1210" spans="1:27" s="65" customFormat="1">
      <c r="A1210" s="66"/>
      <c r="D1210" s="66"/>
      <c r="E1210" s="66"/>
      <c r="F1210" s="66"/>
      <c r="G1210" s="66"/>
      <c r="H1210" s="210"/>
      <c r="K1210" s="66"/>
      <c r="O1210" s="66"/>
      <c r="P1210" s="66"/>
      <c r="Q1210" s="66"/>
      <c r="R1210" s="66"/>
      <c r="S1210" s="66"/>
      <c r="T1210" s="111"/>
      <c r="U1210" s="66"/>
      <c r="V1210" s="66"/>
      <c r="W1210" s="66"/>
      <c r="X1210" s="66"/>
      <c r="Y1210" s="66"/>
      <c r="Z1210" s="66"/>
      <c r="AA1210" s="66"/>
    </row>
    <row r="1211" spans="1:27" s="65" customFormat="1">
      <c r="A1211" s="66"/>
      <c r="D1211" s="66"/>
      <c r="E1211" s="66"/>
      <c r="F1211" s="66"/>
      <c r="G1211" s="66"/>
      <c r="H1211" s="210"/>
      <c r="K1211" s="66"/>
      <c r="O1211" s="66"/>
      <c r="P1211" s="66"/>
      <c r="Q1211" s="66"/>
      <c r="R1211" s="66"/>
      <c r="S1211" s="66"/>
      <c r="T1211" s="111"/>
      <c r="U1211" s="66"/>
      <c r="V1211" s="66"/>
      <c r="W1211" s="66"/>
      <c r="X1211" s="66"/>
      <c r="Y1211" s="66"/>
      <c r="Z1211" s="66"/>
      <c r="AA1211" s="66"/>
    </row>
    <row r="1212" spans="1:27" s="65" customFormat="1">
      <c r="A1212" s="66"/>
      <c r="D1212" s="66"/>
      <c r="E1212" s="66"/>
      <c r="F1212" s="66"/>
      <c r="G1212" s="66"/>
      <c r="H1212" s="210"/>
      <c r="K1212" s="66"/>
      <c r="O1212" s="66"/>
      <c r="P1212" s="66"/>
      <c r="Q1212" s="66"/>
      <c r="R1212" s="66"/>
      <c r="S1212" s="66"/>
      <c r="T1212" s="111"/>
      <c r="U1212" s="66"/>
      <c r="V1212" s="66"/>
      <c r="W1212" s="66"/>
      <c r="X1212" s="66"/>
      <c r="Y1212" s="66"/>
      <c r="Z1212" s="66"/>
      <c r="AA1212" s="66"/>
    </row>
    <row r="1213" spans="1:27" s="65" customFormat="1">
      <c r="A1213" s="66"/>
      <c r="D1213" s="66"/>
      <c r="E1213" s="66"/>
      <c r="F1213" s="66"/>
      <c r="G1213" s="66"/>
      <c r="H1213" s="210"/>
      <c r="K1213" s="66"/>
      <c r="O1213" s="66"/>
      <c r="P1213" s="66"/>
      <c r="Q1213" s="66"/>
      <c r="R1213" s="66"/>
      <c r="S1213" s="66"/>
      <c r="T1213" s="111"/>
      <c r="U1213" s="66"/>
      <c r="V1213" s="66"/>
      <c r="W1213" s="66"/>
      <c r="X1213" s="66"/>
      <c r="Y1213" s="66"/>
      <c r="Z1213" s="66"/>
      <c r="AA1213" s="66"/>
    </row>
    <row r="1214" spans="1:27" s="65" customFormat="1">
      <c r="A1214" s="66"/>
      <c r="D1214" s="66"/>
      <c r="E1214" s="66"/>
      <c r="F1214" s="66"/>
      <c r="G1214" s="66"/>
      <c r="H1214" s="210"/>
      <c r="K1214" s="66"/>
      <c r="O1214" s="66"/>
      <c r="P1214" s="66"/>
      <c r="Q1214" s="66"/>
      <c r="R1214" s="66"/>
      <c r="S1214" s="66"/>
      <c r="T1214" s="111"/>
      <c r="U1214" s="66"/>
      <c r="V1214" s="66"/>
      <c r="W1214" s="66"/>
      <c r="X1214" s="66"/>
      <c r="Y1214" s="66"/>
      <c r="Z1214" s="66"/>
      <c r="AA1214" s="66"/>
    </row>
    <row r="1215" spans="1:27" s="65" customFormat="1">
      <c r="A1215" s="66"/>
      <c r="D1215" s="66"/>
      <c r="E1215" s="66"/>
      <c r="F1215" s="66"/>
      <c r="G1215" s="66"/>
      <c r="H1215" s="210"/>
      <c r="K1215" s="66"/>
      <c r="O1215" s="66"/>
      <c r="P1215" s="66"/>
      <c r="Q1215" s="66"/>
      <c r="R1215" s="66"/>
      <c r="S1215" s="66"/>
      <c r="T1215" s="111"/>
      <c r="U1215" s="66"/>
      <c r="V1215" s="66"/>
      <c r="W1215" s="66"/>
      <c r="X1215" s="66"/>
      <c r="Y1215" s="66"/>
      <c r="Z1215" s="66"/>
      <c r="AA1215" s="66"/>
    </row>
    <row r="1216" spans="1:27" s="65" customFormat="1">
      <c r="A1216" s="66"/>
      <c r="D1216" s="66"/>
      <c r="E1216" s="66"/>
      <c r="F1216" s="66"/>
      <c r="G1216" s="66"/>
      <c r="H1216" s="210"/>
      <c r="K1216" s="66"/>
      <c r="O1216" s="66"/>
      <c r="P1216" s="66"/>
      <c r="Q1216" s="66"/>
      <c r="R1216" s="66"/>
      <c r="S1216" s="66"/>
      <c r="T1216" s="111"/>
      <c r="U1216" s="66"/>
      <c r="V1216" s="66"/>
      <c r="W1216" s="66"/>
      <c r="X1216" s="66"/>
      <c r="Y1216" s="66"/>
      <c r="Z1216" s="66"/>
      <c r="AA1216" s="66"/>
    </row>
    <row r="1217" spans="1:27" s="65" customFormat="1">
      <c r="A1217" s="66"/>
      <c r="D1217" s="66"/>
      <c r="E1217" s="66"/>
      <c r="F1217" s="66"/>
      <c r="G1217" s="66"/>
      <c r="H1217" s="210"/>
      <c r="K1217" s="66"/>
      <c r="O1217" s="66"/>
      <c r="P1217" s="66"/>
      <c r="Q1217" s="66"/>
      <c r="R1217" s="66"/>
      <c r="S1217" s="66"/>
      <c r="T1217" s="111"/>
      <c r="U1217" s="66"/>
      <c r="V1217" s="66"/>
      <c r="W1217" s="66"/>
      <c r="X1217" s="66"/>
      <c r="Y1217" s="66"/>
      <c r="Z1217" s="66"/>
      <c r="AA1217" s="66"/>
    </row>
    <row r="1218" spans="1:27" s="65" customFormat="1">
      <c r="A1218" s="66"/>
      <c r="D1218" s="66"/>
      <c r="E1218" s="66"/>
      <c r="F1218" s="66"/>
      <c r="G1218" s="66"/>
      <c r="H1218" s="210"/>
      <c r="K1218" s="66"/>
      <c r="O1218" s="66"/>
      <c r="P1218" s="66"/>
      <c r="Q1218" s="66"/>
      <c r="R1218" s="66"/>
      <c r="S1218" s="66"/>
      <c r="T1218" s="111"/>
      <c r="U1218" s="66"/>
      <c r="V1218" s="66"/>
      <c r="W1218" s="66"/>
      <c r="X1218" s="66"/>
      <c r="Y1218" s="66"/>
      <c r="Z1218" s="66"/>
      <c r="AA1218" s="66"/>
    </row>
    <row r="1219" spans="1:27" s="65" customFormat="1">
      <c r="A1219" s="66"/>
      <c r="D1219" s="66"/>
      <c r="E1219" s="66"/>
      <c r="F1219" s="66"/>
      <c r="G1219" s="66"/>
      <c r="H1219" s="210"/>
      <c r="K1219" s="66"/>
      <c r="O1219" s="66"/>
      <c r="P1219" s="66"/>
      <c r="Q1219" s="66"/>
      <c r="R1219" s="66"/>
      <c r="S1219" s="66"/>
      <c r="T1219" s="111"/>
      <c r="U1219" s="66"/>
      <c r="V1219" s="66"/>
      <c r="W1219" s="66"/>
      <c r="X1219" s="66"/>
      <c r="Y1219" s="66"/>
      <c r="Z1219" s="66"/>
      <c r="AA1219" s="66"/>
    </row>
    <row r="1220" spans="1:27" s="65" customFormat="1">
      <c r="A1220" s="66"/>
      <c r="D1220" s="66"/>
      <c r="E1220" s="66"/>
      <c r="F1220" s="66"/>
      <c r="G1220" s="66"/>
      <c r="H1220" s="210"/>
      <c r="K1220" s="66"/>
      <c r="O1220" s="66"/>
      <c r="P1220" s="66"/>
      <c r="Q1220" s="66"/>
      <c r="R1220" s="66"/>
      <c r="S1220" s="66"/>
      <c r="T1220" s="111"/>
      <c r="U1220" s="66"/>
      <c r="V1220" s="66"/>
      <c r="W1220" s="66"/>
      <c r="X1220" s="66"/>
      <c r="Y1220" s="66"/>
      <c r="Z1220" s="66"/>
      <c r="AA1220" s="66"/>
    </row>
    <row r="1221" spans="1:27" s="65" customFormat="1">
      <c r="A1221" s="66"/>
      <c r="D1221" s="66"/>
      <c r="E1221" s="66"/>
      <c r="F1221" s="66"/>
      <c r="G1221" s="66"/>
      <c r="H1221" s="210"/>
      <c r="K1221" s="66"/>
      <c r="O1221" s="66"/>
      <c r="P1221" s="66"/>
      <c r="Q1221" s="66"/>
      <c r="R1221" s="66"/>
      <c r="S1221" s="66"/>
      <c r="T1221" s="111"/>
      <c r="U1221" s="66"/>
      <c r="V1221" s="66"/>
      <c r="W1221" s="66"/>
      <c r="X1221" s="66"/>
      <c r="Y1221" s="66"/>
      <c r="Z1221" s="66"/>
      <c r="AA1221" s="66"/>
    </row>
    <row r="1222" spans="1:27" s="65" customFormat="1">
      <c r="A1222" s="66"/>
      <c r="D1222" s="66"/>
      <c r="E1222" s="66"/>
      <c r="F1222" s="66"/>
      <c r="G1222" s="66"/>
      <c r="H1222" s="210"/>
      <c r="K1222" s="66"/>
      <c r="O1222" s="66"/>
      <c r="P1222" s="66"/>
      <c r="Q1222" s="66"/>
      <c r="R1222" s="66"/>
      <c r="S1222" s="66"/>
      <c r="T1222" s="111"/>
      <c r="U1222" s="66"/>
      <c r="V1222" s="66"/>
      <c r="W1222" s="66"/>
      <c r="X1222" s="66"/>
      <c r="Y1222" s="66"/>
      <c r="Z1222" s="66"/>
      <c r="AA1222" s="66"/>
    </row>
    <row r="1223" spans="1:27" s="65" customFormat="1">
      <c r="A1223" s="66"/>
      <c r="D1223" s="66"/>
      <c r="E1223" s="66"/>
      <c r="F1223" s="66"/>
      <c r="G1223" s="66"/>
      <c r="H1223" s="210"/>
      <c r="K1223" s="66"/>
      <c r="O1223" s="66"/>
      <c r="P1223" s="66"/>
      <c r="Q1223" s="66"/>
      <c r="R1223" s="66"/>
      <c r="S1223" s="66"/>
      <c r="T1223" s="111"/>
      <c r="U1223" s="66"/>
      <c r="V1223" s="66"/>
      <c r="W1223" s="66"/>
      <c r="X1223" s="66"/>
      <c r="Y1223" s="66"/>
      <c r="Z1223" s="66"/>
      <c r="AA1223" s="66"/>
    </row>
    <row r="1224" spans="1:27" s="65" customFormat="1">
      <c r="A1224" s="66"/>
      <c r="D1224" s="66"/>
      <c r="E1224" s="66"/>
      <c r="F1224" s="66"/>
      <c r="G1224" s="66"/>
      <c r="H1224" s="210"/>
      <c r="K1224" s="66"/>
      <c r="O1224" s="66"/>
      <c r="P1224" s="66"/>
      <c r="Q1224" s="66"/>
      <c r="R1224" s="66"/>
      <c r="S1224" s="66"/>
      <c r="T1224" s="111"/>
      <c r="U1224" s="66"/>
      <c r="V1224" s="66"/>
      <c r="W1224" s="66"/>
      <c r="X1224" s="66"/>
      <c r="Y1224" s="66"/>
      <c r="Z1224" s="66"/>
      <c r="AA1224" s="66"/>
    </row>
    <row r="1225" spans="1:27" s="65" customFormat="1">
      <c r="A1225" s="66"/>
      <c r="D1225" s="66"/>
      <c r="E1225" s="66"/>
      <c r="F1225" s="66"/>
      <c r="G1225" s="66"/>
      <c r="H1225" s="210"/>
      <c r="K1225" s="66"/>
      <c r="O1225" s="66"/>
      <c r="P1225" s="66"/>
      <c r="Q1225" s="66"/>
      <c r="R1225" s="66"/>
      <c r="S1225" s="66"/>
      <c r="T1225" s="111"/>
      <c r="U1225" s="66"/>
      <c r="V1225" s="66"/>
      <c r="W1225" s="66"/>
      <c r="X1225" s="66"/>
      <c r="Y1225" s="66"/>
      <c r="Z1225" s="66"/>
      <c r="AA1225" s="66"/>
    </row>
    <row r="1226" spans="1:27" s="65" customFormat="1">
      <c r="A1226" s="66"/>
      <c r="D1226" s="66"/>
      <c r="E1226" s="66"/>
      <c r="F1226" s="66"/>
      <c r="G1226" s="66"/>
      <c r="H1226" s="210"/>
      <c r="K1226" s="66"/>
      <c r="O1226" s="66"/>
      <c r="P1226" s="66"/>
      <c r="Q1226" s="66"/>
      <c r="R1226" s="66"/>
      <c r="S1226" s="66"/>
      <c r="T1226" s="111"/>
      <c r="U1226" s="66"/>
      <c r="V1226" s="66"/>
      <c r="W1226" s="66"/>
      <c r="X1226" s="66"/>
      <c r="Y1226" s="66"/>
      <c r="Z1226" s="66"/>
      <c r="AA1226" s="66"/>
    </row>
    <row r="1227" spans="1:27" s="65" customFormat="1">
      <c r="A1227" s="66"/>
      <c r="D1227" s="66"/>
      <c r="E1227" s="66"/>
      <c r="F1227" s="66"/>
      <c r="G1227" s="66"/>
      <c r="H1227" s="210"/>
      <c r="K1227" s="66"/>
      <c r="O1227" s="66"/>
      <c r="P1227" s="66"/>
      <c r="Q1227" s="66"/>
      <c r="R1227" s="66"/>
      <c r="S1227" s="66"/>
      <c r="T1227" s="111"/>
      <c r="U1227" s="66"/>
      <c r="V1227" s="66"/>
      <c r="W1227" s="66"/>
      <c r="X1227" s="66"/>
      <c r="Y1227" s="66"/>
      <c r="Z1227" s="66"/>
      <c r="AA1227" s="66"/>
    </row>
    <row r="1228" spans="1:27" s="65" customFormat="1">
      <c r="A1228" s="66"/>
      <c r="D1228" s="66"/>
      <c r="E1228" s="66"/>
      <c r="F1228" s="66"/>
      <c r="G1228" s="66"/>
      <c r="H1228" s="210"/>
      <c r="K1228" s="66"/>
      <c r="O1228" s="66"/>
      <c r="P1228" s="66"/>
      <c r="Q1228" s="66"/>
      <c r="R1228" s="66"/>
      <c r="S1228" s="66"/>
      <c r="T1228" s="111"/>
      <c r="U1228" s="66"/>
      <c r="V1228" s="66"/>
      <c r="W1228" s="66"/>
      <c r="X1228" s="66"/>
      <c r="Y1228" s="66"/>
      <c r="Z1228" s="66"/>
      <c r="AA1228" s="66"/>
    </row>
    <row r="1229" spans="1:27" s="65" customFormat="1">
      <c r="A1229" s="66"/>
      <c r="D1229" s="66"/>
      <c r="E1229" s="66"/>
      <c r="F1229" s="66"/>
      <c r="G1229" s="66"/>
      <c r="H1229" s="210"/>
      <c r="K1229" s="66"/>
      <c r="O1229" s="66"/>
      <c r="P1229" s="66"/>
      <c r="Q1229" s="66"/>
      <c r="R1229" s="66"/>
      <c r="S1229" s="66"/>
      <c r="T1229" s="111"/>
      <c r="U1229" s="66"/>
      <c r="V1229" s="66"/>
      <c r="W1229" s="66"/>
      <c r="X1229" s="66"/>
      <c r="Y1229" s="66"/>
      <c r="Z1229" s="66"/>
      <c r="AA1229" s="66"/>
    </row>
    <row r="1230" spans="1:27" s="65" customFormat="1">
      <c r="A1230" s="66"/>
      <c r="D1230" s="66"/>
      <c r="E1230" s="66"/>
      <c r="F1230" s="66"/>
      <c r="G1230" s="66"/>
      <c r="H1230" s="210"/>
      <c r="K1230" s="66"/>
      <c r="O1230" s="66"/>
      <c r="P1230" s="66"/>
      <c r="Q1230" s="66"/>
      <c r="R1230" s="66"/>
      <c r="S1230" s="66"/>
      <c r="T1230" s="111"/>
      <c r="U1230" s="66"/>
      <c r="V1230" s="66"/>
      <c r="W1230" s="66"/>
      <c r="X1230" s="66"/>
      <c r="Y1230" s="66"/>
      <c r="Z1230" s="66"/>
      <c r="AA1230" s="66"/>
    </row>
    <row r="1231" spans="1:27" s="65" customFormat="1">
      <c r="A1231" s="66"/>
      <c r="D1231" s="66"/>
      <c r="E1231" s="66"/>
      <c r="F1231" s="66"/>
      <c r="G1231" s="66"/>
      <c r="H1231" s="210"/>
      <c r="K1231" s="66"/>
      <c r="O1231" s="66"/>
      <c r="P1231" s="66"/>
      <c r="Q1231" s="66"/>
      <c r="R1231" s="66"/>
      <c r="S1231" s="66"/>
      <c r="T1231" s="111"/>
      <c r="U1231" s="66"/>
      <c r="V1231" s="66"/>
      <c r="W1231" s="66"/>
      <c r="X1231" s="66"/>
      <c r="Y1231" s="66"/>
      <c r="Z1231" s="66"/>
      <c r="AA1231" s="66"/>
    </row>
    <row r="1232" spans="1:27" s="65" customFormat="1">
      <c r="A1232" s="66"/>
      <c r="D1232" s="66"/>
      <c r="E1232" s="66"/>
      <c r="F1232" s="66"/>
      <c r="G1232" s="66"/>
      <c r="H1232" s="210"/>
      <c r="K1232" s="66"/>
      <c r="O1232" s="66"/>
      <c r="P1232" s="66"/>
      <c r="Q1232" s="66"/>
      <c r="R1232" s="66"/>
      <c r="S1232" s="66"/>
      <c r="T1232" s="111"/>
      <c r="U1232" s="66"/>
      <c r="V1232" s="66"/>
      <c r="W1232" s="66"/>
      <c r="X1232" s="66"/>
      <c r="Y1232" s="66"/>
      <c r="Z1232" s="66"/>
      <c r="AA1232" s="66"/>
    </row>
    <row r="1233" spans="1:27" s="65" customFormat="1">
      <c r="A1233" s="66"/>
      <c r="D1233" s="66"/>
      <c r="E1233" s="66"/>
      <c r="F1233" s="66"/>
      <c r="G1233" s="66"/>
      <c r="H1233" s="210"/>
      <c r="K1233" s="66"/>
      <c r="O1233" s="66"/>
      <c r="P1233" s="66"/>
      <c r="Q1233" s="66"/>
      <c r="R1233" s="66"/>
      <c r="S1233" s="66"/>
      <c r="T1233" s="111"/>
      <c r="U1233" s="66"/>
      <c r="V1233" s="66"/>
      <c r="W1233" s="66"/>
      <c r="X1233" s="66"/>
      <c r="Y1233" s="66"/>
      <c r="Z1233" s="66"/>
      <c r="AA1233" s="66"/>
    </row>
    <row r="1234" spans="1:27" s="65" customFormat="1">
      <c r="A1234" s="66"/>
      <c r="D1234" s="66"/>
      <c r="E1234" s="66"/>
      <c r="F1234" s="66"/>
      <c r="G1234" s="66"/>
      <c r="H1234" s="210"/>
      <c r="K1234" s="66"/>
      <c r="O1234" s="66"/>
      <c r="P1234" s="66"/>
      <c r="Q1234" s="66"/>
      <c r="R1234" s="66"/>
      <c r="S1234" s="66"/>
      <c r="T1234" s="111"/>
      <c r="U1234" s="66"/>
      <c r="V1234" s="66"/>
      <c r="W1234" s="66"/>
      <c r="X1234" s="66"/>
      <c r="Y1234" s="66"/>
      <c r="Z1234" s="66"/>
      <c r="AA1234" s="66"/>
    </row>
    <row r="1235" spans="1:27" s="65" customFormat="1">
      <c r="A1235" s="66"/>
      <c r="D1235" s="66"/>
      <c r="E1235" s="66"/>
      <c r="F1235" s="66"/>
      <c r="G1235" s="66"/>
      <c r="H1235" s="210"/>
      <c r="K1235" s="66"/>
      <c r="O1235" s="66"/>
      <c r="P1235" s="66"/>
      <c r="Q1235" s="66"/>
      <c r="R1235" s="66"/>
      <c r="S1235" s="66"/>
      <c r="T1235" s="111"/>
      <c r="U1235" s="66"/>
      <c r="V1235" s="66"/>
      <c r="W1235" s="66"/>
      <c r="X1235" s="66"/>
      <c r="Y1235" s="66"/>
      <c r="Z1235" s="66"/>
      <c r="AA1235" s="66"/>
    </row>
    <row r="1236" spans="1:27" s="65" customFormat="1">
      <c r="A1236" s="66"/>
      <c r="D1236" s="66"/>
      <c r="E1236" s="66"/>
      <c r="F1236" s="66"/>
      <c r="G1236" s="66"/>
      <c r="H1236" s="210"/>
      <c r="K1236" s="66"/>
      <c r="O1236" s="66"/>
      <c r="P1236" s="66"/>
      <c r="Q1236" s="66"/>
      <c r="R1236" s="66"/>
      <c r="S1236" s="66"/>
      <c r="T1236" s="111"/>
      <c r="U1236" s="66"/>
      <c r="V1236" s="66"/>
      <c r="W1236" s="66"/>
      <c r="X1236" s="66"/>
      <c r="Y1236" s="66"/>
      <c r="Z1236" s="66"/>
      <c r="AA1236" s="66"/>
    </row>
    <row r="1237" spans="1:27" s="65" customFormat="1">
      <c r="A1237" s="66"/>
      <c r="D1237" s="66"/>
      <c r="E1237" s="66"/>
      <c r="F1237" s="66"/>
      <c r="G1237" s="66"/>
      <c r="H1237" s="210"/>
      <c r="K1237" s="66"/>
      <c r="O1237" s="66"/>
      <c r="P1237" s="66"/>
      <c r="Q1237" s="66"/>
      <c r="R1237" s="66"/>
      <c r="S1237" s="66"/>
      <c r="T1237" s="111"/>
      <c r="U1237" s="66"/>
      <c r="V1237" s="66"/>
      <c r="W1237" s="66"/>
      <c r="X1237" s="66"/>
      <c r="Y1237" s="66"/>
      <c r="Z1237" s="66"/>
      <c r="AA1237" s="66"/>
    </row>
    <row r="1238" spans="1:27" s="65" customFormat="1">
      <c r="A1238" s="66"/>
      <c r="D1238" s="66"/>
      <c r="E1238" s="66"/>
      <c r="F1238" s="66"/>
      <c r="G1238" s="66"/>
      <c r="H1238" s="210"/>
      <c r="K1238" s="66"/>
      <c r="O1238" s="66"/>
      <c r="P1238" s="66"/>
      <c r="Q1238" s="66"/>
      <c r="R1238" s="66"/>
      <c r="S1238" s="66"/>
      <c r="T1238" s="111"/>
      <c r="U1238" s="66"/>
      <c r="V1238" s="66"/>
      <c r="W1238" s="66"/>
      <c r="X1238" s="66"/>
      <c r="Y1238" s="66"/>
      <c r="Z1238" s="66"/>
      <c r="AA1238" s="66"/>
    </row>
    <row r="1239" spans="1:27" s="65" customFormat="1">
      <c r="A1239" s="66"/>
      <c r="D1239" s="66"/>
      <c r="E1239" s="66"/>
      <c r="F1239" s="66"/>
      <c r="G1239" s="66"/>
      <c r="H1239" s="210"/>
      <c r="K1239" s="66"/>
      <c r="O1239" s="66"/>
      <c r="P1239" s="66"/>
      <c r="Q1239" s="66"/>
      <c r="R1239" s="66"/>
      <c r="S1239" s="66"/>
      <c r="T1239" s="111"/>
      <c r="U1239" s="66"/>
      <c r="V1239" s="66"/>
      <c r="W1239" s="66"/>
      <c r="X1239" s="66"/>
      <c r="Y1239" s="66"/>
      <c r="Z1239" s="66"/>
      <c r="AA1239" s="66"/>
    </row>
    <row r="1240" spans="1:27" s="65" customFormat="1">
      <c r="A1240" s="66"/>
      <c r="D1240" s="66"/>
      <c r="E1240" s="66"/>
      <c r="F1240" s="66"/>
      <c r="G1240" s="66"/>
      <c r="H1240" s="210"/>
      <c r="K1240" s="66"/>
      <c r="O1240" s="66"/>
      <c r="P1240" s="66"/>
      <c r="Q1240" s="66"/>
      <c r="R1240" s="66"/>
      <c r="S1240" s="66"/>
      <c r="T1240" s="111"/>
      <c r="U1240" s="66"/>
      <c r="V1240" s="66"/>
      <c r="W1240" s="66"/>
      <c r="X1240" s="66"/>
      <c r="Y1240" s="66"/>
      <c r="Z1240" s="66"/>
      <c r="AA1240" s="66"/>
    </row>
    <row r="1241" spans="1:27" s="65" customFormat="1">
      <c r="A1241" s="66"/>
      <c r="D1241" s="66"/>
      <c r="E1241" s="66"/>
      <c r="F1241" s="66"/>
      <c r="G1241" s="66"/>
      <c r="H1241" s="210"/>
      <c r="K1241" s="66"/>
      <c r="O1241" s="66"/>
      <c r="P1241" s="66"/>
      <c r="Q1241" s="66"/>
      <c r="R1241" s="66"/>
      <c r="S1241" s="66"/>
      <c r="T1241" s="111"/>
      <c r="U1241" s="66"/>
      <c r="V1241" s="66"/>
      <c r="W1241" s="66"/>
      <c r="X1241" s="66"/>
      <c r="Y1241" s="66"/>
      <c r="Z1241" s="66"/>
      <c r="AA1241" s="66"/>
    </row>
    <row r="1242" spans="1:27" s="65" customFormat="1">
      <c r="A1242" s="66"/>
      <c r="D1242" s="66"/>
      <c r="E1242" s="66"/>
      <c r="F1242" s="66"/>
      <c r="G1242" s="66"/>
      <c r="H1242" s="210"/>
      <c r="K1242" s="66"/>
      <c r="O1242" s="66"/>
      <c r="P1242" s="66"/>
      <c r="Q1242" s="66"/>
      <c r="R1242" s="66"/>
      <c r="S1242" s="66"/>
      <c r="T1242" s="111"/>
      <c r="U1242" s="66"/>
      <c r="V1242" s="66"/>
      <c r="W1242" s="66"/>
      <c r="X1242" s="66"/>
      <c r="Y1242" s="66"/>
      <c r="Z1242" s="66"/>
      <c r="AA1242" s="66"/>
    </row>
    <row r="1243" spans="1:27" s="65" customFormat="1">
      <c r="A1243" s="66"/>
      <c r="D1243" s="66"/>
      <c r="E1243" s="66"/>
      <c r="F1243" s="66"/>
      <c r="G1243" s="66"/>
      <c r="H1243" s="210"/>
      <c r="K1243" s="66"/>
      <c r="O1243" s="66"/>
      <c r="P1243" s="66"/>
      <c r="Q1243" s="66"/>
      <c r="R1243" s="66"/>
      <c r="S1243" s="66"/>
      <c r="T1243" s="111"/>
      <c r="U1243" s="66"/>
      <c r="V1243" s="66"/>
      <c r="W1243" s="66"/>
      <c r="X1243" s="66"/>
      <c r="Y1243" s="66"/>
      <c r="Z1243" s="66"/>
      <c r="AA1243" s="66"/>
    </row>
    <row r="1244" spans="1:27" s="65" customFormat="1">
      <c r="A1244" s="66"/>
      <c r="D1244" s="66"/>
      <c r="E1244" s="66"/>
      <c r="F1244" s="66"/>
      <c r="G1244" s="66"/>
      <c r="H1244" s="210"/>
      <c r="K1244" s="66"/>
      <c r="O1244" s="66"/>
      <c r="P1244" s="66"/>
      <c r="Q1244" s="66"/>
      <c r="R1244" s="66"/>
      <c r="S1244" s="66"/>
      <c r="T1244" s="111"/>
      <c r="U1244" s="66"/>
      <c r="V1244" s="66"/>
      <c r="W1244" s="66"/>
      <c r="X1244" s="66"/>
      <c r="Y1244" s="66"/>
      <c r="Z1244" s="66"/>
      <c r="AA1244" s="66"/>
    </row>
    <row r="1245" spans="1:27" s="65" customFormat="1">
      <c r="A1245" s="66"/>
      <c r="D1245" s="66"/>
      <c r="E1245" s="66"/>
      <c r="F1245" s="66"/>
      <c r="G1245" s="66"/>
      <c r="H1245" s="210"/>
      <c r="K1245" s="66"/>
      <c r="O1245" s="66"/>
      <c r="P1245" s="66"/>
      <c r="Q1245" s="66"/>
      <c r="R1245" s="66"/>
      <c r="S1245" s="66"/>
      <c r="T1245" s="111"/>
      <c r="U1245" s="66"/>
      <c r="V1245" s="66"/>
      <c r="W1245" s="66"/>
      <c r="X1245" s="66"/>
      <c r="Y1245" s="66"/>
      <c r="Z1245" s="66"/>
      <c r="AA1245" s="66"/>
    </row>
    <row r="1246" spans="1:27" s="65" customFormat="1">
      <c r="A1246" s="66"/>
      <c r="D1246" s="66"/>
      <c r="E1246" s="66"/>
      <c r="F1246" s="66"/>
      <c r="G1246" s="66"/>
      <c r="H1246" s="210"/>
      <c r="K1246" s="66"/>
      <c r="O1246" s="66"/>
      <c r="P1246" s="66"/>
      <c r="Q1246" s="66"/>
      <c r="R1246" s="66"/>
      <c r="S1246" s="66"/>
      <c r="T1246" s="111"/>
      <c r="U1246" s="66"/>
      <c r="V1246" s="66"/>
      <c r="W1246" s="66"/>
      <c r="X1246" s="66"/>
      <c r="Y1246" s="66"/>
      <c r="Z1246" s="66"/>
      <c r="AA1246" s="66"/>
    </row>
    <row r="1247" spans="1:27" s="65" customFormat="1">
      <c r="A1247" s="66"/>
      <c r="D1247" s="66"/>
      <c r="E1247" s="66"/>
      <c r="F1247" s="66"/>
      <c r="G1247" s="66"/>
      <c r="H1247" s="210"/>
      <c r="K1247" s="66"/>
      <c r="O1247" s="66"/>
      <c r="P1247" s="66"/>
      <c r="Q1247" s="66"/>
      <c r="R1247" s="66"/>
      <c r="S1247" s="66"/>
      <c r="T1247" s="111"/>
      <c r="U1247" s="66"/>
      <c r="V1247" s="66"/>
      <c r="W1247" s="66"/>
      <c r="X1247" s="66"/>
      <c r="Y1247" s="66"/>
      <c r="Z1247" s="66"/>
      <c r="AA1247" s="66"/>
    </row>
    <row r="1248" spans="1:27" s="65" customFormat="1">
      <c r="A1248" s="66"/>
      <c r="D1248" s="66"/>
      <c r="E1248" s="66"/>
      <c r="F1248" s="66"/>
      <c r="G1248" s="66"/>
      <c r="H1248" s="210"/>
      <c r="K1248" s="66"/>
      <c r="O1248" s="66"/>
      <c r="P1248" s="66"/>
      <c r="Q1248" s="66"/>
      <c r="R1248" s="66"/>
      <c r="S1248" s="66"/>
      <c r="T1248" s="111"/>
      <c r="U1248" s="66"/>
      <c r="V1248" s="66"/>
      <c r="W1248" s="66"/>
      <c r="X1248" s="66"/>
      <c r="Y1248" s="66"/>
      <c r="Z1248" s="66"/>
      <c r="AA1248" s="66"/>
    </row>
    <row r="1249" spans="1:27" s="65" customFormat="1">
      <c r="A1249" s="66"/>
      <c r="D1249" s="66"/>
      <c r="E1249" s="66"/>
      <c r="F1249" s="66"/>
      <c r="G1249" s="66"/>
      <c r="H1249" s="210"/>
      <c r="K1249" s="66"/>
      <c r="O1249" s="66"/>
      <c r="P1249" s="66"/>
      <c r="Q1249" s="66"/>
      <c r="R1249" s="66"/>
      <c r="S1249" s="66"/>
      <c r="T1249" s="111"/>
      <c r="U1249" s="66"/>
      <c r="V1249" s="66"/>
      <c r="W1249" s="66"/>
      <c r="X1249" s="66"/>
      <c r="Y1249" s="66"/>
      <c r="Z1249" s="66"/>
      <c r="AA1249" s="66"/>
    </row>
    <row r="1250" spans="1:27" s="65" customFormat="1">
      <c r="A1250" s="66"/>
      <c r="D1250" s="66"/>
      <c r="E1250" s="66"/>
      <c r="F1250" s="66"/>
      <c r="G1250" s="66"/>
      <c r="H1250" s="210"/>
      <c r="K1250" s="66"/>
      <c r="O1250" s="66"/>
      <c r="P1250" s="66"/>
      <c r="Q1250" s="66"/>
      <c r="R1250" s="66"/>
      <c r="S1250" s="66"/>
      <c r="T1250" s="111"/>
      <c r="U1250" s="66"/>
      <c r="V1250" s="66"/>
      <c r="W1250" s="66"/>
      <c r="X1250" s="66"/>
      <c r="Y1250" s="66"/>
      <c r="Z1250" s="66"/>
      <c r="AA1250" s="66"/>
    </row>
    <row r="1251" spans="1:27" s="65" customFormat="1">
      <c r="A1251" s="66"/>
      <c r="D1251" s="66"/>
      <c r="E1251" s="66"/>
      <c r="F1251" s="66"/>
      <c r="G1251" s="66"/>
      <c r="H1251" s="210"/>
      <c r="K1251" s="66"/>
      <c r="O1251" s="66"/>
      <c r="P1251" s="66"/>
      <c r="Q1251" s="66"/>
      <c r="R1251" s="66"/>
      <c r="S1251" s="66"/>
      <c r="T1251" s="111"/>
      <c r="U1251" s="66"/>
      <c r="V1251" s="66"/>
      <c r="W1251" s="66"/>
      <c r="X1251" s="66"/>
      <c r="Y1251" s="66"/>
      <c r="Z1251" s="66"/>
      <c r="AA1251" s="66"/>
    </row>
    <row r="1252" spans="1:27" s="65" customFormat="1">
      <c r="A1252" s="66"/>
      <c r="D1252" s="66"/>
      <c r="E1252" s="66"/>
      <c r="F1252" s="66"/>
      <c r="G1252" s="66"/>
      <c r="H1252" s="210"/>
      <c r="K1252" s="66"/>
      <c r="O1252" s="66"/>
      <c r="P1252" s="66"/>
      <c r="Q1252" s="66"/>
      <c r="R1252" s="66"/>
      <c r="S1252" s="66"/>
      <c r="T1252" s="111"/>
      <c r="U1252" s="66"/>
      <c r="V1252" s="66"/>
      <c r="W1252" s="66"/>
      <c r="X1252" s="66"/>
      <c r="Y1252" s="66"/>
      <c r="Z1252" s="66"/>
      <c r="AA1252" s="66"/>
    </row>
    <row r="1253" spans="1:27" s="65" customFormat="1">
      <c r="A1253" s="66"/>
      <c r="D1253" s="66"/>
      <c r="E1253" s="66"/>
      <c r="F1253" s="66"/>
      <c r="G1253" s="66"/>
      <c r="H1253" s="210"/>
      <c r="K1253" s="66"/>
      <c r="O1253" s="66"/>
      <c r="P1253" s="66"/>
      <c r="Q1253" s="66"/>
      <c r="R1253" s="66"/>
      <c r="S1253" s="66"/>
      <c r="T1253" s="111"/>
      <c r="U1253" s="66"/>
      <c r="V1253" s="66"/>
      <c r="W1253" s="66"/>
      <c r="X1253" s="66"/>
      <c r="Y1253" s="66"/>
      <c r="Z1253" s="66"/>
      <c r="AA1253" s="66"/>
    </row>
    <row r="1254" spans="1:27" s="65" customFormat="1">
      <c r="A1254" s="66"/>
      <c r="D1254" s="66"/>
      <c r="E1254" s="66"/>
      <c r="F1254" s="66"/>
      <c r="G1254" s="66"/>
      <c r="H1254" s="210"/>
      <c r="K1254" s="66"/>
      <c r="O1254" s="66"/>
      <c r="P1254" s="66"/>
      <c r="Q1254" s="66"/>
      <c r="R1254" s="66"/>
      <c r="S1254" s="66"/>
      <c r="T1254" s="111"/>
      <c r="U1254" s="66"/>
      <c r="V1254" s="66"/>
      <c r="W1254" s="66"/>
      <c r="X1254" s="66"/>
      <c r="Y1254" s="66"/>
      <c r="Z1254" s="66"/>
      <c r="AA1254" s="66"/>
    </row>
    <row r="1255" spans="1:27" s="65" customFormat="1">
      <c r="A1255" s="66"/>
      <c r="D1255" s="66"/>
      <c r="E1255" s="66"/>
      <c r="F1255" s="66"/>
      <c r="G1255" s="66"/>
      <c r="H1255" s="210"/>
      <c r="K1255" s="66"/>
      <c r="O1255" s="66"/>
      <c r="P1255" s="66"/>
      <c r="Q1255" s="66"/>
      <c r="R1255" s="66"/>
      <c r="S1255" s="66"/>
      <c r="T1255" s="111"/>
      <c r="U1255" s="66"/>
      <c r="V1255" s="66"/>
      <c r="W1255" s="66"/>
      <c r="X1255" s="66"/>
      <c r="Y1255" s="66"/>
      <c r="Z1255" s="66"/>
      <c r="AA1255" s="66"/>
    </row>
    <row r="1256" spans="1:27" s="65" customFormat="1">
      <c r="A1256" s="66"/>
      <c r="D1256" s="66"/>
      <c r="E1256" s="66"/>
      <c r="F1256" s="66"/>
      <c r="G1256" s="66"/>
      <c r="H1256" s="210"/>
      <c r="K1256" s="66"/>
      <c r="O1256" s="66"/>
      <c r="P1256" s="66"/>
      <c r="Q1256" s="66"/>
      <c r="R1256" s="66"/>
      <c r="S1256" s="66"/>
      <c r="T1256" s="111"/>
      <c r="U1256" s="66"/>
      <c r="V1256" s="66"/>
      <c r="W1256" s="66"/>
      <c r="X1256" s="66"/>
      <c r="Y1256" s="66"/>
      <c r="Z1256" s="66"/>
      <c r="AA1256" s="66"/>
    </row>
    <row r="1257" spans="1:27" s="65" customFormat="1">
      <c r="A1257" s="66"/>
      <c r="D1257" s="66"/>
      <c r="E1257" s="66"/>
      <c r="F1257" s="66"/>
      <c r="G1257" s="66"/>
      <c r="H1257" s="210"/>
      <c r="K1257" s="66"/>
      <c r="O1257" s="66"/>
      <c r="P1257" s="66"/>
      <c r="Q1257" s="66"/>
      <c r="R1257" s="66"/>
      <c r="S1257" s="66"/>
      <c r="T1257" s="111"/>
      <c r="U1257" s="66"/>
      <c r="V1257" s="66"/>
      <c r="W1257" s="66"/>
      <c r="X1257" s="66"/>
      <c r="Y1257" s="66"/>
      <c r="Z1257" s="66"/>
      <c r="AA1257" s="66"/>
    </row>
    <row r="1258" spans="1:27" s="65" customFormat="1">
      <c r="A1258" s="66"/>
      <c r="D1258" s="66"/>
      <c r="E1258" s="66"/>
      <c r="F1258" s="66"/>
      <c r="G1258" s="66"/>
      <c r="H1258" s="210"/>
      <c r="K1258" s="66"/>
      <c r="O1258" s="66"/>
      <c r="P1258" s="66"/>
      <c r="Q1258" s="66"/>
      <c r="R1258" s="66"/>
      <c r="S1258" s="66"/>
      <c r="T1258" s="111"/>
      <c r="U1258" s="66"/>
      <c r="V1258" s="66"/>
      <c r="W1258" s="66"/>
      <c r="X1258" s="66"/>
      <c r="Y1258" s="66"/>
      <c r="Z1258" s="66"/>
      <c r="AA1258" s="66"/>
    </row>
    <row r="1259" spans="1:27" s="65" customFormat="1">
      <c r="A1259" s="66"/>
      <c r="D1259" s="66"/>
      <c r="E1259" s="66"/>
      <c r="F1259" s="66"/>
      <c r="G1259" s="66"/>
      <c r="H1259" s="210"/>
      <c r="K1259" s="66"/>
      <c r="O1259" s="66"/>
      <c r="P1259" s="66"/>
      <c r="Q1259" s="66"/>
      <c r="R1259" s="66"/>
      <c r="S1259" s="66"/>
      <c r="T1259" s="111"/>
      <c r="U1259" s="66"/>
      <c r="V1259" s="66"/>
      <c r="W1259" s="66"/>
      <c r="X1259" s="66"/>
      <c r="Y1259" s="66"/>
      <c r="Z1259" s="66"/>
      <c r="AA1259" s="66"/>
    </row>
    <row r="1260" spans="1:27" s="65" customFormat="1">
      <c r="A1260" s="66"/>
      <c r="D1260" s="66"/>
      <c r="E1260" s="66"/>
      <c r="F1260" s="66"/>
      <c r="G1260" s="66"/>
      <c r="H1260" s="210"/>
      <c r="K1260" s="66"/>
      <c r="O1260" s="66"/>
      <c r="P1260" s="66"/>
      <c r="Q1260" s="66"/>
      <c r="R1260" s="66"/>
      <c r="S1260" s="66"/>
      <c r="T1260" s="111"/>
      <c r="U1260" s="66"/>
      <c r="V1260" s="66"/>
      <c r="W1260" s="66"/>
      <c r="X1260" s="66"/>
      <c r="Y1260" s="66"/>
      <c r="Z1260" s="66"/>
      <c r="AA1260" s="66"/>
    </row>
    <row r="1261" spans="1:27" s="65" customFormat="1">
      <c r="A1261" s="66"/>
      <c r="D1261" s="66"/>
      <c r="E1261" s="66"/>
      <c r="F1261" s="66"/>
      <c r="G1261" s="66"/>
      <c r="H1261" s="210"/>
      <c r="K1261" s="66"/>
      <c r="O1261" s="66"/>
      <c r="P1261" s="66"/>
      <c r="Q1261" s="66"/>
      <c r="R1261" s="66"/>
      <c r="S1261" s="66"/>
      <c r="T1261" s="111"/>
      <c r="U1261" s="66"/>
      <c r="V1261" s="66"/>
      <c r="W1261" s="66"/>
      <c r="X1261" s="66"/>
      <c r="Y1261" s="66"/>
      <c r="Z1261" s="66"/>
      <c r="AA1261" s="66"/>
    </row>
    <row r="1262" spans="1:27" s="65" customFormat="1">
      <c r="A1262" s="66"/>
      <c r="D1262" s="66"/>
      <c r="E1262" s="66"/>
      <c r="F1262" s="66"/>
      <c r="G1262" s="66"/>
      <c r="H1262" s="210"/>
      <c r="K1262" s="66"/>
      <c r="O1262" s="66"/>
      <c r="P1262" s="66"/>
      <c r="Q1262" s="66"/>
      <c r="R1262" s="66"/>
      <c r="S1262" s="66"/>
      <c r="T1262" s="111"/>
      <c r="U1262" s="66"/>
      <c r="V1262" s="66"/>
      <c r="W1262" s="66"/>
      <c r="X1262" s="66"/>
      <c r="Y1262" s="66"/>
      <c r="Z1262" s="66"/>
      <c r="AA1262" s="66"/>
    </row>
    <row r="1263" spans="1:27" s="65" customFormat="1">
      <c r="A1263" s="66"/>
      <c r="D1263" s="66"/>
      <c r="E1263" s="66"/>
      <c r="F1263" s="66"/>
      <c r="G1263" s="66"/>
      <c r="H1263" s="210"/>
      <c r="K1263" s="66"/>
      <c r="O1263" s="66"/>
      <c r="P1263" s="66"/>
      <c r="Q1263" s="66"/>
      <c r="R1263" s="66"/>
      <c r="S1263" s="66"/>
      <c r="T1263" s="111"/>
      <c r="U1263" s="66"/>
      <c r="V1263" s="66"/>
      <c r="W1263" s="66"/>
      <c r="X1263" s="66"/>
      <c r="Y1263" s="66"/>
      <c r="Z1263" s="66"/>
      <c r="AA1263" s="66"/>
    </row>
    <row r="1264" spans="1:27" s="65" customFormat="1">
      <c r="A1264" s="66"/>
      <c r="D1264" s="66"/>
      <c r="E1264" s="66"/>
      <c r="F1264" s="66"/>
      <c r="G1264" s="66"/>
      <c r="H1264" s="210"/>
      <c r="K1264" s="66"/>
      <c r="O1264" s="66"/>
      <c r="P1264" s="66"/>
      <c r="Q1264" s="66"/>
      <c r="R1264" s="66"/>
      <c r="S1264" s="66"/>
      <c r="T1264" s="111"/>
      <c r="U1264" s="66"/>
      <c r="V1264" s="66"/>
      <c r="W1264" s="66"/>
      <c r="X1264" s="66"/>
      <c r="Y1264" s="66"/>
      <c r="Z1264" s="66"/>
      <c r="AA1264" s="66"/>
    </row>
    <row r="1265" spans="1:27" s="65" customFormat="1">
      <c r="A1265" s="66"/>
      <c r="D1265" s="66"/>
      <c r="E1265" s="66"/>
      <c r="F1265" s="66"/>
      <c r="G1265" s="66"/>
      <c r="H1265" s="210"/>
      <c r="K1265" s="66"/>
      <c r="O1265" s="66"/>
      <c r="P1265" s="66"/>
      <c r="Q1265" s="66"/>
      <c r="R1265" s="66"/>
      <c r="S1265" s="66"/>
      <c r="T1265" s="111"/>
      <c r="U1265" s="66"/>
      <c r="V1265" s="66"/>
      <c r="W1265" s="66"/>
      <c r="X1265" s="66"/>
      <c r="Y1265" s="66"/>
      <c r="Z1265" s="66"/>
      <c r="AA1265" s="66"/>
    </row>
    <row r="1266" spans="1:27" s="65" customFormat="1">
      <c r="A1266" s="66"/>
      <c r="D1266" s="66"/>
      <c r="E1266" s="66"/>
      <c r="F1266" s="66"/>
      <c r="G1266" s="66"/>
      <c r="H1266" s="210"/>
      <c r="K1266" s="66"/>
      <c r="O1266" s="66"/>
      <c r="P1266" s="66"/>
      <c r="Q1266" s="66"/>
      <c r="R1266" s="66"/>
      <c r="S1266" s="66"/>
      <c r="T1266" s="111"/>
      <c r="U1266" s="66"/>
      <c r="V1266" s="66"/>
      <c r="W1266" s="66"/>
      <c r="X1266" s="66"/>
      <c r="Y1266" s="66"/>
      <c r="Z1266" s="66"/>
      <c r="AA1266" s="66"/>
    </row>
    <row r="1267" spans="1:27" s="65" customFormat="1">
      <c r="A1267" s="66"/>
      <c r="D1267" s="66"/>
      <c r="E1267" s="66"/>
      <c r="F1267" s="66"/>
      <c r="G1267" s="66"/>
      <c r="H1267" s="210"/>
      <c r="K1267" s="66"/>
      <c r="O1267" s="66"/>
      <c r="P1267" s="66"/>
      <c r="Q1267" s="66"/>
      <c r="R1267" s="66"/>
      <c r="S1267" s="66"/>
      <c r="T1267" s="111"/>
      <c r="U1267" s="66"/>
      <c r="V1267" s="66"/>
      <c r="W1267" s="66"/>
      <c r="X1267" s="66"/>
      <c r="Y1267" s="66"/>
      <c r="Z1267" s="66"/>
      <c r="AA1267" s="66"/>
    </row>
    <row r="1268" spans="1:27" s="65" customFormat="1">
      <c r="A1268" s="66"/>
      <c r="D1268" s="66"/>
      <c r="E1268" s="66"/>
      <c r="F1268" s="66"/>
      <c r="G1268" s="66"/>
      <c r="H1268" s="210"/>
      <c r="K1268" s="66"/>
      <c r="O1268" s="66"/>
      <c r="P1268" s="66"/>
      <c r="Q1268" s="66"/>
      <c r="R1268" s="66"/>
      <c r="S1268" s="66"/>
      <c r="T1268" s="111"/>
      <c r="U1268" s="66"/>
      <c r="V1268" s="66"/>
      <c r="W1268" s="66"/>
      <c r="X1268" s="66"/>
      <c r="Y1268" s="66"/>
      <c r="Z1268" s="66"/>
      <c r="AA1268" s="66"/>
    </row>
    <row r="1269" spans="1:27" s="65" customFormat="1">
      <c r="A1269" s="66"/>
      <c r="D1269" s="66"/>
      <c r="E1269" s="66"/>
      <c r="F1269" s="66"/>
      <c r="G1269" s="66"/>
      <c r="H1269" s="210"/>
      <c r="K1269" s="66"/>
      <c r="O1269" s="66"/>
      <c r="P1269" s="66"/>
      <c r="Q1269" s="66"/>
      <c r="R1269" s="66"/>
      <c r="S1269" s="66"/>
      <c r="T1269" s="111"/>
      <c r="U1269" s="66"/>
      <c r="V1269" s="66"/>
      <c r="W1269" s="66"/>
      <c r="X1269" s="66"/>
      <c r="Y1269" s="66"/>
      <c r="Z1269" s="66"/>
      <c r="AA1269" s="66"/>
    </row>
    <row r="1270" spans="1:27" s="65" customFormat="1">
      <c r="A1270" s="66"/>
      <c r="D1270" s="66"/>
      <c r="E1270" s="66"/>
      <c r="F1270" s="66"/>
      <c r="G1270" s="66"/>
      <c r="H1270" s="210"/>
      <c r="K1270" s="66"/>
      <c r="O1270" s="66"/>
      <c r="P1270" s="66"/>
      <c r="Q1270" s="66"/>
      <c r="R1270" s="66"/>
      <c r="S1270" s="66"/>
      <c r="T1270" s="111"/>
      <c r="U1270" s="66"/>
      <c r="V1270" s="66"/>
      <c r="W1270" s="66"/>
      <c r="X1270" s="66"/>
      <c r="Y1270" s="66"/>
      <c r="Z1270" s="66"/>
      <c r="AA1270" s="66"/>
    </row>
    <row r="1271" spans="1:27" s="65" customFormat="1">
      <c r="A1271" s="66"/>
      <c r="D1271" s="66"/>
      <c r="E1271" s="66"/>
      <c r="F1271" s="66"/>
      <c r="G1271" s="66"/>
      <c r="H1271" s="210"/>
      <c r="K1271" s="66"/>
      <c r="O1271" s="66"/>
      <c r="P1271" s="66"/>
      <c r="Q1271" s="66"/>
      <c r="R1271" s="66"/>
      <c r="S1271" s="66"/>
      <c r="T1271" s="111"/>
      <c r="U1271" s="66"/>
      <c r="V1271" s="66"/>
      <c r="W1271" s="66"/>
      <c r="X1271" s="66"/>
      <c r="Y1271" s="66"/>
      <c r="Z1271" s="66"/>
      <c r="AA1271" s="66"/>
    </row>
    <row r="1272" spans="1:27" s="65" customFormat="1">
      <c r="A1272" s="66"/>
      <c r="D1272" s="66"/>
      <c r="E1272" s="66"/>
      <c r="F1272" s="66"/>
      <c r="G1272" s="66"/>
      <c r="H1272" s="210"/>
      <c r="K1272" s="66"/>
      <c r="O1272" s="66"/>
      <c r="P1272" s="66"/>
      <c r="Q1272" s="66"/>
      <c r="R1272" s="66"/>
      <c r="S1272" s="66"/>
      <c r="T1272" s="111"/>
      <c r="U1272" s="66"/>
      <c r="V1272" s="66"/>
      <c r="W1272" s="66"/>
      <c r="X1272" s="66"/>
      <c r="Y1272" s="66"/>
      <c r="Z1272" s="66"/>
      <c r="AA1272" s="66"/>
    </row>
    <row r="1273" spans="1:27" s="65" customFormat="1">
      <c r="A1273" s="66"/>
      <c r="D1273" s="66"/>
      <c r="E1273" s="66"/>
      <c r="F1273" s="66"/>
      <c r="G1273" s="66"/>
      <c r="H1273" s="210"/>
      <c r="K1273" s="66"/>
      <c r="O1273" s="66"/>
      <c r="P1273" s="66"/>
      <c r="Q1273" s="66"/>
      <c r="R1273" s="66"/>
      <c r="S1273" s="66"/>
      <c r="T1273" s="111"/>
      <c r="U1273" s="66"/>
      <c r="V1273" s="66"/>
      <c r="W1273" s="66"/>
      <c r="X1273" s="66"/>
      <c r="Y1273" s="66"/>
      <c r="Z1273" s="66"/>
      <c r="AA1273" s="66"/>
    </row>
    <row r="1274" spans="1:27" s="65" customFormat="1">
      <c r="A1274" s="66"/>
      <c r="D1274" s="66"/>
      <c r="E1274" s="66"/>
      <c r="F1274" s="66"/>
      <c r="G1274" s="66"/>
      <c r="H1274" s="210"/>
      <c r="K1274" s="66"/>
      <c r="O1274" s="66"/>
      <c r="P1274" s="66"/>
      <c r="Q1274" s="66"/>
      <c r="R1274" s="66"/>
      <c r="S1274" s="66"/>
      <c r="T1274" s="111"/>
      <c r="U1274" s="66"/>
      <c r="V1274" s="66"/>
      <c r="W1274" s="66"/>
      <c r="X1274" s="66"/>
      <c r="Y1274" s="66"/>
      <c r="Z1274" s="66"/>
      <c r="AA1274" s="66"/>
    </row>
    <row r="1275" spans="1:27" s="65" customFormat="1">
      <c r="A1275" s="66"/>
      <c r="D1275" s="66"/>
      <c r="E1275" s="66"/>
      <c r="F1275" s="66"/>
      <c r="G1275" s="66"/>
      <c r="H1275" s="210"/>
      <c r="K1275" s="66"/>
      <c r="O1275" s="66"/>
      <c r="P1275" s="66"/>
      <c r="Q1275" s="66"/>
      <c r="R1275" s="66"/>
      <c r="S1275" s="66"/>
      <c r="T1275" s="111"/>
      <c r="U1275" s="66"/>
      <c r="V1275" s="66"/>
      <c r="W1275" s="66"/>
      <c r="X1275" s="66"/>
      <c r="Y1275" s="66"/>
      <c r="Z1275" s="66"/>
      <c r="AA1275" s="66"/>
    </row>
    <row r="1276" spans="1:27" s="65" customFormat="1">
      <c r="A1276" s="66"/>
      <c r="D1276" s="66"/>
      <c r="E1276" s="66"/>
      <c r="F1276" s="66"/>
      <c r="G1276" s="66"/>
      <c r="H1276" s="210"/>
      <c r="K1276" s="66"/>
      <c r="O1276" s="66"/>
      <c r="P1276" s="66"/>
      <c r="Q1276" s="66"/>
      <c r="R1276" s="66"/>
      <c r="S1276" s="66"/>
      <c r="T1276" s="111"/>
      <c r="U1276" s="66"/>
      <c r="V1276" s="66"/>
      <c r="W1276" s="66"/>
      <c r="X1276" s="66"/>
      <c r="Y1276" s="66"/>
      <c r="Z1276" s="66"/>
      <c r="AA1276" s="66"/>
    </row>
    <row r="1277" spans="1:27" s="65" customFormat="1">
      <c r="A1277" s="66"/>
      <c r="D1277" s="66"/>
      <c r="E1277" s="66"/>
      <c r="F1277" s="66"/>
      <c r="G1277" s="66"/>
      <c r="H1277" s="210"/>
      <c r="K1277" s="66"/>
      <c r="O1277" s="66"/>
      <c r="P1277" s="66"/>
      <c r="Q1277" s="66"/>
      <c r="R1277" s="66"/>
      <c r="S1277" s="66"/>
      <c r="T1277" s="111"/>
      <c r="U1277" s="66"/>
      <c r="V1277" s="66"/>
      <c r="W1277" s="66"/>
      <c r="X1277" s="66"/>
      <c r="Y1277" s="66"/>
      <c r="Z1277" s="66"/>
      <c r="AA1277" s="66"/>
    </row>
    <row r="1278" spans="1:27" s="65" customFormat="1">
      <c r="A1278" s="66"/>
      <c r="D1278" s="66"/>
      <c r="E1278" s="66"/>
      <c r="F1278" s="66"/>
      <c r="G1278" s="66"/>
      <c r="H1278" s="210"/>
      <c r="K1278" s="66"/>
      <c r="O1278" s="66"/>
      <c r="P1278" s="66"/>
      <c r="Q1278" s="66"/>
      <c r="R1278" s="66"/>
      <c r="S1278" s="66"/>
      <c r="T1278" s="111"/>
      <c r="U1278" s="66"/>
      <c r="V1278" s="66"/>
      <c r="W1278" s="66"/>
      <c r="X1278" s="66"/>
      <c r="Y1278" s="66"/>
      <c r="Z1278" s="66"/>
      <c r="AA1278" s="66"/>
    </row>
    <row r="1279" spans="1:27" s="65" customFormat="1">
      <c r="A1279" s="66"/>
      <c r="D1279" s="66"/>
      <c r="E1279" s="66"/>
      <c r="F1279" s="66"/>
      <c r="G1279" s="66"/>
      <c r="H1279" s="210"/>
      <c r="K1279" s="66"/>
      <c r="O1279" s="66"/>
      <c r="P1279" s="66"/>
      <c r="Q1279" s="66"/>
      <c r="R1279" s="66"/>
      <c r="S1279" s="66"/>
      <c r="T1279" s="111"/>
      <c r="U1279" s="66"/>
      <c r="V1279" s="66"/>
      <c r="W1279" s="66"/>
      <c r="X1279" s="66"/>
      <c r="Y1279" s="66"/>
      <c r="Z1279" s="66"/>
      <c r="AA1279" s="66"/>
    </row>
    <row r="1280" spans="1:27" s="65" customFormat="1">
      <c r="A1280" s="66"/>
      <c r="D1280" s="66"/>
      <c r="E1280" s="66"/>
      <c r="F1280" s="66"/>
      <c r="G1280" s="66"/>
      <c r="H1280" s="210"/>
      <c r="K1280" s="66"/>
      <c r="O1280" s="66"/>
      <c r="P1280" s="66"/>
      <c r="Q1280" s="66"/>
      <c r="R1280" s="66"/>
      <c r="S1280" s="66"/>
      <c r="T1280" s="111"/>
      <c r="U1280" s="66"/>
      <c r="V1280" s="66"/>
      <c r="W1280" s="66"/>
      <c r="X1280" s="66"/>
      <c r="Y1280" s="66"/>
      <c r="Z1280" s="66"/>
      <c r="AA1280" s="66"/>
    </row>
    <row r="1281" spans="1:27" s="65" customFormat="1">
      <c r="A1281" s="66"/>
      <c r="D1281" s="66"/>
      <c r="E1281" s="66"/>
      <c r="F1281" s="66"/>
      <c r="G1281" s="66"/>
      <c r="H1281" s="210"/>
      <c r="K1281" s="66"/>
      <c r="O1281" s="66"/>
      <c r="P1281" s="66"/>
      <c r="Q1281" s="66"/>
      <c r="R1281" s="66"/>
      <c r="S1281" s="66"/>
      <c r="T1281" s="111"/>
      <c r="U1281" s="66"/>
      <c r="V1281" s="66"/>
      <c r="W1281" s="66"/>
      <c r="X1281" s="66"/>
      <c r="Y1281" s="66"/>
      <c r="Z1281" s="66"/>
      <c r="AA1281" s="66"/>
    </row>
    <row r="1282" spans="1:27" s="65" customFormat="1">
      <c r="A1282" s="66"/>
      <c r="D1282" s="66"/>
      <c r="E1282" s="66"/>
      <c r="F1282" s="66"/>
      <c r="G1282" s="66"/>
      <c r="H1282" s="210"/>
      <c r="K1282" s="66"/>
      <c r="O1282" s="66"/>
      <c r="P1282" s="66"/>
      <c r="Q1282" s="66"/>
      <c r="R1282" s="66"/>
      <c r="S1282" s="66"/>
      <c r="T1282" s="111"/>
      <c r="U1282" s="66"/>
      <c r="V1282" s="66"/>
      <c r="W1282" s="66"/>
      <c r="X1282" s="66"/>
      <c r="Y1282" s="66"/>
      <c r="Z1282" s="66"/>
      <c r="AA1282" s="66"/>
    </row>
    <row r="1283" spans="1:27" s="65" customFormat="1">
      <c r="A1283" s="66"/>
      <c r="D1283" s="66"/>
      <c r="E1283" s="66"/>
      <c r="F1283" s="66"/>
      <c r="G1283" s="66"/>
      <c r="H1283" s="210"/>
      <c r="K1283" s="66"/>
      <c r="O1283" s="66"/>
      <c r="P1283" s="66"/>
      <c r="Q1283" s="66"/>
      <c r="R1283" s="66"/>
      <c r="S1283" s="66"/>
      <c r="T1283" s="111"/>
      <c r="U1283" s="66"/>
      <c r="V1283" s="66"/>
      <c r="W1283" s="66"/>
      <c r="X1283" s="66"/>
      <c r="Y1283" s="66"/>
      <c r="Z1283" s="66"/>
      <c r="AA1283" s="66"/>
    </row>
    <row r="1284" spans="1:27" s="65" customFormat="1">
      <c r="A1284" s="66"/>
      <c r="D1284" s="66"/>
      <c r="E1284" s="66"/>
      <c r="F1284" s="66"/>
      <c r="G1284" s="66"/>
      <c r="H1284" s="210"/>
      <c r="K1284" s="66"/>
      <c r="O1284" s="66"/>
      <c r="P1284" s="66"/>
      <c r="Q1284" s="66"/>
      <c r="R1284" s="66"/>
      <c r="S1284" s="66"/>
      <c r="T1284" s="111"/>
      <c r="U1284" s="66"/>
      <c r="V1284" s="66"/>
      <c r="W1284" s="66"/>
      <c r="X1284" s="66"/>
      <c r="Y1284" s="66"/>
      <c r="Z1284" s="66"/>
      <c r="AA1284" s="66"/>
    </row>
    <row r="1285" spans="1:27" s="65" customFormat="1">
      <c r="A1285" s="66"/>
      <c r="D1285" s="66"/>
      <c r="E1285" s="66"/>
      <c r="F1285" s="66"/>
      <c r="G1285" s="66"/>
      <c r="H1285" s="210"/>
      <c r="K1285" s="66"/>
      <c r="O1285" s="66"/>
      <c r="P1285" s="66"/>
      <c r="Q1285" s="66"/>
      <c r="R1285" s="66"/>
      <c r="S1285" s="66"/>
      <c r="T1285" s="111"/>
      <c r="U1285" s="66"/>
      <c r="V1285" s="66"/>
      <c r="W1285" s="66"/>
      <c r="X1285" s="66"/>
      <c r="Y1285" s="66"/>
      <c r="Z1285" s="66"/>
      <c r="AA1285" s="66"/>
    </row>
    <row r="1286" spans="1:27" s="65" customFormat="1">
      <c r="A1286" s="66"/>
      <c r="D1286" s="66"/>
      <c r="E1286" s="66"/>
      <c r="F1286" s="66"/>
      <c r="G1286" s="66"/>
      <c r="H1286" s="210"/>
      <c r="K1286" s="66"/>
      <c r="O1286" s="66"/>
      <c r="P1286" s="66"/>
      <c r="Q1286" s="66"/>
      <c r="R1286" s="66"/>
      <c r="S1286" s="66"/>
      <c r="T1286" s="111"/>
      <c r="U1286" s="66"/>
      <c r="V1286" s="66"/>
      <c r="W1286" s="66"/>
      <c r="X1286" s="66"/>
      <c r="Y1286" s="66"/>
      <c r="Z1286" s="66"/>
      <c r="AA1286" s="66"/>
    </row>
    <row r="1287" spans="1:27" s="65" customFormat="1">
      <c r="A1287" s="26"/>
      <c r="B1287"/>
      <c r="C1287"/>
      <c r="D1287" s="26"/>
      <c r="E1287" s="26"/>
      <c r="F1287" s="26"/>
      <c r="G1287" s="26"/>
      <c r="H1287" s="208"/>
      <c r="I1287"/>
      <c r="J1287"/>
      <c r="K1287" s="26"/>
      <c r="L1287"/>
      <c r="M1287"/>
      <c r="N1287"/>
      <c r="O1287" s="26"/>
      <c r="P1287" s="26"/>
      <c r="Q1287" s="26"/>
      <c r="R1287" s="26"/>
      <c r="S1287" s="26"/>
      <c r="T1287" s="98"/>
      <c r="U1287" s="26"/>
      <c r="V1287" s="26"/>
      <c r="W1287" s="26"/>
      <c r="X1287" s="26"/>
      <c r="Y1287" s="26"/>
      <c r="Z1287" s="26"/>
      <c r="AA1287" s="26"/>
    </row>
  </sheetData>
  <phoneticPr fontId="2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FFF393-BA9D-496B-B1CD-5954B70F2FA7}">
          <x14:formula1>
            <xm:f>Données!$A$2:$A$28</xm:f>
          </x14:formula1>
          <xm:sqref>X5 Y2:Y18 X16:X18 X20 X24 Y20:Y1286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6F57-EDB8-43BC-88AB-C864A2E458BF}">
  <sheetPr>
    <tabColor rgb="FF00B050"/>
  </sheetPr>
  <dimension ref="A1:K17"/>
  <sheetViews>
    <sheetView topLeftCell="C1" zoomScale="110" zoomScaleNormal="110" workbookViewId="0">
      <pane ySplit="1" topLeftCell="A3" activePane="bottomLeft" state="frozen"/>
      <selection pane="bottomLeft" activeCell="C14" sqref="C14"/>
    </sheetView>
  </sheetViews>
  <sheetFormatPr baseColWidth="10" defaultColWidth="9.1796875" defaultRowHeight="14.5"/>
  <cols>
    <col min="1" max="1" width="26.1796875" customWidth="1"/>
    <col min="2" max="2" width="26.7265625" customWidth="1"/>
    <col min="3" max="3" width="20.453125" customWidth="1"/>
    <col min="4" max="4" width="24.26953125" bestFit="1" customWidth="1"/>
    <col min="5" max="5" width="41" customWidth="1"/>
    <col min="6" max="6" width="29" customWidth="1"/>
    <col min="7" max="7" width="27.7265625" customWidth="1"/>
    <col min="8" max="8" width="19.54296875" customWidth="1"/>
    <col min="9" max="9" width="31.36328125" customWidth="1"/>
    <col min="11" max="11" width="11.26953125" customWidth="1"/>
  </cols>
  <sheetData>
    <row r="1" spans="1:11" s="1" customFormat="1" ht="41.15" customHeight="1">
      <c r="A1" s="233" t="s">
        <v>1489</v>
      </c>
      <c r="B1" s="234" t="s">
        <v>150</v>
      </c>
      <c r="C1" s="234" t="s">
        <v>151</v>
      </c>
      <c r="D1" s="235" t="s">
        <v>152</v>
      </c>
      <c r="E1" s="235" t="s">
        <v>153</v>
      </c>
      <c r="F1" s="234" t="s">
        <v>154</v>
      </c>
      <c r="G1" s="234" t="s">
        <v>155</v>
      </c>
      <c r="H1" s="234" t="s">
        <v>156</v>
      </c>
      <c r="I1" s="236" t="s">
        <v>157</v>
      </c>
    </row>
    <row r="2" spans="1:11" s="9" customFormat="1" ht="15" customHeight="1">
      <c r="A2" s="36">
        <v>45658</v>
      </c>
      <c r="B2" s="112">
        <v>392334852.85385197</v>
      </c>
      <c r="C2" s="112">
        <v>363674403</v>
      </c>
      <c r="D2" s="112">
        <v>23115565</v>
      </c>
      <c r="E2" s="104">
        <f t="shared" ref="E2:E13" si="0">D2/C2</f>
        <v>6.3561154728835834E-2</v>
      </c>
      <c r="F2" s="113">
        <f>5745+13.25</f>
        <v>5758.25</v>
      </c>
      <c r="G2" s="113">
        <f>20083110+32679</f>
        <v>20115789</v>
      </c>
      <c r="H2" s="159">
        <v>39373452</v>
      </c>
      <c r="I2" s="232">
        <v>209148994.3410559</v>
      </c>
      <c r="K2" s="142"/>
    </row>
    <row r="3" spans="1:11" s="9" customFormat="1" ht="15" customHeight="1">
      <c r="A3" s="36">
        <v>45689</v>
      </c>
      <c r="B3" s="112">
        <v>618980343.12593174</v>
      </c>
      <c r="C3" s="112">
        <v>100000000</v>
      </c>
      <c r="D3" s="112">
        <v>23221252</v>
      </c>
      <c r="E3" s="104">
        <f t="shared" si="0"/>
        <v>0.23221252000000001</v>
      </c>
      <c r="F3" s="113">
        <v>3979</v>
      </c>
      <c r="G3" s="113">
        <v>15091468</v>
      </c>
      <c r="H3" s="159">
        <v>15269472</v>
      </c>
      <c r="I3" s="232">
        <v>217369707.73064807</v>
      </c>
      <c r="K3" s="142"/>
    </row>
    <row r="4" spans="1:11" s="9" customFormat="1" ht="15" customHeight="1">
      <c r="A4" s="36">
        <v>45717</v>
      </c>
      <c r="B4" s="112">
        <v>392334852.85385197</v>
      </c>
      <c r="C4" s="112">
        <v>120000000</v>
      </c>
      <c r="D4" s="112">
        <v>24466080</v>
      </c>
      <c r="E4" s="104">
        <f t="shared" si="0"/>
        <v>0.20388400000000001</v>
      </c>
      <c r="F4" s="113">
        <v>3190</v>
      </c>
      <c r="G4" s="113">
        <v>11264199</v>
      </c>
      <c r="H4" s="159">
        <v>6908219</v>
      </c>
      <c r="I4" s="232">
        <v>246632933.7978</v>
      </c>
      <c r="K4" s="142"/>
    </row>
    <row r="5" spans="1:11" s="9" customFormat="1" ht="15" customHeight="1">
      <c r="A5" s="36">
        <v>45748</v>
      </c>
      <c r="B5" s="113">
        <v>880365294.92753172</v>
      </c>
      <c r="C5" s="113">
        <v>120000000</v>
      </c>
      <c r="D5" s="113">
        <v>47985946</v>
      </c>
      <c r="E5" s="104">
        <f t="shared" si="0"/>
        <v>0.39988288333333333</v>
      </c>
      <c r="F5" s="113">
        <v>2024</v>
      </c>
      <c r="G5" s="113">
        <v>7554180</v>
      </c>
      <c r="H5" s="128">
        <v>7406484</v>
      </c>
      <c r="I5" s="232">
        <v>258592924.13974777</v>
      </c>
      <c r="K5" s="142"/>
    </row>
    <row r="6" spans="1:11" s="9" customFormat="1" ht="15" customHeight="1">
      <c r="A6" s="36">
        <v>45778</v>
      </c>
      <c r="B6" s="113">
        <v>392334852.8538518</v>
      </c>
      <c r="C6" s="113">
        <v>160000000</v>
      </c>
      <c r="D6" s="113">
        <v>22499527</v>
      </c>
      <c r="E6" s="104">
        <f t="shared" si="0"/>
        <v>0.14062204375000001</v>
      </c>
      <c r="F6" s="113">
        <v>1809</v>
      </c>
      <c r="G6" s="113">
        <v>7545678</v>
      </c>
      <c r="H6" s="128">
        <v>6458136</v>
      </c>
      <c r="I6" s="232">
        <v>260481248.77339396</v>
      </c>
      <c r="K6" s="142"/>
    </row>
    <row r="7" spans="1:11" s="9" customFormat="1" ht="15" customHeight="1">
      <c r="A7" s="36">
        <v>45809</v>
      </c>
      <c r="B7" s="113">
        <v>392334852.8538518</v>
      </c>
      <c r="C7" s="113">
        <v>122000000</v>
      </c>
      <c r="D7" s="113">
        <v>28867335</v>
      </c>
      <c r="E7" s="104">
        <f t="shared" si="0"/>
        <v>0.23661750000000001</v>
      </c>
      <c r="F7" s="113">
        <v>1486</v>
      </c>
      <c r="G7" s="113">
        <v>5417134</v>
      </c>
      <c r="H7" s="128">
        <v>22464186</v>
      </c>
      <c r="I7" s="232">
        <v>260481248.77339396</v>
      </c>
    </row>
    <row r="8" spans="1:11" s="9" customFormat="1" ht="15" customHeight="1">
      <c r="A8" s="36">
        <v>45839</v>
      </c>
      <c r="B8" s="113">
        <v>392334852.8538518</v>
      </c>
      <c r="C8" s="113">
        <v>150000000</v>
      </c>
      <c r="D8" s="113">
        <v>22845597</v>
      </c>
      <c r="E8" s="104">
        <f t="shared" si="0"/>
        <v>0.15230398000000001</v>
      </c>
      <c r="F8" s="113">
        <v>891</v>
      </c>
      <c r="G8" s="113">
        <v>2850920</v>
      </c>
      <c r="H8" s="128">
        <v>43445662</v>
      </c>
      <c r="I8" s="232">
        <v>240157236.44464204</v>
      </c>
    </row>
    <row r="9" spans="1:11" s="9" customFormat="1" ht="15" customHeight="1">
      <c r="A9" s="36">
        <v>45870</v>
      </c>
      <c r="B9" s="113">
        <v>392334852.8538518</v>
      </c>
      <c r="C9" s="113">
        <v>120000000</v>
      </c>
      <c r="D9" s="113">
        <v>23256262</v>
      </c>
      <c r="E9" s="104">
        <f t="shared" si="0"/>
        <v>0.19380218333333332</v>
      </c>
      <c r="F9" s="113">
        <v>1251</v>
      </c>
      <c r="G9" s="113">
        <v>4375402</v>
      </c>
      <c r="H9" s="128">
        <v>56310440</v>
      </c>
      <c r="I9" s="232">
        <v>195064514.63059005</v>
      </c>
    </row>
    <row r="10" spans="1:11" s="9" customFormat="1" ht="15" customHeight="1">
      <c r="A10" s="36">
        <v>45901</v>
      </c>
      <c r="B10" s="113">
        <v>392334852.8538518</v>
      </c>
      <c r="C10" s="113">
        <v>155328659</v>
      </c>
      <c r="D10" s="113">
        <v>21142855</v>
      </c>
      <c r="E10" s="104">
        <f t="shared" si="0"/>
        <v>0.13611689649622224</v>
      </c>
      <c r="F10" s="113">
        <v>1259</v>
      </c>
      <c r="G10" s="113">
        <v>4387068</v>
      </c>
      <c r="H10" s="128">
        <v>41108779</v>
      </c>
      <c r="I10" s="232">
        <v>183160705.71323803</v>
      </c>
    </row>
    <row r="11" spans="1:11" s="9" customFormat="1" ht="15" customHeight="1">
      <c r="A11" s="36">
        <v>45931</v>
      </c>
      <c r="B11" s="113">
        <v>392334852.8538518</v>
      </c>
      <c r="C11" s="113">
        <v>121346980</v>
      </c>
      <c r="D11" s="113">
        <v>26157788</v>
      </c>
      <c r="E11" s="104">
        <f t="shared" si="0"/>
        <v>0.21556192004119099</v>
      </c>
      <c r="F11" s="128">
        <v>1286</v>
      </c>
      <c r="G11" s="128">
        <v>4889998</v>
      </c>
      <c r="H11" s="128">
        <v>28619024</v>
      </c>
      <c r="I11" s="232">
        <v>163250101.39908808</v>
      </c>
      <c r="K11" s="142"/>
    </row>
    <row r="12" spans="1:11" s="9" customFormat="1" ht="15" customHeight="1">
      <c r="A12" s="36">
        <v>45962</v>
      </c>
      <c r="B12" s="113">
        <v>392334852.8538518</v>
      </c>
      <c r="C12" s="113">
        <v>122780907</v>
      </c>
      <c r="D12" s="113">
        <v>22729412</v>
      </c>
      <c r="E12" s="104">
        <f t="shared" si="0"/>
        <v>0.18512171440466718</v>
      </c>
      <c r="F12" s="113">
        <v>1102</v>
      </c>
      <c r="G12" s="113">
        <v>4082985</v>
      </c>
      <c r="H12" s="113">
        <v>63800981</v>
      </c>
      <c r="I12" s="232">
        <v>129559381.46573396</v>
      </c>
    </row>
    <row r="13" spans="1:11" s="9" customFormat="1" ht="15" customHeight="1" thickBot="1">
      <c r="A13" s="39">
        <v>45992</v>
      </c>
      <c r="B13" s="189">
        <v>772113400.99187136</v>
      </c>
      <c r="C13" s="113">
        <v>322799990</v>
      </c>
      <c r="D13" s="113">
        <v>40089855</v>
      </c>
      <c r="E13" s="104">
        <f t="shared" si="0"/>
        <v>0.12419410236041209</v>
      </c>
      <c r="F13" s="113">
        <v>1230</v>
      </c>
      <c r="G13" s="113">
        <v>4407272</v>
      </c>
      <c r="H13" s="113">
        <v>51083689</v>
      </c>
      <c r="I13" s="232">
        <v>87190700.381399959</v>
      </c>
    </row>
    <row r="14" spans="1:11" s="24" customFormat="1" ht="23.25" customHeight="1">
      <c r="A14" s="237" t="s">
        <v>4</v>
      </c>
      <c r="B14" s="238">
        <v>5802472714.7300005</v>
      </c>
      <c r="C14" s="238">
        <f>SUM(C2:C13)</f>
        <v>1977930939</v>
      </c>
      <c r="D14" s="238">
        <f>SUM(D2:D13)</f>
        <v>326377474</v>
      </c>
      <c r="E14" s="239"/>
      <c r="F14" s="239"/>
      <c r="G14" s="239"/>
      <c r="H14" s="240">
        <f>SUM(H2:H13)</f>
        <v>382248524</v>
      </c>
      <c r="I14" s="241">
        <f>SUM(I2:I13)</f>
        <v>2451089697.5907316</v>
      </c>
    </row>
    <row r="17" spans="4:9">
      <c r="D17" s="141"/>
      <c r="I17" s="141"/>
    </row>
  </sheetData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6721-77F9-4E8B-85ED-15F316191060}">
  <sheetPr>
    <tabColor rgb="FFFFC000"/>
  </sheetPr>
  <dimension ref="A1:Q17"/>
  <sheetViews>
    <sheetView topLeftCell="A7" zoomScale="110" zoomScaleNormal="110" workbookViewId="0">
      <pane xSplit="1" topLeftCell="B1" activePane="topRight" state="frozen"/>
      <selection activeCell="J23" sqref="J23"/>
      <selection pane="topRight" activeCell="D10" sqref="D10"/>
    </sheetView>
  </sheetViews>
  <sheetFormatPr baseColWidth="10" defaultColWidth="9.1796875" defaultRowHeight="14.5"/>
  <cols>
    <col min="1" max="1" width="35" customWidth="1"/>
    <col min="2" max="2" width="24.7265625" customWidth="1"/>
    <col min="3" max="3" width="23.1796875" customWidth="1"/>
    <col min="4" max="4" width="22.1796875" customWidth="1"/>
    <col min="5" max="5" width="22.453125" customWidth="1"/>
    <col min="6" max="6" width="20" customWidth="1"/>
    <col min="7" max="7" width="17.54296875" customWidth="1"/>
    <col min="10" max="10" width="22.81640625" customWidth="1"/>
    <col min="11" max="12" width="9.1796875" customWidth="1"/>
    <col min="13" max="13" width="14.1796875" customWidth="1"/>
    <col min="14" max="14" width="24.26953125" bestFit="1" customWidth="1"/>
  </cols>
  <sheetData>
    <row r="1" spans="1:17" s="27" customFormat="1" ht="19" customHeight="1" thickBot="1">
      <c r="A1" s="242" t="s">
        <v>1486</v>
      </c>
      <c r="B1" s="193" t="s">
        <v>1487</v>
      </c>
      <c r="C1" s="193" t="s">
        <v>1488</v>
      </c>
      <c r="D1" s="193" t="s">
        <v>1491</v>
      </c>
      <c r="E1" s="193" t="s">
        <v>1492</v>
      </c>
      <c r="F1" s="193" t="s">
        <v>1493</v>
      </c>
      <c r="G1" s="193" t="s">
        <v>1494</v>
      </c>
    </row>
    <row r="2" spans="1:17" s="1" customFormat="1" ht="41.15" customHeight="1" thickBot="1">
      <c r="A2" s="242"/>
      <c r="B2" s="193" t="s">
        <v>5</v>
      </c>
      <c r="C2" s="193"/>
      <c r="D2" s="193"/>
      <c r="E2" s="193"/>
      <c r="F2" s="193"/>
      <c r="G2" s="193"/>
    </row>
    <row r="3" spans="1:17" s="1" customFormat="1" ht="28" customHeight="1">
      <c r="A3" s="243" t="s">
        <v>1489</v>
      </c>
      <c r="B3" s="194" t="s">
        <v>158</v>
      </c>
      <c r="C3" s="194" t="s">
        <v>159</v>
      </c>
      <c r="D3" s="196" t="s">
        <v>160</v>
      </c>
      <c r="E3" s="194" t="s">
        <v>161</v>
      </c>
      <c r="F3" s="198" t="s">
        <v>162</v>
      </c>
      <c r="G3" s="191" t="s">
        <v>163</v>
      </c>
      <c r="J3" s="150"/>
      <c r="K3" s="9"/>
      <c r="L3" s="9"/>
    </row>
    <row r="4" spans="1:17" s="9" customFormat="1" ht="15" customHeight="1" thickBot="1">
      <c r="A4" s="244"/>
      <c r="B4" s="195"/>
      <c r="C4" s="195"/>
      <c r="D4" s="197"/>
      <c r="E4" s="195"/>
      <c r="F4" s="199"/>
      <c r="G4" s="192"/>
      <c r="J4" s="1"/>
      <c r="K4" s="151"/>
      <c r="L4" s="151"/>
      <c r="N4" s="150"/>
      <c r="Q4" s="1"/>
    </row>
    <row r="5" spans="1:17" s="9" customFormat="1" ht="15" customHeight="1">
      <c r="A5" s="245">
        <v>45658</v>
      </c>
      <c r="B5" s="136">
        <v>7222</v>
      </c>
      <c r="C5" s="136">
        <v>510</v>
      </c>
      <c r="D5" s="136">
        <v>755</v>
      </c>
      <c r="E5" s="137">
        <f>B5-C5+D5</f>
        <v>7467</v>
      </c>
      <c r="F5" s="136">
        <f>(23*8)+168</f>
        <v>352</v>
      </c>
      <c r="G5" s="116">
        <f>F5/(327*8*21)</f>
        <v>6.4074559487403522E-3</v>
      </c>
      <c r="J5" s="152"/>
      <c r="K5" s="151"/>
      <c r="L5" s="151"/>
      <c r="N5" s="1"/>
      <c r="O5" s="151"/>
      <c r="P5" s="151"/>
    </row>
    <row r="6" spans="1:17" s="9" customFormat="1" ht="15" customHeight="1">
      <c r="A6" s="246">
        <v>45689</v>
      </c>
      <c r="B6" s="115">
        <v>7467</v>
      </c>
      <c r="C6" s="115">
        <v>388</v>
      </c>
      <c r="D6" s="115">
        <f>2.5*310</f>
        <v>775</v>
      </c>
      <c r="E6" s="8">
        <f>B6-C6+D6</f>
        <v>7854</v>
      </c>
      <c r="F6" s="135">
        <f>43*8</f>
        <v>344</v>
      </c>
      <c r="G6" s="138">
        <f>F6/(325*8*20)</f>
        <v>6.615384615384615E-3</v>
      </c>
      <c r="J6" s="152"/>
      <c r="K6" s="151"/>
      <c r="L6" s="151"/>
      <c r="N6" s="152"/>
      <c r="O6" s="151"/>
      <c r="P6" s="151"/>
    </row>
    <row r="7" spans="1:17" s="9" customFormat="1" ht="15" customHeight="1">
      <c r="A7" s="246">
        <v>45717</v>
      </c>
      <c r="B7" s="115">
        <v>7854</v>
      </c>
      <c r="C7" s="115">
        <v>344.75</v>
      </c>
      <c r="D7" s="115">
        <f>2.5*315</f>
        <v>787.5</v>
      </c>
      <c r="E7" s="8">
        <f t="shared" ref="E7:E16" si="0">B7-C7+D7</f>
        <v>8296.75</v>
      </c>
      <c r="F7" s="135">
        <f>(14+34.4+11)*8</f>
        <v>475.2</v>
      </c>
      <c r="G7" s="138">
        <f>F7/(356*8*20)</f>
        <v>8.3426966292134835E-3</v>
      </c>
      <c r="J7" s="152"/>
      <c r="K7" s="151"/>
      <c r="L7" s="151"/>
      <c r="N7" s="152"/>
      <c r="O7" s="151"/>
      <c r="P7" s="151"/>
    </row>
    <row r="8" spans="1:17" s="9" customFormat="1" ht="15" customHeight="1">
      <c r="A8" s="246">
        <v>45748</v>
      </c>
      <c r="B8" s="115">
        <v>8296.75</v>
      </c>
      <c r="C8" s="115">
        <v>350.5</v>
      </c>
      <c r="D8" s="115">
        <f>2.5*320</f>
        <v>800</v>
      </c>
      <c r="E8" s="8">
        <f>B8-C8+D8</f>
        <v>8746.25</v>
      </c>
      <c r="F8" s="135">
        <v>912</v>
      </c>
      <c r="G8" s="138">
        <f>F8/(350*8*20)</f>
        <v>1.6285714285714285E-2</v>
      </c>
      <c r="J8" s="152"/>
      <c r="K8" s="151"/>
      <c r="L8" s="151"/>
      <c r="N8" s="152"/>
      <c r="O8" s="151"/>
      <c r="P8" s="151"/>
    </row>
    <row r="9" spans="1:17" s="9" customFormat="1" ht="15" customHeight="1">
      <c r="A9" s="246">
        <v>45778</v>
      </c>
      <c r="B9" s="8">
        <v>8746.25</v>
      </c>
      <c r="C9" s="115">
        <v>409.5</v>
      </c>
      <c r="D9" s="115">
        <f>2.5*322</f>
        <v>805</v>
      </c>
      <c r="E9" s="8">
        <f>B9-C9+D9</f>
        <v>9141.75</v>
      </c>
      <c r="F9" s="135">
        <v>184</v>
      </c>
      <c r="G9" s="138">
        <f>F9/(349*8*21)</f>
        <v>3.1382180379315051E-3</v>
      </c>
      <c r="J9" s="152"/>
      <c r="K9" s="151"/>
      <c r="L9" s="151"/>
      <c r="N9" s="152"/>
      <c r="O9" s="151"/>
      <c r="P9" s="151"/>
    </row>
    <row r="10" spans="1:17" s="9" customFormat="1" ht="15" customHeight="1">
      <c r="A10" s="246">
        <v>45809</v>
      </c>
      <c r="B10" s="115">
        <v>9141.75</v>
      </c>
      <c r="C10" s="115">
        <v>1226.75</v>
      </c>
      <c r="D10" s="115">
        <f>2.5*318</f>
        <v>795</v>
      </c>
      <c r="E10" s="8">
        <f>B10-C10+D10</f>
        <v>8710</v>
      </c>
      <c r="F10" s="135">
        <v>664</v>
      </c>
      <c r="G10" s="138">
        <f>F10/(344*8*21)</f>
        <v>1.1489479512735327E-2</v>
      </c>
      <c r="J10" s="152"/>
      <c r="K10" s="151"/>
      <c r="L10" s="151"/>
      <c r="N10" s="152"/>
      <c r="O10" s="151"/>
      <c r="P10" s="151"/>
    </row>
    <row r="11" spans="1:17" s="9" customFormat="1" ht="15" customHeight="1">
      <c r="A11" s="246">
        <v>45839</v>
      </c>
      <c r="B11" s="8">
        <v>8710</v>
      </c>
      <c r="C11" s="115">
        <v>1768.5</v>
      </c>
      <c r="D11" s="115">
        <f>2.5*325</f>
        <v>812.5</v>
      </c>
      <c r="E11" s="8">
        <f t="shared" si="0"/>
        <v>7754</v>
      </c>
      <c r="F11" s="135">
        <v>632</v>
      </c>
      <c r="G11" s="138">
        <f>F11/(344*8*23)</f>
        <v>9.9848331648129431E-3</v>
      </c>
      <c r="J11" s="152"/>
      <c r="K11" s="151"/>
      <c r="L11" s="151"/>
      <c r="N11" s="152"/>
      <c r="O11" s="151"/>
      <c r="P11" s="151"/>
    </row>
    <row r="12" spans="1:17" s="9" customFormat="1" ht="15" customHeight="1">
      <c r="A12" s="246">
        <v>45870</v>
      </c>
      <c r="B12" s="115">
        <v>7754</v>
      </c>
      <c r="C12" s="115">
        <v>1818.5</v>
      </c>
      <c r="D12" s="115">
        <f>2.5*328</f>
        <v>820</v>
      </c>
      <c r="E12" s="8">
        <f>B12-C12+D12</f>
        <v>6755.5</v>
      </c>
      <c r="F12" s="135">
        <v>296</v>
      </c>
      <c r="G12" s="138">
        <f>F12/(347*8*21)</f>
        <v>5.0775353369013308E-3</v>
      </c>
      <c r="J12" s="152"/>
      <c r="K12" s="151"/>
      <c r="L12" s="151"/>
      <c r="N12" s="152"/>
      <c r="O12" s="151"/>
      <c r="P12" s="151"/>
    </row>
    <row r="13" spans="1:17" s="9" customFormat="1" ht="15" customHeight="1">
      <c r="A13" s="246">
        <v>45901</v>
      </c>
      <c r="B13" s="115">
        <v>6755.5</v>
      </c>
      <c r="C13" s="115">
        <v>1325.5</v>
      </c>
      <c r="D13" s="115">
        <f>2.5*326</f>
        <v>815</v>
      </c>
      <c r="E13" s="8">
        <f t="shared" si="0"/>
        <v>6245</v>
      </c>
      <c r="F13" s="135">
        <v>304</v>
      </c>
      <c r="G13" s="138">
        <v>6.1191626409017709E-3</v>
      </c>
      <c r="J13" s="152"/>
      <c r="K13" s="151"/>
      <c r="L13" s="151"/>
      <c r="N13" s="152"/>
      <c r="O13" s="151"/>
      <c r="P13" s="151"/>
    </row>
    <row r="14" spans="1:17" s="9" customFormat="1" ht="15" customHeight="1">
      <c r="A14" s="246">
        <v>45931</v>
      </c>
      <c r="B14" s="8">
        <v>6245</v>
      </c>
      <c r="C14" s="115">
        <v>1765</v>
      </c>
      <c r="D14" s="115">
        <f>2.5*327</f>
        <v>817.5</v>
      </c>
      <c r="E14" s="8">
        <f>B14-C14+D14</f>
        <v>5297.5</v>
      </c>
      <c r="F14" s="135">
        <f>L6</f>
        <v>0</v>
      </c>
      <c r="G14" s="138">
        <f>F14/(339*8*23)</f>
        <v>0</v>
      </c>
    </row>
    <row r="15" spans="1:17" s="9" customFormat="1" ht="15" customHeight="1">
      <c r="A15" s="246">
        <v>45962</v>
      </c>
      <c r="B15" s="115">
        <v>5297.5</v>
      </c>
      <c r="C15" s="115">
        <v>2165</v>
      </c>
      <c r="D15" s="115">
        <f>2.5*330</f>
        <v>825</v>
      </c>
      <c r="E15" s="8">
        <f>B15-C15+D15</f>
        <v>3957.5</v>
      </c>
      <c r="F15" s="135">
        <f>888</f>
        <v>888</v>
      </c>
      <c r="G15" s="138">
        <f>F15/(337*8*20)</f>
        <v>1.6468842729970328E-2</v>
      </c>
      <c r="J15" s="24"/>
      <c r="K15" s="24"/>
      <c r="L15" s="24"/>
    </row>
    <row r="16" spans="1:17" s="24" customFormat="1" ht="23.25" customHeight="1" thickBot="1">
      <c r="A16" s="247">
        <v>45992</v>
      </c>
      <c r="B16" s="190">
        <v>3957.5</v>
      </c>
      <c r="C16" s="190">
        <v>1839.76</v>
      </c>
      <c r="D16" s="115">
        <f>2.5*331</f>
        <v>827.5</v>
      </c>
      <c r="E16" s="139">
        <f t="shared" si="0"/>
        <v>2945.24</v>
      </c>
      <c r="F16" s="140">
        <v>868</v>
      </c>
      <c r="G16" s="138">
        <f>F16/(338*8*22)</f>
        <v>1.4591178052716515E-2</v>
      </c>
    </row>
    <row r="17" spans="1:7">
      <c r="A17" s="248" t="s">
        <v>4</v>
      </c>
      <c r="B17" s="249">
        <f>SUM(B5:B16)</f>
        <v>87447.25</v>
      </c>
      <c r="C17" s="250">
        <f>SUM(C5:C16)</f>
        <v>13911.76</v>
      </c>
      <c r="D17" s="250"/>
      <c r="E17" s="250">
        <f>SUM(E5:E16)</f>
        <v>83170.490000000005</v>
      </c>
      <c r="F17" s="251"/>
      <c r="G17" s="252">
        <f>SUM(G5:G16)</f>
        <v>0.10452050095502247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91CDF-BB36-4009-AE9C-5449B2256D24}">
  <sheetPr>
    <tabColor theme="6" tint="0.79998168889431442"/>
  </sheetPr>
  <dimension ref="A1:J14"/>
  <sheetViews>
    <sheetView showGridLines="0" workbookViewId="0">
      <pane ySplit="1" topLeftCell="A2" activePane="bottomLeft" state="frozen"/>
      <selection pane="bottomLeft" activeCell="D8" sqref="D8"/>
    </sheetView>
  </sheetViews>
  <sheetFormatPr baseColWidth="10" defaultRowHeight="14.5"/>
  <cols>
    <col min="1" max="1" width="15.81640625" style="35" customWidth="1"/>
    <col min="2" max="2" width="23.453125" customWidth="1"/>
    <col min="3" max="3" width="20.54296875" customWidth="1"/>
    <col min="4" max="4" width="31.81640625" customWidth="1"/>
    <col min="5" max="5" width="32.1796875" customWidth="1"/>
    <col min="6" max="6" width="31.81640625" customWidth="1"/>
    <col min="7" max="7" width="32" customWidth="1"/>
    <col min="8" max="8" width="41.81640625" customWidth="1"/>
    <col min="9" max="9" width="34.81640625" customWidth="1"/>
    <col min="10" max="10" width="20.54296875" customWidth="1"/>
    <col min="257" max="257" width="15.81640625" customWidth="1"/>
    <col min="258" max="266" width="20.54296875" customWidth="1"/>
    <col min="513" max="513" width="15.81640625" customWidth="1"/>
    <col min="514" max="522" width="20.54296875" customWidth="1"/>
    <col min="769" max="769" width="15.81640625" customWidth="1"/>
    <col min="770" max="778" width="20.54296875" customWidth="1"/>
    <col min="1025" max="1025" width="15.81640625" customWidth="1"/>
    <col min="1026" max="1034" width="20.54296875" customWidth="1"/>
    <col min="1281" max="1281" width="15.81640625" customWidth="1"/>
    <col min="1282" max="1290" width="20.54296875" customWidth="1"/>
    <col min="1537" max="1537" width="15.81640625" customWidth="1"/>
    <col min="1538" max="1546" width="20.54296875" customWidth="1"/>
    <col min="1793" max="1793" width="15.81640625" customWidth="1"/>
    <col min="1794" max="1802" width="20.54296875" customWidth="1"/>
    <col min="2049" max="2049" width="15.81640625" customWidth="1"/>
    <col min="2050" max="2058" width="20.54296875" customWidth="1"/>
    <col min="2305" max="2305" width="15.81640625" customWidth="1"/>
    <col min="2306" max="2314" width="20.54296875" customWidth="1"/>
    <col min="2561" max="2561" width="15.81640625" customWidth="1"/>
    <col min="2562" max="2570" width="20.54296875" customWidth="1"/>
    <col min="2817" max="2817" width="15.81640625" customWidth="1"/>
    <col min="2818" max="2826" width="20.54296875" customWidth="1"/>
    <col min="3073" max="3073" width="15.81640625" customWidth="1"/>
    <col min="3074" max="3082" width="20.54296875" customWidth="1"/>
    <col min="3329" max="3329" width="15.81640625" customWidth="1"/>
    <col min="3330" max="3338" width="20.54296875" customWidth="1"/>
    <col min="3585" max="3585" width="15.81640625" customWidth="1"/>
    <col min="3586" max="3594" width="20.54296875" customWidth="1"/>
    <col min="3841" max="3841" width="15.81640625" customWidth="1"/>
    <col min="3842" max="3850" width="20.54296875" customWidth="1"/>
    <col min="4097" max="4097" width="15.81640625" customWidth="1"/>
    <col min="4098" max="4106" width="20.54296875" customWidth="1"/>
    <col min="4353" max="4353" width="15.81640625" customWidth="1"/>
    <col min="4354" max="4362" width="20.54296875" customWidth="1"/>
    <col min="4609" max="4609" width="15.81640625" customWidth="1"/>
    <col min="4610" max="4618" width="20.54296875" customWidth="1"/>
    <col min="4865" max="4865" width="15.81640625" customWidth="1"/>
    <col min="4866" max="4874" width="20.54296875" customWidth="1"/>
    <col min="5121" max="5121" width="15.81640625" customWidth="1"/>
    <col min="5122" max="5130" width="20.54296875" customWidth="1"/>
    <col min="5377" max="5377" width="15.81640625" customWidth="1"/>
    <col min="5378" max="5386" width="20.54296875" customWidth="1"/>
    <col min="5633" max="5633" width="15.81640625" customWidth="1"/>
    <col min="5634" max="5642" width="20.54296875" customWidth="1"/>
    <col min="5889" max="5889" width="15.81640625" customWidth="1"/>
    <col min="5890" max="5898" width="20.54296875" customWidth="1"/>
    <col min="6145" max="6145" width="15.81640625" customWidth="1"/>
    <col min="6146" max="6154" width="20.54296875" customWidth="1"/>
    <col min="6401" max="6401" width="15.81640625" customWidth="1"/>
    <col min="6402" max="6410" width="20.54296875" customWidth="1"/>
    <col min="6657" max="6657" width="15.81640625" customWidth="1"/>
    <col min="6658" max="6666" width="20.54296875" customWidth="1"/>
    <col min="6913" max="6913" width="15.81640625" customWidth="1"/>
    <col min="6914" max="6922" width="20.54296875" customWidth="1"/>
    <col min="7169" max="7169" width="15.81640625" customWidth="1"/>
    <col min="7170" max="7178" width="20.54296875" customWidth="1"/>
    <col min="7425" max="7425" width="15.81640625" customWidth="1"/>
    <col min="7426" max="7434" width="20.54296875" customWidth="1"/>
    <col min="7681" max="7681" width="15.81640625" customWidth="1"/>
    <col min="7682" max="7690" width="20.54296875" customWidth="1"/>
    <col min="7937" max="7937" width="15.81640625" customWidth="1"/>
    <col min="7938" max="7946" width="20.54296875" customWidth="1"/>
    <col min="8193" max="8193" width="15.81640625" customWidth="1"/>
    <col min="8194" max="8202" width="20.54296875" customWidth="1"/>
    <col min="8449" max="8449" width="15.81640625" customWidth="1"/>
    <col min="8450" max="8458" width="20.54296875" customWidth="1"/>
    <col min="8705" max="8705" width="15.81640625" customWidth="1"/>
    <col min="8706" max="8714" width="20.54296875" customWidth="1"/>
    <col min="8961" max="8961" width="15.81640625" customWidth="1"/>
    <col min="8962" max="8970" width="20.54296875" customWidth="1"/>
    <col min="9217" max="9217" width="15.81640625" customWidth="1"/>
    <col min="9218" max="9226" width="20.54296875" customWidth="1"/>
    <col min="9473" max="9473" width="15.81640625" customWidth="1"/>
    <col min="9474" max="9482" width="20.54296875" customWidth="1"/>
    <col min="9729" max="9729" width="15.81640625" customWidth="1"/>
    <col min="9730" max="9738" width="20.54296875" customWidth="1"/>
    <col min="9985" max="9985" width="15.81640625" customWidth="1"/>
    <col min="9986" max="9994" width="20.54296875" customWidth="1"/>
    <col min="10241" max="10241" width="15.81640625" customWidth="1"/>
    <col min="10242" max="10250" width="20.54296875" customWidth="1"/>
    <col min="10497" max="10497" width="15.81640625" customWidth="1"/>
    <col min="10498" max="10506" width="20.54296875" customWidth="1"/>
    <col min="10753" max="10753" width="15.81640625" customWidth="1"/>
    <col min="10754" max="10762" width="20.54296875" customWidth="1"/>
    <col min="11009" max="11009" width="15.81640625" customWidth="1"/>
    <col min="11010" max="11018" width="20.54296875" customWidth="1"/>
    <col min="11265" max="11265" width="15.81640625" customWidth="1"/>
    <col min="11266" max="11274" width="20.54296875" customWidth="1"/>
    <col min="11521" max="11521" width="15.81640625" customWidth="1"/>
    <col min="11522" max="11530" width="20.54296875" customWidth="1"/>
    <col min="11777" max="11777" width="15.81640625" customWidth="1"/>
    <col min="11778" max="11786" width="20.54296875" customWidth="1"/>
    <col min="12033" max="12033" width="15.81640625" customWidth="1"/>
    <col min="12034" max="12042" width="20.54296875" customWidth="1"/>
    <col min="12289" max="12289" width="15.81640625" customWidth="1"/>
    <col min="12290" max="12298" width="20.54296875" customWidth="1"/>
    <col min="12545" max="12545" width="15.81640625" customWidth="1"/>
    <col min="12546" max="12554" width="20.54296875" customWidth="1"/>
    <col min="12801" max="12801" width="15.81640625" customWidth="1"/>
    <col min="12802" max="12810" width="20.54296875" customWidth="1"/>
    <col min="13057" max="13057" width="15.81640625" customWidth="1"/>
    <col min="13058" max="13066" width="20.54296875" customWidth="1"/>
    <col min="13313" max="13313" width="15.81640625" customWidth="1"/>
    <col min="13314" max="13322" width="20.54296875" customWidth="1"/>
    <col min="13569" max="13569" width="15.81640625" customWidth="1"/>
    <col min="13570" max="13578" width="20.54296875" customWidth="1"/>
    <col min="13825" max="13825" width="15.81640625" customWidth="1"/>
    <col min="13826" max="13834" width="20.54296875" customWidth="1"/>
    <col min="14081" max="14081" width="15.81640625" customWidth="1"/>
    <col min="14082" max="14090" width="20.54296875" customWidth="1"/>
    <col min="14337" max="14337" width="15.81640625" customWidth="1"/>
    <col min="14338" max="14346" width="20.54296875" customWidth="1"/>
    <col min="14593" max="14593" width="15.81640625" customWidth="1"/>
    <col min="14594" max="14602" width="20.54296875" customWidth="1"/>
    <col min="14849" max="14849" width="15.81640625" customWidth="1"/>
    <col min="14850" max="14858" width="20.54296875" customWidth="1"/>
    <col min="15105" max="15105" width="15.81640625" customWidth="1"/>
    <col min="15106" max="15114" width="20.54296875" customWidth="1"/>
    <col min="15361" max="15361" width="15.81640625" customWidth="1"/>
    <col min="15362" max="15370" width="20.54296875" customWidth="1"/>
    <col min="15617" max="15617" width="15.81640625" customWidth="1"/>
    <col min="15618" max="15626" width="20.54296875" customWidth="1"/>
    <col min="15873" max="15873" width="15.81640625" customWidth="1"/>
    <col min="15874" max="15882" width="20.54296875" customWidth="1"/>
    <col min="16129" max="16129" width="15.81640625" customWidth="1"/>
    <col min="16130" max="16138" width="20.54296875" customWidth="1"/>
  </cols>
  <sheetData>
    <row r="1" spans="1:10">
      <c r="A1" s="35" t="s">
        <v>1489</v>
      </c>
      <c r="B1" s="42" t="s">
        <v>37</v>
      </c>
      <c r="C1" s="42" t="s">
        <v>38</v>
      </c>
      <c r="D1" s="43" t="s">
        <v>39</v>
      </c>
      <c r="E1" s="43" t="s">
        <v>58</v>
      </c>
      <c r="F1" s="43" t="s">
        <v>59</v>
      </c>
      <c r="G1" s="61" t="s">
        <v>69</v>
      </c>
      <c r="H1" s="62" t="s">
        <v>60</v>
      </c>
      <c r="I1" s="44" t="s">
        <v>40</v>
      </c>
      <c r="J1" s="253" t="s">
        <v>119</v>
      </c>
    </row>
    <row r="2" spans="1:10">
      <c r="A2" s="41">
        <v>45658</v>
      </c>
      <c r="B2" s="45">
        <v>4</v>
      </c>
      <c r="C2" s="45">
        <v>1</v>
      </c>
      <c r="D2" s="45"/>
      <c r="E2" s="45"/>
      <c r="F2" s="45"/>
      <c r="G2" s="45"/>
      <c r="H2" s="68">
        <f>E2/$D$14</f>
        <v>0</v>
      </c>
      <c r="I2" s="45"/>
      <c r="J2" s="223"/>
    </row>
    <row r="3" spans="1:10">
      <c r="A3" s="41">
        <v>45689</v>
      </c>
      <c r="B3" s="45">
        <v>4</v>
      </c>
      <c r="C3" s="45">
        <v>1</v>
      </c>
      <c r="D3" s="45"/>
      <c r="E3" s="45"/>
      <c r="F3" s="45"/>
      <c r="G3" s="45"/>
      <c r="H3" s="68">
        <f>(E2+E3)/$D$14</f>
        <v>0</v>
      </c>
      <c r="I3" s="45"/>
      <c r="J3" s="223"/>
    </row>
    <row r="4" spans="1:10">
      <c r="A4" s="41">
        <v>45717</v>
      </c>
      <c r="B4" s="45">
        <v>4</v>
      </c>
      <c r="C4" s="45">
        <v>1</v>
      </c>
      <c r="D4" s="45"/>
      <c r="E4" s="45"/>
      <c r="F4" s="45"/>
      <c r="G4" s="45"/>
      <c r="H4" s="68">
        <f>(E2+E3+E4)/$D$14</f>
        <v>0</v>
      </c>
      <c r="I4" s="45"/>
      <c r="J4" s="223"/>
    </row>
    <row r="5" spans="1:10">
      <c r="A5" s="41">
        <v>45748</v>
      </c>
      <c r="B5" s="45">
        <v>4</v>
      </c>
      <c r="C5" s="45">
        <v>1</v>
      </c>
      <c r="D5" s="45"/>
      <c r="E5" s="45"/>
      <c r="F5" s="45"/>
      <c r="G5" s="45"/>
      <c r="H5" s="68">
        <f>(E2+E3+E4+E5)/$D$14</f>
        <v>0</v>
      </c>
      <c r="I5" s="45"/>
      <c r="J5" s="223"/>
    </row>
    <row r="6" spans="1:10">
      <c r="A6" s="41">
        <v>45778</v>
      </c>
      <c r="B6" s="45">
        <v>5</v>
      </c>
      <c r="C6" s="45">
        <v>1</v>
      </c>
      <c r="D6" s="45"/>
      <c r="E6" s="45"/>
      <c r="F6" s="45"/>
      <c r="G6" s="45"/>
      <c r="H6" s="68">
        <f>(E2+E3+E4+E5+E6)/$D$14</f>
        <v>0</v>
      </c>
      <c r="I6" s="45"/>
      <c r="J6" s="223"/>
    </row>
    <row r="7" spans="1:10">
      <c r="A7" s="41">
        <v>45809</v>
      </c>
      <c r="B7" s="45">
        <v>4</v>
      </c>
      <c r="C7" s="45">
        <v>1</v>
      </c>
      <c r="D7" s="45"/>
      <c r="E7" s="45"/>
      <c r="F7" s="45"/>
      <c r="G7" s="45"/>
      <c r="H7" s="68">
        <f>(E2+E3+E4+E5+E6+E7)/$D$14</f>
        <v>0</v>
      </c>
      <c r="I7" s="45"/>
      <c r="J7" s="223"/>
    </row>
    <row r="8" spans="1:10">
      <c r="A8" s="41">
        <v>45839</v>
      </c>
      <c r="B8" s="45">
        <v>4</v>
      </c>
      <c r="C8" s="45">
        <v>1</v>
      </c>
      <c r="D8" s="45"/>
      <c r="E8" s="45"/>
      <c r="F8" s="45"/>
      <c r="G8" s="45"/>
      <c r="H8" s="68">
        <f>(E2+E3+E4+E5+E6+E7+E8)/$D$14</f>
        <v>0</v>
      </c>
      <c r="I8" s="45"/>
      <c r="J8" s="223"/>
    </row>
    <row r="9" spans="1:10">
      <c r="A9" s="41">
        <v>45870</v>
      </c>
      <c r="B9" s="45">
        <v>4</v>
      </c>
      <c r="C9" s="45">
        <v>1</v>
      </c>
      <c r="D9" s="45"/>
      <c r="E9" s="45"/>
      <c r="F9" s="45"/>
      <c r="G9" s="45"/>
      <c r="H9" s="68">
        <f>(E2+E3+E4+E5+E6+E7+E8+E9)/$D$14</f>
        <v>0</v>
      </c>
      <c r="I9" s="45"/>
      <c r="J9" s="223"/>
    </row>
    <row r="10" spans="1:10">
      <c r="A10" s="41">
        <v>45901</v>
      </c>
      <c r="B10" s="45">
        <v>4</v>
      </c>
      <c r="C10" s="45">
        <v>1</v>
      </c>
      <c r="D10" s="45">
        <v>1</v>
      </c>
      <c r="E10" s="45">
        <v>1</v>
      </c>
      <c r="F10" s="45">
        <v>20</v>
      </c>
      <c r="G10" s="45">
        <v>1</v>
      </c>
      <c r="H10" s="68">
        <f>(E2+E3+E4+E5+E6+E7+E8+E9+E10)/$D$14</f>
        <v>0.1</v>
      </c>
      <c r="I10" s="45">
        <v>352096</v>
      </c>
      <c r="J10" s="223">
        <v>400000</v>
      </c>
    </row>
    <row r="11" spans="1:10">
      <c r="A11" s="41">
        <v>45931</v>
      </c>
      <c r="B11" s="45">
        <v>4</v>
      </c>
      <c r="C11" s="45">
        <v>1</v>
      </c>
      <c r="D11" s="45">
        <v>1</v>
      </c>
      <c r="E11" s="45">
        <v>1</v>
      </c>
      <c r="F11" s="45">
        <v>240</v>
      </c>
      <c r="G11" s="45">
        <v>1</v>
      </c>
      <c r="H11" s="68">
        <f>(E2+E3+E4+E5+E6+E7+E8+E9+E10+E11)/$D$14</f>
        <v>0.2</v>
      </c>
      <c r="I11" s="45">
        <v>5750000</v>
      </c>
      <c r="J11" s="223">
        <v>10000000</v>
      </c>
    </row>
    <row r="12" spans="1:10">
      <c r="A12" s="41">
        <v>45962</v>
      </c>
      <c r="B12" s="45">
        <v>4</v>
      </c>
      <c r="C12" s="45">
        <v>1</v>
      </c>
      <c r="D12" s="45"/>
      <c r="E12" s="45"/>
      <c r="F12" s="45"/>
      <c r="G12" s="45"/>
      <c r="H12" s="68">
        <f>(E2+E3+E4+E5+E6+E7+E8+E9+E10+E11+E12)/$D$14</f>
        <v>0.2</v>
      </c>
      <c r="I12" s="45"/>
      <c r="J12" s="223"/>
    </row>
    <row r="13" spans="1:10">
      <c r="A13" s="41">
        <v>45992</v>
      </c>
      <c r="B13" s="123">
        <v>4</v>
      </c>
      <c r="C13" s="123">
        <v>1</v>
      </c>
      <c r="D13" s="45"/>
      <c r="E13" s="45"/>
      <c r="F13" s="45"/>
      <c r="G13" s="45"/>
      <c r="H13" s="68">
        <f>(E2+E3+E4+E5+E6+E7+E8+E9+E10+E11+E12+E13)/$D$14</f>
        <v>0.2</v>
      </c>
      <c r="I13" s="45"/>
      <c r="J13" s="223"/>
    </row>
    <row r="14" spans="1:10">
      <c r="A14" s="254" t="s">
        <v>50</v>
      </c>
      <c r="B14" s="255" t="s">
        <v>61</v>
      </c>
      <c r="C14" s="255" t="s">
        <v>61</v>
      </c>
      <c r="D14" s="255">
        <v>10</v>
      </c>
      <c r="E14" s="255">
        <f>SUM(E2:E13)</f>
        <v>2</v>
      </c>
      <c r="F14" s="255">
        <f>SUM(F2:F13)</f>
        <v>260</v>
      </c>
      <c r="G14" s="255">
        <f>SUM(G2:G13)</f>
        <v>2</v>
      </c>
      <c r="H14" s="256">
        <f>E14/$D$14</f>
        <v>0.2</v>
      </c>
      <c r="I14" s="255">
        <f>SUM(I2:I13)</f>
        <v>6102096</v>
      </c>
      <c r="J14" s="257">
        <f>SUM(J2:J13)</f>
        <v>10400000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9091-3F28-4CCD-AF4D-2627CAD59192}">
  <sheetPr>
    <tabColor theme="9" tint="0.79998168889431442"/>
  </sheetPr>
  <dimension ref="A1:XFD39"/>
  <sheetViews>
    <sheetView showGridLines="0" tabSelected="1" topLeftCell="B1" zoomScale="110" zoomScaleNormal="110" workbookViewId="0">
      <selection activeCell="E1" sqref="E1"/>
    </sheetView>
  </sheetViews>
  <sheetFormatPr baseColWidth="10" defaultRowHeight="14.5"/>
  <cols>
    <col min="1" max="1" width="19.54296875" style="35" customWidth="1"/>
    <col min="2" max="6" width="20.54296875" customWidth="1"/>
    <col min="7" max="11" width="21.1796875" customWidth="1"/>
    <col min="12" max="99" width="11.81640625" customWidth="1"/>
    <col min="100" max="256" width="12.81640625" customWidth="1"/>
    <col min="257" max="257" width="19.54296875" customWidth="1"/>
    <col min="258" max="262" width="20.54296875" customWidth="1"/>
    <col min="263" max="267" width="21.1796875" customWidth="1"/>
    <col min="268" max="512" width="12.81640625" customWidth="1"/>
    <col min="513" max="513" width="19.54296875" customWidth="1"/>
    <col min="514" max="518" width="20.54296875" customWidth="1"/>
    <col min="519" max="523" width="21.1796875" customWidth="1"/>
    <col min="524" max="768" width="12.81640625" customWidth="1"/>
    <col min="769" max="769" width="19.54296875" customWidth="1"/>
    <col min="770" max="774" width="20.54296875" customWidth="1"/>
    <col min="775" max="779" width="21.1796875" customWidth="1"/>
    <col min="780" max="999" width="12.81640625" customWidth="1"/>
    <col min="1000" max="1024" width="13.81640625" customWidth="1"/>
    <col min="1025" max="1025" width="19.54296875" customWidth="1"/>
    <col min="1026" max="1030" width="20.54296875" customWidth="1"/>
    <col min="1031" max="1035" width="21.1796875" customWidth="1"/>
    <col min="1036" max="1280" width="13.81640625" customWidth="1"/>
    <col min="1281" max="1281" width="19.54296875" customWidth="1"/>
    <col min="1282" max="1286" width="20.54296875" customWidth="1"/>
    <col min="1287" max="1291" width="21.1796875" customWidth="1"/>
    <col min="1292" max="1536" width="13.81640625" customWidth="1"/>
    <col min="1537" max="1537" width="19.54296875" customWidth="1"/>
    <col min="1538" max="1542" width="20.54296875" customWidth="1"/>
    <col min="1543" max="1547" width="21.1796875" customWidth="1"/>
    <col min="1548" max="1792" width="13.81640625" customWidth="1"/>
    <col min="1793" max="1793" width="19.54296875" customWidth="1"/>
    <col min="1794" max="1798" width="20.54296875" customWidth="1"/>
    <col min="1799" max="1803" width="21.1796875" customWidth="1"/>
    <col min="1804" max="2048" width="13.81640625" customWidth="1"/>
    <col min="2049" max="2049" width="19.54296875" customWidth="1"/>
    <col min="2050" max="2054" width="20.54296875" customWidth="1"/>
    <col min="2055" max="2059" width="21.1796875" customWidth="1"/>
    <col min="2060" max="2304" width="13.81640625" customWidth="1"/>
    <col min="2305" max="2305" width="19.54296875" customWidth="1"/>
    <col min="2306" max="2310" width="20.54296875" customWidth="1"/>
    <col min="2311" max="2315" width="21.1796875" customWidth="1"/>
    <col min="2316" max="2560" width="13.81640625" customWidth="1"/>
    <col min="2561" max="2561" width="19.54296875" customWidth="1"/>
    <col min="2562" max="2566" width="20.54296875" customWidth="1"/>
    <col min="2567" max="2571" width="21.1796875" customWidth="1"/>
    <col min="2572" max="2816" width="13.81640625" customWidth="1"/>
    <col min="2817" max="2817" width="19.54296875" customWidth="1"/>
    <col min="2818" max="2822" width="20.54296875" customWidth="1"/>
    <col min="2823" max="2827" width="21.1796875" customWidth="1"/>
    <col min="2828" max="3072" width="13.81640625" customWidth="1"/>
    <col min="3073" max="3073" width="19.54296875" customWidth="1"/>
    <col min="3074" max="3078" width="20.54296875" customWidth="1"/>
    <col min="3079" max="3083" width="21.1796875" customWidth="1"/>
    <col min="3084" max="3328" width="13.81640625" customWidth="1"/>
    <col min="3329" max="3329" width="19.54296875" customWidth="1"/>
    <col min="3330" max="3334" width="20.54296875" customWidth="1"/>
    <col min="3335" max="3339" width="21.1796875" customWidth="1"/>
    <col min="3340" max="3584" width="13.81640625" customWidth="1"/>
    <col min="3585" max="3585" width="19.54296875" customWidth="1"/>
    <col min="3586" max="3590" width="20.54296875" customWidth="1"/>
    <col min="3591" max="3595" width="21.1796875" customWidth="1"/>
    <col min="3596" max="3840" width="13.81640625" customWidth="1"/>
    <col min="3841" max="3841" width="19.54296875" customWidth="1"/>
    <col min="3842" max="3846" width="20.54296875" customWidth="1"/>
    <col min="3847" max="3851" width="21.1796875" customWidth="1"/>
    <col min="3852" max="4096" width="13.81640625" customWidth="1"/>
    <col min="4097" max="4097" width="19.54296875" customWidth="1"/>
    <col min="4098" max="4102" width="20.54296875" customWidth="1"/>
    <col min="4103" max="4107" width="21.1796875" customWidth="1"/>
    <col min="4108" max="4352" width="13.81640625" customWidth="1"/>
    <col min="4353" max="4353" width="19.54296875" customWidth="1"/>
    <col min="4354" max="4358" width="20.54296875" customWidth="1"/>
    <col min="4359" max="4363" width="21.1796875" customWidth="1"/>
    <col min="4364" max="4608" width="13.81640625" customWidth="1"/>
    <col min="4609" max="4609" width="19.54296875" customWidth="1"/>
    <col min="4610" max="4614" width="20.54296875" customWidth="1"/>
    <col min="4615" max="4619" width="21.1796875" customWidth="1"/>
    <col min="4620" max="4864" width="13.81640625" customWidth="1"/>
    <col min="4865" max="4865" width="19.54296875" customWidth="1"/>
    <col min="4866" max="4870" width="20.54296875" customWidth="1"/>
    <col min="4871" max="4875" width="21.1796875" customWidth="1"/>
    <col min="4876" max="5120" width="13.81640625" customWidth="1"/>
    <col min="5121" max="5121" width="19.54296875" customWidth="1"/>
    <col min="5122" max="5126" width="20.54296875" customWidth="1"/>
    <col min="5127" max="5131" width="21.1796875" customWidth="1"/>
    <col min="5132" max="5376" width="13.81640625" customWidth="1"/>
    <col min="5377" max="5377" width="19.54296875" customWidth="1"/>
    <col min="5378" max="5382" width="20.54296875" customWidth="1"/>
    <col min="5383" max="5387" width="21.1796875" customWidth="1"/>
    <col min="5388" max="5632" width="13.81640625" customWidth="1"/>
    <col min="5633" max="5633" width="19.54296875" customWidth="1"/>
    <col min="5634" max="5638" width="20.54296875" customWidth="1"/>
    <col min="5639" max="5643" width="21.1796875" customWidth="1"/>
    <col min="5644" max="5888" width="13.81640625" customWidth="1"/>
    <col min="5889" max="5889" width="19.54296875" customWidth="1"/>
    <col min="5890" max="5894" width="20.54296875" customWidth="1"/>
    <col min="5895" max="5899" width="21.1796875" customWidth="1"/>
    <col min="5900" max="6144" width="13.81640625" customWidth="1"/>
    <col min="6145" max="6145" width="19.54296875" customWidth="1"/>
    <col min="6146" max="6150" width="20.54296875" customWidth="1"/>
    <col min="6151" max="6155" width="21.1796875" customWidth="1"/>
    <col min="6156" max="6400" width="13.81640625" customWidth="1"/>
    <col min="6401" max="6401" width="19.54296875" customWidth="1"/>
    <col min="6402" max="6406" width="20.54296875" customWidth="1"/>
    <col min="6407" max="6411" width="21.1796875" customWidth="1"/>
    <col min="6412" max="6656" width="13.81640625" customWidth="1"/>
    <col min="6657" max="6657" width="19.54296875" customWidth="1"/>
    <col min="6658" max="6662" width="20.54296875" customWidth="1"/>
    <col min="6663" max="6667" width="21.1796875" customWidth="1"/>
    <col min="6668" max="6912" width="13.81640625" customWidth="1"/>
    <col min="6913" max="6913" width="19.54296875" customWidth="1"/>
    <col min="6914" max="6918" width="20.54296875" customWidth="1"/>
    <col min="6919" max="6923" width="21.1796875" customWidth="1"/>
    <col min="6924" max="7168" width="13.81640625" customWidth="1"/>
    <col min="7169" max="7169" width="19.54296875" customWidth="1"/>
    <col min="7170" max="7174" width="20.54296875" customWidth="1"/>
    <col min="7175" max="7179" width="21.1796875" customWidth="1"/>
    <col min="7180" max="7424" width="13.81640625" customWidth="1"/>
    <col min="7425" max="7425" width="19.54296875" customWidth="1"/>
    <col min="7426" max="7430" width="20.54296875" customWidth="1"/>
    <col min="7431" max="7435" width="21.1796875" customWidth="1"/>
    <col min="7436" max="7680" width="13.81640625" customWidth="1"/>
    <col min="7681" max="7681" width="19.54296875" customWidth="1"/>
    <col min="7682" max="7686" width="20.54296875" customWidth="1"/>
    <col min="7687" max="7691" width="21.1796875" customWidth="1"/>
    <col min="7692" max="7936" width="13.81640625" customWidth="1"/>
    <col min="7937" max="7937" width="19.54296875" customWidth="1"/>
    <col min="7938" max="7942" width="20.54296875" customWidth="1"/>
    <col min="7943" max="7947" width="21.1796875" customWidth="1"/>
    <col min="7948" max="8192" width="13.81640625" customWidth="1"/>
    <col min="8193" max="8193" width="19.54296875" customWidth="1"/>
    <col min="8194" max="8198" width="20.54296875" customWidth="1"/>
    <col min="8199" max="8203" width="21.1796875" customWidth="1"/>
    <col min="8204" max="8448" width="13.81640625" customWidth="1"/>
    <col min="8449" max="8449" width="19.54296875" customWidth="1"/>
    <col min="8450" max="8454" width="20.54296875" customWidth="1"/>
    <col min="8455" max="8459" width="21.1796875" customWidth="1"/>
    <col min="8460" max="8704" width="13.81640625" customWidth="1"/>
    <col min="8705" max="8705" width="19.54296875" customWidth="1"/>
    <col min="8706" max="8710" width="20.54296875" customWidth="1"/>
    <col min="8711" max="8715" width="21.1796875" customWidth="1"/>
    <col min="8716" max="8960" width="13.81640625" customWidth="1"/>
    <col min="8961" max="8961" width="19.54296875" customWidth="1"/>
    <col min="8962" max="8966" width="20.54296875" customWidth="1"/>
    <col min="8967" max="8971" width="21.1796875" customWidth="1"/>
    <col min="8972" max="9216" width="13.81640625" customWidth="1"/>
    <col min="9217" max="9217" width="19.54296875" customWidth="1"/>
    <col min="9218" max="9222" width="20.54296875" customWidth="1"/>
    <col min="9223" max="9227" width="21.1796875" customWidth="1"/>
    <col min="9228" max="9472" width="13.81640625" customWidth="1"/>
    <col min="9473" max="9473" width="19.54296875" customWidth="1"/>
    <col min="9474" max="9478" width="20.54296875" customWidth="1"/>
    <col min="9479" max="9483" width="21.1796875" customWidth="1"/>
    <col min="9484" max="9728" width="13.81640625" customWidth="1"/>
    <col min="9729" max="9729" width="19.54296875" customWidth="1"/>
    <col min="9730" max="9734" width="20.54296875" customWidth="1"/>
    <col min="9735" max="9739" width="21.1796875" customWidth="1"/>
    <col min="9740" max="9984" width="13.81640625" customWidth="1"/>
    <col min="9985" max="9985" width="19.54296875" customWidth="1"/>
    <col min="9986" max="9990" width="20.54296875" customWidth="1"/>
    <col min="9991" max="9995" width="21.1796875" customWidth="1"/>
    <col min="9996" max="9999" width="13.81640625" customWidth="1"/>
    <col min="10000" max="10240" width="14.81640625" customWidth="1"/>
    <col min="10241" max="10241" width="19.54296875" customWidth="1"/>
    <col min="10242" max="10246" width="20.54296875" customWidth="1"/>
    <col min="10247" max="10251" width="21.1796875" customWidth="1"/>
    <col min="10252" max="10496" width="14.81640625" customWidth="1"/>
    <col min="10497" max="10497" width="19.54296875" customWidth="1"/>
    <col min="10498" max="10502" width="20.54296875" customWidth="1"/>
    <col min="10503" max="10507" width="21.1796875" customWidth="1"/>
    <col min="10508" max="10752" width="14.81640625" customWidth="1"/>
    <col min="10753" max="10753" width="19.54296875" customWidth="1"/>
    <col min="10754" max="10758" width="20.54296875" customWidth="1"/>
    <col min="10759" max="10763" width="21.1796875" customWidth="1"/>
    <col min="10764" max="11008" width="14.81640625" customWidth="1"/>
    <col min="11009" max="11009" width="19.54296875" customWidth="1"/>
    <col min="11010" max="11014" width="20.54296875" customWidth="1"/>
    <col min="11015" max="11019" width="21.1796875" customWidth="1"/>
    <col min="11020" max="11264" width="14.81640625" customWidth="1"/>
    <col min="11265" max="11265" width="19.54296875" customWidth="1"/>
    <col min="11266" max="11270" width="20.54296875" customWidth="1"/>
    <col min="11271" max="11275" width="21.1796875" customWidth="1"/>
    <col min="11276" max="11520" width="14.81640625" customWidth="1"/>
    <col min="11521" max="11521" width="19.54296875" customWidth="1"/>
    <col min="11522" max="11526" width="20.54296875" customWidth="1"/>
    <col min="11527" max="11531" width="21.1796875" customWidth="1"/>
    <col min="11532" max="11776" width="14.81640625" customWidth="1"/>
    <col min="11777" max="11777" width="19.54296875" customWidth="1"/>
    <col min="11778" max="11782" width="20.54296875" customWidth="1"/>
    <col min="11783" max="11787" width="21.1796875" customWidth="1"/>
    <col min="11788" max="12032" width="14.81640625" customWidth="1"/>
    <col min="12033" max="12033" width="19.54296875" customWidth="1"/>
    <col min="12034" max="12038" width="20.54296875" customWidth="1"/>
    <col min="12039" max="12043" width="21.1796875" customWidth="1"/>
    <col min="12044" max="12288" width="14.81640625" customWidth="1"/>
    <col min="12289" max="12289" width="19.54296875" customWidth="1"/>
    <col min="12290" max="12294" width="20.54296875" customWidth="1"/>
    <col min="12295" max="12299" width="21.1796875" customWidth="1"/>
    <col min="12300" max="12544" width="14.81640625" customWidth="1"/>
    <col min="12545" max="12545" width="19.54296875" customWidth="1"/>
    <col min="12546" max="12550" width="20.54296875" customWidth="1"/>
    <col min="12551" max="12555" width="21.1796875" customWidth="1"/>
    <col min="12556" max="12800" width="14.81640625" customWidth="1"/>
    <col min="12801" max="12801" width="19.54296875" customWidth="1"/>
    <col min="12802" max="12806" width="20.54296875" customWidth="1"/>
    <col min="12807" max="12811" width="21.1796875" customWidth="1"/>
    <col min="12812" max="13056" width="14.81640625" customWidth="1"/>
    <col min="13057" max="13057" width="19.54296875" customWidth="1"/>
    <col min="13058" max="13062" width="20.54296875" customWidth="1"/>
    <col min="13063" max="13067" width="21.1796875" customWidth="1"/>
    <col min="13068" max="13312" width="14.81640625" customWidth="1"/>
    <col min="13313" max="13313" width="19.54296875" customWidth="1"/>
    <col min="13314" max="13318" width="20.54296875" customWidth="1"/>
    <col min="13319" max="13323" width="21.1796875" customWidth="1"/>
    <col min="13324" max="13568" width="14.81640625" customWidth="1"/>
    <col min="13569" max="13569" width="19.54296875" customWidth="1"/>
    <col min="13570" max="13574" width="20.54296875" customWidth="1"/>
    <col min="13575" max="13579" width="21.1796875" customWidth="1"/>
    <col min="13580" max="13824" width="14.81640625" customWidth="1"/>
    <col min="13825" max="13825" width="19.54296875" customWidth="1"/>
    <col min="13826" max="13830" width="20.54296875" customWidth="1"/>
    <col min="13831" max="13835" width="21.1796875" customWidth="1"/>
    <col min="13836" max="14080" width="14.81640625" customWidth="1"/>
    <col min="14081" max="14081" width="19.54296875" customWidth="1"/>
    <col min="14082" max="14086" width="20.54296875" customWidth="1"/>
    <col min="14087" max="14091" width="21.1796875" customWidth="1"/>
    <col min="14092" max="14336" width="14.81640625" customWidth="1"/>
    <col min="14337" max="14337" width="19.54296875" customWidth="1"/>
    <col min="14338" max="14342" width="20.54296875" customWidth="1"/>
    <col min="14343" max="14347" width="21.1796875" customWidth="1"/>
    <col min="14348" max="14592" width="14.81640625" customWidth="1"/>
    <col min="14593" max="14593" width="19.54296875" customWidth="1"/>
    <col min="14594" max="14598" width="20.54296875" customWidth="1"/>
    <col min="14599" max="14603" width="21.1796875" customWidth="1"/>
    <col min="14604" max="14848" width="14.81640625" customWidth="1"/>
    <col min="14849" max="14849" width="19.54296875" customWidth="1"/>
    <col min="14850" max="14854" width="20.54296875" customWidth="1"/>
    <col min="14855" max="14859" width="21.1796875" customWidth="1"/>
    <col min="14860" max="15104" width="14.81640625" customWidth="1"/>
    <col min="15105" max="15105" width="19.54296875" customWidth="1"/>
    <col min="15106" max="15110" width="20.54296875" customWidth="1"/>
    <col min="15111" max="15115" width="21.1796875" customWidth="1"/>
    <col min="15116" max="15360" width="14.81640625" customWidth="1"/>
    <col min="15361" max="15361" width="19.54296875" customWidth="1"/>
    <col min="15362" max="15366" width="20.54296875" customWidth="1"/>
    <col min="15367" max="15371" width="21.1796875" customWidth="1"/>
    <col min="15372" max="15616" width="14.81640625" customWidth="1"/>
    <col min="15617" max="15617" width="19.54296875" customWidth="1"/>
    <col min="15618" max="15622" width="20.54296875" customWidth="1"/>
    <col min="15623" max="15627" width="21.1796875" customWidth="1"/>
    <col min="15628" max="15872" width="14.81640625" customWidth="1"/>
    <col min="15873" max="15873" width="19.54296875" customWidth="1"/>
    <col min="15874" max="15878" width="20.54296875" customWidth="1"/>
    <col min="15879" max="15883" width="21.1796875" customWidth="1"/>
    <col min="15884" max="16128" width="14.81640625" customWidth="1"/>
    <col min="16129" max="16129" width="19.54296875" customWidth="1"/>
    <col min="16130" max="16134" width="20.54296875" customWidth="1"/>
    <col min="16135" max="16139" width="21.1796875" customWidth="1"/>
    <col min="16140" max="16384" width="14.81640625" customWidth="1"/>
  </cols>
  <sheetData>
    <row r="1" spans="1:13" s="46" customFormat="1" ht="13.5" thickBot="1">
      <c r="A1" s="258" t="s">
        <v>51</v>
      </c>
      <c r="B1" s="259" t="s">
        <v>1486</v>
      </c>
      <c r="C1" s="259" t="s">
        <v>1487</v>
      </c>
      <c r="D1" s="259" t="s">
        <v>1488</v>
      </c>
      <c r="E1" s="259" t="s">
        <v>1491</v>
      </c>
      <c r="F1" s="259" t="s">
        <v>1492</v>
      </c>
      <c r="G1" s="259" t="s">
        <v>1493</v>
      </c>
      <c r="H1" s="259" t="s">
        <v>1494</v>
      </c>
      <c r="I1" s="259" t="s">
        <v>1495</v>
      </c>
      <c r="J1" s="259" t="s">
        <v>1496</v>
      </c>
      <c r="K1" s="260" t="s">
        <v>1497</v>
      </c>
    </row>
    <row r="2" spans="1:13" s="46" customFormat="1" ht="13.5" thickBot="1">
      <c r="A2" s="203" t="s">
        <v>1489</v>
      </c>
      <c r="B2" s="201" t="s">
        <v>41</v>
      </c>
      <c r="C2" s="88" t="s">
        <v>42</v>
      </c>
      <c r="D2" s="89" t="s">
        <v>43</v>
      </c>
      <c r="E2" s="89" t="s">
        <v>44</v>
      </c>
      <c r="F2" s="89" t="s">
        <v>45</v>
      </c>
      <c r="G2" s="89" t="s">
        <v>46</v>
      </c>
      <c r="H2" s="90" t="s">
        <v>47</v>
      </c>
      <c r="I2" s="90" t="s">
        <v>48</v>
      </c>
      <c r="J2" s="90" t="s">
        <v>49</v>
      </c>
      <c r="K2" s="91" t="s">
        <v>50</v>
      </c>
    </row>
    <row r="3" spans="1:13" s="46" customFormat="1" ht="13">
      <c r="A3" s="202">
        <v>45627</v>
      </c>
      <c r="B3" s="92">
        <v>0</v>
      </c>
      <c r="C3" s="86">
        <v>0</v>
      </c>
      <c r="D3" s="86">
        <v>0</v>
      </c>
      <c r="E3" s="86">
        <v>0</v>
      </c>
      <c r="F3" s="86">
        <v>33</v>
      </c>
      <c r="G3" s="86">
        <v>43</v>
      </c>
      <c r="H3" s="87">
        <v>22</v>
      </c>
      <c r="I3" s="87">
        <v>4</v>
      </c>
      <c r="J3" s="87">
        <v>0</v>
      </c>
      <c r="K3" s="56">
        <f t="shared" ref="K3:K15" si="0">SUM(B3:J3)</f>
        <v>102</v>
      </c>
    </row>
    <row r="4" spans="1:13" s="55" customFormat="1" ht="13">
      <c r="A4" s="57">
        <v>45658</v>
      </c>
      <c r="B4" s="92">
        <v>0</v>
      </c>
      <c r="C4" s="86">
        <v>0</v>
      </c>
      <c r="D4" s="86">
        <v>0</v>
      </c>
      <c r="E4" s="86">
        <v>0</v>
      </c>
      <c r="F4" s="86">
        <v>33</v>
      </c>
      <c r="G4" s="86">
        <v>43</v>
      </c>
      <c r="H4" s="87">
        <v>22</v>
      </c>
      <c r="I4" s="87">
        <v>4</v>
      </c>
      <c r="J4" s="87">
        <v>0</v>
      </c>
      <c r="K4" s="56">
        <f t="shared" si="0"/>
        <v>102</v>
      </c>
    </row>
    <row r="5" spans="1:13" s="55" customFormat="1" ht="13">
      <c r="A5" s="57">
        <v>45689</v>
      </c>
      <c r="B5" s="92">
        <v>0</v>
      </c>
      <c r="C5" s="86">
        <v>0</v>
      </c>
      <c r="D5" s="86">
        <v>0</v>
      </c>
      <c r="E5" s="86">
        <v>0</v>
      </c>
      <c r="F5" s="86">
        <v>33</v>
      </c>
      <c r="G5" s="86">
        <v>43</v>
      </c>
      <c r="H5" s="87">
        <v>22</v>
      </c>
      <c r="I5" s="87">
        <v>4</v>
      </c>
      <c r="J5" s="87">
        <v>0</v>
      </c>
      <c r="K5" s="56">
        <f t="shared" si="0"/>
        <v>102</v>
      </c>
    </row>
    <row r="6" spans="1:13" s="55" customFormat="1" ht="13.5">
      <c r="A6" s="57">
        <v>45717</v>
      </c>
      <c r="B6" s="149">
        <v>13</v>
      </c>
      <c r="C6" s="86">
        <v>0</v>
      </c>
      <c r="D6" s="86">
        <v>0</v>
      </c>
      <c r="E6" s="86">
        <v>0</v>
      </c>
      <c r="F6" s="86">
        <v>31</v>
      </c>
      <c r="G6" s="86">
        <v>42</v>
      </c>
      <c r="H6" s="87">
        <v>19</v>
      </c>
      <c r="I6" s="87">
        <v>5</v>
      </c>
      <c r="J6" s="87">
        <v>0</v>
      </c>
      <c r="K6" s="56">
        <f t="shared" si="0"/>
        <v>110</v>
      </c>
    </row>
    <row r="7" spans="1:13" s="55" customFormat="1" ht="13">
      <c r="A7" s="57">
        <v>45748</v>
      </c>
      <c r="B7" s="92">
        <v>13</v>
      </c>
      <c r="C7" s="86">
        <v>0</v>
      </c>
      <c r="D7" s="86">
        <v>0</v>
      </c>
      <c r="E7" s="86">
        <v>0</v>
      </c>
      <c r="F7" s="86">
        <v>31</v>
      </c>
      <c r="G7" s="86">
        <v>41</v>
      </c>
      <c r="H7" s="87">
        <v>19</v>
      </c>
      <c r="I7" s="87">
        <v>5</v>
      </c>
      <c r="J7" s="87">
        <v>0</v>
      </c>
      <c r="K7" s="87">
        <f t="shared" si="0"/>
        <v>109</v>
      </c>
      <c r="L7" s="127"/>
    </row>
    <row r="8" spans="1:13" s="55" customFormat="1" ht="13">
      <c r="A8" s="57">
        <v>45778</v>
      </c>
      <c r="B8" s="92">
        <v>13</v>
      </c>
      <c r="C8" s="86">
        <v>0</v>
      </c>
      <c r="D8" s="86">
        <v>0</v>
      </c>
      <c r="E8" s="86">
        <v>0</v>
      </c>
      <c r="F8" s="86">
        <v>29</v>
      </c>
      <c r="G8" s="86">
        <v>39</v>
      </c>
      <c r="H8" s="87">
        <v>19</v>
      </c>
      <c r="I8" s="87">
        <v>5</v>
      </c>
      <c r="J8" s="87">
        <v>0</v>
      </c>
      <c r="K8" s="87">
        <f t="shared" si="0"/>
        <v>105</v>
      </c>
      <c r="L8" s="127"/>
      <c r="M8" s="127"/>
    </row>
    <row r="9" spans="1:13" s="55" customFormat="1" ht="13">
      <c r="A9" s="57">
        <v>45809</v>
      </c>
      <c r="B9" s="92">
        <v>12</v>
      </c>
      <c r="C9" s="86">
        <v>0</v>
      </c>
      <c r="D9" s="86">
        <v>0</v>
      </c>
      <c r="E9" s="86">
        <v>0</v>
      </c>
      <c r="F9" s="86">
        <v>29</v>
      </c>
      <c r="G9" s="86">
        <v>39</v>
      </c>
      <c r="H9" s="87">
        <v>19</v>
      </c>
      <c r="I9" s="87">
        <v>5</v>
      </c>
      <c r="J9" s="87">
        <v>0</v>
      </c>
      <c r="K9" s="87">
        <f t="shared" si="0"/>
        <v>104</v>
      </c>
    </row>
    <row r="10" spans="1:13" s="55" customFormat="1" ht="13">
      <c r="A10" s="57">
        <v>45839</v>
      </c>
      <c r="B10" s="92">
        <v>12</v>
      </c>
      <c r="C10" s="86">
        <v>0</v>
      </c>
      <c r="D10" s="86">
        <v>0</v>
      </c>
      <c r="E10" s="86">
        <v>0</v>
      </c>
      <c r="F10" s="86">
        <v>29</v>
      </c>
      <c r="G10" s="86">
        <v>39</v>
      </c>
      <c r="H10" s="87">
        <v>19</v>
      </c>
      <c r="I10" s="87">
        <v>5</v>
      </c>
      <c r="J10" s="87">
        <v>0</v>
      </c>
      <c r="K10" s="87">
        <f t="shared" si="0"/>
        <v>104</v>
      </c>
    </row>
    <row r="11" spans="1:13" s="55" customFormat="1" ht="13">
      <c r="A11" s="57">
        <v>45870</v>
      </c>
      <c r="B11" s="92">
        <v>12</v>
      </c>
      <c r="C11" s="86">
        <v>0</v>
      </c>
      <c r="D11" s="86">
        <v>0</v>
      </c>
      <c r="E11" s="86">
        <v>0</v>
      </c>
      <c r="F11" s="86">
        <v>29</v>
      </c>
      <c r="G11" s="86">
        <v>39</v>
      </c>
      <c r="H11" s="87">
        <v>19</v>
      </c>
      <c r="I11" s="87">
        <v>5</v>
      </c>
      <c r="J11" s="87">
        <v>0</v>
      </c>
      <c r="K11" s="87">
        <f t="shared" si="0"/>
        <v>104</v>
      </c>
    </row>
    <row r="12" spans="1:13" s="55" customFormat="1" ht="13">
      <c r="A12" s="57">
        <v>45901</v>
      </c>
      <c r="B12" s="92">
        <v>10</v>
      </c>
      <c r="C12" s="86">
        <v>0</v>
      </c>
      <c r="D12" s="86">
        <v>0</v>
      </c>
      <c r="E12" s="86">
        <v>0</v>
      </c>
      <c r="F12" s="86">
        <v>29</v>
      </c>
      <c r="G12" s="86">
        <v>39</v>
      </c>
      <c r="H12" s="87">
        <v>19</v>
      </c>
      <c r="I12" s="87">
        <v>5</v>
      </c>
      <c r="J12" s="87">
        <v>0</v>
      </c>
      <c r="K12" s="87">
        <f t="shared" si="0"/>
        <v>102</v>
      </c>
    </row>
    <row r="13" spans="1:13" s="55" customFormat="1" ht="13">
      <c r="A13" s="57">
        <v>45931</v>
      </c>
      <c r="B13" s="92">
        <v>10</v>
      </c>
      <c r="C13" s="86">
        <v>0</v>
      </c>
      <c r="D13" s="86">
        <v>0</v>
      </c>
      <c r="E13" s="86">
        <v>0</v>
      </c>
      <c r="F13" s="86">
        <v>29</v>
      </c>
      <c r="G13" s="86">
        <v>39</v>
      </c>
      <c r="H13" s="87">
        <v>19</v>
      </c>
      <c r="I13" s="87">
        <v>5</v>
      </c>
      <c r="J13" s="87">
        <v>0</v>
      </c>
      <c r="K13" s="58">
        <f t="shared" si="0"/>
        <v>102</v>
      </c>
    </row>
    <row r="14" spans="1:13" s="55" customFormat="1" ht="13">
      <c r="A14" s="57">
        <v>45962</v>
      </c>
      <c r="B14" s="92">
        <v>10</v>
      </c>
      <c r="C14" s="86">
        <v>0</v>
      </c>
      <c r="D14" s="86">
        <v>0</v>
      </c>
      <c r="E14" s="86">
        <v>0</v>
      </c>
      <c r="F14" s="86">
        <v>29</v>
      </c>
      <c r="G14" s="86">
        <v>39</v>
      </c>
      <c r="H14" s="87">
        <v>19</v>
      </c>
      <c r="I14" s="87">
        <v>5</v>
      </c>
      <c r="J14" s="87">
        <v>0</v>
      </c>
      <c r="K14" s="58">
        <f t="shared" si="0"/>
        <v>102</v>
      </c>
    </row>
    <row r="15" spans="1:13" s="55" customFormat="1" ht="13.5" thickBot="1">
      <c r="A15" s="59">
        <v>45992</v>
      </c>
      <c r="B15" s="134">
        <v>10</v>
      </c>
      <c r="C15" s="124">
        <v>0</v>
      </c>
      <c r="D15" s="124">
        <v>0</v>
      </c>
      <c r="E15" s="124">
        <v>0</v>
      </c>
      <c r="F15" s="124">
        <v>29</v>
      </c>
      <c r="G15" s="124">
        <v>39</v>
      </c>
      <c r="H15" s="125">
        <v>19</v>
      </c>
      <c r="I15" s="125">
        <v>5</v>
      </c>
      <c r="J15" s="125">
        <v>0</v>
      </c>
      <c r="K15" s="60">
        <f t="shared" si="0"/>
        <v>102</v>
      </c>
    </row>
    <row r="16" spans="1:13" s="277" customFormat="1"/>
    <row r="17" spans="1:16384" s="277" customFormat="1" ht="15" thickBot="1"/>
    <row r="18" spans="1:16384" ht="15" thickBot="1">
      <c r="A18" s="281" t="s">
        <v>52</v>
      </c>
      <c r="B18" s="282"/>
      <c r="C18" s="282"/>
      <c r="D18" s="283"/>
      <c r="E18" s="284" t="s">
        <v>57</v>
      </c>
      <c r="F18" s="285"/>
      <c r="G18" s="285"/>
      <c r="H18" s="286"/>
      <c r="I18" s="278" t="s">
        <v>56</v>
      </c>
      <c r="J18" s="279"/>
      <c r="K18" s="280"/>
      <c r="L18" t="s">
        <v>1437</v>
      </c>
    </row>
    <row r="19" spans="1:16384" s="200" customFormat="1" ht="13">
      <c r="A19" s="200" t="s">
        <v>1486</v>
      </c>
      <c r="B19" s="200" t="s">
        <v>1487</v>
      </c>
      <c r="C19" s="200" t="s">
        <v>1488</v>
      </c>
      <c r="D19" s="200" t="s">
        <v>1491</v>
      </c>
      <c r="E19" s="200" t="s">
        <v>1492</v>
      </c>
      <c r="F19" s="200" t="s">
        <v>1493</v>
      </c>
      <c r="G19" s="200" t="s">
        <v>1494</v>
      </c>
      <c r="H19" s="200" t="s">
        <v>1495</v>
      </c>
      <c r="I19" s="200" t="s">
        <v>1496</v>
      </c>
      <c r="J19" s="200" t="s">
        <v>1497</v>
      </c>
      <c r="K19" s="200" t="s">
        <v>1498</v>
      </c>
      <c r="L19" s="200" t="s">
        <v>1499</v>
      </c>
      <c r="M19" s="200" t="s">
        <v>1500</v>
      </c>
      <c r="N19" s="200" t="s">
        <v>1501</v>
      </c>
      <c r="O19" s="200" t="s">
        <v>1502</v>
      </c>
      <c r="P19" s="200" t="s">
        <v>1503</v>
      </c>
      <c r="Q19" s="200" t="s">
        <v>1504</v>
      </c>
      <c r="R19" s="200" t="s">
        <v>1505</v>
      </c>
      <c r="S19" s="200" t="s">
        <v>1506</v>
      </c>
      <c r="T19" s="200" t="s">
        <v>1507</v>
      </c>
      <c r="U19" s="200" t="s">
        <v>1508</v>
      </c>
      <c r="V19" s="200" t="s">
        <v>1509</v>
      </c>
      <c r="W19" s="200" t="s">
        <v>1510</v>
      </c>
      <c r="X19" s="200" t="s">
        <v>1511</v>
      </c>
      <c r="Y19" s="200" t="s">
        <v>1512</v>
      </c>
      <c r="Z19" s="200" t="s">
        <v>1513</v>
      </c>
      <c r="AA19" s="200" t="s">
        <v>1514</v>
      </c>
      <c r="AB19" s="200" t="s">
        <v>1515</v>
      </c>
      <c r="AC19" s="200" t="s">
        <v>1516</v>
      </c>
      <c r="AD19" s="200" t="s">
        <v>1517</v>
      </c>
      <c r="AE19" s="200" t="s">
        <v>1518</v>
      </c>
      <c r="AF19" s="200" t="s">
        <v>1519</v>
      </c>
      <c r="AG19" s="200" t="s">
        <v>1520</v>
      </c>
      <c r="AH19" s="200" t="s">
        <v>1521</v>
      </c>
      <c r="AI19" s="200" t="s">
        <v>1522</v>
      </c>
      <c r="AJ19" s="200" t="s">
        <v>1523</v>
      </c>
      <c r="AK19" s="200" t="s">
        <v>1524</v>
      </c>
      <c r="AL19" s="200" t="s">
        <v>1525</v>
      </c>
      <c r="AM19" s="200" t="s">
        <v>1526</v>
      </c>
      <c r="AN19" s="200" t="s">
        <v>1527</v>
      </c>
      <c r="AO19" s="200" t="s">
        <v>1528</v>
      </c>
      <c r="AP19" s="200" t="s">
        <v>1529</v>
      </c>
      <c r="AQ19" s="200" t="s">
        <v>1530</v>
      </c>
      <c r="AR19" s="200" t="s">
        <v>1531</v>
      </c>
      <c r="AS19" s="200" t="s">
        <v>1532</v>
      </c>
      <c r="AT19" s="200" t="s">
        <v>1533</v>
      </c>
      <c r="AU19" s="200" t="s">
        <v>1534</v>
      </c>
      <c r="AV19" s="200" t="s">
        <v>1535</v>
      </c>
      <c r="AW19" s="200" t="s">
        <v>1536</v>
      </c>
      <c r="AX19" s="200" t="s">
        <v>1537</v>
      </c>
      <c r="AY19" s="200" t="s">
        <v>1538</v>
      </c>
      <c r="AZ19" s="200" t="s">
        <v>1539</v>
      </c>
      <c r="BA19" s="200" t="s">
        <v>1540</v>
      </c>
      <c r="BB19" s="200" t="s">
        <v>1541</v>
      </c>
      <c r="BC19" s="200" t="s">
        <v>1542</v>
      </c>
      <c r="BD19" s="200" t="s">
        <v>1543</v>
      </c>
      <c r="BE19" s="200" t="s">
        <v>1544</v>
      </c>
      <c r="BF19" s="200" t="s">
        <v>1545</v>
      </c>
      <c r="BG19" s="200" t="s">
        <v>1546</v>
      </c>
      <c r="BH19" s="200" t="s">
        <v>1547</v>
      </c>
      <c r="BI19" s="200" t="s">
        <v>1548</v>
      </c>
      <c r="BJ19" s="200" t="s">
        <v>1549</v>
      </c>
      <c r="BK19" s="200" t="s">
        <v>1550</v>
      </c>
      <c r="BL19" s="200" t="s">
        <v>1551</v>
      </c>
      <c r="BM19" s="200" t="s">
        <v>1552</v>
      </c>
      <c r="BN19" s="200" t="s">
        <v>1553</v>
      </c>
      <c r="BO19" s="200" t="s">
        <v>1554</v>
      </c>
      <c r="BP19" s="200" t="s">
        <v>1555</v>
      </c>
      <c r="BQ19" s="200" t="s">
        <v>1556</v>
      </c>
      <c r="BR19" s="200" t="s">
        <v>1557</v>
      </c>
      <c r="BS19" s="200" t="s">
        <v>1558</v>
      </c>
      <c r="BT19" s="200" t="s">
        <v>1559</v>
      </c>
      <c r="BU19" s="200" t="s">
        <v>1560</v>
      </c>
      <c r="BV19" s="200" t="s">
        <v>1561</v>
      </c>
      <c r="BW19" s="200" t="s">
        <v>1562</v>
      </c>
      <c r="BX19" s="200" t="s">
        <v>1563</v>
      </c>
      <c r="BY19" s="200" t="s">
        <v>1564</v>
      </c>
      <c r="BZ19" s="200" t="s">
        <v>1565</v>
      </c>
      <c r="CA19" s="200" t="s">
        <v>1566</v>
      </c>
      <c r="CB19" s="200" t="s">
        <v>1567</v>
      </c>
      <c r="CC19" s="200" t="s">
        <v>1568</v>
      </c>
      <c r="CD19" s="200" t="s">
        <v>1569</v>
      </c>
      <c r="CE19" s="200" t="s">
        <v>1570</v>
      </c>
      <c r="CF19" s="200" t="s">
        <v>1571</v>
      </c>
      <c r="CG19" s="200" t="s">
        <v>1572</v>
      </c>
      <c r="CH19" s="200" t="s">
        <v>1573</v>
      </c>
      <c r="CI19" s="200" t="s">
        <v>1574</v>
      </c>
      <c r="CJ19" s="200" t="s">
        <v>1575</v>
      </c>
      <c r="CK19" s="200" t="s">
        <v>1576</v>
      </c>
      <c r="CL19" s="200" t="s">
        <v>1577</v>
      </c>
      <c r="CM19" s="200" t="s">
        <v>1578</v>
      </c>
      <c r="CN19" s="200" t="s">
        <v>1579</v>
      </c>
      <c r="CO19" s="200" t="s">
        <v>1580</v>
      </c>
      <c r="CP19" s="200" t="s">
        <v>1581</v>
      </c>
      <c r="CQ19" s="200" t="s">
        <v>1582</v>
      </c>
      <c r="CR19" s="200" t="s">
        <v>1583</v>
      </c>
      <c r="CS19" s="200" t="s">
        <v>1584</v>
      </c>
      <c r="CT19" s="200" t="s">
        <v>1585</v>
      </c>
      <c r="CU19" s="200" t="s">
        <v>1586</v>
      </c>
      <c r="CV19" s="200" t="s">
        <v>1587</v>
      </c>
      <c r="CW19" s="200" t="s">
        <v>1588</v>
      </c>
      <c r="CX19" s="200" t="s">
        <v>1589</v>
      </c>
      <c r="CY19" s="200" t="s">
        <v>1590</v>
      </c>
      <c r="CZ19" s="200" t="s">
        <v>1591</v>
      </c>
      <c r="DA19" s="200" t="s">
        <v>1592</v>
      </c>
      <c r="DB19" s="200" t="s">
        <v>1593</v>
      </c>
      <c r="DC19" s="200" t="s">
        <v>1594</v>
      </c>
      <c r="DD19" s="200" t="s">
        <v>1595</v>
      </c>
      <c r="DE19" s="200" t="s">
        <v>1596</v>
      </c>
      <c r="DF19" s="200" t="s">
        <v>1597</v>
      </c>
      <c r="DG19" s="200" t="s">
        <v>1598</v>
      </c>
      <c r="DH19" s="200" t="s">
        <v>1599</v>
      </c>
      <c r="DI19" s="200" t="s">
        <v>1600</v>
      </c>
      <c r="DJ19" s="200" t="s">
        <v>1601</v>
      </c>
      <c r="DK19" s="200" t="s">
        <v>1602</v>
      </c>
      <c r="DL19" s="200" t="s">
        <v>1603</v>
      </c>
      <c r="DM19" s="200" t="s">
        <v>1604</v>
      </c>
      <c r="DN19" s="200" t="s">
        <v>1605</v>
      </c>
      <c r="DO19" s="200" t="s">
        <v>1606</v>
      </c>
      <c r="DP19" s="200" t="s">
        <v>1607</v>
      </c>
      <c r="DQ19" s="200" t="s">
        <v>1608</v>
      </c>
      <c r="DR19" s="200" t="s">
        <v>1609</v>
      </c>
      <c r="DS19" s="200" t="s">
        <v>1610</v>
      </c>
      <c r="DT19" s="200" t="s">
        <v>1611</v>
      </c>
      <c r="DU19" s="200" t="s">
        <v>1612</v>
      </c>
      <c r="DV19" s="200" t="s">
        <v>1613</v>
      </c>
      <c r="DW19" s="200" t="s">
        <v>1614</v>
      </c>
      <c r="DX19" s="200" t="s">
        <v>1615</v>
      </c>
      <c r="DY19" s="200" t="s">
        <v>1616</v>
      </c>
      <c r="DZ19" s="200" t="s">
        <v>1617</v>
      </c>
      <c r="EA19" s="200" t="s">
        <v>1618</v>
      </c>
      <c r="EB19" s="200" t="s">
        <v>1619</v>
      </c>
      <c r="EC19" s="200" t="s">
        <v>1620</v>
      </c>
      <c r="ED19" s="200" t="s">
        <v>1621</v>
      </c>
      <c r="EE19" s="200" t="s">
        <v>1622</v>
      </c>
      <c r="EF19" s="200" t="s">
        <v>1623</v>
      </c>
      <c r="EG19" s="200" t="s">
        <v>1624</v>
      </c>
      <c r="EH19" s="200" t="s">
        <v>1625</v>
      </c>
      <c r="EI19" s="200" t="s">
        <v>1626</v>
      </c>
      <c r="EJ19" s="200" t="s">
        <v>1627</v>
      </c>
      <c r="EK19" s="200" t="s">
        <v>1628</v>
      </c>
      <c r="EL19" s="200" t="s">
        <v>1629</v>
      </c>
      <c r="EM19" s="200" t="s">
        <v>1630</v>
      </c>
      <c r="EN19" s="200" t="s">
        <v>1631</v>
      </c>
      <c r="EO19" s="200" t="s">
        <v>1632</v>
      </c>
      <c r="EP19" s="200" t="s">
        <v>1633</v>
      </c>
      <c r="EQ19" s="200" t="s">
        <v>1634</v>
      </c>
      <c r="ER19" s="200" t="s">
        <v>1635</v>
      </c>
      <c r="ES19" s="200" t="s">
        <v>1636</v>
      </c>
      <c r="ET19" s="200" t="s">
        <v>1637</v>
      </c>
      <c r="EU19" s="200" t="s">
        <v>1638</v>
      </c>
      <c r="EV19" s="200" t="s">
        <v>1639</v>
      </c>
      <c r="EW19" s="200" t="s">
        <v>1640</v>
      </c>
      <c r="EX19" s="200" t="s">
        <v>1641</v>
      </c>
      <c r="EY19" s="200" t="s">
        <v>1642</v>
      </c>
      <c r="EZ19" s="200" t="s">
        <v>1643</v>
      </c>
      <c r="FA19" s="200" t="s">
        <v>1644</v>
      </c>
      <c r="FB19" s="200" t="s">
        <v>1645</v>
      </c>
      <c r="FC19" s="200" t="s">
        <v>1646</v>
      </c>
      <c r="FD19" s="200" t="s">
        <v>1647</v>
      </c>
      <c r="FE19" s="200" t="s">
        <v>1648</v>
      </c>
      <c r="FF19" s="200" t="s">
        <v>1649</v>
      </c>
      <c r="FG19" s="200" t="s">
        <v>1650</v>
      </c>
      <c r="FH19" s="200" t="s">
        <v>1651</v>
      </c>
      <c r="FI19" s="200" t="s">
        <v>1652</v>
      </c>
      <c r="FJ19" s="200" t="s">
        <v>1653</v>
      </c>
      <c r="FK19" s="200" t="s">
        <v>1654</v>
      </c>
      <c r="FL19" s="200" t="s">
        <v>1655</v>
      </c>
      <c r="FM19" s="200" t="s">
        <v>1656</v>
      </c>
      <c r="FN19" s="200" t="s">
        <v>1657</v>
      </c>
      <c r="FO19" s="200" t="s">
        <v>1658</v>
      </c>
      <c r="FP19" s="200" t="s">
        <v>1659</v>
      </c>
      <c r="FQ19" s="200" t="s">
        <v>1660</v>
      </c>
      <c r="FR19" s="200" t="s">
        <v>1661</v>
      </c>
      <c r="FS19" s="200" t="s">
        <v>1662</v>
      </c>
      <c r="FT19" s="200" t="s">
        <v>1663</v>
      </c>
      <c r="FU19" s="200" t="s">
        <v>1664</v>
      </c>
      <c r="FV19" s="200" t="s">
        <v>1665</v>
      </c>
      <c r="FW19" s="200" t="s">
        <v>1666</v>
      </c>
      <c r="FX19" s="200" t="s">
        <v>1667</v>
      </c>
      <c r="FY19" s="200" t="s">
        <v>1668</v>
      </c>
      <c r="FZ19" s="200" t="s">
        <v>1669</v>
      </c>
      <c r="GA19" s="200" t="s">
        <v>1670</v>
      </c>
      <c r="GB19" s="200" t="s">
        <v>1671</v>
      </c>
      <c r="GC19" s="200" t="s">
        <v>1672</v>
      </c>
      <c r="GD19" s="200" t="s">
        <v>1673</v>
      </c>
      <c r="GE19" s="200" t="s">
        <v>1674</v>
      </c>
      <c r="GF19" s="200" t="s">
        <v>1675</v>
      </c>
      <c r="GG19" s="200" t="s">
        <v>1676</v>
      </c>
      <c r="GH19" s="200" t="s">
        <v>1677</v>
      </c>
      <c r="GI19" s="200" t="s">
        <v>1678</v>
      </c>
      <c r="GJ19" s="200" t="s">
        <v>1679</v>
      </c>
      <c r="GK19" s="200" t="s">
        <v>1680</v>
      </c>
      <c r="GL19" s="200" t="s">
        <v>1681</v>
      </c>
      <c r="GM19" s="200" t="s">
        <v>1682</v>
      </c>
      <c r="GN19" s="200" t="s">
        <v>1683</v>
      </c>
      <c r="GO19" s="200" t="s">
        <v>1684</v>
      </c>
      <c r="GP19" s="200" t="s">
        <v>1685</v>
      </c>
      <c r="GQ19" s="200" t="s">
        <v>1686</v>
      </c>
      <c r="GR19" s="200" t="s">
        <v>1687</v>
      </c>
      <c r="GS19" s="200" t="s">
        <v>1688</v>
      </c>
      <c r="GT19" s="200" t="s">
        <v>1689</v>
      </c>
      <c r="GU19" s="200" t="s">
        <v>1690</v>
      </c>
      <c r="GV19" s="200" t="s">
        <v>1691</v>
      </c>
      <c r="GW19" s="200" t="s">
        <v>1692</v>
      </c>
      <c r="GX19" s="200" t="s">
        <v>1693</v>
      </c>
      <c r="GY19" s="200" t="s">
        <v>1694</v>
      </c>
      <c r="GZ19" s="200" t="s">
        <v>1695</v>
      </c>
      <c r="HA19" s="200" t="s">
        <v>1696</v>
      </c>
      <c r="HB19" s="200" t="s">
        <v>1697</v>
      </c>
      <c r="HC19" s="200" t="s">
        <v>1698</v>
      </c>
      <c r="HD19" s="200" t="s">
        <v>1699</v>
      </c>
      <c r="HE19" s="200" t="s">
        <v>1700</v>
      </c>
      <c r="HF19" s="200" t="s">
        <v>1701</v>
      </c>
      <c r="HG19" s="200" t="s">
        <v>1702</v>
      </c>
      <c r="HH19" s="200" t="s">
        <v>1703</v>
      </c>
      <c r="HI19" s="200" t="s">
        <v>1704</v>
      </c>
      <c r="HJ19" s="200" t="s">
        <v>1705</v>
      </c>
      <c r="HK19" s="200" t="s">
        <v>1706</v>
      </c>
      <c r="HL19" s="200" t="s">
        <v>1707</v>
      </c>
      <c r="HM19" s="200" t="s">
        <v>1708</v>
      </c>
      <c r="HN19" s="200" t="s">
        <v>1709</v>
      </c>
      <c r="HO19" s="200" t="s">
        <v>1710</v>
      </c>
      <c r="HP19" s="200" t="s">
        <v>1711</v>
      </c>
      <c r="HQ19" s="200" t="s">
        <v>1712</v>
      </c>
      <c r="HR19" s="200" t="s">
        <v>1713</v>
      </c>
      <c r="HS19" s="200" t="s">
        <v>1714</v>
      </c>
      <c r="HT19" s="200" t="s">
        <v>1715</v>
      </c>
      <c r="HU19" s="200" t="s">
        <v>1716</v>
      </c>
      <c r="HV19" s="200" t="s">
        <v>1717</v>
      </c>
      <c r="HW19" s="200" t="s">
        <v>1718</v>
      </c>
      <c r="HX19" s="200" t="s">
        <v>1719</v>
      </c>
      <c r="HY19" s="200" t="s">
        <v>1720</v>
      </c>
      <c r="HZ19" s="200" t="s">
        <v>1721</v>
      </c>
      <c r="IA19" s="200" t="s">
        <v>1722</v>
      </c>
      <c r="IB19" s="200" t="s">
        <v>1723</v>
      </c>
      <c r="IC19" s="200" t="s">
        <v>1724</v>
      </c>
      <c r="ID19" s="200" t="s">
        <v>1725</v>
      </c>
      <c r="IE19" s="200" t="s">
        <v>1726</v>
      </c>
      <c r="IF19" s="200" t="s">
        <v>1727</v>
      </c>
      <c r="IG19" s="200" t="s">
        <v>1728</v>
      </c>
      <c r="IH19" s="200" t="s">
        <v>1729</v>
      </c>
      <c r="II19" s="200" t="s">
        <v>1730</v>
      </c>
      <c r="IJ19" s="200" t="s">
        <v>1731</v>
      </c>
      <c r="IK19" s="200" t="s">
        <v>1732</v>
      </c>
      <c r="IL19" s="200" t="s">
        <v>1733</v>
      </c>
      <c r="IM19" s="200" t="s">
        <v>1734</v>
      </c>
      <c r="IN19" s="200" t="s">
        <v>1735</v>
      </c>
      <c r="IO19" s="200" t="s">
        <v>1736</v>
      </c>
      <c r="IP19" s="200" t="s">
        <v>1737</v>
      </c>
      <c r="IQ19" s="200" t="s">
        <v>1738</v>
      </c>
      <c r="IR19" s="200" t="s">
        <v>1739</v>
      </c>
      <c r="IS19" s="200" t="s">
        <v>1740</v>
      </c>
      <c r="IT19" s="200" t="s">
        <v>1741</v>
      </c>
      <c r="IU19" s="200" t="s">
        <v>1742</v>
      </c>
      <c r="IV19" s="200" t="s">
        <v>1743</v>
      </c>
      <c r="IW19" s="200" t="s">
        <v>1744</v>
      </c>
      <c r="IX19" s="200" t="s">
        <v>1745</v>
      </c>
      <c r="IY19" s="200" t="s">
        <v>1746</v>
      </c>
      <c r="IZ19" s="200" t="s">
        <v>1747</v>
      </c>
      <c r="JA19" s="200" t="s">
        <v>1748</v>
      </c>
      <c r="JB19" s="200" t="s">
        <v>1749</v>
      </c>
      <c r="JC19" s="200" t="s">
        <v>1750</v>
      </c>
      <c r="JD19" s="200" t="s">
        <v>1751</v>
      </c>
      <c r="JE19" s="200" t="s">
        <v>1752</v>
      </c>
      <c r="JF19" s="200" t="s">
        <v>1753</v>
      </c>
      <c r="JG19" s="200" t="s">
        <v>1754</v>
      </c>
      <c r="JH19" s="200" t="s">
        <v>1755</v>
      </c>
      <c r="JI19" s="200" t="s">
        <v>1756</v>
      </c>
      <c r="JJ19" s="200" t="s">
        <v>1757</v>
      </c>
      <c r="JK19" s="200" t="s">
        <v>1758</v>
      </c>
      <c r="JL19" s="200" t="s">
        <v>1759</v>
      </c>
      <c r="JM19" s="200" t="s">
        <v>1760</v>
      </c>
      <c r="JN19" s="200" t="s">
        <v>1761</v>
      </c>
      <c r="JO19" s="200" t="s">
        <v>1762</v>
      </c>
      <c r="JP19" s="200" t="s">
        <v>1763</v>
      </c>
      <c r="JQ19" s="200" t="s">
        <v>1764</v>
      </c>
      <c r="JR19" s="200" t="s">
        <v>1765</v>
      </c>
      <c r="JS19" s="200" t="s">
        <v>1766</v>
      </c>
      <c r="JT19" s="200" t="s">
        <v>1767</v>
      </c>
      <c r="JU19" s="200" t="s">
        <v>1768</v>
      </c>
      <c r="JV19" s="200" t="s">
        <v>1769</v>
      </c>
      <c r="JW19" s="200" t="s">
        <v>1770</v>
      </c>
      <c r="JX19" s="200" t="s">
        <v>1771</v>
      </c>
      <c r="JY19" s="200" t="s">
        <v>1772</v>
      </c>
      <c r="JZ19" s="200" t="s">
        <v>1773</v>
      </c>
      <c r="KA19" s="200" t="s">
        <v>1774</v>
      </c>
      <c r="KB19" s="200" t="s">
        <v>1775</v>
      </c>
      <c r="KC19" s="200" t="s">
        <v>1776</v>
      </c>
      <c r="KD19" s="200" t="s">
        <v>1777</v>
      </c>
      <c r="KE19" s="200" t="s">
        <v>1778</v>
      </c>
      <c r="KF19" s="200" t="s">
        <v>1779</v>
      </c>
      <c r="KG19" s="200" t="s">
        <v>1780</v>
      </c>
      <c r="KH19" s="200" t="s">
        <v>1781</v>
      </c>
      <c r="KI19" s="200" t="s">
        <v>1782</v>
      </c>
      <c r="KJ19" s="200" t="s">
        <v>1783</v>
      </c>
      <c r="KK19" s="200" t="s">
        <v>1784</v>
      </c>
      <c r="KL19" s="200" t="s">
        <v>1785</v>
      </c>
      <c r="KM19" s="200" t="s">
        <v>1786</v>
      </c>
      <c r="KN19" s="200" t="s">
        <v>1787</v>
      </c>
      <c r="KO19" s="200" t="s">
        <v>1788</v>
      </c>
      <c r="KP19" s="200" t="s">
        <v>1789</v>
      </c>
      <c r="KQ19" s="200" t="s">
        <v>1790</v>
      </c>
      <c r="KR19" s="200" t="s">
        <v>1791</v>
      </c>
      <c r="KS19" s="200" t="s">
        <v>1792</v>
      </c>
      <c r="KT19" s="200" t="s">
        <v>1793</v>
      </c>
      <c r="KU19" s="200" t="s">
        <v>1794</v>
      </c>
      <c r="KV19" s="200" t="s">
        <v>1795</v>
      </c>
      <c r="KW19" s="200" t="s">
        <v>1796</v>
      </c>
      <c r="KX19" s="200" t="s">
        <v>1797</v>
      </c>
      <c r="KY19" s="200" t="s">
        <v>1798</v>
      </c>
      <c r="KZ19" s="200" t="s">
        <v>1799</v>
      </c>
      <c r="LA19" s="200" t="s">
        <v>1800</v>
      </c>
      <c r="LB19" s="200" t="s">
        <v>1801</v>
      </c>
      <c r="LC19" s="200" t="s">
        <v>1802</v>
      </c>
      <c r="LD19" s="200" t="s">
        <v>1803</v>
      </c>
      <c r="LE19" s="200" t="s">
        <v>1804</v>
      </c>
      <c r="LF19" s="200" t="s">
        <v>1805</v>
      </c>
      <c r="LG19" s="200" t="s">
        <v>1806</v>
      </c>
      <c r="LH19" s="200" t="s">
        <v>1807</v>
      </c>
      <c r="LI19" s="200" t="s">
        <v>1808</v>
      </c>
      <c r="LJ19" s="200" t="s">
        <v>1809</v>
      </c>
      <c r="LK19" s="200" t="s">
        <v>1810</v>
      </c>
      <c r="LL19" s="200" t="s">
        <v>1811</v>
      </c>
      <c r="LM19" s="200" t="s">
        <v>1812</v>
      </c>
      <c r="LN19" s="200" t="s">
        <v>1813</v>
      </c>
      <c r="LO19" s="200" t="s">
        <v>1814</v>
      </c>
      <c r="LP19" s="200" t="s">
        <v>1815</v>
      </c>
      <c r="LQ19" s="200" t="s">
        <v>1816</v>
      </c>
      <c r="LR19" s="200" t="s">
        <v>1817</v>
      </c>
      <c r="LS19" s="200" t="s">
        <v>1818</v>
      </c>
      <c r="LT19" s="200" t="s">
        <v>1819</v>
      </c>
      <c r="LU19" s="200" t="s">
        <v>1820</v>
      </c>
      <c r="LV19" s="200" t="s">
        <v>1821</v>
      </c>
      <c r="LW19" s="200" t="s">
        <v>1822</v>
      </c>
      <c r="LX19" s="200" t="s">
        <v>1823</v>
      </c>
      <c r="LY19" s="200" t="s">
        <v>1824</v>
      </c>
      <c r="LZ19" s="200" t="s">
        <v>1825</v>
      </c>
      <c r="MA19" s="200" t="s">
        <v>1826</v>
      </c>
      <c r="MB19" s="200" t="s">
        <v>1827</v>
      </c>
      <c r="MC19" s="200" t="s">
        <v>1828</v>
      </c>
      <c r="MD19" s="200" t="s">
        <v>1829</v>
      </c>
      <c r="ME19" s="200" t="s">
        <v>1830</v>
      </c>
      <c r="MF19" s="200" t="s">
        <v>1831</v>
      </c>
      <c r="MG19" s="200" t="s">
        <v>1832</v>
      </c>
      <c r="MH19" s="200" t="s">
        <v>1833</v>
      </c>
      <c r="MI19" s="200" t="s">
        <v>1834</v>
      </c>
      <c r="MJ19" s="200" t="s">
        <v>1835</v>
      </c>
      <c r="MK19" s="200" t="s">
        <v>1836</v>
      </c>
      <c r="ML19" s="200" t="s">
        <v>1837</v>
      </c>
      <c r="MM19" s="200" t="s">
        <v>1838</v>
      </c>
      <c r="MN19" s="200" t="s">
        <v>1839</v>
      </c>
      <c r="MO19" s="200" t="s">
        <v>1840</v>
      </c>
      <c r="MP19" s="200" t="s">
        <v>1841</v>
      </c>
      <c r="MQ19" s="200" t="s">
        <v>1842</v>
      </c>
      <c r="MR19" s="200" t="s">
        <v>1843</v>
      </c>
      <c r="MS19" s="200" t="s">
        <v>1844</v>
      </c>
      <c r="MT19" s="200" t="s">
        <v>1845</v>
      </c>
      <c r="MU19" s="200" t="s">
        <v>1846</v>
      </c>
      <c r="MV19" s="200" t="s">
        <v>1847</v>
      </c>
      <c r="MW19" s="200" t="s">
        <v>1848</v>
      </c>
      <c r="MX19" s="200" t="s">
        <v>1849</v>
      </c>
      <c r="MY19" s="200" t="s">
        <v>1850</v>
      </c>
      <c r="MZ19" s="200" t="s">
        <v>1851</v>
      </c>
      <c r="NA19" s="200" t="s">
        <v>1852</v>
      </c>
      <c r="NB19" s="200" t="s">
        <v>1853</v>
      </c>
      <c r="NC19" s="200" t="s">
        <v>1854</v>
      </c>
      <c r="ND19" s="200" t="s">
        <v>1855</v>
      </c>
      <c r="NE19" s="200" t="s">
        <v>1856</v>
      </c>
      <c r="NF19" s="200" t="s">
        <v>1857</v>
      </c>
      <c r="NG19" s="200" t="s">
        <v>1858</v>
      </c>
      <c r="NH19" s="200" t="s">
        <v>1859</v>
      </c>
      <c r="NI19" s="200" t="s">
        <v>1860</v>
      </c>
      <c r="NJ19" s="200" t="s">
        <v>1861</v>
      </c>
      <c r="NK19" s="200" t="s">
        <v>1862</v>
      </c>
      <c r="NL19" s="200" t="s">
        <v>1863</v>
      </c>
      <c r="NM19" s="200" t="s">
        <v>1864</v>
      </c>
      <c r="NN19" s="200" t="s">
        <v>1865</v>
      </c>
      <c r="NO19" s="200" t="s">
        <v>1866</v>
      </c>
      <c r="NP19" s="200" t="s">
        <v>1867</v>
      </c>
      <c r="NQ19" s="200" t="s">
        <v>1868</v>
      </c>
      <c r="NR19" s="200" t="s">
        <v>1869</v>
      </c>
      <c r="NS19" s="200" t="s">
        <v>1870</v>
      </c>
      <c r="NT19" s="200" t="s">
        <v>1871</v>
      </c>
      <c r="NU19" s="200" t="s">
        <v>1872</v>
      </c>
      <c r="NV19" s="200" t="s">
        <v>1873</v>
      </c>
      <c r="NW19" s="200" t="s">
        <v>1874</v>
      </c>
      <c r="NX19" s="200" t="s">
        <v>1875</v>
      </c>
      <c r="NY19" s="200" t="s">
        <v>1876</v>
      </c>
      <c r="NZ19" s="200" t="s">
        <v>1877</v>
      </c>
      <c r="OA19" s="200" t="s">
        <v>1878</v>
      </c>
      <c r="OB19" s="200" t="s">
        <v>1879</v>
      </c>
      <c r="OC19" s="200" t="s">
        <v>1880</v>
      </c>
      <c r="OD19" s="200" t="s">
        <v>1881</v>
      </c>
      <c r="OE19" s="200" t="s">
        <v>1882</v>
      </c>
      <c r="OF19" s="200" t="s">
        <v>1883</v>
      </c>
      <c r="OG19" s="200" t="s">
        <v>1884</v>
      </c>
      <c r="OH19" s="200" t="s">
        <v>1885</v>
      </c>
      <c r="OI19" s="200" t="s">
        <v>1886</v>
      </c>
      <c r="OJ19" s="200" t="s">
        <v>1887</v>
      </c>
      <c r="OK19" s="200" t="s">
        <v>1888</v>
      </c>
      <c r="OL19" s="200" t="s">
        <v>1889</v>
      </c>
      <c r="OM19" s="200" t="s">
        <v>1890</v>
      </c>
      <c r="ON19" s="200" t="s">
        <v>1891</v>
      </c>
      <c r="OO19" s="200" t="s">
        <v>1892</v>
      </c>
      <c r="OP19" s="200" t="s">
        <v>1893</v>
      </c>
      <c r="OQ19" s="200" t="s">
        <v>1894</v>
      </c>
      <c r="OR19" s="200" t="s">
        <v>1895</v>
      </c>
      <c r="OS19" s="200" t="s">
        <v>1896</v>
      </c>
      <c r="OT19" s="200" t="s">
        <v>1897</v>
      </c>
      <c r="OU19" s="200" t="s">
        <v>1898</v>
      </c>
      <c r="OV19" s="200" t="s">
        <v>1899</v>
      </c>
      <c r="OW19" s="200" t="s">
        <v>1900</v>
      </c>
      <c r="OX19" s="200" t="s">
        <v>1901</v>
      </c>
      <c r="OY19" s="200" t="s">
        <v>1902</v>
      </c>
      <c r="OZ19" s="200" t="s">
        <v>1903</v>
      </c>
      <c r="PA19" s="200" t="s">
        <v>1904</v>
      </c>
      <c r="PB19" s="200" t="s">
        <v>1905</v>
      </c>
      <c r="PC19" s="200" t="s">
        <v>1906</v>
      </c>
      <c r="PD19" s="200" t="s">
        <v>1907</v>
      </c>
      <c r="PE19" s="200" t="s">
        <v>1908</v>
      </c>
      <c r="PF19" s="200" t="s">
        <v>1909</v>
      </c>
      <c r="PG19" s="200" t="s">
        <v>1910</v>
      </c>
      <c r="PH19" s="200" t="s">
        <v>1911</v>
      </c>
      <c r="PI19" s="200" t="s">
        <v>1912</v>
      </c>
      <c r="PJ19" s="200" t="s">
        <v>1913</v>
      </c>
      <c r="PK19" s="200" t="s">
        <v>1914</v>
      </c>
      <c r="PL19" s="200" t="s">
        <v>1915</v>
      </c>
      <c r="PM19" s="200" t="s">
        <v>1916</v>
      </c>
      <c r="PN19" s="200" t="s">
        <v>1917</v>
      </c>
      <c r="PO19" s="200" t="s">
        <v>1918</v>
      </c>
      <c r="PP19" s="200" t="s">
        <v>1919</v>
      </c>
      <c r="PQ19" s="200" t="s">
        <v>1920</v>
      </c>
      <c r="PR19" s="200" t="s">
        <v>1921</v>
      </c>
      <c r="PS19" s="200" t="s">
        <v>1922</v>
      </c>
      <c r="PT19" s="200" t="s">
        <v>1923</v>
      </c>
      <c r="PU19" s="200" t="s">
        <v>1924</v>
      </c>
      <c r="PV19" s="200" t="s">
        <v>1925</v>
      </c>
      <c r="PW19" s="200" t="s">
        <v>1926</v>
      </c>
      <c r="PX19" s="200" t="s">
        <v>1927</v>
      </c>
      <c r="PY19" s="200" t="s">
        <v>1928</v>
      </c>
      <c r="PZ19" s="200" t="s">
        <v>1929</v>
      </c>
      <c r="QA19" s="200" t="s">
        <v>1930</v>
      </c>
      <c r="QB19" s="200" t="s">
        <v>1931</v>
      </c>
      <c r="QC19" s="200" t="s">
        <v>1932</v>
      </c>
      <c r="QD19" s="200" t="s">
        <v>1933</v>
      </c>
      <c r="QE19" s="200" t="s">
        <v>1934</v>
      </c>
      <c r="QF19" s="200" t="s">
        <v>1935</v>
      </c>
      <c r="QG19" s="200" t="s">
        <v>1936</v>
      </c>
      <c r="QH19" s="200" t="s">
        <v>1937</v>
      </c>
      <c r="QI19" s="200" t="s">
        <v>1938</v>
      </c>
      <c r="QJ19" s="200" t="s">
        <v>1939</v>
      </c>
      <c r="QK19" s="200" t="s">
        <v>1940</v>
      </c>
      <c r="QL19" s="200" t="s">
        <v>1941</v>
      </c>
      <c r="QM19" s="200" t="s">
        <v>1942</v>
      </c>
      <c r="QN19" s="200" t="s">
        <v>1943</v>
      </c>
      <c r="QO19" s="200" t="s">
        <v>1944</v>
      </c>
      <c r="QP19" s="200" t="s">
        <v>1945</v>
      </c>
      <c r="QQ19" s="200" t="s">
        <v>1946</v>
      </c>
      <c r="QR19" s="200" t="s">
        <v>1947</v>
      </c>
      <c r="QS19" s="200" t="s">
        <v>1948</v>
      </c>
      <c r="QT19" s="200" t="s">
        <v>1949</v>
      </c>
      <c r="QU19" s="200" t="s">
        <v>1950</v>
      </c>
      <c r="QV19" s="200" t="s">
        <v>1951</v>
      </c>
      <c r="QW19" s="200" t="s">
        <v>1952</v>
      </c>
      <c r="QX19" s="200" t="s">
        <v>1953</v>
      </c>
      <c r="QY19" s="200" t="s">
        <v>1954</v>
      </c>
      <c r="QZ19" s="200" t="s">
        <v>1955</v>
      </c>
      <c r="RA19" s="200" t="s">
        <v>1956</v>
      </c>
      <c r="RB19" s="200" t="s">
        <v>1957</v>
      </c>
      <c r="RC19" s="200" t="s">
        <v>1958</v>
      </c>
      <c r="RD19" s="200" t="s">
        <v>1959</v>
      </c>
      <c r="RE19" s="200" t="s">
        <v>1960</v>
      </c>
      <c r="RF19" s="200" t="s">
        <v>1961</v>
      </c>
      <c r="RG19" s="200" t="s">
        <v>1962</v>
      </c>
      <c r="RH19" s="200" t="s">
        <v>1963</v>
      </c>
      <c r="RI19" s="200" t="s">
        <v>1964</v>
      </c>
      <c r="RJ19" s="200" t="s">
        <v>1965</v>
      </c>
      <c r="RK19" s="200" t="s">
        <v>1966</v>
      </c>
      <c r="RL19" s="200" t="s">
        <v>1967</v>
      </c>
      <c r="RM19" s="200" t="s">
        <v>1968</v>
      </c>
      <c r="RN19" s="200" t="s">
        <v>1969</v>
      </c>
      <c r="RO19" s="200" t="s">
        <v>1970</v>
      </c>
      <c r="RP19" s="200" t="s">
        <v>1971</v>
      </c>
      <c r="RQ19" s="200" t="s">
        <v>1972</v>
      </c>
      <c r="RR19" s="200" t="s">
        <v>1973</v>
      </c>
      <c r="RS19" s="200" t="s">
        <v>1974</v>
      </c>
      <c r="RT19" s="200" t="s">
        <v>1975</v>
      </c>
      <c r="RU19" s="200" t="s">
        <v>1976</v>
      </c>
      <c r="RV19" s="200" t="s">
        <v>1977</v>
      </c>
      <c r="RW19" s="200" t="s">
        <v>1978</v>
      </c>
      <c r="RX19" s="200" t="s">
        <v>1979</v>
      </c>
      <c r="RY19" s="200" t="s">
        <v>1980</v>
      </c>
      <c r="RZ19" s="200" t="s">
        <v>1981</v>
      </c>
      <c r="SA19" s="200" t="s">
        <v>1982</v>
      </c>
      <c r="SB19" s="200" t="s">
        <v>1983</v>
      </c>
      <c r="SC19" s="200" t="s">
        <v>1984</v>
      </c>
      <c r="SD19" s="200" t="s">
        <v>1985</v>
      </c>
      <c r="SE19" s="200" t="s">
        <v>1986</v>
      </c>
      <c r="SF19" s="200" t="s">
        <v>1987</v>
      </c>
      <c r="SG19" s="200" t="s">
        <v>1988</v>
      </c>
      <c r="SH19" s="200" t="s">
        <v>1989</v>
      </c>
      <c r="SI19" s="200" t="s">
        <v>1990</v>
      </c>
      <c r="SJ19" s="200" t="s">
        <v>1991</v>
      </c>
      <c r="SK19" s="200" t="s">
        <v>1992</v>
      </c>
      <c r="SL19" s="200" t="s">
        <v>1993</v>
      </c>
      <c r="SM19" s="200" t="s">
        <v>1994</v>
      </c>
      <c r="SN19" s="200" t="s">
        <v>1995</v>
      </c>
      <c r="SO19" s="200" t="s">
        <v>1996</v>
      </c>
      <c r="SP19" s="200" t="s">
        <v>1997</v>
      </c>
      <c r="SQ19" s="200" t="s">
        <v>1998</v>
      </c>
      <c r="SR19" s="200" t="s">
        <v>1999</v>
      </c>
      <c r="SS19" s="200" t="s">
        <v>2000</v>
      </c>
      <c r="ST19" s="200" t="s">
        <v>2001</v>
      </c>
      <c r="SU19" s="200" t="s">
        <v>2002</v>
      </c>
      <c r="SV19" s="200" t="s">
        <v>2003</v>
      </c>
      <c r="SW19" s="200" t="s">
        <v>2004</v>
      </c>
      <c r="SX19" s="200" t="s">
        <v>2005</v>
      </c>
      <c r="SY19" s="200" t="s">
        <v>2006</v>
      </c>
      <c r="SZ19" s="200" t="s">
        <v>2007</v>
      </c>
      <c r="TA19" s="200" t="s">
        <v>2008</v>
      </c>
      <c r="TB19" s="200" t="s">
        <v>2009</v>
      </c>
      <c r="TC19" s="200" t="s">
        <v>2010</v>
      </c>
      <c r="TD19" s="200" t="s">
        <v>2011</v>
      </c>
      <c r="TE19" s="200" t="s">
        <v>2012</v>
      </c>
      <c r="TF19" s="200" t="s">
        <v>2013</v>
      </c>
      <c r="TG19" s="200" t="s">
        <v>2014</v>
      </c>
      <c r="TH19" s="200" t="s">
        <v>2015</v>
      </c>
      <c r="TI19" s="200" t="s">
        <v>2016</v>
      </c>
      <c r="TJ19" s="200" t="s">
        <v>2017</v>
      </c>
      <c r="TK19" s="200" t="s">
        <v>2018</v>
      </c>
      <c r="TL19" s="200" t="s">
        <v>2019</v>
      </c>
      <c r="TM19" s="200" t="s">
        <v>2020</v>
      </c>
      <c r="TN19" s="200" t="s">
        <v>2021</v>
      </c>
      <c r="TO19" s="200" t="s">
        <v>2022</v>
      </c>
      <c r="TP19" s="200" t="s">
        <v>2023</v>
      </c>
      <c r="TQ19" s="200" t="s">
        <v>2024</v>
      </c>
      <c r="TR19" s="200" t="s">
        <v>2025</v>
      </c>
      <c r="TS19" s="200" t="s">
        <v>2026</v>
      </c>
      <c r="TT19" s="200" t="s">
        <v>2027</v>
      </c>
      <c r="TU19" s="200" t="s">
        <v>2028</v>
      </c>
      <c r="TV19" s="200" t="s">
        <v>2029</v>
      </c>
      <c r="TW19" s="200" t="s">
        <v>2030</v>
      </c>
      <c r="TX19" s="200" t="s">
        <v>2031</v>
      </c>
      <c r="TY19" s="200" t="s">
        <v>2032</v>
      </c>
      <c r="TZ19" s="200" t="s">
        <v>2033</v>
      </c>
      <c r="UA19" s="200" t="s">
        <v>2034</v>
      </c>
      <c r="UB19" s="200" t="s">
        <v>2035</v>
      </c>
      <c r="UC19" s="200" t="s">
        <v>2036</v>
      </c>
      <c r="UD19" s="200" t="s">
        <v>2037</v>
      </c>
      <c r="UE19" s="200" t="s">
        <v>2038</v>
      </c>
      <c r="UF19" s="200" t="s">
        <v>2039</v>
      </c>
      <c r="UG19" s="200" t="s">
        <v>2040</v>
      </c>
      <c r="UH19" s="200" t="s">
        <v>2041</v>
      </c>
      <c r="UI19" s="200" t="s">
        <v>2042</v>
      </c>
      <c r="UJ19" s="200" t="s">
        <v>2043</v>
      </c>
      <c r="UK19" s="200" t="s">
        <v>2044</v>
      </c>
      <c r="UL19" s="200" t="s">
        <v>2045</v>
      </c>
      <c r="UM19" s="200" t="s">
        <v>2046</v>
      </c>
      <c r="UN19" s="200" t="s">
        <v>2047</v>
      </c>
      <c r="UO19" s="200" t="s">
        <v>2048</v>
      </c>
      <c r="UP19" s="200" t="s">
        <v>2049</v>
      </c>
      <c r="UQ19" s="200" t="s">
        <v>2050</v>
      </c>
      <c r="UR19" s="200" t="s">
        <v>2051</v>
      </c>
      <c r="US19" s="200" t="s">
        <v>2052</v>
      </c>
      <c r="UT19" s="200" t="s">
        <v>2053</v>
      </c>
      <c r="UU19" s="200" t="s">
        <v>2054</v>
      </c>
      <c r="UV19" s="200" t="s">
        <v>2055</v>
      </c>
      <c r="UW19" s="200" t="s">
        <v>2056</v>
      </c>
      <c r="UX19" s="200" t="s">
        <v>2057</v>
      </c>
      <c r="UY19" s="200" t="s">
        <v>2058</v>
      </c>
      <c r="UZ19" s="200" t="s">
        <v>2059</v>
      </c>
      <c r="VA19" s="200" t="s">
        <v>2060</v>
      </c>
      <c r="VB19" s="200" t="s">
        <v>2061</v>
      </c>
      <c r="VC19" s="200" t="s">
        <v>2062</v>
      </c>
      <c r="VD19" s="200" t="s">
        <v>2063</v>
      </c>
      <c r="VE19" s="200" t="s">
        <v>2064</v>
      </c>
      <c r="VF19" s="200" t="s">
        <v>2065</v>
      </c>
      <c r="VG19" s="200" t="s">
        <v>2066</v>
      </c>
      <c r="VH19" s="200" t="s">
        <v>2067</v>
      </c>
      <c r="VI19" s="200" t="s">
        <v>2068</v>
      </c>
      <c r="VJ19" s="200" t="s">
        <v>2069</v>
      </c>
      <c r="VK19" s="200" t="s">
        <v>2070</v>
      </c>
      <c r="VL19" s="200" t="s">
        <v>2071</v>
      </c>
      <c r="VM19" s="200" t="s">
        <v>2072</v>
      </c>
      <c r="VN19" s="200" t="s">
        <v>2073</v>
      </c>
      <c r="VO19" s="200" t="s">
        <v>2074</v>
      </c>
      <c r="VP19" s="200" t="s">
        <v>2075</v>
      </c>
      <c r="VQ19" s="200" t="s">
        <v>2076</v>
      </c>
      <c r="VR19" s="200" t="s">
        <v>2077</v>
      </c>
      <c r="VS19" s="200" t="s">
        <v>2078</v>
      </c>
      <c r="VT19" s="200" t="s">
        <v>2079</v>
      </c>
      <c r="VU19" s="200" t="s">
        <v>2080</v>
      </c>
      <c r="VV19" s="200" t="s">
        <v>2081</v>
      </c>
      <c r="VW19" s="200" t="s">
        <v>2082</v>
      </c>
      <c r="VX19" s="200" t="s">
        <v>2083</v>
      </c>
      <c r="VY19" s="200" t="s">
        <v>2084</v>
      </c>
      <c r="VZ19" s="200" t="s">
        <v>2085</v>
      </c>
      <c r="WA19" s="200" t="s">
        <v>2086</v>
      </c>
      <c r="WB19" s="200" t="s">
        <v>2087</v>
      </c>
      <c r="WC19" s="200" t="s">
        <v>2088</v>
      </c>
      <c r="WD19" s="200" t="s">
        <v>2089</v>
      </c>
      <c r="WE19" s="200" t="s">
        <v>2090</v>
      </c>
      <c r="WF19" s="200" t="s">
        <v>2091</v>
      </c>
      <c r="WG19" s="200" t="s">
        <v>2092</v>
      </c>
      <c r="WH19" s="200" t="s">
        <v>2093</v>
      </c>
      <c r="WI19" s="200" t="s">
        <v>2094</v>
      </c>
      <c r="WJ19" s="200" t="s">
        <v>2095</v>
      </c>
      <c r="WK19" s="200" t="s">
        <v>2096</v>
      </c>
      <c r="WL19" s="200" t="s">
        <v>2097</v>
      </c>
      <c r="WM19" s="200" t="s">
        <v>2098</v>
      </c>
      <c r="WN19" s="200" t="s">
        <v>2099</v>
      </c>
      <c r="WO19" s="200" t="s">
        <v>2100</v>
      </c>
      <c r="WP19" s="200" t="s">
        <v>2101</v>
      </c>
      <c r="WQ19" s="200" t="s">
        <v>2102</v>
      </c>
      <c r="WR19" s="200" t="s">
        <v>2103</v>
      </c>
      <c r="WS19" s="200" t="s">
        <v>2104</v>
      </c>
      <c r="WT19" s="200" t="s">
        <v>2105</v>
      </c>
      <c r="WU19" s="200" t="s">
        <v>2106</v>
      </c>
      <c r="WV19" s="200" t="s">
        <v>2107</v>
      </c>
      <c r="WW19" s="200" t="s">
        <v>2108</v>
      </c>
      <c r="WX19" s="200" t="s">
        <v>2109</v>
      </c>
      <c r="WY19" s="200" t="s">
        <v>2110</v>
      </c>
      <c r="WZ19" s="200" t="s">
        <v>2111</v>
      </c>
      <c r="XA19" s="200" t="s">
        <v>2112</v>
      </c>
      <c r="XB19" s="200" t="s">
        <v>2113</v>
      </c>
      <c r="XC19" s="200" t="s">
        <v>2114</v>
      </c>
      <c r="XD19" s="200" t="s">
        <v>2115</v>
      </c>
      <c r="XE19" s="200" t="s">
        <v>2116</v>
      </c>
      <c r="XF19" s="200" t="s">
        <v>2117</v>
      </c>
      <c r="XG19" s="200" t="s">
        <v>2118</v>
      </c>
      <c r="XH19" s="200" t="s">
        <v>2119</v>
      </c>
      <c r="XI19" s="200" t="s">
        <v>2120</v>
      </c>
      <c r="XJ19" s="200" t="s">
        <v>2121</v>
      </c>
      <c r="XK19" s="200" t="s">
        <v>2122</v>
      </c>
      <c r="XL19" s="200" t="s">
        <v>2123</v>
      </c>
      <c r="XM19" s="200" t="s">
        <v>2124</v>
      </c>
      <c r="XN19" s="200" t="s">
        <v>2125</v>
      </c>
      <c r="XO19" s="200" t="s">
        <v>2126</v>
      </c>
      <c r="XP19" s="200" t="s">
        <v>2127</v>
      </c>
      <c r="XQ19" s="200" t="s">
        <v>2128</v>
      </c>
      <c r="XR19" s="200" t="s">
        <v>2129</v>
      </c>
      <c r="XS19" s="200" t="s">
        <v>2130</v>
      </c>
      <c r="XT19" s="200" t="s">
        <v>2131</v>
      </c>
      <c r="XU19" s="200" t="s">
        <v>2132</v>
      </c>
      <c r="XV19" s="200" t="s">
        <v>2133</v>
      </c>
      <c r="XW19" s="200" t="s">
        <v>2134</v>
      </c>
      <c r="XX19" s="200" t="s">
        <v>2135</v>
      </c>
      <c r="XY19" s="200" t="s">
        <v>2136</v>
      </c>
      <c r="XZ19" s="200" t="s">
        <v>2137</v>
      </c>
      <c r="YA19" s="200" t="s">
        <v>2138</v>
      </c>
      <c r="YB19" s="200" t="s">
        <v>2139</v>
      </c>
      <c r="YC19" s="200" t="s">
        <v>2140</v>
      </c>
      <c r="YD19" s="200" t="s">
        <v>2141</v>
      </c>
      <c r="YE19" s="200" t="s">
        <v>2142</v>
      </c>
      <c r="YF19" s="200" t="s">
        <v>2143</v>
      </c>
      <c r="YG19" s="200" t="s">
        <v>2144</v>
      </c>
      <c r="YH19" s="200" t="s">
        <v>2145</v>
      </c>
      <c r="YI19" s="200" t="s">
        <v>2146</v>
      </c>
      <c r="YJ19" s="200" t="s">
        <v>2147</v>
      </c>
      <c r="YK19" s="200" t="s">
        <v>2148</v>
      </c>
      <c r="YL19" s="200" t="s">
        <v>2149</v>
      </c>
      <c r="YM19" s="200" t="s">
        <v>2150</v>
      </c>
      <c r="YN19" s="200" t="s">
        <v>2151</v>
      </c>
      <c r="YO19" s="200" t="s">
        <v>2152</v>
      </c>
      <c r="YP19" s="200" t="s">
        <v>2153</v>
      </c>
      <c r="YQ19" s="200" t="s">
        <v>2154</v>
      </c>
      <c r="YR19" s="200" t="s">
        <v>2155</v>
      </c>
      <c r="YS19" s="200" t="s">
        <v>2156</v>
      </c>
      <c r="YT19" s="200" t="s">
        <v>2157</v>
      </c>
      <c r="YU19" s="200" t="s">
        <v>2158</v>
      </c>
      <c r="YV19" s="200" t="s">
        <v>2159</v>
      </c>
      <c r="YW19" s="200" t="s">
        <v>2160</v>
      </c>
      <c r="YX19" s="200" t="s">
        <v>2161</v>
      </c>
      <c r="YY19" s="200" t="s">
        <v>2162</v>
      </c>
      <c r="YZ19" s="200" t="s">
        <v>2163</v>
      </c>
      <c r="ZA19" s="200" t="s">
        <v>2164</v>
      </c>
      <c r="ZB19" s="200" t="s">
        <v>2165</v>
      </c>
      <c r="ZC19" s="200" t="s">
        <v>2166</v>
      </c>
      <c r="ZD19" s="200" t="s">
        <v>2167</v>
      </c>
      <c r="ZE19" s="200" t="s">
        <v>2168</v>
      </c>
      <c r="ZF19" s="200" t="s">
        <v>2169</v>
      </c>
      <c r="ZG19" s="200" t="s">
        <v>2170</v>
      </c>
      <c r="ZH19" s="200" t="s">
        <v>2171</v>
      </c>
      <c r="ZI19" s="200" t="s">
        <v>2172</v>
      </c>
      <c r="ZJ19" s="200" t="s">
        <v>2173</v>
      </c>
      <c r="ZK19" s="200" t="s">
        <v>2174</v>
      </c>
      <c r="ZL19" s="200" t="s">
        <v>2175</v>
      </c>
      <c r="ZM19" s="200" t="s">
        <v>2176</v>
      </c>
      <c r="ZN19" s="200" t="s">
        <v>2177</v>
      </c>
      <c r="ZO19" s="200" t="s">
        <v>2178</v>
      </c>
      <c r="ZP19" s="200" t="s">
        <v>2179</v>
      </c>
      <c r="ZQ19" s="200" t="s">
        <v>2180</v>
      </c>
      <c r="ZR19" s="200" t="s">
        <v>2181</v>
      </c>
      <c r="ZS19" s="200" t="s">
        <v>2182</v>
      </c>
      <c r="ZT19" s="200" t="s">
        <v>2183</v>
      </c>
      <c r="ZU19" s="200" t="s">
        <v>2184</v>
      </c>
      <c r="ZV19" s="200" t="s">
        <v>2185</v>
      </c>
      <c r="ZW19" s="200" t="s">
        <v>2186</v>
      </c>
      <c r="ZX19" s="200" t="s">
        <v>2187</v>
      </c>
      <c r="ZY19" s="200" t="s">
        <v>2188</v>
      </c>
      <c r="ZZ19" s="200" t="s">
        <v>2189</v>
      </c>
      <c r="AAA19" s="200" t="s">
        <v>2190</v>
      </c>
      <c r="AAB19" s="200" t="s">
        <v>2191</v>
      </c>
      <c r="AAC19" s="200" t="s">
        <v>2192</v>
      </c>
      <c r="AAD19" s="200" t="s">
        <v>2193</v>
      </c>
      <c r="AAE19" s="200" t="s">
        <v>2194</v>
      </c>
      <c r="AAF19" s="200" t="s">
        <v>2195</v>
      </c>
      <c r="AAG19" s="200" t="s">
        <v>2196</v>
      </c>
      <c r="AAH19" s="200" t="s">
        <v>2197</v>
      </c>
      <c r="AAI19" s="200" t="s">
        <v>2198</v>
      </c>
      <c r="AAJ19" s="200" t="s">
        <v>2199</v>
      </c>
      <c r="AAK19" s="200" t="s">
        <v>2200</v>
      </c>
      <c r="AAL19" s="200" t="s">
        <v>2201</v>
      </c>
      <c r="AAM19" s="200" t="s">
        <v>2202</v>
      </c>
      <c r="AAN19" s="200" t="s">
        <v>2203</v>
      </c>
      <c r="AAO19" s="200" t="s">
        <v>2204</v>
      </c>
      <c r="AAP19" s="200" t="s">
        <v>2205</v>
      </c>
      <c r="AAQ19" s="200" t="s">
        <v>2206</v>
      </c>
      <c r="AAR19" s="200" t="s">
        <v>2207</v>
      </c>
      <c r="AAS19" s="200" t="s">
        <v>2208</v>
      </c>
      <c r="AAT19" s="200" t="s">
        <v>2209</v>
      </c>
      <c r="AAU19" s="200" t="s">
        <v>2210</v>
      </c>
      <c r="AAV19" s="200" t="s">
        <v>2211</v>
      </c>
      <c r="AAW19" s="200" t="s">
        <v>2212</v>
      </c>
      <c r="AAX19" s="200" t="s">
        <v>2213</v>
      </c>
      <c r="AAY19" s="200" t="s">
        <v>2214</v>
      </c>
      <c r="AAZ19" s="200" t="s">
        <v>2215</v>
      </c>
      <c r="ABA19" s="200" t="s">
        <v>2216</v>
      </c>
      <c r="ABB19" s="200" t="s">
        <v>2217</v>
      </c>
      <c r="ABC19" s="200" t="s">
        <v>2218</v>
      </c>
      <c r="ABD19" s="200" t="s">
        <v>2219</v>
      </c>
      <c r="ABE19" s="200" t="s">
        <v>2220</v>
      </c>
      <c r="ABF19" s="200" t="s">
        <v>2221</v>
      </c>
      <c r="ABG19" s="200" t="s">
        <v>2222</v>
      </c>
      <c r="ABH19" s="200" t="s">
        <v>2223</v>
      </c>
      <c r="ABI19" s="200" t="s">
        <v>2224</v>
      </c>
      <c r="ABJ19" s="200" t="s">
        <v>2225</v>
      </c>
      <c r="ABK19" s="200" t="s">
        <v>2226</v>
      </c>
      <c r="ABL19" s="200" t="s">
        <v>2227</v>
      </c>
      <c r="ABM19" s="200" t="s">
        <v>2228</v>
      </c>
      <c r="ABN19" s="200" t="s">
        <v>2229</v>
      </c>
      <c r="ABO19" s="200" t="s">
        <v>2230</v>
      </c>
      <c r="ABP19" s="200" t="s">
        <v>2231</v>
      </c>
      <c r="ABQ19" s="200" t="s">
        <v>2232</v>
      </c>
      <c r="ABR19" s="200" t="s">
        <v>2233</v>
      </c>
      <c r="ABS19" s="200" t="s">
        <v>2234</v>
      </c>
      <c r="ABT19" s="200" t="s">
        <v>2235</v>
      </c>
      <c r="ABU19" s="200" t="s">
        <v>2236</v>
      </c>
      <c r="ABV19" s="200" t="s">
        <v>2237</v>
      </c>
      <c r="ABW19" s="200" t="s">
        <v>2238</v>
      </c>
      <c r="ABX19" s="200" t="s">
        <v>2239</v>
      </c>
      <c r="ABY19" s="200" t="s">
        <v>2240</v>
      </c>
      <c r="ABZ19" s="200" t="s">
        <v>2241</v>
      </c>
      <c r="ACA19" s="200" t="s">
        <v>2242</v>
      </c>
      <c r="ACB19" s="200" t="s">
        <v>2243</v>
      </c>
      <c r="ACC19" s="200" t="s">
        <v>2244</v>
      </c>
      <c r="ACD19" s="200" t="s">
        <v>2245</v>
      </c>
      <c r="ACE19" s="200" t="s">
        <v>2246</v>
      </c>
      <c r="ACF19" s="200" t="s">
        <v>2247</v>
      </c>
      <c r="ACG19" s="200" t="s">
        <v>2248</v>
      </c>
      <c r="ACH19" s="200" t="s">
        <v>2249</v>
      </c>
      <c r="ACI19" s="200" t="s">
        <v>2250</v>
      </c>
      <c r="ACJ19" s="200" t="s">
        <v>2251</v>
      </c>
      <c r="ACK19" s="200" t="s">
        <v>2252</v>
      </c>
      <c r="ACL19" s="200" t="s">
        <v>2253</v>
      </c>
      <c r="ACM19" s="200" t="s">
        <v>2254</v>
      </c>
      <c r="ACN19" s="200" t="s">
        <v>2255</v>
      </c>
      <c r="ACO19" s="200" t="s">
        <v>2256</v>
      </c>
      <c r="ACP19" s="200" t="s">
        <v>2257</v>
      </c>
      <c r="ACQ19" s="200" t="s">
        <v>2258</v>
      </c>
      <c r="ACR19" s="200" t="s">
        <v>2259</v>
      </c>
      <c r="ACS19" s="200" t="s">
        <v>2260</v>
      </c>
      <c r="ACT19" s="200" t="s">
        <v>2261</v>
      </c>
      <c r="ACU19" s="200" t="s">
        <v>2262</v>
      </c>
      <c r="ACV19" s="200" t="s">
        <v>2263</v>
      </c>
      <c r="ACW19" s="200" t="s">
        <v>2264</v>
      </c>
      <c r="ACX19" s="200" t="s">
        <v>2265</v>
      </c>
      <c r="ACY19" s="200" t="s">
        <v>2266</v>
      </c>
      <c r="ACZ19" s="200" t="s">
        <v>2267</v>
      </c>
      <c r="ADA19" s="200" t="s">
        <v>2268</v>
      </c>
      <c r="ADB19" s="200" t="s">
        <v>2269</v>
      </c>
      <c r="ADC19" s="200" t="s">
        <v>2270</v>
      </c>
      <c r="ADD19" s="200" t="s">
        <v>2271</v>
      </c>
      <c r="ADE19" s="200" t="s">
        <v>2272</v>
      </c>
      <c r="ADF19" s="200" t="s">
        <v>2273</v>
      </c>
      <c r="ADG19" s="200" t="s">
        <v>2274</v>
      </c>
      <c r="ADH19" s="200" t="s">
        <v>2275</v>
      </c>
      <c r="ADI19" s="200" t="s">
        <v>2276</v>
      </c>
      <c r="ADJ19" s="200" t="s">
        <v>2277</v>
      </c>
      <c r="ADK19" s="200" t="s">
        <v>2278</v>
      </c>
      <c r="ADL19" s="200" t="s">
        <v>2279</v>
      </c>
      <c r="ADM19" s="200" t="s">
        <v>2280</v>
      </c>
      <c r="ADN19" s="200" t="s">
        <v>2281</v>
      </c>
      <c r="ADO19" s="200" t="s">
        <v>2282</v>
      </c>
      <c r="ADP19" s="200" t="s">
        <v>2283</v>
      </c>
      <c r="ADQ19" s="200" t="s">
        <v>2284</v>
      </c>
      <c r="ADR19" s="200" t="s">
        <v>2285</v>
      </c>
      <c r="ADS19" s="200" t="s">
        <v>2286</v>
      </c>
      <c r="ADT19" s="200" t="s">
        <v>2287</v>
      </c>
      <c r="ADU19" s="200" t="s">
        <v>2288</v>
      </c>
      <c r="ADV19" s="200" t="s">
        <v>2289</v>
      </c>
      <c r="ADW19" s="200" t="s">
        <v>2290</v>
      </c>
      <c r="ADX19" s="200" t="s">
        <v>2291</v>
      </c>
      <c r="ADY19" s="200" t="s">
        <v>2292</v>
      </c>
      <c r="ADZ19" s="200" t="s">
        <v>2293</v>
      </c>
      <c r="AEA19" s="200" t="s">
        <v>2294</v>
      </c>
      <c r="AEB19" s="200" t="s">
        <v>2295</v>
      </c>
      <c r="AEC19" s="200" t="s">
        <v>2296</v>
      </c>
      <c r="AED19" s="200" t="s">
        <v>2297</v>
      </c>
      <c r="AEE19" s="200" t="s">
        <v>2298</v>
      </c>
      <c r="AEF19" s="200" t="s">
        <v>2299</v>
      </c>
      <c r="AEG19" s="200" t="s">
        <v>2300</v>
      </c>
      <c r="AEH19" s="200" t="s">
        <v>2301</v>
      </c>
      <c r="AEI19" s="200" t="s">
        <v>2302</v>
      </c>
      <c r="AEJ19" s="200" t="s">
        <v>2303</v>
      </c>
      <c r="AEK19" s="200" t="s">
        <v>2304</v>
      </c>
      <c r="AEL19" s="200" t="s">
        <v>2305</v>
      </c>
      <c r="AEM19" s="200" t="s">
        <v>2306</v>
      </c>
      <c r="AEN19" s="200" t="s">
        <v>2307</v>
      </c>
      <c r="AEO19" s="200" t="s">
        <v>2308</v>
      </c>
      <c r="AEP19" s="200" t="s">
        <v>2309</v>
      </c>
      <c r="AEQ19" s="200" t="s">
        <v>2310</v>
      </c>
      <c r="AER19" s="200" t="s">
        <v>2311</v>
      </c>
      <c r="AES19" s="200" t="s">
        <v>2312</v>
      </c>
      <c r="AET19" s="200" t="s">
        <v>2313</v>
      </c>
      <c r="AEU19" s="200" t="s">
        <v>2314</v>
      </c>
      <c r="AEV19" s="200" t="s">
        <v>2315</v>
      </c>
      <c r="AEW19" s="200" t="s">
        <v>2316</v>
      </c>
      <c r="AEX19" s="200" t="s">
        <v>2317</v>
      </c>
      <c r="AEY19" s="200" t="s">
        <v>2318</v>
      </c>
      <c r="AEZ19" s="200" t="s">
        <v>2319</v>
      </c>
      <c r="AFA19" s="200" t="s">
        <v>2320</v>
      </c>
      <c r="AFB19" s="200" t="s">
        <v>2321</v>
      </c>
      <c r="AFC19" s="200" t="s">
        <v>2322</v>
      </c>
      <c r="AFD19" s="200" t="s">
        <v>2323</v>
      </c>
      <c r="AFE19" s="200" t="s">
        <v>2324</v>
      </c>
      <c r="AFF19" s="200" t="s">
        <v>2325</v>
      </c>
      <c r="AFG19" s="200" t="s">
        <v>2326</v>
      </c>
      <c r="AFH19" s="200" t="s">
        <v>2327</v>
      </c>
      <c r="AFI19" s="200" t="s">
        <v>2328</v>
      </c>
      <c r="AFJ19" s="200" t="s">
        <v>2329</v>
      </c>
      <c r="AFK19" s="200" t="s">
        <v>2330</v>
      </c>
      <c r="AFL19" s="200" t="s">
        <v>2331</v>
      </c>
      <c r="AFM19" s="200" t="s">
        <v>2332</v>
      </c>
      <c r="AFN19" s="200" t="s">
        <v>2333</v>
      </c>
      <c r="AFO19" s="200" t="s">
        <v>2334</v>
      </c>
      <c r="AFP19" s="200" t="s">
        <v>2335</v>
      </c>
      <c r="AFQ19" s="200" t="s">
        <v>2336</v>
      </c>
      <c r="AFR19" s="200" t="s">
        <v>2337</v>
      </c>
      <c r="AFS19" s="200" t="s">
        <v>2338</v>
      </c>
      <c r="AFT19" s="200" t="s">
        <v>2339</v>
      </c>
      <c r="AFU19" s="200" t="s">
        <v>2340</v>
      </c>
      <c r="AFV19" s="200" t="s">
        <v>2341</v>
      </c>
      <c r="AFW19" s="200" t="s">
        <v>2342</v>
      </c>
      <c r="AFX19" s="200" t="s">
        <v>2343</v>
      </c>
      <c r="AFY19" s="200" t="s">
        <v>2344</v>
      </c>
      <c r="AFZ19" s="200" t="s">
        <v>2345</v>
      </c>
      <c r="AGA19" s="200" t="s">
        <v>2346</v>
      </c>
      <c r="AGB19" s="200" t="s">
        <v>2347</v>
      </c>
      <c r="AGC19" s="200" t="s">
        <v>2348</v>
      </c>
      <c r="AGD19" s="200" t="s">
        <v>2349</v>
      </c>
      <c r="AGE19" s="200" t="s">
        <v>2350</v>
      </c>
      <c r="AGF19" s="200" t="s">
        <v>2351</v>
      </c>
      <c r="AGG19" s="200" t="s">
        <v>2352</v>
      </c>
      <c r="AGH19" s="200" t="s">
        <v>2353</v>
      </c>
      <c r="AGI19" s="200" t="s">
        <v>2354</v>
      </c>
      <c r="AGJ19" s="200" t="s">
        <v>2355</v>
      </c>
      <c r="AGK19" s="200" t="s">
        <v>2356</v>
      </c>
      <c r="AGL19" s="200" t="s">
        <v>2357</v>
      </c>
      <c r="AGM19" s="200" t="s">
        <v>2358</v>
      </c>
      <c r="AGN19" s="200" t="s">
        <v>2359</v>
      </c>
      <c r="AGO19" s="200" t="s">
        <v>2360</v>
      </c>
      <c r="AGP19" s="200" t="s">
        <v>2361</v>
      </c>
      <c r="AGQ19" s="200" t="s">
        <v>2362</v>
      </c>
      <c r="AGR19" s="200" t="s">
        <v>2363</v>
      </c>
      <c r="AGS19" s="200" t="s">
        <v>2364</v>
      </c>
      <c r="AGT19" s="200" t="s">
        <v>2365</v>
      </c>
      <c r="AGU19" s="200" t="s">
        <v>2366</v>
      </c>
      <c r="AGV19" s="200" t="s">
        <v>2367</v>
      </c>
      <c r="AGW19" s="200" t="s">
        <v>2368</v>
      </c>
      <c r="AGX19" s="200" t="s">
        <v>2369</v>
      </c>
      <c r="AGY19" s="200" t="s">
        <v>2370</v>
      </c>
      <c r="AGZ19" s="200" t="s">
        <v>2371</v>
      </c>
      <c r="AHA19" s="200" t="s">
        <v>2372</v>
      </c>
      <c r="AHB19" s="200" t="s">
        <v>2373</v>
      </c>
      <c r="AHC19" s="200" t="s">
        <v>2374</v>
      </c>
      <c r="AHD19" s="200" t="s">
        <v>2375</v>
      </c>
      <c r="AHE19" s="200" t="s">
        <v>2376</v>
      </c>
      <c r="AHF19" s="200" t="s">
        <v>2377</v>
      </c>
      <c r="AHG19" s="200" t="s">
        <v>2378</v>
      </c>
      <c r="AHH19" s="200" t="s">
        <v>2379</v>
      </c>
      <c r="AHI19" s="200" t="s">
        <v>2380</v>
      </c>
      <c r="AHJ19" s="200" t="s">
        <v>2381</v>
      </c>
      <c r="AHK19" s="200" t="s">
        <v>2382</v>
      </c>
      <c r="AHL19" s="200" t="s">
        <v>2383</v>
      </c>
      <c r="AHM19" s="200" t="s">
        <v>2384</v>
      </c>
      <c r="AHN19" s="200" t="s">
        <v>2385</v>
      </c>
      <c r="AHO19" s="200" t="s">
        <v>2386</v>
      </c>
      <c r="AHP19" s="200" t="s">
        <v>2387</v>
      </c>
      <c r="AHQ19" s="200" t="s">
        <v>2388</v>
      </c>
      <c r="AHR19" s="200" t="s">
        <v>2389</v>
      </c>
      <c r="AHS19" s="200" t="s">
        <v>2390</v>
      </c>
      <c r="AHT19" s="200" t="s">
        <v>2391</v>
      </c>
      <c r="AHU19" s="200" t="s">
        <v>2392</v>
      </c>
      <c r="AHV19" s="200" t="s">
        <v>2393</v>
      </c>
      <c r="AHW19" s="200" t="s">
        <v>2394</v>
      </c>
      <c r="AHX19" s="200" t="s">
        <v>2395</v>
      </c>
      <c r="AHY19" s="200" t="s">
        <v>2396</v>
      </c>
      <c r="AHZ19" s="200" t="s">
        <v>2397</v>
      </c>
      <c r="AIA19" s="200" t="s">
        <v>2398</v>
      </c>
      <c r="AIB19" s="200" t="s">
        <v>2399</v>
      </c>
      <c r="AIC19" s="200" t="s">
        <v>2400</v>
      </c>
      <c r="AID19" s="200" t="s">
        <v>2401</v>
      </c>
      <c r="AIE19" s="200" t="s">
        <v>2402</v>
      </c>
      <c r="AIF19" s="200" t="s">
        <v>2403</v>
      </c>
      <c r="AIG19" s="200" t="s">
        <v>2404</v>
      </c>
      <c r="AIH19" s="200" t="s">
        <v>2405</v>
      </c>
      <c r="AII19" s="200" t="s">
        <v>2406</v>
      </c>
      <c r="AIJ19" s="200" t="s">
        <v>2407</v>
      </c>
      <c r="AIK19" s="200" t="s">
        <v>2408</v>
      </c>
      <c r="AIL19" s="200" t="s">
        <v>2409</v>
      </c>
      <c r="AIM19" s="200" t="s">
        <v>2410</v>
      </c>
      <c r="AIN19" s="200" t="s">
        <v>2411</v>
      </c>
      <c r="AIO19" s="200" t="s">
        <v>2412</v>
      </c>
      <c r="AIP19" s="200" t="s">
        <v>2413</v>
      </c>
      <c r="AIQ19" s="200" t="s">
        <v>2414</v>
      </c>
      <c r="AIR19" s="200" t="s">
        <v>2415</v>
      </c>
      <c r="AIS19" s="200" t="s">
        <v>2416</v>
      </c>
      <c r="AIT19" s="200" t="s">
        <v>2417</v>
      </c>
      <c r="AIU19" s="200" t="s">
        <v>2418</v>
      </c>
      <c r="AIV19" s="200" t="s">
        <v>2419</v>
      </c>
      <c r="AIW19" s="200" t="s">
        <v>2420</v>
      </c>
      <c r="AIX19" s="200" t="s">
        <v>2421</v>
      </c>
      <c r="AIY19" s="200" t="s">
        <v>2422</v>
      </c>
      <c r="AIZ19" s="200" t="s">
        <v>2423</v>
      </c>
      <c r="AJA19" s="200" t="s">
        <v>2424</v>
      </c>
      <c r="AJB19" s="200" t="s">
        <v>2425</v>
      </c>
      <c r="AJC19" s="200" t="s">
        <v>2426</v>
      </c>
      <c r="AJD19" s="200" t="s">
        <v>2427</v>
      </c>
      <c r="AJE19" s="200" t="s">
        <v>2428</v>
      </c>
      <c r="AJF19" s="200" t="s">
        <v>2429</v>
      </c>
      <c r="AJG19" s="200" t="s">
        <v>2430</v>
      </c>
      <c r="AJH19" s="200" t="s">
        <v>2431</v>
      </c>
      <c r="AJI19" s="200" t="s">
        <v>2432</v>
      </c>
      <c r="AJJ19" s="200" t="s">
        <v>2433</v>
      </c>
      <c r="AJK19" s="200" t="s">
        <v>2434</v>
      </c>
      <c r="AJL19" s="200" t="s">
        <v>2435</v>
      </c>
      <c r="AJM19" s="200" t="s">
        <v>2436</v>
      </c>
      <c r="AJN19" s="200" t="s">
        <v>2437</v>
      </c>
      <c r="AJO19" s="200" t="s">
        <v>2438</v>
      </c>
      <c r="AJP19" s="200" t="s">
        <v>2439</v>
      </c>
      <c r="AJQ19" s="200" t="s">
        <v>2440</v>
      </c>
      <c r="AJR19" s="200" t="s">
        <v>2441</v>
      </c>
      <c r="AJS19" s="200" t="s">
        <v>2442</v>
      </c>
      <c r="AJT19" s="200" t="s">
        <v>2443</v>
      </c>
      <c r="AJU19" s="200" t="s">
        <v>2444</v>
      </c>
      <c r="AJV19" s="200" t="s">
        <v>2445</v>
      </c>
      <c r="AJW19" s="200" t="s">
        <v>2446</v>
      </c>
      <c r="AJX19" s="200" t="s">
        <v>2447</v>
      </c>
      <c r="AJY19" s="200" t="s">
        <v>2448</v>
      </c>
      <c r="AJZ19" s="200" t="s">
        <v>2449</v>
      </c>
      <c r="AKA19" s="200" t="s">
        <v>2450</v>
      </c>
      <c r="AKB19" s="200" t="s">
        <v>2451</v>
      </c>
      <c r="AKC19" s="200" t="s">
        <v>2452</v>
      </c>
      <c r="AKD19" s="200" t="s">
        <v>2453</v>
      </c>
      <c r="AKE19" s="200" t="s">
        <v>2454</v>
      </c>
      <c r="AKF19" s="200" t="s">
        <v>2455</v>
      </c>
      <c r="AKG19" s="200" t="s">
        <v>2456</v>
      </c>
      <c r="AKH19" s="200" t="s">
        <v>2457</v>
      </c>
      <c r="AKI19" s="200" t="s">
        <v>2458</v>
      </c>
      <c r="AKJ19" s="200" t="s">
        <v>2459</v>
      </c>
      <c r="AKK19" s="200" t="s">
        <v>2460</v>
      </c>
      <c r="AKL19" s="200" t="s">
        <v>2461</v>
      </c>
      <c r="AKM19" s="200" t="s">
        <v>2462</v>
      </c>
      <c r="AKN19" s="200" t="s">
        <v>2463</v>
      </c>
      <c r="AKO19" s="200" t="s">
        <v>2464</v>
      </c>
      <c r="AKP19" s="200" t="s">
        <v>2465</v>
      </c>
      <c r="AKQ19" s="200" t="s">
        <v>2466</v>
      </c>
      <c r="AKR19" s="200" t="s">
        <v>2467</v>
      </c>
      <c r="AKS19" s="200" t="s">
        <v>2468</v>
      </c>
      <c r="AKT19" s="200" t="s">
        <v>2469</v>
      </c>
      <c r="AKU19" s="200" t="s">
        <v>2470</v>
      </c>
      <c r="AKV19" s="200" t="s">
        <v>2471</v>
      </c>
      <c r="AKW19" s="200" t="s">
        <v>2472</v>
      </c>
      <c r="AKX19" s="200" t="s">
        <v>2473</v>
      </c>
      <c r="AKY19" s="200" t="s">
        <v>2474</v>
      </c>
      <c r="AKZ19" s="200" t="s">
        <v>2475</v>
      </c>
      <c r="ALA19" s="200" t="s">
        <v>2476</v>
      </c>
      <c r="ALB19" s="200" t="s">
        <v>2477</v>
      </c>
      <c r="ALC19" s="200" t="s">
        <v>2478</v>
      </c>
      <c r="ALD19" s="200" t="s">
        <v>2479</v>
      </c>
      <c r="ALE19" s="200" t="s">
        <v>2480</v>
      </c>
      <c r="ALF19" s="200" t="s">
        <v>2481</v>
      </c>
      <c r="ALG19" s="200" t="s">
        <v>2482</v>
      </c>
      <c r="ALH19" s="200" t="s">
        <v>2483</v>
      </c>
      <c r="ALI19" s="200" t="s">
        <v>2484</v>
      </c>
      <c r="ALJ19" s="200" t="s">
        <v>2485</v>
      </c>
      <c r="ALK19" s="200" t="s">
        <v>2486</v>
      </c>
      <c r="ALL19" s="200" t="s">
        <v>2487</v>
      </c>
      <c r="ALM19" s="200" t="s">
        <v>2488</v>
      </c>
      <c r="ALN19" s="200" t="s">
        <v>2489</v>
      </c>
      <c r="ALO19" s="200" t="s">
        <v>2490</v>
      </c>
      <c r="ALP19" s="200" t="s">
        <v>2491</v>
      </c>
      <c r="ALQ19" s="200" t="s">
        <v>2492</v>
      </c>
      <c r="ALR19" s="200" t="s">
        <v>2493</v>
      </c>
      <c r="ALS19" s="200" t="s">
        <v>2494</v>
      </c>
      <c r="ALT19" s="200" t="s">
        <v>2495</v>
      </c>
      <c r="ALU19" s="200" t="s">
        <v>2496</v>
      </c>
      <c r="ALV19" s="200" t="s">
        <v>2497</v>
      </c>
      <c r="ALW19" s="200" t="s">
        <v>2498</v>
      </c>
      <c r="ALX19" s="200" t="s">
        <v>2499</v>
      </c>
      <c r="ALY19" s="200" t="s">
        <v>2500</v>
      </c>
      <c r="ALZ19" s="200" t="s">
        <v>2501</v>
      </c>
      <c r="AMA19" s="200" t="s">
        <v>2502</v>
      </c>
      <c r="AMB19" s="200" t="s">
        <v>2503</v>
      </c>
      <c r="AMC19" s="200" t="s">
        <v>2504</v>
      </c>
      <c r="AMD19" s="200" t="s">
        <v>2505</v>
      </c>
      <c r="AME19" s="200" t="s">
        <v>2506</v>
      </c>
      <c r="AMF19" s="200" t="s">
        <v>2507</v>
      </c>
      <c r="AMG19" s="200" t="s">
        <v>2508</v>
      </c>
      <c r="AMH19" s="200" t="s">
        <v>2509</v>
      </c>
      <c r="AMI19" s="200" t="s">
        <v>2510</v>
      </c>
      <c r="AMJ19" s="200" t="s">
        <v>2511</v>
      </c>
      <c r="AMK19" s="200" t="s">
        <v>2512</v>
      </c>
      <c r="AML19" s="200" t="s">
        <v>2513</v>
      </c>
      <c r="AMM19" s="200" t="s">
        <v>2514</v>
      </c>
      <c r="AMN19" s="200" t="s">
        <v>2515</v>
      </c>
      <c r="AMO19" s="200" t="s">
        <v>2516</v>
      </c>
      <c r="AMP19" s="200" t="s">
        <v>2517</v>
      </c>
      <c r="AMQ19" s="200" t="s">
        <v>2518</v>
      </c>
      <c r="AMR19" s="200" t="s">
        <v>2519</v>
      </c>
      <c r="AMS19" s="200" t="s">
        <v>2520</v>
      </c>
      <c r="AMT19" s="200" t="s">
        <v>2521</v>
      </c>
      <c r="AMU19" s="200" t="s">
        <v>2522</v>
      </c>
      <c r="AMV19" s="200" t="s">
        <v>2523</v>
      </c>
      <c r="AMW19" s="200" t="s">
        <v>2524</v>
      </c>
      <c r="AMX19" s="200" t="s">
        <v>2525</v>
      </c>
      <c r="AMY19" s="200" t="s">
        <v>2526</v>
      </c>
      <c r="AMZ19" s="200" t="s">
        <v>2527</v>
      </c>
      <c r="ANA19" s="200" t="s">
        <v>2528</v>
      </c>
      <c r="ANB19" s="200" t="s">
        <v>2529</v>
      </c>
      <c r="ANC19" s="200" t="s">
        <v>2530</v>
      </c>
      <c r="AND19" s="200" t="s">
        <v>2531</v>
      </c>
      <c r="ANE19" s="200" t="s">
        <v>2532</v>
      </c>
      <c r="ANF19" s="200" t="s">
        <v>2533</v>
      </c>
      <c r="ANG19" s="200" t="s">
        <v>2534</v>
      </c>
      <c r="ANH19" s="200" t="s">
        <v>2535</v>
      </c>
      <c r="ANI19" s="200" t="s">
        <v>2536</v>
      </c>
      <c r="ANJ19" s="200" t="s">
        <v>2537</v>
      </c>
      <c r="ANK19" s="200" t="s">
        <v>2538</v>
      </c>
      <c r="ANL19" s="200" t="s">
        <v>2539</v>
      </c>
      <c r="ANM19" s="200" t="s">
        <v>2540</v>
      </c>
      <c r="ANN19" s="200" t="s">
        <v>2541</v>
      </c>
      <c r="ANO19" s="200" t="s">
        <v>2542</v>
      </c>
      <c r="ANP19" s="200" t="s">
        <v>2543</v>
      </c>
      <c r="ANQ19" s="200" t="s">
        <v>2544</v>
      </c>
      <c r="ANR19" s="200" t="s">
        <v>2545</v>
      </c>
      <c r="ANS19" s="200" t="s">
        <v>2546</v>
      </c>
      <c r="ANT19" s="200" t="s">
        <v>2547</v>
      </c>
      <c r="ANU19" s="200" t="s">
        <v>2548</v>
      </c>
      <c r="ANV19" s="200" t="s">
        <v>2549</v>
      </c>
      <c r="ANW19" s="200" t="s">
        <v>2550</v>
      </c>
      <c r="ANX19" s="200" t="s">
        <v>2551</v>
      </c>
      <c r="ANY19" s="200" t="s">
        <v>2552</v>
      </c>
      <c r="ANZ19" s="200" t="s">
        <v>2553</v>
      </c>
      <c r="AOA19" s="200" t="s">
        <v>2554</v>
      </c>
      <c r="AOB19" s="200" t="s">
        <v>2555</v>
      </c>
      <c r="AOC19" s="200" t="s">
        <v>2556</v>
      </c>
      <c r="AOD19" s="200" t="s">
        <v>2557</v>
      </c>
      <c r="AOE19" s="200" t="s">
        <v>2558</v>
      </c>
      <c r="AOF19" s="200" t="s">
        <v>2559</v>
      </c>
      <c r="AOG19" s="200" t="s">
        <v>2560</v>
      </c>
      <c r="AOH19" s="200" t="s">
        <v>2561</v>
      </c>
      <c r="AOI19" s="200" t="s">
        <v>2562</v>
      </c>
      <c r="AOJ19" s="200" t="s">
        <v>2563</v>
      </c>
      <c r="AOK19" s="200" t="s">
        <v>2564</v>
      </c>
      <c r="AOL19" s="200" t="s">
        <v>2565</v>
      </c>
      <c r="AOM19" s="200" t="s">
        <v>2566</v>
      </c>
      <c r="AON19" s="200" t="s">
        <v>2567</v>
      </c>
      <c r="AOO19" s="200" t="s">
        <v>2568</v>
      </c>
      <c r="AOP19" s="200" t="s">
        <v>2569</v>
      </c>
      <c r="AOQ19" s="200" t="s">
        <v>2570</v>
      </c>
      <c r="AOR19" s="200" t="s">
        <v>2571</v>
      </c>
      <c r="AOS19" s="200" t="s">
        <v>2572</v>
      </c>
      <c r="AOT19" s="200" t="s">
        <v>2573</v>
      </c>
      <c r="AOU19" s="200" t="s">
        <v>2574</v>
      </c>
      <c r="AOV19" s="200" t="s">
        <v>2575</v>
      </c>
      <c r="AOW19" s="200" t="s">
        <v>2576</v>
      </c>
      <c r="AOX19" s="200" t="s">
        <v>2577</v>
      </c>
      <c r="AOY19" s="200" t="s">
        <v>2578</v>
      </c>
      <c r="AOZ19" s="200" t="s">
        <v>2579</v>
      </c>
      <c r="APA19" s="200" t="s">
        <v>2580</v>
      </c>
      <c r="APB19" s="200" t="s">
        <v>2581</v>
      </c>
      <c r="APC19" s="200" t="s">
        <v>2582</v>
      </c>
      <c r="APD19" s="200" t="s">
        <v>2583</v>
      </c>
      <c r="APE19" s="200" t="s">
        <v>2584</v>
      </c>
      <c r="APF19" s="200" t="s">
        <v>2585</v>
      </c>
      <c r="APG19" s="200" t="s">
        <v>2586</v>
      </c>
      <c r="APH19" s="200" t="s">
        <v>2587</v>
      </c>
      <c r="API19" s="200" t="s">
        <v>2588</v>
      </c>
      <c r="APJ19" s="200" t="s">
        <v>2589</v>
      </c>
      <c r="APK19" s="200" t="s">
        <v>2590</v>
      </c>
      <c r="APL19" s="200" t="s">
        <v>2591</v>
      </c>
      <c r="APM19" s="200" t="s">
        <v>2592</v>
      </c>
      <c r="APN19" s="200" t="s">
        <v>2593</v>
      </c>
      <c r="APO19" s="200" t="s">
        <v>2594</v>
      </c>
      <c r="APP19" s="200" t="s">
        <v>2595</v>
      </c>
      <c r="APQ19" s="200" t="s">
        <v>2596</v>
      </c>
      <c r="APR19" s="200" t="s">
        <v>2597</v>
      </c>
      <c r="APS19" s="200" t="s">
        <v>2598</v>
      </c>
      <c r="APT19" s="200" t="s">
        <v>2599</v>
      </c>
      <c r="APU19" s="200" t="s">
        <v>2600</v>
      </c>
      <c r="APV19" s="200" t="s">
        <v>2601</v>
      </c>
      <c r="APW19" s="200" t="s">
        <v>2602</v>
      </c>
      <c r="APX19" s="200" t="s">
        <v>2603</v>
      </c>
      <c r="APY19" s="200" t="s">
        <v>2604</v>
      </c>
      <c r="APZ19" s="200" t="s">
        <v>2605</v>
      </c>
      <c r="AQA19" s="200" t="s">
        <v>2606</v>
      </c>
      <c r="AQB19" s="200" t="s">
        <v>2607</v>
      </c>
      <c r="AQC19" s="200" t="s">
        <v>2608</v>
      </c>
      <c r="AQD19" s="200" t="s">
        <v>2609</v>
      </c>
      <c r="AQE19" s="200" t="s">
        <v>2610</v>
      </c>
      <c r="AQF19" s="200" t="s">
        <v>2611</v>
      </c>
      <c r="AQG19" s="200" t="s">
        <v>2612</v>
      </c>
      <c r="AQH19" s="200" t="s">
        <v>2613</v>
      </c>
      <c r="AQI19" s="200" t="s">
        <v>2614</v>
      </c>
      <c r="AQJ19" s="200" t="s">
        <v>2615</v>
      </c>
      <c r="AQK19" s="200" t="s">
        <v>2616</v>
      </c>
      <c r="AQL19" s="200" t="s">
        <v>2617</v>
      </c>
      <c r="AQM19" s="200" t="s">
        <v>2618</v>
      </c>
      <c r="AQN19" s="200" t="s">
        <v>2619</v>
      </c>
      <c r="AQO19" s="200" t="s">
        <v>2620</v>
      </c>
      <c r="AQP19" s="200" t="s">
        <v>2621</v>
      </c>
      <c r="AQQ19" s="200" t="s">
        <v>2622</v>
      </c>
      <c r="AQR19" s="200" t="s">
        <v>2623</v>
      </c>
      <c r="AQS19" s="200" t="s">
        <v>2624</v>
      </c>
      <c r="AQT19" s="200" t="s">
        <v>2625</v>
      </c>
      <c r="AQU19" s="200" t="s">
        <v>2626</v>
      </c>
      <c r="AQV19" s="200" t="s">
        <v>2627</v>
      </c>
      <c r="AQW19" s="200" t="s">
        <v>2628</v>
      </c>
      <c r="AQX19" s="200" t="s">
        <v>2629</v>
      </c>
      <c r="AQY19" s="200" t="s">
        <v>2630</v>
      </c>
      <c r="AQZ19" s="200" t="s">
        <v>2631</v>
      </c>
      <c r="ARA19" s="200" t="s">
        <v>2632</v>
      </c>
      <c r="ARB19" s="200" t="s">
        <v>2633</v>
      </c>
      <c r="ARC19" s="200" t="s">
        <v>2634</v>
      </c>
      <c r="ARD19" s="200" t="s">
        <v>2635</v>
      </c>
      <c r="ARE19" s="200" t="s">
        <v>2636</v>
      </c>
      <c r="ARF19" s="200" t="s">
        <v>2637</v>
      </c>
      <c r="ARG19" s="200" t="s">
        <v>2638</v>
      </c>
      <c r="ARH19" s="200" t="s">
        <v>2639</v>
      </c>
      <c r="ARI19" s="200" t="s">
        <v>2640</v>
      </c>
      <c r="ARJ19" s="200" t="s">
        <v>2641</v>
      </c>
      <c r="ARK19" s="200" t="s">
        <v>2642</v>
      </c>
      <c r="ARL19" s="200" t="s">
        <v>2643</v>
      </c>
      <c r="ARM19" s="200" t="s">
        <v>2644</v>
      </c>
      <c r="ARN19" s="200" t="s">
        <v>2645</v>
      </c>
      <c r="ARO19" s="200" t="s">
        <v>2646</v>
      </c>
      <c r="ARP19" s="200" t="s">
        <v>2647</v>
      </c>
      <c r="ARQ19" s="200" t="s">
        <v>2648</v>
      </c>
      <c r="ARR19" s="200" t="s">
        <v>2649</v>
      </c>
      <c r="ARS19" s="200" t="s">
        <v>2650</v>
      </c>
      <c r="ART19" s="200" t="s">
        <v>2651</v>
      </c>
      <c r="ARU19" s="200" t="s">
        <v>2652</v>
      </c>
      <c r="ARV19" s="200" t="s">
        <v>2653</v>
      </c>
      <c r="ARW19" s="200" t="s">
        <v>2654</v>
      </c>
      <c r="ARX19" s="200" t="s">
        <v>2655</v>
      </c>
      <c r="ARY19" s="200" t="s">
        <v>2656</v>
      </c>
      <c r="ARZ19" s="200" t="s">
        <v>2657</v>
      </c>
      <c r="ASA19" s="200" t="s">
        <v>2658</v>
      </c>
      <c r="ASB19" s="200" t="s">
        <v>2659</v>
      </c>
      <c r="ASC19" s="200" t="s">
        <v>2660</v>
      </c>
      <c r="ASD19" s="200" t="s">
        <v>2661</v>
      </c>
      <c r="ASE19" s="200" t="s">
        <v>2662</v>
      </c>
      <c r="ASF19" s="200" t="s">
        <v>2663</v>
      </c>
      <c r="ASG19" s="200" t="s">
        <v>2664</v>
      </c>
      <c r="ASH19" s="200" t="s">
        <v>2665</v>
      </c>
      <c r="ASI19" s="200" t="s">
        <v>2666</v>
      </c>
      <c r="ASJ19" s="200" t="s">
        <v>2667</v>
      </c>
      <c r="ASK19" s="200" t="s">
        <v>2668</v>
      </c>
      <c r="ASL19" s="200" t="s">
        <v>2669</v>
      </c>
      <c r="ASM19" s="200" t="s">
        <v>2670</v>
      </c>
      <c r="ASN19" s="200" t="s">
        <v>2671</v>
      </c>
      <c r="ASO19" s="200" t="s">
        <v>2672</v>
      </c>
      <c r="ASP19" s="200" t="s">
        <v>2673</v>
      </c>
      <c r="ASQ19" s="200" t="s">
        <v>2674</v>
      </c>
      <c r="ASR19" s="200" t="s">
        <v>2675</v>
      </c>
      <c r="ASS19" s="200" t="s">
        <v>2676</v>
      </c>
      <c r="AST19" s="200" t="s">
        <v>2677</v>
      </c>
      <c r="ASU19" s="200" t="s">
        <v>2678</v>
      </c>
      <c r="ASV19" s="200" t="s">
        <v>2679</v>
      </c>
      <c r="ASW19" s="200" t="s">
        <v>2680</v>
      </c>
      <c r="ASX19" s="200" t="s">
        <v>2681</v>
      </c>
      <c r="ASY19" s="200" t="s">
        <v>2682</v>
      </c>
      <c r="ASZ19" s="200" t="s">
        <v>2683</v>
      </c>
      <c r="ATA19" s="200" t="s">
        <v>2684</v>
      </c>
      <c r="ATB19" s="200" t="s">
        <v>2685</v>
      </c>
      <c r="ATC19" s="200" t="s">
        <v>2686</v>
      </c>
      <c r="ATD19" s="200" t="s">
        <v>2687</v>
      </c>
      <c r="ATE19" s="200" t="s">
        <v>2688</v>
      </c>
      <c r="ATF19" s="200" t="s">
        <v>2689</v>
      </c>
      <c r="ATG19" s="200" t="s">
        <v>2690</v>
      </c>
      <c r="ATH19" s="200" t="s">
        <v>2691</v>
      </c>
      <c r="ATI19" s="200" t="s">
        <v>2692</v>
      </c>
      <c r="ATJ19" s="200" t="s">
        <v>2693</v>
      </c>
      <c r="ATK19" s="200" t="s">
        <v>2694</v>
      </c>
      <c r="ATL19" s="200" t="s">
        <v>2695</v>
      </c>
      <c r="ATM19" s="200" t="s">
        <v>2696</v>
      </c>
      <c r="ATN19" s="200" t="s">
        <v>2697</v>
      </c>
      <c r="ATO19" s="200" t="s">
        <v>2698</v>
      </c>
      <c r="ATP19" s="200" t="s">
        <v>2699</v>
      </c>
      <c r="ATQ19" s="200" t="s">
        <v>2700</v>
      </c>
      <c r="ATR19" s="200" t="s">
        <v>2701</v>
      </c>
      <c r="ATS19" s="200" t="s">
        <v>2702</v>
      </c>
      <c r="ATT19" s="200" t="s">
        <v>2703</v>
      </c>
      <c r="ATU19" s="200" t="s">
        <v>2704</v>
      </c>
      <c r="ATV19" s="200" t="s">
        <v>2705</v>
      </c>
      <c r="ATW19" s="200" t="s">
        <v>2706</v>
      </c>
      <c r="ATX19" s="200" t="s">
        <v>2707</v>
      </c>
      <c r="ATY19" s="200" t="s">
        <v>2708</v>
      </c>
      <c r="ATZ19" s="200" t="s">
        <v>2709</v>
      </c>
      <c r="AUA19" s="200" t="s">
        <v>2710</v>
      </c>
      <c r="AUB19" s="200" t="s">
        <v>2711</v>
      </c>
      <c r="AUC19" s="200" t="s">
        <v>2712</v>
      </c>
      <c r="AUD19" s="200" t="s">
        <v>2713</v>
      </c>
      <c r="AUE19" s="200" t="s">
        <v>2714</v>
      </c>
      <c r="AUF19" s="200" t="s">
        <v>2715</v>
      </c>
      <c r="AUG19" s="200" t="s">
        <v>2716</v>
      </c>
      <c r="AUH19" s="200" t="s">
        <v>2717</v>
      </c>
      <c r="AUI19" s="200" t="s">
        <v>2718</v>
      </c>
      <c r="AUJ19" s="200" t="s">
        <v>2719</v>
      </c>
      <c r="AUK19" s="200" t="s">
        <v>2720</v>
      </c>
      <c r="AUL19" s="200" t="s">
        <v>2721</v>
      </c>
      <c r="AUM19" s="200" t="s">
        <v>2722</v>
      </c>
      <c r="AUN19" s="200" t="s">
        <v>2723</v>
      </c>
      <c r="AUO19" s="200" t="s">
        <v>2724</v>
      </c>
      <c r="AUP19" s="200" t="s">
        <v>2725</v>
      </c>
      <c r="AUQ19" s="200" t="s">
        <v>2726</v>
      </c>
      <c r="AUR19" s="200" t="s">
        <v>2727</v>
      </c>
      <c r="AUS19" s="200" t="s">
        <v>2728</v>
      </c>
      <c r="AUT19" s="200" t="s">
        <v>2729</v>
      </c>
      <c r="AUU19" s="200" t="s">
        <v>2730</v>
      </c>
      <c r="AUV19" s="200" t="s">
        <v>2731</v>
      </c>
      <c r="AUW19" s="200" t="s">
        <v>2732</v>
      </c>
      <c r="AUX19" s="200" t="s">
        <v>2733</v>
      </c>
      <c r="AUY19" s="200" t="s">
        <v>2734</v>
      </c>
      <c r="AUZ19" s="200" t="s">
        <v>2735</v>
      </c>
      <c r="AVA19" s="200" t="s">
        <v>2736</v>
      </c>
      <c r="AVB19" s="200" t="s">
        <v>2737</v>
      </c>
      <c r="AVC19" s="200" t="s">
        <v>2738</v>
      </c>
      <c r="AVD19" s="200" t="s">
        <v>2739</v>
      </c>
      <c r="AVE19" s="200" t="s">
        <v>2740</v>
      </c>
      <c r="AVF19" s="200" t="s">
        <v>2741</v>
      </c>
      <c r="AVG19" s="200" t="s">
        <v>2742</v>
      </c>
      <c r="AVH19" s="200" t="s">
        <v>2743</v>
      </c>
      <c r="AVI19" s="200" t="s">
        <v>2744</v>
      </c>
      <c r="AVJ19" s="200" t="s">
        <v>2745</v>
      </c>
      <c r="AVK19" s="200" t="s">
        <v>2746</v>
      </c>
      <c r="AVL19" s="200" t="s">
        <v>2747</v>
      </c>
      <c r="AVM19" s="200" t="s">
        <v>2748</v>
      </c>
      <c r="AVN19" s="200" t="s">
        <v>2749</v>
      </c>
      <c r="AVO19" s="200" t="s">
        <v>2750</v>
      </c>
      <c r="AVP19" s="200" t="s">
        <v>2751</v>
      </c>
      <c r="AVQ19" s="200" t="s">
        <v>2752</v>
      </c>
      <c r="AVR19" s="200" t="s">
        <v>2753</v>
      </c>
      <c r="AVS19" s="200" t="s">
        <v>2754</v>
      </c>
      <c r="AVT19" s="200" t="s">
        <v>2755</v>
      </c>
      <c r="AVU19" s="200" t="s">
        <v>2756</v>
      </c>
      <c r="AVV19" s="200" t="s">
        <v>2757</v>
      </c>
      <c r="AVW19" s="200" t="s">
        <v>2758</v>
      </c>
      <c r="AVX19" s="200" t="s">
        <v>2759</v>
      </c>
      <c r="AVY19" s="200" t="s">
        <v>2760</v>
      </c>
      <c r="AVZ19" s="200" t="s">
        <v>2761</v>
      </c>
      <c r="AWA19" s="200" t="s">
        <v>2762</v>
      </c>
      <c r="AWB19" s="200" t="s">
        <v>2763</v>
      </c>
      <c r="AWC19" s="200" t="s">
        <v>2764</v>
      </c>
      <c r="AWD19" s="200" t="s">
        <v>2765</v>
      </c>
      <c r="AWE19" s="200" t="s">
        <v>2766</v>
      </c>
      <c r="AWF19" s="200" t="s">
        <v>2767</v>
      </c>
      <c r="AWG19" s="200" t="s">
        <v>2768</v>
      </c>
      <c r="AWH19" s="200" t="s">
        <v>2769</v>
      </c>
      <c r="AWI19" s="200" t="s">
        <v>2770</v>
      </c>
      <c r="AWJ19" s="200" t="s">
        <v>2771</v>
      </c>
      <c r="AWK19" s="200" t="s">
        <v>2772</v>
      </c>
      <c r="AWL19" s="200" t="s">
        <v>2773</v>
      </c>
      <c r="AWM19" s="200" t="s">
        <v>2774</v>
      </c>
      <c r="AWN19" s="200" t="s">
        <v>2775</v>
      </c>
      <c r="AWO19" s="200" t="s">
        <v>2776</v>
      </c>
      <c r="AWP19" s="200" t="s">
        <v>2777</v>
      </c>
      <c r="AWQ19" s="200" t="s">
        <v>2778</v>
      </c>
      <c r="AWR19" s="200" t="s">
        <v>2779</v>
      </c>
      <c r="AWS19" s="200" t="s">
        <v>2780</v>
      </c>
      <c r="AWT19" s="200" t="s">
        <v>2781</v>
      </c>
      <c r="AWU19" s="200" t="s">
        <v>2782</v>
      </c>
      <c r="AWV19" s="200" t="s">
        <v>2783</v>
      </c>
      <c r="AWW19" s="200" t="s">
        <v>2784</v>
      </c>
      <c r="AWX19" s="200" t="s">
        <v>2785</v>
      </c>
      <c r="AWY19" s="200" t="s">
        <v>2786</v>
      </c>
      <c r="AWZ19" s="200" t="s">
        <v>2787</v>
      </c>
      <c r="AXA19" s="200" t="s">
        <v>2788</v>
      </c>
      <c r="AXB19" s="200" t="s">
        <v>2789</v>
      </c>
      <c r="AXC19" s="200" t="s">
        <v>2790</v>
      </c>
      <c r="AXD19" s="200" t="s">
        <v>2791</v>
      </c>
      <c r="AXE19" s="200" t="s">
        <v>2792</v>
      </c>
      <c r="AXF19" s="200" t="s">
        <v>2793</v>
      </c>
      <c r="AXG19" s="200" t="s">
        <v>2794</v>
      </c>
      <c r="AXH19" s="200" t="s">
        <v>2795</v>
      </c>
      <c r="AXI19" s="200" t="s">
        <v>2796</v>
      </c>
      <c r="AXJ19" s="200" t="s">
        <v>2797</v>
      </c>
      <c r="AXK19" s="200" t="s">
        <v>2798</v>
      </c>
      <c r="AXL19" s="200" t="s">
        <v>2799</v>
      </c>
      <c r="AXM19" s="200" t="s">
        <v>2800</v>
      </c>
      <c r="AXN19" s="200" t="s">
        <v>2801</v>
      </c>
      <c r="AXO19" s="200" t="s">
        <v>2802</v>
      </c>
      <c r="AXP19" s="200" t="s">
        <v>2803</v>
      </c>
      <c r="AXQ19" s="200" t="s">
        <v>2804</v>
      </c>
      <c r="AXR19" s="200" t="s">
        <v>2805</v>
      </c>
      <c r="AXS19" s="200" t="s">
        <v>2806</v>
      </c>
      <c r="AXT19" s="200" t="s">
        <v>2807</v>
      </c>
      <c r="AXU19" s="200" t="s">
        <v>2808</v>
      </c>
      <c r="AXV19" s="200" t="s">
        <v>2809</v>
      </c>
      <c r="AXW19" s="200" t="s">
        <v>2810</v>
      </c>
      <c r="AXX19" s="200" t="s">
        <v>2811</v>
      </c>
      <c r="AXY19" s="200" t="s">
        <v>2812</v>
      </c>
      <c r="AXZ19" s="200" t="s">
        <v>2813</v>
      </c>
      <c r="AYA19" s="200" t="s">
        <v>2814</v>
      </c>
      <c r="AYB19" s="200" t="s">
        <v>2815</v>
      </c>
      <c r="AYC19" s="200" t="s">
        <v>2816</v>
      </c>
      <c r="AYD19" s="200" t="s">
        <v>2817</v>
      </c>
      <c r="AYE19" s="200" t="s">
        <v>2818</v>
      </c>
      <c r="AYF19" s="200" t="s">
        <v>2819</v>
      </c>
      <c r="AYG19" s="200" t="s">
        <v>2820</v>
      </c>
      <c r="AYH19" s="200" t="s">
        <v>2821</v>
      </c>
      <c r="AYI19" s="200" t="s">
        <v>2822</v>
      </c>
      <c r="AYJ19" s="200" t="s">
        <v>2823</v>
      </c>
      <c r="AYK19" s="200" t="s">
        <v>2824</v>
      </c>
      <c r="AYL19" s="200" t="s">
        <v>2825</v>
      </c>
      <c r="AYM19" s="200" t="s">
        <v>2826</v>
      </c>
      <c r="AYN19" s="200" t="s">
        <v>2827</v>
      </c>
      <c r="AYO19" s="200" t="s">
        <v>2828</v>
      </c>
      <c r="AYP19" s="200" t="s">
        <v>2829</v>
      </c>
      <c r="AYQ19" s="200" t="s">
        <v>2830</v>
      </c>
      <c r="AYR19" s="200" t="s">
        <v>2831</v>
      </c>
      <c r="AYS19" s="200" t="s">
        <v>2832</v>
      </c>
      <c r="AYT19" s="200" t="s">
        <v>2833</v>
      </c>
      <c r="AYU19" s="200" t="s">
        <v>2834</v>
      </c>
      <c r="AYV19" s="200" t="s">
        <v>2835</v>
      </c>
      <c r="AYW19" s="200" t="s">
        <v>2836</v>
      </c>
      <c r="AYX19" s="200" t="s">
        <v>2837</v>
      </c>
      <c r="AYY19" s="200" t="s">
        <v>2838</v>
      </c>
      <c r="AYZ19" s="200" t="s">
        <v>2839</v>
      </c>
      <c r="AZA19" s="200" t="s">
        <v>2840</v>
      </c>
      <c r="AZB19" s="200" t="s">
        <v>2841</v>
      </c>
      <c r="AZC19" s="200" t="s">
        <v>2842</v>
      </c>
      <c r="AZD19" s="200" t="s">
        <v>2843</v>
      </c>
      <c r="AZE19" s="200" t="s">
        <v>2844</v>
      </c>
      <c r="AZF19" s="200" t="s">
        <v>2845</v>
      </c>
      <c r="AZG19" s="200" t="s">
        <v>2846</v>
      </c>
      <c r="AZH19" s="200" t="s">
        <v>2847</v>
      </c>
      <c r="AZI19" s="200" t="s">
        <v>2848</v>
      </c>
      <c r="AZJ19" s="200" t="s">
        <v>2849</v>
      </c>
      <c r="AZK19" s="200" t="s">
        <v>2850</v>
      </c>
      <c r="AZL19" s="200" t="s">
        <v>2851</v>
      </c>
      <c r="AZM19" s="200" t="s">
        <v>2852</v>
      </c>
      <c r="AZN19" s="200" t="s">
        <v>2853</v>
      </c>
      <c r="AZO19" s="200" t="s">
        <v>2854</v>
      </c>
      <c r="AZP19" s="200" t="s">
        <v>2855</v>
      </c>
      <c r="AZQ19" s="200" t="s">
        <v>2856</v>
      </c>
      <c r="AZR19" s="200" t="s">
        <v>2857</v>
      </c>
      <c r="AZS19" s="200" t="s">
        <v>2858</v>
      </c>
      <c r="AZT19" s="200" t="s">
        <v>2859</v>
      </c>
      <c r="AZU19" s="200" t="s">
        <v>2860</v>
      </c>
      <c r="AZV19" s="200" t="s">
        <v>2861</v>
      </c>
      <c r="AZW19" s="200" t="s">
        <v>2862</v>
      </c>
      <c r="AZX19" s="200" t="s">
        <v>2863</v>
      </c>
      <c r="AZY19" s="200" t="s">
        <v>2864</v>
      </c>
      <c r="AZZ19" s="200" t="s">
        <v>2865</v>
      </c>
      <c r="BAA19" s="200" t="s">
        <v>2866</v>
      </c>
      <c r="BAB19" s="200" t="s">
        <v>2867</v>
      </c>
      <c r="BAC19" s="200" t="s">
        <v>2868</v>
      </c>
      <c r="BAD19" s="200" t="s">
        <v>2869</v>
      </c>
      <c r="BAE19" s="200" t="s">
        <v>2870</v>
      </c>
      <c r="BAF19" s="200" t="s">
        <v>2871</v>
      </c>
      <c r="BAG19" s="200" t="s">
        <v>2872</v>
      </c>
      <c r="BAH19" s="200" t="s">
        <v>2873</v>
      </c>
      <c r="BAI19" s="200" t="s">
        <v>2874</v>
      </c>
      <c r="BAJ19" s="200" t="s">
        <v>2875</v>
      </c>
      <c r="BAK19" s="200" t="s">
        <v>2876</v>
      </c>
      <c r="BAL19" s="200" t="s">
        <v>2877</v>
      </c>
      <c r="BAM19" s="200" t="s">
        <v>2878</v>
      </c>
      <c r="BAN19" s="200" t="s">
        <v>2879</v>
      </c>
      <c r="BAO19" s="200" t="s">
        <v>2880</v>
      </c>
      <c r="BAP19" s="200" t="s">
        <v>2881</v>
      </c>
      <c r="BAQ19" s="200" t="s">
        <v>2882</v>
      </c>
      <c r="BAR19" s="200" t="s">
        <v>2883</v>
      </c>
      <c r="BAS19" s="200" t="s">
        <v>2884</v>
      </c>
      <c r="BAT19" s="200" t="s">
        <v>2885</v>
      </c>
      <c r="BAU19" s="200" t="s">
        <v>2886</v>
      </c>
      <c r="BAV19" s="200" t="s">
        <v>2887</v>
      </c>
      <c r="BAW19" s="200" t="s">
        <v>2888</v>
      </c>
      <c r="BAX19" s="200" t="s">
        <v>2889</v>
      </c>
      <c r="BAY19" s="200" t="s">
        <v>2890</v>
      </c>
      <c r="BAZ19" s="200" t="s">
        <v>2891</v>
      </c>
      <c r="BBA19" s="200" t="s">
        <v>2892</v>
      </c>
      <c r="BBB19" s="200" t="s">
        <v>2893</v>
      </c>
      <c r="BBC19" s="200" t="s">
        <v>2894</v>
      </c>
      <c r="BBD19" s="200" t="s">
        <v>2895</v>
      </c>
      <c r="BBE19" s="200" t="s">
        <v>2896</v>
      </c>
      <c r="BBF19" s="200" t="s">
        <v>2897</v>
      </c>
      <c r="BBG19" s="200" t="s">
        <v>2898</v>
      </c>
      <c r="BBH19" s="200" t="s">
        <v>2899</v>
      </c>
      <c r="BBI19" s="200" t="s">
        <v>2900</v>
      </c>
      <c r="BBJ19" s="200" t="s">
        <v>2901</v>
      </c>
      <c r="BBK19" s="200" t="s">
        <v>2902</v>
      </c>
      <c r="BBL19" s="200" t="s">
        <v>2903</v>
      </c>
      <c r="BBM19" s="200" t="s">
        <v>2904</v>
      </c>
      <c r="BBN19" s="200" t="s">
        <v>2905</v>
      </c>
      <c r="BBO19" s="200" t="s">
        <v>2906</v>
      </c>
      <c r="BBP19" s="200" t="s">
        <v>2907</v>
      </c>
      <c r="BBQ19" s="200" t="s">
        <v>2908</v>
      </c>
      <c r="BBR19" s="200" t="s">
        <v>2909</v>
      </c>
      <c r="BBS19" s="200" t="s">
        <v>2910</v>
      </c>
      <c r="BBT19" s="200" t="s">
        <v>2911</v>
      </c>
      <c r="BBU19" s="200" t="s">
        <v>2912</v>
      </c>
      <c r="BBV19" s="200" t="s">
        <v>2913</v>
      </c>
      <c r="BBW19" s="200" t="s">
        <v>2914</v>
      </c>
      <c r="BBX19" s="200" t="s">
        <v>2915</v>
      </c>
      <c r="BBY19" s="200" t="s">
        <v>2916</v>
      </c>
      <c r="BBZ19" s="200" t="s">
        <v>2917</v>
      </c>
      <c r="BCA19" s="200" t="s">
        <v>2918</v>
      </c>
      <c r="BCB19" s="200" t="s">
        <v>2919</v>
      </c>
      <c r="BCC19" s="200" t="s">
        <v>2920</v>
      </c>
      <c r="BCD19" s="200" t="s">
        <v>2921</v>
      </c>
      <c r="BCE19" s="200" t="s">
        <v>2922</v>
      </c>
      <c r="BCF19" s="200" t="s">
        <v>2923</v>
      </c>
      <c r="BCG19" s="200" t="s">
        <v>2924</v>
      </c>
      <c r="BCH19" s="200" t="s">
        <v>2925</v>
      </c>
      <c r="BCI19" s="200" t="s">
        <v>2926</v>
      </c>
      <c r="BCJ19" s="200" t="s">
        <v>2927</v>
      </c>
      <c r="BCK19" s="200" t="s">
        <v>2928</v>
      </c>
      <c r="BCL19" s="200" t="s">
        <v>2929</v>
      </c>
      <c r="BCM19" s="200" t="s">
        <v>2930</v>
      </c>
      <c r="BCN19" s="200" t="s">
        <v>2931</v>
      </c>
      <c r="BCO19" s="200" t="s">
        <v>2932</v>
      </c>
      <c r="BCP19" s="200" t="s">
        <v>2933</v>
      </c>
      <c r="BCQ19" s="200" t="s">
        <v>2934</v>
      </c>
      <c r="BCR19" s="200" t="s">
        <v>2935</v>
      </c>
      <c r="BCS19" s="200" t="s">
        <v>2936</v>
      </c>
      <c r="BCT19" s="200" t="s">
        <v>2937</v>
      </c>
      <c r="BCU19" s="200" t="s">
        <v>2938</v>
      </c>
      <c r="BCV19" s="200" t="s">
        <v>2939</v>
      </c>
      <c r="BCW19" s="200" t="s">
        <v>2940</v>
      </c>
      <c r="BCX19" s="200" t="s">
        <v>2941</v>
      </c>
      <c r="BCY19" s="200" t="s">
        <v>2942</v>
      </c>
      <c r="BCZ19" s="200" t="s">
        <v>2943</v>
      </c>
      <c r="BDA19" s="200" t="s">
        <v>2944</v>
      </c>
      <c r="BDB19" s="200" t="s">
        <v>2945</v>
      </c>
      <c r="BDC19" s="200" t="s">
        <v>2946</v>
      </c>
      <c r="BDD19" s="200" t="s">
        <v>2947</v>
      </c>
      <c r="BDE19" s="200" t="s">
        <v>2948</v>
      </c>
      <c r="BDF19" s="200" t="s">
        <v>2949</v>
      </c>
      <c r="BDG19" s="200" t="s">
        <v>2950</v>
      </c>
      <c r="BDH19" s="200" t="s">
        <v>2951</v>
      </c>
      <c r="BDI19" s="200" t="s">
        <v>2952</v>
      </c>
      <c r="BDJ19" s="200" t="s">
        <v>2953</v>
      </c>
      <c r="BDK19" s="200" t="s">
        <v>2954</v>
      </c>
      <c r="BDL19" s="200" t="s">
        <v>2955</v>
      </c>
      <c r="BDM19" s="200" t="s">
        <v>2956</v>
      </c>
      <c r="BDN19" s="200" t="s">
        <v>2957</v>
      </c>
      <c r="BDO19" s="200" t="s">
        <v>2958</v>
      </c>
      <c r="BDP19" s="200" t="s">
        <v>2959</v>
      </c>
      <c r="BDQ19" s="200" t="s">
        <v>2960</v>
      </c>
      <c r="BDR19" s="200" t="s">
        <v>2961</v>
      </c>
      <c r="BDS19" s="200" t="s">
        <v>2962</v>
      </c>
      <c r="BDT19" s="200" t="s">
        <v>2963</v>
      </c>
      <c r="BDU19" s="200" t="s">
        <v>2964</v>
      </c>
      <c r="BDV19" s="200" t="s">
        <v>2965</v>
      </c>
      <c r="BDW19" s="200" t="s">
        <v>2966</v>
      </c>
      <c r="BDX19" s="200" t="s">
        <v>2967</v>
      </c>
      <c r="BDY19" s="200" t="s">
        <v>2968</v>
      </c>
      <c r="BDZ19" s="200" t="s">
        <v>2969</v>
      </c>
      <c r="BEA19" s="200" t="s">
        <v>2970</v>
      </c>
      <c r="BEB19" s="200" t="s">
        <v>2971</v>
      </c>
      <c r="BEC19" s="200" t="s">
        <v>2972</v>
      </c>
      <c r="BED19" s="200" t="s">
        <v>2973</v>
      </c>
      <c r="BEE19" s="200" t="s">
        <v>2974</v>
      </c>
      <c r="BEF19" s="200" t="s">
        <v>2975</v>
      </c>
      <c r="BEG19" s="200" t="s">
        <v>2976</v>
      </c>
      <c r="BEH19" s="200" t="s">
        <v>2977</v>
      </c>
      <c r="BEI19" s="200" t="s">
        <v>2978</v>
      </c>
      <c r="BEJ19" s="200" t="s">
        <v>2979</v>
      </c>
      <c r="BEK19" s="200" t="s">
        <v>2980</v>
      </c>
      <c r="BEL19" s="200" t="s">
        <v>2981</v>
      </c>
      <c r="BEM19" s="200" t="s">
        <v>2982</v>
      </c>
      <c r="BEN19" s="200" t="s">
        <v>2983</v>
      </c>
      <c r="BEO19" s="200" t="s">
        <v>2984</v>
      </c>
      <c r="BEP19" s="200" t="s">
        <v>2985</v>
      </c>
      <c r="BEQ19" s="200" t="s">
        <v>2986</v>
      </c>
      <c r="BER19" s="200" t="s">
        <v>2987</v>
      </c>
      <c r="BES19" s="200" t="s">
        <v>2988</v>
      </c>
      <c r="BET19" s="200" t="s">
        <v>2989</v>
      </c>
      <c r="BEU19" s="200" t="s">
        <v>2990</v>
      </c>
      <c r="BEV19" s="200" t="s">
        <v>2991</v>
      </c>
      <c r="BEW19" s="200" t="s">
        <v>2992</v>
      </c>
      <c r="BEX19" s="200" t="s">
        <v>2993</v>
      </c>
      <c r="BEY19" s="200" t="s">
        <v>2994</v>
      </c>
      <c r="BEZ19" s="200" t="s">
        <v>2995</v>
      </c>
      <c r="BFA19" s="200" t="s">
        <v>2996</v>
      </c>
      <c r="BFB19" s="200" t="s">
        <v>2997</v>
      </c>
      <c r="BFC19" s="200" t="s">
        <v>2998</v>
      </c>
      <c r="BFD19" s="200" t="s">
        <v>2999</v>
      </c>
      <c r="BFE19" s="200" t="s">
        <v>3000</v>
      </c>
      <c r="BFF19" s="200" t="s">
        <v>3001</v>
      </c>
      <c r="BFG19" s="200" t="s">
        <v>3002</v>
      </c>
      <c r="BFH19" s="200" t="s">
        <v>3003</v>
      </c>
      <c r="BFI19" s="200" t="s">
        <v>3004</v>
      </c>
      <c r="BFJ19" s="200" t="s">
        <v>3005</v>
      </c>
      <c r="BFK19" s="200" t="s">
        <v>3006</v>
      </c>
      <c r="BFL19" s="200" t="s">
        <v>3007</v>
      </c>
      <c r="BFM19" s="200" t="s">
        <v>3008</v>
      </c>
      <c r="BFN19" s="200" t="s">
        <v>3009</v>
      </c>
      <c r="BFO19" s="200" t="s">
        <v>3010</v>
      </c>
      <c r="BFP19" s="200" t="s">
        <v>3011</v>
      </c>
      <c r="BFQ19" s="200" t="s">
        <v>3012</v>
      </c>
      <c r="BFR19" s="200" t="s">
        <v>3013</v>
      </c>
      <c r="BFS19" s="200" t="s">
        <v>3014</v>
      </c>
      <c r="BFT19" s="200" t="s">
        <v>3015</v>
      </c>
      <c r="BFU19" s="200" t="s">
        <v>3016</v>
      </c>
      <c r="BFV19" s="200" t="s">
        <v>3017</v>
      </c>
      <c r="BFW19" s="200" t="s">
        <v>3018</v>
      </c>
      <c r="BFX19" s="200" t="s">
        <v>3019</v>
      </c>
      <c r="BFY19" s="200" t="s">
        <v>3020</v>
      </c>
      <c r="BFZ19" s="200" t="s">
        <v>3021</v>
      </c>
      <c r="BGA19" s="200" t="s">
        <v>3022</v>
      </c>
      <c r="BGB19" s="200" t="s">
        <v>3023</v>
      </c>
      <c r="BGC19" s="200" t="s">
        <v>3024</v>
      </c>
      <c r="BGD19" s="200" t="s">
        <v>3025</v>
      </c>
      <c r="BGE19" s="200" t="s">
        <v>3026</v>
      </c>
      <c r="BGF19" s="200" t="s">
        <v>3027</v>
      </c>
      <c r="BGG19" s="200" t="s">
        <v>3028</v>
      </c>
      <c r="BGH19" s="200" t="s">
        <v>3029</v>
      </c>
      <c r="BGI19" s="200" t="s">
        <v>3030</v>
      </c>
      <c r="BGJ19" s="200" t="s">
        <v>3031</v>
      </c>
      <c r="BGK19" s="200" t="s">
        <v>3032</v>
      </c>
      <c r="BGL19" s="200" t="s">
        <v>3033</v>
      </c>
      <c r="BGM19" s="200" t="s">
        <v>3034</v>
      </c>
      <c r="BGN19" s="200" t="s">
        <v>3035</v>
      </c>
      <c r="BGO19" s="200" t="s">
        <v>3036</v>
      </c>
      <c r="BGP19" s="200" t="s">
        <v>3037</v>
      </c>
      <c r="BGQ19" s="200" t="s">
        <v>3038</v>
      </c>
      <c r="BGR19" s="200" t="s">
        <v>3039</v>
      </c>
      <c r="BGS19" s="200" t="s">
        <v>3040</v>
      </c>
      <c r="BGT19" s="200" t="s">
        <v>3041</v>
      </c>
      <c r="BGU19" s="200" t="s">
        <v>3042</v>
      </c>
      <c r="BGV19" s="200" t="s">
        <v>3043</v>
      </c>
      <c r="BGW19" s="200" t="s">
        <v>3044</v>
      </c>
      <c r="BGX19" s="200" t="s">
        <v>3045</v>
      </c>
      <c r="BGY19" s="200" t="s">
        <v>3046</v>
      </c>
      <c r="BGZ19" s="200" t="s">
        <v>3047</v>
      </c>
      <c r="BHA19" s="200" t="s">
        <v>3048</v>
      </c>
      <c r="BHB19" s="200" t="s">
        <v>3049</v>
      </c>
      <c r="BHC19" s="200" t="s">
        <v>3050</v>
      </c>
      <c r="BHD19" s="200" t="s">
        <v>3051</v>
      </c>
      <c r="BHE19" s="200" t="s">
        <v>3052</v>
      </c>
      <c r="BHF19" s="200" t="s">
        <v>3053</v>
      </c>
      <c r="BHG19" s="200" t="s">
        <v>3054</v>
      </c>
      <c r="BHH19" s="200" t="s">
        <v>3055</v>
      </c>
      <c r="BHI19" s="200" t="s">
        <v>3056</v>
      </c>
      <c r="BHJ19" s="200" t="s">
        <v>3057</v>
      </c>
      <c r="BHK19" s="200" t="s">
        <v>3058</v>
      </c>
      <c r="BHL19" s="200" t="s">
        <v>3059</v>
      </c>
      <c r="BHM19" s="200" t="s">
        <v>3060</v>
      </c>
      <c r="BHN19" s="200" t="s">
        <v>3061</v>
      </c>
      <c r="BHO19" s="200" t="s">
        <v>3062</v>
      </c>
      <c r="BHP19" s="200" t="s">
        <v>3063</v>
      </c>
      <c r="BHQ19" s="200" t="s">
        <v>3064</v>
      </c>
      <c r="BHR19" s="200" t="s">
        <v>3065</v>
      </c>
      <c r="BHS19" s="200" t="s">
        <v>3066</v>
      </c>
      <c r="BHT19" s="200" t="s">
        <v>3067</v>
      </c>
      <c r="BHU19" s="200" t="s">
        <v>3068</v>
      </c>
      <c r="BHV19" s="200" t="s">
        <v>3069</v>
      </c>
      <c r="BHW19" s="200" t="s">
        <v>3070</v>
      </c>
      <c r="BHX19" s="200" t="s">
        <v>3071</v>
      </c>
      <c r="BHY19" s="200" t="s">
        <v>3072</v>
      </c>
      <c r="BHZ19" s="200" t="s">
        <v>3073</v>
      </c>
      <c r="BIA19" s="200" t="s">
        <v>3074</v>
      </c>
      <c r="BIB19" s="200" t="s">
        <v>3075</v>
      </c>
      <c r="BIC19" s="200" t="s">
        <v>3076</v>
      </c>
      <c r="BID19" s="200" t="s">
        <v>3077</v>
      </c>
      <c r="BIE19" s="200" t="s">
        <v>3078</v>
      </c>
      <c r="BIF19" s="200" t="s">
        <v>3079</v>
      </c>
      <c r="BIG19" s="200" t="s">
        <v>3080</v>
      </c>
      <c r="BIH19" s="200" t="s">
        <v>3081</v>
      </c>
      <c r="BII19" s="200" t="s">
        <v>3082</v>
      </c>
      <c r="BIJ19" s="200" t="s">
        <v>3083</v>
      </c>
      <c r="BIK19" s="200" t="s">
        <v>3084</v>
      </c>
      <c r="BIL19" s="200" t="s">
        <v>3085</v>
      </c>
      <c r="BIM19" s="200" t="s">
        <v>3086</v>
      </c>
      <c r="BIN19" s="200" t="s">
        <v>3087</v>
      </c>
      <c r="BIO19" s="200" t="s">
        <v>3088</v>
      </c>
      <c r="BIP19" s="200" t="s">
        <v>3089</v>
      </c>
      <c r="BIQ19" s="200" t="s">
        <v>3090</v>
      </c>
      <c r="BIR19" s="200" t="s">
        <v>3091</v>
      </c>
      <c r="BIS19" s="200" t="s">
        <v>3092</v>
      </c>
      <c r="BIT19" s="200" t="s">
        <v>3093</v>
      </c>
      <c r="BIU19" s="200" t="s">
        <v>3094</v>
      </c>
      <c r="BIV19" s="200" t="s">
        <v>3095</v>
      </c>
      <c r="BIW19" s="200" t="s">
        <v>3096</v>
      </c>
      <c r="BIX19" s="200" t="s">
        <v>3097</v>
      </c>
      <c r="BIY19" s="200" t="s">
        <v>3098</v>
      </c>
      <c r="BIZ19" s="200" t="s">
        <v>3099</v>
      </c>
      <c r="BJA19" s="200" t="s">
        <v>3100</v>
      </c>
      <c r="BJB19" s="200" t="s">
        <v>3101</v>
      </c>
      <c r="BJC19" s="200" t="s">
        <v>3102</v>
      </c>
      <c r="BJD19" s="200" t="s">
        <v>3103</v>
      </c>
      <c r="BJE19" s="200" t="s">
        <v>3104</v>
      </c>
      <c r="BJF19" s="200" t="s">
        <v>3105</v>
      </c>
      <c r="BJG19" s="200" t="s">
        <v>3106</v>
      </c>
      <c r="BJH19" s="200" t="s">
        <v>3107</v>
      </c>
      <c r="BJI19" s="200" t="s">
        <v>3108</v>
      </c>
      <c r="BJJ19" s="200" t="s">
        <v>3109</v>
      </c>
      <c r="BJK19" s="200" t="s">
        <v>3110</v>
      </c>
      <c r="BJL19" s="200" t="s">
        <v>3111</v>
      </c>
      <c r="BJM19" s="200" t="s">
        <v>3112</v>
      </c>
      <c r="BJN19" s="200" t="s">
        <v>3113</v>
      </c>
      <c r="BJO19" s="200" t="s">
        <v>3114</v>
      </c>
      <c r="BJP19" s="200" t="s">
        <v>3115</v>
      </c>
      <c r="BJQ19" s="200" t="s">
        <v>3116</v>
      </c>
      <c r="BJR19" s="200" t="s">
        <v>3117</v>
      </c>
      <c r="BJS19" s="200" t="s">
        <v>3118</v>
      </c>
      <c r="BJT19" s="200" t="s">
        <v>3119</v>
      </c>
      <c r="BJU19" s="200" t="s">
        <v>3120</v>
      </c>
      <c r="BJV19" s="200" t="s">
        <v>3121</v>
      </c>
      <c r="BJW19" s="200" t="s">
        <v>3122</v>
      </c>
      <c r="BJX19" s="200" t="s">
        <v>3123</v>
      </c>
      <c r="BJY19" s="200" t="s">
        <v>3124</v>
      </c>
      <c r="BJZ19" s="200" t="s">
        <v>3125</v>
      </c>
      <c r="BKA19" s="200" t="s">
        <v>3126</v>
      </c>
      <c r="BKB19" s="200" t="s">
        <v>3127</v>
      </c>
      <c r="BKC19" s="200" t="s">
        <v>3128</v>
      </c>
      <c r="BKD19" s="200" t="s">
        <v>3129</v>
      </c>
      <c r="BKE19" s="200" t="s">
        <v>3130</v>
      </c>
      <c r="BKF19" s="200" t="s">
        <v>3131</v>
      </c>
      <c r="BKG19" s="200" t="s">
        <v>3132</v>
      </c>
      <c r="BKH19" s="200" t="s">
        <v>3133</v>
      </c>
      <c r="BKI19" s="200" t="s">
        <v>3134</v>
      </c>
      <c r="BKJ19" s="200" t="s">
        <v>3135</v>
      </c>
      <c r="BKK19" s="200" t="s">
        <v>3136</v>
      </c>
      <c r="BKL19" s="200" t="s">
        <v>3137</v>
      </c>
      <c r="BKM19" s="200" t="s">
        <v>3138</v>
      </c>
      <c r="BKN19" s="200" t="s">
        <v>3139</v>
      </c>
      <c r="BKO19" s="200" t="s">
        <v>3140</v>
      </c>
      <c r="BKP19" s="200" t="s">
        <v>3141</v>
      </c>
      <c r="BKQ19" s="200" t="s">
        <v>3142</v>
      </c>
      <c r="BKR19" s="200" t="s">
        <v>3143</v>
      </c>
      <c r="BKS19" s="200" t="s">
        <v>3144</v>
      </c>
      <c r="BKT19" s="200" t="s">
        <v>3145</v>
      </c>
      <c r="BKU19" s="200" t="s">
        <v>3146</v>
      </c>
      <c r="BKV19" s="200" t="s">
        <v>3147</v>
      </c>
      <c r="BKW19" s="200" t="s">
        <v>3148</v>
      </c>
      <c r="BKX19" s="200" t="s">
        <v>3149</v>
      </c>
      <c r="BKY19" s="200" t="s">
        <v>3150</v>
      </c>
      <c r="BKZ19" s="200" t="s">
        <v>3151</v>
      </c>
      <c r="BLA19" s="200" t="s">
        <v>3152</v>
      </c>
      <c r="BLB19" s="200" t="s">
        <v>3153</v>
      </c>
      <c r="BLC19" s="200" t="s">
        <v>3154</v>
      </c>
      <c r="BLD19" s="200" t="s">
        <v>3155</v>
      </c>
      <c r="BLE19" s="200" t="s">
        <v>3156</v>
      </c>
      <c r="BLF19" s="200" t="s">
        <v>3157</v>
      </c>
      <c r="BLG19" s="200" t="s">
        <v>3158</v>
      </c>
      <c r="BLH19" s="200" t="s">
        <v>3159</v>
      </c>
      <c r="BLI19" s="200" t="s">
        <v>3160</v>
      </c>
      <c r="BLJ19" s="200" t="s">
        <v>3161</v>
      </c>
      <c r="BLK19" s="200" t="s">
        <v>3162</v>
      </c>
      <c r="BLL19" s="200" t="s">
        <v>3163</v>
      </c>
      <c r="BLM19" s="200" t="s">
        <v>3164</v>
      </c>
      <c r="BLN19" s="200" t="s">
        <v>3165</v>
      </c>
      <c r="BLO19" s="200" t="s">
        <v>3166</v>
      </c>
      <c r="BLP19" s="200" t="s">
        <v>3167</v>
      </c>
      <c r="BLQ19" s="200" t="s">
        <v>3168</v>
      </c>
      <c r="BLR19" s="200" t="s">
        <v>3169</v>
      </c>
      <c r="BLS19" s="200" t="s">
        <v>3170</v>
      </c>
      <c r="BLT19" s="200" t="s">
        <v>3171</v>
      </c>
      <c r="BLU19" s="200" t="s">
        <v>3172</v>
      </c>
      <c r="BLV19" s="200" t="s">
        <v>3173</v>
      </c>
      <c r="BLW19" s="200" t="s">
        <v>3174</v>
      </c>
      <c r="BLX19" s="200" t="s">
        <v>3175</v>
      </c>
      <c r="BLY19" s="200" t="s">
        <v>3176</v>
      </c>
      <c r="BLZ19" s="200" t="s">
        <v>3177</v>
      </c>
      <c r="BMA19" s="200" t="s">
        <v>3178</v>
      </c>
      <c r="BMB19" s="200" t="s">
        <v>3179</v>
      </c>
      <c r="BMC19" s="200" t="s">
        <v>3180</v>
      </c>
      <c r="BMD19" s="200" t="s">
        <v>3181</v>
      </c>
      <c r="BME19" s="200" t="s">
        <v>3182</v>
      </c>
      <c r="BMF19" s="200" t="s">
        <v>3183</v>
      </c>
      <c r="BMG19" s="200" t="s">
        <v>3184</v>
      </c>
      <c r="BMH19" s="200" t="s">
        <v>3185</v>
      </c>
      <c r="BMI19" s="200" t="s">
        <v>3186</v>
      </c>
      <c r="BMJ19" s="200" t="s">
        <v>3187</v>
      </c>
      <c r="BMK19" s="200" t="s">
        <v>3188</v>
      </c>
      <c r="BML19" s="200" t="s">
        <v>3189</v>
      </c>
      <c r="BMM19" s="200" t="s">
        <v>3190</v>
      </c>
      <c r="BMN19" s="200" t="s">
        <v>3191</v>
      </c>
      <c r="BMO19" s="200" t="s">
        <v>3192</v>
      </c>
      <c r="BMP19" s="200" t="s">
        <v>3193</v>
      </c>
      <c r="BMQ19" s="200" t="s">
        <v>3194</v>
      </c>
      <c r="BMR19" s="200" t="s">
        <v>3195</v>
      </c>
      <c r="BMS19" s="200" t="s">
        <v>3196</v>
      </c>
      <c r="BMT19" s="200" t="s">
        <v>3197</v>
      </c>
      <c r="BMU19" s="200" t="s">
        <v>3198</v>
      </c>
      <c r="BMV19" s="200" t="s">
        <v>3199</v>
      </c>
      <c r="BMW19" s="200" t="s">
        <v>3200</v>
      </c>
      <c r="BMX19" s="200" t="s">
        <v>3201</v>
      </c>
      <c r="BMY19" s="200" t="s">
        <v>3202</v>
      </c>
      <c r="BMZ19" s="200" t="s">
        <v>3203</v>
      </c>
      <c r="BNA19" s="200" t="s">
        <v>3204</v>
      </c>
      <c r="BNB19" s="200" t="s">
        <v>3205</v>
      </c>
      <c r="BNC19" s="200" t="s">
        <v>3206</v>
      </c>
      <c r="BND19" s="200" t="s">
        <v>3207</v>
      </c>
      <c r="BNE19" s="200" t="s">
        <v>3208</v>
      </c>
      <c r="BNF19" s="200" t="s">
        <v>3209</v>
      </c>
      <c r="BNG19" s="200" t="s">
        <v>3210</v>
      </c>
      <c r="BNH19" s="200" t="s">
        <v>3211</v>
      </c>
      <c r="BNI19" s="200" t="s">
        <v>3212</v>
      </c>
      <c r="BNJ19" s="200" t="s">
        <v>3213</v>
      </c>
      <c r="BNK19" s="200" t="s">
        <v>3214</v>
      </c>
      <c r="BNL19" s="200" t="s">
        <v>3215</v>
      </c>
      <c r="BNM19" s="200" t="s">
        <v>3216</v>
      </c>
      <c r="BNN19" s="200" t="s">
        <v>3217</v>
      </c>
      <c r="BNO19" s="200" t="s">
        <v>3218</v>
      </c>
      <c r="BNP19" s="200" t="s">
        <v>3219</v>
      </c>
      <c r="BNQ19" s="200" t="s">
        <v>3220</v>
      </c>
      <c r="BNR19" s="200" t="s">
        <v>3221</v>
      </c>
      <c r="BNS19" s="200" t="s">
        <v>3222</v>
      </c>
      <c r="BNT19" s="200" t="s">
        <v>3223</v>
      </c>
      <c r="BNU19" s="200" t="s">
        <v>3224</v>
      </c>
      <c r="BNV19" s="200" t="s">
        <v>3225</v>
      </c>
      <c r="BNW19" s="200" t="s">
        <v>3226</v>
      </c>
      <c r="BNX19" s="200" t="s">
        <v>3227</v>
      </c>
      <c r="BNY19" s="200" t="s">
        <v>3228</v>
      </c>
      <c r="BNZ19" s="200" t="s">
        <v>3229</v>
      </c>
      <c r="BOA19" s="200" t="s">
        <v>3230</v>
      </c>
      <c r="BOB19" s="200" t="s">
        <v>3231</v>
      </c>
      <c r="BOC19" s="200" t="s">
        <v>3232</v>
      </c>
      <c r="BOD19" s="200" t="s">
        <v>3233</v>
      </c>
      <c r="BOE19" s="200" t="s">
        <v>3234</v>
      </c>
      <c r="BOF19" s="200" t="s">
        <v>3235</v>
      </c>
      <c r="BOG19" s="200" t="s">
        <v>3236</v>
      </c>
      <c r="BOH19" s="200" t="s">
        <v>3237</v>
      </c>
      <c r="BOI19" s="200" t="s">
        <v>3238</v>
      </c>
      <c r="BOJ19" s="200" t="s">
        <v>3239</v>
      </c>
      <c r="BOK19" s="200" t="s">
        <v>3240</v>
      </c>
      <c r="BOL19" s="200" t="s">
        <v>3241</v>
      </c>
      <c r="BOM19" s="200" t="s">
        <v>3242</v>
      </c>
      <c r="BON19" s="200" t="s">
        <v>3243</v>
      </c>
      <c r="BOO19" s="200" t="s">
        <v>3244</v>
      </c>
      <c r="BOP19" s="200" t="s">
        <v>3245</v>
      </c>
      <c r="BOQ19" s="200" t="s">
        <v>3246</v>
      </c>
      <c r="BOR19" s="200" t="s">
        <v>3247</v>
      </c>
      <c r="BOS19" s="200" t="s">
        <v>3248</v>
      </c>
      <c r="BOT19" s="200" t="s">
        <v>3249</v>
      </c>
      <c r="BOU19" s="200" t="s">
        <v>3250</v>
      </c>
      <c r="BOV19" s="200" t="s">
        <v>3251</v>
      </c>
      <c r="BOW19" s="200" t="s">
        <v>3252</v>
      </c>
      <c r="BOX19" s="200" t="s">
        <v>3253</v>
      </c>
      <c r="BOY19" s="200" t="s">
        <v>3254</v>
      </c>
      <c r="BOZ19" s="200" t="s">
        <v>3255</v>
      </c>
      <c r="BPA19" s="200" t="s">
        <v>3256</v>
      </c>
      <c r="BPB19" s="200" t="s">
        <v>3257</v>
      </c>
      <c r="BPC19" s="200" t="s">
        <v>3258</v>
      </c>
      <c r="BPD19" s="200" t="s">
        <v>3259</v>
      </c>
      <c r="BPE19" s="200" t="s">
        <v>3260</v>
      </c>
      <c r="BPF19" s="200" t="s">
        <v>3261</v>
      </c>
      <c r="BPG19" s="200" t="s">
        <v>3262</v>
      </c>
      <c r="BPH19" s="200" t="s">
        <v>3263</v>
      </c>
      <c r="BPI19" s="200" t="s">
        <v>3264</v>
      </c>
      <c r="BPJ19" s="200" t="s">
        <v>3265</v>
      </c>
      <c r="BPK19" s="200" t="s">
        <v>3266</v>
      </c>
      <c r="BPL19" s="200" t="s">
        <v>3267</v>
      </c>
      <c r="BPM19" s="200" t="s">
        <v>3268</v>
      </c>
      <c r="BPN19" s="200" t="s">
        <v>3269</v>
      </c>
      <c r="BPO19" s="200" t="s">
        <v>3270</v>
      </c>
      <c r="BPP19" s="200" t="s">
        <v>3271</v>
      </c>
      <c r="BPQ19" s="200" t="s">
        <v>3272</v>
      </c>
      <c r="BPR19" s="200" t="s">
        <v>3273</v>
      </c>
      <c r="BPS19" s="200" t="s">
        <v>3274</v>
      </c>
      <c r="BPT19" s="200" t="s">
        <v>3275</v>
      </c>
      <c r="BPU19" s="200" t="s">
        <v>3276</v>
      </c>
      <c r="BPV19" s="200" t="s">
        <v>3277</v>
      </c>
      <c r="BPW19" s="200" t="s">
        <v>3278</v>
      </c>
      <c r="BPX19" s="200" t="s">
        <v>3279</v>
      </c>
      <c r="BPY19" s="200" t="s">
        <v>3280</v>
      </c>
      <c r="BPZ19" s="200" t="s">
        <v>3281</v>
      </c>
      <c r="BQA19" s="200" t="s">
        <v>3282</v>
      </c>
      <c r="BQB19" s="200" t="s">
        <v>3283</v>
      </c>
      <c r="BQC19" s="200" t="s">
        <v>3284</v>
      </c>
      <c r="BQD19" s="200" t="s">
        <v>3285</v>
      </c>
      <c r="BQE19" s="200" t="s">
        <v>3286</v>
      </c>
      <c r="BQF19" s="200" t="s">
        <v>3287</v>
      </c>
      <c r="BQG19" s="200" t="s">
        <v>3288</v>
      </c>
      <c r="BQH19" s="200" t="s">
        <v>3289</v>
      </c>
      <c r="BQI19" s="200" t="s">
        <v>3290</v>
      </c>
      <c r="BQJ19" s="200" t="s">
        <v>3291</v>
      </c>
      <c r="BQK19" s="200" t="s">
        <v>3292</v>
      </c>
      <c r="BQL19" s="200" t="s">
        <v>3293</v>
      </c>
      <c r="BQM19" s="200" t="s">
        <v>3294</v>
      </c>
      <c r="BQN19" s="200" t="s">
        <v>3295</v>
      </c>
      <c r="BQO19" s="200" t="s">
        <v>3296</v>
      </c>
      <c r="BQP19" s="200" t="s">
        <v>3297</v>
      </c>
      <c r="BQQ19" s="200" t="s">
        <v>3298</v>
      </c>
      <c r="BQR19" s="200" t="s">
        <v>3299</v>
      </c>
      <c r="BQS19" s="200" t="s">
        <v>3300</v>
      </c>
      <c r="BQT19" s="200" t="s">
        <v>3301</v>
      </c>
      <c r="BQU19" s="200" t="s">
        <v>3302</v>
      </c>
      <c r="BQV19" s="200" t="s">
        <v>3303</v>
      </c>
      <c r="BQW19" s="200" t="s">
        <v>3304</v>
      </c>
      <c r="BQX19" s="200" t="s">
        <v>3305</v>
      </c>
      <c r="BQY19" s="200" t="s">
        <v>3306</v>
      </c>
      <c r="BQZ19" s="200" t="s">
        <v>3307</v>
      </c>
      <c r="BRA19" s="200" t="s">
        <v>3308</v>
      </c>
      <c r="BRB19" s="200" t="s">
        <v>3309</v>
      </c>
      <c r="BRC19" s="200" t="s">
        <v>3310</v>
      </c>
      <c r="BRD19" s="200" t="s">
        <v>3311</v>
      </c>
      <c r="BRE19" s="200" t="s">
        <v>3312</v>
      </c>
      <c r="BRF19" s="200" t="s">
        <v>3313</v>
      </c>
      <c r="BRG19" s="200" t="s">
        <v>3314</v>
      </c>
      <c r="BRH19" s="200" t="s">
        <v>3315</v>
      </c>
      <c r="BRI19" s="200" t="s">
        <v>3316</v>
      </c>
      <c r="BRJ19" s="200" t="s">
        <v>3317</v>
      </c>
      <c r="BRK19" s="200" t="s">
        <v>3318</v>
      </c>
      <c r="BRL19" s="200" t="s">
        <v>3319</v>
      </c>
      <c r="BRM19" s="200" t="s">
        <v>3320</v>
      </c>
      <c r="BRN19" s="200" t="s">
        <v>3321</v>
      </c>
      <c r="BRO19" s="200" t="s">
        <v>3322</v>
      </c>
      <c r="BRP19" s="200" t="s">
        <v>3323</v>
      </c>
      <c r="BRQ19" s="200" t="s">
        <v>3324</v>
      </c>
      <c r="BRR19" s="200" t="s">
        <v>3325</v>
      </c>
      <c r="BRS19" s="200" t="s">
        <v>3326</v>
      </c>
      <c r="BRT19" s="200" t="s">
        <v>3327</v>
      </c>
      <c r="BRU19" s="200" t="s">
        <v>3328</v>
      </c>
      <c r="BRV19" s="200" t="s">
        <v>3329</v>
      </c>
      <c r="BRW19" s="200" t="s">
        <v>3330</v>
      </c>
      <c r="BRX19" s="200" t="s">
        <v>3331</v>
      </c>
      <c r="BRY19" s="200" t="s">
        <v>3332</v>
      </c>
      <c r="BRZ19" s="200" t="s">
        <v>3333</v>
      </c>
      <c r="BSA19" s="200" t="s">
        <v>3334</v>
      </c>
      <c r="BSB19" s="200" t="s">
        <v>3335</v>
      </c>
      <c r="BSC19" s="200" t="s">
        <v>3336</v>
      </c>
      <c r="BSD19" s="200" t="s">
        <v>3337</v>
      </c>
      <c r="BSE19" s="200" t="s">
        <v>3338</v>
      </c>
      <c r="BSF19" s="200" t="s">
        <v>3339</v>
      </c>
      <c r="BSG19" s="200" t="s">
        <v>3340</v>
      </c>
      <c r="BSH19" s="200" t="s">
        <v>3341</v>
      </c>
      <c r="BSI19" s="200" t="s">
        <v>3342</v>
      </c>
      <c r="BSJ19" s="200" t="s">
        <v>3343</v>
      </c>
      <c r="BSK19" s="200" t="s">
        <v>3344</v>
      </c>
      <c r="BSL19" s="200" t="s">
        <v>3345</v>
      </c>
      <c r="BSM19" s="200" t="s">
        <v>3346</v>
      </c>
      <c r="BSN19" s="200" t="s">
        <v>3347</v>
      </c>
      <c r="BSO19" s="200" t="s">
        <v>3348</v>
      </c>
      <c r="BSP19" s="200" t="s">
        <v>3349</v>
      </c>
      <c r="BSQ19" s="200" t="s">
        <v>3350</v>
      </c>
      <c r="BSR19" s="200" t="s">
        <v>3351</v>
      </c>
      <c r="BSS19" s="200" t="s">
        <v>3352</v>
      </c>
      <c r="BST19" s="200" t="s">
        <v>3353</v>
      </c>
      <c r="BSU19" s="200" t="s">
        <v>3354</v>
      </c>
      <c r="BSV19" s="200" t="s">
        <v>3355</v>
      </c>
      <c r="BSW19" s="200" t="s">
        <v>3356</v>
      </c>
      <c r="BSX19" s="200" t="s">
        <v>3357</v>
      </c>
      <c r="BSY19" s="200" t="s">
        <v>3358</v>
      </c>
      <c r="BSZ19" s="200" t="s">
        <v>3359</v>
      </c>
      <c r="BTA19" s="200" t="s">
        <v>3360</v>
      </c>
      <c r="BTB19" s="200" t="s">
        <v>3361</v>
      </c>
      <c r="BTC19" s="200" t="s">
        <v>3362</v>
      </c>
      <c r="BTD19" s="200" t="s">
        <v>3363</v>
      </c>
      <c r="BTE19" s="200" t="s">
        <v>3364</v>
      </c>
      <c r="BTF19" s="200" t="s">
        <v>3365</v>
      </c>
      <c r="BTG19" s="200" t="s">
        <v>3366</v>
      </c>
      <c r="BTH19" s="200" t="s">
        <v>3367</v>
      </c>
      <c r="BTI19" s="200" t="s">
        <v>3368</v>
      </c>
      <c r="BTJ19" s="200" t="s">
        <v>3369</v>
      </c>
      <c r="BTK19" s="200" t="s">
        <v>3370</v>
      </c>
      <c r="BTL19" s="200" t="s">
        <v>3371</v>
      </c>
      <c r="BTM19" s="200" t="s">
        <v>3372</v>
      </c>
      <c r="BTN19" s="200" t="s">
        <v>3373</v>
      </c>
      <c r="BTO19" s="200" t="s">
        <v>3374</v>
      </c>
      <c r="BTP19" s="200" t="s">
        <v>3375</v>
      </c>
      <c r="BTQ19" s="200" t="s">
        <v>3376</v>
      </c>
      <c r="BTR19" s="200" t="s">
        <v>3377</v>
      </c>
      <c r="BTS19" s="200" t="s">
        <v>3378</v>
      </c>
      <c r="BTT19" s="200" t="s">
        <v>3379</v>
      </c>
      <c r="BTU19" s="200" t="s">
        <v>3380</v>
      </c>
      <c r="BTV19" s="200" t="s">
        <v>3381</v>
      </c>
      <c r="BTW19" s="200" t="s">
        <v>3382</v>
      </c>
      <c r="BTX19" s="200" t="s">
        <v>3383</v>
      </c>
      <c r="BTY19" s="200" t="s">
        <v>3384</v>
      </c>
      <c r="BTZ19" s="200" t="s">
        <v>3385</v>
      </c>
      <c r="BUA19" s="200" t="s">
        <v>3386</v>
      </c>
      <c r="BUB19" s="200" t="s">
        <v>3387</v>
      </c>
      <c r="BUC19" s="200" t="s">
        <v>3388</v>
      </c>
      <c r="BUD19" s="200" t="s">
        <v>3389</v>
      </c>
      <c r="BUE19" s="200" t="s">
        <v>3390</v>
      </c>
      <c r="BUF19" s="200" t="s">
        <v>3391</v>
      </c>
      <c r="BUG19" s="200" t="s">
        <v>3392</v>
      </c>
      <c r="BUH19" s="200" t="s">
        <v>3393</v>
      </c>
      <c r="BUI19" s="200" t="s">
        <v>3394</v>
      </c>
      <c r="BUJ19" s="200" t="s">
        <v>3395</v>
      </c>
      <c r="BUK19" s="200" t="s">
        <v>3396</v>
      </c>
      <c r="BUL19" s="200" t="s">
        <v>3397</v>
      </c>
      <c r="BUM19" s="200" t="s">
        <v>3398</v>
      </c>
      <c r="BUN19" s="200" t="s">
        <v>3399</v>
      </c>
      <c r="BUO19" s="200" t="s">
        <v>3400</v>
      </c>
      <c r="BUP19" s="200" t="s">
        <v>3401</v>
      </c>
      <c r="BUQ19" s="200" t="s">
        <v>3402</v>
      </c>
      <c r="BUR19" s="200" t="s">
        <v>3403</v>
      </c>
      <c r="BUS19" s="200" t="s">
        <v>3404</v>
      </c>
      <c r="BUT19" s="200" t="s">
        <v>3405</v>
      </c>
      <c r="BUU19" s="200" t="s">
        <v>3406</v>
      </c>
      <c r="BUV19" s="200" t="s">
        <v>3407</v>
      </c>
      <c r="BUW19" s="200" t="s">
        <v>3408</v>
      </c>
      <c r="BUX19" s="200" t="s">
        <v>3409</v>
      </c>
      <c r="BUY19" s="200" t="s">
        <v>3410</v>
      </c>
      <c r="BUZ19" s="200" t="s">
        <v>3411</v>
      </c>
      <c r="BVA19" s="200" t="s">
        <v>3412</v>
      </c>
      <c r="BVB19" s="200" t="s">
        <v>3413</v>
      </c>
      <c r="BVC19" s="200" t="s">
        <v>3414</v>
      </c>
      <c r="BVD19" s="200" t="s">
        <v>3415</v>
      </c>
      <c r="BVE19" s="200" t="s">
        <v>3416</v>
      </c>
      <c r="BVF19" s="200" t="s">
        <v>3417</v>
      </c>
      <c r="BVG19" s="200" t="s">
        <v>3418</v>
      </c>
      <c r="BVH19" s="200" t="s">
        <v>3419</v>
      </c>
      <c r="BVI19" s="200" t="s">
        <v>3420</v>
      </c>
      <c r="BVJ19" s="200" t="s">
        <v>3421</v>
      </c>
      <c r="BVK19" s="200" t="s">
        <v>3422</v>
      </c>
      <c r="BVL19" s="200" t="s">
        <v>3423</v>
      </c>
      <c r="BVM19" s="200" t="s">
        <v>3424</v>
      </c>
      <c r="BVN19" s="200" t="s">
        <v>3425</v>
      </c>
      <c r="BVO19" s="200" t="s">
        <v>3426</v>
      </c>
      <c r="BVP19" s="200" t="s">
        <v>3427</v>
      </c>
      <c r="BVQ19" s="200" t="s">
        <v>3428</v>
      </c>
      <c r="BVR19" s="200" t="s">
        <v>3429</v>
      </c>
      <c r="BVS19" s="200" t="s">
        <v>3430</v>
      </c>
      <c r="BVT19" s="200" t="s">
        <v>3431</v>
      </c>
      <c r="BVU19" s="200" t="s">
        <v>3432</v>
      </c>
      <c r="BVV19" s="200" t="s">
        <v>3433</v>
      </c>
      <c r="BVW19" s="200" t="s">
        <v>3434</v>
      </c>
      <c r="BVX19" s="200" t="s">
        <v>3435</v>
      </c>
      <c r="BVY19" s="200" t="s">
        <v>3436</v>
      </c>
      <c r="BVZ19" s="200" t="s">
        <v>3437</v>
      </c>
      <c r="BWA19" s="200" t="s">
        <v>3438</v>
      </c>
      <c r="BWB19" s="200" t="s">
        <v>3439</v>
      </c>
      <c r="BWC19" s="200" t="s">
        <v>3440</v>
      </c>
      <c r="BWD19" s="200" t="s">
        <v>3441</v>
      </c>
      <c r="BWE19" s="200" t="s">
        <v>3442</v>
      </c>
      <c r="BWF19" s="200" t="s">
        <v>3443</v>
      </c>
      <c r="BWG19" s="200" t="s">
        <v>3444</v>
      </c>
      <c r="BWH19" s="200" t="s">
        <v>3445</v>
      </c>
      <c r="BWI19" s="200" t="s">
        <v>3446</v>
      </c>
      <c r="BWJ19" s="200" t="s">
        <v>3447</v>
      </c>
      <c r="BWK19" s="200" t="s">
        <v>3448</v>
      </c>
      <c r="BWL19" s="200" t="s">
        <v>3449</v>
      </c>
      <c r="BWM19" s="200" t="s">
        <v>3450</v>
      </c>
      <c r="BWN19" s="200" t="s">
        <v>3451</v>
      </c>
      <c r="BWO19" s="200" t="s">
        <v>3452</v>
      </c>
      <c r="BWP19" s="200" t="s">
        <v>3453</v>
      </c>
      <c r="BWQ19" s="200" t="s">
        <v>3454</v>
      </c>
      <c r="BWR19" s="200" t="s">
        <v>3455</v>
      </c>
      <c r="BWS19" s="200" t="s">
        <v>3456</v>
      </c>
      <c r="BWT19" s="200" t="s">
        <v>3457</v>
      </c>
      <c r="BWU19" s="200" t="s">
        <v>3458</v>
      </c>
      <c r="BWV19" s="200" t="s">
        <v>3459</v>
      </c>
      <c r="BWW19" s="200" t="s">
        <v>3460</v>
      </c>
      <c r="BWX19" s="200" t="s">
        <v>3461</v>
      </c>
      <c r="BWY19" s="200" t="s">
        <v>3462</v>
      </c>
      <c r="BWZ19" s="200" t="s">
        <v>3463</v>
      </c>
      <c r="BXA19" s="200" t="s">
        <v>3464</v>
      </c>
      <c r="BXB19" s="200" t="s">
        <v>3465</v>
      </c>
      <c r="BXC19" s="200" t="s">
        <v>3466</v>
      </c>
      <c r="BXD19" s="200" t="s">
        <v>3467</v>
      </c>
      <c r="BXE19" s="200" t="s">
        <v>3468</v>
      </c>
      <c r="BXF19" s="200" t="s">
        <v>3469</v>
      </c>
      <c r="BXG19" s="200" t="s">
        <v>3470</v>
      </c>
      <c r="BXH19" s="200" t="s">
        <v>3471</v>
      </c>
      <c r="BXI19" s="200" t="s">
        <v>3472</v>
      </c>
      <c r="BXJ19" s="200" t="s">
        <v>3473</v>
      </c>
      <c r="BXK19" s="200" t="s">
        <v>3474</v>
      </c>
      <c r="BXL19" s="200" t="s">
        <v>3475</v>
      </c>
      <c r="BXM19" s="200" t="s">
        <v>3476</v>
      </c>
      <c r="BXN19" s="200" t="s">
        <v>3477</v>
      </c>
      <c r="BXO19" s="200" t="s">
        <v>3478</v>
      </c>
      <c r="BXP19" s="200" t="s">
        <v>3479</v>
      </c>
      <c r="BXQ19" s="200" t="s">
        <v>3480</v>
      </c>
      <c r="BXR19" s="200" t="s">
        <v>3481</v>
      </c>
      <c r="BXS19" s="200" t="s">
        <v>3482</v>
      </c>
      <c r="BXT19" s="200" t="s">
        <v>3483</v>
      </c>
      <c r="BXU19" s="200" t="s">
        <v>3484</v>
      </c>
      <c r="BXV19" s="200" t="s">
        <v>3485</v>
      </c>
      <c r="BXW19" s="200" t="s">
        <v>3486</v>
      </c>
      <c r="BXX19" s="200" t="s">
        <v>3487</v>
      </c>
      <c r="BXY19" s="200" t="s">
        <v>3488</v>
      </c>
      <c r="BXZ19" s="200" t="s">
        <v>3489</v>
      </c>
      <c r="BYA19" s="200" t="s">
        <v>3490</v>
      </c>
      <c r="BYB19" s="200" t="s">
        <v>3491</v>
      </c>
      <c r="BYC19" s="200" t="s">
        <v>3492</v>
      </c>
      <c r="BYD19" s="200" t="s">
        <v>3493</v>
      </c>
      <c r="BYE19" s="200" t="s">
        <v>3494</v>
      </c>
      <c r="BYF19" s="200" t="s">
        <v>3495</v>
      </c>
      <c r="BYG19" s="200" t="s">
        <v>3496</v>
      </c>
      <c r="BYH19" s="200" t="s">
        <v>3497</v>
      </c>
      <c r="BYI19" s="200" t="s">
        <v>3498</v>
      </c>
      <c r="BYJ19" s="200" t="s">
        <v>3499</v>
      </c>
      <c r="BYK19" s="200" t="s">
        <v>3500</v>
      </c>
      <c r="BYL19" s="200" t="s">
        <v>3501</v>
      </c>
      <c r="BYM19" s="200" t="s">
        <v>3502</v>
      </c>
      <c r="BYN19" s="200" t="s">
        <v>3503</v>
      </c>
      <c r="BYO19" s="200" t="s">
        <v>3504</v>
      </c>
      <c r="BYP19" s="200" t="s">
        <v>3505</v>
      </c>
      <c r="BYQ19" s="200" t="s">
        <v>3506</v>
      </c>
      <c r="BYR19" s="200" t="s">
        <v>3507</v>
      </c>
      <c r="BYS19" s="200" t="s">
        <v>3508</v>
      </c>
      <c r="BYT19" s="200" t="s">
        <v>3509</v>
      </c>
      <c r="BYU19" s="200" t="s">
        <v>3510</v>
      </c>
      <c r="BYV19" s="200" t="s">
        <v>3511</v>
      </c>
      <c r="BYW19" s="200" t="s">
        <v>3512</v>
      </c>
      <c r="BYX19" s="200" t="s">
        <v>3513</v>
      </c>
      <c r="BYY19" s="200" t="s">
        <v>3514</v>
      </c>
      <c r="BYZ19" s="200" t="s">
        <v>3515</v>
      </c>
      <c r="BZA19" s="200" t="s">
        <v>3516</v>
      </c>
      <c r="BZB19" s="200" t="s">
        <v>3517</v>
      </c>
      <c r="BZC19" s="200" t="s">
        <v>3518</v>
      </c>
      <c r="BZD19" s="200" t="s">
        <v>3519</v>
      </c>
      <c r="BZE19" s="200" t="s">
        <v>3520</v>
      </c>
      <c r="BZF19" s="200" t="s">
        <v>3521</v>
      </c>
      <c r="BZG19" s="200" t="s">
        <v>3522</v>
      </c>
      <c r="BZH19" s="200" t="s">
        <v>3523</v>
      </c>
      <c r="BZI19" s="200" t="s">
        <v>3524</v>
      </c>
      <c r="BZJ19" s="200" t="s">
        <v>3525</v>
      </c>
      <c r="BZK19" s="200" t="s">
        <v>3526</v>
      </c>
      <c r="BZL19" s="200" t="s">
        <v>3527</v>
      </c>
      <c r="BZM19" s="200" t="s">
        <v>3528</v>
      </c>
      <c r="BZN19" s="200" t="s">
        <v>3529</v>
      </c>
      <c r="BZO19" s="200" t="s">
        <v>3530</v>
      </c>
      <c r="BZP19" s="200" t="s">
        <v>3531</v>
      </c>
      <c r="BZQ19" s="200" t="s">
        <v>3532</v>
      </c>
      <c r="BZR19" s="200" t="s">
        <v>3533</v>
      </c>
      <c r="BZS19" s="200" t="s">
        <v>3534</v>
      </c>
      <c r="BZT19" s="200" t="s">
        <v>3535</v>
      </c>
      <c r="BZU19" s="200" t="s">
        <v>3536</v>
      </c>
      <c r="BZV19" s="200" t="s">
        <v>3537</v>
      </c>
      <c r="BZW19" s="200" t="s">
        <v>3538</v>
      </c>
      <c r="BZX19" s="200" t="s">
        <v>3539</v>
      </c>
      <c r="BZY19" s="200" t="s">
        <v>3540</v>
      </c>
      <c r="BZZ19" s="200" t="s">
        <v>3541</v>
      </c>
      <c r="CAA19" s="200" t="s">
        <v>3542</v>
      </c>
      <c r="CAB19" s="200" t="s">
        <v>3543</v>
      </c>
      <c r="CAC19" s="200" t="s">
        <v>3544</v>
      </c>
      <c r="CAD19" s="200" t="s">
        <v>3545</v>
      </c>
      <c r="CAE19" s="200" t="s">
        <v>3546</v>
      </c>
      <c r="CAF19" s="200" t="s">
        <v>3547</v>
      </c>
      <c r="CAG19" s="200" t="s">
        <v>3548</v>
      </c>
      <c r="CAH19" s="200" t="s">
        <v>3549</v>
      </c>
      <c r="CAI19" s="200" t="s">
        <v>3550</v>
      </c>
      <c r="CAJ19" s="200" t="s">
        <v>3551</v>
      </c>
      <c r="CAK19" s="200" t="s">
        <v>3552</v>
      </c>
      <c r="CAL19" s="200" t="s">
        <v>3553</v>
      </c>
      <c r="CAM19" s="200" t="s">
        <v>3554</v>
      </c>
      <c r="CAN19" s="200" t="s">
        <v>3555</v>
      </c>
      <c r="CAO19" s="200" t="s">
        <v>3556</v>
      </c>
      <c r="CAP19" s="200" t="s">
        <v>3557</v>
      </c>
      <c r="CAQ19" s="200" t="s">
        <v>3558</v>
      </c>
      <c r="CAR19" s="200" t="s">
        <v>3559</v>
      </c>
      <c r="CAS19" s="200" t="s">
        <v>3560</v>
      </c>
      <c r="CAT19" s="200" t="s">
        <v>3561</v>
      </c>
      <c r="CAU19" s="200" t="s">
        <v>3562</v>
      </c>
      <c r="CAV19" s="200" t="s">
        <v>3563</v>
      </c>
      <c r="CAW19" s="200" t="s">
        <v>3564</v>
      </c>
      <c r="CAX19" s="200" t="s">
        <v>3565</v>
      </c>
      <c r="CAY19" s="200" t="s">
        <v>3566</v>
      </c>
      <c r="CAZ19" s="200" t="s">
        <v>3567</v>
      </c>
      <c r="CBA19" s="200" t="s">
        <v>3568</v>
      </c>
      <c r="CBB19" s="200" t="s">
        <v>3569</v>
      </c>
      <c r="CBC19" s="200" t="s">
        <v>3570</v>
      </c>
      <c r="CBD19" s="200" t="s">
        <v>3571</v>
      </c>
      <c r="CBE19" s="200" t="s">
        <v>3572</v>
      </c>
      <c r="CBF19" s="200" t="s">
        <v>3573</v>
      </c>
      <c r="CBG19" s="200" t="s">
        <v>3574</v>
      </c>
      <c r="CBH19" s="200" t="s">
        <v>3575</v>
      </c>
      <c r="CBI19" s="200" t="s">
        <v>3576</v>
      </c>
      <c r="CBJ19" s="200" t="s">
        <v>3577</v>
      </c>
      <c r="CBK19" s="200" t="s">
        <v>3578</v>
      </c>
      <c r="CBL19" s="200" t="s">
        <v>3579</v>
      </c>
      <c r="CBM19" s="200" t="s">
        <v>3580</v>
      </c>
      <c r="CBN19" s="200" t="s">
        <v>3581</v>
      </c>
      <c r="CBO19" s="200" t="s">
        <v>3582</v>
      </c>
      <c r="CBP19" s="200" t="s">
        <v>3583</v>
      </c>
      <c r="CBQ19" s="200" t="s">
        <v>3584</v>
      </c>
      <c r="CBR19" s="200" t="s">
        <v>3585</v>
      </c>
      <c r="CBS19" s="200" t="s">
        <v>3586</v>
      </c>
      <c r="CBT19" s="200" t="s">
        <v>3587</v>
      </c>
      <c r="CBU19" s="200" t="s">
        <v>3588</v>
      </c>
      <c r="CBV19" s="200" t="s">
        <v>3589</v>
      </c>
      <c r="CBW19" s="200" t="s">
        <v>3590</v>
      </c>
      <c r="CBX19" s="200" t="s">
        <v>3591</v>
      </c>
      <c r="CBY19" s="200" t="s">
        <v>3592</v>
      </c>
      <c r="CBZ19" s="200" t="s">
        <v>3593</v>
      </c>
      <c r="CCA19" s="200" t="s">
        <v>3594</v>
      </c>
      <c r="CCB19" s="200" t="s">
        <v>3595</v>
      </c>
      <c r="CCC19" s="200" t="s">
        <v>3596</v>
      </c>
      <c r="CCD19" s="200" t="s">
        <v>3597</v>
      </c>
      <c r="CCE19" s="200" t="s">
        <v>3598</v>
      </c>
      <c r="CCF19" s="200" t="s">
        <v>3599</v>
      </c>
      <c r="CCG19" s="200" t="s">
        <v>3600</v>
      </c>
      <c r="CCH19" s="200" t="s">
        <v>3601</v>
      </c>
      <c r="CCI19" s="200" t="s">
        <v>3602</v>
      </c>
      <c r="CCJ19" s="200" t="s">
        <v>3603</v>
      </c>
      <c r="CCK19" s="200" t="s">
        <v>3604</v>
      </c>
      <c r="CCL19" s="200" t="s">
        <v>3605</v>
      </c>
      <c r="CCM19" s="200" t="s">
        <v>3606</v>
      </c>
      <c r="CCN19" s="200" t="s">
        <v>3607</v>
      </c>
      <c r="CCO19" s="200" t="s">
        <v>3608</v>
      </c>
      <c r="CCP19" s="200" t="s">
        <v>3609</v>
      </c>
      <c r="CCQ19" s="200" t="s">
        <v>3610</v>
      </c>
      <c r="CCR19" s="200" t="s">
        <v>3611</v>
      </c>
      <c r="CCS19" s="200" t="s">
        <v>3612</v>
      </c>
      <c r="CCT19" s="200" t="s">
        <v>3613</v>
      </c>
      <c r="CCU19" s="200" t="s">
        <v>3614</v>
      </c>
      <c r="CCV19" s="200" t="s">
        <v>3615</v>
      </c>
      <c r="CCW19" s="200" t="s">
        <v>3616</v>
      </c>
      <c r="CCX19" s="200" t="s">
        <v>3617</v>
      </c>
      <c r="CCY19" s="200" t="s">
        <v>3618</v>
      </c>
      <c r="CCZ19" s="200" t="s">
        <v>3619</v>
      </c>
      <c r="CDA19" s="200" t="s">
        <v>3620</v>
      </c>
      <c r="CDB19" s="200" t="s">
        <v>3621</v>
      </c>
      <c r="CDC19" s="200" t="s">
        <v>3622</v>
      </c>
      <c r="CDD19" s="200" t="s">
        <v>3623</v>
      </c>
      <c r="CDE19" s="200" t="s">
        <v>3624</v>
      </c>
      <c r="CDF19" s="200" t="s">
        <v>3625</v>
      </c>
      <c r="CDG19" s="200" t="s">
        <v>3626</v>
      </c>
      <c r="CDH19" s="200" t="s">
        <v>3627</v>
      </c>
      <c r="CDI19" s="200" t="s">
        <v>3628</v>
      </c>
      <c r="CDJ19" s="200" t="s">
        <v>3629</v>
      </c>
      <c r="CDK19" s="200" t="s">
        <v>3630</v>
      </c>
      <c r="CDL19" s="200" t="s">
        <v>3631</v>
      </c>
      <c r="CDM19" s="200" t="s">
        <v>3632</v>
      </c>
      <c r="CDN19" s="200" t="s">
        <v>3633</v>
      </c>
      <c r="CDO19" s="200" t="s">
        <v>3634</v>
      </c>
      <c r="CDP19" s="200" t="s">
        <v>3635</v>
      </c>
      <c r="CDQ19" s="200" t="s">
        <v>3636</v>
      </c>
      <c r="CDR19" s="200" t="s">
        <v>3637</v>
      </c>
      <c r="CDS19" s="200" t="s">
        <v>3638</v>
      </c>
      <c r="CDT19" s="200" t="s">
        <v>3639</v>
      </c>
      <c r="CDU19" s="200" t="s">
        <v>3640</v>
      </c>
      <c r="CDV19" s="200" t="s">
        <v>3641</v>
      </c>
      <c r="CDW19" s="200" t="s">
        <v>3642</v>
      </c>
      <c r="CDX19" s="200" t="s">
        <v>3643</v>
      </c>
      <c r="CDY19" s="200" t="s">
        <v>3644</v>
      </c>
      <c r="CDZ19" s="200" t="s">
        <v>3645</v>
      </c>
      <c r="CEA19" s="200" t="s">
        <v>3646</v>
      </c>
      <c r="CEB19" s="200" t="s">
        <v>3647</v>
      </c>
      <c r="CEC19" s="200" t="s">
        <v>3648</v>
      </c>
      <c r="CED19" s="200" t="s">
        <v>3649</v>
      </c>
      <c r="CEE19" s="200" t="s">
        <v>3650</v>
      </c>
      <c r="CEF19" s="200" t="s">
        <v>3651</v>
      </c>
      <c r="CEG19" s="200" t="s">
        <v>3652</v>
      </c>
      <c r="CEH19" s="200" t="s">
        <v>3653</v>
      </c>
      <c r="CEI19" s="200" t="s">
        <v>3654</v>
      </c>
      <c r="CEJ19" s="200" t="s">
        <v>3655</v>
      </c>
      <c r="CEK19" s="200" t="s">
        <v>3656</v>
      </c>
      <c r="CEL19" s="200" t="s">
        <v>3657</v>
      </c>
      <c r="CEM19" s="200" t="s">
        <v>3658</v>
      </c>
      <c r="CEN19" s="200" t="s">
        <v>3659</v>
      </c>
      <c r="CEO19" s="200" t="s">
        <v>3660</v>
      </c>
      <c r="CEP19" s="200" t="s">
        <v>3661</v>
      </c>
      <c r="CEQ19" s="200" t="s">
        <v>3662</v>
      </c>
      <c r="CER19" s="200" t="s">
        <v>3663</v>
      </c>
      <c r="CES19" s="200" t="s">
        <v>3664</v>
      </c>
      <c r="CET19" s="200" t="s">
        <v>3665</v>
      </c>
      <c r="CEU19" s="200" t="s">
        <v>3666</v>
      </c>
      <c r="CEV19" s="200" t="s">
        <v>3667</v>
      </c>
      <c r="CEW19" s="200" t="s">
        <v>3668</v>
      </c>
      <c r="CEX19" s="200" t="s">
        <v>3669</v>
      </c>
      <c r="CEY19" s="200" t="s">
        <v>3670</v>
      </c>
      <c r="CEZ19" s="200" t="s">
        <v>3671</v>
      </c>
      <c r="CFA19" s="200" t="s">
        <v>3672</v>
      </c>
      <c r="CFB19" s="200" t="s">
        <v>3673</v>
      </c>
      <c r="CFC19" s="200" t="s">
        <v>3674</v>
      </c>
      <c r="CFD19" s="200" t="s">
        <v>3675</v>
      </c>
      <c r="CFE19" s="200" t="s">
        <v>3676</v>
      </c>
      <c r="CFF19" s="200" t="s">
        <v>3677</v>
      </c>
      <c r="CFG19" s="200" t="s">
        <v>3678</v>
      </c>
      <c r="CFH19" s="200" t="s">
        <v>3679</v>
      </c>
      <c r="CFI19" s="200" t="s">
        <v>3680</v>
      </c>
      <c r="CFJ19" s="200" t="s">
        <v>3681</v>
      </c>
      <c r="CFK19" s="200" t="s">
        <v>3682</v>
      </c>
      <c r="CFL19" s="200" t="s">
        <v>3683</v>
      </c>
      <c r="CFM19" s="200" t="s">
        <v>3684</v>
      </c>
      <c r="CFN19" s="200" t="s">
        <v>3685</v>
      </c>
      <c r="CFO19" s="200" t="s">
        <v>3686</v>
      </c>
      <c r="CFP19" s="200" t="s">
        <v>3687</v>
      </c>
      <c r="CFQ19" s="200" t="s">
        <v>3688</v>
      </c>
      <c r="CFR19" s="200" t="s">
        <v>3689</v>
      </c>
      <c r="CFS19" s="200" t="s">
        <v>3690</v>
      </c>
      <c r="CFT19" s="200" t="s">
        <v>3691</v>
      </c>
      <c r="CFU19" s="200" t="s">
        <v>3692</v>
      </c>
      <c r="CFV19" s="200" t="s">
        <v>3693</v>
      </c>
      <c r="CFW19" s="200" t="s">
        <v>3694</v>
      </c>
      <c r="CFX19" s="200" t="s">
        <v>3695</v>
      </c>
      <c r="CFY19" s="200" t="s">
        <v>3696</v>
      </c>
      <c r="CFZ19" s="200" t="s">
        <v>3697</v>
      </c>
      <c r="CGA19" s="200" t="s">
        <v>3698</v>
      </c>
      <c r="CGB19" s="200" t="s">
        <v>3699</v>
      </c>
      <c r="CGC19" s="200" t="s">
        <v>3700</v>
      </c>
      <c r="CGD19" s="200" t="s">
        <v>3701</v>
      </c>
      <c r="CGE19" s="200" t="s">
        <v>3702</v>
      </c>
      <c r="CGF19" s="200" t="s">
        <v>3703</v>
      </c>
      <c r="CGG19" s="200" t="s">
        <v>3704</v>
      </c>
      <c r="CGH19" s="200" t="s">
        <v>3705</v>
      </c>
      <c r="CGI19" s="200" t="s">
        <v>3706</v>
      </c>
      <c r="CGJ19" s="200" t="s">
        <v>3707</v>
      </c>
      <c r="CGK19" s="200" t="s">
        <v>3708</v>
      </c>
      <c r="CGL19" s="200" t="s">
        <v>3709</v>
      </c>
      <c r="CGM19" s="200" t="s">
        <v>3710</v>
      </c>
      <c r="CGN19" s="200" t="s">
        <v>3711</v>
      </c>
      <c r="CGO19" s="200" t="s">
        <v>3712</v>
      </c>
      <c r="CGP19" s="200" t="s">
        <v>3713</v>
      </c>
      <c r="CGQ19" s="200" t="s">
        <v>3714</v>
      </c>
      <c r="CGR19" s="200" t="s">
        <v>3715</v>
      </c>
      <c r="CGS19" s="200" t="s">
        <v>3716</v>
      </c>
      <c r="CGT19" s="200" t="s">
        <v>3717</v>
      </c>
      <c r="CGU19" s="200" t="s">
        <v>3718</v>
      </c>
      <c r="CGV19" s="200" t="s">
        <v>3719</v>
      </c>
      <c r="CGW19" s="200" t="s">
        <v>3720</v>
      </c>
      <c r="CGX19" s="200" t="s">
        <v>3721</v>
      </c>
      <c r="CGY19" s="200" t="s">
        <v>3722</v>
      </c>
      <c r="CGZ19" s="200" t="s">
        <v>3723</v>
      </c>
      <c r="CHA19" s="200" t="s">
        <v>3724</v>
      </c>
      <c r="CHB19" s="200" t="s">
        <v>3725</v>
      </c>
      <c r="CHC19" s="200" t="s">
        <v>3726</v>
      </c>
      <c r="CHD19" s="200" t="s">
        <v>3727</v>
      </c>
      <c r="CHE19" s="200" t="s">
        <v>3728</v>
      </c>
      <c r="CHF19" s="200" t="s">
        <v>3729</v>
      </c>
      <c r="CHG19" s="200" t="s">
        <v>3730</v>
      </c>
      <c r="CHH19" s="200" t="s">
        <v>3731</v>
      </c>
      <c r="CHI19" s="200" t="s">
        <v>3732</v>
      </c>
      <c r="CHJ19" s="200" t="s">
        <v>3733</v>
      </c>
      <c r="CHK19" s="200" t="s">
        <v>3734</v>
      </c>
      <c r="CHL19" s="200" t="s">
        <v>3735</v>
      </c>
      <c r="CHM19" s="200" t="s">
        <v>3736</v>
      </c>
      <c r="CHN19" s="200" t="s">
        <v>3737</v>
      </c>
      <c r="CHO19" s="200" t="s">
        <v>3738</v>
      </c>
      <c r="CHP19" s="200" t="s">
        <v>3739</v>
      </c>
      <c r="CHQ19" s="200" t="s">
        <v>3740</v>
      </c>
      <c r="CHR19" s="200" t="s">
        <v>3741</v>
      </c>
      <c r="CHS19" s="200" t="s">
        <v>3742</v>
      </c>
      <c r="CHT19" s="200" t="s">
        <v>3743</v>
      </c>
      <c r="CHU19" s="200" t="s">
        <v>3744</v>
      </c>
      <c r="CHV19" s="200" t="s">
        <v>3745</v>
      </c>
      <c r="CHW19" s="200" t="s">
        <v>3746</v>
      </c>
      <c r="CHX19" s="200" t="s">
        <v>3747</v>
      </c>
      <c r="CHY19" s="200" t="s">
        <v>3748</v>
      </c>
      <c r="CHZ19" s="200" t="s">
        <v>3749</v>
      </c>
      <c r="CIA19" s="200" t="s">
        <v>3750</v>
      </c>
      <c r="CIB19" s="200" t="s">
        <v>3751</v>
      </c>
      <c r="CIC19" s="200" t="s">
        <v>3752</v>
      </c>
      <c r="CID19" s="200" t="s">
        <v>3753</v>
      </c>
      <c r="CIE19" s="200" t="s">
        <v>3754</v>
      </c>
      <c r="CIF19" s="200" t="s">
        <v>3755</v>
      </c>
      <c r="CIG19" s="200" t="s">
        <v>3756</v>
      </c>
      <c r="CIH19" s="200" t="s">
        <v>3757</v>
      </c>
      <c r="CII19" s="200" t="s">
        <v>3758</v>
      </c>
      <c r="CIJ19" s="200" t="s">
        <v>3759</v>
      </c>
      <c r="CIK19" s="200" t="s">
        <v>3760</v>
      </c>
      <c r="CIL19" s="200" t="s">
        <v>3761</v>
      </c>
      <c r="CIM19" s="200" t="s">
        <v>3762</v>
      </c>
      <c r="CIN19" s="200" t="s">
        <v>3763</v>
      </c>
      <c r="CIO19" s="200" t="s">
        <v>3764</v>
      </c>
      <c r="CIP19" s="200" t="s">
        <v>3765</v>
      </c>
      <c r="CIQ19" s="200" t="s">
        <v>3766</v>
      </c>
      <c r="CIR19" s="200" t="s">
        <v>3767</v>
      </c>
      <c r="CIS19" s="200" t="s">
        <v>3768</v>
      </c>
      <c r="CIT19" s="200" t="s">
        <v>3769</v>
      </c>
      <c r="CIU19" s="200" t="s">
        <v>3770</v>
      </c>
      <c r="CIV19" s="200" t="s">
        <v>3771</v>
      </c>
      <c r="CIW19" s="200" t="s">
        <v>3772</v>
      </c>
      <c r="CIX19" s="200" t="s">
        <v>3773</v>
      </c>
      <c r="CIY19" s="200" t="s">
        <v>3774</v>
      </c>
      <c r="CIZ19" s="200" t="s">
        <v>3775</v>
      </c>
      <c r="CJA19" s="200" t="s">
        <v>3776</v>
      </c>
      <c r="CJB19" s="200" t="s">
        <v>3777</v>
      </c>
      <c r="CJC19" s="200" t="s">
        <v>3778</v>
      </c>
      <c r="CJD19" s="200" t="s">
        <v>3779</v>
      </c>
      <c r="CJE19" s="200" t="s">
        <v>3780</v>
      </c>
      <c r="CJF19" s="200" t="s">
        <v>3781</v>
      </c>
      <c r="CJG19" s="200" t="s">
        <v>3782</v>
      </c>
      <c r="CJH19" s="200" t="s">
        <v>3783</v>
      </c>
      <c r="CJI19" s="200" t="s">
        <v>3784</v>
      </c>
      <c r="CJJ19" s="200" t="s">
        <v>3785</v>
      </c>
      <c r="CJK19" s="200" t="s">
        <v>3786</v>
      </c>
      <c r="CJL19" s="200" t="s">
        <v>3787</v>
      </c>
      <c r="CJM19" s="200" t="s">
        <v>3788</v>
      </c>
      <c r="CJN19" s="200" t="s">
        <v>3789</v>
      </c>
      <c r="CJO19" s="200" t="s">
        <v>3790</v>
      </c>
      <c r="CJP19" s="200" t="s">
        <v>3791</v>
      </c>
      <c r="CJQ19" s="200" t="s">
        <v>3792</v>
      </c>
      <c r="CJR19" s="200" t="s">
        <v>3793</v>
      </c>
      <c r="CJS19" s="200" t="s">
        <v>3794</v>
      </c>
      <c r="CJT19" s="200" t="s">
        <v>3795</v>
      </c>
      <c r="CJU19" s="200" t="s">
        <v>3796</v>
      </c>
      <c r="CJV19" s="200" t="s">
        <v>3797</v>
      </c>
      <c r="CJW19" s="200" t="s">
        <v>3798</v>
      </c>
      <c r="CJX19" s="200" t="s">
        <v>3799</v>
      </c>
      <c r="CJY19" s="200" t="s">
        <v>3800</v>
      </c>
      <c r="CJZ19" s="200" t="s">
        <v>3801</v>
      </c>
      <c r="CKA19" s="200" t="s">
        <v>3802</v>
      </c>
      <c r="CKB19" s="200" t="s">
        <v>3803</v>
      </c>
      <c r="CKC19" s="200" t="s">
        <v>3804</v>
      </c>
      <c r="CKD19" s="200" t="s">
        <v>3805</v>
      </c>
      <c r="CKE19" s="200" t="s">
        <v>3806</v>
      </c>
      <c r="CKF19" s="200" t="s">
        <v>3807</v>
      </c>
      <c r="CKG19" s="200" t="s">
        <v>3808</v>
      </c>
      <c r="CKH19" s="200" t="s">
        <v>3809</v>
      </c>
      <c r="CKI19" s="200" t="s">
        <v>3810</v>
      </c>
      <c r="CKJ19" s="200" t="s">
        <v>3811</v>
      </c>
      <c r="CKK19" s="200" t="s">
        <v>3812</v>
      </c>
      <c r="CKL19" s="200" t="s">
        <v>3813</v>
      </c>
      <c r="CKM19" s="200" t="s">
        <v>3814</v>
      </c>
      <c r="CKN19" s="200" t="s">
        <v>3815</v>
      </c>
      <c r="CKO19" s="200" t="s">
        <v>3816</v>
      </c>
      <c r="CKP19" s="200" t="s">
        <v>3817</v>
      </c>
      <c r="CKQ19" s="200" t="s">
        <v>3818</v>
      </c>
      <c r="CKR19" s="200" t="s">
        <v>3819</v>
      </c>
      <c r="CKS19" s="200" t="s">
        <v>3820</v>
      </c>
      <c r="CKT19" s="200" t="s">
        <v>3821</v>
      </c>
      <c r="CKU19" s="200" t="s">
        <v>3822</v>
      </c>
      <c r="CKV19" s="200" t="s">
        <v>3823</v>
      </c>
      <c r="CKW19" s="200" t="s">
        <v>3824</v>
      </c>
      <c r="CKX19" s="200" t="s">
        <v>3825</v>
      </c>
      <c r="CKY19" s="200" t="s">
        <v>3826</v>
      </c>
      <c r="CKZ19" s="200" t="s">
        <v>3827</v>
      </c>
      <c r="CLA19" s="200" t="s">
        <v>3828</v>
      </c>
      <c r="CLB19" s="200" t="s">
        <v>3829</v>
      </c>
      <c r="CLC19" s="200" t="s">
        <v>3830</v>
      </c>
      <c r="CLD19" s="200" t="s">
        <v>3831</v>
      </c>
      <c r="CLE19" s="200" t="s">
        <v>3832</v>
      </c>
      <c r="CLF19" s="200" t="s">
        <v>3833</v>
      </c>
      <c r="CLG19" s="200" t="s">
        <v>3834</v>
      </c>
      <c r="CLH19" s="200" t="s">
        <v>3835</v>
      </c>
      <c r="CLI19" s="200" t="s">
        <v>3836</v>
      </c>
      <c r="CLJ19" s="200" t="s">
        <v>3837</v>
      </c>
      <c r="CLK19" s="200" t="s">
        <v>3838</v>
      </c>
      <c r="CLL19" s="200" t="s">
        <v>3839</v>
      </c>
      <c r="CLM19" s="200" t="s">
        <v>3840</v>
      </c>
      <c r="CLN19" s="200" t="s">
        <v>3841</v>
      </c>
      <c r="CLO19" s="200" t="s">
        <v>3842</v>
      </c>
      <c r="CLP19" s="200" t="s">
        <v>3843</v>
      </c>
      <c r="CLQ19" s="200" t="s">
        <v>3844</v>
      </c>
      <c r="CLR19" s="200" t="s">
        <v>3845</v>
      </c>
      <c r="CLS19" s="200" t="s">
        <v>3846</v>
      </c>
      <c r="CLT19" s="200" t="s">
        <v>3847</v>
      </c>
      <c r="CLU19" s="200" t="s">
        <v>3848</v>
      </c>
      <c r="CLV19" s="200" t="s">
        <v>3849</v>
      </c>
      <c r="CLW19" s="200" t="s">
        <v>3850</v>
      </c>
      <c r="CLX19" s="200" t="s">
        <v>3851</v>
      </c>
      <c r="CLY19" s="200" t="s">
        <v>3852</v>
      </c>
      <c r="CLZ19" s="200" t="s">
        <v>3853</v>
      </c>
      <c r="CMA19" s="200" t="s">
        <v>3854</v>
      </c>
      <c r="CMB19" s="200" t="s">
        <v>3855</v>
      </c>
      <c r="CMC19" s="200" t="s">
        <v>3856</v>
      </c>
      <c r="CMD19" s="200" t="s">
        <v>3857</v>
      </c>
      <c r="CME19" s="200" t="s">
        <v>3858</v>
      </c>
      <c r="CMF19" s="200" t="s">
        <v>3859</v>
      </c>
      <c r="CMG19" s="200" t="s">
        <v>3860</v>
      </c>
      <c r="CMH19" s="200" t="s">
        <v>3861</v>
      </c>
      <c r="CMI19" s="200" t="s">
        <v>3862</v>
      </c>
      <c r="CMJ19" s="200" t="s">
        <v>3863</v>
      </c>
      <c r="CMK19" s="200" t="s">
        <v>3864</v>
      </c>
      <c r="CML19" s="200" t="s">
        <v>3865</v>
      </c>
      <c r="CMM19" s="200" t="s">
        <v>3866</v>
      </c>
      <c r="CMN19" s="200" t="s">
        <v>3867</v>
      </c>
      <c r="CMO19" s="200" t="s">
        <v>3868</v>
      </c>
      <c r="CMP19" s="200" t="s">
        <v>3869</v>
      </c>
      <c r="CMQ19" s="200" t="s">
        <v>3870</v>
      </c>
      <c r="CMR19" s="200" t="s">
        <v>3871</v>
      </c>
      <c r="CMS19" s="200" t="s">
        <v>3872</v>
      </c>
      <c r="CMT19" s="200" t="s">
        <v>3873</v>
      </c>
      <c r="CMU19" s="200" t="s">
        <v>3874</v>
      </c>
      <c r="CMV19" s="200" t="s">
        <v>3875</v>
      </c>
      <c r="CMW19" s="200" t="s">
        <v>3876</v>
      </c>
      <c r="CMX19" s="200" t="s">
        <v>3877</v>
      </c>
      <c r="CMY19" s="200" t="s">
        <v>3878</v>
      </c>
      <c r="CMZ19" s="200" t="s">
        <v>3879</v>
      </c>
      <c r="CNA19" s="200" t="s">
        <v>3880</v>
      </c>
      <c r="CNB19" s="200" t="s">
        <v>3881</v>
      </c>
      <c r="CNC19" s="200" t="s">
        <v>3882</v>
      </c>
      <c r="CND19" s="200" t="s">
        <v>3883</v>
      </c>
      <c r="CNE19" s="200" t="s">
        <v>3884</v>
      </c>
      <c r="CNF19" s="200" t="s">
        <v>3885</v>
      </c>
      <c r="CNG19" s="200" t="s">
        <v>3886</v>
      </c>
      <c r="CNH19" s="200" t="s">
        <v>3887</v>
      </c>
      <c r="CNI19" s="200" t="s">
        <v>3888</v>
      </c>
      <c r="CNJ19" s="200" t="s">
        <v>3889</v>
      </c>
      <c r="CNK19" s="200" t="s">
        <v>3890</v>
      </c>
      <c r="CNL19" s="200" t="s">
        <v>3891</v>
      </c>
      <c r="CNM19" s="200" t="s">
        <v>3892</v>
      </c>
      <c r="CNN19" s="200" t="s">
        <v>3893</v>
      </c>
      <c r="CNO19" s="200" t="s">
        <v>3894</v>
      </c>
      <c r="CNP19" s="200" t="s">
        <v>3895</v>
      </c>
      <c r="CNQ19" s="200" t="s">
        <v>3896</v>
      </c>
      <c r="CNR19" s="200" t="s">
        <v>3897</v>
      </c>
      <c r="CNS19" s="200" t="s">
        <v>3898</v>
      </c>
      <c r="CNT19" s="200" t="s">
        <v>3899</v>
      </c>
      <c r="CNU19" s="200" t="s">
        <v>3900</v>
      </c>
      <c r="CNV19" s="200" t="s">
        <v>3901</v>
      </c>
      <c r="CNW19" s="200" t="s">
        <v>3902</v>
      </c>
      <c r="CNX19" s="200" t="s">
        <v>3903</v>
      </c>
      <c r="CNY19" s="200" t="s">
        <v>3904</v>
      </c>
      <c r="CNZ19" s="200" t="s">
        <v>3905</v>
      </c>
      <c r="COA19" s="200" t="s">
        <v>3906</v>
      </c>
      <c r="COB19" s="200" t="s">
        <v>3907</v>
      </c>
      <c r="COC19" s="200" t="s">
        <v>3908</v>
      </c>
      <c r="COD19" s="200" t="s">
        <v>3909</v>
      </c>
      <c r="COE19" s="200" t="s">
        <v>3910</v>
      </c>
      <c r="COF19" s="200" t="s">
        <v>3911</v>
      </c>
      <c r="COG19" s="200" t="s">
        <v>3912</v>
      </c>
      <c r="COH19" s="200" t="s">
        <v>3913</v>
      </c>
      <c r="COI19" s="200" t="s">
        <v>3914</v>
      </c>
      <c r="COJ19" s="200" t="s">
        <v>3915</v>
      </c>
      <c r="COK19" s="200" t="s">
        <v>3916</v>
      </c>
      <c r="COL19" s="200" t="s">
        <v>3917</v>
      </c>
      <c r="COM19" s="200" t="s">
        <v>3918</v>
      </c>
      <c r="CON19" s="200" t="s">
        <v>3919</v>
      </c>
      <c r="COO19" s="200" t="s">
        <v>3920</v>
      </c>
      <c r="COP19" s="200" t="s">
        <v>3921</v>
      </c>
      <c r="COQ19" s="200" t="s">
        <v>3922</v>
      </c>
      <c r="COR19" s="200" t="s">
        <v>3923</v>
      </c>
      <c r="COS19" s="200" t="s">
        <v>3924</v>
      </c>
      <c r="COT19" s="200" t="s">
        <v>3925</v>
      </c>
      <c r="COU19" s="200" t="s">
        <v>3926</v>
      </c>
      <c r="COV19" s="200" t="s">
        <v>3927</v>
      </c>
      <c r="COW19" s="200" t="s">
        <v>3928</v>
      </c>
      <c r="COX19" s="200" t="s">
        <v>3929</v>
      </c>
      <c r="COY19" s="200" t="s">
        <v>3930</v>
      </c>
      <c r="COZ19" s="200" t="s">
        <v>3931</v>
      </c>
      <c r="CPA19" s="200" t="s">
        <v>3932</v>
      </c>
      <c r="CPB19" s="200" t="s">
        <v>3933</v>
      </c>
      <c r="CPC19" s="200" t="s">
        <v>3934</v>
      </c>
      <c r="CPD19" s="200" t="s">
        <v>3935</v>
      </c>
      <c r="CPE19" s="200" t="s">
        <v>3936</v>
      </c>
      <c r="CPF19" s="200" t="s">
        <v>3937</v>
      </c>
      <c r="CPG19" s="200" t="s">
        <v>3938</v>
      </c>
      <c r="CPH19" s="200" t="s">
        <v>3939</v>
      </c>
      <c r="CPI19" s="200" t="s">
        <v>3940</v>
      </c>
      <c r="CPJ19" s="200" t="s">
        <v>3941</v>
      </c>
      <c r="CPK19" s="200" t="s">
        <v>3942</v>
      </c>
      <c r="CPL19" s="200" t="s">
        <v>3943</v>
      </c>
      <c r="CPM19" s="200" t="s">
        <v>3944</v>
      </c>
      <c r="CPN19" s="200" t="s">
        <v>3945</v>
      </c>
      <c r="CPO19" s="200" t="s">
        <v>3946</v>
      </c>
      <c r="CPP19" s="200" t="s">
        <v>3947</v>
      </c>
      <c r="CPQ19" s="200" t="s">
        <v>3948</v>
      </c>
      <c r="CPR19" s="200" t="s">
        <v>3949</v>
      </c>
      <c r="CPS19" s="200" t="s">
        <v>3950</v>
      </c>
      <c r="CPT19" s="200" t="s">
        <v>3951</v>
      </c>
      <c r="CPU19" s="200" t="s">
        <v>3952</v>
      </c>
      <c r="CPV19" s="200" t="s">
        <v>3953</v>
      </c>
      <c r="CPW19" s="200" t="s">
        <v>3954</v>
      </c>
      <c r="CPX19" s="200" t="s">
        <v>3955</v>
      </c>
      <c r="CPY19" s="200" t="s">
        <v>3956</v>
      </c>
      <c r="CPZ19" s="200" t="s">
        <v>3957</v>
      </c>
      <c r="CQA19" s="200" t="s">
        <v>3958</v>
      </c>
      <c r="CQB19" s="200" t="s">
        <v>3959</v>
      </c>
      <c r="CQC19" s="200" t="s">
        <v>3960</v>
      </c>
      <c r="CQD19" s="200" t="s">
        <v>3961</v>
      </c>
      <c r="CQE19" s="200" t="s">
        <v>3962</v>
      </c>
      <c r="CQF19" s="200" t="s">
        <v>3963</v>
      </c>
      <c r="CQG19" s="200" t="s">
        <v>3964</v>
      </c>
      <c r="CQH19" s="200" t="s">
        <v>3965</v>
      </c>
      <c r="CQI19" s="200" t="s">
        <v>3966</v>
      </c>
      <c r="CQJ19" s="200" t="s">
        <v>3967</v>
      </c>
      <c r="CQK19" s="200" t="s">
        <v>3968</v>
      </c>
      <c r="CQL19" s="200" t="s">
        <v>3969</v>
      </c>
      <c r="CQM19" s="200" t="s">
        <v>3970</v>
      </c>
      <c r="CQN19" s="200" t="s">
        <v>3971</v>
      </c>
      <c r="CQO19" s="200" t="s">
        <v>3972</v>
      </c>
      <c r="CQP19" s="200" t="s">
        <v>3973</v>
      </c>
      <c r="CQQ19" s="200" t="s">
        <v>3974</v>
      </c>
      <c r="CQR19" s="200" t="s">
        <v>3975</v>
      </c>
      <c r="CQS19" s="200" t="s">
        <v>3976</v>
      </c>
      <c r="CQT19" s="200" t="s">
        <v>3977</v>
      </c>
      <c r="CQU19" s="200" t="s">
        <v>3978</v>
      </c>
      <c r="CQV19" s="200" t="s">
        <v>3979</v>
      </c>
      <c r="CQW19" s="200" t="s">
        <v>3980</v>
      </c>
      <c r="CQX19" s="200" t="s">
        <v>3981</v>
      </c>
      <c r="CQY19" s="200" t="s">
        <v>3982</v>
      </c>
      <c r="CQZ19" s="200" t="s">
        <v>3983</v>
      </c>
      <c r="CRA19" s="200" t="s">
        <v>3984</v>
      </c>
      <c r="CRB19" s="200" t="s">
        <v>3985</v>
      </c>
      <c r="CRC19" s="200" t="s">
        <v>3986</v>
      </c>
      <c r="CRD19" s="200" t="s">
        <v>3987</v>
      </c>
      <c r="CRE19" s="200" t="s">
        <v>3988</v>
      </c>
      <c r="CRF19" s="200" t="s">
        <v>3989</v>
      </c>
      <c r="CRG19" s="200" t="s">
        <v>3990</v>
      </c>
      <c r="CRH19" s="200" t="s">
        <v>3991</v>
      </c>
      <c r="CRI19" s="200" t="s">
        <v>3992</v>
      </c>
      <c r="CRJ19" s="200" t="s">
        <v>3993</v>
      </c>
      <c r="CRK19" s="200" t="s">
        <v>3994</v>
      </c>
      <c r="CRL19" s="200" t="s">
        <v>3995</v>
      </c>
      <c r="CRM19" s="200" t="s">
        <v>3996</v>
      </c>
      <c r="CRN19" s="200" t="s">
        <v>3997</v>
      </c>
      <c r="CRO19" s="200" t="s">
        <v>3998</v>
      </c>
      <c r="CRP19" s="200" t="s">
        <v>3999</v>
      </c>
      <c r="CRQ19" s="200" t="s">
        <v>4000</v>
      </c>
      <c r="CRR19" s="200" t="s">
        <v>4001</v>
      </c>
      <c r="CRS19" s="200" t="s">
        <v>4002</v>
      </c>
      <c r="CRT19" s="200" t="s">
        <v>4003</v>
      </c>
      <c r="CRU19" s="200" t="s">
        <v>4004</v>
      </c>
      <c r="CRV19" s="200" t="s">
        <v>4005</v>
      </c>
      <c r="CRW19" s="200" t="s">
        <v>4006</v>
      </c>
      <c r="CRX19" s="200" t="s">
        <v>4007</v>
      </c>
      <c r="CRY19" s="200" t="s">
        <v>4008</v>
      </c>
      <c r="CRZ19" s="200" t="s">
        <v>4009</v>
      </c>
      <c r="CSA19" s="200" t="s">
        <v>4010</v>
      </c>
      <c r="CSB19" s="200" t="s">
        <v>4011</v>
      </c>
      <c r="CSC19" s="200" t="s">
        <v>4012</v>
      </c>
      <c r="CSD19" s="200" t="s">
        <v>4013</v>
      </c>
      <c r="CSE19" s="200" t="s">
        <v>4014</v>
      </c>
      <c r="CSF19" s="200" t="s">
        <v>4015</v>
      </c>
      <c r="CSG19" s="200" t="s">
        <v>4016</v>
      </c>
      <c r="CSH19" s="200" t="s">
        <v>4017</v>
      </c>
      <c r="CSI19" s="200" t="s">
        <v>4018</v>
      </c>
      <c r="CSJ19" s="200" t="s">
        <v>4019</v>
      </c>
      <c r="CSK19" s="200" t="s">
        <v>4020</v>
      </c>
      <c r="CSL19" s="200" t="s">
        <v>4021</v>
      </c>
      <c r="CSM19" s="200" t="s">
        <v>4022</v>
      </c>
      <c r="CSN19" s="200" t="s">
        <v>4023</v>
      </c>
      <c r="CSO19" s="200" t="s">
        <v>4024</v>
      </c>
      <c r="CSP19" s="200" t="s">
        <v>4025</v>
      </c>
      <c r="CSQ19" s="200" t="s">
        <v>4026</v>
      </c>
      <c r="CSR19" s="200" t="s">
        <v>4027</v>
      </c>
      <c r="CSS19" s="200" t="s">
        <v>4028</v>
      </c>
      <c r="CST19" s="200" t="s">
        <v>4029</v>
      </c>
      <c r="CSU19" s="200" t="s">
        <v>4030</v>
      </c>
      <c r="CSV19" s="200" t="s">
        <v>4031</v>
      </c>
      <c r="CSW19" s="200" t="s">
        <v>4032</v>
      </c>
      <c r="CSX19" s="200" t="s">
        <v>4033</v>
      </c>
      <c r="CSY19" s="200" t="s">
        <v>4034</v>
      </c>
      <c r="CSZ19" s="200" t="s">
        <v>4035</v>
      </c>
      <c r="CTA19" s="200" t="s">
        <v>4036</v>
      </c>
      <c r="CTB19" s="200" t="s">
        <v>4037</v>
      </c>
      <c r="CTC19" s="200" t="s">
        <v>4038</v>
      </c>
      <c r="CTD19" s="200" t="s">
        <v>4039</v>
      </c>
      <c r="CTE19" s="200" t="s">
        <v>4040</v>
      </c>
      <c r="CTF19" s="200" t="s">
        <v>4041</v>
      </c>
      <c r="CTG19" s="200" t="s">
        <v>4042</v>
      </c>
      <c r="CTH19" s="200" t="s">
        <v>4043</v>
      </c>
      <c r="CTI19" s="200" t="s">
        <v>4044</v>
      </c>
      <c r="CTJ19" s="200" t="s">
        <v>4045</v>
      </c>
      <c r="CTK19" s="200" t="s">
        <v>4046</v>
      </c>
      <c r="CTL19" s="200" t="s">
        <v>4047</v>
      </c>
      <c r="CTM19" s="200" t="s">
        <v>4048</v>
      </c>
      <c r="CTN19" s="200" t="s">
        <v>4049</v>
      </c>
      <c r="CTO19" s="200" t="s">
        <v>4050</v>
      </c>
      <c r="CTP19" s="200" t="s">
        <v>4051</v>
      </c>
      <c r="CTQ19" s="200" t="s">
        <v>4052</v>
      </c>
      <c r="CTR19" s="200" t="s">
        <v>4053</v>
      </c>
      <c r="CTS19" s="200" t="s">
        <v>4054</v>
      </c>
      <c r="CTT19" s="200" t="s">
        <v>4055</v>
      </c>
      <c r="CTU19" s="200" t="s">
        <v>4056</v>
      </c>
      <c r="CTV19" s="200" t="s">
        <v>4057</v>
      </c>
      <c r="CTW19" s="200" t="s">
        <v>4058</v>
      </c>
      <c r="CTX19" s="200" t="s">
        <v>4059</v>
      </c>
      <c r="CTY19" s="200" t="s">
        <v>4060</v>
      </c>
      <c r="CTZ19" s="200" t="s">
        <v>4061</v>
      </c>
      <c r="CUA19" s="200" t="s">
        <v>4062</v>
      </c>
      <c r="CUB19" s="200" t="s">
        <v>4063</v>
      </c>
      <c r="CUC19" s="200" t="s">
        <v>4064</v>
      </c>
      <c r="CUD19" s="200" t="s">
        <v>4065</v>
      </c>
      <c r="CUE19" s="200" t="s">
        <v>4066</v>
      </c>
      <c r="CUF19" s="200" t="s">
        <v>4067</v>
      </c>
      <c r="CUG19" s="200" t="s">
        <v>4068</v>
      </c>
      <c r="CUH19" s="200" t="s">
        <v>4069</v>
      </c>
      <c r="CUI19" s="200" t="s">
        <v>4070</v>
      </c>
      <c r="CUJ19" s="200" t="s">
        <v>4071</v>
      </c>
      <c r="CUK19" s="200" t="s">
        <v>4072</v>
      </c>
      <c r="CUL19" s="200" t="s">
        <v>4073</v>
      </c>
      <c r="CUM19" s="200" t="s">
        <v>4074</v>
      </c>
      <c r="CUN19" s="200" t="s">
        <v>4075</v>
      </c>
      <c r="CUO19" s="200" t="s">
        <v>4076</v>
      </c>
      <c r="CUP19" s="200" t="s">
        <v>4077</v>
      </c>
      <c r="CUQ19" s="200" t="s">
        <v>4078</v>
      </c>
      <c r="CUR19" s="200" t="s">
        <v>4079</v>
      </c>
      <c r="CUS19" s="200" t="s">
        <v>4080</v>
      </c>
      <c r="CUT19" s="200" t="s">
        <v>4081</v>
      </c>
      <c r="CUU19" s="200" t="s">
        <v>4082</v>
      </c>
      <c r="CUV19" s="200" t="s">
        <v>4083</v>
      </c>
      <c r="CUW19" s="200" t="s">
        <v>4084</v>
      </c>
      <c r="CUX19" s="200" t="s">
        <v>4085</v>
      </c>
      <c r="CUY19" s="200" t="s">
        <v>4086</v>
      </c>
      <c r="CUZ19" s="200" t="s">
        <v>4087</v>
      </c>
      <c r="CVA19" s="200" t="s">
        <v>4088</v>
      </c>
      <c r="CVB19" s="200" t="s">
        <v>4089</v>
      </c>
      <c r="CVC19" s="200" t="s">
        <v>4090</v>
      </c>
      <c r="CVD19" s="200" t="s">
        <v>4091</v>
      </c>
      <c r="CVE19" s="200" t="s">
        <v>4092</v>
      </c>
      <c r="CVF19" s="200" t="s">
        <v>4093</v>
      </c>
      <c r="CVG19" s="200" t="s">
        <v>4094</v>
      </c>
      <c r="CVH19" s="200" t="s">
        <v>4095</v>
      </c>
      <c r="CVI19" s="200" t="s">
        <v>4096</v>
      </c>
      <c r="CVJ19" s="200" t="s">
        <v>4097</v>
      </c>
      <c r="CVK19" s="200" t="s">
        <v>4098</v>
      </c>
      <c r="CVL19" s="200" t="s">
        <v>4099</v>
      </c>
      <c r="CVM19" s="200" t="s">
        <v>4100</v>
      </c>
      <c r="CVN19" s="200" t="s">
        <v>4101</v>
      </c>
      <c r="CVO19" s="200" t="s">
        <v>4102</v>
      </c>
      <c r="CVP19" s="200" t="s">
        <v>4103</v>
      </c>
      <c r="CVQ19" s="200" t="s">
        <v>4104</v>
      </c>
      <c r="CVR19" s="200" t="s">
        <v>4105</v>
      </c>
      <c r="CVS19" s="200" t="s">
        <v>4106</v>
      </c>
      <c r="CVT19" s="200" t="s">
        <v>4107</v>
      </c>
      <c r="CVU19" s="200" t="s">
        <v>4108</v>
      </c>
      <c r="CVV19" s="200" t="s">
        <v>4109</v>
      </c>
      <c r="CVW19" s="200" t="s">
        <v>4110</v>
      </c>
      <c r="CVX19" s="200" t="s">
        <v>4111</v>
      </c>
      <c r="CVY19" s="200" t="s">
        <v>4112</v>
      </c>
      <c r="CVZ19" s="200" t="s">
        <v>4113</v>
      </c>
      <c r="CWA19" s="200" t="s">
        <v>4114</v>
      </c>
      <c r="CWB19" s="200" t="s">
        <v>4115</v>
      </c>
      <c r="CWC19" s="200" t="s">
        <v>4116</v>
      </c>
      <c r="CWD19" s="200" t="s">
        <v>4117</v>
      </c>
      <c r="CWE19" s="200" t="s">
        <v>4118</v>
      </c>
      <c r="CWF19" s="200" t="s">
        <v>4119</v>
      </c>
      <c r="CWG19" s="200" t="s">
        <v>4120</v>
      </c>
      <c r="CWH19" s="200" t="s">
        <v>4121</v>
      </c>
      <c r="CWI19" s="200" t="s">
        <v>4122</v>
      </c>
      <c r="CWJ19" s="200" t="s">
        <v>4123</v>
      </c>
      <c r="CWK19" s="200" t="s">
        <v>4124</v>
      </c>
      <c r="CWL19" s="200" t="s">
        <v>4125</v>
      </c>
      <c r="CWM19" s="200" t="s">
        <v>4126</v>
      </c>
      <c r="CWN19" s="200" t="s">
        <v>4127</v>
      </c>
      <c r="CWO19" s="200" t="s">
        <v>4128</v>
      </c>
      <c r="CWP19" s="200" t="s">
        <v>4129</v>
      </c>
      <c r="CWQ19" s="200" t="s">
        <v>4130</v>
      </c>
      <c r="CWR19" s="200" t="s">
        <v>4131</v>
      </c>
      <c r="CWS19" s="200" t="s">
        <v>4132</v>
      </c>
      <c r="CWT19" s="200" t="s">
        <v>4133</v>
      </c>
      <c r="CWU19" s="200" t="s">
        <v>4134</v>
      </c>
      <c r="CWV19" s="200" t="s">
        <v>4135</v>
      </c>
      <c r="CWW19" s="200" t="s">
        <v>4136</v>
      </c>
      <c r="CWX19" s="200" t="s">
        <v>4137</v>
      </c>
      <c r="CWY19" s="200" t="s">
        <v>4138</v>
      </c>
      <c r="CWZ19" s="200" t="s">
        <v>4139</v>
      </c>
      <c r="CXA19" s="200" t="s">
        <v>4140</v>
      </c>
      <c r="CXB19" s="200" t="s">
        <v>4141</v>
      </c>
      <c r="CXC19" s="200" t="s">
        <v>4142</v>
      </c>
      <c r="CXD19" s="200" t="s">
        <v>4143</v>
      </c>
      <c r="CXE19" s="200" t="s">
        <v>4144</v>
      </c>
      <c r="CXF19" s="200" t="s">
        <v>4145</v>
      </c>
      <c r="CXG19" s="200" t="s">
        <v>4146</v>
      </c>
      <c r="CXH19" s="200" t="s">
        <v>4147</v>
      </c>
      <c r="CXI19" s="200" t="s">
        <v>4148</v>
      </c>
      <c r="CXJ19" s="200" t="s">
        <v>4149</v>
      </c>
      <c r="CXK19" s="200" t="s">
        <v>4150</v>
      </c>
      <c r="CXL19" s="200" t="s">
        <v>4151</v>
      </c>
      <c r="CXM19" s="200" t="s">
        <v>4152</v>
      </c>
      <c r="CXN19" s="200" t="s">
        <v>4153</v>
      </c>
      <c r="CXO19" s="200" t="s">
        <v>4154</v>
      </c>
      <c r="CXP19" s="200" t="s">
        <v>4155</v>
      </c>
      <c r="CXQ19" s="200" t="s">
        <v>4156</v>
      </c>
      <c r="CXR19" s="200" t="s">
        <v>4157</v>
      </c>
      <c r="CXS19" s="200" t="s">
        <v>4158</v>
      </c>
      <c r="CXT19" s="200" t="s">
        <v>4159</v>
      </c>
      <c r="CXU19" s="200" t="s">
        <v>4160</v>
      </c>
      <c r="CXV19" s="200" t="s">
        <v>4161</v>
      </c>
      <c r="CXW19" s="200" t="s">
        <v>4162</v>
      </c>
      <c r="CXX19" s="200" t="s">
        <v>4163</v>
      </c>
      <c r="CXY19" s="200" t="s">
        <v>4164</v>
      </c>
      <c r="CXZ19" s="200" t="s">
        <v>4165</v>
      </c>
      <c r="CYA19" s="200" t="s">
        <v>4166</v>
      </c>
      <c r="CYB19" s="200" t="s">
        <v>4167</v>
      </c>
      <c r="CYC19" s="200" t="s">
        <v>4168</v>
      </c>
      <c r="CYD19" s="200" t="s">
        <v>4169</v>
      </c>
      <c r="CYE19" s="200" t="s">
        <v>4170</v>
      </c>
      <c r="CYF19" s="200" t="s">
        <v>4171</v>
      </c>
      <c r="CYG19" s="200" t="s">
        <v>4172</v>
      </c>
      <c r="CYH19" s="200" t="s">
        <v>4173</v>
      </c>
      <c r="CYI19" s="200" t="s">
        <v>4174</v>
      </c>
      <c r="CYJ19" s="200" t="s">
        <v>4175</v>
      </c>
      <c r="CYK19" s="200" t="s">
        <v>4176</v>
      </c>
      <c r="CYL19" s="200" t="s">
        <v>4177</v>
      </c>
      <c r="CYM19" s="200" t="s">
        <v>4178</v>
      </c>
      <c r="CYN19" s="200" t="s">
        <v>4179</v>
      </c>
      <c r="CYO19" s="200" t="s">
        <v>4180</v>
      </c>
      <c r="CYP19" s="200" t="s">
        <v>4181</v>
      </c>
      <c r="CYQ19" s="200" t="s">
        <v>4182</v>
      </c>
      <c r="CYR19" s="200" t="s">
        <v>4183</v>
      </c>
      <c r="CYS19" s="200" t="s">
        <v>4184</v>
      </c>
      <c r="CYT19" s="200" t="s">
        <v>4185</v>
      </c>
      <c r="CYU19" s="200" t="s">
        <v>4186</v>
      </c>
      <c r="CYV19" s="200" t="s">
        <v>4187</v>
      </c>
      <c r="CYW19" s="200" t="s">
        <v>4188</v>
      </c>
      <c r="CYX19" s="200" t="s">
        <v>4189</v>
      </c>
      <c r="CYY19" s="200" t="s">
        <v>4190</v>
      </c>
      <c r="CYZ19" s="200" t="s">
        <v>4191</v>
      </c>
      <c r="CZA19" s="200" t="s">
        <v>4192</v>
      </c>
      <c r="CZB19" s="200" t="s">
        <v>4193</v>
      </c>
      <c r="CZC19" s="200" t="s">
        <v>4194</v>
      </c>
      <c r="CZD19" s="200" t="s">
        <v>4195</v>
      </c>
      <c r="CZE19" s="200" t="s">
        <v>4196</v>
      </c>
      <c r="CZF19" s="200" t="s">
        <v>4197</v>
      </c>
      <c r="CZG19" s="200" t="s">
        <v>4198</v>
      </c>
      <c r="CZH19" s="200" t="s">
        <v>4199</v>
      </c>
      <c r="CZI19" s="200" t="s">
        <v>4200</v>
      </c>
      <c r="CZJ19" s="200" t="s">
        <v>4201</v>
      </c>
      <c r="CZK19" s="200" t="s">
        <v>4202</v>
      </c>
      <c r="CZL19" s="200" t="s">
        <v>4203</v>
      </c>
      <c r="CZM19" s="200" t="s">
        <v>4204</v>
      </c>
      <c r="CZN19" s="200" t="s">
        <v>4205</v>
      </c>
      <c r="CZO19" s="200" t="s">
        <v>4206</v>
      </c>
      <c r="CZP19" s="200" t="s">
        <v>4207</v>
      </c>
      <c r="CZQ19" s="200" t="s">
        <v>4208</v>
      </c>
      <c r="CZR19" s="200" t="s">
        <v>4209</v>
      </c>
      <c r="CZS19" s="200" t="s">
        <v>4210</v>
      </c>
      <c r="CZT19" s="200" t="s">
        <v>4211</v>
      </c>
      <c r="CZU19" s="200" t="s">
        <v>4212</v>
      </c>
      <c r="CZV19" s="200" t="s">
        <v>4213</v>
      </c>
      <c r="CZW19" s="200" t="s">
        <v>4214</v>
      </c>
      <c r="CZX19" s="200" t="s">
        <v>4215</v>
      </c>
      <c r="CZY19" s="200" t="s">
        <v>4216</v>
      </c>
      <c r="CZZ19" s="200" t="s">
        <v>4217</v>
      </c>
      <c r="DAA19" s="200" t="s">
        <v>4218</v>
      </c>
      <c r="DAB19" s="200" t="s">
        <v>4219</v>
      </c>
      <c r="DAC19" s="200" t="s">
        <v>4220</v>
      </c>
      <c r="DAD19" s="200" t="s">
        <v>4221</v>
      </c>
      <c r="DAE19" s="200" t="s">
        <v>4222</v>
      </c>
      <c r="DAF19" s="200" t="s">
        <v>4223</v>
      </c>
      <c r="DAG19" s="200" t="s">
        <v>4224</v>
      </c>
      <c r="DAH19" s="200" t="s">
        <v>4225</v>
      </c>
      <c r="DAI19" s="200" t="s">
        <v>4226</v>
      </c>
      <c r="DAJ19" s="200" t="s">
        <v>4227</v>
      </c>
      <c r="DAK19" s="200" t="s">
        <v>4228</v>
      </c>
      <c r="DAL19" s="200" t="s">
        <v>4229</v>
      </c>
      <c r="DAM19" s="200" t="s">
        <v>4230</v>
      </c>
      <c r="DAN19" s="200" t="s">
        <v>4231</v>
      </c>
      <c r="DAO19" s="200" t="s">
        <v>4232</v>
      </c>
      <c r="DAP19" s="200" t="s">
        <v>4233</v>
      </c>
      <c r="DAQ19" s="200" t="s">
        <v>4234</v>
      </c>
      <c r="DAR19" s="200" t="s">
        <v>4235</v>
      </c>
      <c r="DAS19" s="200" t="s">
        <v>4236</v>
      </c>
      <c r="DAT19" s="200" t="s">
        <v>4237</v>
      </c>
      <c r="DAU19" s="200" t="s">
        <v>4238</v>
      </c>
      <c r="DAV19" s="200" t="s">
        <v>4239</v>
      </c>
      <c r="DAW19" s="200" t="s">
        <v>4240</v>
      </c>
      <c r="DAX19" s="200" t="s">
        <v>4241</v>
      </c>
      <c r="DAY19" s="200" t="s">
        <v>4242</v>
      </c>
      <c r="DAZ19" s="200" t="s">
        <v>4243</v>
      </c>
      <c r="DBA19" s="200" t="s">
        <v>4244</v>
      </c>
      <c r="DBB19" s="200" t="s">
        <v>4245</v>
      </c>
      <c r="DBC19" s="200" t="s">
        <v>4246</v>
      </c>
      <c r="DBD19" s="200" t="s">
        <v>4247</v>
      </c>
      <c r="DBE19" s="200" t="s">
        <v>4248</v>
      </c>
      <c r="DBF19" s="200" t="s">
        <v>4249</v>
      </c>
      <c r="DBG19" s="200" t="s">
        <v>4250</v>
      </c>
      <c r="DBH19" s="200" t="s">
        <v>4251</v>
      </c>
      <c r="DBI19" s="200" t="s">
        <v>4252</v>
      </c>
      <c r="DBJ19" s="200" t="s">
        <v>4253</v>
      </c>
      <c r="DBK19" s="200" t="s">
        <v>4254</v>
      </c>
      <c r="DBL19" s="200" t="s">
        <v>4255</v>
      </c>
      <c r="DBM19" s="200" t="s">
        <v>4256</v>
      </c>
      <c r="DBN19" s="200" t="s">
        <v>4257</v>
      </c>
      <c r="DBO19" s="200" t="s">
        <v>4258</v>
      </c>
      <c r="DBP19" s="200" t="s">
        <v>4259</v>
      </c>
      <c r="DBQ19" s="200" t="s">
        <v>4260</v>
      </c>
      <c r="DBR19" s="200" t="s">
        <v>4261</v>
      </c>
      <c r="DBS19" s="200" t="s">
        <v>4262</v>
      </c>
      <c r="DBT19" s="200" t="s">
        <v>4263</v>
      </c>
      <c r="DBU19" s="200" t="s">
        <v>4264</v>
      </c>
      <c r="DBV19" s="200" t="s">
        <v>4265</v>
      </c>
      <c r="DBW19" s="200" t="s">
        <v>4266</v>
      </c>
      <c r="DBX19" s="200" t="s">
        <v>4267</v>
      </c>
      <c r="DBY19" s="200" t="s">
        <v>4268</v>
      </c>
      <c r="DBZ19" s="200" t="s">
        <v>4269</v>
      </c>
      <c r="DCA19" s="200" t="s">
        <v>4270</v>
      </c>
      <c r="DCB19" s="200" t="s">
        <v>4271</v>
      </c>
      <c r="DCC19" s="200" t="s">
        <v>4272</v>
      </c>
      <c r="DCD19" s="200" t="s">
        <v>4273</v>
      </c>
      <c r="DCE19" s="200" t="s">
        <v>4274</v>
      </c>
      <c r="DCF19" s="200" t="s">
        <v>4275</v>
      </c>
      <c r="DCG19" s="200" t="s">
        <v>4276</v>
      </c>
      <c r="DCH19" s="200" t="s">
        <v>4277</v>
      </c>
      <c r="DCI19" s="200" t="s">
        <v>4278</v>
      </c>
      <c r="DCJ19" s="200" t="s">
        <v>4279</v>
      </c>
      <c r="DCK19" s="200" t="s">
        <v>4280</v>
      </c>
      <c r="DCL19" s="200" t="s">
        <v>4281</v>
      </c>
      <c r="DCM19" s="200" t="s">
        <v>4282</v>
      </c>
      <c r="DCN19" s="200" t="s">
        <v>4283</v>
      </c>
      <c r="DCO19" s="200" t="s">
        <v>4284</v>
      </c>
      <c r="DCP19" s="200" t="s">
        <v>4285</v>
      </c>
      <c r="DCQ19" s="200" t="s">
        <v>4286</v>
      </c>
      <c r="DCR19" s="200" t="s">
        <v>4287</v>
      </c>
      <c r="DCS19" s="200" t="s">
        <v>4288</v>
      </c>
      <c r="DCT19" s="200" t="s">
        <v>4289</v>
      </c>
      <c r="DCU19" s="200" t="s">
        <v>4290</v>
      </c>
      <c r="DCV19" s="200" t="s">
        <v>4291</v>
      </c>
      <c r="DCW19" s="200" t="s">
        <v>4292</v>
      </c>
      <c r="DCX19" s="200" t="s">
        <v>4293</v>
      </c>
      <c r="DCY19" s="200" t="s">
        <v>4294</v>
      </c>
      <c r="DCZ19" s="200" t="s">
        <v>4295</v>
      </c>
      <c r="DDA19" s="200" t="s">
        <v>4296</v>
      </c>
      <c r="DDB19" s="200" t="s">
        <v>4297</v>
      </c>
      <c r="DDC19" s="200" t="s">
        <v>4298</v>
      </c>
      <c r="DDD19" s="200" t="s">
        <v>4299</v>
      </c>
      <c r="DDE19" s="200" t="s">
        <v>4300</v>
      </c>
      <c r="DDF19" s="200" t="s">
        <v>4301</v>
      </c>
      <c r="DDG19" s="200" t="s">
        <v>4302</v>
      </c>
      <c r="DDH19" s="200" t="s">
        <v>4303</v>
      </c>
      <c r="DDI19" s="200" t="s">
        <v>4304</v>
      </c>
      <c r="DDJ19" s="200" t="s">
        <v>4305</v>
      </c>
      <c r="DDK19" s="200" t="s">
        <v>4306</v>
      </c>
      <c r="DDL19" s="200" t="s">
        <v>4307</v>
      </c>
      <c r="DDM19" s="200" t="s">
        <v>4308</v>
      </c>
      <c r="DDN19" s="200" t="s">
        <v>4309</v>
      </c>
      <c r="DDO19" s="200" t="s">
        <v>4310</v>
      </c>
      <c r="DDP19" s="200" t="s">
        <v>4311</v>
      </c>
      <c r="DDQ19" s="200" t="s">
        <v>4312</v>
      </c>
      <c r="DDR19" s="200" t="s">
        <v>4313</v>
      </c>
      <c r="DDS19" s="200" t="s">
        <v>4314</v>
      </c>
      <c r="DDT19" s="200" t="s">
        <v>4315</v>
      </c>
      <c r="DDU19" s="200" t="s">
        <v>4316</v>
      </c>
      <c r="DDV19" s="200" t="s">
        <v>4317</v>
      </c>
      <c r="DDW19" s="200" t="s">
        <v>4318</v>
      </c>
      <c r="DDX19" s="200" t="s">
        <v>4319</v>
      </c>
      <c r="DDY19" s="200" t="s">
        <v>4320</v>
      </c>
      <c r="DDZ19" s="200" t="s">
        <v>4321</v>
      </c>
      <c r="DEA19" s="200" t="s">
        <v>4322</v>
      </c>
      <c r="DEB19" s="200" t="s">
        <v>4323</v>
      </c>
      <c r="DEC19" s="200" t="s">
        <v>4324</v>
      </c>
      <c r="DED19" s="200" t="s">
        <v>4325</v>
      </c>
      <c r="DEE19" s="200" t="s">
        <v>4326</v>
      </c>
      <c r="DEF19" s="200" t="s">
        <v>4327</v>
      </c>
      <c r="DEG19" s="200" t="s">
        <v>4328</v>
      </c>
      <c r="DEH19" s="200" t="s">
        <v>4329</v>
      </c>
      <c r="DEI19" s="200" t="s">
        <v>4330</v>
      </c>
      <c r="DEJ19" s="200" t="s">
        <v>4331</v>
      </c>
      <c r="DEK19" s="200" t="s">
        <v>4332</v>
      </c>
      <c r="DEL19" s="200" t="s">
        <v>4333</v>
      </c>
      <c r="DEM19" s="200" t="s">
        <v>4334</v>
      </c>
      <c r="DEN19" s="200" t="s">
        <v>4335</v>
      </c>
      <c r="DEO19" s="200" t="s">
        <v>4336</v>
      </c>
      <c r="DEP19" s="200" t="s">
        <v>4337</v>
      </c>
      <c r="DEQ19" s="200" t="s">
        <v>4338</v>
      </c>
      <c r="DER19" s="200" t="s">
        <v>4339</v>
      </c>
      <c r="DES19" s="200" t="s">
        <v>4340</v>
      </c>
      <c r="DET19" s="200" t="s">
        <v>4341</v>
      </c>
      <c r="DEU19" s="200" t="s">
        <v>4342</v>
      </c>
      <c r="DEV19" s="200" t="s">
        <v>4343</v>
      </c>
      <c r="DEW19" s="200" t="s">
        <v>4344</v>
      </c>
      <c r="DEX19" s="200" t="s">
        <v>4345</v>
      </c>
      <c r="DEY19" s="200" t="s">
        <v>4346</v>
      </c>
      <c r="DEZ19" s="200" t="s">
        <v>4347</v>
      </c>
      <c r="DFA19" s="200" t="s">
        <v>4348</v>
      </c>
      <c r="DFB19" s="200" t="s">
        <v>4349</v>
      </c>
      <c r="DFC19" s="200" t="s">
        <v>4350</v>
      </c>
      <c r="DFD19" s="200" t="s">
        <v>4351</v>
      </c>
      <c r="DFE19" s="200" t="s">
        <v>4352</v>
      </c>
      <c r="DFF19" s="200" t="s">
        <v>4353</v>
      </c>
      <c r="DFG19" s="200" t="s">
        <v>4354</v>
      </c>
      <c r="DFH19" s="200" t="s">
        <v>4355</v>
      </c>
      <c r="DFI19" s="200" t="s">
        <v>4356</v>
      </c>
      <c r="DFJ19" s="200" t="s">
        <v>4357</v>
      </c>
      <c r="DFK19" s="200" t="s">
        <v>4358</v>
      </c>
      <c r="DFL19" s="200" t="s">
        <v>4359</v>
      </c>
      <c r="DFM19" s="200" t="s">
        <v>4360</v>
      </c>
      <c r="DFN19" s="200" t="s">
        <v>4361</v>
      </c>
      <c r="DFO19" s="200" t="s">
        <v>4362</v>
      </c>
      <c r="DFP19" s="200" t="s">
        <v>4363</v>
      </c>
      <c r="DFQ19" s="200" t="s">
        <v>4364</v>
      </c>
      <c r="DFR19" s="200" t="s">
        <v>4365</v>
      </c>
      <c r="DFS19" s="200" t="s">
        <v>4366</v>
      </c>
      <c r="DFT19" s="200" t="s">
        <v>4367</v>
      </c>
      <c r="DFU19" s="200" t="s">
        <v>4368</v>
      </c>
      <c r="DFV19" s="200" t="s">
        <v>4369</v>
      </c>
      <c r="DFW19" s="200" t="s">
        <v>4370</v>
      </c>
      <c r="DFX19" s="200" t="s">
        <v>4371</v>
      </c>
      <c r="DFY19" s="200" t="s">
        <v>4372</v>
      </c>
      <c r="DFZ19" s="200" t="s">
        <v>4373</v>
      </c>
      <c r="DGA19" s="200" t="s">
        <v>4374</v>
      </c>
      <c r="DGB19" s="200" t="s">
        <v>4375</v>
      </c>
      <c r="DGC19" s="200" t="s">
        <v>4376</v>
      </c>
      <c r="DGD19" s="200" t="s">
        <v>4377</v>
      </c>
      <c r="DGE19" s="200" t="s">
        <v>4378</v>
      </c>
      <c r="DGF19" s="200" t="s">
        <v>4379</v>
      </c>
      <c r="DGG19" s="200" t="s">
        <v>4380</v>
      </c>
      <c r="DGH19" s="200" t="s">
        <v>4381</v>
      </c>
      <c r="DGI19" s="200" t="s">
        <v>4382</v>
      </c>
      <c r="DGJ19" s="200" t="s">
        <v>4383</v>
      </c>
      <c r="DGK19" s="200" t="s">
        <v>4384</v>
      </c>
      <c r="DGL19" s="200" t="s">
        <v>4385</v>
      </c>
      <c r="DGM19" s="200" t="s">
        <v>4386</v>
      </c>
      <c r="DGN19" s="200" t="s">
        <v>4387</v>
      </c>
      <c r="DGO19" s="200" t="s">
        <v>4388</v>
      </c>
      <c r="DGP19" s="200" t="s">
        <v>4389</v>
      </c>
      <c r="DGQ19" s="200" t="s">
        <v>4390</v>
      </c>
      <c r="DGR19" s="200" t="s">
        <v>4391</v>
      </c>
      <c r="DGS19" s="200" t="s">
        <v>4392</v>
      </c>
      <c r="DGT19" s="200" t="s">
        <v>4393</v>
      </c>
      <c r="DGU19" s="200" t="s">
        <v>4394</v>
      </c>
      <c r="DGV19" s="200" t="s">
        <v>4395</v>
      </c>
      <c r="DGW19" s="200" t="s">
        <v>4396</v>
      </c>
      <c r="DGX19" s="200" t="s">
        <v>4397</v>
      </c>
      <c r="DGY19" s="200" t="s">
        <v>4398</v>
      </c>
      <c r="DGZ19" s="200" t="s">
        <v>4399</v>
      </c>
      <c r="DHA19" s="200" t="s">
        <v>4400</v>
      </c>
      <c r="DHB19" s="200" t="s">
        <v>4401</v>
      </c>
      <c r="DHC19" s="200" t="s">
        <v>4402</v>
      </c>
      <c r="DHD19" s="200" t="s">
        <v>4403</v>
      </c>
      <c r="DHE19" s="200" t="s">
        <v>4404</v>
      </c>
      <c r="DHF19" s="200" t="s">
        <v>4405</v>
      </c>
      <c r="DHG19" s="200" t="s">
        <v>4406</v>
      </c>
      <c r="DHH19" s="200" t="s">
        <v>4407</v>
      </c>
      <c r="DHI19" s="200" t="s">
        <v>4408</v>
      </c>
      <c r="DHJ19" s="200" t="s">
        <v>4409</v>
      </c>
      <c r="DHK19" s="200" t="s">
        <v>4410</v>
      </c>
      <c r="DHL19" s="200" t="s">
        <v>4411</v>
      </c>
      <c r="DHM19" s="200" t="s">
        <v>4412</v>
      </c>
      <c r="DHN19" s="200" t="s">
        <v>4413</v>
      </c>
      <c r="DHO19" s="200" t="s">
        <v>4414</v>
      </c>
      <c r="DHP19" s="200" t="s">
        <v>4415</v>
      </c>
      <c r="DHQ19" s="200" t="s">
        <v>4416</v>
      </c>
      <c r="DHR19" s="200" t="s">
        <v>4417</v>
      </c>
      <c r="DHS19" s="200" t="s">
        <v>4418</v>
      </c>
      <c r="DHT19" s="200" t="s">
        <v>4419</v>
      </c>
      <c r="DHU19" s="200" t="s">
        <v>4420</v>
      </c>
      <c r="DHV19" s="200" t="s">
        <v>4421</v>
      </c>
      <c r="DHW19" s="200" t="s">
        <v>4422</v>
      </c>
      <c r="DHX19" s="200" t="s">
        <v>4423</v>
      </c>
      <c r="DHY19" s="200" t="s">
        <v>4424</v>
      </c>
      <c r="DHZ19" s="200" t="s">
        <v>4425</v>
      </c>
      <c r="DIA19" s="200" t="s">
        <v>4426</v>
      </c>
      <c r="DIB19" s="200" t="s">
        <v>4427</v>
      </c>
      <c r="DIC19" s="200" t="s">
        <v>4428</v>
      </c>
      <c r="DID19" s="200" t="s">
        <v>4429</v>
      </c>
      <c r="DIE19" s="200" t="s">
        <v>4430</v>
      </c>
      <c r="DIF19" s="200" t="s">
        <v>4431</v>
      </c>
      <c r="DIG19" s="200" t="s">
        <v>4432</v>
      </c>
      <c r="DIH19" s="200" t="s">
        <v>4433</v>
      </c>
      <c r="DII19" s="200" t="s">
        <v>4434</v>
      </c>
      <c r="DIJ19" s="200" t="s">
        <v>4435</v>
      </c>
      <c r="DIK19" s="200" t="s">
        <v>4436</v>
      </c>
      <c r="DIL19" s="200" t="s">
        <v>4437</v>
      </c>
      <c r="DIM19" s="200" t="s">
        <v>4438</v>
      </c>
      <c r="DIN19" s="200" t="s">
        <v>4439</v>
      </c>
      <c r="DIO19" s="200" t="s">
        <v>4440</v>
      </c>
      <c r="DIP19" s="200" t="s">
        <v>4441</v>
      </c>
      <c r="DIQ19" s="200" t="s">
        <v>4442</v>
      </c>
      <c r="DIR19" s="200" t="s">
        <v>4443</v>
      </c>
      <c r="DIS19" s="200" t="s">
        <v>4444</v>
      </c>
      <c r="DIT19" s="200" t="s">
        <v>4445</v>
      </c>
      <c r="DIU19" s="200" t="s">
        <v>4446</v>
      </c>
      <c r="DIV19" s="200" t="s">
        <v>4447</v>
      </c>
      <c r="DIW19" s="200" t="s">
        <v>4448</v>
      </c>
      <c r="DIX19" s="200" t="s">
        <v>4449</v>
      </c>
      <c r="DIY19" s="200" t="s">
        <v>4450</v>
      </c>
      <c r="DIZ19" s="200" t="s">
        <v>4451</v>
      </c>
      <c r="DJA19" s="200" t="s">
        <v>4452</v>
      </c>
      <c r="DJB19" s="200" t="s">
        <v>4453</v>
      </c>
      <c r="DJC19" s="200" t="s">
        <v>4454</v>
      </c>
      <c r="DJD19" s="200" t="s">
        <v>4455</v>
      </c>
      <c r="DJE19" s="200" t="s">
        <v>4456</v>
      </c>
      <c r="DJF19" s="200" t="s">
        <v>4457</v>
      </c>
      <c r="DJG19" s="200" t="s">
        <v>4458</v>
      </c>
      <c r="DJH19" s="200" t="s">
        <v>4459</v>
      </c>
      <c r="DJI19" s="200" t="s">
        <v>4460</v>
      </c>
      <c r="DJJ19" s="200" t="s">
        <v>4461</v>
      </c>
      <c r="DJK19" s="200" t="s">
        <v>4462</v>
      </c>
      <c r="DJL19" s="200" t="s">
        <v>4463</v>
      </c>
      <c r="DJM19" s="200" t="s">
        <v>4464</v>
      </c>
      <c r="DJN19" s="200" t="s">
        <v>4465</v>
      </c>
      <c r="DJO19" s="200" t="s">
        <v>4466</v>
      </c>
      <c r="DJP19" s="200" t="s">
        <v>4467</v>
      </c>
      <c r="DJQ19" s="200" t="s">
        <v>4468</v>
      </c>
      <c r="DJR19" s="200" t="s">
        <v>4469</v>
      </c>
      <c r="DJS19" s="200" t="s">
        <v>4470</v>
      </c>
      <c r="DJT19" s="200" t="s">
        <v>4471</v>
      </c>
      <c r="DJU19" s="200" t="s">
        <v>4472</v>
      </c>
      <c r="DJV19" s="200" t="s">
        <v>4473</v>
      </c>
      <c r="DJW19" s="200" t="s">
        <v>4474</v>
      </c>
      <c r="DJX19" s="200" t="s">
        <v>4475</v>
      </c>
      <c r="DJY19" s="200" t="s">
        <v>4476</v>
      </c>
      <c r="DJZ19" s="200" t="s">
        <v>4477</v>
      </c>
      <c r="DKA19" s="200" t="s">
        <v>4478</v>
      </c>
      <c r="DKB19" s="200" t="s">
        <v>4479</v>
      </c>
      <c r="DKC19" s="200" t="s">
        <v>4480</v>
      </c>
      <c r="DKD19" s="200" t="s">
        <v>4481</v>
      </c>
      <c r="DKE19" s="200" t="s">
        <v>4482</v>
      </c>
      <c r="DKF19" s="200" t="s">
        <v>4483</v>
      </c>
      <c r="DKG19" s="200" t="s">
        <v>4484</v>
      </c>
      <c r="DKH19" s="200" t="s">
        <v>4485</v>
      </c>
      <c r="DKI19" s="200" t="s">
        <v>4486</v>
      </c>
      <c r="DKJ19" s="200" t="s">
        <v>4487</v>
      </c>
      <c r="DKK19" s="200" t="s">
        <v>4488</v>
      </c>
      <c r="DKL19" s="200" t="s">
        <v>4489</v>
      </c>
      <c r="DKM19" s="200" t="s">
        <v>4490</v>
      </c>
      <c r="DKN19" s="200" t="s">
        <v>4491</v>
      </c>
      <c r="DKO19" s="200" t="s">
        <v>4492</v>
      </c>
      <c r="DKP19" s="200" t="s">
        <v>4493</v>
      </c>
      <c r="DKQ19" s="200" t="s">
        <v>4494</v>
      </c>
      <c r="DKR19" s="200" t="s">
        <v>4495</v>
      </c>
      <c r="DKS19" s="200" t="s">
        <v>4496</v>
      </c>
      <c r="DKT19" s="200" t="s">
        <v>4497</v>
      </c>
      <c r="DKU19" s="200" t="s">
        <v>4498</v>
      </c>
      <c r="DKV19" s="200" t="s">
        <v>4499</v>
      </c>
      <c r="DKW19" s="200" t="s">
        <v>4500</v>
      </c>
      <c r="DKX19" s="200" t="s">
        <v>4501</v>
      </c>
      <c r="DKY19" s="200" t="s">
        <v>4502</v>
      </c>
      <c r="DKZ19" s="200" t="s">
        <v>4503</v>
      </c>
      <c r="DLA19" s="200" t="s">
        <v>4504</v>
      </c>
      <c r="DLB19" s="200" t="s">
        <v>4505</v>
      </c>
      <c r="DLC19" s="200" t="s">
        <v>4506</v>
      </c>
      <c r="DLD19" s="200" t="s">
        <v>4507</v>
      </c>
      <c r="DLE19" s="200" t="s">
        <v>4508</v>
      </c>
      <c r="DLF19" s="200" t="s">
        <v>4509</v>
      </c>
      <c r="DLG19" s="200" t="s">
        <v>4510</v>
      </c>
      <c r="DLH19" s="200" t="s">
        <v>4511</v>
      </c>
      <c r="DLI19" s="200" t="s">
        <v>4512</v>
      </c>
      <c r="DLJ19" s="200" t="s">
        <v>4513</v>
      </c>
      <c r="DLK19" s="200" t="s">
        <v>4514</v>
      </c>
      <c r="DLL19" s="200" t="s">
        <v>4515</v>
      </c>
      <c r="DLM19" s="200" t="s">
        <v>4516</v>
      </c>
      <c r="DLN19" s="200" t="s">
        <v>4517</v>
      </c>
      <c r="DLO19" s="200" t="s">
        <v>4518</v>
      </c>
      <c r="DLP19" s="200" t="s">
        <v>4519</v>
      </c>
      <c r="DLQ19" s="200" t="s">
        <v>4520</v>
      </c>
      <c r="DLR19" s="200" t="s">
        <v>4521</v>
      </c>
      <c r="DLS19" s="200" t="s">
        <v>4522</v>
      </c>
      <c r="DLT19" s="200" t="s">
        <v>4523</v>
      </c>
      <c r="DLU19" s="200" t="s">
        <v>4524</v>
      </c>
      <c r="DLV19" s="200" t="s">
        <v>4525</v>
      </c>
      <c r="DLW19" s="200" t="s">
        <v>4526</v>
      </c>
      <c r="DLX19" s="200" t="s">
        <v>4527</v>
      </c>
      <c r="DLY19" s="200" t="s">
        <v>4528</v>
      </c>
      <c r="DLZ19" s="200" t="s">
        <v>4529</v>
      </c>
      <c r="DMA19" s="200" t="s">
        <v>4530</v>
      </c>
      <c r="DMB19" s="200" t="s">
        <v>4531</v>
      </c>
      <c r="DMC19" s="200" t="s">
        <v>4532</v>
      </c>
      <c r="DMD19" s="200" t="s">
        <v>4533</v>
      </c>
      <c r="DME19" s="200" t="s">
        <v>4534</v>
      </c>
      <c r="DMF19" s="200" t="s">
        <v>4535</v>
      </c>
      <c r="DMG19" s="200" t="s">
        <v>4536</v>
      </c>
      <c r="DMH19" s="200" t="s">
        <v>4537</v>
      </c>
      <c r="DMI19" s="200" t="s">
        <v>4538</v>
      </c>
      <c r="DMJ19" s="200" t="s">
        <v>4539</v>
      </c>
      <c r="DMK19" s="200" t="s">
        <v>4540</v>
      </c>
      <c r="DML19" s="200" t="s">
        <v>4541</v>
      </c>
      <c r="DMM19" s="200" t="s">
        <v>4542</v>
      </c>
      <c r="DMN19" s="200" t="s">
        <v>4543</v>
      </c>
      <c r="DMO19" s="200" t="s">
        <v>4544</v>
      </c>
      <c r="DMP19" s="200" t="s">
        <v>4545</v>
      </c>
      <c r="DMQ19" s="200" t="s">
        <v>4546</v>
      </c>
      <c r="DMR19" s="200" t="s">
        <v>4547</v>
      </c>
      <c r="DMS19" s="200" t="s">
        <v>4548</v>
      </c>
      <c r="DMT19" s="200" t="s">
        <v>4549</v>
      </c>
      <c r="DMU19" s="200" t="s">
        <v>4550</v>
      </c>
      <c r="DMV19" s="200" t="s">
        <v>4551</v>
      </c>
      <c r="DMW19" s="200" t="s">
        <v>4552</v>
      </c>
      <c r="DMX19" s="200" t="s">
        <v>4553</v>
      </c>
      <c r="DMY19" s="200" t="s">
        <v>4554</v>
      </c>
      <c r="DMZ19" s="200" t="s">
        <v>4555</v>
      </c>
      <c r="DNA19" s="200" t="s">
        <v>4556</v>
      </c>
      <c r="DNB19" s="200" t="s">
        <v>4557</v>
      </c>
      <c r="DNC19" s="200" t="s">
        <v>4558</v>
      </c>
      <c r="DND19" s="200" t="s">
        <v>4559</v>
      </c>
      <c r="DNE19" s="200" t="s">
        <v>4560</v>
      </c>
      <c r="DNF19" s="200" t="s">
        <v>4561</v>
      </c>
      <c r="DNG19" s="200" t="s">
        <v>4562</v>
      </c>
      <c r="DNH19" s="200" t="s">
        <v>4563</v>
      </c>
      <c r="DNI19" s="200" t="s">
        <v>4564</v>
      </c>
      <c r="DNJ19" s="200" t="s">
        <v>4565</v>
      </c>
      <c r="DNK19" s="200" t="s">
        <v>4566</v>
      </c>
      <c r="DNL19" s="200" t="s">
        <v>4567</v>
      </c>
      <c r="DNM19" s="200" t="s">
        <v>4568</v>
      </c>
      <c r="DNN19" s="200" t="s">
        <v>4569</v>
      </c>
      <c r="DNO19" s="200" t="s">
        <v>4570</v>
      </c>
      <c r="DNP19" s="200" t="s">
        <v>4571</v>
      </c>
      <c r="DNQ19" s="200" t="s">
        <v>4572</v>
      </c>
      <c r="DNR19" s="200" t="s">
        <v>4573</v>
      </c>
      <c r="DNS19" s="200" t="s">
        <v>4574</v>
      </c>
      <c r="DNT19" s="200" t="s">
        <v>4575</v>
      </c>
      <c r="DNU19" s="200" t="s">
        <v>4576</v>
      </c>
      <c r="DNV19" s="200" t="s">
        <v>4577</v>
      </c>
      <c r="DNW19" s="200" t="s">
        <v>4578</v>
      </c>
      <c r="DNX19" s="200" t="s">
        <v>4579</v>
      </c>
      <c r="DNY19" s="200" t="s">
        <v>4580</v>
      </c>
      <c r="DNZ19" s="200" t="s">
        <v>4581</v>
      </c>
      <c r="DOA19" s="200" t="s">
        <v>4582</v>
      </c>
      <c r="DOB19" s="200" t="s">
        <v>4583</v>
      </c>
      <c r="DOC19" s="200" t="s">
        <v>4584</v>
      </c>
      <c r="DOD19" s="200" t="s">
        <v>4585</v>
      </c>
      <c r="DOE19" s="200" t="s">
        <v>4586</v>
      </c>
      <c r="DOF19" s="200" t="s">
        <v>4587</v>
      </c>
      <c r="DOG19" s="200" t="s">
        <v>4588</v>
      </c>
      <c r="DOH19" s="200" t="s">
        <v>4589</v>
      </c>
      <c r="DOI19" s="200" t="s">
        <v>4590</v>
      </c>
      <c r="DOJ19" s="200" t="s">
        <v>4591</v>
      </c>
      <c r="DOK19" s="200" t="s">
        <v>4592</v>
      </c>
      <c r="DOL19" s="200" t="s">
        <v>4593</v>
      </c>
      <c r="DOM19" s="200" t="s">
        <v>4594</v>
      </c>
      <c r="DON19" s="200" t="s">
        <v>4595</v>
      </c>
      <c r="DOO19" s="200" t="s">
        <v>4596</v>
      </c>
      <c r="DOP19" s="200" t="s">
        <v>4597</v>
      </c>
      <c r="DOQ19" s="200" t="s">
        <v>4598</v>
      </c>
      <c r="DOR19" s="200" t="s">
        <v>4599</v>
      </c>
      <c r="DOS19" s="200" t="s">
        <v>4600</v>
      </c>
      <c r="DOT19" s="200" t="s">
        <v>4601</v>
      </c>
      <c r="DOU19" s="200" t="s">
        <v>4602</v>
      </c>
      <c r="DOV19" s="200" t="s">
        <v>4603</v>
      </c>
      <c r="DOW19" s="200" t="s">
        <v>4604</v>
      </c>
      <c r="DOX19" s="200" t="s">
        <v>4605</v>
      </c>
      <c r="DOY19" s="200" t="s">
        <v>4606</v>
      </c>
      <c r="DOZ19" s="200" t="s">
        <v>4607</v>
      </c>
      <c r="DPA19" s="200" t="s">
        <v>4608</v>
      </c>
      <c r="DPB19" s="200" t="s">
        <v>4609</v>
      </c>
      <c r="DPC19" s="200" t="s">
        <v>4610</v>
      </c>
      <c r="DPD19" s="200" t="s">
        <v>4611</v>
      </c>
      <c r="DPE19" s="200" t="s">
        <v>4612</v>
      </c>
      <c r="DPF19" s="200" t="s">
        <v>4613</v>
      </c>
      <c r="DPG19" s="200" t="s">
        <v>4614</v>
      </c>
      <c r="DPH19" s="200" t="s">
        <v>4615</v>
      </c>
      <c r="DPI19" s="200" t="s">
        <v>4616</v>
      </c>
      <c r="DPJ19" s="200" t="s">
        <v>4617</v>
      </c>
      <c r="DPK19" s="200" t="s">
        <v>4618</v>
      </c>
      <c r="DPL19" s="200" t="s">
        <v>4619</v>
      </c>
      <c r="DPM19" s="200" t="s">
        <v>4620</v>
      </c>
      <c r="DPN19" s="200" t="s">
        <v>4621</v>
      </c>
      <c r="DPO19" s="200" t="s">
        <v>4622</v>
      </c>
      <c r="DPP19" s="200" t="s">
        <v>4623</v>
      </c>
      <c r="DPQ19" s="200" t="s">
        <v>4624</v>
      </c>
      <c r="DPR19" s="200" t="s">
        <v>4625</v>
      </c>
      <c r="DPS19" s="200" t="s">
        <v>4626</v>
      </c>
      <c r="DPT19" s="200" t="s">
        <v>4627</v>
      </c>
      <c r="DPU19" s="200" t="s">
        <v>4628</v>
      </c>
      <c r="DPV19" s="200" t="s">
        <v>4629</v>
      </c>
      <c r="DPW19" s="200" t="s">
        <v>4630</v>
      </c>
      <c r="DPX19" s="200" t="s">
        <v>4631</v>
      </c>
      <c r="DPY19" s="200" t="s">
        <v>4632</v>
      </c>
      <c r="DPZ19" s="200" t="s">
        <v>4633</v>
      </c>
      <c r="DQA19" s="200" t="s">
        <v>4634</v>
      </c>
      <c r="DQB19" s="200" t="s">
        <v>4635</v>
      </c>
      <c r="DQC19" s="200" t="s">
        <v>4636</v>
      </c>
      <c r="DQD19" s="200" t="s">
        <v>4637</v>
      </c>
      <c r="DQE19" s="200" t="s">
        <v>4638</v>
      </c>
      <c r="DQF19" s="200" t="s">
        <v>4639</v>
      </c>
      <c r="DQG19" s="200" t="s">
        <v>4640</v>
      </c>
      <c r="DQH19" s="200" t="s">
        <v>4641</v>
      </c>
      <c r="DQI19" s="200" t="s">
        <v>4642</v>
      </c>
      <c r="DQJ19" s="200" t="s">
        <v>4643</v>
      </c>
      <c r="DQK19" s="200" t="s">
        <v>4644</v>
      </c>
      <c r="DQL19" s="200" t="s">
        <v>4645</v>
      </c>
      <c r="DQM19" s="200" t="s">
        <v>4646</v>
      </c>
      <c r="DQN19" s="200" t="s">
        <v>4647</v>
      </c>
      <c r="DQO19" s="200" t="s">
        <v>4648</v>
      </c>
      <c r="DQP19" s="200" t="s">
        <v>4649</v>
      </c>
      <c r="DQQ19" s="200" t="s">
        <v>4650</v>
      </c>
      <c r="DQR19" s="200" t="s">
        <v>4651</v>
      </c>
      <c r="DQS19" s="200" t="s">
        <v>4652</v>
      </c>
      <c r="DQT19" s="200" t="s">
        <v>4653</v>
      </c>
      <c r="DQU19" s="200" t="s">
        <v>4654</v>
      </c>
      <c r="DQV19" s="200" t="s">
        <v>4655</v>
      </c>
      <c r="DQW19" s="200" t="s">
        <v>4656</v>
      </c>
      <c r="DQX19" s="200" t="s">
        <v>4657</v>
      </c>
      <c r="DQY19" s="200" t="s">
        <v>4658</v>
      </c>
      <c r="DQZ19" s="200" t="s">
        <v>4659</v>
      </c>
      <c r="DRA19" s="200" t="s">
        <v>4660</v>
      </c>
      <c r="DRB19" s="200" t="s">
        <v>4661</v>
      </c>
      <c r="DRC19" s="200" t="s">
        <v>4662</v>
      </c>
      <c r="DRD19" s="200" t="s">
        <v>4663</v>
      </c>
      <c r="DRE19" s="200" t="s">
        <v>4664</v>
      </c>
      <c r="DRF19" s="200" t="s">
        <v>4665</v>
      </c>
      <c r="DRG19" s="200" t="s">
        <v>4666</v>
      </c>
      <c r="DRH19" s="200" t="s">
        <v>4667</v>
      </c>
      <c r="DRI19" s="200" t="s">
        <v>4668</v>
      </c>
      <c r="DRJ19" s="200" t="s">
        <v>4669</v>
      </c>
      <c r="DRK19" s="200" t="s">
        <v>4670</v>
      </c>
      <c r="DRL19" s="200" t="s">
        <v>4671</v>
      </c>
      <c r="DRM19" s="200" t="s">
        <v>4672</v>
      </c>
      <c r="DRN19" s="200" t="s">
        <v>4673</v>
      </c>
      <c r="DRO19" s="200" t="s">
        <v>4674</v>
      </c>
      <c r="DRP19" s="200" t="s">
        <v>4675</v>
      </c>
      <c r="DRQ19" s="200" t="s">
        <v>4676</v>
      </c>
      <c r="DRR19" s="200" t="s">
        <v>4677</v>
      </c>
      <c r="DRS19" s="200" t="s">
        <v>4678</v>
      </c>
      <c r="DRT19" s="200" t="s">
        <v>4679</v>
      </c>
      <c r="DRU19" s="200" t="s">
        <v>4680</v>
      </c>
      <c r="DRV19" s="200" t="s">
        <v>4681</v>
      </c>
      <c r="DRW19" s="200" t="s">
        <v>4682</v>
      </c>
      <c r="DRX19" s="200" t="s">
        <v>4683</v>
      </c>
      <c r="DRY19" s="200" t="s">
        <v>4684</v>
      </c>
      <c r="DRZ19" s="200" t="s">
        <v>4685</v>
      </c>
      <c r="DSA19" s="200" t="s">
        <v>4686</v>
      </c>
      <c r="DSB19" s="200" t="s">
        <v>4687</v>
      </c>
      <c r="DSC19" s="200" t="s">
        <v>4688</v>
      </c>
      <c r="DSD19" s="200" t="s">
        <v>4689</v>
      </c>
      <c r="DSE19" s="200" t="s">
        <v>4690</v>
      </c>
      <c r="DSF19" s="200" t="s">
        <v>4691</v>
      </c>
      <c r="DSG19" s="200" t="s">
        <v>4692</v>
      </c>
      <c r="DSH19" s="200" t="s">
        <v>4693</v>
      </c>
      <c r="DSI19" s="200" t="s">
        <v>4694</v>
      </c>
      <c r="DSJ19" s="200" t="s">
        <v>4695</v>
      </c>
      <c r="DSK19" s="200" t="s">
        <v>4696</v>
      </c>
      <c r="DSL19" s="200" t="s">
        <v>4697</v>
      </c>
      <c r="DSM19" s="200" t="s">
        <v>4698</v>
      </c>
      <c r="DSN19" s="200" t="s">
        <v>4699</v>
      </c>
      <c r="DSO19" s="200" t="s">
        <v>4700</v>
      </c>
      <c r="DSP19" s="200" t="s">
        <v>4701</v>
      </c>
      <c r="DSQ19" s="200" t="s">
        <v>4702</v>
      </c>
      <c r="DSR19" s="200" t="s">
        <v>4703</v>
      </c>
      <c r="DSS19" s="200" t="s">
        <v>4704</v>
      </c>
      <c r="DST19" s="200" t="s">
        <v>4705</v>
      </c>
      <c r="DSU19" s="200" t="s">
        <v>4706</v>
      </c>
      <c r="DSV19" s="200" t="s">
        <v>4707</v>
      </c>
      <c r="DSW19" s="200" t="s">
        <v>4708</v>
      </c>
      <c r="DSX19" s="200" t="s">
        <v>4709</v>
      </c>
      <c r="DSY19" s="200" t="s">
        <v>4710</v>
      </c>
      <c r="DSZ19" s="200" t="s">
        <v>4711</v>
      </c>
      <c r="DTA19" s="200" t="s">
        <v>4712</v>
      </c>
      <c r="DTB19" s="200" t="s">
        <v>4713</v>
      </c>
      <c r="DTC19" s="200" t="s">
        <v>4714</v>
      </c>
      <c r="DTD19" s="200" t="s">
        <v>4715</v>
      </c>
      <c r="DTE19" s="200" t="s">
        <v>4716</v>
      </c>
      <c r="DTF19" s="200" t="s">
        <v>4717</v>
      </c>
      <c r="DTG19" s="200" t="s">
        <v>4718</v>
      </c>
      <c r="DTH19" s="200" t="s">
        <v>4719</v>
      </c>
      <c r="DTI19" s="200" t="s">
        <v>4720</v>
      </c>
      <c r="DTJ19" s="200" t="s">
        <v>4721</v>
      </c>
      <c r="DTK19" s="200" t="s">
        <v>4722</v>
      </c>
      <c r="DTL19" s="200" t="s">
        <v>4723</v>
      </c>
      <c r="DTM19" s="200" t="s">
        <v>4724</v>
      </c>
      <c r="DTN19" s="200" t="s">
        <v>4725</v>
      </c>
      <c r="DTO19" s="200" t="s">
        <v>4726</v>
      </c>
      <c r="DTP19" s="200" t="s">
        <v>4727</v>
      </c>
      <c r="DTQ19" s="200" t="s">
        <v>4728</v>
      </c>
      <c r="DTR19" s="200" t="s">
        <v>4729</v>
      </c>
      <c r="DTS19" s="200" t="s">
        <v>4730</v>
      </c>
      <c r="DTT19" s="200" t="s">
        <v>4731</v>
      </c>
      <c r="DTU19" s="200" t="s">
        <v>4732</v>
      </c>
      <c r="DTV19" s="200" t="s">
        <v>4733</v>
      </c>
      <c r="DTW19" s="200" t="s">
        <v>4734</v>
      </c>
      <c r="DTX19" s="200" t="s">
        <v>4735</v>
      </c>
      <c r="DTY19" s="200" t="s">
        <v>4736</v>
      </c>
      <c r="DTZ19" s="200" t="s">
        <v>4737</v>
      </c>
      <c r="DUA19" s="200" t="s">
        <v>4738</v>
      </c>
      <c r="DUB19" s="200" t="s">
        <v>4739</v>
      </c>
      <c r="DUC19" s="200" t="s">
        <v>4740</v>
      </c>
      <c r="DUD19" s="200" t="s">
        <v>4741</v>
      </c>
      <c r="DUE19" s="200" t="s">
        <v>4742</v>
      </c>
      <c r="DUF19" s="200" t="s">
        <v>4743</v>
      </c>
      <c r="DUG19" s="200" t="s">
        <v>4744</v>
      </c>
      <c r="DUH19" s="200" t="s">
        <v>4745</v>
      </c>
      <c r="DUI19" s="200" t="s">
        <v>4746</v>
      </c>
      <c r="DUJ19" s="200" t="s">
        <v>4747</v>
      </c>
      <c r="DUK19" s="200" t="s">
        <v>4748</v>
      </c>
      <c r="DUL19" s="200" t="s">
        <v>4749</v>
      </c>
      <c r="DUM19" s="200" t="s">
        <v>4750</v>
      </c>
      <c r="DUN19" s="200" t="s">
        <v>4751</v>
      </c>
      <c r="DUO19" s="200" t="s">
        <v>4752</v>
      </c>
      <c r="DUP19" s="200" t="s">
        <v>4753</v>
      </c>
      <c r="DUQ19" s="200" t="s">
        <v>4754</v>
      </c>
      <c r="DUR19" s="200" t="s">
        <v>4755</v>
      </c>
      <c r="DUS19" s="200" t="s">
        <v>4756</v>
      </c>
      <c r="DUT19" s="200" t="s">
        <v>4757</v>
      </c>
      <c r="DUU19" s="200" t="s">
        <v>4758</v>
      </c>
      <c r="DUV19" s="200" t="s">
        <v>4759</v>
      </c>
      <c r="DUW19" s="200" t="s">
        <v>4760</v>
      </c>
      <c r="DUX19" s="200" t="s">
        <v>4761</v>
      </c>
      <c r="DUY19" s="200" t="s">
        <v>4762</v>
      </c>
      <c r="DUZ19" s="200" t="s">
        <v>4763</v>
      </c>
      <c r="DVA19" s="200" t="s">
        <v>4764</v>
      </c>
      <c r="DVB19" s="200" t="s">
        <v>4765</v>
      </c>
      <c r="DVC19" s="200" t="s">
        <v>4766</v>
      </c>
      <c r="DVD19" s="200" t="s">
        <v>4767</v>
      </c>
      <c r="DVE19" s="200" t="s">
        <v>4768</v>
      </c>
      <c r="DVF19" s="200" t="s">
        <v>4769</v>
      </c>
      <c r="DVG19" s="200" t="s">
        <v>4770</v>
      </c>
      <c r="DVH19" s="200" t="s">
        <v>4771</v>
      </c>
      <c r="DVI19" s="200" t="s">
        <v>4772</v>
      </c>
      <c r="DVJ19" s="200" t="s">
        <v>4773</v>
      </c>
      <c r="DVK19" s="200" t="s">
        <v>4774</v>
      </c>
      <c r="DVL19" s="200" t="s">
        <v>4775</v>
      </c>
      <c r="DVM19" s="200" t="s">
        <v>4776</v>
      </c>
      <c r="DVN19" s="200" t="s">
        <v>4777</v>
      </c>
      <c r="DVO19" s="200" t="s">
        <v>4778</v>
      </c>
      <c r="DVP19" s="200" t="s">
        <v>4779</v>
      </c>
      <c r="DVQ19" s="200" t="s">
        <v>4780</v>
      </c>
      <c r="DVR19" s="200" t="s">
        <v>4781</v>
      </c>
      <c r="DVS19" s="200" t="s">
        <v>4782</v>
      </c>
      <c r="DVT19" s="200" t="s">
        <v>4783</v>
      </c>
      <c r="DVU19" s="200" t="s">
        <v>4784</v>
      </c>
      <c r="DVV19" s="200" t="s">
        <v>4785</v>
      </c>
      <c r="DVW19" s="200" t="s">
        <v>4786</v>
      </c>
      <c r="DVX19" s="200" t="s">
        <v>4787</v>
      </c>
      <c r="DVY19" s="200" t="s">
        <v>4788</v>
      </c>
      <c r="DVZ19" s="200" t="s">
        <v>4789</v>
      </c>
      <c r="DWA19" s="200" t="s">
        <v>4790</v>
      </c>
      <c r="DWB19" s="200" t="s">
        <v>4791</v>
      </c>
      <c r="DWC19" s="200" t="s">
        <v>4792</v>
      </c>
      <c r="DWD19" s="200" t="s">
        <v>4793</v>
      </c>
      <c r="DWE19" s="200" t="s">
        <v>4794</v>
      </c>
      <c r="DWF19" s="200" t="s">
        <v>4795</v>
      </c>
      <c r="DWG19" s="200" t="s">
        <v>4796</v>
      </c>
      <c r="DWH19" s="200" t="s">
        <v>4797</v>
      </c>
      <c r="DWI19" s="200" t="s">
        <v>4798</v>
      </c>
      <c r="DWJ19" s="200" t="s">
        <v>4799</v>
      </c>
      <c r="DWK19" s="200" t="s">
        <v>4800</v>
      </c>
      <c r="DWL19" s="200" t="s">
        <v>4801</v>
      </c>
      <c r="DWM19" s="200" t="s">
        <v>4802</v>
      </c>
      <c r="DWN19" s="200" t="s">
        <v>4803</v>
      </c>
      <c r="DWO19" s="200" t="s">
        <v>4804</v>
      </c>
      <c r="DWP19" s="200" t="s">
        <v>4805</v>
      </c>
      <c r="DWQ19" s="200" t="s">
        <v>4806</v>
      </c>
      <c r="DWR19" s="200" t="s">
        <v>4807</v>
      </c>
      <c r="DWS19" s="200" t="s">
        <v>4808</v>
      </c>
      <c r="DWT19" s="200" t="s">
        <v>4809</v>
      </c>
      <c r="DWU19" s="200" t="s">
        <v>4810</v>
      </c>
      <c r="DWV19" s="200" t="s">
        <v>4811</v>
      </c>
      <c r="DWW19" s="200" t="s">
        <v>4812</v>
      </c>
      <c r="DWX19" s="200" t="s">
        <v>4813</v>
      </c>
      <c r="DWY19" s="200" t="s">
        <v>4814</v>
      </c>
      <c r="DWZ19" s="200" t="s">
        <v>4815</v>
      </c>
      <c r="DXA19" s="200" t="s">
        <v>4816</v>
      </c>
      <c r="DXB19" s="200" t="s">
        <v>4817</v>
      </c>
      <c r="DXC19" s="200" t="s">
        <v>4818</v>
      </c>
      <c r="DXD19" s="200" t="s">
        <v>4819</v>
      </c>
      <c r="DXE19" s="200" t="s">
        <v>4820</v>
      </c>
      <c r="DXF19" s="200" t="s">
        <v>4821</v>
      </c>
      <c r="DXG19" s="200" t="s">
        <v>4822</v>
      </c>
      <c r="DXH19" s="200" t="s">
        <v>4823</v>
      </c>
      <c r="DXI19" s="200" t="s">
        <v>4824</v>
      </c>
      <c r="DXJ19" s="200" t="s">
        <v>4825</v>
      </c>
      <c r="DXK19" s="200" t="s">
        <v>4826</v>
      </c>
      <c r="DXL19" s="200" t="s">
        <v>4827</v>
      </c>
      <c r="DXM19" s="200" t="s">
        <v>4828</v>
      </c>
      <c r="DXN19" s="200" t="s">
        <v>4829</v>
      </c>
      <c r="DXO19" s="200" t="s">
        <v>4830</v>
      </c>
      <c r="DXP19" s="200" t="s">
        <v>4831</v>
      </c>
      <c r="DXQ19" s="200" t="s">
        <v>4832</v>
      </c>
      <c r="DXR19" s="200" t="s">
        <v>4833</v>
      </c>
      <c r="DXS19" s="200" t="s">
        <v>4834</v>
      </c>
      <c r="DXT19" s="200" t="s">
        <v>4835</v>
      </c>
      <c r="DXU19" s="200" t="s">
        <v>4836</v>
      </c>
      <c r="DXV19" s="200" t="s">
        <v>4837</v>
      </c>
      <c r="DXW19" s="200" t="s">
        <v>4838</v>
      </c>
      <c r="DXX19" s="200" t="s">
        <v>4839</v>
      </c>
      <c r="DXY19" s="200" t="s">
        <v>4840</v>
      </c>
      <c r="DXZ19" s="200" t="s">
        <v>4841</v>
      </c>
      <c r="DYA19" s="200" t="s">
        <v>4842</v>
      </c>
      <c r="DYB19" s="200" t="s">
        <v>4843</v>
      </c>
      <c r="DYC19" s="200" t="s">
        <v>4844</v>
      </c>
      <c r="DYD19" s="200" t="s">
        <v>4845</v>
      </c>
      <c r="DYE19" s="200" t="s">
        <v>4846</v>
      </c>
      <c r="DYF19" s="200" t="s">
        <v>4847</v>
      </c>
      <c r="DYG19" s="200" t="s">
        <v>4848</v>
      </c>
      <c r="DYH19" s="200" t="s">
        <v>4849</v>
      </c>
      <c r="DYI19" s="200" t="s">
        <v>4850</v>
      </c>
      <c r="DYJ19" s="200" t="s">
        <v>4851</v>
      </c>
      <c r="DYK19" s="200" t="s">
        <v>4852</v>
      </c>
      <c r="DYL19" s="200" t="s">
        <v>4853</v>
      </c>
      <c r="DYM19" s="200" t="s">
        <v>4854</v>
      </c>
      <c r="DYN19" s="200" t="s">
        <v>4855</v>
      </c>
      <c r="DYO19" s="200" t="s">
        <v>4856</v>
      </c>
      <c r="DYP19" s="200" t="s">
        <v>4857</v>
      </c>
      <c r="DYQ19" s="200" t="s">
        <v>4858</v>
      </c>
      <c r="DYR19" s="200" t="s">
        <v>4859</v>
      </c>
      <c r="DYS19" s="200" t="s">
        <v>4860</v>
      </c>
      <c r="DYT19" s="200" t="s">
        <v>4861</v>
      </c>
      <c r="DYU19" s="200" t="s">
        <v>4862</v>
      </c>
      <c r="DYV19" s="200" t="s">
        <v>4863</v>
      </c>
      <c r="DYW19" s="200" t="s">
        <v>4864</v>
      </c>
      <c r="DYX19" s="200" t="s">
        <v>4865</v>
      </c>
      <c r="DYY19" s="200" t="s">
        <v>4866</v>
      </c>
      <c r="DYZ19" s="200" t="s">
        <v>4867</v>
      </c>
      <c r="DZA19" s="200" t="s">
        <v>4868</v>
      </c>
      <c r="DZB19" s="200" t="s">
        <v>4869</v>
      </c>
      <c r="DZC19" s="200" t="s">
        <v>4870</v>
      </c>
      <c r="DZD19" s="200" t="s">
        <v>4871</v>
      </c>
      <c r="DZE19" s="200" t="s">
        <v>4872</v>
      </c>
      <c r="DZF19" s="200" t="s">
        <v>4873</v>
      </c>
      <c r="DZG19" s="200" t="s">
        <v>4874</v>
      </c>
      <c r="DZH19" s="200" t="s">
        <v>4875</v>
      </c>
      <c r="DZI19" s="200" t="s">
        <v>4876</v>
      </c>
      <c r="DZJ19" s="200" t="s">
        <v>4877</v>
      </c>
      <c r="DZK19" s="200" t="s">
        <v>4878</v>
      </c>
      <c r="DZL19" s="200" t="s">
        <v>4879</v>
      </c>
      <c r="DZM19" s="200" t="s">
        <v>4880</v>
      </c>
      <c r="DZN19" s="200" t="s">
        <v>4881</v>
      </c>
      <c r="DZO19" s="200" t="s">
        <v>4882</v>
      </c>
      <c r="DZP19" s="200" t="s">
        <v>4883</v>
      </c>
      <c r="DZQ19" s="200" t="s">
        <v>4884</v>
      </c>
      <c r="DZR19" s="200" t="s">
        <v>4885</v>
      </c>
      <c r="DZS19" s="200" t="s">
        <v>4886</v>
      </c>
      <c r="DZT19" s="200" t="s">
        <v>4887</v>
      </c>
      <c r="DZU19" s="200" t="s">
        <v>4888</v>
      </c>
      <c r="DZV19" s="200" t="s">
        <v>4889</v>
      </c>
      <c r="DZW19" s="200" t="s">
        <v>4890</v>
      </c>
      <c r="DZX19" s="200" t="s">
        <v>4891</v>
      </c>
      <c r="DZY19" s="200" t="s">
        <v>4892</v>
      </c>
      <c r="DZZ19" s="200" t="s">
        <v>4893</v>
      </c>
      <c r="EAA19" s="200" t="s">
        <v>4894</v>
      </c>
      <c r="EAB19" s="200" t="s">
        <v>4895</v>
      </c>
      <c r="EAC19" s="200" t="s">
        <v>4896</v>
      </c>
      <c r="EAD19" s="200" t="s">
        <v>4897</v>
      </c>
      <c r="EAE19" s="200" t="s">
        <v>4898</v>
      </c>
      <c r="EAF19" s="200" t="s">
        <v>4899</v>
      </c>
      <c r="EAG19" s="200" t="s">
        <v>4900</v>
      </c>
      <c r="EAH19" s="200" t="s">
        <v>4901</v>
      </c>
      <c r="EAI19" s="200" t="s">
        <v>4902</v>
      </c>
      <c r="EAJ19" s="200" t="s">
        <v>4903</v>
      </c>
      <c r="EAK19" s="200" t="s">
        <v>4904</v>
      </c>
      <c r="EAL19" s="200" t="s">
        <v>4905</v>
      </c>
      <c r="EAM19" s="200" t="s">
        <v>4906</v>
      </c>
      <c r="EAN19" s="200" t="s">
        <v>4907</v>
      </c>
      <c r="EAO19" s="200" t="s">
        <v>4908</v>
      </c>
      <c r="EAP19" s="200" t="s">
        <v>4909</v>
      </c>
      <c r="EAQ19" s="200" t="s">
        <v>4910</v>
      </c>
      <c r="EAR19" s="200" t="s">
        <v>4911</v>
      </c>
      <c r="EAS19" s="200" t="s">
        <v>4912</v>
      </c>
      <c r="EAT19" s="200" t="s">
        <v>4913</v>
      </c>
      <c r="EAU19" s="200" t="s">
        <v>4914</v>
      </c>
      <c r="EAV19" s="200" t="s">
        <v>4915</v>
      </c>
      <c r="EAW19" s="200" t="s">
        <v>4916</v>
      </c>
      <c r="EAX19" s="200" t="s">
        <v>4917</v>
      </c>
      <c r="EAY19" s="200" t="s">
        <v>4918</v>
      </c>
      <c r="EAZ19" s="200" t="s">
        <v>4919</v>
      </c>
      <c r="EBA19" s="200" t="s">
        <v>4920</v>
      </c>
      <c r="EBB19" s="200" t="s">
        <v>4921</v>
      </c>
      <c r="EBC19" s="200" t="s">
        <v>4922</v>
      </c>
      <c r="EBD19" s="200" t="s">
        <v>4923</v>
      </c>
      <c r="EBE19" s="200" t="s">
        <v>4924</v>
      </c>
      <c r="EBF19" s="200" t="s">
        <v>4925</v>
      </c>
      <c r="EBG19" s="200" t="s">
        <v>4926</v>
      </c>
      <c r="EBH19" s="200" t="s">
        <v>4927</v>
      </c>
      <c r="EBI19" s="200" t="s">
        <v>4928</v>
      </c>
      <c r="EBJ19" s="200" t="s">
        <v>4929</v>
      </c>
      <c r="EBK19" s="200" t="s">
        <v>4930</v>
      </c>
      <c r="EBL19" s="200" t="s">
        <v>4931</v>
      </c>
      <c r="EBM19" s="200" t="s">
        <v>4932</v>
      </c>
      <c r="EBN19" s="200" t="s">
        <v>4933</v>
      </c>
      <c r="EBO19" s="200" t="s">
        <v>4934</v>
      </c>
      <c r="EBP19" s="200" t="s">
        <v>4935</v>
      </c>
      <c r="EBQ19" s="200" t="s">
        <v>4936</v>
      </c>
      <c r="EBR19" s="200" t="s">
        <v>4937</v>
      </c>
      <c r="EBS19" s="200" t="s">
        <v>4938</v>
      </c>
      <c r="EBT19" s="200" t="s">
        <v>4939</v>
      </c>
      <c r="EBU19" s="200" t="s">
        <v>4940</v>
      </c>
      <c r="EBV19" s="200" t="s">
        <v>4941</v>
      </c>
      <c r="EBW19" s="200" t="s">
        <v>4942</v>
      </c>
      <c r="EBX19" s="200" t="s">
        <v>4943</v>
      </c>
      <c r="EBY19" s="200" t="s">
        <v>4944</v>
      </c>
      <c r="EBZ19" s="200" t="s">
        <v>4945</v>
      </c>
      <c r="ECA19" s="200" t="s">
        <v>4946</v>
      </c>
      <c r="ECB19" s="200" t="s">
        <v>4947</v>
      </c>
      <c r="ECC19" s="200" t="s">
        <v>4948</v>
      </c>
      <c r="ECD19" s="200" t="s">
        <v>4949</v>
      </c>
      <c r="ECE19" s="200" t="s">
        <v>4950</v>
      </c>
      <c r="ECF19" s="200" t="s">
        <v>4951</v>
      </c>
      <c r="ECG19" s="200" t="s">
        <v>4952</v>
      </c>
      <c r="ECH19" s="200" t="s">
        <v>4953</v>
      </c>
      <c r="ECI19" s="200" t="s">
        <v>4954</v>
      </c>
      <c r="ECJ19" s="200" t="s">
        <v>4955</v>
      </c>
      <c r="ECK19" s="200" t="s">
        <v>4956</v>
      </c>
      <c r="ECL19" s="200" t="s">
        <v>4957</v>
      </c>
      <c r="ECM19" s="200" t="s">
        <v>4958</v>
      </c>
      <c r="ECN19" s="200" t="s">
        <v>4959</v>
      </c>
      <c r="ECO19" s="200" t="s">
        <v>4960</v>
      </c>
      <c r="ECP19" s="200" t="s">
        <v>4961</v>
      </c>
      <c r="ECQ19" s="200" t="s">
        <v>4962</v>
      </c>
      <c r="ECR19" s="200" t="s">
        <v>4963</v>
      </c>
      <c r="ECS19" s="200" t="s">
        <v>4964</v>
      </c>
      <c r="ECT19" s="200" t="s">
        <v>4965</v>
      </c>
      <c r="ECU19" s="200" t="s">
        <v>4966</v>
      </c>
      <c r="ECV19" s="200" t="s">
        <v>4967</v>
      </c>
      <c r="ECW19" s="200" t="s">
        <v>4968</v>
      </c>
      <c r="ECX19" s="200" t="s">
        <v>4969</v>
      </c>
      <c r="ECY19" s="200" t="s">
        <v>4970</v>
      </c>
      <c r="ECZ19" s="200" t="s">
        <v>4971</v>
      </c>
      <c r="EDA19" s="200" t="s">
        <v>4972</v>
      </c>
      <c r="EDB19" s="200" t="s">
        <v>4973</v>
      </c>
      <c r="EDC19" s="200" t="s">
        <v>4974</v>
      </c>
      <c r="EDD19" s="200" t="s">
        <v>4975</v>
      </c>
      <c r="EDE19" s="200" t="s">
        <v>4976</v>
      </c>
      <c r="EDF19" s="200" t="s">
        <v>4977</v>
      </c>
      <c r="EDG19" s="200" t="s">
        <v>4978</v>
      </c>
      <c r="EDH19" s="200" t="s">
        <v>4979</v>
      </c>
      <c r="EDI19" s="200" t="s">
        <v>4980</v>
      </c>
      <c r="EDJ19" s="200" t="s">
        <v>4981</v>
      </c>
      <c r="EDK19" s="200" t="s">
        <v>4982</v>
      </c>
      <c r="EDL19" s="200" t="s">
        <v>4983</v>
      </c>
      <c r="EDM19" s="200" t="s">
        <v>4984</v>
      </c>
      <c r="EDN19" s="200" t="s">
        <v>4985</v>
      </c>
      <c r="EDO19" s="200" t="s">
        <v>4986</v>
      </c>
      <c r="EDP19" s="200" t="s">
        <v>4987</v>
      </c>
      <c r="EDQ19" s="200" t="s">
        <v>4988</v>
      </c>
      <c r="EDR19" s="200" t="s">
        <v>4989</v>
      </c>
      <c r="EDS19" s="200" t="s">
        <v>4990</v>
      </c>
      <c r="EDT19" s="200" t="s">
        <v>4991</v>
      </c>
      <c r="EDU19" s="200" t="s">
        <v>4992</v>
      </c>
      <c r="EDV19" s="200" t="s">
        <v>4993</v>
      </c>
      <c r="EDW19" s="200" t="s">
        <v>4994</v>
      </c>
      <c r="EDX19" s="200" t="s">
        <v>4995</v>
      </c>
      <c r="EDY19" s="200" t="s">
        <v>4996</v>
      </c>
      <c r="EDZ19" s="200" t="s">
        <v>4997</v>
      </c>
      <c r="EEA19" s="200" t="s">
        <v>4998</v>
      </c>
      <c r="EEB19" s="200" t="s">
        <v>4999</v>
      </c>
      <c r="EEC19" s="200" t="s">
        <v>5000</v>
      </c>
      <c r="EED19" s="200" t="s">
        <v>5001</v>
      </c>
      <c r="EEE19" s="200" t="s">
        <v>5002</v>
      </c>
      <c r="EEF19" s="200" t="s">
        <v>5003</v>
      </c>
      <c r="EEG19" s="200" t="s">
        <v>5004</v>
      </c>
      <c r="EEH19" s="200" t="s">
        <v>5005</v>
      </c>
      <c r="EEI19" s="200" t="s">
        <v>5006</v>
      </c>
      <c r="EEJ19" s="200" t="s">
        <v>5007</v>
      </c>
      <c r="EEK19" s="200" t="s">
        <v>5008</v>
      </c>
      <c r="EEL19" s="200" t="s">
        <v>5009</v>
      </c>
      <c r="EEM19" s="200" t="s">
        <v>5010</v>
      </c>
      <c r="EEN19" s="200" t="s">
        <v>5011</v>
      </c>
      <c r="EEO19" s="200" t="s">
        <v>5012</v>
      </c>
      <c r="EEP19" s="200" t="s">
        <v>5013</v>
      </c>
      <c r="EEQ19" s="200" t="s">
        <v>5014</v>
      </c>
      <c r="EER19" s="200" t="s">
        <v>5015</v>
      </c>
      <c r="EES19" s="200" t="s">
        <v>5016</v>
      </c>
      <c r="EET19" s="200" t="s">
        <v>5017</v>
      </c>
      <c r="EEU19" s="200" t="s">
        <v>5018</v>
      </c>
      <c r="EEV19" s="200" t="s">
        <v>5019</v>
      </c>
      <c r="EEW19" s="200" t="s">
        <v>5020</v>
      </c>
      <c r="EEX19" s="200" t="s">
        <v>5021</v>
      </c>
      <c r="EEY19" s="200" t="s">
        <v>5022</v>
      </c>
      <c r="EEZ19" s="200" t="s">
        <v>5023</v>
      </c>
      <c r="EFA19" s="200" t="s">
        <v>5024</v>
      </c>
      <c r="EFB19" s="200" t="s">
        <v>5025</v>
      </c>
      <c r="EFC19" s="200" t="s">
        <v>5026</v>
      </c>
      <c r="EFD19" s="200" t="s">
        <v>5027</v>
      </c>
      <c r="EFE19" s="200" t="s">
        <v>5028</v>
      </c>
      <c r="EFF19" s="200" t="s">
        <v>5029</v>
      </c>
      <c r="EFG19" s="200" t="s">
        <v>5030</v>
      </c>
      <c r="EFH19" s="200" t="s">
        <v>5031</v>
      </c>
      <c r="EFI19" s="200" t="s">
        <v>5032</v>
      </c>
      <c r="EFJ19" s="200" t="s">
        <v>5033</v>
      </c>
      <c r="EFK19" s="200" t="s">
        <v>5034</v>
      </c>
      <c r="EFL19" s="200" t="s">
        <v>5035</v>
      </c>
      <c r="EFM19" s="200" t="s">
        <v>5036</v>
      </c>
      <c r="EFN19" s="200" t="s">
        <v>5037</v>
      </c>
      <c r="EFO19" s="200" t="s">
        <v>5038</v>
      </c>
      <c r="EFP19" s="200" t="s">
        <v>5039</v>
      </c>
      <c r="EFQ19" s="200" t="s">
        <v>5040</v>
      </c>
      <c r="EFR19" s="200" t="s">
        <v>5041</v>
      </c>
      <c r="EFS19" s="200" t="s">
        <v>5042</v>
      </c>
      <c r="EFT19" s="200" t="s">
        <v>5043</v>
      </c>
      <c r="EFU19" s="200" t="s">
        <v>5044</v>
      </c>
      <c r="EFV19" s="200" t="s">
        <v>5045</v>
      </c>
      <c r="EFW19" s="200" t="s">
        <v>5046</v>
      </c>
      <c r="EFX19" s="200" t="s">
        <v>5047</v>
      </c>
      <c r="EFY19" s="200" t="s">
        <v>5048</v>
      </c>
      <c r="EFZ19" s="200" t="s">
        <v>5049</v>
      </c>
      <c r="EGA19" s="200" t="s">
        <v>5050</v>
      </c>
      <c r="EGB19" s="200" t="s">
        <v>5051</v>
      </c>
      <c r="EGC19" s="200" t="s">
        <v>5052</v>
      </c>
      <c r="EGD19" s="200" t="s">
        <v>5053</v>
      </c>
      <c r="EGE19" s="200" t="s">
        <v>5054</v>
      </c>
      <c r="EGF19" s="200" t="s">
        <v>5055</v>
      </c>
      <c r="EGG19" s="200" t="s">
        <v>5056</v>
      </c>
      <c r="EGH19" s="200" t="s">
        <v>5057</v>
      </c>
      <c r="EGI19" s="200" t="s">
        <v>5058</v>
      </c>
      <c r="EGJ19" s="200" t="s">
        <v>5059</v>
      </c>
      <c r="EGK19" s="200" t="s">
        <v>5060</v>
      </c>
      <c r="EGL19" s="200" t="s">
        <v>5061</v>
      </c>
      <c r="EGM19" s="200" t="s">
        <v>5062</v>
      </c>
      <c r="EGN19" s="200" t="s">
        <v>5063</v>
      </c>
      <c r="EGO19" s="200" t="s">
        <v>5064</v>
      </c>
      <c r="EGP19" s="200" t="s">
        <v>5065</v>
      </c>
      <c r="EGQ19" s="200" t="s">
        <v>5066</v>
      </c>
      <c r="EGR19" s="200" t="s">
        <v>5067</v>
      </c>
      <c r="EGS19" s="200" t="s">
        <v>5068</v>
      </c>
      <c r="EGT19" s="200" t="s">
        <v>5069</v>
      </c>
      <c r="EGU19" s="200" t="s">
        <v>5070</v>
      </c>
      <c r="EGV19" s="200" t="s">
        <v>5071</v>
      </c>
      <c r="EGW19" s="200" t="s">
        <v>5072</v>
      </c>
      <c r="EGX19" s="200" t="s">
        <v>5073</v>
      </c>
      <c r="EGY19" s="200" t="s">
        <v>5074</v>
      </c>
      <c r="EGZ19" s="200" t="s">
        <v>5075</v>
      </c>
      <c r="EHA19" s="200" t="s">
        <v>5076</v>
      </c>
      <c r="EHB19" s="200" t="s">
        <v>5077</v>
      </c>
      <c r="EHC19" s="200" t="s">
        <v>5078</v>
      </c>
      <c r="EHD19" s="200" t="s">
        <v>5079</v>
      </c>
      <c r="EHE19" s="200" t="s">
        <v>5080</v>
      </c>
      <c r="EHF19" s="200" t="s">
        <v>5081</v>
      </c>
      <c r="EHG19" s="200" t="s">
        <v>5082</v>
      </c>
      <c r="EHH19" s="200" t="s">
        <v>5083</v>
      </c>
      <c r="EHI19" s="200" t="s">
        <v>5084</v>
      </c>
      <c r="EHJ19" s="200" t="s">
        <v>5085</v>
      </c>
      <c r="EHK19" s="200" t="s">
        <v>5086</v>
      </c>
      <c r="EHL19" s="200" t="s">
        <v>5087</v>
      </c>
      <c r="EHM19" s="200" t="s">
        <v>5088</v>
      </c>
      <c r="EHN19" s="200" t="s">
        <v>5089</v>
      </c>
      <c r="EHO19" s="200" t="s">
        <v>5090</v>
      </c>
      <c r="EHP19" s="200" t="s">
        <v>5091</v>
      </c>
      <c r="EHQ19" s="200" t="s">
        <v>5092</v>
      </c>
      <c r="EHR19" s="200" t="s">
        <v>5093</v>
      </c>
      <c r="EHS19" s="200" t="s">
        <v>5094</v>
      </c>
      <c r="EHT19" s="200" t="s">
        <v>5095</v>
      </c>
      <c r="EHU19" s="200" t="s">
        <v>5096</v>
      </c>
      <c r="EHV19" s="200" t="s">
        <v>5097</v>
      </c>
      <c r="EHW19" s="200" t="s">
        <v>5098</v>
      </c>
      <c r="EHX19" s="200" t="s">
        <v>5099</v>
      </c>
      <c r="EHY19" s="200" t="s">
        <v>5100</v>
      </c>
      <c r="EHZ19" s="200" t="s">
        <v>5101</v>
      </c>
      <c r="EIA19" s="200" t="s">
        <v>5102</v>
      </c>
      <c r="EIB19" s="200" t="s">
        <v>5103</v>
      </c>
      <c r="EIC19" s="200" t="s">
        <v>5104</v>
      </c>
      <c r="EID19" s="200" t="s">
        <v>5105</v>
      </c>
      <c r="EIE19" s="200" t="s">
        <v>5106</v>
      </c>
      <c r="EIF19" s="200" t="s">
        <v>5107</v>
      </c>
      <c r="EIG19" s="200" t="s">
        <v>5108</v>
      </c>
      <c r="EIH19" s="200" t="s">
        <v>5109</v>
      </c>
      <c r="EII19" s="200" t="s">
        <v>5110</v>
      </c>
      <c r="EIJ19" s="200" t="s">
        <v>5111</v>
      </c>
      <c r="EIK19" s="200" t="s">
        <v>5112</v>
      </c>
      <c r="EIL19" s="200" t="s">
        <v>5113</v>
      </c>
      <c r="EIM19" s="200" t="s">
        <v>5114</v>
      </c>
      <c r="EIN19" s="200" t="s">
        <v>5115</v>
      </c>
      <c r="EIO19" s="200" t="s">
        <v>5116</v>
      </c>
      <c r="EIP19" s="200" t="s">
        <v>5117</v>
      </c>
      <c r="EIQ19" s="200" t="s">
        <v>5118</v>
      </c>
      <c r="EIR19" s="200" t="s">
        <v>5119</v>
      </c>
      <c r="EIS19" s="200" t="s">
        <v>5120</v>
      </c>
      <c r="EIT19" s="200" t="s">
        <v>5121</v>
      </c>
      <c r="EIU19" s="200" t="s">
        <v>5122</v>
      </c>
      <c r="EIV19" s="200" t="s">
        <v>5123</v>
      </c>
      <c r="EIW19" s="200" t="s">
        <v>5124</v>
      </c>
      <c r="EIX19" s="200" t="s">
        <v>5125</v>
      </c>
      <c r="EIY19" s="200" t="s">
        <v>5126</v>
      </c>
      <c r="EIZ19" s="200" t="s">
        <v>5127</v>
      </c>
      <c r="EJA19" s="200" t="s">
        <v>5128</v>
      </c>
      <c r="EJB19" s="200" t="s">
        <v>5129</v>
      </c>
      <c r="EJC19" s="200" t="s">
        <v>5130</v>
      </c>
      <c r="EJD19" s="200" t="s">
        <v>5131</v>
      </c>
      <c r="EJE19" s="200" t="s">
        <v>5132</v>
      </c>
      <c r="EJF19" s="200" t="s">
        <v>5133</v>
      </c>
      <c r="EJG19" s="200" t="s">
        <v>5134</v>
      </c>
      <c r="EJH19" s="200" t="s">
        <v>5135</v>
      </c>
      <c r="EJI19" s="200" t="s">
        <v>5136</v>
      </c>
      <c r="EJJ19" s="200" t="s">
        <v>5137</v>
      </c>
      <c r="EJK19" s="200" t="s">
        <v>5138</v>
      </c>
      <c r="EJL19" s="200" t="s">
        <v>5139</v>
      </c>
      <c r="EJM19" s="200" t="s">
        <v>5140</v>
      </c>
      <c r="EJN19" s="200" t="s">
        <v>5141</v>
      </c>
      <c r="EJO19" s="200" t="s">
        <v>5142</v>
      </c>
      <c r="EJP19" s="200" t="s">
        <v>5143</v>
      </c>
      <c r="EJQ19" s="200" t="s">
        <v>5144</v>
      </c>
      <c r="EJR19" s="200" t="s">
        <v>5145</v>
      </c>
      <c r="EJS19" s="200" t="s">
        <v>5146</v>
      </c>
      <c r="EJT19" s="200" t="s">
        <v>5147</v>
      </c>
      <c r="EJU19" s="200" t="s">
        <v>5148</v>
      </c>
      <c r="EJV19" s="200" t="s">
        <v>5149</v>
      </c>
      <c r="EJW19" s="200" t="s">
        <v>5150</v>
      </c>
      <c r="EJX19" s="200" t="s">
        <v>5151</v>
      </c>
      <c r="EJY19" s="200" t="s">
        <v>5152</v>
      </c>
      <c r="EJZ19" s="200" t="s">
        <v>5153</v>
      </c>
      <c r="EKA19" s="200" t="s">
        <v>5154</v>
      </c>
      <c r="EKB19" s="200" t="s">
        <v>5155</v>
      </c>
      <c r="EKC19" s="200" t="s">
        <v>5156</v>
      </c>
      <c r="EKD19" s="200" t="s">
        <v>5157</v>
      </c>
      <c r="EKE19" s="200" t="s">
        <v>5158</v>
      </c>
      <c r="EKF19" s="200" t="s">
        <v>5159</v>
      </c>
      <c r="EKG19" s="200" t="s">
        <v>5160</v>
      </c>
      <c r="EKH19" s="200" t="s">
        <v>5161</v>
      </c>
      <c r="EKI19" s="200" t="s">
        <v>5162</v>
      </c>
      <c r="EKJ19" s="200" t="s">
        <v>5163</v>
      </c>
      <c r="EKK19" s="200" t="s">
        <v>5164</v>
      </c>
      <c r="EKL19" s="200" t="s">
        <v>5165</v>
      </c>
      <c r="EKM19" s="200" t="s">
        <v>5166</v>
      </c>
      <c r="EKN19" s="200" t="s">
        <v>5167</v>
      </c>
      <c r="EKO19" s="200" t="s">
        <v>5168</v>
      </c>
      <c r="EKP19" s="200" t="s">
        <v>5169</v>
      </c>
      <c r="EKQ19" s="200" t="s">
        <v>5170</v>
      </c>
      <c r="EKR19" s="200" t="s">
        <v>5171</v>
      </c>
      <c r="EKS19" s="200" t="s">
        <v>5172</v>
      </c>
      <c r="EKT19" s="200" t="s">
        <v>5173</v>
      </c>
      <c r="EKU19" s="200" t="s">
        <v>5174</v>
      </c>
      <c r="EKV19" s="200" t="s">
        <v>5175</v>
      </c>
      <c r="EKW19" s="200" t="s">
        <v>5176</v>
      </c>
      <c r="EKX19" s="200" t="s">
        <v>5177</v>
      </c>
      <c r="EKY19" s="200" t="s">
        <v>5178</v>
      </c>
      <c r="EKZ19" s="200" t="s">
        <v>5179</v>
      </c>
      <c r="ELA19" s="200" t="s">
        <v>5180</v>
      </c>
      <c r="ELB19" s="200" t="s">
        <v>5181</v>
      </c>
      <c r="ELC19" s="200" t="s">
        <v>5182</v>
      </c>
      <c r="ELD19" s="200" t="s">
        <v>5183</v>
      </c>
      <c r="ELE19" s="200" t="s">
        <v>5184</v>
      </c>
      <c r="ELF19" s="200" t="s">
        <v>5185</v>
      </c>
      <c r="ELG19" s="200" t="s">
        <v>5186</v>
      </c>
      <c r="ELH19" s="200" t="s">
        <v>5187</v>
      </c>
      <c r="ELI19" s="200" t="s">
        <v>5188</v>
      </c>
      <c r="ELJ19" s="200" t="s">
        <v>5189</v>
      </c>
      <c r="ELK19" s="200" t="s">
        <v>5190</v>
      </c>
      <c r="ELL19" s="200" t="s">
        <v>5191</v>
      </c>
      <c r="ELM19" s="200" t="s">
        <v>5192</v>
      </c>
      <c r="ELN19" s="200" t="s">
        <v>5193</v>
      </c>
      <c r="ELO19" s="200" t="s">
        <v>5194</v>
      </c>
      <c r="ELP19" s="200" t="s">
        <v>5195</v>
      </c>
      <c r="ELQ19" s="200" t="s">
        <v>5196</v>
      </c>
      <c r="ELR19" s="200" t="s">
        <v>5197</v>
      </c>
      <c r="ELS19" s="200" t="s">
        <v>5198</v>
      </c>
      <c r="ELT19" s="200" t="s">
        <v>5199</v>
      </c>
      <c r="ELU19" s="200" t="s">
        <v>5200</v>
      </c>
      <c r="ELV19" s="200" t="s">
        <v>5201</v>
      </c>
      <c r="ELW19" s="200" t="s">
        <v>5202</v>
      </c>
      <c r="ELX19" s="200" t="s">
        <v>5203</v>
      </c>
      <c r="ELY19" s="200" t="s">
        <v>5204</v>
      </c>
      <c r="ELZ19" s="200" t="s">
        <v>5205</v>
      </c>
      <c r="EMA19" s="200" t="s">
        <v>5206</v>
      </c>
      <c r="EMB19" s="200" t="s">
        <v>5207</v>
      </c>
      <c r="EMC19" s="200" t="s">
        <v>5208</v>
      </c>
      <c r="EMD19" s="200" t="s">
        <v>5209</v>
      </c>
      <c r="EME19" s="200" t="s">
        <v>5210</v>
      </c>
      <c r="EMF19" s="200" t="s">
        <v>5211</v>
      </c>
      <c r="EMG19" s="200" t="s">
        <v>5212</v>
      </c>
      <c r="EMH19" s="200" t="s">
        <v>5213</v>
      </c>
      <c r="EMI19" s="200" t="s">
        <v>5214</v>
      </c>
      <c r="EMJ19" s="200" t="s">
        <v>5215</v>
      </c>
      <c r="EMK19" s="200" t="s">
        <v>5216</v>
      </c>
      <c r="EML19" s="200" t="s">
        <v>5217</v>
      </c>
      <c r="EMM19" s="200" t="s">
        <v>5218</v>
      </c>
      <c r="EMN19" s="200" t="s">
        <v>5219</v>
      </c>
      <c r="EMO19" s="200" t="s">
        <v>5220</v>
      </c>
      <c r="EMP19" s="200" t="s">
        <v>5221</v>
      </c>
      <c r="EMQ19" s="200" t="s">
        <v>5222</v>
      </c>
      <c r="EMR19" s="200" t="s">
        <v>5223</v>
      </c>
      <c r="EMS19" s="200" t="s">
        <v>5224</v>
      </c>
      <c r="EMT19" s="200" t="s">
        <v>5225</v>
      </c>
      <c r="EMU19" s="200" t="s">
        <v>5226</v>
      </c>
      <c r="EMV19" s="200" t="s">
        <v>5227</v>
      </c>
      <c r="EMW19" s="200" t="s">
        <v>5228</v>
      </c>
      <c r="EMX19" s="200" t="s">
        <v>5229</v>
      </c>
      <c r="EMY19" s="200" t="s">
        <v>5230</v>
      </c>
      <c r="EMZ19" s="200" t="s">
        <v>5231</v>
      </c>
      <c r="ENA19" s="200" t="s">
        <v>5232</v>
      </c>
      <c r="ENB19" s="200" t="s">
        <v>5233</v>
      </c>
      <c r="ENC19" s="200" t="s">
        <v>5234</v>
      </c>
      <c r="END19" s="200" t="s">
        <v>5235</v>
      </c>
      <c r="ENE19" s="200" t="s">
        <v>5236</v>
      </c>
      <c r="ENF19" s="200" t="s">
        <v>5237</v>
      </c>
      <c r="ENG19" s="200" t="s">
        <v>5238</v>
      </c>
      <c r="ENH19" s="200" t="s">
        <v>5239</v>
      </c>
      <c r="ENI19" s="200" t="s">
        <v>5240</v>
      </c>
      <c r="ENJ19" s="200" t="s">
        <v>5241</v>
      </c>
      <c r="ENK19" s="200" t="s">
        <v>5242</v>
      </c>
      <c r="ENL19" s="200" t="s">
        <v>5243</v>
      </c>
      <c r="ENM19" s="200" t="s">
        <v>5244</v>
      </c>
      <c r="ENN19" s="200" t="s">
        <v>5245</v>
      </c>
      <c r="ENO19" s="200" t="s">
        <v>5246</v>
      </c>
      <c r="ENP19" s="200" t="s">
        <v>5247</v>
      </c>
      <c r="ENQ19" s="200" t="s">
        <v>5248</v>
      </c>
      <c r="ENR19" s="200" t="s">
        <v>5249</v>
      </c>
      <c r="ENS19" s="200" t="s">
        <v>5250</v>
      </c>
      <c r="ENT19" s="200" t="s">
        <v>5251</v>
      </c>
      <c r="ENU19" s="200" t="s">
        <v>5252</v>
      </c>
      <c r="ENV19" s="200" t="s">
        <v>5253</v>
      </c>
      <c r="ENW19" s="200" t="s">
        <v>5254</v>
      </c>
      <c r="ENX19" s="200" t="s">
        <v>5255</v>
      </c>
      <c r="ENY19" s="200" t="s">
        <v>5256</v>
      </c>
      <c r="ENZ19" s="200" t="s">
        <v>5257</v>
      </c>
      <c r="EOA19" s="200" t="s">
        <v>5258</v>
      </c>
      <c r="EOB19" s="200" t="s">
        <v>5259</v>
      </c>
      <c r="EOC19" s="200" t="s">
        <v>5260</v>
      </c>
      <c r="EOD19" s="200" t="s">
        <v>5261</v>
      </c>
      <c r="EOE19" s="200" t="s">
        <v>5262</v>
      </c>
      <c r="EOF19" s="200" t="s">
        <v>5263</v>
      </c>
      <c r="EOG19" s="200" t="s">
        <v>5264</v>
      </c>
      <c r="EOH19" s="200" t="s">
        <v>5265</v>
      </c>
      <c r="EOI19" s="200" t="s">
        <v>5266</v>
      </c>
      <c r="EOJ19" s="200" t="s">
        <v>5267</v>
      </c>
      <c r="EOK19" s="200" t="s">
        <v>5268</v>
      </c>
      <c r="EOL19" s="200" t="s">
        <v>5269</v>
      </c>
      <c r="EOM19" s="200" t="s">
        <v>5270</v>
      </c>
      <c r="EON19" s="200" t="s">
        <v>5271</v>
      </c>
      <c r="EOO19" s="200" t="s">
        <v>5272</v>
      </c>
      <c r="EOP19" s="200" t="s">
        <v>5273</v>
      </c>
      <c r="EOQ19" s="200" t="s">
        <v>5274</v>
      </c>
      <c r="EOR19" s="200" t="s">
        <v>5275</v>
      </c>
      <c r="EOS19" s="200" t="s">
        <v>5276</v>
      </c>
      <c r="EOT19" s="200" t="s">
        <v>5277</v>
      </c>
      <c r="EOU19" s="200" t="s">
        <v>5278</v>
      </c>
      <c r="EOV19" s="200" t="s">
        <v>5279</v>
      </c>
      <c r="EOW19" s="200" t="s">
        <v>5280</v>
      </c>
      <c r="EOX19" s="200" t="s">
        <v>5281</v>
      </c>
      <c r="EOY19" s="200" t="s">
        <v>5282</v>
      </c>
      <c r="EOZ19" s="200" t="s">
        <v>5283</v>
      </c>
      <c r="EPA19" s="200" t="s">
        <v>5284</v>
      </c>
      <c r="EPB19" s="200" t="s">
        <v>5285</v>
      </c>
      <c r="EPC19" s="200" t="s">
        <v>5286</v>
      </c>
      <c r="EPD19" s="200" t="s">
        <v>5287</v>
      </c>
      <c r="EPE19" s="200" t="s">
        <v>5288</v>
      </c>
      <c r="EPF19" s="200" t="s">
        <v>5289</v>
      </c>
      <c r="EPG19" s="200" t="s">
        <v>5290</v>
      </c>
      <c r="EPH19" s="200" t="s">
        <v>5291</v>
      </c>
      <c r="EPI19" s="200" t="s">
        <v>5292</v>
      </c>
      <c r="EPJ19" s="200" t="s">
        <v>5293</v>
      </c>
      <c r="EPK19" s="200" t="s">
        <v>5294</v>
      </c>
      <c r="EPL19" s="200" t="s">
        <v>5295</v>
      </c>
      <c r="EPM19" s="200" t="s">
        <v>5296</v>
      </c>
      <c r="EPN19" s="200" t="s">
        <v>5297</v>
      </c>
      <c r="EPO19" s="200" t="s">
        <v>5298</v>
      </c>
      <c r="EPP19" s="200" t="s">
        <v>5299</v>
      </c>
      <c r="EPQ19" s="200" t="s">
        <v>5300</v>
      </c>
      <c r="EPR19" s="200" t="s">
        <v>5301</v>
      </c>
      <c r="EPS19" s="200" t="s">
        <v>5302</v>
      </c>
      <c r="EPT19" s="200" t="s">
        <v>5303</v>
      </c>
      <c r="EPU19" s="200" t="s">
        <v>5304</v>
      </c>
      <c r="EPV19" s="200" t="s">
        <v>5305</v>
      </c>
      <c r="EPW19" s="200" t="s">
        <v>5306</v>
      </c>
      <c r="EPX19" s="200" t="s">
        <v>5307</v>
      </c>
      <c r="EPY19" s="200" t="s">
        <v>5308</v>
      </c>
      <c r="EPZ19" s="200" t="s">
        <v>5309</v>
      </c>
      <c r="EQA19" s="200" t="s">
        <v>5310</v>
      </c>
      <c r="EQB19" s="200" t="s">
        <v>5311</v>
      </c>
      <c r="EQC19" s="200" t="s">
        <v>5312</v>
      </c>
      <c r="EQD19" s="200" t="s">
        <v>5313</v>
      </c>
      <c r="EQE19" s="200" t="s">
        <v>5314</v>
      </c>
      <c r="EQF19" s="200" t="s">
        <v>5315</v>
      </c>
      <c r="EQG19" s="200" t="s">
        <v>5316</v>
      </c>
      <c r="EQH19" s="200" t="s">
        <v>5317</v>
      </c>
      <c r="EQI19" s="200" t="s">
        <v>5318</v>
      </c>
      <c r="EQJ19" s="200" t="s">
        <v>5319</v>
      </c>
      <c r="EQK19" s="200" t="s">
        <v>5320</v>
      </c>
      <c r="EQL19" s="200" t="s">
        <v>5321</v>
      </c>
      <c r="EQM19" s="200" t="s">
        <v>5322</v>
      </c>
      <c r="EQN19" s="200" t="s">
        <v>5323</v>
      </c>
      <c r="EQO19" s="200" t="s">
        <v>5324</v>
      </c>
      <c r="EQP19" s="200" t="s">
        <v>5325</v>
      </c>
      <c r="EQQ19" s="200" t="s">
        <v>5326</v>
      </c>
      <c r="EQR19" s="200" t="s">
        <v>5327</v>
      </c>
      <c r="EQS19" s="200" t="s">
        <v>5328</v>
      </c>
      <c r="EQT19" s="200" t="s">
        <v>5329</v>
      </c>
      <c r="EQU19" s="200" t="s">
        <v>5330</v>
      </c>
      <c r="EQV19" s="200" t="s">
        <v>5331</v>
      </c>
      <c r="EQW19" s="200" t="s">
        <v>5332</v>
      </c>
      <c r="EQX19" s="200" t="s">
        <v>5333</v>
      </c>
      <c r="EQY19" s="200" t="s">
        <v>5334</v>
      </c>
      <c r="EQZ19" s="200" t="s">
        <v>5335</v>
      </c>
      <c r="ERA19" s="200" t="s">
        <v>5336</v>
      </c>
      <c r="ERB19" s="200" t="s">
        <v>5337</v>
      </c>
      <c r="ERC19" s="200" t="s">
        <v>5338</v>
      </c>
      <c r="ERD19" s="200" t="s">
        <v>5339</v>
      </c>
      <c r="ERE19" s="200" t="s">
        <v>5340</v>
      </c>
      <c r="ERF19" s="200" t="s">
        <v>5341</v>
      </c>
      <c r="ERG19" s="200" t="s">
        <v>5342</v>
      </c>
      <c r="ERH19" s="200" t="s">
        <v>5343</v>
      </c>
      <c r="ERI19" s="200" t="s">
        <v>5344</v>
      </c>
      <c r="ERJ19" s="200" t="s">
        <v>5345</v>
      </c>
      <c r="ERK19" s="200" t="s">
        <v>5346</v>
      </c>
      <c r="ERL19" s="200" t="s">
        <v>5347</v>
      </c>
      <c r="ERM19" s="200" t="s">
        <v>5348</v>
      </c>
      <c r="ERN19" s="200" t="s">
        <v>5349</v>
      </c>
      <c r="ERO19" s="200" t="s">
        <v>5350</v>
      </c>
      <c r="ERP19" s="200" t="s">
        <v>5351</v>
      </c>
      <c r="ERQ19" s="200" t="s">
        <v>5352</v>
      </c>
      <c r="ERR19" s="200" t="s">
        <v>5353</v>
      </c>
      <c r="ERS19" s="200" t="s">
        <v>5354</v>
      </c>
      <c r="ERT19" s="200" t="s">
        <v>5355</v>
      </c>
      <c r="ERU19" s="200" t="s">
        <v>5356</v>
      </c>
      <c r="ERV19" s="200" t="s">
        <v>5357</v>
      </c>
      <c r="ERW19" s="200" t="s">
        <v>5358</v>
      </c>
      <c r="ERX19" s="200" t="s">
        <v>5359</v>
      </c>
      <c r="ERY19" s="200" t="s">
        <v>5360</v>
      </c>
      <c r="ERZ19" s="200" t="s">
        <v>5361</v>
      </c>
      <c r="ESA19" s="200" t="s">
        <v>5362</v>
      </c>
      <c r="ESB19" s="200" t="s">
        <v>5363</v>
      </c>
      <c r="ESC19" s="200" t="s">
        <v>5364</v>
      </c>
      <c r="ESD19" s="200" t="s">
        <v>5365</v>
      </c>
      <c r="ESE19" s="200" t="s">
        <v>5366</v>
      </c>
      <c r="ESF19" s="200" t="s">
        <v>5367</v>
      </c>
      <c r="ESG19" s="200" t="s">
        <v>5368</v>
      </c>
      <c r="ESH19" s="200" t="s">
        <v>5369</v>
      </c>
      <c r="ESI19" s="200" t="s">
        <v>5370</v>
      </c>
      <c r="ESJ19" s="200" t="s">
        <v>5371</v>
      </c>
      <c r="ESK19" s="200" t="s">
        <v>5372</v>
      </c>
      <c r="ESL19" s="200" t="s">
        <v>5373</v>
      </c>
      <c r="ESM19" s="200" t="s">
        <v>5374</v>
      </c>
      <c r="ESN19" s="200" t="s">
        <v>5375</v>
      </c>
      <c r="ESO19" s="200" t="s">
        <v>5376</v>
      </c>
      <c r="ESP19" s="200" t="s">
        <v>5377</v>
      </c>
      <c r="ESQ19" s="200" t="s">
        <v>5378</v>
      </c>
      <c r="ESR19" s="200" t="s">
        <v>5379</v>
      </c>
      <c r="ESS19" s="200" t="s">
        <v>5380</v>
      </c>
      <c r="EST19" s="200" t="s">
        <v>5381</v>
      </c>
      <c r="ESU19" s="200" t="s">
        <v>5382</v>
      </c>
      <c r="ESV19" s="200" t="s">
        <v>5383</v>
      </c>
      <c r="ESW19" s="200" t="s">
        <v>5384</v>
      </c>
      <c r="ESX19" s="200" t="s">
        <v>5385</v>
      </c>
      <c r="ESY19" s="200" t="s">
        <v>5386</v>
      </c>
      <c r="ESZ19" s="200" t="s">
        <v>5387</v>
      </c>
      <c r="ETA19" s="200" t="s">
        <v>5388</v>
      </c>
      <c r="ETB19" s="200" t="s">
        <v>5389</v>
      </c>
      <c r="ETC19" s="200" t="s">
        <v>5390</v>
      </c>
      <c r="ETD19" s="200" t="s">
        <v>5391</v>
      </c>
      <c r="ETE19" s="200" t="s">
        <v>5392</v>
      </c>
      <c r="ETF19" s="200" t="s">
        <v>5393</v>
      </c>
      <c r="ETG19" s="200" t="s">
        <v>5394</v>
      </c>
      <c r="ETH19" s="200" t="s">
        <v>5395</v>
      </c>
      <c r="ETI19" s="200" t="s">
        <v>5396</v>
      </c>
      <c r="ETJ19" s="200" t="s">
        <v>5397</v>
      </c>
      <c r="ETK19" s="200" t="s">
        <v>5398</v>
      </c>
      <c r="ETL19" s="200" t="s">
        <v>5399</v>
      </c>
      <c r="ETM19" s="200" t="s">
        <v>5400</v>
      </c>
      <c r="ETN19" s="200" t="s">
        <v>5401</v>
      </c>
      <c r="ETO19" s="200" t="s">
        <v>5402</v>
      </c>
      <c r="ETP19" s="200" t="s">
        <v>5403</v>
      </c>
      <c r="ETQ19" s="200" t="s">
        <v>5404</v>
      </c>
      <c r="ETR19" s="200" t="s">
        <v>5405</v>
      </c>
      <c r="ETS19" s="200" t="s">
        <v>5406</v>
      </c>
      <c r="ETT19" s="200" t="s">
        <v>5407</v>
      </c>
      <c r="ETU19" s="200" t="s">
        <v>5408</v>
      </c>
      <c r="ETV19" s="200" t="s">
        <v>5409</v>
      </c>
      <c r="ETW19" s="200" t="s">
        <v>5410</v>
      </c>
      <c r="ETX19" s="200" t="s">
        <v>5411</v>
      </c>
      <c r="ETY19" s="200" t="s">
        <v>5412</v>
      </c>
      <c r="ETZ19" s="200" t="s">
        <v>5413</v>
      </c>
      <c r="EUA19" s="200" t="s">
        <v>5414</v>
      </c>
      <c r="EUB19" s="200" t="s">
        <v>5415</v>
      </c>
      <c r="EUC19" s="200" t="s">
        <v>5416</v>
      </c>
      <c r="EUD19" s="200" t="s">
        <v>5417</v>
      </c>
      <c r="EUE19" s="200" t="s">
        <v>5418</v>
      </c>
      <c r="EUF19" s="200" t="s">
        <v>5419</v>
      </c>
      <c r="EUG19" s="200" t="s">
        <v>5420</v>
      </c>
      <c r="EUH19" s="200" t="s">
        <v>5421</v>
      </c>
      <c r="EUI19" s="200" t="s">
        <v>5422</v>
      </c>
      <c r="EUJ19" s="200" t="s">
        <v>5423</v>
      </c>
      <c r="EUK19" s="200" t="s">
        <v>5424</v>
      </c>
      <c r="EUL19" s="200" t="s">
        <v>5425</v>
      </c>
      <c r="EUM19" s="200" t="s">
        <v>5426</v>
      </c>
      <c r="EUN19" s="200" t="s">
        <v>5427</v>
      </c>
      <c r="EUO19" s="200" t="s">
        <v>5428</v>
      </c>
      <c r="EUP19" s="200" t="s">
        <v>5429</v>
      </c>
      <c r="EUQ19" s="200" t="s">
        <v>5430</v>
      </c>
      <c r="EUR19" s="200" t="s">
        <v>5431</v>
      </c>
      <c r="EUS19" s="200" t="s">
        <v>5432</v>
      </c>
      <c r="EUT19" s="200" t="s">
        <v>5433</v>
      </c>
      <c r="EUU19" s="200" t="s">
        <v>5434</v>
      </c>
      <c r="EUV19" s="200" t="s">
        <v>5435</v>
      </c>
      <c r="EUW19" s="200" t="s">
        <v>5436</v>
      </c>
      <c r="EUX19" s="200" t="s">
        <v>5437</v>
      </c>
      <c r="EUY19" s="200" t="s">
        <v>5438</v>
      </c>
      <c r="EUZ19" s="200" t="s">
        <v>5439</v>
      </c>
      <c r="EVA19" s="200" t="s">
        <v>5440</v>
      </c>
      <c r="EVB19" s="200" t="s">
        <v>5441</v>
      </c>
      <c r="EVC19" s="200" t="s">
        <v>5442</v>
      </c>
      <c r="EVD19" s="200" t="s">
        <v>5443</v>
      </c>
      <c r="EVE19" s="200" t="s">
        <v>5444</v>
      </c>
      <c r="EVF19" s="200" t="s">
        <v>5445</v>
      </c>
      <c r="EVG19" s="200" t="s">
        <v>5446</v>
      </c>
      <c r="EVH19" s="200" t="s">
        <v>5447</v>
      </c>
      <c r="EVI19" s="200" t="s">
        <v>5448</v>
      </c>
      <c r="EVJ19" s="200" t="s">
        <v>5449</v>
      </c>
      <c r="EVK19" s="200" t="s">
        <v>5450</v>
      </c>
      <c r="EVL19" s="200" t="s">
        <v>5451</v>
      </c>
      <c r="EVM19" s="200" t="s">
        <v>5452</v>
      </c>
      <c r="EVN19" s="200" t="s">
        <v>5453</v>
      </c>
      <c r="EVO19" s="200" t="s">
        <v>5454</v>
      </c>
      <c r="EVP19" s="200" t="s">
        <v>5455</v>
      </c>
      <c r="EVQ19" s="200" t="s">
        <v>5456</v>
      </c>
      <c r="EVR19" s="200" t="s">
        <v>5457</v>
      </c>
      <c r="EVS19" s="200" t="s">
        <v>5458</v>
      </c>
      <c r="EVT19" s="200" t="s">
        <v>5459</v>
      </c>
      <c r="EVU19" s="200" t="s">
        <v>5460</v>
      </c>
      <c r="EVV19" s="200" t="s">
        <v>5461</v>
      </c>
      <c r="EVW19" s="200" t="s">
        <v>5462</v>
      </c>
      <c r="EVX19" s="200" t="s">
        <v>5463</v>
      </c>
      <c r="EVY19" s="200" t="s">
        <v>5464</v>
      </c>
      <c r="EVZ19" s="200" t="s">
        <v>5465</v>
      </c>
      <c r="EWA19" s="200" t="s">
        <v>5466</v>
      </c>
      <c r="EWB19" s="200" t="s">
        <v>5467</v>
      </c>
      <c r="EWC19" s="200" t="s">
        <v>5468</v>
      </c>
      <c r="EWD19" s="200" t="s">
        <v>5469</v>
      </c>
      <c r="EWE19" s="200" t="s">
        <v>5470</v>
      </c>
      <c r="EWF19" s="200" t="s">
        <v>5471</v>
      </c>
      <c r="EWG19" s="200" t="s">
        <v>5472</v>
      </c>
      <c r="EWH19" s="200" t="s">
        <v>5473</v>
      </c>
      <c r="EWI19" s="200" t="s">
        <v>5474</v>
      </c>
      <c r="EWJ19" s="200" t="s">
        <v>5475</v>
      </c>
      <c r="EWK19" s="200" t="s">
        <v>5476</v>
      </c>
      <c r="EWL19" s="200" t="s">
        <v>5477</v>
      </c>
      <c r="EWM19" s="200" t="s">
        <v>5478</v>
      </c>
      <c r="EWN19" s="200" t="s">
        <v>5479</v>
      </c>
      <c r="EWO19" s="200" t="s">
        <v>5480</v>
      </c>
      <c r="EWP19" s="200" t="s">
        <v>5481</v>
      </c>
      <c r="EWQ19" s="200" t="s">
        <v>5482</v>
      </c>
      <c r="EWR19" s="200" t="s">
        <v>5483</v>
      </c>
      <c r="EWS19" s="200" t="s">
        <v>5484</v>
      </c>
      <c r="EWT19" s="200" t="s">
        <v>5485</v>
      </c>
      <c r="EWU19" s="200" t="s">
        <v>5486</v>
      </c>
      <c r="EWV19" s="200" t="s">
        <v>5487</v>
      </c>
      <c r="EWW19" s="200" t="s">
        <v>5488</v>
      </c>
      <c r="EWX19" s="200" t="s">
        <v>5489</v>
      </c>
      <c r="EWY19" s="200" t="s">
        <v>5490</v>
      </c>
      <c r="EWZ19" s="200" t="s">
        <v>5491</v>
      </c>
      <c r="EXA19" s="200" t="s">
        <v>5492</v>
      </c>
      <c r="EXB19" s="200" t="s">
        <v>5493</v>
      </c>
      <c r="EXC19" s="200" t="s">
        <v>5494</v>
      </c>
      <c r="EXD19" s="200" t="s">
        <v>5495</v>
      </c>
      <c r="EXE19" s="200" t="s">
        <v>5496</v>
      </c>
      <c r="EXF19" s="200" t="s">
        <v>5497</v>
      </c>
      <c r="EXG19" s="200" t="s">
        <v>5498</v>
      </c>
      <c r="EXH19" s="200" t="s">
        <v>5499</v>
      </c>
      <c r="EXI19" s="200" t="s">
        <v>5500</v>
      </c>
      <c r="EXJ19" s="200" t="s">
        <v>5501</v>
      </c>
      <c r="EXK19" s="200" t="s">
        <v>5502</v>
      </c>
      <c r="EXL19" s="200" t="s">
        <v>5503</v>
      </c>
      <c r="EXM19" s="200" t="s">
        <v>5504</v>
      </c>
      <c r="EXN19" s="200" t="s">
        <v>5505</v>
      </c>
      <c r="EXO19" s="200" t="s">
        <v>5506</v>
      </c>
      <c r="EXP19" s="200" t="s">
        <v>5507</v>
      </c>
      <c r="EXQ19" s="200" t="s">
        <v>5508</v>
      </c>
      <c r="EXR19" s="200" t="s">
        <v>5509</v>
      </c>
      <c r="EXS19" s="200" t="s">
        <v>5510</v>
      </c>
      <c r="EXT19" s="200" t="s">
        <v>5511</v>
      </c>
      <c r="EXU19" s="200" t="s">
        <v>5512</v>
      </c>
      <c r="EXV19" s="200" t="s">
        <v>5513</v>
      </c>
      <c r="EXW19" s="200" t="s">
        <v>5514</v>
      </c>
      <c r="EXX19" s="200" t="s">
        <v>5515</v>
      </c>
      <c r="EXY19" s="200" t="s">
        <v>5516</v>
      </c>
      <c r="EXZ19" s="200" t="s">
        <v>5517</v>
      </c>
      <c r="EYA19" s="200" t="s">
        <v>5518</v>
      </c>
      <c r="EYB19" s="200" t="s">
        <v>5519</v>
      </c>
      <c r="EYC19" s="200" t="s">
        <v>5520</v>
      </c>
      <c r="EYD19" s="200" t="s">
        <v>5521</v>
      </c>
      <c r="EYE19" s="200" t="s">
        <v>5522</v>
      </c>
      <c r="EYF19" s="200" t="s">
        <v>5523</v>
      </c>
      <c r="EYG19" s="200" t="s">
        <v>5524</v>
      </c>
      <c r="EYH19" s="200" t="s">
        <v>5525</v>
      </c>
      <c r="EYI19" s="200" t="s">
        <v>5526</v>
      </c>
      <c r="EYJ19" s="200" t="s">
        <v>5527</v>
      </c>
      <c r="EYK19" s="200" t="s">
        <v>5528</v>
      </c>
      <c r="EYL19" s="200" t="s">
        <v>5529</v>
      </c>
      <c r="EYM19" s="200" t="s">
        <v>5530</v>
      </c>
      <c r="EYN19" s="200" t="s">
        <v>5531</v>
      </c>
      <c r="EYO19" s="200" t="s">
        <v>5532</v>
      </c>
      <c r="EYP19" s="200" t="s">
        <v>5533</v>
      </c>
      <c r="EYQ19" s="200" t="s">
        <v>5534</v>
      </c>
      <c r="EYR19" s="200" t="s">
        <v>5535</v>
      </c>
      <c r="EYS19" s="200" t="s">
        <v>5536</v>
      </c>
      <c r="EYT19" s="200" t="s">
        <v>5537</v>
      </c>
      <c r="EYU19" s="200" t="s">
        <v>5538</v>
      </c>
      <c r="EYV19" s="200" t="s">
        <v>5539</v>
      </c>
      <c r="EYW19" s="200" t="s">
        <v>5540</v>
      </c>
      <c r="EYX19" s="200" t="s">
        <v>5541</v>
      </c>
      <c r="EYY19" s="200" t="s">
        <v>5542</v>
      </c>
      <c r="EYZ19" s="200" t="s">
        <v>5543</v>
      </c>
      <c r="EZA19" s="200" t="s">
        <v>5544</v>
      </c>
      <c r="EZB19" s="200" t="s">
        <v>5545</v>
      </c>
      <c r="EZC19" s="200" t="s">
        <v>5546</v>
      </c>
      <c r="EZD19" s="200" t="s">
        <v>5547</v>
      </c>
      <c r="EZE19" s="200" t="s">
        <v>5548</v>
      </c>
      <c r="EZF19" s="200" t="s">
        <v>5549</v>
      </c>
      <c r="EZG19" s="200" t="s">
        <v>5550</v>
      </c>
      <c r="EZH19" s="200" t="s">
        <v>5551</v>
      </c>
      <c r="EZI19" s="200" t="s">
        <v>5552</v>
      </c>
      <c r="EZJ19" s="200" t="s">
        <v>5553</v>
      </c>
      <c r="EZK19" s="200" t="s">
        <v>5554</v>
      </c>
      <c r="EZL19" s="200" t="s">
        <v>5555</v>
      </c>
      <c r="EZM19" s="200" t="s">
        <v>5556</v>
      </c>
      <c r="EZN19" s="200" t="s">
        <v>5557</v>
      </c>
      <c r="EZO19" s="200" t="s">
        <v>5558</v>
      </c>
      <c r="EZP19" s="200" t="s">
        <v>5559</v>
      </c>
      <c r="EZQ19" s="200" t="s">
        <v>5560</v>
      </c>
      <c r="EZR19" s="200" t="s">
        <v>5561</v>
      </c>
      <c r="EZS19" s="200" t="s">
        <v>5562</v>
      </c>
      <c r="EZT19" s="200" t="s">
        <v>5563</v>
      </c>
      <c r="EZU19" s="200" t="s">
        <v>5564</v>
      </c>
      <c r="EZV19" s="200" t="s">
        <v>5565</v>
      </c>
      <c r="EZW19" s="200" t="s">
        <v>5566</v>
      </c>
      <c r="EZX19" s="200" t="s">
        <v>5567</v>
      </c>
      <c r="EZY19" s="200" t="s">
        <v>5568</v>
      </c>
      <c r="EZZ19" s="200" t="s">
        <v>5569</v>
      </c>
      <c r="FAA19" s="200" t="s">
        <v>5570</v>
      </c>
      <c r="FAB19" s="200" t="s">
        <v>5571</v>
      </c>
      <c r="FAC19" s="200" t="s">
        <v>5572</v>
      </c>
      <c r="FAD19" s="200" t="s">
        <v>5573</v>
      </c>
      <c r="FAE19" s="200" t="s">
        <v>5574</v>
      </c>
      <c r="FAF19" s="200" t="s">
        <v>5575</v>
      </c>
      <c r="FAG19" s="200" t="s">
        <v>5576</v>
      </c>
      <c r="FAH19" s="200" t="s">
        <v>5577</v>
      </c>
      <c r="FAI19" s="200" t="s">
        <v>5578</v>
      </c>
      <c r="FAJ19" s="200" t="s">
        <v>5579</v>
      </c>
      <c r="FAK19" s="200" t="s">
        <v>5580</v>
      </c>
      <c r="FAL19" s="200" t="s">
        <v>5581</v>
      </c>
      <c r="FAM19" s="200" t="s">
        <v>5582</v>
      </c>
      <c r="FAN19" s="200" t="s">
        <v>5583</v>
      </c>
      <c r="FAO19" s="200" t="s">
        <v>5584</v>
      </c>
      <c r="FAP19" s="200" t="s">
        <v>5585</v>
      </c>
      <c r="FAQ19" s="200" t="s">
        <v>5586</v>
      </c>
      <c r="FAR19" s="200" t="s">
        <v>5587</v>
      </c>
      <c r="FAS19" s="200" t="s">
        <v>5588</v>
      </c>
      <c r="FAT19" s="200" t="s">
        <v>5589</v>
      </c>
      <c r="FAU19" s="200" t="s">
        <v>5590</v>
      </c>
      <c r="FAV19" s="200" t="s">
        <v>5591</v>
      </c>
      <c r="FAW19" s="200" t="s">
        <v>5592</v>
      </c>
      <c r="FAX19" s="200" t="s">
        <v>5593</v>
      </c>
      <c r="FAY19" s="200" t="s">
        <v>5594</v>
      </c>
      <c r="FAZ19" s="200" t="s">
        <v>5595</v>
      </c>
      <c r="FBA19" s="200" t="s">
        <v>5596</v>
      </c>
      <c r="FBB19" s="200" t="s">
        <v>5597</v>
      </c>
      <c r="FBC19" s="200" t="s">
        <v>5598</v>
      </c>
      <c r="FBD19" s="200" t="s">
        <v>5599</v>
      </c>
      <c r="FBE19" s="200" t="s">
        <v>5600</v>
      </c>
      <c r="FBF19" s="200" t="s">
        <v>5601</v>
      </c>
      <c r="FBG19" s="200" t="s">
        <v>5602</v>
      </c>
      <c r="FBH19" s="200" t="s">
        <v>5603</v>
      </c>
      <c r="FBI19" s="200" t="s">
        <v>5604</v>
      </c>
      <c r="FBJ19" s="200" t="s">
        <v>5605</v>
      </c>
      <c r="FBK19" s="200" t="s">
        <v>5606</v>
      </c>
      <c r="FBL19" s="200" t="s">
        <v>5607</v>
      </c>
      <c r="FBM19" s="200" t="s">
        <v>5608</v>
      </c>
      <c r="FBN19" s="200" t="s">
        <v>5609</v>
      </c>
      <c r="FBO19" s="200" t="s">
        <v>5610</v>
      </c>
      <c r="FBP19" s="200" t="s">
        <v>5611</v>
      </c>
      <c r="FBQ19" s="200" t="s">
        <v>5612</v>
      </c>
      <c r="FBR19" s="200" t="s">
        <v>5613</v>
      </c>
      <c r="FBS19" s="200" t="s">
        <v>5614</v>
      </c>
      <c r="FBT19" s="200" t="s">
        <v>5615</v>
      </c>
      <c r="FBU19" s="200" t="s">
        <v>5616</v>
      </c>
      <c r="FBV19" s="200" t="s">
        <v>5617</v>
      </c>
      <c r="FBW19" s="200" t="s">
        <v>5618</v>
      </c>
      <c r="FBX19" s="200" t="s">
        <v>5619</v>
      </c>
      <c r="FBY19" s="200" t="s">
        <v>5620</v>
      </c>
      <c r="FBZ19" s="200" t="s">
        <v>5621</v>
      </c>
      <c r="FCA19" s="200" t="s">
        <v>5622</v>
      </c>
      <c r="FCB19" s="200" t="s">
        <v>5623</v>
      </c>
      <c r="FCC19" s="200" t="s">
        <v>5624</v>
      </c>
      <c r="FCD19" s="200" t="s">
        <v>5625</v>
      </c>
      <c r="FCE19" s="200" t="s">
        <v>5626</v>
      </c>
      <c r="FCF19" s="200" t="s">
        <v>5627</v>
      </c>
      <c r="FCG19" s="200" t="s">
        <v>5628</v>
      </c>
      <c r="FCH19" s="200" t="s">
        <v>5629</v>
      </c>
      <c r="FCI19" s="200" t="s">
        <v>5630</v>
      </c>
      <c r="FCJ19" s="200" t="s">
        <v>5631</v>
      </c>
      <c r="FCK19" s="200" t="s">
        <v>5632</v>
      </c>
      <c r="FCL19" s="200" t="s">
        <v>5633</v>
      </c>
      <c r="FCM19" s="200" t="s">
        <v>5634</v>
      </c>
      <c r="FCN19" s="200" t="s">
        <v>5635</v>
      </c>
      <c r="FCO19" s="200" t="s">
        <v>5636</v>
      </c>
      <c r="FCP19" s="200" t="s">
        <v>5637</v>
      </c>
      <c r="FCQ19" s="200" t="s">
        <v>5638</v>
      </c>
      <c r="FCR19" s="200" t="s">
        <v>5639</v>
      </c>
      <c r="FCS19" s="200" t="s">
        <v>5640</v>
      </c>
      <c r="FCT19" s="200" t="s">
        <v>5641</v>
      </c>
      <c r="FCU19" s="200" t="s">
        <v>5642</v>
      </c>
      <c r="FCV19" s="200" t="s">
        <v>5643</v>
      </c>
      <c r="FCW19" s="200" t="s">
        <v>5644</v>
      </c>
      <c r="FCX19" s="200" t="s">
        <v>5645</v>
      </c>
      <c r="FCY19" s="200" t="s">
        <v>5646</v>
      </c>
      <c r="FCZ19" s="200" t="s">
        <v>5647</v>
      </c>
      <c r="FDA19" s="200" t="s">
        <v>5648</v>
      </c>
      <c r="FDB19" s="200" t="s">
        <v>5649</v>
      </c>
      <c r="FDC19" s="200" t="s">
        <v>5650</v>
      </c>
      <c r="FDD19" s="200" t="s">
        <v>5651</v>
      </c>
      <c r="FDE19" s="200" t="s">
        <v>5652</v>
      </c>
      <c r="FDF19" s="200" t="s">
        <v>5653</v>
      </c>
      <c r="FDG19" s="200" t="s">
        <v>5654</v>
      </c>
      <c r="FDH19" s="200" t="s">
        <v>5655</v>
      </c>
      <c r="FDI19" s="200" t="s">
        <v>5656</v>
      </c>
      <c r="FDJ19" s="200" t="s">
        <v>5657</v>
      </c>
      <c r="FDK19" s="200" t="s">
        <v>5658</v>
      </c>
      <c r="FDL19" s="200" t="s">
        <v>5659</v>
      </c>
      <c r="FDM19" s="200" t="s">
        <v>5660</v>
      </c>
      <c r="FDN19" s="200" t="s">
        <v>5661</v>
      </c>
      <c r="FDO19" s="200" t="s">
        <v>5662</v>
      </c>
      <c r="FDP19" s="200" t="s">
        <v>5663</v>
      </c>
      <c r="FDQ19" s="200" t="s">
        <v>5664</v>
      </c>
      <c r="FDR19" s="200" t="s">
        <v>5665</v>
      </c>
      <c r="FDS19" s="200" t="s">
        <v>5666</v>
      </c>
      <c r="FDT19" s="200" t="s">
        <v>5667</v>
      </c>
      <c r="FDU19" s="200" t="s">
        <v>5668</v>
      </c>
      <c r="FDV19" s="200" t="s">
        <v>5669</v>
      </c>
      <c r="FDW19" s="200" t="s">
        <v>5670</v>
      </c>
      <c r="FDX19" s="200" t="s">
        <v>5671</v>
      </c>
      <c r="FDY19" s="200" t="s">
        <v>5672</v>
      </c>
      <c r="FDZ19" s="200" t="s">
        <v>5673</v>
      </c>
      <c r="FEA19" s="200" t="s">
        <v>5674</v>
      </c>
      <c r="FEB19" s="200" t="s">
        <v>5675</v>
      </c>
      <c r="FEC19" s="200" t="s">
        <v>5676</v>
      </c>
      <c r="FED19" s="200" t="s">
        <v>5677</v>
      </c>
      <c r="FEE19" s="200" t="s">
        <v>5678</v>
      </c>
      <c r="FEF19" s="200" t="s">
        <v>5679</v>
      </c>
      <c r="FEG19" s="200" t="s">
        <v>5680</v>
      </c>
      <c r="FEH19" s="200" t="s">
        <v>5681</v>
      </c>
      <c r="FEI19" s="200" t="s">
        <v>5682</v>
      </c>
      <c r="FEJ19" s="200" t="s">
        <v>5683</v>
      </c>
      <c r="FEK19" s="200" t="s">
        <v>5684</v>
      </c>
      <c r="FEL19" s="200" t="s">
        <v>5685</v>
      </c>
      <c r="FEM19" s="200" t="s">
        <v>5686</v>
      </c>
      <c r="FEN19" s="200" t="s">
        <v>5687</v>
      </c>
      <c r="FEO19" s="200" t="s">
        <v>5688</v>
      </c>
      <c r="FEP19" s="200" t="s">
        <v>5689</v>
      </c>
      <c r="FEQ19" s="200" t="s">
        <v>5690</v>
      </c>
      <c r="FER19" s="200" t="s">
        <v>5691</v>
      </c>
      <c r="FES19" s="200" t="s">
        <v>5692</v>
      </c>
      <c r="FET19" s="200" t="s">
        <v>5693</v>
      </c>
      <c r="FEU19" s="200" t="s">
        <v>5694</v>
      </c>
      <c r="FEV19" s="200" t="s">
        <v>5695</v>
      </c>
      <c r="FEW19" s="200" t="s">
        <v>5696</v>
      </c>
      <c r="FEX19" s="200" t="s">
        <v>5697</v>
      </c>
      <c r="FEY19" s="200" t="s">
        <v>5698</v>
      </c>
      <c r="FEZ19" s="200" t="s">
        <v>5699</v>
      </c>
      <c r="FFA19" s="200" t="s">
        <v>5700</v>
      </c>
      <c r="FFB19" s="200" t="s">
        <v>5701</v>
      </c>
      <c r="FFC19" s="200" t="s">
        <v>5702</v>
      </c>
      <c r="FFD19" s="200" t="s">
        <v>5703</v>
      </c>
      <c r="FFE19" s="200" t="s">
        <v>5704</v>
      </c>
      <c r="FFF19" s="200" t="s">
        <v>5705</v>
      </c>
      <c r="FFG19" s="200" t="s">
        <v>5706</v>
      </c>
      <c r="FFH19" s="200" t="s">
        <v>5707</v>
      </c>
      <c r="FFI19" s="200" t="s">
        <v>5708</v>
      </c>
      <c r="FFJ19" s="200" t="s">
        <v>5709</v>
      </c>
      <c r="FFK19" s="200" t="s">
        <v>5710</v>
      </c>
      <c r="FFL19" s="200" t="s">
        <v>5711</v>
      </c>
      <c r="FFM19" s="200" t="s">
        <v>5712</v>
      </c>
      <c r="FFN19" s="200" t="s">
        <v>5713</v>
      </c>
      <c r="FFO19" s="200" t="s">
        <v>5714</v>
      </c>
      <c r="FFP19" s="200" t="s">
        <v>5715</v>
      </c>
      <c r="FFQ19" s="200" t="s">
        <v>5716</v>
      </c>
      <c r="FFR19" s="200" t="s">
        <v>5717</v>
      </c>
      <c r="FFS19" s="200" t="s">
        <v>5718</v>
      </c>
      <c r="FFT19" s="200" t="s">
        <v>5719</v>
      </c>
      <c r="FFU19" s="200" t="s">
        <v>5720</v>
      </c>
      <c r="FFV19" s="200" t="s">
        <v>5721</v>
      </c>
      <c r="FFW19" s="200" t="s">
        <v>5722</v>
      </c>
      <c r="FFX19" s="200" t="s">
        <v>5723</v>
      </c>
      <c r="FFY19" s="200" t="s">
        <v>5724</v>
      </c>
      <c r="FFZ19" s="200" t="s">
        <v>5725</v>
      </c>
      <c r="FGA19" s="200" t="s">
        <v>5726</v>
      </c>
      <c r="FGB19" s="200" t="s">
        <v>5727</v>
      </c>
      <c r="FGC19" s="200" t="s">
        <v>5728</v>
      </c>
      <c r="FGD19" s="200" t="s">
        <v>5729</v>
      </c>
      <c r="FGE19" s="200" t="s">
        <v>5730</v>
      </c>
      <c r="FGF19" s="200" t="s">
        <v>5731</v>
      </c>
      <c r="FGG19" s="200" t="s">
        <v>5732</v>
      </c>
      <c r="FGH19" s="200" t="s">
        <v>5733</v>
      </c>
      <c r="FGI19" s="200" t="s">
        <v>5734</v>
      </c>
      <c r="FGJ19" s="200" t="s">
        <v>5735</v>
      </c>
      <c r="FGK19" s="200" t="s">
        <v>5736</v>
      </c>
      <c r="FGL19" s="200" t="s">
        <v>5737</v>
      </c>
      <c r="FGM19" s="200" t="s">
        <v>5738</v>
      </c>
      <c r="FGN19" s="200" t="s">
        <v>5739</v>
      </c>
      <c r="FGO19" s="200" t="s">
        <v>5740</v>
      </c>
      <c r="FGP19" s="200" t="s">
        <v>5741</v>
      </c>
      <c r="FGQ19" s="200" t="s">
        <v>5742</v>
      </c>
      <c r="FGR19" s="200" t="s">
        <v>5743</v>
      </c>
      <c r="FGS19" s="200" t="s">
        <v>5744</v>
      </c>
      <c r="FGT19" s="200" t="s">
        <v>5745</v>
      </c>
      <c r="FGU19" s="200" t="s">
        <v>5746</v>
      </c>
      <c r="FGV19" s="200" t="s">
        <v>5747</v>
      </c>
      <c r="FGW19" s="200" t="s">
        <v>5748</v>
      </c>
      <c r="FGX19" s="200" t="s">
        <v>5749</v>
      </c>
      <c r="FGY19" s="200" t="s">
        <v>5750</v>
      </c>
      <c r="FGZ19" s="200" t="s">
        <v>5751</v>
      </c>
      <c r="FHA19" s="200" t="s">
        <v>5752</v>
      </c>
      <c r="FHB19" s="200" t="s">
        <v>5753</v>
      </c>
      <c r="FHC19" s="200" t="s">
        <v>5754</v>
      </c>
      <c r="FHD19" s="200" t="s">
        <v>5755</v>
      </c>
      <c r="FHE19" s="200" t="s">
        <v>5756</v>
      </c>
      <c r="FHF19" s="200" t="s">
        <v>5757</v>
      </c>
      <c r="FHG19" s="200" t="s">
        <v>5758</v>
      </c>
      <c r="FHH19" s="200" t="s">
        <v>5759</v>
      </c>
      <c r="FHI19" s="200" t="s">
        <v>5760</v>
      </c>
      <c r="FHJ19" s="200" t="s">
        <v>5761</v>
      </c>
      <c r="FHK19" s="200" t="s">
        <v>5762</v>
      </c>
      <c r="FHL19" s="200" t="s">
        <v>5763</v>
      </c>
      <c r="FHM19" s="200" t="s">
        <v>5764</v>
      </c>
      <c r="FHN19" s="200" t="s">
        <v>5765</v>
      </c>
      <c r="FHO19" s="200" t="s">
        <v>5766</v>
      </c>
      <c r="FHP19" s="200" t="s">
        <v>5767</v>
      </c>
      <c r="FHQ19" s="200" t="s">
        <v>5768</v>
      </c>
      <c r="FHR19" s="200" t="s">
        <v>5769</v>
      </c>
      <c r="FHS19" s="200" t="s">
        <v>5770</v>
      </c>
      <c r="FHT19" s="200" t="s">
        <v>5771</v>
      </c>
      <c r="FHU19" s="200" t="s">
        <v>5772</v>
      </c>
      <c r="FHV19" s="200" t="s">
        <v>5773</v>
      </c>
      <c r="FHW19" s="200" t="s">
        <v>5774</v>
      </c>
      <c r="FHX19" s="200" t="s">
        <v>5775</v>
      </c>
      <c r="FHY19" s="200" t="s">
        <v>5776</v>
      </c>
      <c r="FHZ19" s="200" t="s">
        <v>5777</v>
      </c>
      <c r="FIA19" s="200" t="s">
        <v>5778</v>
      </c>
      <c r="FIB19" s="200" t="s">
        <v>5779</v>
      </c>
      <c r="FIC19" s="200" t="s">
        <v>5780</v>
      </c>
      <c r="FID19" s="200" t="s">
        <v>5781</v>
      </c>
      <c r="FIE19" s="200" t="s">
        <v>5782</v>
      </c>
      <c r="FIF19" s="200" t="s">
        <v>5783</v>
      </c>
      <c r="FIG19" s="200" t="s">
        <v>5784</v>
      </c>
      <c r="FIH19" s="200" t="s">
        <v>5785</v>
      </c>
      <c r="FII19" s="200" t="s">
        <v>5786</v>
      </c>
      <c r="FIJ19" s="200" t="s">
        <v>5787</v>
      </c>
      <c r="FIK19" s="200" t="s">
        <v>5788</v>
      </c>
      <c r="FIL19" s="200" t="s">
        <v>5789</v>
      </c>
      <c r="FIM19" s="200" t="s">
        <v>5790</v>
      </c>
      <c r="FIN19" s="200" t="s">
        <v>5791</v>
      </c>
      <c r="FIO19" s="200" t="s">
        <v>5792</v>
      </c>
      <c r="FIP19" s="200" t="s">
        <v>5793</v>
      </c>
      <c r="FIQ19" s="200" t="s">
        <v>5794</v>
      </c>
      <c r="FIR19" s="200" t="s">
        <v>5795</v>
      </c>
      <c r="FIS19" s="200" t="s">
        <v>5796</v>
      </c>
      <c r="FIT19" s="200" t="s">
        <v>5797</v>
      </c>
      <c r="FIU19" s="200" t="s">
        <v>5798</v>
      </c>
      <c r="FIV19" s="200" t="s">
        <v>5799</v>
      </c>
      <c r="FIW19" s="200" t="s">
        <v>5800</v>
      </c>
      <c r="FIX19" s="200" t="s">
        <v>5801</v>
      </c>
      <c r="FIY19" s="200" t="s">
        <v>5802</v>
      </c>
      <c r="FIZ19" s="200" t="s">
        <v>5803</v>
      </c>
      <c r="FJA19" s="200" t="s">
        <v>5804</v>
      </c>
      <c r="FJB19" s="200" t="s">
        <v>5805</v>
      </c>
      <c r="FJC19" s="200" t="s">
        <v>5806</v>
      </c>
      <c r="FJD19" s="200" t="s">
        <v>5807</v>
      </c>
      <c r="FJE19" s="200" t="s">
        <v>5808</v>
      </c>
      <c r="FJF19" s="200" t="s">
        <v>5809</v>
      </c>
      <c r="FJG19" s="200" t="s">
        <v>5810</v>
      </c>
      <c r="FJH19" s="200" t="s">
        <v>5811</v>
      </c>
      <c r="FJI19" s="200" t="s">
        <v>5812</v>
      </c>
      <c r="FJJ19" s="200" t="s">
        <v>5813</v>
      </c>
      <c r="FJK19" s="200" t="s">
        <v>5814</v>
      </c>
      <c r="FJL19" s="200" t="s">
        <v>5815</v>
      </c>
      <c r="FJM19" s="200" t="s">
        <v>5816</v>
      </c>
      <c r="FJN19" s="200" t="s">
        <v>5817</v>
      </c>
      <c r="FJO19" s="200" t="s">
        <v>5818</v>
      </c>
      <c r="FJP19" s="200" t="s">
        <v>5819</v>
      </c>
      <c r="FJQ19" s="200" t="s">
        <v>5820</v>
      </c>
      <c r="FJR19" s="200" t="s">
        <v>5821</v>
      </c>
      <c r="FJS19" s="200" t="s">
        <v>5822</v>
      </c>
      <c r="FJT19" s="200" t="s">
        <v>5823</v>
      </c>
      <c r="FJU19" s="200" t="s">
        <v>5824</v>
      </c>
      <c r="FJV19" s="200" t="s">
        <v>5825</v>
      </c>
      <c r="FJW19" s="200" t="s">
        <v>5826</v>
      </c>
      <c r="FJX19" s="200" t="s">
        <v>5827</v>
      </c>
      <c r="FJY19" s="200" t="s">
        <v>5828</v>
      </c>
      <c r="FJZ19" s="200" t="s">
        <v>5829</v>
      </c>
      <c r="FKA19" s="200" t="s">
        <v>5830</v>
      </c>
      <c r="FKB19" s="200" t="s">
        <v>5831</v>
      </c>
      <c r="FKC19" s="200" t="s">
        <v>5832</v>
      </c>
      <c r="FKD19" s="200" t="s">
        <v>5833</v>
      </c>
      <c r="FKE19" s="200" t="s">
        <v>5834</v>
      </c>
      <c r="FKF19" s="200" t="s">
        <v>5835</v>
      </c>
      <c r="FKG19" s="200" t="s">
        <v>5836</v>
      </c>
      <c r="FKH19" s="200" t="s">
        <v>5837</v>
      </c>
      <c r="FKI19" s="200" t="s">
        <v>5838</v>
      </c>
      <c r="FKJ19" s="200" t="s">
        <v>5839</v>
      </c>
      <c r="FKK19" s="200" t="s">
        <v>5840</v>
      </c>
      <c r="FKL19" s="200" t="s">
        <v>5841</v>
      </c>
      <c r="FKM19" s="200" t="s">
        <v>5842</v>
      </c>
      <c r="FKN19" s="200" t="s">
        <v>5843</v>
      </c>
      <c r="FKO19" s="200" t="s">
        <v>5844</v>
      </c>
      <c r="FKP19" s="200" t="s">
        <v>5845</v>
      </c>
      <c r="FKQ19" s="200" t="s">
        <v>5846</v>
      </c>
      <c r="FKR19" s="200" t="s">
        <v>5847</v>
      </c>
      <c r="FKS19" s="200" t="s">
        <v>5848</v>
      </c>
      <c r="FKT19" s="200" t="s">
        <v>5849</v>
      </c>
      <c r="FKU19" s="200" t="s">
        <v>5850</v>
      </c>
      <c r="FKV19" s="200" t="s">
        <v>5851</v>
      </c>
      <c r="FKW19" s="200" t="s">
        <v>5852</v>
      </c>
      <c r="FKX19" s="200" t="s">
        <v>5853</v>
      </c>
      <c r="FKY19" s="200" t="s">
        <v>5854</v>
      </c>
      <c r="FKZ19" s="200" t="s">
        <v>5855</v>
      </c>
      <c r="FLA19" s="200" t="s">
        <v>5856</v>
      </c>
      <c r="FLB19" s="200" t="s">
        <v>5857</v>
      </c>
      <c r="FLC19" s="200" t="s">
        <v>5858</v>
      </c>
      <c r="FLD19" s="200" t="s">
        <v>5859</v>
      </c>
      <c r="FLE19" s="200" t="s">
        <v>5860</v>
      </c>
      <c r="FLF19" s="200" t="s">
        <v>5861</v>
      </c>
      <c r="FLG19" s="200" t="s">
        <v>5862</v>
      </c>
      <c r="FLH19" s="200" t="s">
        <v>5863</v>
      </c>
      <c r="FLI19" s="200" t="s">
        <v>5864</v>
      </c>
      <c r="FLJ19" s="200" t="s">
        <v>5865</v>
      </c>
      <c r="FLK19" s="200" t="s">
        <v>5866</v>
      </c>
      <c r="FLL19" s="200" t="s">
        <v>5867</v>
      </c>
      <c r="FLM19" s="200" t="s">
        <v>5868</v>
      </c>
      <c r="FLN19" s="200" t="s">
        <v>5869</v>
      </c>
      <c r="FLO19" s="200" t="s">
        <v>5870</v>
      </c>
      <c r="FLP19" s="200" t="s">
        <v>5871</v>
      </c>
      <c r="FLQ19" s="200" t="s">
        <v>5872</v>
      </c>
      <c r="FLR19" s="200" t="s">
        <v>5873</v>
      </c>
      <c r="FLS19" s="200" t="s">
        <v>5874</v>
      </c>
      <c r="FLT19" s="200" t="s">
        <v>5875</v>
      </c>
      <c r="FLU19" s="200" t="s">
        <v>5876</v>
      </c>
      <c r="FLV19" s="200" t="s">
        <v>5877</v>
      </c>
      <c r="FLW19" s="200" t="s">
        <v>5878</v>
      </c>
      <c r="FLX19" s="200" t="s">
        <v>5879</v>
      </c>
      <c r="FLY19" s="200" t="s">
        <v>5880</v>
      </c>
      <c r="FLZ19" s="200" t="s">
        <v>5881</v>
      </c>
      <c r="FMA19" s="200" t="s">
        <v>5882</v>
      </c>
      <c r="FMB19" s="200" t="s">
        <v>5883</v>
      </c>
      <c r="FMC19" s="200" t="s">
        <v>5884</v>
      </c>
      <c r="FMD19" s="200" t="s">
        <v>5885</v>
      </c>
      <c r="FME19" s="200" t="s">
        <v>5886</v>
      </c>
      <c r="FMF19" s="200" t="s">
        <v>5887</v>
      </c>
      <c r="FMG19" s="200" t="s">
        <v>5888</v>
      </c>
      <c r="FMH19" s="200" t="s">
        <v>5889</v>
      </c>
      <c r="FMI19" s="200" t="s">
        <v>5890</v>
      </c>
      <c r="FMJ19" s="200" t="s">
        <v>5891</v>
      </c>
      <c r="FMK19" s="200" t="s">
        <v>5892</v>
      </c>
      <c r="FML19" s="200" t="s">
        <v>5893</v>
      </c>
      <c r="FMM19" s="200" t="s">
        <v>5894</v>
      </c>
      <c r="FMN19" s="200" t="s">
        <v>5895</v>
      </c>
      <c r="FMO19" s="200" t="s">
        <v>5896</v>
      </c>
      <c r="FMP19" s="200" t="s">
        <v>5897</v>
      </c>
      <c r="FMQ19" s="200" t="s">
        <v>5898</v>
      </c>
      <c r="FMR19" s="200" t="s">
        <v>5899</v>
      </c>
      <c r="FMS19" s="200" t="s">
        <v>5900</v>
      </c>
      <c r="FMT19" s="200" t="s">
        <v>5901</v>
      </c>
      <c r="FMU19" s="200" t="s">
        <v>5902</v>
      </c>
      <c r="FMV19" s="200" t="s">
        <v>5903</v>
      </c>
      <c r="FMW19" s="200" t="s">
        <v>5904</v>
      </c>
      <c r="FMX19" s="200" t="s">
        <v>5905</v>
      </c>
      <c r="FMY19" s="200" t="s">
        <v>5906</v>
      </c>
      <c r="FMZ19" s="200" t="s">
        <v>5907</v>
      </c>
      <c r="FNA19" s="200" t="s">
        <v>5908</v>
      </c>
      <c r="FNB19" s="200" t="s">
        <v>5909</v>
      </c>
      <c r="FNC19" s="200" t="s">
        <v>5910</v>
      </c>
      <c r="FND19" s="200" t="s">
        <v>5911</v>
      </c>
      <c r="FNE19" s="200" t="s">
        <v>5912</v>
      </c>
      <c r="FNF19" s="200" t="s">
        <v>5913</v>
      </c>
      <c r="FNG19" s="200" t="s">
        <v>5914</v>
      </c>
      <c r="FNH19" s="200" t="s">
        <v>5915</v>
      </c>
      <c r="FNI19" s="200" t="s">
        <v>5916</v>
      </c>
      <c r="FNJ19" s="200" t="s">
        <v>5917</v>
      </c>
      <c r="FNK19" s="200" t="s">
        <v>5918</v>
      </c>
      <c r="FNL19" s="200" t="s">
        <v>5919</v>
      </c>
      <c r="FNM19" s="200" t="s">
        <v>5920</v>
      </c>
      <c r="FNN19" s="200" t="s">
        <v>5921</v>
      </c>
      <c r="FNO19" s="200" t="s">
        <v>5922</v>
      </c>
      <c r="FNP19" s="200" t="s">
        <v>5923</v>
      </c>
      <c r="FNQ19" s="200" t="s">
        <v>5924</v>
      </c>
      <c r="FNR19" s="200" t="s">
        <v>5925</v>
      </c>
      <c r="FNS19" s="200" t="s">
        <v>5926</v>
      </c>
      <c r="FNT19" s="200" t="s">
        <v>5927</v>
      </c>
      <c r="FNU19" s="200" t="s">
        <v>5928</v>
      </c>
      <c r="FNV19" s="200" t="s">
        <v>5929</v>
      </c>
      <c r="FNW19" s="200" t="s">
        <v>5930</v>
      </c>
      <c r="FNX19" s="200" t="s">
        <v>5931</v>
      </c>
      <c r="FNY19" s="200" t="s">
        <v>5932</v>
      </c>
      <c r="FNZ19" s="200" t="s">
        <v>5933</v>
      </c>
      <c r="FOA19" s="200" t="s">
        <v>5934</v>
      </c>
      <c r="FOB19" s="200" t="s">
        <v>5935</v>
      </c>
      <c r="FOC19" s="200" t="s">
        <v>5936</v>
      </c>
      <c r="FOD19" s="200" t="s">
        <v>5937</v>
      </c>
      <c r="FOE19" s="200" t="s">
        <v>5938</v>
      </c>
      <c r="FOF19" s="200" t="s">
        <v>5939</v>
      </c>
      <c r="FOG19" s="200" t="s">
        <v>5940</v>
      </c>
      <c r="FOH19" s="200" t="s">
        <v>5941</v>
      </c>
      <c r="FOI19" s="200" t="s">
        <v>5942</v>
      </c>
      <c r="FOJ19" s="200" t="s">
        <v>5943</v>
      </c>
      <c r="FOK19" s="200" t="s">
        <v>5944</v>
      </c>
      <c r="FOL19" s="200" t="s">
        <v>5945</v>
      </c>
      <c r="FOM19" s="200" t="s">
        <v>5946</v>
      </c>
      <c r="FON19" s="200" t="s">
        <v>5947</v>
      </c>
      <c r="FOO19" s="200" t="s">
        <v>5948</v>
      </c>
      <c r="FOP19" s="200" t="s">
        <v>5949</v>
      </c>
      <c r="FOQ19" s="200" t="s">
        <v>5950</v>
      </c>
      <c r="FOR19" s="200" t="s">
        <v>5951</v>
      </c>
      <c r="FOS19" s="200" t="s">
        <v>5952</v>
      </c>
      <c r="FOT19" s="200" t="s">
        <v>5953</v>
      </c>
      <c r="FOU19" s="200" t="s">
        <v>5954</v>
      </c>
      <c r="FOV19" s="200" t="s">
        <v>5955</v>
      </c>
      <c r="FOW19" s="200" t="s">
        <v>5956</v>
      </c>
      <c r="FOX19" s="200" t="s">
        <v>5957</v>
      </c>
      <c r="FOY19" s="200" t="s">
        <v>5958</v>
      </c>
      <c r="FOZ19" s="200" t="s">
        <v>5959</v>
      </c>
      <c r="FPA19" s="200" t="s">
        <v>5960</v>
      </c>
      <c r="FPB19" s="200" t="s">
        <v>5961</v>
      </c>
      <c r="FPC19" s="200" t="s">
        <v>5962</v>
      </c>
      <c r="FPD19" s="200" t="s">
        <v>5963</v>
      </c>
      <c r="FPE19" s="200" t="s">
        <v>5964</v>
      </c>
      <c r="FPF19" s="200" t="s">
        <v>5965</v>
      </c>
      <c r="FPG19" s="200" t="s">
        <v>5966</v>
      </c>
      <c r="FPH19" s="200" t="s">
        <v>5967</v>
      </c>
      <c r="FPI19" s="200" t="s">
        <v>5968</v>
      </c>
      <c r="FPJ19" s="200" t="s">
        <v>5969</v>
      </c>
      <c r="FPK19" s="200" t="s">
        <v>5970</v>
      </c>
      <c r="FPL19" s="200" t="s">
        <v>5971</v>
      </c>
      <c r="FPM19" s="200" t="s">
        <v>5972</v>
      </c>
      <c r="FPN19" s="200" t="s">
        <v>5973</v>
      </c>
      <c r="FPO19" s="200" t="s">
        <v>5974</v>
      </c>
      <c r="FPP19" s="200" t="s">
        <v>5975</v>
      </c>
      <c r="FPQ19" s="200" t="s">
        <v>5976</v>
      </c>
      <c r="FPR19" s="200" t="s">
        <v>5977</v>
      </c>
      <c r="FPS19" s="200" t="s">
        <v>5978</v>
      </c>
      <c r="FPT19" s="200" t="s">
        <v>5979</v>
      </c>
      <c r="FPU19" s="200" t="s">
        <v>5980</v>
      </c>
      <c r="FPV19" s="200" t="s">
        <v>5981</v>
      </c>
      <c r="FPW19" s="200" t="s">
        <v>5982</v>
      </c>
      <c r="FPX19" s="200" t="s">
        <v>5983</v>
      </c>
      <c r="FPY19" s="200" t="s">
        <v>5984</v>
      </c>
      <c r="FPZ19" s="200" t="s">
        <v>5985</v>
      </c>
      <c r="FQA19" s="200" t="s">
        <v>5986</v>
      </c>
      <c r="FQB19" s="200" t="s">
        <v>5987</v>
      </c>
      <c r="FQC19" s="200" t="s">
        <v>5988</v>
      </c>
      <c r="FQD19" s="200" t="s">
        <v>5989</v>
      </c>
      <c r="FQE19" s="200" t="s">
        <v>5990</v>
      </c>
      <c r="FQF19" s="200" t="s">
        <v>5991</v>
      </c>
      <c r="FQG19" s="200" t="s">
        <v>5992</v>
      </c>
      <c r="FQH19" s="200" t="s">
        <v>5993</v>
      </c>
      <c r="FQI19" s="200" t="s">
        <v>5994</v>
      </c>
      <c r="FQJ19" s="200" t="s">
        <v>5995</v>
      </c>
      <c r="FQK19" s="200" t="s">
        <v>5996</v>
      </c>
      <c r="FQL19" s="200" t="s">
        <v>5997</v>
      </c>
      <c r="FQM19" s="200" t="s">
        <v>5998</v>
      </c>
      <c r="FQN19" s="200" t="s">
        <v>5999</v>
      </c>
      <c r="FQO19" s="200" t="s">
        <v>6000</v>
      </c>
      <c r="FQP19" s="200" t="s">
        <v>6001</v>
      </c>
      <c r="FQQ19" s="200" t="s">
        <v>6002</v>
      </c>
      <c r="FQR19" s="200" t="s">
        <v>6003</v>
      </c>
      <c r="FQS19" s="200" t="s">
        <v>6004</v>
      </c>
      <c r="FQT19" s="200" t="s">
        <v>6005</v>
      </c>
      <c r="FQU19" s="200" t="s">
        <v>6006</v>
      </c>
      <c r="FQV19" s="200" t="s">
        <v>6007</v>
      </c>
      <c r="FQW19" s="200" t="s">
        <v>6008</v>
      </c>
      <c r="FQX19" s="200" t="s">
        <v>6009</v>
      </c>
      <c r="FQY19" s="200" t="s">
        <v>6010</v>
      </c>
      <c r="FQZ19" s="200" t="s">
        <v>6011</v>
      </c>
      <c r="FRA19" s="200" t="s">
        <v>6012</v>
      </c>
      <c r="FRB19" s="200" t="s">
        <v>6013</v>
      </c>
      <c r="FRC19" s="200" t="s">
        <v>6014</v>
      </c>
      <c r="FRD19" s="200" t="s">
        <v>6015</v>
      </c>
      <c r="FRE19" s="200" t="s">
        <v>6016</v>
      </c>
      <c r="FRF19" s="200" t="s">
        <v>6017</v>
      </c>
      <c r="FRG19" s="200" t="s">
        <v>6018</v>
      </c>
      <c r="FRH19" s="200" t="s">
        <v>6019</v>
      </c>
      <c r="FRI19" s="200" t="s">
        <v>6020</v>
      </c>
      <c r="FRJ19" s="200" t="s">
        <v>6021</v>
      </c>
      <c r="FRK19" s="200" t="s">
        <v>6022</v>
      </c>
      <c r="FRL19" s="200" t="s">
        <v>6023</v>
      </c>
      <c r="FRM19" s="200" t="s">
        <v>6024</v>
      </c>
      <c r="FRN19" s="200" t="s">
        <v>6025</v>
      </c>
      <c r="FRO19" s="200" t="s">
        <v>6026</v>
      </c>
      <c r="FRP19" s="200" t="s">
        <v>6027</v>
      </c>
      <c r="FRQ19" s="200" t="s">
        <v>6028</v>
      </c>
      <c r="FRR19" s="200" t="s">
        <v>6029</v>
      </c>
      <c r="FRS19" s="200" t="s">
        <v>6030</v>
      </c>
      <c r="FRT19" s="200" t="s">
        <v>6031</v>
      </c>
      <c r="FRU19" s="200" t="s">
        <v>6032</v>
      </c>
      <c r="FRV19" s="200" t="s">
        <v>6033</v>
      </c>
      <c r="FRW19" s="200" t="s">
        <v>6034</v>
      </c>
      <c r="FRX19" s="200" t="s">
        <v>6035</v>
      </c>
      <c r="FRY19" s="200" t="s">
        <v>6036</v>
      </c>
      <c r="FRZ19" s="200" t="s">
        <v>6037</v>
      </c>
      <c r="FSA19" s="200" t="s">
        <v>6038</v>
      </c>
      <c r="FSB19" s="200" t="s">
        <v>6039</v>
      </c>
      <c r="FSC19" s="200" t="s">
        <v>6040</v>
      </c>
      <c r="FSD19" s="200" t="s">
        <v>6041</v>
      </c>
      <c r="FSE19" s="200" t="s">
        <v>6042</v>
      </c>
      <c r="FSF19" s="200" t="s">
        <v>6043</v>
      </c>
      <c r="FSG19" s="200" t="s">
        <v>6044</v>
      </c>
      <c r="FSH19" s="200" t="s">
        <v>6045</v>
      </c>
      <c r="FSI19" s="200" t="s">
        <v>6046</v>
      </c>
      <c r="FSJ19" s="200" t="s">
        <v>6047</v>
      </c>
      <c r="FSK19" s="200" t="s">
        <v>6048</v>
      </c>
      <c r="FSL19" s="200" t="s">
        <v>6049</v>
      </c>
      <c r="FSM19" s="200" t="s">
        <v>6050</v>
      </c>
      <c r="FSN19" s="200" t="s">
        <v>6051</v>
      </c>
      <c r="FSO19" s="200" t="s">
        <v>6052</v>
      </c>
      <c r="FSP19" s="200" t="s">
        <v>6053</v>
      </c>
      <c r="FSQ19" s="200" t="s">
        <v>6054</v>
      </c>
      <c r="FSR19" s="200" t="s">
        <v>6055</v>
      </c>
      <c r="FSS19" s="200" t="s">
        <v>6056</v>
      </c>
      <c r="FST19" s="200" t="s">
        <v>6057</v>
      </c>
      <c r="FSU19" s="200" t="s">
        <v>6058</v>
      </c>
      <c r="FSV19" s="200" t="s">
        <v>6059</v>
      </c>
      <c r="FSW19" s="200" t="s">
        <v>6060</v>
      </c>
      <c r="FSX19" s="200" t="s">
        <v>6061</v>
      </c>
      <c r="FSY19" s="200" t="s">
        <v>6062</v>
      </c>
      <c r="FSZ19" s="200" t="s">
        <v>6063</v>
      </c>
      <c r="FTA19" s="200" t="s">
        <v>6064</v>
      </c>
      <c r="FTB19" s="200" t="s">
        <v>6065</v>
      </c>
      <c r="FTC19" s="200" t="s">
        <v>6066</v>
      </c>
      <c r="FTD19" s="200" t="s">
        <v>6067</v>
      </c>
      <c r="FTE19" s="200" t="s">
        <v>6068</v>
      </c>
      <c r="FTF19" s="200" t="s">
        <v>6069</v>
      </c>
      <c r="FTG19" s="200" t="s">
        <v>6070</v>
      </c>
      <c r="FTH19" s="200" t="s">
        <v>6071</v>
      </c>
      <c r="FTI19" s="200" t="s">
        <v>6072</v>
      </c>
      <c r="FTJ19" s="200" t="s">
        <v>6073</v>
      </c>
      <c r="FTK19" s="200" t="s">
        <v>6074</v>
      </c>
      <c r="FTL19" s="200" t="s">
        <v>6075</v>
      </c>
      <c r="FTM19" s="200" t="s">
        <v>6076</v>
      </c>
      <c r="FTN19" s="200" t="s">
        <v>6077</v>
      </c>
      <c r="FTO19" s="200" t="s">
        <v>6078</v>
      </c>
      <c r="FTP19" s="200" t="s">
        <v>6079</v>
      </c>
      <c r="FTQ19" s="200" t="s">
        <v>6080</v>
      </c>
      <c r="FTR19" s="200" t="s">
        <v>6081</v>
      </c>
      <c r="FTS19" s="200" t="s">
        <v>6082</v>
      </c>
      <c r="FTT19" s="200" t="s">
        <v>6083</v>
      </c>
      <c r="FTU19" s="200" t="s">
        <v>6084</v>
      </c>
      <c r="FTV19" s="200" t="s">
        <v>6085</v>
      </c>
      <c r="FTW19" s="200" t="s">
        <v>6086</v>
      </c>
      <c r="FTX19" s="200" t="s">
        <v>6087</v>
      </c>
      <c r="FTY19" s="200" t="s">
        <v>6088</v>
      </c>
      <c r="FTZ19" s="200" t="s">
        <v>6089</v>
      </c>
      <c r="FUA19" s="200" t="s">
        <v>6090</v>
      </c>
      <c r="FUB19" s="200" t="s">
        <v>6091</v>
      </c>
      <c r="FUC19" s="200" t="s">
        <v>6092</v>
      </c>
      <c r="FUD19" s="200" t="s">
        <v>6093</v>
      </c>
      <c r="FUE19" s="200" t="s">
        <v>6094</v>
      </c>
      <c r="FUF19" s="200" t="s">
        <v>6095</v>
      </c>
      <c r="FUG19" s="200" t="s">
        <v>6096</v>
      </c>
      <c r="FUH19" s="200" t="s">
        <v>6097</v>
      </c>
      <c r="FUI19" s="200" t="s">
        <v>6098</v>
      </c>
      <c r="FUJ19" s="200" t="s">
        <v>6099</v>
      </c>
      <c r="FUK19" s="200" t="s">
        <v>6100</v>
      </c>
      <c r="FUL19" s="200" t="s">
        <v>6101</v>
      </c>
      <c r="FUM19" s="200" t="s">
        <v>6102</v>
      </c>
      <c r="FUN19" s="200" t="s">
        <v>6103</v>
      </c>
      <c r="FUO19" s="200" t="s">
        <v>6104</v>
      </c>
      <c r="FUP19" s="200" t="s">
        <v>6105</v>
      </c>
      <c r="FUQ19" s="200" t="s">
        <v>6106</v>
      </c>
      <c r="FUR19" s="200" t="s">
        <v>6107</v>
      </c>
      <c r="FUS19" s="200" t="s">
        <v>6108</v>
      </c>
      <c r="FUT19" s="200" t="s">
        <v>6109</v>
      </c>
      <c r="FUU19" s="200" t="s">
        <v>6110</v>
      </c>
      <c r="FUV19" s="200" t="s">
        <v>6111</v>
      </c>
      <c r="FUW19" s="200" t="s">
        <v>6112</v>
      </c>
      <c r="FUX19" s="200" t="s">
        <v>6113</v>
      </c>
      <c r="FUY19" s="200" t="s">
        <v>6114</v>
      </c>
      <c r="FUZ19" s="200" t="s">
        <v>6115</v>
      </c>
      <c r="FVA19" s="200" t="s">
        <v>6116</v>
      </c>
      <c r="FVB19" s="200" t="s">
        <v>6117</v>
      </c>
      <c r="FVC19" s="200" t="s">
        <v>6118</v>
      </c>
      <c r="FVD19" s="200" t="s">
        <v>6119</v>
      </c>
      <c r="FVE19" s="200" t="s">
        <v>6120</v>
      </c>
      <c r="FVF19" s="200" t="s">
        <v>6121</v>
      </c>
      <c r="FVG19" s="200" t="s">
        <v>6122</v>
      </c>
      <c r="FVH19" s="200" t="s">
        <v>6123</v>
      </c>
      <c r="FVI19" s="200" t="s">
        <v>6124</v>
      </c>
      <c r="FVJ19" s="200" t="s">
        <v>6125</v>
      </c>
      <c r="FVK19" s="200" t="s">
        <v>6126</v>
      </c>
      <c r="FVL19" s="200" t="s">
        <v>6127</v>
      </c>
      <c r="FVM19" s="200" t="s">
        <v>6128</v>
      </c>
      <c r="FVN19" s="200" t="s">
        <v>6129</v>
      </c>
      <c r="FVO19" s="200" t="s">
        <v>6130</v>
      </c>
      <c r="FVP19" s="200" t="s">
        <v>6131</v>
      </c>
      <c r="FVQ19" s="200" t="s">
        <v>6132</v>
      </c>
      <c r="FVR19" s="200" t="s">
        <v>6133</v>
      </c>
      <c r="FVS19" s="200" t="s">
        <v>6134</v>
      </c>
      <c r="FVT19" s="200" t="s">
        <v>6135</v>
      </c>
      <c r="FVU19" s="200" t="s">
        <v>6136</v>
      </c>
      <c r="FVV19" s="200" t="s">
        <v>6137</v>
      </c>
      <c r="FVW19" s="200" t="s">
        <v>6138</v>
      </c>
      <c r="FVX19" s="200" t="s">
        <v>6139</v>
      </c>
      <c r="FVY19" s="200" t="s">
        <v>6140</v>
      </c>
      <c r="FVZ19" s="200" t="s">
        <v>6141</v>
      </c>
      <c r="FWA19" s="200" t="s">
        <v>6142</v>
      </c>
      <c r="FWB19" s="200" t="s">
        <v>6143</v>
      </c>
      <c r="FWC19" s="200" t="s">
        <v>6144</v>
      </c>
      <c r="FWD19" s="200" t="s">
        <v>6145</v>
      </c>
      <c r="FWE19" s="200" t="s">
        <v>6146</v>
      </c>
      <c r="FWF19" s="200" t="s">
        <v>6147</v>
      </c>
      <c r="FWG19" s="200" t="s">
        <v>6148</v>
      </c>
      <c r="FWH19" s="200" t="s">
        <v>6149</v>
      </c>
      <c r="FWI19" s="200" t="s">
        <v>6150</v>
      </c>
      <c r="FWJ19" s="200" t="s">
        <v>6151</v>
      </c>
      <c r="FWK19" s="200" t="s">
        <v>6152</v>
      </c>
      <c r="FWL19" s="200" t="s">
        <v>6153</v>
      </c>
      <c r="FWM19" s="200" t="s">
        <v>6154</v>
      </c>
      <c r="FWN19" s="200" t="s">
        <v>6155</v>
      </c>
      <c r="FWO19" s="200" t="s">
        <v>6156</v>
      </c>
      <c r="FWP19" s="200" t="s">
        <v>6157</v>
      </c>
      <c r="FWQ19" s="200" t="s">
        <v>6158</v>
      </c>
      <c r="FWR19" s="200" t="s">
        <v>6159</v>
      </c>
      <c r="FWS19" s="200" t="s">
        <v>6160</v>
      </c>
      <c r="FWT19" s="200" t="s">
        <v>6161</v>
      </c>
      <c r="FWU19" s="200" t="s">
        <v>6162</v>
      </c>
      <c r="FWV19" s="200" t="s">
        <v>6163</v>
      </c>
      <c r="FWW19" s="200" t="s">
        <v>6164</v>
      </c>
      <c r="FWX19" s="200" t="s">
        <v>6165</v>
      </c>
      <c r="FWY19" s="200" t="s">
        <v>6166</v>
      </c>
      <c r="FWZ19" s="200" t="s">
        <v>6167</v>
      </c>
      <c r="FXA19" s="200" t="s">
        <v>6168</v>
      </c>
      <c r="FXB19" s="200" t="s">
        <v>6169</v>
      </c>
      <c r="FXC19" s="200" t="s">
        <v>6170</v>
      </c>
      <c r="FXD19" s="200" t="s">
        <v>6171</v>
      </c>
      <c r="FXE19" s="200" t="s">
        <v>6172</v>
      </c>
      <c r="FXF19" s="200" t="s">
        <v>6173</v>
      </c>
      <c r="FXG19" s="200" t="s">
        <v>6174</v>
      </c>
      <c r="FXH19" s="200" t="s">
        <v>6175</v>
      </c>
      <c r="FXI19" s="200" t="s">
        <v>6176</v>
      </c>
      <c r="FXJ19" s="200" t="s">
        <v>6177</v>
      </c>
      <c r="FXK19" s="200" t="s">
        <v>6178</v>
      </c>
      <c r="FXL19" s="200" t="s">
        <v>6179</v>
      </c>
      <c r="FXM19" s="200" t="s">
        <v>6180</v>
      </c>
      <c r="FXN19" s="200" t="s">
        <v>6181</v>
      </c>
      <c r="FXO19" s="200" t="s">
        <v>6182</v>
      </c>
      <c r="FXP19" s="200" t="s">
        <v>6183</v>
      </c>
      <c r="FXQ19" s="200" t="s">
        <v>6184</v>
      </c>
      <c r="FXR19" s="200" t="s">
        <v>6185</v>
      </c>
      <c r="FXS19" s="200" t="s">
        <v>6186</v>
      </c>
      <c r="FXT19" s="200" t="s">
        <v>6187</v>
      </c>
      <c r="FXU19" s="200" t="s">
        <v>6188</v>
      </c>
      <c r="FXV19" s="200" t="s">
        <v>6189</v>
      </c>
      <c r="FXW19" s="200" t="s">
        <v>6190</v>
      </c>
      <c r="FXX19" s="200" t="s">
        <v>6191</v>
      </c>
      <c r="FXY19" s="200" t="s">
        <v>6192</v>
      </c>
      <c r="FXZ19" s="200" t="s">
        <v>6193</v>
      </c>
      <c r="FYA19" s="200" t="s">
        <v>6194</v>
      </c>
      <c r="FYB19" s="200" t="s">
        <v>6195</v>
      </c>
      <c r="FYC19" s="200" t="s">
        <v>6196</v>
      </c>
      <c r="FYD19" s="200" t="s">
        <v>6197</v>
      </c>
      <c r="FYE19" s="200" t="s">
        <v>6198</v>
      </c>
      <c r="FYF19" s="200" t="s">
        <v>6199</v>
      </c>
      <c r="FYG19" s="200" t="s">
        <v>6200</v>
      </c>
      <c r="FYH19" s="200" t="s">
        <v>6201</v>
      </c>
      <c r="FYI19" s="200" t="s">
        <v>6202</v>
      </c>
      <c r="FYJ19" s="200" t="s">
        <v>6203</v>
      </c>
      <c r="FYK19" s="200" t="s">
        <v>6204</v>
      </c>
      <c r="FYL19" s="200" t="s">
        <v>6205</v>
      </c>
      <c r="FYM19" s="200" t="s">
        <v>6206</v>
      </c>
      <c r="FYN19" s="200" t="s">
        <v>6207</v>
      </c>
      <c r="FYO19" s="200" t="s">
        <v>6208</v>
      </c>
      <c r="FYP19" s="200" t="s">
        <v>6209</v>
      </c>
      <c r="FYQ19" s="200" t="s">
        <v>6210</v>
      </c>
      <c r="FYR19" s="200" t="s">
        <v>6211</v>
      </c>
      <c r="FYS19" s="200" t="s">
        <v>6212</v>
      </c>
      <c r="FYT19" s="200" t="s">
        <v>6213</v>
      </c>
      <c r="FYU19" s="200" t="s">
        <v>6214</v>
      </c>
      <c r="FYV19" s="200" t="s">
        <v>6215</v>
      </c>
      <c r="FYW19" s="200" t="s">
        <v>6216</v>
      </c>
      <c r="FYX19" s="200" t="s">
        <v>6217</v>
      </c>
      <c r="FYY19" s="200" t="s">
        <v>6218</v>
      </c>
      <c r="FYZ19" s="200" t="s">
        <v>6219</v>
      </c>
      <c r="FZA19" s="200" t="s">
        <v>6220</v>
      </c>
      <c r="FZB19" s="200" t="s">
        <v>6221</v>
      </c>
      <c r="FZC19" s="200" t="s">
        <v>6222</v>
      </c>
      <c r="FZD19" s="200" t="s">
        <v>6223</v>
      </c>
      <c r="FZE19" s="200" t="s">
        <v>6224</v>
      </c>
      <c r="FZF19" s="200" t="s">
        <v>6225</v>
      </c>
      <c r="FZG19" s="200" t="s">
        <v>6226</v>
      </c>
      <c r="FZH19" s="200" t="s">
        <v>6227</v>
      </c>
      <c r="FZI19" s="200" t="s">
        <v>6228</v>
      </c>
      <c r="FZJ19" s="200" t="s">
        <v>6229</v>
      </c>
      <c r="FZK19" s="200" t="s">
        <v>6230</v>
      </c>
      <c r="FZL19" s="200" t="s">
        <v>6231</v>
      </c>
      <c r="FZM19" s="200" t="s">
        <v>6232</v>
      </c>
      <c r="FZN19" s="200" t="s">
        <v>6233</v>
      </c>
      <c r="FZO19" s="200" t="s">
        <v>6234</v>
      </c>
      <c r="FZP19" s="200" t="s">
        <v>6235</v>
      </c>
      <c r="FZQ19" s="200" t="s">
        <v>6236</v>
      </c>
      <c r="FZR19" s="200" t="s">
        <v>6237</v>
      </c>
      <c r="FZS19" s="200" t="s">
        <v>6238</v>
      </c>
      <c r="FZT19" s="200" t="s">
        <v>6239</v>
      </c>
      <c r="FZU19" s="200" t="s">
        <v>6240</v>
      </c>
      <c r="FZV19" s="200" t="s">
        <v>6241</v>
      </c>
      <c r="FZW19" s="200" t="s">
        <v>6242</v>
      </c>
      <c r="FZX19" s="200" t="s">
        <v>6243</v>
      </c>
      <c r="FZY19" s="200" t="s">
        <v>6244</v>
      </c>
      <c r="FZZ19" s="200" t="s">
        <v>6245</v>
      </c>
      <c r="GAA19" s="200" t="s">
        <v>6246</v>
      </c>
      <c r="GAB19" s="200" t="s">
        <v>6247</v>
      </c>
      <c r="GAC19" s="200" t="s">
        <v>6248</v>
      </c>
      <c r="GAD19" s="200" t="s">
        <v>6249</v>
      </c>
      <c r="GAE19" s="200" t="s">
        <v>6250</v>
      </c>
      <c r="GAF19" s="200" t="s">
        <v>6251</v>
      </c>
      <c r="GAG19" s="200" t="s">
        <v>6252</v>
      </c>
      <c r="GAH19" s="200" t="s">
        <v>6253</v>
      </c>
      <c r="GAI19" s="200" t="s">
        <v>6254</v>
      </c>
      <c r="GAJ19" s="200" t="s">
        <v>6255</v>
      </c>
      <c r="GAK19" s="200" t="s">
        <v>6256</v>
      </c>
      <c r="GAL19" s="200" t="s">
        <v>6257</v>
      </c>
      <c r="GAM19" s="200" t="s">
        <v>6258</v>
      </c>
      <c r="GAN19" s="200" t="s">
        <v>6259</v>
      </c>
      <c r="GAO19" s="200" t="s">
        <v>6260</v>
      </c>
      <c r="GAP19" s="200" t="s">
        <v>6261</v>
      </c>
      <c r="GAQ19" s="200" t="s">
        <v>6262</v>
      </c>
      <c r="GAR19" s="200" t="s">
        <v>6263</v>
      </c>
      <c r="GAS19" s="200" t="s">
        <v>6264</v>
      </c>
      <c r="GAT19" s="200" t="s">
        <v>6265</v>
      </c>
      <c r="GAU19" s="200" t="s">
        <v>6266</v>
      </c>
      <c r="GAV19" s="200" t="s">
        <v>6267</v>
      </c>
      <c r="GAW19" s="200" t="s">
        <v>6268</v>
      </c>
      <c r="GAX19" s="200" t="s">
        <v>6269</v>
      </c>
      <c r="GAY19" s="200" t="s">
        <v>6270</v>
      </c>
      <c r="GAZ19" s="200" t="s">
        <v>6271</v>
      </c>
      <c r="GBA19" s="200" t="s">
        <v>6272</v>
      </c>
      <c r="GBB19" s="200" t="s">
        <v>6273</v>
      </c>
      <c r="GBC19" s="200" t="s">
        <v>6274</v>
      </c>
      <c r="GBD19" s="200" t="s">
        <v>6275</v>
      </c>
      <c r="GBE19" s="200" t="s">
        <v>6276</v>
      </c>
      <c r="GBF19" s="200" t="s">
        <v>6277</v>
      </c>
      <c r="GBG19" s="200" t="s">
        <v>6278</v>
      </c>
      <c r="GBH19" s="200" t="s">
        <v>6279</v>
      </c>
      <c r="GBI19" s="200" t="s">
        <v>6280</v>
      </c>
      <c r="GBJ19" s="200" t="s">
        <v>6281</v>
      </c>
      <c r="GBK19" s="200" t="s">
        <v>6282</v>
      </c>
      <c r="GBL19" s="200" t="s">
        <v>6283</v>
      </c>
      <c r="GBM19" s="200" t="s">
        <v>6284</v>
      </c>
      <c r="GBN19" s="200" t="s">
        <v>6285</v>
      </c>
      <c r="GBO19" s="200" t="s">
        <v>6286</v>
      </c>
      <c r="GBP19" s="200" t="s">
        <v>6287</v>
      </c>
      <c r="GBQ19" s="200" t="s">
        <v>6288</v>
      </c>
      <c r="GBR19" s="200" t="s">
        <v>6289</v>
      </c>
      <c r="GBS19" s="200" t="s">
        <v>6290</v>
      </c>
      <c r="GBT19" s="200" t="s">
        <v>6291</v>
      </c>
      <c r="GBU19" s="200" t="s">
        <v>6292</v>
      </c>
      <c r="GBV19" s="200" t="s">
        <v>6293</v>
      </c>
      <c r="GBW19" s="200" t="s">
        <v>6294</v>
      </c>
      <c r="GBX19" s="200" t="s">
        <v>6295</v>
      </c>
      <c r="GBY19" s="200" t="s">
        <v>6296</v>
      </c>
      <c r="GBZ19" s="200" t="s">
        <v>6297</v>
      </c>
      <c r="GCA19" s="200" t="s">
        <v>6298</v>
      </c>
      <c r="GCB19" s="200" t="s">
        <v>6299</v>
      </c>
      <c r="GCC19" s="200" t="s">
        <v>6300</v>
      </c>
      <c r="GCD19" s="200" t="s">
        <v>6301</v>
      </c>
      <c r="GCE19" s="200" t="s">
        <v>6302</v>
      </c>
      <c r="GCF19" s="200" t="s">
        <v>6303</v>
      </c>
      <c r="GCG19" s="200" t="s">
        <v>6304</v>
      </c>
      <c r="GCH19" s="200" t="s">
        <v>6305</v>
      </c>
      <c r="GCI19" s="200" t="s">
        <v>6306</v>
      </c>
      <c r="GCJ19" s="200" t="s">
        <v>6307</v>
      </c>
      <c r="GCK19" s="200" t="s">
        <v>6308</v>
      </c>
      <c r="GCL19" s="200" t="s">
        <v>6309</v>
      </c>
      <c r="GCM19" s="200" t="s">
        <v>6310</v>
      </c>
      <c r="GCN19" s="200" t="s">
        <v>6311</v>
      </c>
      <c r="GCO19" s="200" t="s">
        <v>6312</v>
      </c>
      <c r="GCP19" s="200" t="s">
        <v>6313</v>
      </c>
      <c r="GCQ19" s="200" t="s">
        <v>6314</v>
      </c>
      <c r="GCR19" s="200" t="s">
        <v>6315</v>
      </c>
      <c r="GCS19" s="200" t="s">
        <v>6316</v>
      </c>
      <c r="GCT19" s="200" t="s">
        <v>6317</v>
      </c>
      <c r="GCU19" s="200" t="s">
        <v>6318</v>
      </c>
      <c r="GCV19" s="200" t="s">
        <v>6319</v>
      </c>
      <c r="GCW19" s="200" t="s">
        <v>6320</v>
      </c>
      <c r="GCX19" s="200" t="s">
        <v>6321</v>
      </c>
      <c r="GCY19" s="200" t="s">
        <v>6322</v>
      </c>
      <c r="GCZ19" s="200" t="s">
        <v>6323</v>
      </c>
      <c r="GDA19" s="200" t="s">
        <v>6324</v>
      </c>
      <c r="GDB19" s="200" t="s">
        <v>6325</v>
      </c>
      <c r="GDC19" s="200" t="s">
        <v>6326</v>
      </c>
      <c r="GDD19" s="200" t="s">
        <v>6327</v>
      </c>
      <c r="GDE19" s="200" t="s">
        <v>6328</v>
      </c>
      <c r="GDF19" s="200" t="s">
        <v>6329</v>
      </c>
      <c r="GDG19" s="200" t="s">
        <v>6330</v>
      </c>
      <c r="GDH19" s="200" t="s">
        <v>6331</v>
      </c>
      <c r="GDI19" s="200" t="s">
        <v>6332</v>
      </c>
      <c r="GDJ19" s="200" t="s">
        <v>6333</v>
      </c>
      <c r="GDK19" s="200" t="s">
        <v>6334</v>
      </c>
      <c r="GDL19" s="200" t="s">
        <v>6335</v>
      </c>
      <c r="GDM19" s="200" t="s">
        <v>6336</v>
      </c>
      <c r="GDN19" s="200" t="s">
        <v>6337</v>
      </c>
      <c r="GDO19" s="200" t="s">
        <v>6338</v>
      </c>
      <c r="GDP19" s="200" t="s">
        <v>6339</v>
      </c>
      <c r="GDQ19" s="200" t="s">
        <v>6340</v>
      </c>
      <c r="GDR19" s="200" t="s">
        <v>6341</v>
      </c>
      <c r="GDS19" s="200" t="s">
        <v>6342</v>
      </c>
      <c r="GDT19" s="200" t="s">
        <v>6343</v>
      </c>
      <c r="GDU19" s="200" t="s">
        <v>6344</v>
      </c>
      <c r="GDV19" s="200" t="s">
        <v>6345</v>
      </c>
      <c r="GDW19" s="200" t="s">
        <v>6346</v>
      </c>
      <c r="GDX19" s="200" t="s">
        <v>6347</v>
      </c>
      <c r="GDY19" s="200" t="s">
        <v>6348</v>
      </c>
      <c r="GDZ19" s="200" t="s">
        <v>6349</v>
      </c>
      <c r="GEA19" s="200" t="s">
        <v>6350</v>
      </c>
      <c r="GEB19" s="200" t="s">
        <v>6351</v>
      </c>
      <c r="GEC19" s="200" t="s">
        <v>6352</v>
      </c>
      <c r="GED19" s="200" t="s">
        <v>6353</v>
      </c>
      <c r="GEE19" s="200" t="s">
        <v>6354</v>
      </c>
      <c r="GEF19" s="200" t="s">
        <v>6355</v>
      </c>
      <c r="GEG19" s="200" t="s">
        <v>6356</v>
      </c>
      <c r="GEH19" s="200" t="s">
        <v>6357</v>
      </c>
      <c r="GEI19" s="200" t="s">
        <v>6358</v>
      </c>
      <c r="GEJ19" s="200" t="s">
        <v>6359</v>
      </c>
      <c r="GEK19" s="200" t="s">
        <v>6360</v>
      </c>
      <c r="GEL19" s="200" t="s">
        <v>6361</v>
      </c>
      <c r="GEM19" s="200" t="s">
        <v>6362</v>
      </c>
      <c r="GEN19" s="200" t="s">
        <v>6363</v>
      </c>
      <c r="GEO19" s="200" t="s">
        <v>6364</v>
      </c>
      <c r="GEP19" s="200" t="s">
        <v>6365</v>
      </c>
      <c r="GEQ19" s="200" t="s">
        <v>6366</v>
      </c>
      <c r="GER19" s="200" t="s">
        <v>6367</v>
      </c>
      <c r="GES19" s="200" t="s">
        <v>6368</v>
      </c>
      <c r="GET19" s="200" t="s">
        <v>6369</v>
      </c>
      <c r="GEU19" s="200" t="s">
        <v>6370</v>
      </c>
      <c r="GEV19" s="200" t="s">
        <v>6371</v>
      </c>
      <c r="GEW19" s="200" t="s">
        <v>6372</v>
      </c>
      <c r="GEX19" s="200" t="s">
        <v>6373</v>
      </c>
      <c r="GEY19" s="200" t="s">
        <v>6374</v>
      </c>
      <c r="GEZ19" s="200" t="s">
        <v>6375</v>
      </c>
      <c r="GFA19" s="200" t="s">
        <v>6376</v>
      </c>
      <c r="GFB19" s="200" t="s">
        <v>6377</v>
      </c>
      <c r="GFC19" s="200" t="s">
        <v>6378</v>
      </c>
      <c r="GFD19" s="200" t="s">
        <v>6379</v>
      </c>
      <c r="GFE19" s="200" t="s">
        <v>6380</v>
      </c>
      <c r="GFF19" s="200" t="s">
        <v>6381</v>
      </c>
      <c r="GFG19" s="200" t="s">
        <v>6382</v>
      </c>
      <c r="GFH19" s="200" t="s">
        <v>6383</v>
      </c>
      <c r="GFI19" s="200" t="s">
        <v>6384</v>
      </c>
      <c r="GFJ19" s="200" t="s">
        <v>6385</v>
      </c>
      <c r="GFK19" s="200" t="s">
        <v>6386</v>
      </c>
      <c r="GFL19" s="200" t="s">
        <v>6387</v>
      </c>
      <c r="GFM19" s="200" t="s">
        <v>6388</v>
      </c>
      <c r="GFN19" s="200" t="s">
        <v>6389</v>
      </c>
      <c r="GFO19" s="200" t="s">
        <v>6390</v>
      </c>
      <c r="GFP19" s="200" t="s">
        <v>6391</v>
      </c>
      <c r="GFQ19" s="200" t="s">
        <v>6392</v>
      </c>
      <c r="GFR19" s="200" t="s">
        <v>6393</v>
      </c>
      <c r="GFS19" s="200" t="s">
        <v>6394</v>
      </c>
      <c r="GFT19" s="200" t="s">
        <v>6395</v>
      </c>
      <c r="GFU19" s="200" t="s">
        <v>6396</v>
      </c>
      <c r="GFV19" s="200" t="s">
        <v>6397</v>
      </c>
      <c r="GFW19" s="200" t="s">
        <v>6398</v>
      </c>
      <c r="GFX19" s="200" t="s">
        <v>6399</v>
      </c>
      <c r="GFY19" s="200" t="s">
        <v>6400</v>
      </c>
      <c r="GFZ19" s="200" t="s">
        <v>6401</v>
      </c>
      <c r="GGA19" s="200" t="s">
        <v>6402</v>
      </c>
      <c r="GGB19" s="200" t="s">
        <v>6403</v>
      </c>
      <c r="GGC19" s="200" t="s">
        <v>6404</v>
      </c>
      <c r="GGD19" s="200" t="s">
        <v>6405</v>
      </c>
      <c r="GGE19" s="200" t="s">
        <v>6406</v>
      </c>
      <c r="GGF19" s="200" t="s">
        <v>6407</v>
      </c>
      <c r="GGG19" s="200" t="s">
        <v>6408</v>
      </c>
      <c r="GGH19" s="200" t="s">
        <v>6409</v>
      </c>
      <c r="GGI19" s="200" t="s">
        <v>6410</v>
      </c>
      <c r="GGJ19" s="200" t="s">
        <v>6411</v>
      </c>
      <c r="GGK19" s="200" t="s">
        <v>6412</v>
      </c>
      <c r="GGL19" s="200" t="s">
        <v>6413</v>
      </c>
      <c r="GGM19" s="200" t="s">
        <v>6414</v>
      </c>
      <c r="GGN19" s="200" t="s">
        <v>6415</v>
      </c>
      <c r="GGO19" s="200" t="s">
        <v>6416</v>
      </c>
      <c r="GGP19" s="200" t="s">
        <v>6417</v>
      </c>
      <c r="GGQ19" s="200" t="s">
        <v>6418</v>
      </c>
      <c r="GGR19" s="200" t="s">
        <v>6419</v>
      </c>
      <c r="GGS19" s="200" t="s">
        <v>6420</v>
      </c>
      <c r="GGT19" s="200" t="s">
        <v>6421</v>
      </c>
      <c r="GGU19" s="200" t="s">
        <v>6422</v>
      </c>
      <c r="GGV19" s="200" t="s">
        <v>6423</v>
      </c>
      <c r="GGW19" s="200" t="s">
        <v>6424</v>
      </c>
      <c r="GGX19" s="200" t="s">
        <v>6425</v>
      </c>
      <c r="GGY19" s="200" t="s">
        <v>6426</v>
      </c>
      <c r="GGZ19" s="200" t="s">
        <v>6427</v>
      </c>
      <c r="GHA19" s="200" t="s">
        <v>6428</v>
      </c>
      <c r="GHB19" s="200" t="s">
        <v>6429</v>
      </c>
      <c r="GHC19" s="200" t="s">
        <v>6430</v>
      </c>
      <c r="GHD19" s="200" t="s">
        <v>6431</v>
      </c>
      <c r="GHE19" s="200" t="s">
        <v>6432</v>
      </c>
      <c r="GHF19" s="200" t="s">
        <v>6433</v>
      </c>
      <c r="GHG19" s="200" t="s">
        <v>6434</v>
      </c>
      <c r="GHH19" s="200" t="s">
        <v>6435</v>
      </c>
      <c r="GHI19" s="200" t="s">
        <v>6436</v>
      </c>
      <c r="GHJ19" s="200" t="s">
        <v>6437</v>
      </c>
      <c r="GHK19" s="200" t="s">
        <v>6438</v>
      </c>
      <c r="GHL19" s="200" t="s">
        <v>6439</v>
      </c>
      <c r="GHM19" s="200" t="s">
        <v>6440</v>
      </c>
      <c r="GHN19" s="200" t="s">
        <v>6441</v>
      </c>
      <c r="GHO19" s="200" t="s">
        <v>6442</v>
      </c>
      <c r="GHP19" s="200" t="s">
        <v>6443</v>
      </c>
      <c r="GHQ19" s="200" t="s">
        <v>6444</v>
      </c>
      <c r="GHR19" s="200" t="s">
        <v>6445</v>
      </c>
      <c r="GHS19" s="200" t="s">
        <v>6446</v>
      </c>
      <c r="GHT19" s="200" t="s">
        <v>6447</v>
      </c>
      <c r="GHU19" s="200" t="s">
        <v>6448</v>
      </c>
      <c r="GHV19" s="200" t="s">
        <v>6449</v>
      </c>
      <c r="GHW19" s="200" t="s">
        <v>6450</v>
      </c>
      <c r="GHX19" s="200" t="s">
        <v>6451</v>
      </c>
      <c r="GHY19" s="200" t="s">
        <v>6452</v>
      </c>
      <c r="GHZ19" s="200" t="s">
        <v>6453</v>
      </c>
      <c r="GIA19" s="200" t="s">
        <v>6454</v>
      </c>
      <c r="GIB19" s="200" t="s">
        <v>6455</v>
      </c>
      <c r="GIC19" s="200" t="s">
        <v>6456</v>
      </c>
      <c r="GID19" s="200" t="s">
        <v>6457</v>
      </c>
      <c r="GIE19" s="200" t="s">
        <v>6458</v>
      </c>
      <c r="GIF19" s="200" t="s">
        <v>6459</v>
      </c>
      <c r="GIG19" s="200" t="s">
        <v>6460</v>
      </c>
      <c r="GIH19" s="200" t="s">
        <v>6461</v>
      </c>
      <c r="GII19" s="200" t="s">
        <v>6462</v>
      </c>
      <c r="GIJ19" s="200" t="s">
        <v>6463</v>
      </c>
      <c r="GIK19" s="200" t="s">
        <v>6464</v>
      </c>
      <c r="GIL19" s="200" t="s">
        <v>6465</v>
      </c>
      <c r="GIM19" s="200" t="s">
        <v>6466</v>
      </c>
      <c r="GIN19" s="200" t="s">
        <v>6467</v>
      </c>
      <c r="GIO19" s="200" t="s">
        <v>6468</v>
      </c>
      <c r="GIP19" s="200" t="s">
        <v>6469</v>
      </c>
      <c r="GIQ19" s="200" t="s">
        <v>6470</v>
      </c>
      <c r="GIR19" s="200" t="s">
        <v>6471</v>
      </c>
      <c r="GIS19" s="200" t="s">
        <v>6472</v>
      </c>
      <c r="GIT19" s="200" t="s">
        <v>6473</v>
      </c>
      <c r="GIU19" s="200" t="s">
        <v>6474</v>
      </c>
      <c r="GIV19" s="200" t="s">
        <v>6475</v>
      </c>
      <c r="GIW19" s="200" t="s">
        <v>6476</v>
      </c>
      <c r="GIX19" s="200" t="s">
        <v>6477</v>
      </c>
      <c r="GIY19" s="200" t="s">
        <v>6478</v>
      </c>
      <c r="GIZ19" s="200" t="s">
        <v>6479</v>
      </c>
      <c r="GJA19" s="200" t="s">
        <v>6480</v>
      </c>
      <c r="GJB19" s="200" t="s">
        <v>6481</v>
      </c>
      <c r="GJC19" s="200" t="s">
        <v>6482</v>
      </c>
      <c r="GJD19" s="200" t="s">
        <v>6483</v>
      </c>
      <c r="GJE19" s="200" t="s">
        <v>6484</v>
      </c>
      <c r="GJF19" s="200" t="s">
        <v>6485</v>
      </c>
      <c r="GJG19" s="200" t="s">
        <v>6486</v>
      </c>
      <c r="GJH19" s="200" t="s">
        <v>6487</v>
      </c>
      <c r="GJI19" s="200" t="s">
        <v>6488</v>
      </c>
      <c r="GJJ19" s="200" t="s">
        <v>6489</v>
      </c>
      <c r="GJK19" s="200" t="s">
        <v>6490</v>
      </c>
      <c r="GJL19" s="200" t="s">
        <v>6491</v>
      </c>
      <c r="GJM19" s="200" t="s">
        <v>6492</v>
      </c>
      <c r="GJN19" s="200" t="s">
        <v>6493</v>
      </c>
      <c r="GJO19" s="200" t="s">
        <v>6494</v>
      </c>
      <c r="GJP19" s="200" t="s">
        <v>6495</v>
      </c>
      <c r="GJQ19" s="200" t="s">
        <v>6496</v>
      </c>
      <c r="GJR19" s="200" t="s">
        <v>6497</v>
      </c>
      <c r="GJS19" s="200" t="s">
        <v>6498</v>
      </c>
      <c r="GJT19" s="200" t="s">
        <v>6499</v>
      </c>
      <c r="GJU19" s="200" t="s">
        <v>6500</v>
      </c>
      <c r="GJV19" s="200" t="s">
        <v>6501</v>
      </c>
      <c r="GJW19" s="200" t="s">
        <v>6502</v>
      </c>
      <c r="GJX19" s="200" t="s">
        <v>6503</v>
      </c>
      <c r="GJY19" s="200" t="s">
        <v>6504</v>
      </c>
      <c r="GJZ19" s="200" t="s">
        <v>6505</v>
      </c>
      <c r="GKA19" s="200" t="s">
        <v>6506</v>
      </c>
      <c r="GKB19" s="200" t="s">
        <v>6507</v>
      </c>
      <c r="GKC19" s="200" t="s">
        <v>6508</v>
      </c>
      <c r="GKD19" s="200" t="s">
        <v>6509</v>
      </c>
      <c r="GKE19" s="200" t="s">
        <v>6510</v>
      </c>
      <c r="GKF19" s="200" t="s">
        <v>6511</v>
      </c>
      <c r="GKG19" s="200" t="s">
        <v>6512</v>
      </c>
      <c r="GKH19" s="200" t="s">
        <v>6513</v>
      </c>
      <c r="GKI19" s="200" t="s">
        <v>6514</v>
      </c>
      <c r="GKJ19" s="200" t="s">
        <v>6515</v>
      </c>
      <c r="GKK19" s="200" t="s">
        <v>6516</v>
      </c>
      <c r="GKL19" s="200" t="s">
        <v>6517</v>
      </c>
      <c r="GKM19" s="200" t="s">
        <v>6518</v>
      </c>
      <c r="GKN19" s="200" t="s">
        <v>6519</v>
      </c>
      <c r="GKO19" s="200" t="s">
        <v>6520</v>
      </c>
      <c r="GKP19" s="200" t="s">
        <v>6521</v>
      </c>
      <c r="GKQ19" s="200" t="s">
        <v>6522</v>
      </c>
      <c r="GKR19" s="200" t="s">
        <v>6523</v>
      </c>
      <c r="GKS19" s="200" t="s">
        <v>6524</v>
      </c>
      <c r="GKT19" s="200" t="s">
        <v>6525</v>
      </c>
      <c r="GKU19" s="200" t="s">
        <v>6526</v>
      </c>
      <c r="GKV19" s="200" t="s">
        <v>6527</v>
      </c>
      <c r="GKW19" s="200" t="s">
        <v>6528</v>
      </c>
      <c r="GKX19" s="200" t="s">
        <v>6529</v>
      </c>
      <c r="GKY19" s="200" t="s">
        <v>6530</v>
      </c>
      <c r="GKZ19" s="200" t="s">
        <v>6531</v>
      </c>
      <c r="GLA19" s="200" t="s">
        <v>6532</v>
      </c>
      <c r="GLB19" s="200" t="s">
        <v>6533</v>
      </c>
      <c r="GLC19" s="200" t="s">
        <v>6534</v>
      </c>
      <c r="GLD19" s="200" t="s">
        <v>6535</v>
      </c>
      <c r="GLE19" s="200" t="s">
        <v>6536</v>
      </c>
      <c r="GLF19" s="200" t="s">
        <v>6537</v>
      </c>
      <c r="GLG19" s="200" t="s">
        <v>6538</v>
      </c>
      <c r="GLH19" s="200" t="s">
        <v>6539</v>
      </c>
      <c r="GLI19" s="200" t="s">
        <v>6540</v>
      </c>
      <c r="GLJ19" s="200" t="s">
        <v>6541</v>
      </c>
      <c r="GLK19" s="200" t="s">
        <v>6542</v>
      </c>
      <c r="GLL19" s="200" t="s">
        <v>6543</v>
      </c>
      <c r="GLM19" s="200" t="s">
        <v>6544</v>
      </c>
      <c r="GLN19" s="200" t="s">
        <v>6545</v>
      </c>
      <c r="GLO19" s="200" t="s">
        <v>6546</v>
      </c>
      <c r="GLP19" s="200" t="s">
        <v>6547</v>
      </c>
      <c r="GLQ19" s="200" t="s">
        <v>6548</v>
      </c>
      <c r="GLR19" s="200" t="s">
        <v>6549</v>
      </c>
      <c r="GLS19" s="200" t="s">
        <v>6550</v>
      </c>
      <c r="GLT19" s="200" t="s">
        <v>6551</v>
      </c>
      <c r="GLU19" s="200" t="s">
        <v>6552</v>
      </c>
      <c r="GLV19" s="200" t="s">
        <v>6553</v>
      </c>
      <c r="GLW19" s="200" t="s">
        <v>6554</v>
      </c>
      <c r="GLX19" s="200" t="s">
        <v>6555</v>
      </c>
      <c r="GLY19" s="200" t="s">
        <v>6556</v>
      </c>
      <c r="GLZ19" s="200" t="s">
        <v>6557</v>
      </c>
      <c r="GMA19" s="200" t="s">
        <v>6558</v>
      </c>
      <c r="GMB19" s="200" t="s">
        <v>6559</v>
      </c>
      <c r="GMC19" s="200" t="s">
        <v>6560</v>
      </c>
      <c r="GMD19" s="200" t="s">
        <v>6561</v>
      </c>
      <c r="GME19" s="200" t="s">
        <v>6562</v>
      </c>
      <c r="GMF19" s="200" t="s">
        <v>6563</v>
      </c>
      <c r="GMG19" s="200" t="s">
        <v>6564</v>
      </c>
      <c r="GMH19" s="200" t="s">
        <v>6565</v>
      </c>
      <c r="GMI19" s="200" t="s">
        <v>6566</v>
      </c>
      <c r="GMJ19" s="200" t="s">
        <v>6567</v>
      </c>
      <c r="GMK19" s="200" t="s">
        <v>6568</v>
      </c>
      <c r="GML19" s="200" t="s">
        <v>6569</v>
      </c>
      <c r="GMM19" s="200" t="s">
        <v>6570</v>
      </c>
      <c r="GMN19" s="200" t="s">
        <v>6571</v>
      </c>
      <c r="GMO19" s="200" t="s">
        <v>6572</v>
      </c>
      <c r="GMP19" s="200" t="s">
        <v>6573</v>
      </c>
      <c r="GMQ19" s="200" t="s">
        <v>6574</v>
      </c>
      <c r="GMR19" s="200" t="s">
        <v>6575</v>
      </c>
      <c r="GMS19" s="200" t="s">
        <v>6576</v>
      </c>
      <c r="GMT19" s="200" t="s">
        <v>6577</v>
      </c>
      <c r="GMU19" s="200" t="s">
        <v>6578</v>
      </c>
      <c r="GMV19" s="200" t="s">
        <v>6579</v>
      </c>
      <c r="GMW19" s="200" t="s">
        <v>6580</v>
      </c>
      <c r="GMX19" s="200" t="s">
        <v>6581</v>
      </c>
      <c r="GMY19" s="200" t="s">
        <v>6582</v>
      </c>
      <c r="GMZ19" s="200" t="s">
        <v>6583</v>
      </c>
      <c r="GNA19" s="200" t="s">
        <v>6584</v>
      </c>
      <c r="GNB19" s="200" t="s">
        <v>6585</v>
      </c>
      <c r="GNC19" s="200" t="s">
        <v>6586</v>
      </c>
      <c r="GND19" s="200" t="s">
        <v>6587</v>
      </c>
      <c r="GNE19" s="200" t="s">
        <v>6588</v>
      </c>
      <c r="GNF19" s="200" t="s">
        <v>6589</v>
      </c>
      <c r="GNG19" s="200" t="s">
        <v>6590</v>
      </c>
      <c r="GNH19" s="200" t="s">
        <v>6591</v>
      </c>
      <c r="GNI19" s="200" t="s">
        <v>6592</v>
      </c>
      <c r="GNJ19" s="200" t="s">
        <v>6593</v>
      </c>
      <c r="GNK19" s="200" t="s">
        <v>6594</v>
      </c>
      <c r="GNL19" s="200" t="s">
        <v>6595</v>
      </c>
      <c r="GNM19" s="200" t="s">
        <v>6596</v>
      </c>
      <c r="GNN19" s="200" t="s">
        <v>6597</v>
      </c>
      <c r="GNO19" s="200" t="s">
        <v>6598</v>
      </c>
      <c r="GNP19" s="200" t="s">
        <v>6599</v>
      </c>
      <c r="GNQ19" s="200" t="s">
        <v>6600</v>
      </c>
      <c r="GNR19" s="200" t="s">
        <v>6601</v>
      </c>
      <c r="GNS19" s="200" t="s">
        <v>6602</v>
      </c>
      <c r="GNT19" s="200" t="s">
        <v>6603</v>
      </c>
      <c r="GNU19" s="200" t="s">
        <v>6604</v>
      </c>
      <c r="GNV19" s="200" t="s">
        <v>6605</v>
      </c>
      <c r="GNW19" s="200" t="s">
        <v>6606</v>
      </c>
      <c r="GNX19" s="200" t="s">
        <v>6607</v>
      </c>
      <c r="GNY19" s="200" t="s">
        <v>6608</v>
      </c>
      <c r="GNZ19" s="200" t="s">
        <v>6609</v>
      </c>
      <c r="GOA19" s="200" t="s">
        <v>6610</v>
      </c>
      <c r="GOB19" s="200" t="s">
        <v>6611</v>
      </c>
      <c r="GOC19" s="200" t="s">
        <v>6612</v>
      </c>
      <c r="GOD19" s="200" t="s">
        <v>6613</v>
      </c>
      <c r="GOE19" s="200" t="s">
        <v>6614</v>
      </c>
      <c r="GOF19" s="200" t="s">
        <v>6615</v>
      </c>
      <c r="GOG19" s="200" t="s">
        <v>6616</v>
      </c>
      <c r="GOH19" s="200" t="s">
        <v>6617</v>
      </c>
      <c r="GOI19" s="200" t="s">
        <v>6618</v>
      </c>
      <c r="GOJ19" s="200" t="s">
        <v>6619</v>
      </c>
      <c r="GOK19" s="200" t="s">
        <v>6620</v>
      </c>
      <c r="GOL19" s="200" t="s">
        <v>6621</v>
      </c>
      <c r="GOM19" s="200" t="s">
        <v>6622</v>
      </c>
      <c r="GON19" s="200" t="s">
        <v>6623</v>
      </c>
      <c r="GOO19" s="200" t="s">
        <v>6624</v>
      </c>
      <c r="GOP19" s="200" t="s">
        <v>6625</v>
      </c>
      <c r="GOQ19" s="200" t="s">
        <v>6626</v>
      </c>
      <c r="GOR19" s="200" t="s">
        <v>6627</v>
      </c>
      <c r="GOS19" s="200" t="s">
        <v>6628</v>
      </c>
      <c r="GOT19" s="200" t="s">
        <v>6629</v>
      </c>
      <c r="GOU19" s="200" t="s">
        <v>6630</v>
      </c>
      <c r="GOV19" s="200" t="s">
        <v>6631</v>
      </c>
      <c r="GOW19" s="200" t="s">
        <v>6632</v>
      </c>
      <c r="GOX19" s="200" t="s">
        <v>6633</v>
      </c>
      <c r="GOY19" s="200" t="s">
        <v>6634</v>
      </c>
      <c r="GOZ19" s="200" t="s">
        <v>6635</v>
      </c>
      <c r="GPA19" s="200" t="s">
        <v>6636</v>
      </c>
      <c r="GPB19" s="200" t="s">
        <v>6637</v>
      </c>
      <c r="GPC19" s="200" t="s">
        <v>6638</v>
      </c>
      <c r="GPD19" s="200" t="s">
        <v>6639</v>
      </c>
      <c r="GPE19" s="200" t="s">
        <v>6640</v>
      </c>
      <c r="GPF19" s="200" t="s">
        <v>6641</v>
      </c>
      <c r="GPG19" s="200" t="s">
        <v>6642</v>
      </c>
      <c r="GPH19" s="200" t="s">
        <v>6643</v>
      </c>
      <c r="GPI19" s="200" t="s">
        <v>6644</v>
      </c>
      <c r="GPJ19" s="200" t="s">
        <v>6645</v>
      </c>
      <c r="GPK19" s="200" t="s">
        <v>6646</v>
      </c>
      <c r="GPL19" s="200" t="s">
        <v>6647</v>
      </c>
      <c r="GPM19" s="200" t="s">
        <v>6648</v>
      </c>
      <c r="GPN19" s="200" t="s">
        <v>6649</v>
      </c>
      <c r="GPO19" s="200" t="s">
        <v>6650</v>
      </c>
      <c r="GPP19" s="200" t="s">
        <v>6651</v>
      </c>
      <c r="GPQ19" s="200" t="s">
        <v>6652</v>
      </c>
      <c r="GPR19" s="200" t="s">
        <v>6653</v>
      </c>
      <c r="GPS19" s="200" t="s">
        <v>6654</v>
      </c>
      <c r="GPT19" s="200" t="s">
        <v>6655</v>
      </c>
      <c r="GPU19" s="200" t="s">
        <v>6656</v>
      </c>
      <c r="GPV19" s="200" t="s">
        <v>6657</v>
      </c>
      <c r="GPW19" s="200" t="s">
        <v>6658</v>
      </c>
      <c r="GPX19" s="200" t="s">
        <v>6659</v>
      </c>
      <c r="GPY19" s="200" t="s">
        <v>6660</v>
      </c>
      <c r="GPZ19" s="200" t="s">
        <v>6661</v>
      </c>
      <c r="GQA19" s="200" t="s">
        <v>6662</v>
      </c>
      <c r="GQB19" s="200" t="s">
        <v>6663</v>
      </c>
      <c r="GQC19" s="200" t="s">
        <v>6664</v>
      </c>
      <c r="GQD19" s="200" t="s">
        <v>6665</v>
      </c>
      <c r="GQE19" s="200" t="s">
        <v>6666</v>
      </c>
      <c r="GQF19" s="200" t="s">
        <v>6667</v>
      </c>
      <c r="GQG19" s="200" t="s">
        <v>6668</v>
      </c>
      <c r="GQH19" s="200" t="s">
        <v>6669</v>
      </c>
      <c r="GQI19" s="200" t="s">
        <v>6670</v>
      </c>
      <c r="GQJ19" s="200" t="s">
        <v>6671</v>
      </c>
      <c r="GQK19" s="200" t="s">
        <v>6672</v>
      </c>
      <c r="GQL19" s="200" t="s">
        <v>6673</v>
      </c>
      <c r="GQM19" s="200" t="s">
        <v>6674</v>
      </c>
      <c r="GQN19" s="200" t="s">
        <v>6675</v>
      </c>
      <c r="GQO19" s="200" t="s">
        <v>6676</v>
      </c>
      <c r="GQP19" s="200" t="s">
        <v>6677</v>
      </c>
      <c r="GQQ19" s="200" t="s">
        <v>6678</v>
      </c>
      <c r="GQR19" s="200" t="s">
        <v>6679</v>
      </c>
      <c r="GQS19" s="200" t="s">
        <v>6680</v>
      </c>
      <c r="GQT19" s="200" t="s">
        <v>6681</v>
      </c>
      <c r="GQU19" s="200" t="s">
        <v>6682</v>
      </c>
      <c r="GQV19" s="200" t="s">
        <v>6683</v>
      </c>
      <c r="GQW19" s="200" t="s">
        <v>6684</v>
      </c>
      <c r="GQX19" s="200" t="s">
        <v>6685</v>
      </c>
      <c r="GQY19" s="200" t="s">
        <v>6686</v>
      </c>
      <c r="GQZ19" s="200" t="s">
        <v>6687</v>
      </c>
      <c r="GRA19" s="200" t="s">
        <v>6688</v>
      </c>
      <c r="GRB19" s="200" t="s">
        <v>6689</v>
      </c>
      <c r="GRC19" s="200" t="s">
        <v>6690</v>
      </c>
      <c r="GRD19" s="200" t="s">
        <v>6691</v>
      </c>
      <c r="GRE19" s="200" t="s">
        <v>6692</v>
      </c>
      <c r="GRF19" s="200" t="s">
        <v>6693</v>
      </c>
      <c r="GRG19" s="200" t="s">
        <v>6694</v>
      </c>
      <c r="GRH19" s="200" t="s">
        <v>6695</v>
      </c>
      <c r="GRI19" s="200" t="s">
        <v>6696</v>
      </c>
      <c r="GRJ19" s="200" t="s">
        <v>6697</v>
      </c>
      <c r="GRK19" s="200" t="s">
        <v>6698</v>
      </c>
      <c r="GRL19" s="200" t="s">
        <v>6699</v>
      </c>
      <c r="GRM19" s="200" t="s">
        <v>6700</v>
      </c>
      <c r="GRN19" s="200" t="s">
        <v>6701</v>
      </c>
      <c r="GRO19" s="200" t="s">
        <v>6702</v>
      </c>
      <c r="GRP19" s="200" t="s">
        <v>6703</v>
      </c>
      <c r="GRQ19" s="200" t="s">
        <v>6704</v>
      </c>
      <c r="GRR19" s="200" t="s">
        <v>6705</v>
      </c>
      <c r="GRS19" s="200" t="s">
        <v>6706</v>
      </c>
      <c r="GRT19" s="200" t="s">
        <v>6707</v>
      </c>
      <c r="GRU19" s="200" t="s">
        <v>6708</v>
      </c>
      <c r="GRV19" s="200" t="s">
        <v>6709</v>
      </c>
      <c r="GRW19" s="200" t="s">
        <v>6710</v>
      </c>
      <c r="GRX19" s="200" t="s">
        <v>6711</v>
      </c>
      <c r="GRY19" s="200" t="s">
        <v>6712</v>
      </c>
      <c r="GRZ19" s="200" t="s">
        <v>6713</v>
      </c>
      <c r="GSA19" s="200" t="s">
        <v>6714</v>
      </c>
      <c r="GSB19" s="200" t="s">
        <v>6715</v>
      </c>
      <c r="GSC19" s="200" t="s">
        <v>6716</v>
      </c>
      <c r="GSD19" s="200" t="s">
        <v>6717</v>
      </c>
      <c r="GSE19" s="200" t="s">
        <v>6718</v>
      </c>
      <c r="GSF19" s="200" t="s">
        <v>6719</v>
      </c>
      <c r="GSG19" s="200" t="s">
        <v>6720</v>
      </c>
      <c r="GSH19" s="200" t="s">
        <v>6721</v>
      </c>
      <c r="GSI19" s="200" t="s">
        <v>6722</v>
      </c>
      <c r="GSJ19" s="200" t="s">
        <v>6723</v>
      </c>
      <c r="GSK19" s="200" t="s">
        <v>6724</v>
      </c>
      <c r="GSL19" s="200" t="s">
        <v>6725</v>
      </c>
      <c r="GSM19" s="200" t="s">
        <v>6726</v>
      </c>
      <c r="GSN19" s="200" t="s">
        <v>6727</v>
      </c>
      <c r="GSO19" s="200" t="s">
        <v>6728</v>
      </c>
      <c r="GSP19" s="200" t="s">
        <v>6729</v>
      </c>
      <c r="GSQ19" s="200" t="s">
        <v>6730</v>
      </c>
      <c r="GSR19" s="200" t="s">
        <v>6731</v>
      </c>
      <c r="GSS19" s="200" t="s">
        <v>6732</v>
      </c>
      <c r="GST19" s="200" t="s">
        <v>6733</v>
      </c>
      <c r="GSU19" s="200" t="s">
        <v>6734</v>
      </c>
      <c r="GSV19" s="200" t="s">
        <v>6735</v>
      </c>
      <c r="GSW19" s="200" t="s">
        <v>6736</v>
      </c>
      <c r="GSX19" s="200" t="s">
        <v>6737</v>
      </c>
      <c r="GSY19" s="200" t="s">
        <v>6738</v>
      </c>
      <c r="GSZ19" s="200" t="s">
        <v>6739</v>
      </c>
      <c r="GTA19" s="200" t="s">
        <v>6740</v>
      </c>
      <c r="GTB19" s="200" t="s">
        <v>6741</v>
      </c>
      <c r="GTC19" s="200" t="s">
        <v>6742</v>
      </c>
      <c r="GTD19" s="200" t="s">
        <v>6743</v>
      </c>
      <c r="GTE19" s="200" t="s">
        <v>6744</v>
      </c>
      <c r="GTF19" s="200" t="s">
        <v>6745</v>
      </c>
      <c r="GTG19" s="200" t="s">
        <v>6746</v>
      </c>
      <c r="GTH19" s="200" t="s">
        <v>6747</v>
      </c>
      <c r="GTI19" s="200" t="s">
        <v>6748</v>
      </c>
      <c r="GTJ19" s="200" t="s">
        <v>6749</v>
      </c>
      <c r="GTK19" s="200" t="s">
        <v>6750</v>
      </c>
      <c r="GTL19" s="200" t="s">
        <v>6751</v>
      </c>
      <c r="GTM19" s="200" t="s">
        <v>6752</v>
      </c>
      <c r="GTN19" s="200" t="s">
        <v>6753</v>
      </c>
      <c r="GTO19" s="200" t="s">
        <v>6754</v>
      </c>
      <c r="GTP19" s="200" t="s">
        <v>6755</v>
      </c>
      <c r="GTQ19" s="200" t="s">
        <v>6756</v>
      </c>
      <c r="GTR19" s="200" t="s">
        <v>6757</v>
      </c>
      <c r="GTS19" s="200" t="s">
        <v>6758</v>
      </c>
      <c r="GTT19" s="200" t="s">
        <v>6759</v>
      </c>
      <c r="GTU19" s="200" t="s">
        <v>6760</v>
      </c>
      <c r="GTV19" s="200" t="s">
        <v>6761</v>
      </c>
      <c r="GTW19" s="200" t="s">
        <v>6762</v>
      </c>
      <c r="GTX19" s="200" t="s">
        <v>6763</v>
      </c>
      <c r="GTY19" s="200" t="s">
        <v>6764</v>
      </c>
      <c r="GTZ19" s="200" t="s">
        <v>6765</v>
      </c>
      <c r="GUA19" s="200" t="s">
        <v>6766</v>
      </c>
      <c r="GUB19" s="200" t="s">
        <v>6767</v>
      </c>
      <c r="GUC19" s="200" t="s">
        <v>6768</v>
      </c>
      <c r="GUD19" s="200" t="s">
        <v>6769</v>
      </c>
      <c r="GUE19" s="200" t="s">
        <v>6770</v>
      </c>
      <c r="GUF19" s="200" t="s">
        <v>6771</v>
      </c>
      <c r="GUG19" s="200" t="s">
        <v>6772</v>
      </c>
      <c r="GUH19" s="200" t="s">
        <v>6773</v>
      </c>
      <c r="GUI19" s="200" t="s">
        <v>6774</v>
      </c>
      <c r="GUJ19" s="200" t="s">
        <v>6775</v>
      </c>
      <c r="GUK19" s="200" t="s">
        <v>6776</v>
      </c>
      <c r="GUL19" s="200" t="s">
        <v>6777</v>
      </c>
      <c r="GUM19" s="200" t="s">
        <v>6778</v>
      </c>
      <c r="GUN19" s="200" t="s">
        <v>6779</v>
      </c>
      <c r="GUO19" s="200" t="s">
        <v>6780</v>
      </c>
      <c r="GUP19" s="200" t="s">
        <v>6781</v>
      </c>
      <c r="GUQ19" s="200" t="s">
        <v>6782</v>
      </c>
      <c r="GUR19" s="200" t="s">
        <v>6783</v>
      </c>
      <c r="GUS19" s="200" t="s">
        <v>6784</v>
      </c>
      <c r="GUT19" s="200" t="s">
        <v>6785</v>
      </c>
      <c r="GUU19" s="200" t="s">
        <v>6786</v>
      </c>
      <c r="GUV19" s="200" t="s">
        <v>6787</v>
      </c>
      <c r="GUW19" s="200" t="s">
        <v>6788</v>
      </c>
      <c r="GUX19" s="200" t="s">
        <v>6789</v>
      </c>
      <c r="GUY19" s="200" t="s">
        <v>6790</v>
      </c>
      <c r="GUZ19" s="200" t="s">
        <v>6791</v>
      </c>
      <c r="GVA19" s="200" t="s">
        <v>6792</v>
      </c>
      <c r="GVB19" s="200" t="s">
        <v>6793</v>
      </c>
      <c r="GVC19" s="200" t="s">
        <v>6794</v>
      </c>
      <c r="GVD19" s="200" t="s">
        <v>6795</v>
      </c>
      <c r="GVE19" s="200" t="s">
        <v>6796</v>
      </c>
      <c r="GVF19" s="200" t="s">
        <v>6797</v>
      </c>
      <c r="GVG19" s="200" t="s">
        <v>6798</v>
      </c>
      <c r="GVH19" s="200" t="s">
        <v>6799</v>
      </c>
      <c r="GVI19" s="200" t="s">
        <v>6800</v>
      </c>
      <c r="GVJ19" s="200" t="s">
        <v>6801</v>
      </c>
      <c r="GVK19" s="200" t="s">
        <v>6802</v>
      </c>
      <c r="GVL19" s="200" t="s">
        <v>6803</v>
      </c>
      <c r="GVM19" s="200" t="s">
        <v>6804</v>
      </c>
      <c r="GVN19" s="200" t="s">
        <v>6805</v>
      </c>
      <c r="GVO19" s="200" t="s">
        <v>6806</v>
      </c>
      <c r="GVP19" s="200" t="s">
        <v>6807</v>
      </c>
      <c r="GVQ19" s="200" t="s">
        <v>6808</v>
      </c>
      <c r="GVR19" s="200" t="s">
        <v>6809</v>
      </c>
      <c r="GVS19" s="200" t="s">
        <v>6810</v>
      </c>
      <c r="GVT19" s="200" t="s">
        <v>6811</v>
      </c>
      <c r="GVU19" s="200" t="s">
        <v>6812</v>
      </c>
      <c r="GVV19" s="200" t="s">
        <v>6813</v>
      </c>
      <c r="GVW19" s="200" t="s">
        <v>6814</v>
      </c>
      <c r="GVX19" s="200" t="s">
        <v>6815</v>
      </c>
      <c r="GVY19" s="200" t="s">
        <v>6816</v>
      </c>
      <c r="GVZ19" s="200" t="s">
        <v>6817</v>
      </c>
      <c r="GWA19" s="200" t="s">
        <v>6818</v>
      </c>
      <c r="GWB19" s="200" t="s">
        <v>6819</v>
      </c>
      <c r="GWC19" s="200" t="s">
        <v>6820</v>
      </c>
      <c r="GWD19" s="200" t="s">
        <v>6821</v>
      </c>
      <c r="GWE19" s="200" t="s">
        <v>6822</v>
      </c>
      <c r="GWF19" s="200" t="s">
        <v>6823</v>
      </c>
      <c r="GWG19" s="200" t="s">
        <v>6824</v>
      </c>
      <c r="GWH19" s="200" t="s">
        <v>6825</v>
      </c>
      <c r="GWI19" s="200" t="s">
        <v>6826</v>
      </c>
      <c r="GWJ19" s="200" t="s">
        <v>6827</v>
      </c>
      <c r="GWK19" s="200" t="s">
        <v>6828</v>
      </c>
      <c r="GWL19" s="200" t="s">
        <v>6829</v>
      </c>
      <c r="GWM19" s="200" t="s">
        <v>6830</v>
      </c>
      <c r="GWN19" s="200" t="s">
        <v>6831</v>
      </c>
      <c r="GWO19" s="200" t="s">
        <v>6832</v>
      </c>
      <c r="GWP19" s="200" t="s">
        <v>6833</v>
      </c>
      <c r="GWQ19" s="200" t="s">
        <v>6834</v>
      </c>
      <c r="GWR19" s="200" t="s">
        <v>6835</v>
      </c>
      <c r="GWS19" s="200" t="s">
        <v>6836</v>
      </c>
      <c r="GWT19" s="200" t="s">
        <v>6837</v>
      </c>
      <c r="GWU19" s="200" t="s">
        <v>6838</v>
      </c>
      <c r="GWV19" s="200" t="s">
        <v>6839</v>
      </c>
      <c r="GWW19" s="200" t="s">
        <v>6840</v>
      </c>
      <c r="GWX19" s="200" t="s">
        <v>6841</v>
      </c>
      <c r="GWY19" s="200" t="s">
        <v>6842</v>
      </c>
      <c r="GWZ19" s="200" t="s">
        <v>6843</v>
      </c>
      <c r="GXA19" s="200" t="s">
        <v>6844</v>
      </c>
      <c r="GXB19" s="200" t="s">
        <v>6845</v>
      </c>
      <c r="GXC19" s="200" t="s">
        <v>6846</v>
      </c>
      <c r="GXD19" s="200" t="s">
        <v>6847</v>
      </c>
      <c r="GXE19" s="200" t="s">
        <v>6848</v>
      </c>
      <c r="GXF19" s="200" t="s">
        <v>6849</v>
      </c>
      <c r="GXG19" s="200" t="s">
        <v>6850</v>
      </c>
      <c r="GXH19" s="200" t="s">
        <v>6851</v>
      </c>
      <c r="GXI19" s="200" t="s">
        <v>6852</v>
      </c>
      <c r="GXJ19" s="200" t="s">
        <v>6853</v>
      </c>
      <c r="GXK19" s="200" t="s">
        <v>6854</v>
      </c>
      <c r="GXL19" s="200" t="s">
        <v>6855</v>
      </c>
      <c r="GXM19" s="200" t="s">
        <v>6856</v>
      </c>
      <c r="GXN19" s="200" t="s">
        <v>6857</v>
      </c>
      <c r="GXO19" s="200" t="s">
        <v>6858</v>
      </c>
      <c r="GXP19" s="200" t="s">
        <v>6859</v>
      </c>
      <c r="GXQ19" s="200" t="s">
        <v>6860</v>
      </c>
      <c r="GXR19" s="200" t="s">
        <v>6861</v>
      </c>
      <c r="GXS19" s="200" t="s">
        <v>6862</v>
      </c>
      <c r="GXT19" s="200" t="s">
        <v>6863</v>
      </c>
      <c r="GXU19" s="200" t="s">
        <v>6864</v>
      </c>
      <c r="GXV19" s="200" t="s">
        <v>6865</v>
      </c>
      <c r="GXW19" s="200" t="s">
        <v>6866</v>
      </c>
      <c r="GXX19" s="200" t="s">
        <v>6867</v>
      </c>
      <c r="GXY19" s="200" t="s">
        <v>6868</v>
      </c>
      <c r="GXZ19" s="200" t="s">
        <v>6869</v>
      </c>
      <c r="GYA19" s="200" t="s">
        <v>6870</v>
      </c>
      <c r="GYB19" s="200" t="s">
        <v>6871</v>
      </c>
      <c r="GYC19" s="200" t="s">
        <v>6872</v>
      </c>
      <c r="GYD19" s="200" t="s">
        <v>6873</v>
      </c>
      <c r="GYE19" s="200" t="s">
        <v>6874</v>
      </c>
      <c r="GYF19" s="200" t="s">
        <v>6875</v>
      </c>
      <c r="GYG19" s="200" t="s">
        <v>6876</v>
      </c>
      <c r="GYH19" s="200" t="s">
        <v>6877</v>
      </c>
      <c r="GYI19" s="200" t="s">
        <v>6878</v>
      </c>
      <c r="GYJ19" s="200" t="s">
        <v>6879</v>
      </c>
      <c r="GYK19" s="200" t="s">
        <v>6880</v>
      </c>
      <c r="GYL19" s="200" t="s">
        <v>6881</v>
      </c>
      <c r="GYM19" s="200" t="s">
        <v>6882</v>
      </c>
      <c r="GYN19" s="200" t="s">
        <v>6883</v>
      </c>
      <c r="GYO19" s="200" t="s">
        <v>6884</v>
      </c>
      <c r="GYP19" s="200" t="s">
        <v>6885</v>
      </c>
      <c r="GYQ19" s="200" t="s">
        <v>6886</v>
      </c>
      <c r="GYR19" s="200" t="s">
        <v>6887</v>
      </c>
      <c r="GYS19" s="200" t="s">
        <v>6888</v>
      </c>
      <c r="GYT19" s="200" t="s">
        <v>6889</v>
      </c>
      <c r="GYU19" s="200" t="s">
        <v>6890</v>
      </c>
      <c r="GYV19" s="200" t="s">
        <v>6891</v>
      </c>
      <c r="GYW19" s="200" t="s">
        <v>6892</v>
      </c>
      <c r="GYX19" s="200" t="s">
        <v>6893</v>
      </c>
      <c r="GYY19" s="200" t="s">
        <v>6894</v>
      </c>
      <c r="GYZ19" s="200" t="s">
        <v>6895</v>
      </c>
      <c r="GZA19" s="200" t="s">
        <v>6896</v>
      </c>
      <c r="GZB19" s="200" t="s">
        <v>6897</v>
      </c>
      <c r="GZC19" s="200" t="s">
        <v>6898</v>
      </c>
      <c r="GZD19" s="200" t="s">
        <v>6899</v>
      </c>
      <c r="GZE19" s="200" t="s">
        <v>6900</v>
      </c>
      <c r="GZF19" s="200" t="s">
        <v>6901</v>
      </c>
      <c r="GZG19" s="200" t="s">
        <v>6902</v>
      </c>
      <c r="GZH19" s="200" t="s">
        <v>6903</v>
      </c>
      <c r="GZI19" s="200" t="s">
        <v>6904</v>
      </c>
      <c r="GZJ19" s="200" t="s">
        <v>6905</v>
      </c>
      <c r="GZK19" s="200" t="s">
        <v>6906</v>
      </c>
      <c r="GZL19" s="200" t="s">
        <v>6907</v>
      </c>
      <c r="GZM19" s="200" t="s">
        <v>6908</v>
      </c>
      <c r="GZN19" s="200" t="s">
        <v>6909</v>
      </c>
      <c r="GZO19" s="200" t="s">
        <v>6910</v>
      </c>
      <c r="GZP19" s="200" t="s">
        <v>6911</v>
      </c>
      <c r="GZQ19" s="200" t="s">
        <v>6912</v>
      </c>
      <c r="GZR19" s="200" t="s">
        <v>6913</v>
      </c>
      <c r="GZS19" s="200" t="s">
        <v>6914</v>
      </c>
      <c r="GZT19" s="200" t="s">
        <v>6915</v>
      </c>
      <c r="GZU19" s="200" t="s">
        <v>6916</v>
      </c>
      <c r="GZV19" s="200" t="s">
        <v>6917</v>
      </c>
      <c r="GZW19" s="200" t="s">
        <v>6918</v>
      </c>
      <c r="GZX19" s="200" t="s">
        <v>6919</v>
      </c>
      <c r="GZY19" s="200" t="s">
        <v>6920</v>
      </c>
      <c r="GZZ19" s="200" t="s">
        <v>6921</v>
      </c>
      <c r="HAA19" s="200" t="s">
        <v>6922</v>
      </c>
      <c r="HAB19" s="200" t="s">
        <v>6923</v>
      </c>
      <c r="HAC19" s="200" t="s">
        <v>6924</v>
      </c>
      <c r="HAD19" s="200" t="s">
        <v>6925</v>
      </c>
      <c r="HAE19" s="200" t="s">
        <v>6926</v>
      </c>
      <c r="HAF19" s="200" t="s">
        <v>6927</v>
      </c>
      <c r="HAG19" s="200" t="s">
        <v>6928</v>
      </c>
      <c r="HAH19" s="200" t="s">
        <v>6929</v>
      </c>
      <c r="HAI19" s="200" t="s">
        <v>6930</v>
      </c>
      <c r="HAJ19" s="200" t="s">
        <v>6931</v>
      </c>
      <c r="HAK19" s="200" t="s">
        <v>6932</v>
      </c>
      <c r="HAL19" s="200" t="s">
        <v>6933</v>
      </c>
      <c r="HAM19" s="200" t="s">
        <v>6934</v>
      </c>
      <c r="HAN19" s="200" t="s">
        <v>6935</v>
      </c>
      <c r="HAO19" s="200" t="s">
        <v>6936</v>
      </c>
      <c r="HAP19" s="200" t="s">
        <v>6937</v>
      </c>
      <c r="HAQ19" s="200" t="s">
        <v>6938</v>
      </c>
      <c r="HAR19" s="200" t="s">
        <v>6939</v>
      </c>
      <c r="HAS19" s="200" t="s">
        <v>6940</v>
      </c>
      <c r="HAT19" s="200" t="s">
        <v>6941</v>
      </c>
      <c r="HAU19" s="200" t="s">
        <v>6942</v>
      </c>
      <c r="HAV19" s="200" t="s">
        <v>6943</v>
      </c>
      <c r="HAW19" s="200" t="s">
        <v>6944</v>
      </c>
      <c r="HAX19" s="200" t="s">
        <v>6945</v>
      </c>
      <c r="HAY19" s="200" t="s">
        <v>6946</v>
      </c>
      <c r="HAZ19" s="200" t="s">
        <v>6947</v>
      </c>
      <c r="HBA19" s="200" t="s">
        <v>6948</v>
      </c>
      <c r="HBB19" s="200" t="s">
        <v>6949</v>
      </c>
      <c r="HBC19" s="200" t="s">
        <v>6950</v>
      </c>
      <c r="HBD19" s="200" t="s">
        <v>6951</v>
      </c>
      <c r="HBE19" s="200" t="s">
        <v>6952</v>
      </c>
      <c r="HBF19" s="200" t="s">
        <v>6953</v>
      </c>
      <c r="HBG19" s="200" t="s">
        <v>6954</v>
      </c>
      <c r="HBH19" s="200" t="s">
        <v>6955</v>
      </c>
      <c r="HBI19" s="200" t="s">
        <v>6956</v>
      </c>
      <c r="HBJ19" s="200" t="s">
        <v>6957</v>
      </c>
      <c r="HBK19" s="200" t="s">
        <v>6958</v>
      </c>
      <c r="HBL19" s="200" t="s">
        <v>6959</v>
      </c>
      <c r="HBM19" s="200" t="s">
        <v>6960</v>
      </c>
      <c r="HBN19" s="200" t="s">
        <v>6961</v>
      </c>
      <c r="HBO19" s="200" t="s">
        <v>6962</v>
      </c>
      <c r="HBP19" s="200" t="s">
        <v>6963</v>
      </c>
      <c r="HBQ19" s="200" t="s">
        <v>6964</v>
      </c>
      <c r="HBR19" s="200" t="s">
        <v>6965</v>
      </c>
      <c r="HBS19" s="200" t="s">
        <v>6966</v>
      </c>
      <c r="HBT19" s="200" t="s">
        <v>6967</v>
      </c>
      <c r="HBU19" s="200" t="s">
        <v>6968</v>
      </c>
      <c r="HBV19" s="200" t="s">
        <v>6969</v>
      </c>
      <c r="HBW19" s="200" t="s">
        <v>6970</v>
      </c>
      <c r="HBX19" s="200" t="s">
        <v>6971</v>
      </c>
      <c r="HBY19" s="200" t="s">
        <v>6972</v>
      </c>
      <c r="HBZ19" s="200" t="s">
        <v>6973</v>
      </c>
      <c r="HCA19" s="200" t="s">
        <v>6974</v>
      </c>
      <c r="HCB19" s="200" t="s">
        <v>6975</v>
      </c>
      <c r="HCC19" s="200" t="s">
        <v>6976</v>
      </c>
      <c r="HCD19" s="200" t="s">
        <v>6977</v>
      </c>
      <c r="HCE19" s="200" t="s">
        <v>6978</v>
      </c>
      <c r="HCF19" s="200" t="s">
        <v>6979</v>
      </c>
      <c r="HCG19" s="200" t="s">
        <v>6980</v>
      </c>
      <c r="HCH19" s="200" t="s">
        <v>6981</v>
      </c>
      <c r="HCI19" s="200" t="s">
        <v>6982</v>
      </c>
      <c r="HCJ19" s="200" t="s">
        <v>6983</v>
      </c>
      <c r="HCK19" s="200" t="s">
        <v>6984</v>
      </c>
      <c r="HCL19" s="200" t="s">
        <v>6985</v>
      </c>
      <c r="HCM19" s="200" t="s">
        <v>6986</v>
      </c>
      <c r="HCN19" s="200" t="s">
        <v>6987</v>
      </c>
      <c r="HCO19" s="200" t="s">
        <v>6988</v>
      </c>
      <c r="HCP19" s="200" t="s">
        <v>6989</v>
      </c>
      <c r="HCQ19" s="200" t="s">
        <v>6990</v>
      </c>
      <c r="HCR19" s="200" t="s">
        <v>6991</v>
      </c>
      <c r="HCS19" s="200" t="s">
        <v>6992</v>
      </c>
      <c r="HCT19" s="200" t="s">
        <v>6993</v>
      </c>
      <c r="HCU19" s="200" t="s">
        <v>6994</v>
      </c>
      <c r="HCV19" s="200" t="s">
        <v>6995</v>
      </c>
      <c r="HCW19" s="200" t="s">
        <v>6996</v>
      </c>
      <c r="HCX19" s="200" t="s">
        <v>6997</v>
      </c>
      <c r="HCY19" s="200" t="s">
        <v>6998</v>
      </c>
      <c r="HCZ19" s="200" t="s">
        <v>6999</v>
      </c>
      <c r="HDA19" s="200" t="s">
        <v>7000</v>
      </c>
      <c r="HDB19" s="200" t="s">
        <v>7001</v>
      </c>
      <c r="HDC19" s="200" t="s">
        <v>7002</v>
      </c>
      <c r="HDD19" s="200" t="s">
        <v>7003</v>
      </c>
      <c r="HDE19" s="200" t="s">
        <v>7004</v>
      </c>
      <c r="HDF19" s="200" t="s">
        <v>7005</v>
      </c>
      <c r="HDG19" s="200" t="s">
        <v>7006</v>
      </c>
      <c r="HDH19" s="200" t="s">
        <v>7007</v>
      </c>
      <c r="HDI19" s="200" t="s">
        <v>7008</v>
      </c>
      <c r="HDJ19" s="200" t="s">
        <v>7009</v>
      </c>
      <c r="HDK19" s="200" t="s">
        <v>7010</v>
      </c>
      <c r="HDL19" s="200" t="s">
        <v>7011</v>
      </c>
      <c r="HDM19" s="200" t="s">
        <v>7012</v>
      </c>
      <c r="HDN19" s="200" t="s">
        <v>7013</v>
      </c>
      <c r="HDO19" s="200" t="s">
        <v>7014</v>
      </c>
      <c r="HDP19" s="200" t="s">
        <v>7015</v>
      </c>
      <c r="HDQ19" s="200" t="s">
        <v>7016</v>
      </c>
      <c r="HDR19" s="200" t="s">
        <v>7017</v>
      </c>
      <c r="HDS19" s="200" t="s">
        <v>7018</v>
      </c>
      <c r="HDT19" s="200" t="s">
        <v>7019</v>
      </c>
      <c r="HDU19" s="200" t="s">
        <v>7020</v>
      </c>
      <c r="HDV19" s="200" t="s">
        <v>7021</v>
      </c>
      <c r="HDW19" s="200" t="s">
        <v>7022</v>
      </c>
      <c r="HDX19" s="200" t="s">
        <v>7023</v>
      </c>
      <c r="HDY19" s="200" t="s">
        <v>7024</v>
      </c>
      <c r="HDZ19" s="200" t="s">
        <v>7025</v>
      </c>
      <c r="HEA19" s="200" t="s">
        <v>7026</v>
      </c>
      <c r="HEB19" s="200" t="s">
        <v>7027</v>
      </c>
      <c r="HEC19" s="200" t="s">
        <v>7028</v>
      </c>
      <c r="HED19" s="200" t="s">
        <v>7029</v>
      </c>
      <c r="HEE19" s="200" t="s">
        <v>7030</v>
      </c>
      <c r="HEF19" s="200" t="s">
        <v>7031</v>
      </c>
      <c r="HEG19" s="200" t="s">
        <v>7032</v>
      </c>
      <c r="HEH19" s="200" t="s">
        <v>7033</v>
      </c>
      <c r="HEI19" s="200" t="s">
        <v>7034</v>
      </c>
      <c r="HEJ19" s="200" t="s">
        <v>7035</v>
      </c>
      <c r="HEK19" s="200" t="s">
        <v>7036</v>
      </c>
      <c r="HEL19" s="200" t="s">
        <v>7037</v>
      </c>
      <c r="HEM19" s="200" t="s">
        <v>7038</v>
      </c>
      <c r="HEN19" s="200" t="s">
        <v>7039</v>
      </c>
      <c r="HEO19" s="200" t="s">
        <v>7040</v>
      </c>
      <c r="HEP19" s="200" t="s">
        <v>7041</v>
      </c>
      <c r="HEQ19" s="200" t="s">
        <v>7042</v>
      </c>
      <c r="HER19" s="200" t="s">
        <v>7043</v>
      </c>
      <c r="HES19" s="200" t="s">
        <v>7044</v>
      </c>
      <c r="HET19" s="200" t="s">
        <v>7045</v>
      </c>
      <c r="HEU19" s="200" t="s">
        <v>7046</v>
      </c>
      <c r="HEV19" s="200" t="s">
        <v>7047</v>
      </c>
      <c r="HEW19" s="200" t="s">
        <v>7048</v>
      </c>
      <c r="HEX19" s="200" t="s">
        <v>7049</v>
      </c>
      <c r="HEY19" s="200" t="s">
        <v>7050</v>
      </c>
      <c r="HEZ19" s="200" t="s">
        <v>7051</v>
      </c>
      <c r="HFA19" s="200" t="s">
        <v>7052</v>
      </c>
      <c r="HFB19" s="200" t="s">
        <v>7053</v>
      </c>
      <c r="HFC19" s="200" t="s">
        <v>7054</v>
      </c>
      <c r="HFD19" s="200" t="s">
        <v>7055</v>
      </c>
      <c r="HFE19" s="200" t="s">
        <v>7056</v>
      </c>
      <c r="HFF19" s="200" t="s">
        <v>7057</v>
      </c>
      <c r="HFG19" s="200" t="s">
        <v>7058</v>
      </c>
      <c r="HFH19" s="200" t="s">
        <v>7059</v>
      </c>
      <c r="HFI19" s="200" t="s">
        <v>7060</v>
      </c>
      <c r="HFJ19" s="200" t="s">
        <v>7061</v>
      </c>
      <c r="HFK19" s="200" t="s">
        <v>7062</v>
      </c>
      <c r="HFL19" s="200" t="s">
        <v>7063</v>
      </c>
      <c r="HFM19" s="200" t="s">
        <v>7064</v>
      </c>
      <c r="HFN19" s="200" t="s">
        <v>7065</v>
      </c>
      <c r="HFO19" s="200" t="s">
        <v>7066</v>
      </c>
      <c r="HFP19" s="200" t="s">
        <v>7067</v>
      </c>
      <c r="HFQ19" s="200" t="s">
        <v>7068</v>
      </c>
      <c r="HFR19" s="200" t="s">
        <v>7069</v>
      </c>
      <c r="HFS19" s="200" t="s">
        <v>7070</v>
      </c>
      <c r="HFT19" s="200" t="s">
        <v>7071</v>
      </c>
      <c r="HFU19" s="200" t="s">
        <v>7072</v>
      </c>
      <c r="HFV19" s="200" t="s">
        <v>7073</v>
      </c>
      <c r="HFW19" s="200" t="s">
        <v>7074</v>
      </c>
      <c r="HFX19" s="200" t="s">
        <v>7075</v>
      </c>
      <c r="HFY19" s="200" t="s">
        <v>7076</v>
      </c>
      <c r="HFZ19" s="200" t="s">
        <v>7077</v>
      </c>
      <c r="HGA19" s="200" t="s">
        <v>7078</v>
      </c>
      <c r="HGB19" s="200" t="s">
        <v>7079</v>
      </c>
      <c r="HGC19" s="200" t="s">
        <v>7080</v>
      </c>
      <c r="HGD19" s="200" t="s">
        <v>7081</v>
      </c>
      <c r="HGE19" s="200" t="s">
        <v>7082</v>
      </c>
      <c r="HGF19" s="200" t="s">
        <v>7083</v>
      </c>
      <c r="HGG19" s="200" t="s">
        <v>7084</v>
      </c>
      <c r="HGH19" s="200" t="s">
        <v>7085</v>
      </c>
      <c r="HGI19" s="200" t="s">
        <v>7086</v>
      </c>
      <c r="HGJ19" s="200" t="s">
        <v>7087</v>
      </c>
      <c r="HGK19" s="200" t="s">
        <v>7088</v>
      </c>
      <c r="HGL19" s="200" t="s">
        <v>7089</v>
      </c>
      <c r="HGM19" s="200" t="s">
        <v>7090</v>
      </c>
      <c r="HGN19" s="200" t="s">
        <v>7091</v>
      </c>
      <c r="HGO19" s="200" t="s">
        <v>7092</v>
      </c>
      <c r="HGP19" s="200" t="s">
        <v>7093</v>
      </c>
      <c r="HGQ19" s="200" t="s">
        <v>7094</v>
      </c>
      <c r="HGR19" s="200" t="s">
        <v>7095</v>
      </c>
      <c r="HGS19" s="200" t="s">
        <v>7096</v>
      </c>
      <c r="HGT19" s="200" t="s">
        <v>7097</v>
      </c>
      <c r="HGU19" s="200" t="s">
        <v>7098</v>
      </c>
      <c r="HGV19" s="200" t="s">
        <v>7099</v>
      </c>
      <c r="HGW19" s="200" t="s">
        <v>7100</v>
      </c>
      <c r="HGX19" s="200" t="s">
        <v>7101</v>
      </c>
      <c r="HGY19" s="200" t="s">
        <v>7102</v>
      </c>
      <c r="HGZ19" s="200" t="s">
        <v>7103</v>
      </c>
      <c r="HHA19" s="200" t="s">
        <v>7104</v>
      </c>
      <c r="HHB19" s="200" t="s">
        <v>7105</v>
      </c>
      <c r="HHC19" s="200" t="s">
        <v>7106</v>
      </c>
      <c r="HHD19" s="200" t="s">
        <v>7107</v>
      </c>
      <c r="HHE19" s="200" t="s">
        <v>7108</v>
      </c>
      <c r="HHF19" s="200" t="s">
        <v>7109</v>
      </c>
      <c r="HHG19" s="200" t="s">
        <v>7110</v>
      </c>
      <c r="HHH19" s="200" t="s">
        <v>7111</v>
      </c>
      <c r="HHI19" s="200" t="s">
        <v>7112</v>
      </c>
      <c r="HHJ19" s="200" t="s">
        <v>7113</v>
      </c>
      <c r="HHK19" s="200" t="s">
        <v>7114</v>
      </c>
      <c r="HHL19" s="200" t="s">
        <v>7115</v>
      </c>
      <c r="HHM19" s="200" t="s">
        <v>7116</v>
      </c>
      <c r="HHN19" s="200" t="s">
        <v>7117</v>
      </c>
      <c r="HHO19" s="200" t="s">
        <v>7118</v>
      </c>
      <c r="HHP19" s="200" t="s">
        <v>7119</v>
      </c>
      <c r="HHQ19" s="200" t="s">
        <v>7120</v>
      </c>
      <c r="HHR19" s="200" t="s">
        <v>7121</v>
      </c>
      <c r="HHS19" s="200" t="s">
        <v>7122</v>
      </c>
      <c r="HHT19" s="200" t="s">
        <v>7123</v>
      </c>
      <c r="HHU19" s="200" t="s">
        <v>7124</v>
      </c>
      <c r="HHV19" s="200" t="s">
        <v>7125</v>
      </c>
      <c r="HHW19" s="200" t="s">
        <v>7126</v>
      </c>
      <c r="HHX19" s="200" t="s">
        <v>7127</v>
      </c>
      <c r="HHY19" s="200" t="s">
        <v>7128</v>
      </c>
      <c r="HHZ19" s="200" t="s">
        <v>7129</v>
      </c>
      <c r="HIA19" s="200" t="s">
        <v>7130</v>
      </c>
      <c r="HIB19" s="200" t="s">
        <v>7131</v>
      </c>
      <c r="HIC19" s="200" t="s">
        <v>7132</v>
      </c>
      <c r="HID19" s="200" t="s">
        <v>7133</v>
      </c>
      <c r="HIE19" s="200" t="s">
        <v>7134</v>
      </c>
      <c r="HIF19" s="200" t="s">
        <v>7135</v>
      </c>
      <c r="HIG19" s="200" t="s">
        <v>7136</v>
      </c>
      <c r="HIH19" s="200" t="s">
        <v>7137</v>
      </c>
      <c r="HII19" s="200" t="s">
        <v>7138</v>
      </c>
      <c r="HIJ19" s="200" t="s">
        <v>7139</v>
      </c>
      <c r="HIK19" s="200" t="s">
        <v>7140</v>
      </c>
      <c r="HIL19" s="200" t="s">
        <v>7141</v>
      </c>
      <c r="HIM19" s="200" t="s">
        <v>7142</v>
      </c>
      <c r="HIN19" s="200" t="s">
        <v>7143</v>
      </c>
      <c r="HIO19" s="200" t="s">
        <v>7144</v>
      </c>
      <c r="HIP19" s="200" t="s">
        <v>7145</v>
      </c>
      <c r="HIQ19" s="200" t="s">
        <v>7146</v>
      </c>
      <c r="HIR19" s="200" t="s">
        <v>7147</v>
      </c>
      <c r="HIS19" s="200" t="s">
        <v>7148</v>
      </c>
      <c r="HIT19" s="200" t="s">
        <v>7149</v>
      </c>
      <c r="HIU19" s="200" t="s">
        <v>7150</v>
      </c>
      <c r="HIV19" s="200" t="s">
        <v>7151</v>
      </c>
      <c r="HIW19" s="200" t="s">
        <v>7152</v>
      </c>
      <c r="HIX19" s="200" t="s">
        <v>7153</v>
      </c>
      <c r="HIY19" s="200" t="s">
        <v>7154</v>
      </c>
      <c r="HIZ19" s="200" t="s">
        <v>7155</v>
      </c>
      <c r="HJA19" s="200" t="s">
        <v>7156</v>
      </c>
      <c r="HJB19" s="200" t="s">
        <v>7157</v>
      </c>
      <c r="HJC19" s="200" t="s">
        <v>7158</v>
      </c>
      <c r="HJD19" s="200" t="s">
        <v>7159</v>
      </c>
      <c r="HJE19" s="200" t="s">
        <v>7160</v>
      </c>
      <c r="HJF19" s="200" t="s">
        <v>7161</v>
      </c>
      <c r="HJG19" s="200" t="s">
        <v>7162</v>
      </c>
      <c r="HJH19" s="200" t="s">
        <v>7163</v>
      </c>
      <c r="HJI19" s="200" t="s">
        <v>7164</v>
      </c>
      <c r="HJJ19" s="200" t="s">
        <v>7165</v>
      </c>
      <c r="HJK19" s="200" t="s">
        <v>7166</v>
      </c>
      <c r="HJL19" s="200" t="s">
        <v>7167</v>
      </c>
      <c r="HJM19" s="200" t="s">
        <v>7168</v>
      </c>
      <c r="HJN19" s="200" t="s">
        <v>7169</v>
      </c>
      <c r="HJO19" s="200" t="s">
        <v>7170</v>
      </c>
      <c r="HJP19" s="200" t="s">
        <v>7171</v>
      </c>
      <c r="HJQ19" s="200" t="s">
        <v>7172</v>
      </c>
      <c r="HJR19" s="200" t="s">
        <v>7173</v>
      </c>
      <c r="HJS19" s="200" t="s">
        <v>7174</v>
      </c>
      <c r="HJT19" s="200" t="s">
        <v>7175</v>
      </c>
      <c r="HJU19" s="200" t="s">
        <v>7176</v>
      </c>
      <c r="HJV19" s="200" t="s">
        <v>7177</v>
      </c>
      <c r="HJW19" s="200" t="s">
        <v>7178</v>
      </c>
      <c r="HJX19" s="200" t="s">
        <v>7179</v>
      </c>
      <c r="HJY19" s="200" t="s">
        <v>7180</v>
      </c>
      <c r="HJZ19" s="200" t="s">
        <v>7181</v>
      </c>
      <c r="HKA19" s="200" t="s">
        <v>7182</v>
      </c>
      <c r="HKB19" s="200" t="s">
        <v>7183</v>
      </c>
      <c r="HKC19" s="200" t="s">
        <v>7184</v>
      </c>
      <c r="HKD19" s="200" t="s">
        <v>7185</v>
      </c>
      <c r="HKE19" s="200" t="s">
        <v>7186</v>
      </c>
      <c r="HKF19" s="200" t="s">
        <v>7187</v>
      </c>
      <c r="HKG19" s="200" t="s">
        <v>7188</v>
      </c>
      <c r="HKH19" s="200" t="s">
        <v>7189</v>
      </c>
      <c r="HKI19" s="200" t="s">
        <v>7190</v>
      </c>
      <c r="HKJ19" s="200" t="s">
        <v>7191</v>
      </c>
      <c r="HKK19" s="200" t="s">
        <v>7192</v>
      </c>
      <c r="HKL19" s="200" t="s">
        <v>7193</v>
      </c>
      <c r="HKM19" s="200" t="s">
        <v>7194</v>
      </c>
      <c r="HKN19" s="200" t="s">
        <v>7195</v>
      </c>
      <c r="HKO19" s="200" t="s">
        <v>7196</v>
      </c>
      <c r="HKP19" s="200" t="s">
        <v>7197</v>
      </c>
      <c r="HKQ19" s="200" t="s">
        <v>7198</v>
      </c>
      <c r="HKR19" s="200" t="s">
        <v>7199</v>
      </c>
      <c r="HKS19" s="200" t="s">
        <v>7200</v>
      </c>
      <c r="HKT19" s="200" t="s">
        <v>7201</v>
      </c>
      <c r="HKU19" s="200" t="s">
        <v>7202</v>
      </c>
      <c r="HKV19" s="200" t="s">
        <v>7203</v>
      </c>
      <c r="HKW19" s="200" t="s">
        <v>7204</v>
      </c>
      <c r="HKX19" s="200" t="s">
        <v>7205</v>
      </c>
      <c r="HKY19" s="200" t="s">
        <v>7206</v>
      </c>
      <c r="HKZ19" s="200" t="s">
        <v>7207</v>
      </c>
      <c r="HLA19" s="200" t="s">
        <v>7208</v>
      </c>
      <c r="HLB19" s="200" t="s">
        <v>7209</v>
      </c>
      <c r="HLC19" s="200" t="s">
        <v>7210</v>
      </c>
      <c r="HLD19" s="200" t="s">
        <v>7211</v>
      </c>
      <c r="HLE19" s="200" t="s">
        <v>7212</v>
      </c>
      <c r="HLF19" s="200" t="s">
        <v>7213</v>
      </c>
      <c r="HLG19" s="200" t="s">
        <v>7214</v>
      </c>
      <c r="HLH19" s="200" t="s">
        <v>7215</v>
      </c>
      <c r="HLI19" s="200" t="s">
        <v>7216</v>
      </c>
      <c r="HLJ19" s="200" t="s">
        <v>7217</v>
      </c>
      <c r="HLK19" s="200" t="s">
        <v>7218</v>
      </c>
      <c r="HLL19" s="200" t="s">
        <v>7219</v>
      </c>
      <c r="HLM19" s="200" t="s">
        <v>7220</v>
      </c>
      <c r="HLN19" s="200" t="s">
        <v>7221</v>
      </c>
      <c r="HLO19" s="200" t="s">
        <v>7222</v>
      </c>
      <c r="HLP19" s="200" t="s">
        <v>7223</v>
      </c>
      <c r="HLQ19" s="200" t="s">
        <v>7224</v>
      </c>
      <c r="HLR19" s="200" t="s">
        <v>7225</v>
      </c>
      <c r="HLS19" s="200" t="s">
        <v>7226</v>
      </c>
      <c r="HLT19" s="200" t="s">
        <v>7227</v>
      </c>
      <c r="HLU19" s="200" t="s">
        <v>7228</v>
      </c>
      <c r="HLV19" s="200" t="s">
        <v>7229</v>
      </c>
      <c r="HLW19" s="200" t="s">
        <v>7230</v>
      </c>
      <c r="HLX19" s="200" t="s">
        <v>7231</v>
      </c>
      <c r="HLY19" s="200" t="s">
        <v>7232</v>
      </c>
      <c r="HLZ19" s="200" t="s">
        <v>7233</v>
      </c>
      <c r="HMA19" s="200" t="s">
        <v>7234</v>
      </c>
      <c r="HMB19" s="200" t="s">
        <v>7235</v>
      </c>
      <c r="HMC19" s="200" t="s">
        <v>7236</v>
      </c>
      <c r="HMD19" s="200" t="s">
        <v>7237</v>
      </c>
      <c r="HME19" s="200" t="s">
        <v>7238</v>
      </c>
      <c r="HMF19" s="200" t="s">
        <v>7239</v>
      </c>
      <c r="HMG19" s="200" t="s">
        <v>7240</v>
      </c>
      <c r="HMH19" s="200" t="s">
        <v>7241</v>
      </c>
      <c r="HMI19" s="200" t="s">
        <v>7242</v>
      </c>
      <c r="HMJ19" s="200" t="s">
        <v>7243</v>
      </c>
      <c r="HMK19" s="200" t="s">
        <v>7244</v>
      </c>
      <c r="HML19" s="200" t="s">
        <v>7245</v>
      </c>
      <c r="HMM19" s="200" t="s">
        <v>7246</v>
      </c>
      <c r="HMN19" s="200" t="s">
        <v>7247</v>
      </c>
      <c r="HMO19" s="200" t="s">
        <v>7248</v>
      </c>
      <c r="HMP19" s="200" t="s">
        <v>7249</v>
      </c>
      <c r="HMQ19" s="200" t="s">
        <v>7250</v>
      </c>
      <c r="HMR19" s="200" t="s">
        <v>7251</v>
      </c>
      <c r="HMS19" s="200" t="s">
        <v>7252</v>
      </c>
      <c r="HMT19" s="200" t="s">
        <v>7253</v>
      </c>
      <c r="HMU19" s="200" t="s">
        <v>7254</v>
      </c>
      <c r="HMV19" s="200" t="s">
        <v>7255</v>
      </c>
      <c r="HMW19" s="200" t="s">
        <v>7256</v>
      </c>
      <c r="HMX19" s="200" t="s">
        <v>7257</v>
      </c>
      <c r="HMY19" s="200" t="s">
        <v>7258</v>
      </c>
      <c r="HMZ19" s="200" t="s">
        <v>7259</v>
      </c>
      <c r="HNA19" s="200" t="s">
        <v>7260</v>
      </c>
      <c r="HNB19" s="200" t="s">
        <v>7261</v>
      </c>
      <c r="HNC19" s="200" t="s">
        <v>7262</v>
      </c>
      <c r="HND19" s="200" t="s">
        <v>7263</v>
      </c>
      <c r="HNE19" s="200" t="s">
        <v>7264</v>
      </c>
      <c r="HNF19" s="200" t="s">
        <v>7265</v>
      </c>
      <c r="HNG19" s="200" t="s">
        <v>7266</v>
      </c>
      <c r="HNH19" s="200" t="s">
        <v>7267</v>
      </c>
      <c r="HNI19" s="200" t="s">
        <v>7268</v>
      </c>
      <c r="HNJ19" s="200" t="s">
        <v>7269</v>
      </c>
      <c r="HNK19" s="200" t="s">
        <v>7270</v>
      </c>
      <c r="HNL19" s="200" t="s">
        <v>7271</v>
      </c>
      <c r="HNM19" s="200" t="s">
        <v>7272</v>
      </c>
      <c r="HNN19" s="200" t="s">
        <v>7273</v>
      </c>
      <c r="HNO19" s="200" t="s">
        <v>7274</v>
      </c>
      <c r="HNP19" s="200" t="s">
        <v>7275</v>
      </c>
      <c r="HNQ19" s="200" t="s">
        <v>7276</v>
      </c>
      <c r="HNR19" s="200" t="s">
        <v>7277</v>
      </c>
      <c r="HNS19" s="200" t="s">
        <v>7278</v>
      </c>
      <c r="HNT19" s="200" t="s">
        <v>7279</v>
      </c>
      <c r="HNU19" s="200" t="s">
        <v>7280</v>
      </c>
      <c r="HNV19" s="200" t="s">
        <v>7281</v>
      </c>
      <c r="HNW19" s="200" t="s">
        <v>7282</v>
      </c>
      <c r="HNX19" s="200" t="s">
        <v>7283</v>
      </c>
      <c r="HNY19" s="200" t="s">
        <v>7284</v>
      </c>
      <c r="HNZ19" s="200" t="s">
        <v>7285</v>
      </c>
      <c r="HOA19" s="200" t="s">
        <v>7286</v>
      </c>
      <c r="HOB19" s="200" t="s">
        <v>7287</v>
      </c>
      <c r="HOC19" s="200" t="s">
        <v>7288</v>
      </c>
      <c r="HOD19" s="200" t="s">
        <v>7289</v>
      </c>
      <c r="HOE19" s="200" t="s">
        <v>7290</v>
      </c>
      <c r="HOF19" s="200" t="s">
        <v>7291</v>
      </c>
      <c r="HOG19" s="200" t="s">
        <v>7292</v>
      </c>
      <c r="HOH19" s="200" t="s">
        <v>7293</v>
      </c>
      <c r="HOI19" s="200" t="s">
        <v>7294</v>
      </c>
      <c r="HOJ19" s="200" t="s">
        <v>7295</v>
      </c>
      <c r="HOK19" s="200" t="s">
        <v>7296</v>
      </c>
      <c r="HOL19" s="200" t="s">
        <v>7297</v>
      </c>
      <c r="HOM19" s="200" t="s">
        <v>7298</v>
      </c>
      <c r="HON19" s="200" t="s">
        <v>7299</v>
      </c>
      <c r="HOO19" s="200" t="s">
        <v>7300</v>
      </c>
      <c r="HOP19" s="200" t="s">
        <v>7301</v>
      </c>
      <c r="HOQ19" s="200" t="s">
        <v>7302</v>
      </c>
      <c r="HOR19" s="200" t="s">
        <v>7303</v>
      </c>
      <c r="HOS19" s="200" t="s">
        <v>7304</v>
      </c>
      <c r="HOT19" s="200" t="s">
        <v>7305</v>
      </c>
      <c r="HOU19" s="200" t="s">
        <v>7306</v>
      </c>
      <c r="HOV19" s="200" t="s">
        <v>7307</v>
      </c>
      <c r="HOW19" s="200" t="s">
        <v>7308</v>
      </c>
      <c r="HOX19" s="200" t="s">
        <v>7309</v>
      </c>
      <c r="HOY19" s="200" t="s">
        <v>7310</v>
      </c>
      <c r="HOZ19" s="200" t="s">
        <v>7311</v>
      </c>
      <c r="HPA19" s="200" t="s">
        <v>7312</v>
      </c>
      <c r="HPB19" s="200" t="s">
        <v>7313</v>
      </c>
      <c r="HPC19" s="200" t="s">
        <v>7314</v>
      </c>
      <c r="HPD19" s="200" t="s">
        <v>7315</v>
      </c>
      <c r="HPE19" s="200" t="s">
        <v>7316</v>
      </c>
      <c r="HPF19" s="200" t="s">
        <v>7317</v>
      </c>
      <c r="HPG19" s="200" t="s">
        <v>7318</v>
      </c>
      <c r="HPH19" s="200" t="s">
        <v>7319</v>
      </c>
      <c r="HPI19" s="200" t="s">
        <v>7320</v>
      </c>
      <c r="HPJ19" s="200" t="s">
        <v>7321</v>
      </c>
      <c r="HPK19" s="200" t="s">
        <v>7322</v>
      </c>
      <c r="HPL19" s="200" t="s">
        <v>7323</v>
      </c>
      <c r="HPM19" s="200" t="s">
        <v>7324</v>
      </c>
      <c r="HPN19" s="200" t="s">
        <v>7325</v>
      </c>
      <c r="HPO19" s="200" t="s">
        <v>7326</v>
      </c>
      <c r="HPP19" s="200" t="s">
        <v>7327</v>
      </c>
      <c r="HPQ19" s="200" t="s">
        <v>7328</v>
      </c>
      <c r="HPR19" s="200" t="s">
        <v>7329</v>
      </c>
      <c r="HPS19" s="200" t="s">
        <v>7330</v>
      </c>
      <c r="HPT19" s="200" t="s">
        <v>7331</v>
      </c>
      <c r="HPU19" s="200" t="s">
        <v>7332</v>
      </c>
      <c r="HPV19" s="200" t="s">
        <v>7333</v>
      </c>
      <c r="HPW19" s="200" t="s">
        <v>7334</v>
      </c>
      <c r="HPX19" s="200" t="s">
        <v>7335</v>
      </c>
      <c r="HPY19" s="200" t="s">
        <v>7336</v>
      </c>
      <c r="HPZ19" s="200" t="s">
        <v>7337</v>
      </c>
      <c r="HQA19" s="200" t="s">
        <v>7338</v>
      </c>
      <c r="HQB19" s="200" t="s">
        <v>7339</v>
      </c>
      <c r="HQC19" s="200" t="s">
        <v>7340</v>
      </c>
      <c r="HQD19" s="200" t="s">
        <v>7341</v>
      </c>
      <c r="HQE19" s="200" t="s">
        <v>7342</v>
      </c>
      <c r="HQF19" s="200" t="s">
        <v>7343</v>
      </c>
      <c r="HQG19" s="200" t="s">
        <v>7344</v>
      </c>
      <c r="HQH19" s="200" t="s">
        <v>7345</v>
      </c>
      <c r="HQI19" s="200" t="s">
        <v>7346</v>
      </c>
      <c r="HQJ19" s="200" t="s">
        <v>7347</v>
      </c>
      <c r="HQK19" s="200" t="s">
        <v>7348</v>
      </c>
      <c r="HQL19" s="200" t="s">
        <v>7349</v>
      </c>
      <c r="HQM19" s="200" t="s">
        <v>7350</v>
      </c>
      <c r="HQN19" s="200" t="s">
        <v>7351</v>
      </c>
      <c r="HQO19" s="200" t="s">
        <v>7352</v>
      </c>
      <c r="HQP19" s="200" t="s">
        <v>7353</v>
      </c>
      <c r="HQQ19" s="200" t="s">
        <v>7354</v>
      </c>
      <c r="HQR19" s="200" t="s">
        <v>7355</v>
      </c>
      <c r="HQS19" s="200" t="s">
        <v>7356</v>
      </c>
      <c r="HQT19" s="200" t="s">
        <v>7357</v>
      </c>
      <c r="HQU19" s="200" t="s">
        <v>7358</v>
      </c>
      <c r="HQV19" s="200" t="s">
        <v>7359</v>
      </c>
      <c r="HQW19" s="200" t="s">
        <v>7360</v>
      </c>
      <c r="HQX19" s="200" t="s">
        <v>7361</v>
      </c>
      <c r="HQY19" s="200" t="s">
        <v>7362</v>
      </c>
      <c r="HQZ19" s="200" t="s">
        <v>7363</v>
      </c>
      <c r="HRA19" s="200" t="s">
        <v>7364</v>
      </c>
      <c r="HRB19" s="200" t="s">
        <v>7365</v>
      </c>
      <c r="HRC19" s="200" t="s">
        <v>7366</v>
      </c>
      <c r="HRD19" s="200" t="s">
        <v>7367</v>
      </c>
      <c r="HRE19" s="200" t="s">
        <v>7368</v>
      </c>
      <c r="HRF19" s="200" t="s">
        <v>7369</v>
      </c>
      <c r="HRG19" s="200" t="s">
        <v>7370</v>
      </c>
      <c r="HRH19" s="200" t="s">
        <v>7371</v>
      </c>
      <c r="HRI19" s="200" t="s">
        <v>7372</v>
      </c>
      <c r="HRJ19" s="200" t="s">
        <v>7373</v>
      </c>
      <c r="HRK19" s="200" t="s">
        <v>7374</v>
      </c>
      <c r="HRL19" s="200" t="s">
        <v>7375</v>
      </c>
      <c r="HRM19" s="200" t="s">
        <v>7376</v>
      </c>
      <c r="HRN19" s="200" t="s">
        <v>7377</v>
      </c>
      <c r="HRO19" s="200" t="s">
        <v>7378</v>
      </c>
      <c r="HRP19" s="200" t="s">
        <v>7379</v>
      </c>
      <c r="HRQ19" s="200" t="s">
        <v>7380</v>
      </c>
      <c r="HRR19" s="200" t="s">
        <v>7381</v>
      </c>
      <c r="HRS19" s="200" t="s">
        <v>7382</v>
      </c>
      <c r="HRT19" s="200" t="s">
        <v>7383</v>
      </c>
      <c r="HRU19" s="200" t="s">
        <v>7384</v>
      </c>
      <c r="HRV19" s="200" t="s">
        <v>7385</v>
      </c>
      <c r="HRW19" s="200" t="s">
        <v>7386</v>
      </c>
      <c r="HRX19" s="200" t="s">
        <v>7387</v>
      </c>
      <c r="HRY19" s="200" t="s">
        <v>7388</v>
      </c>
      <c r="HRZ19" s="200" t="s">
        <v>7389</v>
      </c>
      <c r="HSA19" s="200" t="s">
        <v>7390</v>
      </c>
      <c r="HSB19" s="200" t="s">
        <v>7391</v>
      </c>
      <c r="HSC19" s="200" t="s">
        <v>7392</v>
      </c>
      <c r="HSD19" s="200" t="s">
        <v>7393</v>
      </c>
      <c r="HSE19" s="200" t="s">
        <v>7394</v>
      </c>
      <c r="HSF19" s="200" t="s">
        <v>7395</v>
      </c>
      <c r="HSG19" s="200" t="s">
        <v>7396</v>
      </c>
      <c r="HSH19" s="200" t="s">
        <v>7397</v>
      </c>
      <c r="HSI19" s="200" t="s">
        <v>7398</v>
      </c>
      <c r="HSJ19" s="200" t="s">
        <v>7399</v>
      </c>
      <c r="HSK19" s="200" t="s">
        <v>7400</v>
      </c>
      <c r="HSL19" s="200" t="s">
        <v>7401</v>
      </c>
      <c r="HSM19" s="200" t="s">
        <v>7402</v>
      </c>
      <c r="HSN19" s="200" t="s">
        <v>7403</v>
      </c>
      <c r="HSO19" s="200" t="s">
        <v>7404</v>
      </c>
      <c r="HSP19" s="200" t="s">
        <v>7405</v>
      </c>
      <c r="HSQ19" s="200" t="s">
        <v>7406</v>
      </c>
      <c r="HSR19" s="200" t="s">
        <v>7407</v>
      </c>
      <c r="HSS19" s="200" t="s">
        <v>7408</v>
      </c>
      <c r="HST19" s="200" t="s">
        <v>7409</v>
      </c>
      <c r="HSU19" s="200" t="s">
        <v>7410</v>
      </c>
      <c r="HSV19" s="200" t="s">
        <v>7411</v>
      </c>
      <c r="HSW19" s="200" t="s">
        <v>7412</v>
      </c>
      <c r="HSX19" s="200" t="s">
        <v>7413</v>
      </c>
      <c r="HSY19" s="200" t="s">
        <v>7414</v>
      </c>
      <c r="HSZ19" s="200" t="s">
        <v>7415</v>
      </c>
      <c r="HTA19" s="200" t="s">
        <v>7416</v>
      </c>
      <c r="HTB19" s="200" t="s">
        <v>7417</v>
      </c>
      <c r="HTC19" s="200" t="s">
        <v>7418</v>
      </c>
      <c r="HTD19" s="200" t="s">
        <v>7419</v>
      </c>
      <c r="HTE19" s="200" t="s">
        <v>7420</v>
      </c>
      <c r="HTF19" s="200" t="s">
        <v>7421</v>
      </c>
      <c r="HTG19" s="200" t="s">
        <v>7422</v>
      </c>
      <c r="HTH19" s="200" t="s">
        <v>7423</v>
      </c>
      <c r="HTI19" s="200" t="s">
        <v>7424</v>
      </c>
      <c r="HTJ19" s="200" t="s">
        <v>7425</v>
      </c>
      <c r="HTK19" s="200" t="s">
        <v>7426</v>
      </c>
      <c r="HTL19" s="200" t="s">
        <v>7427</v>
      </c>
      <c r="HTM19" s="200" t="s">
        <v>7428</v>
      </c>
      <c r="HTN19" s="200" t="s">
        <v>7429</v>
      </c>
      <c r="HTO19" s="200" t="s">
        <v>7430</v>
      </c>
      <c r="HTP19" s="200" t="s">
        <v>7431</v>
      </c>
      <c r="HTQ19" s="200" t="s">
        <v>7432</v>
      </c>
      <c r="HTR19" s="200" t="s">
        <v>7433</v>
      </c>
      <c r="HTS19" s="200" t="s">
        <v>7434</v>
      </c>
      <c r="HTT19" s="200" t="s">
        <v>7435</v>
      </c>
      <c r="HTU19" s="200" t="s">
        <v>7436</v>
      </c>
      <c r="HTV19" s="200" t="s">
        <v>7437</v>
      </c>
      <c r="HTW19" s="200" t="s">
        <v>7438</v>
      </c>
      <c r="HTX19" s="200" t="s">
        <v>7439</v>
      </c>
      <c r="HTY19" s="200" t="s">
        <v>7440</v>
      </c>
      <c r="HTZ19" s="200" t="s">
        <v>7441</v>
      </c>
      <c r="HUA19" s="200" t="s">
        <v>7442</v>
      </c>
      <c r="HUB19" s="200" t="s">
        <v>7443</v>
      </c>
      <c r="HUC19" s="200" t="s">
        <v>7444</v>
      </c>
      <c r="HUD19" s="200" t="s">
        <v>7445</v>
      </c>
      <c r="HUE19" s="200" t="s">
        <v>7446</v>
      </c>
      <c r="HUF19" s="200" t="s">
        <v>7447</v>
      </c>
      <c r="HUG19" s="200" t="s">
        <v>7448</v>
      </c>
      <c r="HUH19" s="200" t="s">
        <v>7449</v>
      </c>
      <c r="HUI19" s="200" t="s">
        <v>7450</v>
      </c>
      <c r="HUJ19" s="200" t="s">
        <v>7451</v>
      </c>
      <c r="HUK19" s="200" t="s">
        <v>7452</v>
      </c>
      <c r="HUL19" s="200" t="s">
        <v>7453</v>
      </c>
      <c r="HUM19" s="200" t="s">
        <v>7454</v>
      </c>
      <c r="HUN19" s="200" t="s">
        <v>7455</v>
      </c>
      <c r="HUO19" s="200" t="s">
        <v>7456</v>
      </c>
      <c r="HUP19" s="200" t="s">
        <v>7457</v>
      </c>
      <c r="HUQ19" s="200" t="s">
        <v>7458</v>
      </c>
      <c r="HUR19" s="200" t="s">
        <v>7459</v>
      </c>
      <c r="HUS19" s="200" t="s">
        <v>7460</v>
      </c>
      <c r="HUT19" s="200" t="s">
        <v>7461</v>
      </c>
      <c r="HUU19" s="200" t="s">
        <v>7462</v>
      </c>
      <c r="HUV19" s="200" t="s">
        <v>7463</v>
      </c>
      <c r="HUW19" s="200" t="s">
        <v>7464</v>
      </c>
      <c r="HUX19" s="200" t="s">
        <v>7465</v>
      </c>
      <c r="HUY19" s="200" t="s">
        <v>7466</v>
      </c>
      <c r="HUZ19" s="200" t="s">
        <v>7467</v>
      </c>
      <c r="HVA19" s="200" t="s">
        <v>7468</v>
      </c>
      <c r="HVB19" s="200" t="s">
        <v>7469</v>
      </c>
      <c r="HVC19" s="200" t="s">
        <v>7470</v>
      </c>
      <c r="HVD19" s="200" t="s">
        <v>7471</v>
      </c>
      <c r="HVE19" s="200" t="s">
        <v>7472</v>
      </c>
      <c r="HVF19" s="200" t="s">
        <v>7473</v>
      </c>
      <c r="HVG19" s="200" t="s">
        <v>7474</v>
      </c>
      <c r="HVH19" s="200" t="s">
        <v>7475</v>
      </c>
      <c r="HVI19" s="200" t="s">
        <v>7476</v>
      </c>
      <c r="HVJ19" s="200" t="s">
        <v>7477</v>
      </c>
      <c r="HVK19" s="200" t="s">
        <v>7478</v>
      </c>
      <c r="HVL19" s="200" t="s">
        <v>7479</v>
      </c>
      <c r="HVM19" s="200" t="s">
        <v>7480</v>
      </c>
      <c r="HVN19" s="200" t="s">
        <v>7481</v>
      </c>
      <c r="HVO19" s="200" t="s">
        <v>7482</v>
      </c>
      <c r="HVP19" s="200" t="s">
        <v>7483</v>
      </c>
      <c r="HVQ19" s="200" t="s">
        <v>7484</v>
      </c>
      <c r="HVR19" s="200" t="s">
        <v>7485</v>
      </c>
      <c r="HVS19" s="200" t="s">
        <v>7486</v>
      </c>
      <c r="HVT19" s="200" t="s">
        <v>7487</v>
      </c>
      <c r="HVU19" s="200" t="s">
        <v>7488</v>
      </c>
      <c r="HVV19" s="200" t="s">
        <v>7489</v>
      </c>
      <c r="HVW19" s="200" t="s">
        <v>7490</v>
      </c>
      <c r="HVX19" s="200" t="s">
        <v>7491</v>
      </c>
      <c r="HVY19" s="200" t="s">
        <v>7492</v>
      </c>
      <c r="HVZ19" s="200" t="s">
        <v>7493</v>
      </c>
      <c r="HWA19" s="200" t="s">
        <v>7494</v>
      </c>
      <c r="HWB19" s="200" t="s">
        <v>7495</v>
      </c>
      <c r="HWC19" s="200" t="s">
        <v>7496</v>
      </c>
      <c r="HWD19" s="200" t="s">
        <v>7497</v>
      </c>
      <c r="HWE19" s="200" t="s">
        <v>7498</v>
      </c>
      <c r="HWF19" s="200" t="s">
        <v>7499</v>
      </c>
      <c r="HWG19" s="200" t="s">
        <v>7500</v>
      </c>
      <c r="HWH19" s="200" t="s">
        <v>7501</v>
      </c>
      <c r="HWI19" s="200" t="s">
        <v>7502</v>
      </c>
      <c r="HWJ19" s="200" t="s">
        <v>7503</v>
      </c>
      <c r="HWK19" s="200" t="s">
        <v>7504</v>
      </c>
      <c r="HWL19" s="200" t="s">
        <v>7505</v>
      </c>
      <c r="HWM19" s="200" t="s">
        <v>7506</v>
      </c>
      <c r="HWN19" s="200" t="s">
        <v>7507</v>
      </c>
      <c r="HWO19" s="200" t="s">
        <v>7508</v>
      </c>
      <c r="HWP19" s="200" t="s">
        <v>7509</v>
      </c>
      <c r="HWQ19" s="200" t="s">
        <v>7510</v>
      </c>
      <c r="HWR19" s="200" t="s">
        <v>7511</v>
      </c>
      <c r="HWS19" s="200" t="s">
        <v>7512</v>
      </c>
      <c r="HWT19" s="200" t="s">
        <v>7513</v>
      </c>
      <c r="HWU19" s="200" t="s">
        <v>7514</v>
      </c>
      <c r="HWV19" s="200" t="s">
        <v>7515</v>
      </c>
      <c r="HWW19" s="200" t="s">
        <v>7516</v>
      </c>
      <c r="HWX19" s="200" t="s">
        <v>7517</v>
      </c>
      <c r="HWY19" s="200" t="s">
        <v>7518</v>
      </c>
      <c r="HWZ19" s="200" t="s">
        <v>7519</v>
      </c>
      <c r="HXA19" s="200" t="s">
        <v>7520</v>
      </c>
      <c r="HXB19" s="200" t="s">
        <v>7521</v>
      </c>
      <c r="HXC19" s="200" t="s">
        <v>7522</v>
      </c>
      <c r="HXD19" s="200" t="s">
        <v>7523</v>
      </c>
      <c r="HXE19" s="200" t="s">
        <v>7524</v>
      </c>
      <c r="HXF19" s="200" t="s">
        <v>7525</v>
      </c>
      <c r="HXG19" s="200" t="s">
        <v>7526</v>
      </c>
      <c r="HXH19" s="200" t="s">
        <v>7527</v>
      </c>
      <c r="HXI19" s="200" t="s">
        <v>7528</v>
      </c>
      <c r="HXJ19" s="200" t="s">
        <v>7529</v>
      </c>
      <c r="HXK19" s="200" t="s">
        <v>7530</v>
      </c>
      <c r="HXL19" s="200" t="s">
        <v>7531</v>
      </c>
      <c r="HXM19" s="200" t="s">
        <v>7532</v>
      </c>
      <c r="HXN19" s="200" t="s">
        <v>7533</v>
      </c>
      <c r="HXO19" s="200" t="s">
        <v>7534</v>
      </c>
      <c r="HXP19" s="200" t="s">
        <v>7535</v>
      </c>
      <c r="HXQ19" s="200" t="s">
        <v>7536</v>
      </c>
      <c r="HXR19" s="200" t="s">
        <v>7537</v>
      </c>
      <c r="HXS19" s="200" t="s">
        <v>7538</v>
      </c>
      <c r="HXT19" s="200" t="s">
        <v>7539</v>
      </c>
      <c r="HXU19" s="200" t="s">
        <v>7540</v>
      </c>
      <c r="HXV19" s="200" t="s">
        <v>7541</v>
      </c>
      <c r="HXW19" s="200" t="s">
        <v>7542</v>
      </c>
      <c r="HXX19" s="200" t="s">
        <v>7543</v>
      </c>
      <c r="HXY19" s="200" t="s">
        <v>7544</v>
      </c>
      <c r="HXZ19" s="200" t="s">
        <v>7545</v>
      </c>
      <c r="HYA19" s="200" t="s">
        <v>7546</v>
      </c>
      <c r="HYB19" s="200" t="s">
        <v>7547</v>
      </c>
      <c r="HYC19" s="200" t="s">
        <v>7548</v>
      </c>
      <c r="HYD19" s="200" t="s">
        <v>7549</v>
      </c>
      <c r="HYE19" s="200" t="s">
        <v>7550</v>
      </c>
      <c r="HYF19" s="200" t="s">
        <v>7551</v>
      </c>
      <c r="HYG19" s="200" t="s">
        <v>7552</v>
      </c>
      <c r="HYH19" s="200" t="s">
        <v>7553</v>
      </c>
      <c r="HYI19" s="200" t="s">
        <v>7554</v>
      </c>
      <c r="HYJ19" s="200" t="s">
        <v>7555</v>
      </c>
      <c r="HYK19" s="200" t="s">
        <v>7556</v>
      </c>
      <c r="HYL19" s="200" t="s">
        <v>7557</v>
      </c>
      <c r="HYM19" s="200" t="s">
        <v>7558</v>
      </c>
      <c r="HYN19" s="200" t="s">
        <v>7559</v>
      </c>
      <c r="HYO19" s="200" t="s">
        <v>7560</v>
      </c>
      <c r="HYP19" s="200" t="s">
        <v>7561</v>
      </c>
      <c r="HYQ19" s="200" t="s">
        <v>7562</v>
      </c>
      <c r="HYR19" s="200" t="s">
        <v>7563</v>
      </c>
      <c r="HYS19" s="200" t="s">
        <v>7564</v>
      </c>
      <c r="HYT19" s="200" t="s">
        <v>7565</v>
      </c>
      <c r="HYU19" s="200" t="s">
        <v>7566</v>
      </c>
      <c r="HYV19" s="200" t="s">
        <v>7567</v>
      </c>
      <c r="HYW19" s="200" t="s">
        <v>7568</v>
      </c>
      <c r="HYX19" s="200" t="s">
        <v>7569</v>
      </c>
      <c r="HYY19" s="200" t="s">
        <v>7570</v>
      </c>
      <c r="HYZ19" s="200" t="s">
        <v>7571</v>
      </c>
      <c r="HZA19" s="200" t="s">
        <v>7572</v>
      </c>
      <c r="HZB19" s="200" t="s">
        <v>7573</v>
      </c>
      <c r="HZC19" s="200" t="s">
        <v>7574</v>
      </c>
      <c r="HZD19" s="200" t="s">
        <v>7575</v>
      </c>
      <c r="HZE19" s="200" t="s">
        <v>7576</v>
      </c>
      <c r="HZF19" s="200" t="s">
        <v>7577</v>
      </c>
      <c r="HZG19" s="200" t="s">
        <v>7578</v>
      </c>
      <c r="HZH19" s="200" t="s">
        <v>7579</v>
      </c>
      <c r="HZI19" s="200" t="s">
        <v>7580</v>
      </c>
      <c r="HZJ19" s="200" t="s">
        <v>7581</v>
      </c>
      <c r="HZK19" s="200" t="s">
        <v>7582</v>
      </c>
      <c r="HZL19" s="200" t="s">
        <v>7583</v>
      </c>
      <c r="HZM19" s="200" t="s">
        <v>7584</v>
      </c>
      <c r="HZN19" s="200" t="s">
        <v>7585</v>
      </c>
      <c r="HZO19" s="200" t="s">
        <v>7586</v>
      </c>
      <c r="HZP19" s="200" t="s">
        <v>7587</v>
      </c>
      <c r="HZQ19" s="200" t="s">
        <v>7588</v>
      </c>
      <c r="HZR19" s="200" t="s">
        <v>7589</v>
      </c>
      <c r="HZS19" s="200" t="s">
        <v>7590</v>
      </c>
      <c r="HZT19" s="200" t="s">
        <v>7591</v>
      </c>
      <c r="HZU19" s="200" t="s">
        <v>7592</v>
      </c>
      <c r="HZV19" s="200" t="s">
        <v>7593</v>
      </c>
      <c r="HZW19" s="200" t="s">
        <v>7594</v>
      </c>
      <c r="HZX19" s="200" t="s">
        <v>7595</v>
      </c>
      <c r="HZY19" s="200" t="s">
        <v>7596</v>
      </c>
      <c r="HZZ19" s="200" t="s">
        <v>7597</v>
      </c>
      <c r="IAA19" s="200" t="s">
        <v>7598</v>
      </c>
      <c r="IAB19" s="200" t="s">
        <v>7599</v>
      </c>
      <c r="IAC19" s="200" t="s">
        <v>7600</v>
      </c>
      <c r="IAD19" s="200" t="s">
        <v>7601</v>
      </c>
      <c r="IAE19" s="200" t="s">
        <v>7602</v>
      </c>
      <c r="IAF19" s="200" t="s">
        <v>7603</v>
      </c>
      <c r="IAG19" s="200" t="s">
        <v>7604</v>
      </c>
      <c r="IAH19" s="200" t="s">
        <v>7605</v>
      </c>
      <c r="IAI19" s="200" t="s">
        <v>7606</v>
      </c>
      <c r="IAJ19" s="200" t="s">
        <v>7607</v>
      </c>
      <c r="IAK19" s="200" t="s">
        <v>7608</v>
      </c>
      <c r="IAL19" s="200" t="s">
        <v>7609</v>
      </c>
      <c r="IAM19" s="200" t="s">
        <v>7610</v>
      </c>
      <c r="IAN19" s="200" t="s">
        <v>7611</v>
      </c>
      <c r="IAO19" s="200" t="s">
        <v>7612</v>
      </c>
      <c r="IAP19" s="200" t="s">
        <v>7613</v>
      </c>
      <c r="IAQ19" s="200" t="s">
        <v>7614</v>
      </c>
      <c r="IAR19" s="200" t="s">
        <v>7615</v>
      </c>
      <c r="IAS19" s="200" t="s">
        <v>7616</v>
      </c>
      <c r="IAT19" s="200" t="s">
        <v>7617</v>
      </c>
      <c r="IAU19" s="200" t="s">
        <v>7618</v>
      </c>
      <c r="IAV19" s="200" t="s">
        <v>7619</v>
      </c>
      <c r="IAW19" s="200" t="s">
        <v>7620</v>
      </c>
      <c r="IAX19" s="200" t="s">
        <v>7621</v>
      </c>
      <c r="IAY19" s="200" t="s">
        <v>7622</v>
      </c>
      <c r="IAZ19" s="200" t="s">
        <v>7623</v>
      </c>
      <c r="IBA19" s="200" t="s">
        <v>7624</v>
      </c>
      <c r="IBB19" s="200" t="s">
        <v>7625</v>
      </c>
      <c r="IBC19" s="200" t="s">
        <v>7626</v>
      </c>
      <c r="IBD19" s="200" t="s">
        <v>7627</v>
      </c>
      <c r="IBE19" s="200" t="s">
        <v>7628</v>
      </c>
      <c r="IBF19" s="200" t="s">
        <v>7629</v>
      </c>
      <c r="IBG19" s="200" t="s">
        <v>7630</v>
      </c>
      <c r="IBH19" s="200" t="s">
        <v>7631</v>
      </c>
      <c r="IBI19" s="200" t="s">
        <v>7632</v>
      </c>
      <c r="IBJ19" s="200" t="s">
        <v>7633</v>
      </c>
      <c r="IBK19" s="200" t="s">
        <v>7634</v>
      </c>
      <c r="IBL19" s="200" t="s">
        <v>7635</v>
      </c>
      <c r="IBM19" s="200" t="s">
        <v>7636</v>
      </c>
      <c r="IBN19" s="200" t="s">
        <v>7637</v>
      </c>
      <c r="IBO19" s="200" t="s">
        <v>7638</v>
      </c>
      <c r="IBP19" s="200" t="s">
        <v>7639</v>
      </c>
      <c r="IBQ19" s="200" t="s">
        <v>7640</v>
      </c>
      <c r="IBR19" s="200" t="s">
        <v>7641</v>
      </c>
      <c r="IBS19" s="200" t="s">
        <v>7642</v>
      </c>
      <c r="IBT19" s="200" t="s">
        <v>7643</v>
      </c>
      <c r="IBU19" s="200" t="s">
        <v>7644</v>
      </c>
      <c r="IBV19" s="200" t="s">
        <v>7645</v>
      </c>
      <c r="IBW19" s="200" t="s">
        <v>7646</v>
      </c>
      <c r="IBX19" s="200" t="s">
        <v>7647</v>
      </c>
      <c r="IBY19" s="200" t="s">
        <v>7648</v>
      </c>
      <c r="IBZ19" s="200" t="s">
        <v>7649</v>
      </c>
      <c r="ICA19" s="200" t="s">
        <v>7650</v>
      </c>
      <c r="ICB19" s="200" t="s">
        <v>7651</v>
      </c>
      <c r="ICC19" s="200" t="s">
        <v>7652</v>
      </c>
      <c r="ICD19" s="200" t="s">
        <v>7653</v>
      </c>
      <c r="ICE19" s="200" t="s">
        <v>7654</v>
      </c>
      <c r="ICF19" s="200" t="s">
        <v>7655</v>
      </c>
      <c r="ICG19" s="200" t="s">
        <v>7656</v>
      </c>
      <c r="ICH19" s="200" t="s">
        <v>7657</v>
      </c>
      <c r="ICI19" s="200" t="s">
        <v>7658</v>
      </c>
      <c r="ICJ19" s="200" t="s">
        <v>7659</v>
      </c>
      <c r="ICK19" s="200" t="s">
        <v>7660</v>
      </c>
      <c r="ICL19" s="200" t="s">
        <v>7661</v>
      </c>
      <c r="ICM19" s="200" t="s">
        <v>7662</v>
      </c>
      <c r="ICN19" s="200" t="s">
        <v>7663</v>
      </c>
      <c r="ICO19" s="200" t="s">
        <v>7664</v>
      </c>
      <c r="ICP19" s="200" t="s">
        <v>7665</v>
      </c>
      <c r="ICQ19" s="200" t="s">
        <v>7666</v>
      </c>
      <c r="ICR19" s="200" t="s">
        <v>7667</v>
      </c>
      <c r="ICS19" s="200" t="s">
        <v>7668</v>
      </c>
      <c r="ICT19" s="200" t="s">
        <v>7669</v>
      </c>
      <c r="ICU19" s="200" t="s">
        <v>7670</v>
      </c>
      <c r="ICV19" s="200" t="s">
        <v>7671</v>
      </c>
      <c r="ICW19" s="200" t="s">
        <v>7672</v>
      </c>
      <c r="ICX19" s="200" t="s">
        <v>7673</v>
      </c>
      <c r="ICY19" s="200" t="s">
        <v>7674</v>
      </c>
      <c r="ICZ19" s="200" t="s">
        <v>7675</v>
      </c>
      <c r="IDA19" s="200" t="s">
        <v>7676</v>
      </c>
      <c r="IDB19" s="200" t="s">
        <v>7677</v>
      </c>
      <c r="IDC19" s="200" t="s">
        <v>7678</v>
      </c>
      <c r="IDD19" s="200" t="s">
        <v>7679</v>
      </c>
      <c r="IDE19" s="200" t="s">
        <v>7680</v>
      </c>
      <c r="IDF19" s="200" t="s">
        <v>7681</v>
      </c>
      <c r="IDG19" s="200" t="s">
        <v>7682</v>
      </c>
      <c r="IDH19" s="200" t="s">
        <v>7683</v>
      </c>
      <c r="IDI19" s="200" t="s">
        <v>7684</v>
      </c>
      <c r="IDJ19" s="200" t="s">
        <v>7685</v>
      </c>
      <c r="IDK19" s="200" t="s">
        <v>7686</v>
      </c>
      <c r="IDL19" s="200" t="s">
        <v>7687</v>
      </c>
      <c r="IDM19" s="200" t="s">
        <v>7688</v>
      </c>
      <c r="IDN19" s="200" t="s">
        <v>7689</v>
      </c>
      <c r="IDO19" s="200" t="s">
        <v>7690</v>
      </c>
      <c r="IDP19" s="200" t="s">
        <v>7691</v>
      </c>
      <c r="IDQ19" s="200" t="s">
        <v>7692</v>
      </c>
      <c r="IDR19" s="200" t="s">
        <v>7693</v>
      </c>
      <c r="IDS19" s="200" t="s">
        <v>7694</v>
      </c>
      <c r="IDT19" s="200" t="s">
        <v>7695</v>
      </c>
      <c r="IDU19" s="200" t="s">
        <v>7696</v>
      </c>
      <c r="IDV19" s="200" t="s">
        <v>7697</v>
      </c>
      <c r="IDW19" s="200" t="s">
        <v>7698</v>
      </c>
      <c r="IDX19" s="200" t="s">
        <v>7699</v>
      </c>
      <c r="IDY19" s="200" t="s">
        <v>7700</v>
      </c>
      <c r="IDZ19" s="200" t="s">
        <v>7701</v>
      </c>
      <c r="IEA19" s="200" t="s">
        <v>7702</v>
      </c>
      <c r="IEB19" s="200" t="s">
        <v>7703</v>
      </c>
      <c r="IEC19" s="200" t="s">
        <v>7704</v>
      </c>
      <c r="IED19" s="200" t="s">
        <v>7705</v>
      </c>
      <c r="IEE19" s="200" t="s">
        <v>7706</v>
      </c>
      <c r="IEF19" s="200" t="s">
        <v>7707</v>
      </c>
      <c r="IEG19" s="200" t="s">
        <v>7708</v>
      </c>
      <c r="IEH19" s="200" t="s">
        <v>7709</v>
      </c>
      <c r="IEI19" s="200" t="s">
        <v>7710</v>
      </c>
      <c r="IEJ19" s="200" t="s">
        <v>7711</v>
      </c>
      <c r="IEK19" s="200" t="s">
        <v>7712</v>
      </c>
      <c r="IEL19" s="200" t="s">
        <v>7713</v>
      </c>
      <c r="IEM19" s="200" t="s">
        <v>7714</v>
      </c>
      <c r="IEN19" s="200" t="s">
        <v>7715</v>
      </c>
      <c r="IEO19" s="200" t="s">
        <v>7716</v>
      </c>
      <c r="IEP19" s="200" t="s">
        <v>7717</v>
      </c>
      <c r="IEQ19" s="200" t="s">
        <v>7718</v>
      </c>
      <c r="IER19" s="200" t="s">
        <v>7719</v>
      </c>
      <c r="IES19" s="200" t="s">
        <v>7720</v>
      </c>
      <c r="IET19" s="200" t="s">
        <v>7721</v>
      </c>
      <c r="IEU19" s="200" t="s">
        <v>7722</v>
      </c>
      <c r="IEV19" s="200" t="s">
        <v>7723</v>
      </c>
      <c r="IEW19" s="200" t="s">
        <v>7724</v>
      </c>
      <c r="IEX19" s="200" t="s">
        <v>7725</v>
      </c>
      <c r="IEY19" s="200" t="s">
        <v>7726</v>
      </c>
      <c r="IEZ19" s="200" t="s">
        <v>7727</v>
      </c>
      <c r="IFA19" s="200" t="s">
        <v>7728</v>
      </c>
      <c r="IFB19" s="200" t="s">
        <v>7729</v>
      </c>
      <c r="IFC19" s="200" t="s">
        <v>7730</v>
      </c>
      <c r="IFD19" s="200" t="s">
        <v>7731</v>
      </c>
      <c r="IFE19" s="200" t="s">
        <v>7732</v>
      </c>
      <c r="IFF19" s="200" t="s">
        <v>7733</v>
      </c>
      <c r="IFG19" s="200" t="s">
        <v>7734</v>
      </c>
      <c r="IFH19" s="200" t="s">
        <v>7735</v>
      </c>
      <c r="IFI19" s="200" t="s">
        <v>7736</v>
      </c>
      <c r="IFJ19" s="200" t="s">
        <v>7737</v>
      </c>
      <c r="IFK19" s="200" t="s">
        <v>7738</v>
      </c>
      <c r="IFL19" s="200" t="s">
        <v>7739</v>
      </c>
      <c r="IFM19" s="200" t="s">
        <v>7740</v>
      </c>
      <c r="IFN19" s="200" t="s">
        <v>7741</v>
      </c>
      <c r="IFO19" s="200" t="s">
        <v>7742</v>
      </c>
      <c r="IFP19" s="200" t="s">
        <v>7743</v>
      </c>
      <c r="IFQ19" s="200" t="s">
        <v>7744</v>
      </c>
      <c r="IFR19" s="200" t="s">
        <v>7745</v>
      </c>
      <c r="IFS19" s="200" t="s">
        <v>7746</v>
      </c>
      <c r="IFT19" s="200" t="s">
        <v>7747</v>
      </c>
      <c r="IFU19" s="200" t="s">
        <v>7748</v>
      </c>
      <c r="IFV19" s="200" t="s">
        <v>7749</v>
      </c>
      <c r="IFW19" s="200" t="s">
        <v>7750</v>
      </c>
      <c r="IFX19" s="200" t="s">
        <v>7751</v>
      </c>
      <c r="IFY19" s="200" t="s">
        <v>7752</v>
      </c>
      <c r="IFZ19" s="200" t="s">
        <v>7753</v>
      </c>
      <c r="IGA19" s="200" t="s">
        <v>7754</v>
      </c>
      <c r="IGB19" s="200" t="s">
        <v>7755</v>
      </c>
      <c r="IGC19" s="200" t="s">
        <v>7756</v>
      </c>
      <c r="IGD19" s="200" t="s">
        <v>7757</v>
      </c>
      <c r="IGE19" s="200" t="s">
        <v>7758</v>
      </c>
      <c r="IGF19" s="200" t="s">
        <v>7759</v>
      </c>
      <c r="IGG19" s="200" t="s">
        <v>7760</v>
      </c>
      <c r="IGH19" s="200" t="s">
        <v>7761</v>
      </c>
      <c r="IGI19" s="200" t="s">
        <v>7762</v>
      </c>
      <c r="IGJ19" s="200" t="s">
        <v>7763</v>
      </c>
      <c r="IGK19" s="200" t="s">
        <v>7764</v>
      </c>
      <c r="IGL19" s="200" t="s">
        <v>7765</v>
      </c>
      <c r="IGM19" s="200" t="s">
        <v>7766</v>
      </c>
      <c r="IGN19" s="200" t="s">
        <v>7767</v>
      </c>
      <c r="IGO19" s="200" t="s">
        <v>7768</v>
      </c>
      <c r="IGP19" s="200" t="s">
        <v>7769</v>
      </c>
      <c r="IGQ19" s="200" t="s">
        <v>7770</v>
      </c>
      <c r="IGR19" s="200" t="s">
        <v>7771</v>
      </c>
      <c r="IGS19" s="200" t="s">
        <v>7772</v>
      </c>
      <c r="IGT19" s="200" t="s">
        <v>7773</v>
      </c>
      <c r="IGU19" s="200" t="s">
        <v>7774</v>
      </c>
      <c r="IGV19" s="200" t="s">
        <v>7775</v>
      </c>
      <c r="IGW19" s="200" t="s">
        <v>7776</v>
      </c>
      <c r="IGX19" s="200" t="s">
        <v>7777</v>
      </c>
      <c r="IGY19" s="200" t="s">
        <v>7778</v>
      </c>
      <c r="IGZ19" s="200" t="s">
        <v>7779</v>
      </c>
      <c r="IHA19" s="200" t="s">
        <v>7780</v>
      </c>
      <c r="IHB19" s="200" t="s">
        <v>7781</v>
      </c>
      <c r="IHC19" s="200" t="s">
        <v>7782</v>
      </c>
      <c r="IHD19" s="200" t="s">
        <v>7783</v>
      </c>
      <c r="IHE19" s="200" t="s">
        <v>7784</v>
      </c>
      <c r="IHF19" s="200" t="s">
        <v>7785</v>
      </c>
      <c r="IHG19" s="200" t="s">
        <v>7786</v>
      </c>
      <c r="IHH19" s="200" t="s">
        <v>7787</v>
      </c>
      <c r="IHI19" s="200" t="s">
        <v>7788</v>
      </c>
      <c r="IHJ19" s="200" t="s">
        <v>7789</v>
      </c>
      <c r="IHK19" s="200" t="s">
        <v>7790</v>
      </c>
      <c r="IHL19" s="200" t="s">
        <v>7791</v>
      </c>
      <c r="IHM19" s="200" t="s">
        <v>7792</v>
      </c>
      <c r="IHN19" s="200" t="s">
        <v>7793</v>
      </c>
      <c r="IHO19" s="200" t="s">
        <v>7794</v>
      </c>
      <c r="IHP19" s="200" t="s">
        <v>7795</v>
      </c>
      <c r="IHQ19" s="200" t="s">
        <v>7796</v>
      </c>
      <c r="IHR19" s="200" t="s">
        <v>7797</v>
      </c>
      <c r="IHS19" s="200" t="s">
        <v>7798</v>
      </c>
      <c r="IHT19" s="200" t="s">
        <v>7799</v>
      </c>
      <c r="IHU19" s="200" t="s">
        <v>7800</v>
      </c>
      <c r="IHV19" s="200" t="s">
        <v>7801</v>
      </c>
      <c r="IHW19" s="200" t="s">
        <v>7802</v>
      </c>
      <c r="IHX19" s="200" t="s">
        <v>7803</v>
      </c>
      <c r="IHY19" s="200" t="s">
        <v>7804</v>
      </c>
      <c r="IHZ19" s="200" t="s">
        <v>7805</v>
      </c>
      <c r="IIA19" s="200" t="s">
        <v>7806</v>
      </c>
      <c r="IIB19" s="200" t="s">
        <v>7807</v>
      </c>
      <c r="IIC19" s="200" t="s">
        <v>7808</v>
      </c>
      <c r="IID19" s="200" t="s">
        <v>7809</v>
      </c>
      <c r="IIE19" s="200" t="s">
        <v>7810</v>
      </c>
      <c r="IIF19" s="200" t="s">
        <v>7811</v>
      </c>
      <c r="IIG19" s="200" t="s">
        <v>7812</v>
      </c>
      <c r="IIH19" s="200" t="s">
        <v>7813</v>
      </c>
      <c r="III19" s="200" t="s">
        <v>7814</v>
      </c>
      <c r="IIJ19" s="200" t="s">
        <v>7815</v>
      </c>
      <c r="IIK19" s="200" t="s">
        <v>7816</v>
      </c>
      <c r="IIL19" s="200" t="s">
        <v>7817</v>
      </c>
      <c r="IIM19" s="200" t="s">
        <v>7818</v>
      </c>
      <c r="IIN19" s="200" t="s">
        <v>7819</v>
      </c>
      <c r="IIO19" s="200" t="s">
        <v>7820</v>
      </c>
      <c r="IIP19" s="200" t="s">
        <v>7821</v>
      </c>
      <c r="IIQ19" s="200" t="s">
        <v>7822</v>
      </c>
      <c r="IIR19" s="200" t="s">
        <v>7823</v>
      </c>
      <c r="IIS19" s="200" t="s">
        <v>7824</v>
      </c>
      <c r="IIT19" s="200" t="s">
        <v>7825</v>
      </c>
      <c r="IIU19" s="200" t="s">
        <v>7826</v>
      </c>
      <c r="IIV19" s="200" t="s">
        <v>7827</v>
      </c>
      <c r="IIW19" s="200" t="s">
        <v>7828</v>
      </c>
      <c r="IIX19" s="200" t="s">
        <v>7829</v>
      </c>
      <c r="IIY19" s="200" t="s">
        <v>7830</v>
      </c>
      <c r="IIZ19" s="200" t="s">
        <v>7831</v>
      </c>
      <c r="IJA19" s="200" t="s">
        <v>7832</v>
      </c>
      <c r="IJB19" s="200" t="s">
        <v>7833</v>
      </c>
      <c r="IJC19" s="200" t="s">
        <v>7834</v>
      </c>
      <c r="IJD19" s="200" t="s">
        <v>7835</v>
      </c>
      <c r="IJE19" s="200" t="s">
        <v>7836</v>
      </c>
      <c r="IJF19" s="200" t="s">
        <v>7837</v>
      </c>
      <c r="IJG19" s="200" t="s">
        <v>7838</v>
      </c>
      <c r="IJH19" s="200" t="s">
        <v>7839</v>
      </c>
      <c r="IJI19" s="200" t="s">
        <v>7840</v>
      </c>
      <c r="IJJ19" s="200" t="s">
        <v>7841</v>
      </c>
      <c r="IJK19" s="200" t="s">
        <v>7842</v>
      </c>
      <c r="IJL19" s="200" t="s">
        <v>7843</v>
      </c>
      <c r="IJM19" s="200" t="s">
        <v>7844</v>
      </c>
      <c r="IJN19" s="200" t="s">
        <v>7845</v>
      </c>
      <c r="IJO19" s="200" t="s">
        <v>7846</v>
      </c>
      <c r="IJP19" s="200" t="s">
        <v>7847</v>
      </c>
      <c r="IJQ19" s="200" t="s">
        <v>7848</v>
      </c>
      <c r="IJR19" s="200" t="s">
        <v>7849</v>
      </c>
      <c r="IJS19" s="200" t="s">
        <v>7850</v>
      </c>
      <c r="IJT19" s="200" t="s">
        <v>7851</v>
      </c>
      <c r="IJU19" s="200" t="s">
        <v>7852</v>
      </c>
      <c r="IJV19" s="200" t="s">
        <v>7853</v>
      </c>
      <c r="IJW19" s="200" t="s">
        <v>7854</v>
      </c>
      <c r="IJX19" s="200" t="s">
        <v>7855</v>
      </c>
      <c r="IJY19" s="200" t="s">
        <v>7856</v>
      </c>
      <c r="IJZ19" s="200" t="s">
        <v>7857</v>
      </c>
      <c r="IKA19" s="200" t="s">
        <v>7858</v>
      </c>
      <c r="IKB19" s="200" t="s">
        <v>7859</v>
      </c>
      <c r="IKC19" s="200" t="s">
        <v>7860</v>
      </c>
      <c r="IKD19" s="200" t="s">
        <v>7861</v>
      </c>
      <c r="IKE19" s="200" t="s">
        <v>7862</v>
      </c>
      <c r="IKF19" s="200" t="s">
        <v>7863</v>
      </c>
      <c r="IKG19" s="200" t="s">
        <v>7864</v>
      </c>
      <c r="IKH19" s="200" t="s">
        <v>7865</v>
      </c>
      <c r="IKI19" s="200" t="s">
        <v>7866</v>
      </c>
      <c r="IKJ19" s="200" t="s">
        <v>7867</v>
      </c>
      <c r="IKK19" s="200" t="s">
        <v>7868</v>
      </c>
      <c r="IKL19" s="200" t="s">
        <v>7869</v>
      </c>
      <c r="IKM19" s="200" t="s">
        <v>7870</v>
      </c>
      <c r="IKN19" s="200" t="s">
        <v>7871</v>
      </c>
      <c r="IKO19" s="200" t="s">
        <v>7872</v>
      </c>
      <c r="IKP19" s="200" t="s">
        <v>7873</v>
      </c>
      <c r="IKQ19" s="200" t="s">
        <v>7874</v>
      </c>
      <c r="IKR19" s="200" t="s">
        <v>7875</v>
      </c>
      <c r="IKS19" s="200" t="s">
        <v>7876</v>
      </c>
      <c r="IKT19" s="200" t="s">
        <v>7877</v>
      </c>
      <c r="IKU19" s="200" t="s">
        <v>7878</v>
      </c>
      <c r="IKV19" s="200" t="s">
        <v>7879</v>
      </c>
      <c r="IKW19" s="200" t="s">
        <v>7880</v>
      </c>
      <c r="IKX19" s="200" t="s">
        <v>7881</v>
      </c>
      <c r="IKY19" s="200" t="s">
        <v>7882</v>
      </c>
      <c r="IKZ19" s="200" t="s">
        <v>7883</v>
      </c>
      <c r="ILA19" s="200" t="s">
        <v>7884</v>
      </c>
      <c r="ILB19" s="200" t="s">
        <v>7885</v>
      </c>
      <c r="ILC19" s="200" t="s">
        <v>7886</v>
      </c>
      <c r="ILD19" s="200" t="s">
        <v>7887</v>
      </c>
      <c r="ILE19" s="200" t="s">
        <v>7888</v>
      </c>
      <c r="ILF19" s="200" t="s">
        <v>7889</v>
      </c>
      <c r="ILG19" s="200" t="s">
        <v>7890</v>
      </c>
      <c r="ILH19" s="200" t="s">
        <v>7891</v>
      </c>
      <c r="ILI19" s="200" t="s">
        <v>7892</v>
      </c>
      <c r="ILJ19" s="200" t="s">
        <v>7893</v>
      </c>
      <c r="ILK19" s="200" t="s">
        <v>7894</v>
      </c>
      <c r="ILL19" s="200" t="s">
        <v>7895</v>
      </c>
      <c r="ILM19" s="200" t="s">
        <v>7896</v>
      </c>
      <c r="ILN19" s="200" t="s">
        <v>7897</v>
      </c>
      <c r="ILO19" s="200" t="s">
        <v>7898</v>
      </c>
      <c r="ILP19" s="200" t="s">
        <v>7899</v>
      </c>
      <c r="ILQ19" s="200" t="s">
        <v>7900</v>
      </c>
      <c r="ILR19" s="200" t="s">
        <v>7901</v>
      </c>
      <c r="ILS19" s="200" t="s">
        <v>7902</v>
      </c>
      <c r="ILT19" s="200" t="s">
        <v>7903</v>
      </c>
      <c r="ILU19" s="200" t="s">
        <v>7904</v>
      </c>
      <c r="ILV19" s="200" t="s">
        <v>7905</v>
      </c>
      <c r="ILW19" s="200" t="s">
        <v>7906</v>
      </c>
      <c r="ILX19" s="200" t="s">
        <v>7907</v>
      </c>
      <c r="ILY19" s="200" t="s">
        <v>7908</v>
      </c>
      <c r="ILZ19" s="200" t="s">
        <v>7909</v>
      </c>
      <c r="IMA19" s="200" t="s">
        <v>7910</v>
      </c>
      <c r="IMB19" s="200" t="s">
        <v>7911</v>
      </c>
      <c r="IMC19" s="200" t="s">
        <v>7912</v>
      </c>
      <c r="IMD19" s="200" t="s">
        <v>7913</v>
      </c>
      <c r="IME19" s="200" t="s">
        <v>7914</v>
      </c>
      <c r="IMF19" s="200" t="s">
        <v>7915</v>
      </c>
      <c r="IMG19" s="200" t="s">
        <v>7916</v>
      </c>
      <c r="IMH19" s="200" t="s">
        <v>7917</v>
      </c>
      <c r="IMI19" s="200" t="s">
        <v>7918</v>
      </c>
      <c r="IMJ19" s="200" t="s">
        <v>7919</v>
      </c>
      <c r="IMK19" s="200" t="s">
        <v>7920</v>
      </c>
      <c r="IML19" s="200" t="s">
        <v>7921</v>
      </c>
      <c r="IMM19" s="200" t="s">
        <v>7922</v>
      </c>
      <c r="IMN19" s="200" t="s">
        <v>7923</v>
      </c>
      <c r="IMO19" s="200" t="s">
        <v>7924</v>
      </c>
      <c r="IMP19" s="200" t="s">
        <v>7925</v>
      </c>
      <c r="IMQ19" s="200" t="s">
        <v>7926</v>
      </c>
      <c r="IMR19" s="200" t="s">
        <v>7927</v>
      </c>
      <c r="IMS19" s="200" t="s">
        <v>7928</v>
      </c>
      <c r="IMT19" s="200" t="s">
        <v>7929</v>
      </c>
      <c r="IMU19" s="200" t="s">
        <v>7930</v>
      </c>
      <c r="IMV19" s="200" t="s">
        <v>7931</v>
      </c>
      <c r="IMW19" s="200" t="s">
        <v>7932</v>
      </c>
      <c r="IMX19" s="200" t="s">
        <v>7933</v>
      </c>
      <c r="IMY19" s="200" t="s">
        <v>7934</v>
      </c>
      <c r="IMZ19" s="200" t="s">
        <v>7935</v>
      </c>
      <c r="INA19" s="200" t="s">
        <v>7936</v>
      </c>
      <c r="INB19" s="200" t="s">
        <v>7937</v>
      </c>
      <c r="INC19" s="200" t="s">
        <v>7938</v>
      </c>
      <c r="IND19" s="200" t="s">
        <v>7939</v>
      </c>
      <c r="INE19" s="200" t="s">
        <v>7940</v>
      </c>
      <c r="INF19" s="200" t="s">
        <v>7941</v>
      </c>
      <c r="ING19" s="200" t="s">
        <v>7942</v>
      </c>
      <c r="INH19" s="200" t="s">
        <v>7943</v>
      </c>
      <c r="INI19" s="200" t="s">
        <v>7944</v>
      </c>
      <c r="INJ19" s="200" t="s">
        <v>7945</v>
      </c>
      <c r="INK19" s="200" t="s">
        <v>7946</v>
      </c>
      <c r="INL19" s="200" t="s">
        <v>7947</v>
      </c>
      <c r="INM19" s="200" t="s">
        <v>7948</v>
      </c>
      <c r="INN19" s="200" t="s">
        <v>7949</v>
      </c>
      <c r="INO19" s="200" t="s">
        <v>7950</v>
      </c>
      <c r="INP19" s="200" t="s">
        <v>7951</v>
      </c>
      <c r="INQ19" s="200" t="s">
        <v>7952</v>
      </c>
      <c r="INR19" s="200" t="s">
        <v>7953</v>
      </c>
      <c r="INS19" s="200" t="s">
        <v>7954</v>
      </c>
      <c r="INT19" s="200" t="s">
        <v>7955</v>
      </c>
      <c r="INU19" s="200" t="s">
        <v>7956</v>
      </c>
      <c r="INV19" s="200" t="s">
        <v>7957</v>
      </c>
      <c r="INW19" s="200" t="s">
        <v>7958</v>
      </c>
      <c r="INX19" s="200" t="s">
        <v>7959</v>
      </c>
      <c r="INY19" s="200" t="s">
        <v>7960</v>
      </c>
      <c r="INZ19" s="200" t="s">
        <v>7961</v>
      </c>
      <c r="IOA19" s="200" t="s">
        <v>7962</v>
      </c>
      <c r="IOB19" s="200" t="s">
        <v>7963</v>
      </c>
      <c r="IOC19" s="200" t="s">
        <v>7964</v>
      </c>
      <c r="IOD19" s="200" t="s">
        <v>7965</v>
      </c>
      <c r="IOE19" s="200" t="s">
        <v>7966</v>
      </c>
      <c r="IOF19" s="200" t="s">
        <v>7967</v>
      </c>
      <c r="IOG19" s="200" t="s">
        <v>7968</v>
      </c>
      <c r="IOH19" s="200" t="s">
        <v>7969</v>
      </c>
      <c r="IOI19" s="200" t="s">
        <v>7970</v>
      </c>
      <c r="IOJ19" s="200" t="s">
        <v>7971</v>
      </c>
      <c r="IOK19" s="200" t="s">
        <v>7972</v>
      </c>
      <c r="IOL19" s="200" t="s">
        <v>7973</v>
      </c>
      <c r="IOM19" s="200" t="s">
        <v>7974</v>
      </c>
      <c r="ION19" s="200" t="s">
        <v>7975</v>
      </c>
      <c r="IOO19" s="200" t="s">
        <v>7976</v>
      </c>
      <c r="IOP19" s="200" t="s">
        <v>7977</v>
      </c>
      <c r="IOQ19" s="200" t="s">
        <v>7978</v>
      </c>
      <c r="IOR19" s="200" t="s">
        <v>7979</v>
      </c>
      <c r="IOS19" s="200" t="s">
        <v>7980</v>
      </c>
      <c r="IOT19" s="200" t="s">
        <v>7981</v>
      </c>
      <c r="IOU19" s="200" t="s">
        <v>7982</v>
      </c>
      <c r="IOV19" s="200" t="s">
        <v>7983</v>
      </c>
      <c r="IOW19" s="200" t="s">
        <v>7984</v>
      </c>
      <c r="IOX19" s="200" t="s">
        <v>7985</v>
      </c>
      <c r="IOY19" s="200" t="s">
        <v>7986</v>
      </c>
      <c r="IOZ19" s="200" t="s">
        <v>7987</v>
      </c>
      <c r="IPA19" s="200" t="s">
        <v>7988</v>
      </c>
      <c r="IPB19" s="200" t="s">
        <v>7989</v>
      </c>
      <c r="IPC19" s="200" t="s">
        <v>7990</v>
      </c>
      <c r="IPD19" s="200" t="s">
        <v>7991</v>
      </c>
      <c r="IPE19" s="200" t="s">
        <v>7992</v>
      </c>
      <c r="IPF19" s="200" t="s">
        <v>7993</v>
      </c>
      <c r="IPG19" s="200" t="s">
        <v>7994</v>
      </c>
      <c r="IPH19" s="200" t="s">
        <v>7995</v>
      </c>
      <c r="IPI19" s="200" t="s">
        <v>7996</v>
      </c>
      <c r="IPJ19" s="200" t="s">
        <v>7997</v>
      </c>
      <c r="IPK19" s="200" t="s">
        <v>7998</v>
      </c>
      <c r="IPL19" s="200" t="s">
        <v>7999</v>
      </c>
      <c r="IPM19" s="200" t="s">
        <v>8000</v>
      </c>
      <c r="IPN19" s="200" t="s">
        <v>8001</v>
      </c>
      <c r="IPO19" s="200" t="s">
        <v>8002</v>
      </c>
      <c r="IPP19" s="200" t="s">
        <v>8003</v>
      </c>
      <c r="IPQ19" s="200" t="s">
        <v>8004</v>
      </c>
      <c r="IPR19" s="200" t="s">
        <v>8005</v>
      </c>
      <c r="IPS19" s="200" t="s">
        <v>8006</v>
      </c>
      <c r="IPT19" s="200" t="s">
        <v>8007</v>
      </c>
      <c r="IPU19" s="200" t="s">
        <v>8008</v>
      </c>
      <c r="IPV19" s="200" t="s">
        <v>8009</v>
      </c>
      <c r="IPW19" s="200" t="s">
        <v>8010</v>
      </c>
      <c r="IPX19" s="200" t="s">
        <v>8011</v>
      </c>
      <c r="IPY19" s="200" t="s">
        <v>8012</v>
      </c>
      <c r="IPZ19" s="200" t="s">
        <v>8013</v>
      </c>
      <c r="IQA19" s="200" t="s">
        <v>8014</v>
      </c>
      <c r="IQB19" s="200" t="s">
        <v>8015</v>
      </c>
      <c r="IQC19" s="200" t="s">
        <v>8016</v>
      </c>
      <c r="IQD19" s="200" t="s">
        <v>8017</v>
      </c>
      <c r="IQE19" s="200" t="s">
        <v>8018</v>
      </c>
      <c r="IQF19" s="200" t="s">
        <v>8019</v>
      </c>
      <c r="IQG19" s="200" t="s">
        <v>8020</v>
      </c>
      <c r="IQH19" s="200" t="s">
        <v>8021</v>
      </c>
      <c r="IQI19" s="200" t="s">
        <v>8022</v>
      </c>
      <c r="IQJ19" s="200" t="s">
        <v>8023</v>
      </c>
      <c r="IQK19" s="200" t="s">
        <v>8024</v>
      </c>
      <c r="IQL19" s="200" t="s">
        <v>8025</v>
      </c>
      <c r="IQM19" s="200" t="s">
        <v>8026</v>
      </c>
      <c r="IQN19" s="200" t="s">
        <v>8027</v>
      </c>
      <c r="IQO19" s="200" t="s">
        <v>8028</v>
      </c>
      <c r="IQP19" s="200" t="s">
        <v>8029</v>
      </c>
      <c r="IQQ19" s="200" t="s">
        <v>8030</v>
      </c>
      <c r="IQR19" s="200" t="s">
        <v>8031</v>
      </c>
      <c r="IQS19" s="200" t="s">
        <v>8032</v>
      </c>
      <c r="IQT19" s="200" t="s">
        <v>8033</v>
      </c>
      <c r="IQU19" s="200" t="s">
        <v>8034</v>
      </c>
      <c r="IQV19" s="200" t="s">
        <v>8035</v>
      </c>
      <c r="IQW19" s="200" t="s">
        <v>8036</v>
      </c>
      <c r="IQX19" s="200" t="s">
        <v>8037</v>
      </c>
      <c r="IQY19" s="200" t="s">
        <v>8038</v>
      </c>
      <c r="IQZ19" s="200" t="s">
        <v>8039</v>
      </c>
      <c r="IRA19" s="200" t="s">
        <v>8040</v>
      </c>
      <c r="IRB19" s="200" t="s">
        <v>8041</v>
      </c>
      <c r="IRC19" s="200" t="s">
        <v>8042</v>
      </c>
      <c r="IRD19" s="200" t="s">
        <v>8043</v>
      </c>
      <c r="IRE19" s="200" t="s">
        <v>8044</v>
      </c>
      <c r="IRF19" s="200" t="s">
        <v>8045</v>
      </c>
      <c r="IRG19" s="200" t="s">
        <v>8046</v>
      </c>
      <c r="IRH19" s="200" t="s">
        <v>8047</v>
      </c>
      <c r="IRI19" s="200" t="s">
        <v>8048</v>
      </c>
      <c r="IRJ19" s="200" t="s">
        <v>8049</v>
      </c>
      <c r="IRK19" s="200" t="s">
        <v>8050</v>
      </c>
      <c r="IRL19" s="200" t="s">
        <v>8051</v>
      </c>
      <c r="IRM19" s="200" t="s">
        <v>8052</v>
      </c>
      <c r="IRN19" s="200" t="s">
        <v>8053</v>
      </c>
      <c r="IRO19" s="200" t="s">
        <v>8054</v>
      </c>
      <c r="IRP19" s="200" t="s">
        <v>8055</v>
      </c>
      <c r="IRQ19" s="200" t="s">
        <v>8056</v>
      </c>
      <c r="IRR19" s="200" t="s">
        <v>8057</v>
      </c>
      <c r="IRS19" s="200" t="s">
        <v>8058</v>
      </c>
      <c r="IRT19" s="200" t="s">
        <v>8059</v>
      </c>
      <c r="IRU19" s="200" t="s">
        <v>8060</v>
      </c>
      <c r="IRV19" s="200" t="s">
        <v>8061</v>
      </c>
      <c r="IRW19" s="200" t="s">
        <v>8062</v>
      </c>
      <c r="IRX19" s="200" t="s">
        <v>8063</v>
      </c>
      <c r="IRY19" s="200" t="s">
        <v>8064</v>
      </c>
      <c r="IRZ19" s="200" t="s">
        <v>8065</v>
      </c>
      <c r="ISA19" s="200" t="s">
        <v>8066</v>
      </c>
      <c r="ISB19" s="200" t="s">
        <v>8067</v>
      </c>
      <c r="ISC19" s="200" t="s">
        <v>8068</v>
      </c>
      <c r="ISD19" s="200" t="s">
        <v>8069</v>
      </c>
      <c r="ISE19" s="200" t="s">
        <v>8070</v>
      </c>
      <c r="ISF19" s="200" t="s">
        <v>8071</v>
      </c>
      <c r="ISG19" s="200" t="s">
        <v>8072</v>
      </c>
      <c r="ISH19" s="200" t="s">
        <v>8073</v>
      </c>
      <c r="ISI19" s="200" t="s">
        <v>8074</v>
      </c>
      <c r="ISJ19" s="200" t="s">
        <v>8075</v>
      </c>
      <c r="ISK19" s="200" t="s">
        <v>8076</v>
      </c>
      <c r="ISL19" s="200" t="s">
        <v>8077</v>
      </c>
      <c r="ISM19" s="200" t="s">
        <v>8078</v>
      </c>
      <c r="ISN19" s="200" t="s">
        <v>8079</v>
      </c>
      <c r="ISO19" s="200" t="s">
        <v>8080</v>
      </c>
      <c r="ISP19" s="200" t="s">
        <v>8081</v>
      </c>
      <c r="ISQ19" s="200" t="s">
        <v>8082</v>
      </c>
      <c r="ISR19" s="200" t="s">
        <v>8083</v>
      </c>
      <c r="ISS19" s="200" t="s">
        <v>8084</v>
      </c>
      <c r="IST19" s="200" t="s">
        <v>8085</v>
      </c>
      <c r="ISU19" s="200" t="s">
        <v>8086</v>
      </c>
      <c r="ISV19" s="200" t="s">
        <v>8087</v>
      </c>
      <c r="ISW19" s="200" t="s">
        <v>8088</v>
      </c>
      <c r="ISX19" s="200" t="s">
        <v>8089</v>
      </c>
      <c r="ISY19" s="200" t="s">
        <v>8090</v>
      </c>
      <c r="ISZ19" s="200" t="s">
        <v>8091</v>
      </c>
      <c r="ITA19" s="200" t="s">
        <v>8092</v>
      </c>
      <c r="ITB19" s="200" t="s">
        <v>8093</v>
      </c>
      <c r="ITC19" s="200" t="s">
        <v>8094</v>
      </c>
      <c r="ITD19" s="200" t="s">
        <v>8095</v>
      </c>
      <c r="ITE19" s="200" t="s">
        <v>8096</v>
      </c>
      <c r="ITF19" s="200" t="s">
        <v>8097</v>
      </c>
      <c r="ITG19" s="200" t="s">
        <v>8098</v>
      </c>
      <c r="ITH19" s="200" t="s">
        <v>8099</v>
      </c>
      <c r="ITI19" s="200" t="s">
        <v>8100</v>
      </c>
      <c r="ITJ19" s="200" t="s">
        <v>8101</v>
      </c>
      <c r="ITK19" s="200" t="s">
        <v>8102</v>
      </c>
      <c r="ITL19" s="200" t="s">
        <v>8103</v>
      </c>
      <c r="ITM19" s="200" t="s">
        <v>8104</v>
      </c>
      <c r="ITN19" s="200" t="s">
        <v>8105</v>
      </c>
      <c r="ITO19" s="200" t="s">
        <v>8106</v>
      </c>
      <c r="ITP19" s="200" t="s">
        <v>8107</v>
      </c>
      <c r="ITQ19" s="200" t="s">
        <v>8108</v>
      </c>
      <c r="ITR19" s="200" t="s">
        <v>8109</v>
      </c>
      <c r="ITS19" s="200" t="s">
        <v>8110</v>
      </c>
      <c r="ITT19" s="200" t="s">
        <v>8111</v>
      </c>
      <c r="ITU19" s="200" t="s">
        <v>8112</v>
      </c>
      <c r="ITV19" s="200" t="s">
        <v>8113</v>
      </c>
      <c r="ITW19" s="200" t="s">
        <v>8114</v>
      </c>
      <c r="ITX19" s="200" t="s">
        <v>8115</v>
      </c>
      <c r="ITY19" s="200" t="s">
        <v>8116</v>
      </c>
      <c r="ITZ19" s="200" t="s">
        <v>8117</v>
      </c>
      <c r="IUA19" s="200" t="s">
        <v>8118</v>
      </c>
      <c r="IUB19" s="200" t="s">
        <v>8119</v>
      </c>
      <c r="IUC19" s="200" t="s">
        <v>8120</v>
      </c>
      <c r="IUD19" s="200" t="s">
        <v>8121</v>
      </c>
      <c r="IUE19" s="200" t="s">
        <v>8122</v>
      </c>
      <c r="IUF19" s="200" t="s">
        <v>8123</v>
      </c>
      <c r="IUG19" s="200" t="s">
        <v>8124</v>
      </c>
      <c r="IUH19" s="200" t="s">
        <v>8125</v>
      </c>
      <c r="IUI19" s="200" t="s">
        <v>8126</v>
      </c>
      <c r="IUJ19" s="200" t="s">
        <v>8127</v>
      </c>
      <c r="IUK19" s="200" t="s">
        <v>8128</v>
      </c>
      <c r="IUL19" s="200" t="s">
        <v>8129</v>
      </c>
      <c r="IUM19" s="200" t="s">
        <v>8130</v>
      </c>
      <c r="IUN19" s="200" t="s">
        <v>8131</v>
      </c>
      <c r="IUO19" s="200" t="s">
        <v>8132</v>
      </c>
      <c r="IUP19" s="200" t="s">
        <v>8133</v>
      </c>
      <c r="IUQ19" s="200" t="s">
        <v>8134</v>
      </c>
      <c r="IUR19" s="200" t="s">
        <v>8135</v>
      </c>
      <c r="IUS19" s="200" t="s">
        <v>8136</v>
      </c>
      <c r="IUT19" s="200" t="s">
        <v>8137</v>
      </c>
      <c r="IUU19" s="200" t="s">
        <v>8138</v>
      </c>
      <c r="IUV19" s="200" t="s">
        <v>8139</v>
      </c>
      <c r="IUW19" s="200" t="s">
        <v>8140</v>
      </c>
      <c r="IUX19" s="200" t="s">
        <v>8141</v>
      </c>
      <c r="IUY19" s="200" t="s">
        <v>8142</v>
      </c>
      <c r="IUZ19" s="200" t="s">
        <v>8143</v>
      </c>
      <c r="IVA19" s="200" t="s">
        <v>8144</v>
      </c>
      <c r="IVB19" s="200" t="s">
        <v>8145</v>
      </c>
      <c r="IVC19" s="200" t="s">
        <v>8146</v>
      </c>
      <c r="IVD19" s="200" t="s">
        <v>8147</v>
      </c>
      <c r="IVE19" s="200" t="s">
        <v>8148</v>
      </c>
      <c r="IVF19" s="200" t="s">
        <v>8149</v>
      </c>
      <c r="IVG19" s="200" t="s">
        <v>8150</v>
      </c>
      <c r="IVH19" s="200" t="s">
        <v>8151</v>
      </c>
      <c r="IVI19" s="200" t="s">
        <v>8152</v>
      </c>
      <c r="IVJ19" s="200" t="s">
        <v>8153</v>
      </c>
      <c r="IVK19" s="200" t="s">
        <v>8154</v>
      </c>
      <c r="IVL19" s="200" t="s">
        <v>8155</v>
      </c>
      <c r="IVM19" s="200" t="s">
        <v>8156</v>
      </c>
      <c r="IVN19" s="200" t="s">
        <v>8157</v>
      </c>
      <c r="IVO19" s="200" t="s">
        <v>8158</v>
      </c>
      <c r="IVP19" s="200" t="s">
        <v>8159</v>
      </c>
      <c r="IVQ19" s="200" t="s">
        <v>8160</v>
      </c>
      <c r="IVR19" s="200" t="s">
        <v>8161</v>
      </c>
      <c r="IVS19" s="200" t="s">
        <v>8162</v>
      </c>
      <c r="IVT19" s="200" t="s">
        <v>8163</v>
      </c>
      <c r="IVU19" s="200" t="s">
        <v>8164</v>
      </c>
      <c r="IVV19" s="200" t="s">
        <v>8165</v>
      </c>
      <c r="IVW19" s="200" t="s">
        <v>8166</v>
      </c>
      <c r="IVX19" s="200" t="s">
        <v>8167</v>
      </c>
      <c r="IVY19" s="200" t="s">
        <v>8168</v>
      </c>
      <c r="IVZ19" s="200" t="s">
        <v>8169</v>
      </c>
      <c r="IWA19" s="200" t="s">
        <v>8170</v>
      </c>
      <c r="IWB19" s="200" t="s">
        <v>8171</v>
      </c>
      <c r="IWC19" s="200" t="s">
        <v>8172</v>
      </c>
      <c r="IWD19" s="200" t="s">
        <v>8173</v>
      </c>
      <c r="IWE19" s="200" t="s">
        <v>8174</v>
      </c>
      <c r="IWF19" s="200" t="s">
        <v>8175</v>
      </c>
      <c r="IWG19" s="200" t="s">
        <v>8176</v>
      </c>
      <c r="IWH19" s="200" t="s">
        <v>8177</v>
      </c>
      <c r="IWI19" s="200" t="s">
        <v>8178</v>
      </c>
      <c r="IWJ19" s="200" t="s">
        <v>8179</v>
      </c>
      <c r="IWK19" s="200" t="s">
        <v>8180</v>
      </c>
      <c r="IWL19" s="200" t="s">
        <v>8181</v>
      </c>
      <c r="IWM19" s="200" t="s">
        <v>8182</v>
      </c>
      <c r="IWN19" s="200" t="s">
        <v>8183</v>
      </c>
      <c r="IWO19" s="200" t="s">
        <v>8184</v>
      </c>
      <c r="IWP19" s="200" t="s">
        <v>8185</v>
      </c>
      <c r="IWQ19" s="200" t="s">
        <v>8186</v>
      </c>
      <c r="IWR19" s="200" t="s">
        <v>8187</v>
      </c>
      <c r="IWS19" s="200" t="s">
        <v>8188</v>
      </c>
      <c r="IWT19" s="200" t="s">
        <v>8189</v>
      </c>
      <c r="IWU19" s="200" t="s">
        <v>8190</v>
      </c>
      <c r="IWV19" s="200" t="s">
        <v>8191</v>
      </c>
      <c r="IWW19" s="200" t="s">
        <v>8192</v>
      </c>
      <c r="IWX19" s="200" t="s">
        <v>8193</v>
      </c>
      <c r="IWY19" s="200" t="s">
        <v>8194</v>
      </c>
      <c r="IWZ19" s="200" t="s">
        <v>8195</v>
      </c>
      <c r="IXA19" s="200" t="s">
        <v>8196</v>
      </c>
      <c r="IXB19" s="200" t="s">
        <v>8197</v>
      </c>
      <c r="IXC19" s="200" t="s">
        <v>8198</v>
      </c>
      <c r="IXD19" s="200" t="s">
        <v>8199</v>
      </c>
      <c r="IXE19" s="200" t="s">
        <v>8200</v>
      </c>
      <c r="IXF19" s="200" t="s">
        <v>8201</v>
      </c>
      <c r="IXG19" s="200" t="s">
        <v>8202</v>
      </c>
      <c r="IXH19" s="200" t="s">
        <v>8203</v>
      </c>
      <c r="IXI19" s="200" t="s">
        <v>8204</v>
      </c>
      <c r="IXJ19" s="200" t="s">
        <v>8205</v>
      </c>
      <c r="IXK19" s="200" t="s">
        <v>8206</v>
      </c>
      <c r="IXL19" s="200" t="s">
        <v>8207</v>
      </c>
      <c r="IXM19" s="200" t="s">
        <v>8208</v>
      </c>
      <c r="IXN19" s="200" t="s">
        <v>8209</v>
      </c>
      <c r="IXO19" s="200" t="s">
        <v>8210</v>
      </c>
      <c r="IXP19" s="200" t="s">
        <v>8211</v>
      </c>
      <c r="IXQ19" s="200" t="s">
        <v>8212</v>
      </c>
      <c r="IXR19" s="200" t="s">
        <v>8213</v>
      </c>
      <c r="IXS19" s="200" t="s">
        <v>8214</v>
      </c>
      <c r="IXT19" s="200" t="s">
        <v>8215</v>
      </c>
      <c r="IXU19" s="200" t="s">
        <v>8216</v>
      </c>
      <c r="IXV19" s="200" t="s">
        <v>8217</v>
      </c>
      <c r="IXW19" s="200" t="s">
        <v>8218</v>
      </c>
      <c r="IXX19" s="200" t="s">
        <v>8219</v>
      </c>
      <c r="IXY19" s="200" t="s">
        <v>8220</v>
      </c>
      <c r="IXZ19" s="200" t="s">
        <v>8221</v>
      </c>
      <c r="IYA19" s="200" t="s">
        <v>8222</v>
      </c>
      <c r="IYB19" s="200" t="s">
        <v>8223</v>
      </c>
      <c r="IYC19" s="200" t="s">
        <v>8224</v>
      </c>
      <c r="IYD19" s="200" t="s">
        <v>8225</v>
      </c>
      <c r="IYE19" s="200" t="s">
        <v>8226</v>
      </c>
      <c r="IYF19" s="200" t="s">
        <v>8227</v>
      </c>
      <c r="IYG19" s="200" t="s">
        <v>8228</v>
      </c>
      <c r="IYH19" s="200" t="s">
        <v>8229</v>
      </c>
      <c r="IYI19" s="200" t="s">
        <v>8230</v>
      </c>
      <c r="IYJ19" s="200" t="s">
        <v>8231</v>
      </c>
      <c r="IYK19" s="200" t="s">
        <v>8232</v>
      </c>
      <c r="IYL19" s="200" t="s">
        <v>8233</v>
      </c>
      <c r="IYM19" s="200" t="s">
        <v>8234</v>
      </c>
      <c r="IYN19" s="200" t="s">
        <v>8235</v>
      </c>
      <c r="IYO19" s="200" t="s">
        <v>8236</v>
      </c>
      <c r="IYP19" s="200" t="s">
        <v>8237</v>
      </c>
      <c r="IYQ19" s="200" t="s">
        <v>8238</v>
      </c>
      <c r="IYR19" s="200" t="s">
        <v>8239</v>
      </c>
      <c r="IYS19" s="200" t="s">
        <v>8240</v>
      </c>
      <c r="IYT19" s="200" t="s">
        <v>8241</v>
      </c>
      <c r="IYU19" s="200" t="s">
        <v>8242</v>
      </c>
      <c r="IYV19" s="200" t="s">
        <v>8243</v>
      </c>
      <c r="IYW19" s="200" t="s">
        <v>8244</v>
      </c>
      <c r="IYX19" s="200" t="s">
        <v>8245</v>
      </c>
      <c r="IYY19" s="200" t="s">
        <v>8246</v>
      </c>
      <c r="IYZ19" s="200" t="s">
        <v>8247</v>
      </c>
      <c r="IZA19" s="200" t="s">
        <v>8248</v>
      </c>
      <c r="IZB19" s="200" t="s">
        <v>8249</v>
      </c>
      <c r="IZC19" s="200" t="s">
        <v>8250</v>
      </c>
      <c r="IZD19" s="200" t="s">
        <v>8251</v>
      </c>
      <c r="IZE19" s="200" t="s">
        <v>8252</v>
      </c>
      <c r="IZF19" s="200" t="s">
        <v>8253</v>
      </c>
      <c r="IZG19" s="200" t="s">
        <v>8254</v>
      </c>
      <c r="IZH19" s="200" t="s">
        <v>8255</v>
      </c>
      <c r="IZI19" s="200" t="s">
        <v>8256</v>
      </c>
      <c r="IZJ19" s="200" t="s">
        <v>8257</v>
      </c>
      <c r="IZK19" s="200" t="s">
        <v>8258</v>
      </c>
      <c r="IZL19" s="200" t="s">
        <v>8259</v>
      </c>
      <c r="IZM19" s="200" t="s">
        <v>8260</v>
      </c>
      <c r="IZN19" s="200" t="s">
        <v>8261</v>
      </c>
      <c r="IZO19" s="200" t="s">
        <v>8262</v>
      </c>
      <c r="IZP19" s="200" t="s">
        <v>8263</v>
      </c>
      <c r="IZQ19" s="200" t="s">
        <v>8264</v>
      </c>
      <c r="IZR19" s="200" t="s">
        <v>8265</v>
      </c>
      <c r="IZS19" s="200" t="s">
        <v>8266</v>
      </c>
      <c r="IZT19" s="200" t="s">
        <v>8267</v>
      </c>
      <c r="IZU19" s="200" t="s">
        <v>8268</v>
      </c>
      <c r="IZV19" s="200" t="s">
        <v>8269</v>
      </c>
      <c r="IZW19" s="200" t="s">
        <v>8270</v>
      </c>
      <c r="IZX19" s="200" t="s">
        <v>8271</v>
      </c>
      <c r="IZY19" s="200" t="s">
        <v>8272</v>
      </c>
      <c r="IZZ19" s="200" t="s">
        <v>8273</v>
      </c>
      <c r="JAA19" s="200" t="s">
        <v>8274</v>
      </c>
      <c r="JAB19" s="200" t="s">
        <v>8275</v>
      </c>
      <c r="JAC19" s="200" t="s">
        <v>8276</v>
      </c>
      <c r="JAD19" s="200" t="s">
        <v>8277</v>
      </c>
      <c r="JAE19" s="200" t="s">
        <v>8278</v>
      </c>
      <c r="JAF19" s="200" t="s">
        <v>8279</v>
      </c>
      <c r="JAG19" s="200" t="s">
        <v>8280</v>
      </c>
      <c r="JAH19" s="200" t="s">
        <v>8281</v>
      </c>
      <c r="JAI19" s="200" t="s">
        <v>8282</v>
      </c>
      <c r="JAJ19" s="200" t="s">
        <v>8283</v>
      </c>
      <c r="JAK19" s="200" t="s">
        <v>8284</v>
      </c>
      <c r="JAL19" s="200" t="s">
        <v>8285</v>
      </c>
      <c r="JAM19" s="200" t="s">
        <v>8286</v>
      </c>
      <c r="JAN19" s="200" t="s">
        <v>8287</v>
      </c>
      <c r="JAO19" s="200" t="s">
        <v>8288</v>
      </c>
      <c r="JAP19" s="200" t="s">
        <v>8289</v>
      </c>
      <c r="JAQ19" s="200" t="s">
        <v>8290</v>
      </c>
      <c r="JAR19" s="200" t="s">
        <v>8291</v>
      </c>
      <c r="JAS19" s="200" t="s">
        <v>8292</v>
      </c>
      <c r="JAT19" s="200" t="s">
        <v>8293</v>
      </c>
      <c r="JAU19" s="200" t="s">
        <v>8294</v>
      </c>
      <c r="JAV19" s="200" t="s">
        <v>8295</v>
      </c>
      <c r="JAW19" s="200" t="s">
        <v>8296</v>
      </c>
      <c r="JAX19" s="200" t="s">
        <v>8297</v>
      </c>
      <c r="JAY19" s="200" t="s">
        <v>8298</v>
      </c>
      <c r="JAZ19" s="200" t="s">
        <v>8299</v>
      </c>
      <c r="JBA19" s="200" t="s">
        <v>8300</v>
      </c>
      <c r="JBB19" s="200" t="s">
        <v>8301</v>
      </c>
      <c r="JBC19" s="200" t="s">
        <v>8302</v>
      </c>
      <c r="JBD19" s="200" t="s">
        <v>8303</v>
      </c>
      <c r="JBE19" s="200" t="s">
        <v>8304</v>
      </c>
      <c r="JBF19" s="200" t="s">
        <v>8305</v>
      </c>
      <c r="JBG19" s="200" t="s">
        <v>8306</v>
      </c>
      <c r="JBH19" s="200" t="s">
        <v>8307</v>
      </c>
      <c r="JBI19" s="200" t="s">
        <v>8308</v>
      </c>
      <c r="JBJ19" s="200" t="s">
        <v>8309</v>
      </c>
      <c r="JBK19" s="200" t="s">
        <v>8310</v>
      </c>
      <c r="JBL19" s="200" t="s">
        <v>8311</v>
      </c>
      <c r="JBM19" s="200" t="s">
        <v>8312</v>
      </c>
      <c r="JBN19" s="200" t="s">
        <v>8313</v>
      </c>
      <c r="JBO19" s="200" t="s">
        <v>8314</v>
      </c>
      <c r="JBP19" s="200" t="s">
        <v>8315</v>
      </c>
      <c r="JBQ19" s="200" t="s">
        <v>8316</v>
      </c>
      <c r="JBR19" s="200" t="s">
        <v>8317</v>
      </c>
      <c r="JBS19" s="200" t="s">
        <v>8318</v>
      </c>
      <c r="JBT19" s="200" t="s">
        <v>8319</v>
      </c>
      <c r="JBU19" s="200" t="s">
        <v>8320</v>
      </c>
      <c r="JBV19" s="200" t="s">
        <v>8321</v>
      </c>
      <c r="JBW19" s="200" t="s">
        <v>8322</v>
      </c>
      <c r="JBX19" s="200" t="s">
        <v>8323</v>
      </c>
      <c r="JBY19" s="200" t="s">
        <v>8324</v>
      </c>
      <c r="JBZ19" s="200" t="s">
        <v>8325</v>
      </c>
      <c r="JCA19" s="200" t="s">
        <v>8326</v>
      </c>
      <c r="JCB19" s="200" t="s">
        <v>8327</v>
      </c>
      <c r="JCC19" s="200" t="s">
        <v>8328</v>
      </c>
      <c r="JCD19" s="200" t="s">
        <v>8329</v>
      </c>
      <c r="JCE19" s="200" t="s">
        <v>8330</v>
      </c>
      <c r="JCF19" s="200" t="s">
        <v>8331</v>
      </c>
      <c r="JCG19" s="200" t="s">
        <v>8332</v>
      </c>
      <c r="JCH19" s="200" t="s">
        <v>8333</v>
      </c>
      <c r="JCI19" s="200" t="s">
        <v>8334</v>
      </c>
      <c r="JCJ19" s="200" t="s">
        <v>8335</v>
      </c>
      <c r="JCK19" s="200" t="s">
        <v>8336</v>
      </c>
      <c r="JCL19" s="200" t="s">
        <v>8337</v>
      </c>
      <c r="JCM19" s="200" t="s">
        <v>8338</v>
      </c>
      <c r="JCN19" s="200" t="s">
        <v>8339</v>
      </c>
      <c r="JCO19" s="200" t="s">
        <v>8340</v>
      </c>
      <c r="JCP19" s="200" t="s">
        <v>8341</v>
      </c>
      <c r="JCQ19" s="200" t="s">
        <v>8342</v>
      </c>
      <c r="JCR19" s="200" t="s">
        <v>8343</v>
      </c>
      <c r="JCS19" s="200" t="s">
        <v>8344</v>
      </c>
      <c r="JCT19" s="200" t="s">
        <v>8345</v>
      </c>
      <c r="JCU19" s="200" t="s">
        <v>8346</v>
      </c>
      <c r="JCV19" s="200" t="s">
        <v>8347</v>
      </c>
      <c r="JCW19" s="200" t="s">
        <v>8348</v>
      </c>
      <c r="JCX19" s="200" t="s">
        <v>8349</v>
      </c>
      <c r="JCY19" s="200" t="s">
        <v>8350</v>
      </c>
      <c r="JCZ19" s="200" t="s">
        <v>8351</v>
      </c>
      <c r="JDA19" s="200" t="s">
        <v>8352</v>
      </c>
      <c r="JDB19" s="200" t="s">
        <v>8353</v>
      </c>
      <c r="JDC19" s="200" t="s">
        <v>8354</v>
      </c>
      <c r="JDD19" s="200" t="s">
        <v>8355</v>
      </c>
      <c r="JDE19" s="200" t="s">
        <v>8356</v>
      </c>
      <c r="JDF19" s="200" t="s">
        <v>8357</v>
      </c>
      <c r="JDG19" s="200" t="s">
        <v>8358</v>
      </c>
      <c r="JDH19" s="200" t="s">
        <v>8359</v>
      </c>
      <c r="JDI19" s="200" t="s">
        <v>8360</v>
      </c>
      <c r="JDJ19" s="200" t="s">
        <v>8361</v>
      </c>
      <c r="JDK19" s="200" t="s">
        <v>8362</v>
      </c>
      <c r="JDL19" s="200" t="s">
        <v>8363</v>
      </c>
      <c r="JDM19" s="200" t="s">
        <v>8364</v>
      </c>
      <c r="JDN19" s="200" t="s">
        <v>8365</v>
      </c>
      <c r="JDO19" s="200" t="s">
        <v>8366</v>
      </c>
      <c r="JDP19" s="200" t="s">
        <v>8367</v>
      </c>
      <c r="JDQ19" s="200" t="s">
        <v>8368</v>
      </c>
      <c r="JDR19" s="200" t="s">
        <v>8369</v>
      </c>
      <c r="JDS19" s="200" t="s">
        <v>8370</v>
      </c>
      <c r="JDT19" s="200" t="s">
        <v>8371</v>
      </c>
      <c r="JDU19" s="200" t="s">
        <v>8372</v>
      </c>
      <c r="JDV19" s="200" t="s">
        <v>8373</v>
      </c>
      <c r="JDW19" s="200" t="s">
        <v>8374</v>
      </c>
      <c r="JDX19" s="200" t="s">
        <v>8375</v>
      </c>
      <c r="JDY19" s="200" t="s">
        <v>8376</v>
      </c>
      <c r="JDZ19" s="200" t="s">
        <v>8377</v>
      </c>
      <c r="JEA19" s="200" t="s">
        <v>8378</v>
      </c>
      <c r="JEB19" s="200" t="s">
        <v>8379</v>
      </c>
      <c r="JEC19" s="200" t="s">
        <v>8380</v>
      </c>
      <c r="JED19" s="200" t="s">
        <v>8381</v>
      </c>
      <c r="JEE19" s="200" t="s">
        <v>8382</v>
      </c>
      <c r="JEF19" s="200" t="s">
        <v>8383</v>
      </c>
      <c r="JEG19" s="200" t="s">
        <v>8384</v>
      </c>
      <c r="JEH19" s="200" t="s">
        <v>8385</v>
      </c>
      <c r="JEI19" s="200" t="s">
        <v>8386</v>
      </c>
      <c r="JEJ19" s="200" t="s">
        <v>8387</v>
      </c>
      <c r="JEK19" s="200" t="s">
        <v>8388</v>
      </c>
      <c r="JEL19" s="200" t="s">
        <v>8389</v>
      </c>
      <c r="JEM19" s="200" t="s">
        <v>8390</v>
      </c>
      <c r="JEN19" s="200" t="s">
        <v>8391</v>
      </c>
      <c r="JEO19" s="200" t="s">
        <v>8392</v>
      </c>
      <c r="JEP19" s="200" t="s">
        <v>8393</v>
      </c>
      <c r="JEQ19" s="200" t="s">
        <v>8394</v>
      </c>
      <c r="JER19" s="200" t="s">
        <v>8395</v>
      </c>
      <c r="JES19" s="200" t="s">
        <v>8396</v>
      </c>
      <c r="JET19" s="200" t="s">
        <v>8397</v>
      </c>
      <c r="JEU19" s="200" t="s">
        <v>8398</v>
      </c>
      <c r="JEV19" s="200" t="s">
        <v>8399</v>
      </c>
      <c r="JEW19" s="200" t="s">
        <v>8400</v>
      </c>
      <c r="JEX19" s="200" t="s">
        <v>8401</v>
      </c>
      <c r="JEY19" s="200" t="s">
        <v>8402</v>
      </c>
      <c r="JEZ19" s="200" t="s">
        <v>8403</v>
      </c>
      <c r="JFA19" s="200" t="s">
        <v>8404</v>
      </c>
      <c r="JFB19" s="200" t="s">
        <v>8405</v>
      </c>
      <c r="JFC19" s="200" t="s">
        <v>8406</v>
      </c>
      <c r="JFD19" s="200" t="s">
        <v>8407</v>
      </c>
      <c r="JFE19" s="200" t="s">
        <v>8408</v>
      </c>
      <c r="JFF19" s="200" t="s">
        <v>8409</v>
      </c>
      <c r="JFG19" s="200" t="s">
        <v>8410</v>
      </c>
      <c r="JFH19" s="200" t="s">
        <v>8411</v>
      </c>
      <c r="JFI19" s="200" t="s">
        <v>8412</v>
      </c>
      <c r="JFJ19" s="200" t="s">
        <v>8413</v>
      </c>
      <c r="JFK19" s="200" t="s">
        <v>8414</v>
      </c>
      <c r="JFL19" s="200" t="s">
        <v>8415</v>
      </c>
      <c r="JFM19" s="200" t="s">
        <v>8416</v>
      </c>
      <c r="JFN19" s="200" t="s">
        <v>8417</v>
      </c>
      <c r="JFO19" s="200" t="s">
        <v>8418</v>
      </c>
      <c r="JFP19" s="200" t="s">
        <v>8419</v>
      </c>
      <c r="JFQ19" s="200" t="s">
        <v>8420</v>
      </c>
      <c r="JFR19" s="200" t="s">
        <v>8421</v>
      </c>
      <c r="JFS19" s="200" t="s">
        <v>8422</v>
      </c>
      <c r="JFT19" s="200" t="s">
        <v>8423</v>
      </c>
      <c r="JFU19" s="200" t="s">
        <v>8424</v>
      </c>
      <c r="JFV19" s="200" t="s">
        <v>8425</v>
      </c>
      <c r="JFW19" s="200" t="s">
        <v>8426</v>
      </c>
      <c r="JFX19" s="200" t="s">
        <v>8427</v>
      </c>
      <c r="JFY19" s="200" t="s">
        <v>8428</v>
      </c>
      <c r="JFZ19" s="200" t="s">
        <v>8429</v>
      </c>
      <c r="JGA19" s="200" t="s">
        <v>8430</v>
      </c>
      <c r="JGB19" s="200" t="s">
        <v>8431</v>
      </c>
      <c r="JGC19" s="200" t="s">
        <v>8432</v>
      </c>
      <c r="JGD19" s="200" t="s">
        <v>8433</v>
      </c>
      <c r="JGE19" s="200" t="s">
        <v>8434</v>
      </c>
      <c r="JGF19" s="200" t="s">
        <v>8435</v>
      </c>
      <c r="JGG19" s="200" t="s">
        <v>8436</v>
      </c>
      <c r="JGH19" s="200" t="s">
        <v>8437</v>
      </c>
      <c r="JGI19" s="200" t="s">
        <v>8438</v>
      </c>
      <c r="JGJ19" s="200" t="s">
        <v>8439</v>
      </c>
      <c r="JGK19" s="200" t="s">
        <v>8440</v>
      </c>
      <c r="JGL19" s="200" t="s">
        <v>8441</v>
      </c>
      <c r="JGM19" s="200" t="s">
        <v>8442</v>
      </c>
      <c r="JGN19" s="200" t="s">
        <v>8443</v>
      </c>
      <c r="JGO19" s="200" t="s">
        <v>8444</v>
      </c>
      <c r="JGP19" s="200" t="s">
        <v>8445</v>
      </c>
      <c r="JGQ19" s="200" t="s">
        <v>8446</v>
      </c>
      <c r="JGR19" s="200" t="s">
        <v>8447</v>
      </c>
      <c r="JGS19" s="200" t="s">
        <v>8448</v>
      </c>
      <c r="JGT19" s="200" t="s">
        <v>8449</v>
      </c>
      <c r="JGU19" s="200" t="s">
        <v>8450</v>
      </c>
      <c r="JGV19" s="200" t="s">
        <v>8451</v>
      </c>
      <c r="JGW19" s="200" t="s">
        <v>8452</v>
      </c>
      <c r="JGX19" s="200" t="s">
        <v>8453</v>
      </c>
      <c r="JGY19" s="200" t="s">
        <v>8454</v>
      </c>
      <c r="JGZ19" s="200" t="s">
        <v>8455</v>
      </c>
      <c r="JHA19" s="200" t="s">
        <v>8456</v>
      </c>
      <c r="JHB19" s="200" t="s">
        <v>8457</v>
      </c>
      <c r="JHC19" s="200" t="s">
        <v>8458</v>
      </c>
      <c r="JHD19" s="200" t="s">
        <v>8459</v>
      </c>
      <c r="JHE19" s="200" t="s">
        <v>8460</v>
      </c>
      <c r="JHF19" s="200" t="s">
        <v>8461</v>
      </c>
      <c r="JHG19" s="200" t="s">
        <v>8462</v>
      </c>
      <c r="JHH19" s="200" t="s">
        <v>8463</v>
      </c>
      <c r="JHI19" s="200" t="s">
        <v>8464</v>
      </c>
      <c r="JHJ19" s="200" t="s">
        <v>8465</v>
      </c>
      <c r="JHK19" s="200" t="s">
        <v>8466</v>
      </c>
      <c r="JHL19" s="200" t="s">
        <v>8467</v>
      </c>
      <c r="JHM19" s="200" t="s">
        <v>8468</v>
      </c>
      <c r="JHN19" s="200" t="s">
        <v>8469</v>
      </c>
      <c r="JHO19" s="200" t="s">
        <v>8470</v>
      </c>
      <c r="JHP19" s="200" t="s">
        <v>8471</v>
      </c>
      <c r="JHQ19" s="200" t="s">
        <v>8472</v>
      </c>
      <c r="JHR19" s="200" t="s">
        <v>8473</v>
      </c>
      <c r="JHS19" s="200" t="s">
        <v>8474</v>
      </c>
      <c r="JHT19" s="200" t="s">
        <v>8475</v>
      </c>
      <c r="JHU19" s="200" t="s">
        <v>8476</v>
      </c>
      <c r="JHV19" s="200" t="s">
        <v>8477</v>
      </c>
      <c r="JHW19" s="200" t="s">
        <v>8478</v>
      </c>
      <c r="JHX19" s="200" t="s">
        <v>8479</v>
      </c>
      <c r="JHY19" s="200" t="s">
        <v>8480</v>
      </c>
      <c r="JHZ19" s="200" t="s">
        <v>8481</v>
      </c>
      <c r="JIA19" s="200" t="s">
        <v>8482</v>
      </c>
      <c r="JIB19" s="200" t="s">
        <v>8483</v>
      </c>
      <c r="JIC19" s="200" t="s">
        <v>8484</v>
      </c>
      <c r="JID19" s="200" t="s">
        <v>8485</v>
      </c>
      <c r="JIE19" s="200" t="s">
        <v>8486</v>
      </c>
      <c r="JIF19" s="200" t="s">
        <v>8487</v>
      </c>
      <c r="JIG19" s="200" t="s">
        <v>8488</v>
      </c>
      <c r="JIH19" s="200" t="s">
        <v>8489</v>
      </c>
      <c r="JII19" s="200" t="s">
        <v>8490</v>
      </c>
      <c r="JIJ19" s="200" t="s">
        <v>8491</v>
      </c>
      <c r="JIK19" s="200" t="s">
        <v>8492</v>
      </c>
      <c r="JIL19" s="200" t="s">
        <v>8493</v>
      </c>
      <c r="JIM19" s="200" t="s">
        <v>8494</v>
      </c>
      <c r="JIN19" s="200" t="s">
        <v>8495</v>
      </c>
      <c r="JIO19" s="200" t="s">
        <v>8496</v>
      </c>
      <c r="JIP19" s="200" t="s">
        <v>8497</v>
      </c>
      <c r="JIQ19" s="200" t="s">
        <v>8498</v>
      </c>
      <c r="JIR19" s="200" t="s">
        <v>8499</v>
      </c>
      <c r="JIS19" s="200" t="s">
        <v>8500</v>
      </c>
      <c r="JIT19" s="200" t="s">
        <v>8501</v>
      </c>
      <c r="JIU19" s="200" t="s">
        <v>8502</v>
      </c>
      <c r="JIV19" s="200" t="s">
        <v>8503</v>
      </c>
      <c r="JIW19" s="200" t="s">
        <v>8504</v>
      </c>
      <c r="JIX19" s="200" t="s">
        <v>8505</v>
      </c>
      <c r="JIY19" s="200" t="s">
        <v>8506</v>
      </c>
      <c r="JIZ19" s="200" t="s">
        <v>8507</v>
      </c>
      <c r="JJA19" s="200" t="s">
        <v>8508</v>
      </c>
      <c r="JJB19" s="200" t="s">
        <v>8509</v>
      </c>
      <c r="JJC19" s="200" t="s">
        <v>8510</v>
      </c>
      <c r="JJD19" s="200" t="s">
        <v>8511</v>
      </c>
      <c r="JJE19" s="200" t="s">
        <v>8512</v>
      </c>
      <c r="JJF19" s="200" t="s">
        <v>8513</v>
      </c>
      <c r="JJG19" s="200" t="s">
        <v>8514</v>
      </c>
      <c r="JJH19" s="200" t="s">
        <v>8515</v>
      </c>
      <c r="JJI19" s="200" t="s">
        <v>8516</v>
      </c>
      <c r="JJJ19" s="200" t="s">
        <v>8517</v>
      </c>
      <c r="JJK19" s="200" t="s">
        <v>8518</v>
      </c>
      <c r="JJL19" s="200" t="s">
        <v>8519</v>
      </c>
      <c r="JJM19" s="200" t="s">
        <v>8520</v>
      </c>
      <c r="JJN19" s="200" t="s">
        <v>8521</v>
      </c>
      <c r="JJO19" s="200" t="s">
        <v>8522</v>
      </c>
      <c r="JJP19" s="200" t="s">
        <v>8523</v>
      </c>
      <c r="JJQ19" s="200" t="s">
        <v>8524</v>
      </c>
      <c r="JJR19" s="200" t="s">
        <v>8525</v>
      </c>
      <c r="JJS19" s="200" t="s">
        <v>8526</v>
      </c>
      <c r="JJT19" s="200" t="s">
        <v>8527</v>
      </c>
      <c r="JJU19" s="200" t="s">
        <v>8528</v>
      </c>
      <c r="JJV19" s="200" t="s">
        <v>8529</v>
      </c>
      <c r="JJW19" s="200" t="s">
        <v>8530</v>
      </c>
      <c r="JJX19" s="200" t="s">
        <v>8531</v>
      </c>
      <c r="JJY19" s="200" t="s">
        <v>8532</v>
      </c>
      <c r="JJZ19" s="200" t="s">
        <v>8533</v>
      </c>
      <c r="JKA19" s="200" t="s">
        <v>8534</v>
      </c>
      <c r="JKB19" s="200" t="s">
        <v>8535</v>
      </c>
      <c r="JKC19" s="200" t="s">
        <v>8536</v>
      </c>
      <c r="JKD19" s="200" t="s">
        <v>8537</v>
      </c>
      <c r="JKE19" s="200" t="s">
        <v>8538</v>
      </c>
      <c r="JKF19" s="200" t="s">
        <v>8539</v>
      </c>
      <c r="JKG19" s="200" t="s">
        <v>8540</v>
      </c>
      <c r="JKH19" s="200" t="s">
        <v>8541</v>
      </c>
      <c r="JKI19" s="200" t="s">
        <v>8542</v>
      </c>
      <c r="JKJ19" s="200" t="s">
        <v>8543</v>
      </c>
      <c r="JKK19" s="200" t="s">
        <v>8544</v>
      </c>
      <c r="JKL19" s="200" t="s">
        <v>8545</v>
      </c>
      <c r="JKM19" s="200" t="s">
        <v>8546</v>
      </c>
      <c r="JKN19" s="200" t="s">
        <v>8547</v>
      </c>
      <c r="JKO19" s="200" t="s">
        <v>8548</v>
      </c>
      <c r="JKP19" s="200" t="s">
        <v>8549</v>
      </c>
      <c r="JKQ19" s="200" t="s">
        <v>8550</v>
      </c>
      <c r="JKR19" s="200" t="s">
        <v>8551</v>
      </c>
      <c r="JKS19" s="200" t="s">
        <v>8552</v>
      </c>
      <c r="JKT19" s="200" t="s">
        <v>8553</v>
      </c>
      <c r="JKU19" s="200" t="s">
        <v>8554</v>
      </c>
      <c r="JKV19" s="200" t="s">
        <v>8555</v>
      </c>
      <c r="JKW19" s="200" t="s">
        <v>8556</v>
      </c>
      <c r="JKX19" s="200" t="s">
        <v>8557</v>
      </c>
      <c r="JKY19" s="200" t="s">
        <v>8558</v>
      </c>
      <c r="JKZ19" s="200" t="s">
        <v>8559</v>
      </c>
      <c r="JLA19" s="200" t="s">
        <v>8560</v>
      </c>
      <c r="JLB19" s="200" t="s">
        <v>8561</v>
      </c>
      <c r="JLC19" s="200" t="s">
        <v>8562</v>
      </c>
      <c r="JLD19" s="200" t="s">
        <v>8563</v>
      </c>
      <c r="JLE19" s="200" t="s">
        <v>8564</v>
      </c>
      <c r="JLF19" s="200" t="s">
        <v>8565</v>
      </c>
      <c r="JLG19" s="200" t="s">
        <v>8566</v>
      </c>
      <c r="JLH19" s="200" t="s">
        <v>8567</v>
      </c>
      <c r="JLI19" s="200" t="s">
        <v>8568</v>
      </c>
      <c r="JLJ19" s="200" t="s">
        <v>8569</v>
      </c>
      <c r="JLK19" s="200" t="s">
        <v>8570</v>
      </c>
      <c r="JLL19" s="200" t="s">
        <v>8571</v>
      </c>
      <c r="JLM19" s="200" t="s">
        <v>8572</v>
      </c>
      <c r="JLN19" s="200" t="s">
        <v>8573</v>
      </c>
      <c r="JLO19" s="200" t="s">
        <v>8574</v>
      </c>
      <c r="JLP19" s="200" t="s">
        <v>8575</v>
      </c>
      <c r="JLQ19" s="200" t="s">
        <v>8576</v>
      </c>
      <c r="JLR19" s="200" t="s">
        <v>8577</v>
      </c>
      <c r="JLS19" s="200" t="s">
        <v>8578</v>
      </c>
      <c r="JLT19" s="200" t="s">
        <v>8579</v>
      </c>
      <c r="JLU19" s="200" t="s">
        <v>8580</v>
      </c>
      <c r="JLV19" s="200" t="s">
        <v>8581</v>
      </c>
      <c r="JLW19" s="200" t="s">
        <v>8582</v>
      </c>
      <c r="JLX19" s="200" t="s">
        <v>8583</v>
      </c>
      <c r="JLY19" s="200" t="s">
        <v>8584</v>
      </c>
      <c r="JLZ19" s="200" t="s">
        <v>8585</v>
      </c>
      <c r="JMA19" s="200" t="s">
        <v>8586</v>
      </c>
      <c r="JMB19" s="200" t="s">
        <v>8587</v>
      </c>
      <c r="JMC19" s="200" t="s">
        <v>8588</v>
      </c>
      <c r="JMD19" s="200" t="s">
        <v>8589</v>
      </c>
      <c r="JME19" s="200" t="s">
        <v>8590</v>
      </c>
      <c r="JMF19" s="200" t="s">
        <v>8591</v>
      </c>
      <c r="JMG19" s="200" t="s">
        <v>8592</v>
      </c>
      <c r="JMH19" s="200" t="s">
        <v>8593</v>
      </c>
      <c r="JMI19" s="200" t="s">
        <v>8594</v>
      </c>
      <c r="JMJ19" s="200" t="s">
        <v>8595</v>
      </c>
      <c r="JMK19" s="200" t="s">
        <v>8596</v>
      </c>
      <c r="JML19" s="200" t="s">
        <v>8597</v>
      </c>
      <c r="JMM19" s="200" t="s">
        <v>8598</v>
      </c>
      <c r="JMN19" s="200" t="s">
        <v>8599</v>
      </c>
      <c r="JMO19" s="200" t="s">
        <v>8600</v>
      </c>
      <c r="JMP19" s="200" t="s">
        <v>8601</v>
      </c>
      <c r="JMQ19" s="200" t="s">
        <v>8602</v>
      </c>
      <c r="JMR19" s="200" t="s">
        <v>8603</v>
      </c>
      <c r="JMS19" s="200" t="s">
        <v>8604</v>
      </c>
      <c r="JMT19" s="200" t="s">
        <v>8605</v>
      </c>
      <c r="JMU19" s="200" t="s">
        <v>8606</v>
      </c>
      <c r="JMV19" s="200" t="s">
        <v>8607</v>
      </c>
      <c r="JMW19" s="200" t="s">
        <v>8608</v>
      </c>
      <c r="JMX19" s="200" t="s">
        <v>8609</v>
      </c>
      <c r="JMY19" s="200" t="s">
        <v>8610</v>
      </c>
      <c r="JMZ19" s="200" t="s">
        <v>8611</v>
      </c>
      <c r="JNA19" s="200" t="s">
        <v>8612</v>
      </c>
      <c r="JNB19" s="200" t="s">
        <v>8613</v>
      </c>
      <c r="JNC19" s="200" t="s">
        <v>8614</v>
      </c>
      <c r="JND19" s="200" t="s">
        <v>8615</v>
      </c>
      <c r="JNE19" s="200" t="s">
        <v>8616</v>
      </c>
      <c r="JNF19" s="200" t="s">
        <v>8617</v>
      </c>
      <c r="JNG19" s="200" t="s">
        <v>8618</v>
      </c>
      <c r="JNH19" s="200" t="s">
        <v>8619</v>
      </c>
      <c r="JNI19" s="200" t="s">
        <v>8620</v>
      </c>
      <c r="JNJ19" s="200" t="s">
        <v>8621</v>
      </c>
      <c r="JNK19" s="200" t="s">
        <v>8622</v>
      </c>
      <c r="JNL19" s="200" t="s">
        <v>8623</v>
      </c>
      <c r="JNM19" s="200" t="s">
        <v>8624</v>
      </c>
      <c r="JNN19" s="200" t="s">
        <v>8625</v>
      </c>
      <c r="JNO19" s="200" t="s">
        <v>8626</v>
      </c>
      <c r="JNP19" s="200" t="s">
        <v>8627</v>
      </c>
      <c r="JNQ19" s="200" t="s">
        <v>8628</v>
      </c>
      <c r="JNR19" s="200" t="s">
        <v>8629</v>
      </c>
      <c r="JNS19" s="200" t="s">
        <v>8630</v>
      </c>
      <c r="JNT19" s="200" t="s">
        <v>8631</v>
      </c>
      <c r="JNU19" s="200" t="s">
        <v>8632</v>
      </c>
      <c r="JNV19" s="200" t="s">
        <v>8633</v>
      </c>
      <c r="JNW19" s="200" t="s">
        <v>8634</v>
      </c>
      <c r="JNX19" s="200" t="s">
        <v>8635</v>
      </c>
      <c r="JNY19" s="200" t="s">
        <v>8636</v>
      </c>
      <c r="JNZ19" s="200" t="s">
        <v>8637</v>
      </c>
      <c r="JOA19" s="200" t="s">
        <v>8638</v>
      </c>
      <c r="JOB19" s="200" t="s">
        <v>8639</v>
      </c>
      <c r="JOC19" s="200" t="s">
        <v>8640</v>
      </c>
      <c r="JOD19" s="200" t="s">
        <v>8641</v>
      </c>
      <c r="JOE19" s="200" t="s">
        <v>8642</v>
      </c>
      <c r="JOF19" s="200" t="s">
        <v>8643</v>
      </c>
      <c r="JOG19" s="200" t="s">
        <v>8644</v>
      </c>
      <c r="JOH19" s="200" t="s">
        <v>8645</v>
      </c>
      <c r="JOI19" s="200" t="s">
        <v>8646</v>
      </c>
      <c r="JOJ19" s="200" t="s">
        <v>8647</v>
      </c>
      <c r="JOK19" s="200" t="s">
        <v>8648</v>
      </c>
      <c r="JOL19" s="200" t="s">
        <v>8649</v>
      </c>
      <c r="JOM19" s="200" t="s">
        <v>8650</v>
      </c>
      <c r="JON19" s="200" t="s">
        <v>8651</v>
      </c>
      <c r="JOO19" s="200" t="s">
        <v>8652</v>
      </c>
      <c r="JOP19" s="200" t="s">
        <v>8653</v>
      </c>
      <c r="JOQ19" s="200" t="s">
        <v>8654</v>
      </c>
      <c r="JOR19" s="200" t="s">
        <v>8655</v>
      </c>
      <c r="JOS19" s="200" t="s">
        <v>8656</v>
      </c>
      <c r="JOT19" s="200" t="s">
        <v>8657</v>
      </c>
      <c r="JOU19" s="200" t="s">
        <v>8658</v>
      </c>
      <c r="JOV19" s="200" t="s">
        <v>8659</v>
      </c>
      <c r="JOW19" s="200" t="s">
        <v>8660</v>
      </c>
      <c r="JOX19" s="200" t="s">
        <v>8661</v>
      </c>
      <c r="JOY19" s="200" t="s">
        <v>8662</v>
      </c>
      <c r="JOZ19" s="200" t="s">
        <v>8663</v>
      </c>
      <c r="JPA19" s="200" t="s">
        <v>8664</v>
      </c>
      <c r="JPB19" s="200" t="s">
        <v>8665</v>
      </c>
      <c r="JPC19" s="200" t="s">
        <v>8666</v>
      </c>
      <c r="JPD19" s="200" t="s">
        <v>8667</v>
      </c>
      <c r="JPE19" s="200" t="s">
        <v>8668</v>
      </c>
      <c r="JPF19" s="200" t="s">
        <v>8669</v>
      </c>
      <c r="JPG19" s="200" t="s">
        <v>8670</v>
      </c>
      <c r="JPH19" s="200" t="s">
        <v>8671</v>
      </c>
      <c r="JPI19" s="200" t="s">
        <v>8672</v>
      </c>
      <c r="JPJ19" s="200" t="s">
        <v>8673</v>
      </c>
      <c r="JPK19" s="200" t="s">
        <v>8674</v>
      </c>
      <c r="JPL19" s="200" t="s">
        <v>8675</v>
      </c>
      <c r="JPM19" s="200" t="s">
        <v>8676</v>
      </c>
      <c r="JPN19" s="200" t="s">
        <v>8677</v>
      </c>
      <c r="JPO19" s="200" t="s">
        <v>8678</v>
      </c>
      <c r="JPP19" s="200" t="s">
        <v>8679</v>
      </c>
      <c r="JPQ19" s="200" t="s">
        <v>8680</v>
      </c>
      <c r="JPR19" s="200" t="s">
        <v>8681</v>
      </c>
      <c r="JPS19" s="200" t="s">
        <v>8682</v>
      </c>
      <c r="JPT19" s="200" t="s">
        <v>8683</v>
      </c>
      <c r="JPU19" s="200" t="s">
        <v>8684</v>
      </c>
      <c r="JPV19" s="200" t="s">
        <v>8685</v>
      </c>
      <c r="JPW19" s="200" t="s">
        <v>8686</v>
      </c>
      <c r="JPX19" s="200" t="s">
        <v>8687</v>
      </c>
      <c r="JPY19" s="200" t="s">
        <v>8688</v>
      </c>
      <c r="JPZ19" s="200" t="s">
        <v>8689</v>
      </c>
      <c r="JQA19" s="200" t="s">
        <v>8690</v>
      </c>
      <c r="JQB19" s="200" t="s">
        <v>8691</v>
      </c>
      <c r="JQC19" s="200" t="s">
        <v>8692</v>
      </c>
      <c r="JQD19" s="200" t="s">
        <v>8693</v>
      </c>
      <c r="JQE19" s="200" t="s">
        <v>8694</v>
      </c>
      <c r="JQF19" s="200" t="s">
        <v>8695</v>
      </c>
      <c r="JQG19" s="200" t="s">
        <v>8696</v>
      </c>
      <c r="JQH19" s="200" t="s">
        <v>8697</v>
      </c>
      <c r="JQI19" s="200" t="s">
        <v>8698</v>
      </c>
      <c r="JQJ19" s="200" t="s">
        <v>8699</v>
      </c>
      <c r="JQK19" s="200" t="s">
        <v>8700</v>
      </c>
      <c r="JQL19" s="200" t="s">
        <v>8701</v>
      </c>
      <c r="JQM19" s="200" t="s">
        <v>8702</v>
      </c>
      <c r="JQN19" s="200" t="s">
        <v>8703</v>
      </c>
      <c r="JQO19" s="200" t="s">
        <v>8704</v>
      </c>
      <c r="JQP19" s="200" t="s">
        <v>8705</v>
      </c>
      <c r="JQQ19" s="200" t="s">
        <v>8706</v>
      </c>
      <c r="JQR19" s="200" t="s">
        <v>8707</v>
      </c>
      <c r="JQS19" s="200" t="s">
        <v>8708</v>
      </c>
      <c r="JQT19" s="200" t="s">
        <v>8709</v>
      </c>
      <c r="JQU19" s="200" t="s">
        <v>8710</v>
      </c>
      <c r="JQV19" s="200" t="s">
        <v>8711</v>
      </c>
      <c r="JQW19" s="200" t="s">
        <v>8712</v>
      </c>
      <c r="JQX19" s="200" t="s">
        <v>8713</v>
      </c>
      <c r="JQY19" s="200" t="s">
        <v>8714</v>
      </c>
      <c r="JQZ19" s="200" t="s">
        <v>8715</v>
      </c>
      <c r="JRA19" s="200" t="s">
        <v>8716</v>
      </c>
      <c r="JRB19" s="200" t="s">
        <v>8717</v>
      </c>
      <c r="JRC19" s="200" t="s">
        <v>8718</v>
      </c>
      <c r="JRD19" s="200" t="s">
        <v>8719</v>
      </c>
      <c r="JRE19" s="200" t="s">
        <v>8720</v>
      </c>
      <c r="JRF19" s="200" t="s">
        <v>8721</v>
      </c>
      <c r="JRG19" s="200" t="s">
        <v>8722</v>
      </c>
      <c r="JRH19" s="200" t="s">
        <v>8723</v>
      </c>
      <c r="JRI19" s="200" t="s">
        <v>8724</v>
      </c>
      <c r="JRJ19" s="200" t="s">
        <v>8725</v>
      </c>
      <c r="JRK19" s="200" t="s">
        <v>8726</v>
      </c>
      <c r="JRL19" s="200" t="s">
        <v>8727</v>
      </c>
      <c r="JRM19" s="200" t="s">
        <v>8728</v>
      </c>
      <c r="JRN19" s="200" t="s">
        <v>8729</v>
      </c>
      <c r="JRO19" s="200" t="s">
        <v>8730</v>
      </c>
      <c r="JRP19" s="200" t="s">
        <v>8731</v>
      </c>
      <c r="JRQ19" s="200" t="s">
        <v>8732</v>
      </c>
      <c r="JRR19" s="200" t="s">
        <v>8733</v>
      </c>
      <c r="JRS19" s="200" t="s">
        <v>8734</v>
      </c>
      <c r="JRT19" s="200" t="s">
        <v>8735</v>
      </c>
      <c r="JRU19" s="200" t="s">
        <v>8736</v>
      </c>
      <c r="JRV19" s="200" t="s">
        <v>8737</v>
      </c>
      <c r="JRW19" s="200" t="s">
        <v>8738</v>
      </c>
      <c r="JRX19" s="200" t="s">
        <v>8739</v>
      </c>
      <c r="JRY19" s="200" t="s">
        <v>8740</v>
      </c>
      <c r="JRZ19" s="200" t="s">
        <v>8741</v>
      </c>
      <c r="JSA19" s="200" t="s">
        <v>8742</v>
      </c>
      <c r="JSB19" s="200" t="s">
        <v>8743</v>
      </c>
      <c r="JSC19" s="200" t="s">
        <v>8744</v>
      </c>
      <c r="JSD19" s="200" t="s">
        <v>8745</v>
      </c>
      <c r="JSE19" s="200" t="s">
        <v>8746</v>
      </c>
      <c r="JSF19" s="200" t="s">
        <v>8747</v>
      </c>
      <c r="JSG19" s="200" t="s">
        <v>8748</v>
      </c>
      <c r="JSH19" s="200" t="s">
        <v>8749</v>
      </c>
      <c r="JSI19" s="200" t="s">
        <v>8750</v>
      </c>
      <c r="JSJ19" s="200" t="s">
        <v>8751</v>
      </c>
      <c r="JSK19" s="200" t="s">
        <v>8752</v>
      </c>
      <c r="JSL19" s="200" t="s">
        <v>8753</v>
      </c>
      <c r="JSM19" s="200" t="s">
        <v>8754</v>
      </c>
      <c r="JSN19" s="200" t="s">
        <v>8755</v>
      </c>
      <c r="JSO19" s="200" t="s">
        <v>8756</v>
      </c>
      <c r="JSP19" s="200" t="s">
        <v>8757</v>
      </c>
      <c r="JSQ19" s="200" t="s">
        <v>8758</v>
      </c>
      <c r="JSR19" s="200" t="s">
        <v>8759</v>
      </c>
      <c r="JSS19" s="200" t="s">
        <v>8760</v>
      </c>
      <c r="JST19" s="200" t="s">
        <v>8761</v>
      </c>
      <c r="JSU19" s="200" t="s">
        <v>8762</v>
      </c>
      <c r="JSV19" s="200" t="s">
        <v>8763</v>
      </c>
      <c r="JSW19" s="200" t="s">
        <v>8764</v>
      </c>
      <c r="JSX19" s="200" t="s">
        <v>8765</v>
      </c>
      <c r="JSY19" s="200" t="s">
        <v>8766</v>
      </c>
      <c r="JSZ19" s="200" t="s">
        <v>8767</v>
      </c>
      <c r="JTA19" s="200" t="s">
        <v>8768</v>
      </c>
      <c r="JTB19" s="200" t="s">
        <v>8769</v>
      </c>
      <c r="JTC19" s="200" t="s">
        <v>8770</v>
      </c>
      <c r="JTD19" s="200" t="s">
        <v>8771</v>
      </c>
      <c r="JTE19" s="200" t="s">
        <v>8772</v>
      </c>
      <c r="JTF19" s="200" t="s">
        <v>8773</v>
      </c>
      <c r="JTG19" s="200" t="s">
        <v>8774</v>
      </c>
      <c r="JTH19" s="200" t="s">
        <v>8775</v>
      </c>
      <c r="JTI19" s="200" t="s">
        <v>8776</v>
      </c>
      <c r="JTJ19" s="200" t="s">
        <v>8777</v>
      </c>
      <c r="JTK19" s="200" t="s">
        <v>8778</v>
      </c>
      <c r="JTL19" s="200" t="s">
        <v>8779</v>
      </c>
      <c r="JTM19" s="200" t="s">
        <v>8780</v>
      </c>
      <c r="JTN19" s="200" t="s">
        <v>8781</v>
      </c>
      <c r="JTO19" s="200" t="s">
        <v>8782</v>
      </c>
      <c r="JTP19" s="200" t="s">
        <v>8783</v>
      </c>
      <c r="JTQ19" s="200" t="s">
        <v>8784</v>
      </c>
      <c r="JTR19" s="200" t="s">
        <v>8785</v>
      </c>
      <c r="JTS19" s="200" t="s">
        <v>8786</v>
      </c>
      <c r="JTT19" s="200" t="s">
        <v>8787</v>
      </c>
      <c r="JTU19" s="200" t="s">
        <v>8788</v>
      </c>
      <c r="JTV19" s="200" t="s">
        <v>8789</v>
      </c>
      <c r="JTW19" s="200" t="s">
        <v>8790</v>
      </c>
      <c r="JTX19" s="200" t="s">
        <v>8791</v>
      </c>
      <c r="JTY19" s="200" t="s">
        <v>8792</v>
      </c>
      <c r="JTZ19" s="200" t="s">
        <v>8793</v>
      </c>
      <c r="JUA19" s="200" t="s">
        <v>8794</v>
      </c>
      <c r="JUB19" s="200" t="s">
        <v>8795</v>
      </c>
      <c r="JUC19" s="200" t="s">
        <v>8796</v>
      </c>
      <c r="JUD19" s="200" t="s">
        <v>8797</v>
      </c>
      <c r="JUE19" s="200" t="s">
        <v>8798</v>
      </c>
      <c r="JUF19" s="200" t="s">
        <v>8799</v>
      </c>
      <c r="JUG19" s="200" t="s">
        <v>8800</v>
      </c>
      <c r="JUH19" s="200" t="s">
        <v>8801</v>
      </c>
      <c r="JUI19" s="200" t="s">
        <v>8802</v>
      </c>
      <c r="JUJ19" s="200" t="s">
        <v>8803</v>
      </c>
      <c r="JUK19" s="200" t="s">
        <v>8804</v>
      </c>
      <c r="JUL19" s="200" t="s">
        <v>8805</v>
      </c>
      <c r="JUM19" s="200" t="s">
        <v>8806</v>
      </c>
      <c r="JUN19" s="200" t="s">
        <v>8807</v>
      </c>
      <c r="JUO19" s="200" t="s">
        <v>8808</v>
      </c>
      <c r="JUP19" s="200" t="s">
        <v>8809</v>
      </c>
      <c r="JUQ19" s="200" t="s">
        <v>8810</v>
      </c>
      <c r="JUR19" s="200" t="s">
        <v>8811</v>
      </c>
      <c r="JUS19" s="200" t="s">
        <v>8812</v>
      </c>
      <c r="JUT19" s="200" t="s">
        <v>8813</v>
      </c>
      <c r="JUU19" s="200" t="s">
        <v>8814</v>
      </c>
      <c r="JUV19" s="200" t="s">
        <v>8815</v>
      </c>
      <c r="JUW19" s="200" t="s">
        <v>8816</v>
      </c>
      <c r="JUX19" s="200" t="s">
        <v>8817</v>
      </c>
      <c r="JUY19" s="200" t="s">
        <v>8818</v>
      </c>
      <c r="JUZ19" s="200" t="s">
        <v>8819</v>
      </c>
      <c r="JVA19" s="200" t="s">
        <v>8820</v>
      </c>
      <c r="JVB19" s="200" t="s">
        <v>8821</v>
      </c>
      <c r="JVC19" s="200" t="s">
        <v>8822</v>
      </c>
      <c r="JVD19" s="200" t="s">
        <v>8823</v>
      </c>
      <c r="JVE19" s="200" t="s">
        <v>8824</v>
      </c>
      <c r="JVF19" s="200" t="s">
        <v>8825</v>
      </c>
      <c r="JVG19" s="200" t="s">
        <v>8826</v>
      </c>
      <c r="JVH19" s="200" t="s">
        <v>8827</v>
      </c>
      <c r="JVI19" s="200" t="s">
        <v>8828</v>
      </c>
      <c r="JVJ19" s="200" t="s">
        <v>8829</v>
      </c>
      <c r="JVK19" s="200" t="s">
        <v>8830</v>
      </c>
      <c r="JVL19" s="200" t="s">
        <v>8831</v>
      </c>
      <c r="JVM19" s="200" t="s">
        <v>8832</v>
      </c>
      <c r="JVN19" s="200" t="s">
        <v>8833</v>
      </c>
      <c r="JVO19" s="200" t="s">
        <v>8834</v>
      </c>
      <c r="JVP19" s="200" t="s">
        <v>8835</v>
      </c>
      <c r="JVQ19" s="200" t="s">
        <v>8836</v>
      </c>
      <c r="JVR19" s="200" t="s">
        <v>8837</v>
      </c>
      <c r="JVS19" s="200" t="s">
        <v>8838</v>
      </c>
      <c r="JVT19" s="200" t="s">
        <v>8839</v>
      </c>
      <c r="JVU19" s="200" t="s">
        <v>8840</v>
      </c>
      <c r="JVV19" s="200" t="s">
        <v>8841</v>
      </c>
      <c r="JVW19" s="200" t="s">
        <v>8842</v>
      </c>
      <c r="JVX19" s="200" t="s">
        <v>8843</v>
      </c>
      <c r="JVY19" s="200" t="s">
        <v>8844</v>
      </c>
      <c r="JVZ19" s="200" t="s">
        <v>8845</v>
      </c>
      <c r="JWA19" s="200" t="s">
        <v>8846</v>
      </c>
      <c r="JWB19" s="200" t="s">
        <v>8847</v>
      </c>
      <c r="JWC19" s="200" t="s">
        <v>8848</v>
      </c>
      <c r="JWD19" s="200" t="s">
        <v>8849</v>
      </c>
      <c r="JWE19" s="200" t="s">
        <v>8850</v>
      </c>
      <c r="JWF19" s="200" t="s">
        <v>8851</v>
      </c>
      <c r="JWG19" s="200" t="s">
        <v>8852</v>
      </c>
      <c r="JWH19" s="200" t="s">
        <v>8853</v>
      </c>
      <c r="JWI19" s="200" t="s">
        <v>8854</v>
      </c>
      <c r="JWJ19" s="200" t="s">
        <v>8855</v>
      </c>
      <c r="JWK19" s="200" t="s">
        <v>8856</v>
      </c>
      <c r="JWL19" s="200" t="s">
        <v>8857</v>
      </c>
      <c r="JWM19" s="200" t="s">
        <v>8858</v>
      </c>
      <c r="JWN19" s="200" t="s">
        <v>8859</v>
      </c>
      <c r="JWO19" s="200" t="s">
        <v>8860</v>
      </c>
      <c r="JWP19" s="200" t="s">
        <v>8861</v>
      </c>
      <c r="JWQ19" s="200" t="s">
        <v>8862</v>
      </c>
      <c r="JWR19" s="200" t="s">
        <v>8863</v>
      </c>
      <c r="JWS19" s="200" t="s">
        <v>8864</v>
      </c>
      <c r="JWT19" s="200" t="s">
        <v>8865</v>
      </c>
      <c r="JWU19" s="200" t="s">
        <v>8866</v>
      </c>
      <c r="JWV19" s="200" t="s">
        <v>8867</v>
      </c>
      <c r="JWW19" s="200" t="s">
        <v>8868</v>
      </c>
      <c r="JWX19" s="200" t="s">
        <v>8869</v>
      </c>
      <c r="JWY19" s="200" t="s">
        <v>8870</v>
      </c>
      <c r="JWZ19" s="200" t="s">
        <v>8871</v>
      </c>
      <c r="JXA19" s="200" t="s">
        <v>8872</v>
      </c>
      <c r="JXB19" s="200" t="s">
        <v>8873</v>
      </c>
      <c r="JXC19" s="200" t="s">
        <v>8874</v>
      </c>
      <c r="JXD19" s="200" t="s">
        <v>8875</v>
      </c>
      <c r="JXE19" s="200" t="s">
        <v>8876</v>
      </c>
      <c r="JXF19" s="200" t="s">
        <v>8877</v>
      </c>
      <c r="JXG19" s="200" t="s">
        <v>8878</v>
      </c>
      <c r="JXH19" s="200" t="s">
        <v>8879</v>
      </c>
      <c r="JXI19" s="200" t="s">
        <v>8880</v>
      </c>
      <c r="JXJ19" s="200" t="s">
        <v>8881</v>
      </c>
      <c r="JXK19" s="200" t="s">
        <v>8882</v>
      </c>
      <c r="JXL19" s="200" t="s">
        <v>8883</v>
      </c>
      <c r="JXM19" s="200" t="s">
        <v>8884</v>
      </c>
      <c r="JXN19" s="200" t="s">
        <v>8885</v>
      </c>
      <c r="JXO19" s="200" t="s">
        <v>8886</v>
      </c>
      <c r="JXP19" s="200" t="s">
        <v>8887</v>
      </c>
      <c r="JXQ19" s="200" t="s">
        <v>8888</v>
      </c>
      <c r="JXR19" s="200" t="s">
        <v>8889</v>
      </c>
      <c r="JXS19" s="200" t="s">
        <v>8890</v>
      </c>
      <c r="JXT19" s="200" t="s">
        <v>8891</v>
      </c>
      <c r="JXU19" s="200" t="s">
        <v>8892</v>
      </c>
      <c r="JXV19" s="200" t="s">
        <v>8893</v>
      </c>
      <c r="JXW19" s="200" t="s">
        <v>8894</v>
      </c>
      <c r="JXX19" s="200" t="s">
        <v>8895</v>
      </c>
      <c r="JXY19" s="200" t="s">
        <v>8896</v>
      </c>
      <c r="JXZ19" s="200" t="s">
        <v>8897</v>
      </c>
      <c r="JYA19" s="200" t="s">
        <v>8898</v>
      </c>
      <c r="JYB19" s="200" t="s">
        <v>8899</v>
      </c>
      <c r="JYC19" s="200" t="s">
        <v>8900</v>
      </c>
      <c r="JYD19" s="200" t="s">
        <v>8901</v>
      </c>
      <c r="JYE19" s="200" t="s">
        <v>8902</v>
      </c>
      <c r="JYF19" s="200" t="s">
        <v>8903</v>
      </c>
      <c r="JYG19" s="200" t="s">
        <v>8904</v>
      </c>
      <c r="JYH19" s="200" t="s">
        <v>8905</v>
      </c>
      <c r="JYI19" s="200" t="s">
        <v>8906</v>
      </c>
      <c r="JYJ19" s="200" t="s">
        <v>8907</v>
      </c>
      <c r="JYK19" s="200" t="s">
        <v>8908</v>
      </c>
      <c r="JYL19" s="200" t="s">
        <v>8909</v>
      </c>
      <c r="JYM19" s="200" t="s">
        <v>8910</v>
      </c>
      <c r="JYN19" s="200" t="s">
        <v>8911</v>
      </c>
      <c r="JYO19" s="200" t="s">
        <v>8912</v>
      </c>
      <c r="JYP19" s="200" t="s">
        <v>8913</v>
      </c>
      <c r="JYQ19" s="200" t="s">
        <v>8914</v>
      </c>
      <c r="JYR19" s="200" t="s">
        <v>8915</v>
      </c>
      <c r="JYS19" s="200" t="s">
        <v>8916</v>
      </c>
      <c r="JYT19" s="200" t="s">
        <v>8917</v>
      </c>
      <c r="JYU19" s="200" t="s">
        <v>8918</v>
      </c>
      <c r="JYV19" s="200" t="s">
        <v>8919</v>
      </c>
      <c r="JYW19" s="200" t="s">
        <v>8920</v>
      </c>
      <c r="JYX19" s="200" t="s">
        <v>8921</v>
      </c>
      <c r="JYY19" s="200" t="s">
        <v>8922</v>
      </c>
      <c r="JYZ19" s="200" t="s">
        <v>8923</v>
      </c>
      <c r="JZA19" s="200" t="s">
        <v>8924</v>
      </c>
      <c r="JZB19" s="200" t="s">
        <v>8925</v>
      </c>
      <c r="JZC19" s="200" t="s">
        <v>8926</v>
      </c>
      <c r="JZD19" s="200" t="s">
        <v>8927</v>
      </c>
      <c r="JZE19" s="200" t="s">
        <v>8928</v>
      </c>
      <c r="JZF19" s="200" t="s">
        <v>8929</v>
      </c>
      <c r="JZG19" s="200" t="s">
        <v>8930</v>
      </c>
      <c r="JZH19" s="200" t="s">
        <v>8931</v>
      </c>
      <c r="JZI19" s="200" t="s">
        <v>8932</v>
      </c>
      <c r="JZJ19" s="200" t="s">
        <v>8933</v>
      </c>
      <c r="JZK19" s="200" t="s">
        <v>8934</v>
      </c>
      <c r="JZL19" s="200" t="s">
        <v>8935</v>
      </c>
      <c r="JZM19" s="200" t="s">
        <v>8936</v>
      </c>
      <c r="JZN19" s="200" t="s">
        <v>8937</v>
      </c>
      <c r="JZO19" s="200" t="s">
        <v>8938</v>
      </c>
      <c r="JZP19" s="200" t="s">
        <v>8939</v>
      </c>
      <c r="JZQ19" s="200" t="s">
        <v>8940</v>
      </c>
      <c r="JZR19" s="200" t="s">
        <v>8941</v>
      </c>
      <c r="JZS19" s="200" t="s">
        <v>8942</v>
      </c>
      <c r="JZT19" s="200" t="s">
        <v>8943</v>
      </c>
      <c r="JZU19" s="200" t="s">
        <v>8944</v>
      </c>
      <c r="JZV19" s="200" t="s">
        <v>8945</v>
      </c>
      <c r="JZW19" s="200" t="s">
        <v>8946</v>
      </c>
      <c r="JZX19" s="200" t="s">
        <v>8947</v>
      </c>
      <c r="JZY19" s="200" t="s">
        <v>8948</v>
      </c>
      <c r="JZZ19" s="200" t="s">
        <v>8949</v>
      </c>
      <c r="KAA19" s="200" t="s">
        <v>8950</v>
      </c>
      <c r="KAB19" s="200" t="s">
        <v>8951</v>
      </c>
      <c r="KAC19" s="200" t="s">
        <v>8952</v>
      </c>
      <c r="KAD19" s="200" t="s">
        <v>8953</v>
      </c>
      <c r="KAE19" s="200" t="s">
        <v>8954</v>
      </c>
      <c r="KAF19" s="200" t="s">
        <v>8955</v>
      </c>
      <c r="KAG19" s="200" t="s">
        <v>8956</v>
      </c>
      <c r="KAH19" s="200" t="s">
        <v>8957</v>
      </c>
      <c r="KAI19" s="200" t="s">
        <v>8958</v>
      </c>
      <c r="KAJ19" s="200" t="s">
        <v>8959</v>
      </c>
      <c r="KAK19" s="200" t="s">
        <v>8960</v>
      </c>
      <c r="KAL19" s="200" t="s">
        <v>8961</v>
      </c>
      <c r="KAM19" s="200" t="s">
        <v>8962</v>
      </c>
      <c r="KAN19" s="200" t="s">
        <v>8963</v>
      </c>
      <c r="KAO19" s="200" t="s">
        <v>8964</v>
      </c>
      <c r="KAP19" s="200" t="s">
        <v>8965</v>
      </c>
      <c r="KAQ19" s="200" t="s">
        <v>8966</v>
      </c>
      <c r="KAR19" s="200" t="s">
        <v>8967</v>
      </c>
      <c r="KAS19" s="200" t="s">
        <v>8968</v>
      </c>
      <c r="KAT19" s="200" t="s">
        <v>8969</v>
      </c>
      <c r="KAU19" s="200" t="s">
        <v>8970</v>
      </c>
      <c r="KAV19" s="200" t="s">
        <v>8971</v>
      </c>
      <c r="KAW19" s="200" t="s">
        <v>8972</v>
      </c>
      <c r="KAX19" s="200" t="s">
        <v>8973</v>
      </c>
      <c r="KAY19" s="200" t="s">
        <v>8974</v>
      </c>
      <c r="KAZ19" s="200" t="s">
        <v>8975</v>
      </c>
      <c r="KBA19" s="200" t="s">
        <v>8976</v>
      </c>
      <c r="KBB19" s="200" t="s">
        <v>8977</v>
      </c>
      <c r="KBC19" s="200" t="s">
        <v>8978</v>
      </c>
      <c r="KBD19" s="200" t="s">
        <v>8979</v>
      </c>
      <c r="KBE19" s="200" t="s">
        <v>8980</v>
      </c>
      <c r="KBF19" s="200" t="s">
        <v>8981</v>
      </c>
      <c r="KBG19" s="200" t="s">
        <v>8982</v>
      </c>
      <c r="KBH19" s="200" t="s">
        <v>8983</v>
      </c>
      <c r="KBI19" s="200" t="s">
        <v>8984</v>
      </c>
      <c r="KBJ19" s="200" t="s">
        <v>8985</v>
      </c>
      <c r="KBK19" s="200" t="s">
        <v>8986</v>
      </c>
      <c r="KBL19" s="200" t="s">
        <v>8987</v>
      </c>
      <c r="KBM19" s="200" t="s">
        <v>8988</v>
      </c>
      <c r="KBN19" s="200" t="s">
        <v>8989</v>
      </c>
      <c r="KBO19" s="200" t="s">
        <v>8990</v>
      </c>
      <c r="KBP19" s="200" t="s">
        <v>8991</v>
      </c>
      <c r="KBQ19" s="200" t="s">
        <v>8992</v>
      </c>
      <c r="KBR19" s="200" t="s">
        <v>8993</v>
      </c>
      <c r="KBS19" s="200" t="s">
        <v>8994</v>
      </c>
      <c r="KBT19" s="200" t="s">
        <v>8995</v>
      </c>
      <c r="KBU19" s="200" t="s">
        <v>8996</v>
      </c>
      <c r="KBV19" s="200" t="s">
        <v>8997</v>
      </c>
      <c r="KBW19" s="200" t="s">
        <v>8998</v>
      </c>
      <c r="KBX19" s="200" t="s">
        <v>8999</v>
      </c>
      <c r="KBY19" s="200" t="s">
        <v>9000</v>
      </c>
      <c r="KBZ19" s="200" t="s">
        <v>9001</v>
      </c>
      <c r="KCA19" s="200" t="s">
        <v>9002</v>
      </c>
      <c r="KCB19" s="200" t="s">
        <v>9003</v>
      </c>
      <c r="KCC19" s="200" t="s">
        <v>9004</v>
      </c>
      <c r="KCD19" s="200" t="s">
        <v>9005</v>
      </c>
      <c r="KCE19" s="200" t="s">
        <v>9006</v>
      </c>
      <c r="KCF19" s="200" t="s">
        <v>9007</v>
      </c>
      <c r="KCG19" s="200" t="s">
        <v>9008</v>
      </c>
      <c r="KCH19" s="200" t="s">
        <v>9009</v>
      </c>
      <c r="KCI19" s="200" t="s">
        <v>9010</v>
      </c>
      <c r="KCJ19" s="200" t="s">
        <v>9011</v>
      </c>
      <c r="KCK19" s="200" t="s">
        <v>9012</v>
      </c>
      <c r="KCL19" s="200" t="s">
        <v>9013</v>
      </c>
      <c r="KCM19" s="200" t="s">
        <v>9014</v>
      </c>
      <c r="KCN19" s="200" t="s">
        <v>9015</v>
      </c>
      <c r="KCO19" s="200" t="s">
        <v>9016</v>
      </c>
      <c r="KCP19" s="200" t="s">
        <v>9017</v>
      </c>
      <c r="KCQ19" s="200" t="s">
        <v>9018</v>
      </c>
      <c r="KCR19" s="200" t="s">
        <v>9019</v>
      </c>
      <c r="KCS19" s="200" t="s">
        <v>9020</v>
      </c>
      <c r="KCT19" s="200" t="s">
        <v>9021</v>
      </c>
      <c r="KCU19" s="200" t="s">
        <v>9022</v>
      </c>
      <c r="KCV19" s="200" t="s">
        <v>9023</v>
      </c>
      <c r="KCW19" s="200" t="s">
        <v>9024</v>
      </c>
      <c r="KCX19" s="200" t="s">
        <v>9025</v>
      </c>
      <c r="KCY19" s="200" t="s">
        <v>9026</v>
      </c>
      <c r="KCZ19" s="200" t="s">
        <v>9027</v>
      </c>
      <c r="KDA19" s="200" t="s">
        <v>9028</v>
      </c>
      <c r="KDB19" s="200" t="s">
        <v>9029</v>
      </c>
      <c r="KDC19" s="200" t="s">
        <v>9030</v>
      </c>
      <c r="KDD19" s="200" t="s">
        <v>9031</v>
      </c>
      <c r="KDE19" s="200" t="s">
        <v>9032</v>
      </c>
      <c r="KDF19" s="200" t="s">
        <v>9033</v>
      </c>
      <c r="KDG19" s="200" t="s">
        <v>9034</v>
      </c>
      <c r="KDH19" s="200" t="s">
        <v>9035</v>
      </c>
      <c r="KDI19" s="200" t="s">
        <v>9036</v>
      </c>
      <c r="KDJ19" s="200" t="s">
        <v>9037</v>
      </c>
      <c r="KDK19" s="200" t="s">
        <v>9038</v>
      </c>
      <c r="KDL19" s="200" t="s">
        <v>9039</v>
      </c>
      <c r="KDM19" s="200" t="s">
        <v>9040</v>
      </c>
      <c r="KDN19" s="200" t="s">
        <v>9041</v>
      </c>
      <c r="KDO19" s="200" t="s">
        <v>9042</v>
      </c>
      <c r="KDP19" s="200" t="s">
        <v>9043</v>
      </c>
      <c r="KDQ19" s="200" t="s">
        <v>9044</v>
      </c>
      <c r="KDR19" s="200" t="s">
        <v>9045</v>
      </c>
      <c r="KDS19" s="200" t="s">
        <v>9046</v>
      </c>
      <c r="KDT19" s="200" t="s">
        <v>9047</v>
      </c>
      <c r="KDU19" s="200" t="s">
        <v>9048</v>
      </c>
      <c r="KDV19" s="200" t="s">
        <v>9049</v>
      </c>
      <c r="KDW19" s="200" t="s">
        <v>9050</v>
      </c>
      <c r="KDX19" s="200" t="s">
        <v>9051</v>
      </c>
      <c r="KDY19" s="200" t="s">
        <v>9052</v>
      </c>
      <c r="KDZ19" s="200" t="s">
        <v>9053</v>
      </c>
      <c r="KEA19" s="200" t="s">
        <v>9054</v>
      </c>
      <c r="KEB19" s="200" t="s">
        <v>9055</v>
      </c>
      <c r="KEC19" s="200" t="s">
        <v>9056</v>
      </c>
      <c r="KED19" s="200" t="s">
        <v>9057</v>
      </c>
      <c r="KEE19" s="200" t="s">
        <v>9058</v>
      </c>
      <c r="KEF19" s="200" t="s">
        <v>9059</v>
      </c>
      <c r="KEG19" s="200" t="s">
        <v>9060</v>
      </c>
      <c r="KEH19" s="200" t="s">
        <v>9061</v>
      </c>
      <c r="KEI19" s="200" t="s">
        <v>9062</v>
      </c>
      <c r="KEJ19" s="200" t="s">
        <v>9063</v>
      </c>
      <c r="KEK19" s="200" t="s">
        <v>9064</v>
      </c>
      <c r="KEL19" s="200" t="s">
        <v>9065</v>
      </c>
      <c r="KEM19" s="200" t="s">
        <v>9066</v>
      </c>
      <c r="KEN19" s="200" t="s">
        <v>9067</v>
      </c>
      <c r="KEO19" s="200" t="s">
        <v>9068</v>
      </c>
      <c r="KEP19" s="200" t="s">
        <v>9069</v>
      </c>
      <c r="KEQ19" s="200" t="s">
        <v>9070</v>
      </c>
      <c r="KER19" s="200" t="s">
        <v>9071</v>
      </c>
      <c r="KES19" s="200" t="s">
        <v>9072</v>
      </c>
      <c r="KET19" s="200" t="s">
        <v>9073</v>
      </c>
      <c r="KEU19" s="200" t="s">
        <v>9074</v>
      </c>
      <c r="KEV19" s="200" t="s">
        <v>9075</v>
      </c>
      <c r="KEW19" s="200" t="s">
        <v>9076</v>
      </c>
      <c r="KEX19" s="200" t="s">
        <v>9077</v>
      </c>
      <c r="KEY19" s="200" t="s">
        <v>9078</v>
      </c>
      <c r="KEZ19" s="200" t="s">
        <v>9079</v>
      </c>
      <c r="KFA19" s="200" t="s">
        <v>9080</v>
      </c>
      <c r="KFB19" s="200" t="s">
        <v>9081</v>
      </c>
      <c r="KFC19" s="200" t="s">
        <v>9082</v>
      </c>
      <c r="KFD19" s="200" t="s">
        <v>9083</v>
      </c>
      <c r="KFE19" s="200" t="s">
        <v>9084</v>
      </c>
      <c r="KFF19" s="200" t="s">
        <v>9085</v>
      </c>
      <c r="KFG19" s="200" t="s">
        <v>9086</v>
      </c>
      <c r="KFH19" s="200" t="s">
        <v>9087</v>
      </c>
      <c r="KFI19" s="200" t="s">
        <v>9088</v>
      </c>
      <c r="KFJ19" s="200" t="s">
        <v>9089</v>
      </c>
      <c r="KFK19" s="200" t="s">
        <v>9090</v>
      </c>
      <c r="KFL19" s="200" t="s">
        <v>9091</v>
      </c>
      <c r="KFM19" s="200" t="s">
        <v>9092</v>
      </c>
      <c r="KFN19" s="200" t="s">
        <v>9093</v>
      </c>
      <c r="KFO19" s="200" t="s">
        <v>9094</v>
      </c>
      <c r="KFP19" s="200" t="s">
        <v>9095</v>
      </c>
      <c r="KFQ19" s="200" t="s">
        <v>9096</v>
      </c>
      <c r="KFR19" s="200" t="s">
        <v>9097</v>
      </c>
      <c r="KFS19" s="200" t="s">
        <v>9098</v>
      </c>
      <c r="KFT19" s="200" t="s">
        <v>9099</v>
      </c>
      <c r="KFU19" s="200" t="s">
        <v>9100</v>
      </c>
      <c r="KFV19" s="200" t="s">
        <v>9101</v>
      </c>
      <c r="KFW19" s="200" t="s">
        <v>9102</v>
      </c>
      <c r="KFX19" s="200" t="s">
        <v>9103</v>
      </c>
      <c r="KFY19" s="200" t="s">
        <v>9104</v>
      </c>
      <c r="KFZ19" s="200" t="s">
        <v>9105</v>
      </c>
      <c r="KGA19" s="200" t="s">
        <v>9106</v>
      </c>
      <c r="KGB19" s="200" t="s">
        <v>9107</v>
      </c>
      <c r="KGC19" s="200" t="s">
        <v>9108</v>
      </c>
      <c r="KGD19" s="200" t="s">
        <v>9109</v>
      </c>
      <c r="KGE19" s="200" t="s">
        <v>9110</v>
      </c>
      <c r="KGF19" s="200" t="s">
        <v>9111</v>
      </c>
      <c r="KGG19" s="200" t="s">
        <v>9112</v>
      </c>
      <c r="KGH19" s="200" t="s">
        <v>9113</v>
      </c>
      <c r="KGI19" s="200" t="s">
        <v>9114</v>
      </c>
      <c r="KGJ19" s="200" t="s">
        <v>9115</v>
      </c>
      <c r="KGK19" s="200" t="s">
        <v>9116</v>
      </c>
      <c r="KGL19" s="200" t="s">
        <v>9117</v>
      </c>
      <c r="KGM19" s="200" t="s">
        <v>9118</v>
      </c>
      <c r="KGN19" s="200" t="s">
        <v>9119</v>
      </c>
      <c r="KGO19" s="200" t="s">
        <v>9120</v>
      </c>
      <c r="KGP19" s="200" t="s">
        <v>9121</v>
      </c>
      <c r="KGQ19" s="200" t="s">
        <v>9122</v>
      </c>
      <c r="KGR19" s="200" t="s">
        <v>9123</v>
      </c>
      <c r="KGS19" s="200" t="s">
        <v>9124</v>
      </c>
      <c r="KGT19" s="200" t="s">
        <v>9125</v>
      </c>
      <c r="KGU19" s="200" t="s">
        <v>9126</v>
      </c>
      <c r="KGV19" s="200" t="s">
        <v>9127</v>
      </c>
      <c r="KGW19" s="200" t="s">
        <v>9128</v>
      </c>
      <c r="KGX19" s="200" t="s">
        <v>9129</v>
      </c>
      <c r="KGY19" s="200" t="s">
        <v>9130</v>
      </c>
      <c r="KGZ19" s="200" t="s">
        <v>9131</v>
      </c>
      <c r="KHA19" s="200" t="s">
        <v>9132</v>
      </c>
      <c r="KHB19" s="200" t="s">
        <v>9133</v>
      </c>
      <c r="KHC19" s="200" t="s">
        <v>9134</v>
      </c>
      <c r="KHD19" s="200" t="s">
        <v>9135</v>
      </c>
      <c r="KHE19" s="200" t="s">
        <v>9136</v>
      </c>
      <c r="KHF19" s="200" t="s">
        <v>9137</v>
      </c>
      <c r="KHG19" s="200" t="s">
        <v>9138</v>
      </c>
      <c r="KHH19" s="200" t="s">
        <v>9139</v>
      </c>
      <c r="KHI19" s="200" t="s">
        <v>9140</v>
      </c>
      <c r="KHJ19" s="200" t="s">
        <v>9141</v>
      </c>
      <c r="KHK19" s="200" t="s">
        <v>9142</v>
      </c>
      <c r="KHL19" s="200" t="s">
        <v>9143</v>
      </c>
      <c r="KHM19" s="200" t="s">
        <v>9144</v>
      </c>
      <c r="KHN19" s="200" t="s">
        <v>9145</v>
      </c>
      <c r="KHO19" s="200" t="s">
        <v>9146</v>
      </c>
      <c r="KHP19" s="200" t="s">
        <v>9147</v>
      </c>
      <c r="KHQ19" s="200" t="s">
        <v>9148</v>
      </c>
      <c r="KHR19" s="200" t="s">
        <v>9149</v>
      </c>
      <c r="KHS19" s="200" t="s">
        <v>9150</v>
      </c>
      <c r="KHT19" s="200" t="s">
        <v>9151</v>
      </c>
      <c r="KHU19" s="200" t="s">
        <v>9152</v>
      </c>
      <c r="KHV19" s="200" t="s">
        <v>9153</v>
      </c>
      <c r="KHW19" s="200" t="s">
        <v>9154</v>
      </c>
      <c r="KHX19" s="200" t="s">
        <v>9155</v>
      </c>
      <c r="KHY19" s="200" t="s">
        <v>9156</v>
      </c>
      <c r="KHZ19" s="200" t="s">
        <v>9157</v>
      </c>
      <c r="KIA19" s="200" t="s">
        <v>9158</v>
      </c>
      <c r="KIB19" s="200" t="s">
        <v>9159</v>
      </c>
      <c r="KIC19" s="200" t="s">
        <v>9160</v>
      </c>
      <c r="KID19" s="200" t="s">
        <v>9161</v>
      </c>
      <c r="KIE19" s="200" t="s">
        <v>9162</v>
      </c>
      <c r="KIF19" s="200" t="s">
        <v>9163</v>
      </c>
      <c r="KIG19" s="200" t="s">
        <v>9164</v>
      </c>
      <c r="KIH19" s="200" t="s">
        <v>9165</v>
      </c>
      <c r="KII19" s="200" t="s">
        <v>9166</v>
      </c>
      <c r="KIJ19" s="200" t="s">
        <v>9167</v>
      </c>
      <c r="KIK19" s="200" t="s">
        <v>9168</v>
      </c>
      <c r="KIL19" s="200" t="s">
        <v>9169</v>
      </c>
      <c r="KIM19" s="200" t="s">
        <v>9170</v>
      </c>
      <c r="KIN19" s="200" t="s">
        <v>9171</v>
      </c>
      <c r="KIO19" s="200" t="s">
        <v>9172</v>
      </c>
      <c r="KIP19" s="200" t="s">
        <v>9173</v>
      </c>
      <c r="KIQ19" s="200" t="s">
        <v>9174</v>
      </c>
      <c r="KIR19" s="200" t="s">
        <v>9175</v>
      </c>
      <c r="KIS19" s="200" t="s">
        <v>9176</v>
      </c>
      <c r="KIT19" s="200" t="s">
        <v>9177</v>
      </c>
      <c r="KIU19" s="200" t="s">
        <v>9178</v>
      </c>
      <c r="KIV19" s="200" t="s">
        <v>9179</v>
      </c>
      <c r="KIW19" s="200" t="s">
        <v>9180</v>
      </c>
      <c r="KIX19" s="200" t="s">
        <v>9181</v>
      </c>
      <c r="KIY19" s="200" t="s">
        <v>9182</v>
      </c>
      <c r="KIZ19" s="200" t="s">
        <v>9183</v>
      </c>
      <c r="KJA19" s="200" t="s">
        <v>9184</v>
      </c>
      <c r="KJB19" s="200" t="s">
        <v>9185</v>
      </c>
      <c r="KJC19" s="200" t="s">
        <v>9186</v>
      </c>
      <c r="KJD19" s="200" t="s">
        <v>9187</v>
      </c>
      <c r="KJE19" s="200" t="s">
        <v>9188</v>
      </c>
      <c r="KJF19" s="200" t="s">
        <v>9189</v>
      </c>
      <c r="KJG19" s="200" t="s">
        <v>9190</v>
      </c>
      <c r="KJH19" s="200" t="s">
        <v>9191</v>
      </c>
      <c r="KJI19" s="200" t="s">
        <v>9192</v>
      </c>
      <c r="KJJ19" s="200" t="s">
        <v>9193</v>
      </c>
      <c r="KJK19" s="200" t="s">
        <v>9194</v>
      </c>
      <c r="KJL19" s="200" t="s">
        <v>9195</v>
      </c>
      <c r="KJM19" s="200" t="s">
        <v>9196</v>
      </c>
      <c r="KJN19" s="200" t="s">
        <v>9197</v>
      </c>
      <c r="KJO19" s="200" t="s">
        <v>9198</v>
      </c>
      <c r="KJP19" s="200" t="s">
        <v>9199</v>
      </c>
      <c r="KJQ19" s="200" t="s">
        <v>9200</v>
      </c>
      <c r="KJR19" s="200" t="s">
        <v>9201</v>
      </c>
      <c r="KJS19" s="200" t="s">
        <v>9202</v>
      </c>
      <c r="KJT19" s="200" t="s">
        <v>9203</v>
      </c>
      <c r="KJU19" s="200" t="s">
        <v>9204</v>
      </c>
      <c r="KJV19" s="200" t="s">
        <v>9205</v>
      </c>
      <c r="KJW19" s="200" t="s">
        <v>9206</v>
      </c>
      <c r="KJX19" s="200" t="s">
        <v>9207</v>
      </c>
      <c r="KJY19" s="200" t="s">
        <v>9208</v>
      </c>
      <c r="KJZ19" s="200" t="s">
        <v>9209</v>
      </c>
      <c r="KKA19" s="200" t="s">
        <v>9210</v>
      </c>
      <c r="KKB19" s="200" t="s">
        <v>9211</v>
      </c>
      <c r="KKC19" s="200" t="s">
        <v>9212</v>
      </c>
      <c r="KKD19" s="200" t="s">
        <v>9213</v>
      </c>
      <c r="KKE19" s="200" t="s">
        <v>9214</v>
      </c>
      <c r="KKF19" s="200" t="s">
        <v>9215</v>
      </c>
      <c r="KKG19" s="200" t="s">
        <v>9216</v>
      </c>
      <c r="KKH19" s="200" t="s">
        <v>9217</v>
      </c>
      <c r="KKI19" s="200" t="s">
        <v>9218</v>
      </c>
      <c r="KKJ19" s="200" t="s">
        <v>9219</v>
      </c>
      <c r="KKK19" s="200" t="s">
        <v>9220</v>
      </c>
      <c r="KKL19" s="200" t="s">
        <v>9221</v>
      </c>
      <c r="KKM19" s="200" t="s">
        <v>9222</v>
      </c>
      <c r="KKN19" s="200" t="s">
        <v>9223</v>
      </c>
      <c r="KKO19" s="200" t="s">
        <v>9224</v>
      </c>
      <c r="KKP19" s="200" t="s">
        <v>9225</v>
      </c>
      <c r="KKQ19" s="200" t="s">
        <v>9226</v>
      </c>
      <c r="KKR19" s="200" t="s">
        <v>9227</v>
      </c>
      <c r="KKS19" s="200" t="s">
        <v>9228</v>
      </c>
      <c r="KKT19" s="200" t="s">
        <v>9229</v>
      </c>
      <c r="KKU19" s="200" t="s">
        <v>9230</v>
      </c>
      <c r="KKV19" s="200" t="s">
        <v>9231</v>
      </c>
      <c r="KKW19" s="200" t="s">
        <v>9232</v>
      </c>
      <c r="KKX19" s="200" t="s">
        <v>9233</v>
      </c>
      <c r="KKY19" s="200" t="s">
        <v>9234</v>
      </c>
      <c r="KKZ19" s="200" t="s">
        <v>9235</v>
      </c>
      <c r="KLA19" s="200" t="s">
        <v>9236</v>
      </c>
      <c r="KLB19" s="200" t="s">
        <v>9237</v>
      </c>
      <c r="KLC19" s="200" t="s">
        <v>9238</v>
      </c>
      <c r="KLD19" s="200" t="s">
        <v>9239</v>
      </c>
      <c r="KLE19" s="200" t="s">
        <v>9240</v>
      </c>
      <c r="KLF19" s="200" t="s">
        <v>9241</v>
      </c>
      <c r="KLG19" s="200" t="s">
        <v>9242</v>
      </c>
      <c r="KLH19" s="200" t="s">
        <v>9243</v>
      </c>
      <c r="KLI19" s="200" t="s">
        <v>9244</v>
      </c>
      <c r="KLJ19" s="200" t="s">
        <v>9245</v>
      </c>
      <c r="KLK19" s="200" t="s">
        <v>9246</v>
      </c>
      <c r="KLL19" s="200" t="s">
        <v>9247</v>
      </c>
      <c r="KLM19" s="200" t="s">
        <v>9248</v>
      </c>
      <c r="KLN19" s="200" t="s">
        <v>9249</v>
      </c>
      <c r="KLO19" s="200" t="s">
        <v>9250</v>
      </c>
      <c r="KLP19" s="200" t="s">
        <v>9251</v>
      </c>
      <c r="KLQ19" s="200" t="s">
        <v>9252</v>
      </c>
      <c r="KLR19" s="200" t="s">
        <v>9253</v>
      </c>
      <c r="KLS19" s="200" t="s">
        <v>9254</v>
      </c>
      <c r="KLT19" s="200" t="s">
        <v>9255</v>
      </c>
      <c r="KLU19" s="200" t="s">
        <v>9256</v>
      </c>
      <c r="KLV19" s="200" t="s">
        <v>9257</v>
      </c>
      <c r="KLW19" s="200" t="s">
        <v>9258</v>
      </c>
      <c r="KLX19" s="200" t="s">
        <v>9259</v>
      </c>
      <c r="KLY19" s="200" t="s">
        <v>9260</v>
      </c>
      <c r="KLZ19" s="200" t="s">
        <v>9261</v>
      </c>
      <c r="KMA19" s="200" t="s">
        <v>9262</v>
      </c>
      <c r="KMB19" s="200" t="s">
        <v>9263</v>
      </c>
      <c r="KMC19" s="200" t="s">
        <v>9264</v>
      </c>
      <c r="KMD19" s="200" t="s">
        <v>9265</v>
      </c>
      <c r="KME19" s="200" t="s">
        <v>9266</v>
      </c>
      <c r="KMF19" s="200" t="s">
        <v>9267</v>
      </c>
      <c r="KMG19" s="200" t="s">
        <v>9268</v>
      </c>
      <c r="KMH19" s="200" t="s">
        <v>9269</v>
      </c>
      <c r="KMI19" s="200" t="s">
        <v>9270</v>
      </c>
      <c r="KMJ19" s="200" t="s">
        <v>9271</v>
      </c>
      <c r="KMK19" s="200" t="s">
        <v>9272</v>
      </c>
      <c r="KML19" s="200" t="s">
        <v>9273</v>
      </c>
      <c r="KMM19" s="200" t="s">
        <v>9274</v>
      </c>
      <c r="KMN19" s="200" t="s">
        <v>9275</v>
      </c>
      <c r="KMO19" s="200" t="s">
        <v>9276</v>
      </c>
      <c r="KMP19" s="200" t="s">
        <v>9277</v>
      </c>
      <c r="KMQ19" s="200" t="s">
        <v>9278</v>
      </c>
      <c r="KMR19" s="200" t="s">
        <v>9279</v>
      </c>
      <c r="KMS19" s="200" t="s">
        <v>9280</v>
      </c>
      <c r="KMT19" s="200" t="s">
        <v>9281</v>
      </c>
      <c r="KMU19" s="200" t="s">
        <v>9282</v>
      </c>
      <c r="KMV19" s="200" t="s">
        <v>9283</v>
      </c>
      <c r="KMW19" s="200" t="s">
        <v>9284</v>
      </c>
      <c r="KMX19" s="200" t="s">
        <v>9285</v>
      </c>
      <c r="KMY19" s="200" t="s">
        <v>9286</v>
      </c>
      <c r="KMZ19" s="200" t="s">
        <v>9287</v>
      </c>
      <c r="KNA19" s="200" t="s">
        <v>9288</v>
      </c>
      <c r="KNB19" s="200" t="s">
        <v>9289</v>
      </c>
      <c r="KNC19" s="200" t="s">
        <v>9290</v>
      </c>
      <c r="KND19" s="200" t="s">
        <v>9291</v>
      </c>
      <c r="KNE19" s="200" t="s">
        <v>9292</v>
      </c>
      <c r="KNF19" s="200" t="s">
        <v>9293</v>
      </c>
      <c r="KNG19" s="200" t="s">
        <v>9294</v>
      </c>
      <c r="KNH19" s="200" t="s">
        <v>9295</v>
      </c>
      <c r="KNI19" s="200" t="s">
        <v>9296</v>
      </c>
      <c r="KNJ19" s="200" t="s">
        <v>9297</v>
      </c>
      <c r="KNK19" s="200" t="s">
        <v>9298</v>
      </c>
      <c r="KNL19" s="200" t="s">
        <v>9299</v>
      </c>
      <c r="KNM19" s="200" t="s">
        <v>9300</v>
      </c>
      <c r="KNN19" s="200" t="s">
        <v>9301</v>
      </c>
      <c r="KNO19" s="200" t="s">
        <v>9302</v>
      </c>
      <c r="KNP19" s="200" t="s">
        <v>9303</v>
      </c>
      <c r="KNQ19" s="200" t="s">
        <v>9304</v>
      </c>
      <c r="KNR19" s="200" t="s">
        <v>9305</v>
      </c>
      <c r="KNS19" s="200" t="s">
        <v>9306</v>
      </c>
      <c r="KNT19" s="200" t="s">
        <v>9307</v>
      </c>
      <c r="KNU19" s="200" t="s">
        <v>9308</v>
      </c>
      <c r="KNV19" s="200" t="s">
        <v>9309</v>
      </c>
      <c r="KNW19" s="200" t="s">
        <v>9310</v>
      </c>
      <c r="KNX19" s="200" t="s">
        <v>9311</v>
      </c>
      <c r="KNY19" s="200" t="s">
        <v>9312</v>
      </c>
      <c r="KNZ19" s="200" t="s">
        <v>9313</v>
      </c>
      <c r="KOA19" s="200" t="s">
        <v>9314</v>
      </c>
      <c r="KOB19" s="200" t="s">
        <v>9315</v>
      </c>
      <c r="KOC19" s="200" t="s">
        <v>9316</v>
      </c>
      <c r="KOD19" s="200" t="s">
        <v>9317</v>
      </c>
      <c r="KOE19" s="200" t="s">
        <v>9318</v>
      </c>
      <c r="KOF19" s="200" t="s">
        <v>9319</v>
      </c>
      <c r="KOG19" s="200" t="s">
        <v>9320</v>
      </c>
      <c r="KOH19" s="200" t="s">
        <v>9321</v>
      </c>
      <c r="KOI19" s="200" t="s">
        <v>9322</v>
      </c>
      <c r="KOJ19" s="200" t="s">
        <v>9323</v>
      </c>
      <c r="KOK19" s="200" t="s">
        <v>9324</v>
      </c>
      <c r="KOL19" s="200" t="s">
        <v>9325</v>
      </c>
      <c r="KOM19" s="200" t="s">
        <v>9326</v>
      </c>
      <c r="KON19" s="200" t="s">
        <v>9327</v>
      </c>
      <c r="KOO19" s="200" t="s">
        <v>9328</v>
      </c>
      <c r="KOP19" s="200" t="s">
        <v>9329</v>
      </c>
      <c r="KOQ19" s="200" t="s">
        <v>9330</v>
      </c>
      <c r="KOR19" s="200" t="s">
        <v>9331</v>
      </c>
      <c r="KOS19" s="200" t="s">
        <v>9332</v>
      </c>
      <c r="KOT19" s="200" t="s">
        <v>9333</v>
      </c>
      <c r="KOU19" s="200" t="s">
        <v>9334</v>
      </c>
      <c r="KOV19" s="200" t="s">
        <v>9335</v>
      </c>
      <c r="KOW19" s="200" t="s">
        <v>9336</v>
      </c>
      <c r="KOX19" s="200" t="s">
        <v>9337</v>
      </c>
      <c r="KOY19" s="200" t="s">
        <v>9338</v>
      </c>
      <c r="KOZ19" s="200" t="s">
        <v>9339</v>
      </c>
      <c r="KPA19" s="200" t="s">
        <v>9340</v>
      </c>
      <c r="KPB19" s="200" t="s">
        <v>9341</v>
      </c>
      <c r="KPC19" s="200" t="s">
        <v>9342</v>
      </c>
      <c r="KPD19" s="200" t="s">
        <v>9343</v>
      </c>
      <c r="KPE19" s="200" t="s">
        <v>9344</v>
      </c>
      <c r="KPF19" s="200" t="s">
        <v>9345</v>
      </c>
      <c r="KPG19" s="200" t="s">
        <v>9346</v>
      </c>
      <c r="KPH19" s="200" t="s">
        <v>9347</v>
      </c>
      <c r="KPI19" s="200" t="s">
        <v>9348</v>
      </c>
      <c r="KPJ19" s="200" t="s">
        <v>9349</v>
      </c>
      <c r="KPK19" s="200" t="s">
        <v>9350</v>
      </c>
      <c r="KPL19" s="200" t="s">
        <v>9351</v>
      </c>
      <c r="KPM19" s="200" t="s">
        <v>9352</v>
      </c>
      <c r="KPN19" s="200" t="s">
        <v>9353</v>
      </c>
      <c r="KPO19" s="200" t="s">
        <v>9354</v>
      </c>
      <c r="KPP19" s="200" t="s">
        <v>9355</v>
      </c>
      <c r="KPQ19" s="200" t="s">
        <v>9356</v>
      </c>
      <c r="KPR19" s="200" t="s">
        <v>9357</v>
      </c>
      <c r="KPS19" s="200" t="s">
        <v>9358</v>
      </c>
      <c r="KPT19" s="200" t="s">
        <v>9359</v>
      </c>
      <c r="KPU19" s="200" t="s">
        <v>9360</v>
      </c>
      <c r="KPV19" s="200" t="s">
        <v>9361</v>
      </c>
      <c r="KPW19" s="200" t="s">
        <v>9362</v>
      </c>
      <c r="KPX19" s="200" t="s">
        <v>9363</v>
      </c>
      <c r="KPY19" s="200" t="s">
        <v>9364</v>
      </c>
      <c r="KPZ19" s="200" t="s">
        <v>9365</v>
      </c>
      <c r="KQA19" s="200" t="s">
        <v>9366</v>
      </c>
      <c r="KQB19" s="200" t="s">
        <v>9367</v>
      </c>
      <c r="KQC19" s="200" t="s">
        <v>9368</v>
      </c>
      <c r="KQD19" s="200" t="s">
        <v>9369</v>
      </c>
      <c r="KQE19" s="200" t="s">
        <v>9370</v>
      </c>
      <c r="KQF19" s="200" t="s">
        <v>9371</v>
      </c>
      <c r="KQG19" s="200" t="s">
        <v>9372</v>
      </c>
      <c r="KQH19" s="200" t="s">
        <v>9373</v>
      </c>
      <c r="KQI19" s="200" t="s">
        <v>9374</v>
      </c>
      <c r="KQJ19" s="200" t="s">
        <v>9375</v>
      </c>
      <c r="KQK19" s="200" t="s">
        <v>9376</v>
      </c>
      <c r="KQL19" s="200" t="s">
        <v>9377</v>
      </c>
      <c r="KQM19" s="200" t="s">
        <v>9378</v>
      </c>
      <c r="KQN19" s="200" t="s">
        <v>9379</v>
      </c>
      <c r="KQO19" s="200" t="s">
        <v>9380</v>
      </c>
      <c r="KQP19" s="200" t="s">
        <v>9381</v>
      </c>
      <c r="KQQ19" s="200" t="s">
        <v>9382</v>
      </c>
      <c r="KQR19" s="200" t="s">
        <v>9383</v>
      </c>
      <c r="KQS19" s="200" t="s">
        <v>9384</v>
      </c>
      <c r="KQT19" s="200" t="s">
        <v>9385</v>
      </c>
      <c r="KQU19" s="200" t="s">
        <v>9386</v>
      </c>
      <c r="KQV19" s="200" t="s">
        <v>9387</v>
      </c>
      <c r="KQW19" s="200" t="s">
        <v>9388</v>
      </c>
      <c r="KQX19" s="200" t="s">
        <v>9389</v>
      </c>
      <c r="KQY19" s="200" t="s">
        <v>9390</v>
      </c>
      <c r="KQZ19" s="200" t="s">
        <v>9391</v>
      </c>
      <c r="KRA19" s="200" t="s">
        <v>9392</v>
      </c>
      <c r="KRB19" s="200" t="s">
        <v>9393</v>
      </c>
      <c r="KRC19" s="200" t="s">
        <v>9394</v>
      </c>
      <c r="KRD19" s="200" t="s">
        <v>9395</v>
      </c>
      <c r="KRE19" s="200" t="s">
        <v>9396</v>
      </c>
      <c r="KRF19" s="200" t="s">
        <v>9397</v>
      </c>
      <c r="KRG19" s="200" t="s">
        <v>9398</v>
      </c>
      <c r="KRH19" s="200" t="s">
        <v>9399</v>
      </c>
      <c r="KRI19" s="200" t="s">
        <v>9400</v>
      </c>
      <c r="KRJ19" s="200" t="s">
        <v>9401</v>
      </c>
      <c r="KRK19" s="200" t="s">
        <v>9402</v>
      </c>
      <c r="KRL19" s="200" t="s">
        <v>9403</v>
      </c>
      <c r="KRM19" s="200" t="s">
        <v>9404</v>
      </c>
      <c r="KRN19" s="200" t="s">
        <v>9405</v>
      </c>
      <c r="KRO19" s="200" t="s">
        <v>9406</v>
      </c>
      <c r="KRP19" s="200" t="s">
        <v>9407</v>
      </c>
      <c r="KRQ19" s="200" t="s">
        <v>9408</v>
      </c>
      <c r="KRR19" s="200" t="s">
        <v>9409</v>
      </c>
      <c r="KRS19" s="200" t="s">
        <v>9410</v>
      </c>
      <c r="KRT19" s="200" t="s">
        <v>9411</v>
      </c>
      <c r="KRU19" s="200" t="s">
        <v>9412</v>
      </c>
      <c r="KRV19" s="200" t="s">
        <v>9413</v>
      </c>
      <c r="KRW19" s="200" t="s">
        <v>9414</v>
      </c>
      <c r="KRX19" s="200" t="s">
        <v>9415</v>
      </c>
      <c r="KRY19" s="200" t="s">
        <v>9416</v>
      </c>
      <c r="KRZ19" s="200" t="s">
        <v>9417</v>
      </c>
      <c r="KSA19" s="200" t="s">
        <v>9418</v>
      </c>
      <c r="KSB19" s="200" t="s">
        <v>9419</v>
      </c>
      <c r="KSC19" s="200" t="s">
        <v>9420</v>
      </c>
      <c r="KSD19" s="200" t="s">
        <v>9421</v>
      </c>
      <c r="KSE19" s="200" t="s">
        <v>9422</v>
      </c>
      <c r="KSF19" s="200" t="s">
        <v>9423</v>
      </c>
      <c r="KSG19" s="200" t="s">
        <v>9424</v>
      </c>
      <c r="KSH19" s="200" t="s">
        <v>9425</v>
      </c>
      <c r="KSI19" s="200" t="s">
        <v>9426</v>
      </c>
      <c r="KSJ19" s="200" t="s">
        <v>9427</v>
      </c>
      <c r="KSK19" s="200" t="s">
        <v>9428</v>
      </c>
      <c r="KSL19" s="200" t="s">
        <v>9429</v>
      </c>
      <c r="KSM19" s="200" t="s">
        <v>9430</v>
      </c>
      <c r="KSN19" s="200" t="s">
        <v>9431</v>
      </c>
      <c r="KSO19" s="200" t="s">
        <v>9432</v>
      </c>
      <c r="KSP19" s="200" t="s">
        <v>9433</v>
      </c>
      <c r="KSQ19" s="200" t="s">
        <v>9434</v>
      </c>
      <c r="KSR19" s="200" t="s">
        <v>9435</v>
      </c>
      <c r="KSS19" s="200" t="s">
        <v>9436</v>
      </c>
      <c r="KST19" s="200" t="s">
        <v>9437</v>
      </c>
      <c r="KSU19" s="200" t="s">
        <v>9438</v>
      </c>
      <c r="KSV19" s="200" t="s">
        <v>9439</v>
      </c>
      <c r="KSW19" s="200" t="s">
        <v>9440</v>
      </c>
      <c r="KSX19" s="200" t="s">
        <v>9441</v>
      </c>
      <c r="KSY19" s="200" t="s">
        <v>9442</v>
      </c>
      <c r="KSZ19" s="200" t="s">
        <v>9443</v>
      </c>
      <c r="KTA19" s="200" t="s">
        <v>9444</v>
      </c>
      <c r="KTB19" s="200" t="s">
        <v>9445</v>
      </c>
      <c r="KTC19" s="200" t="s">
        <v>9446</v>
      </c>
      <c r="KTD19" s="200" t="s">
        <v>9447</v>
      </c>
      <c r="KTE19" s="200" t="s">
        <v>9448</v>
      </c>
      <c r="KTF19" s="200" t="s">
        <v>9449</v>
      </c>
      <c r="KTG19" s="200" t="s">
        <v>9450</v>
      </c>
      <c r="KTH19" s="200" t="s">
        <v>9451</v>
      </c>
      <c r="KTI19" s="200" t="s">
        <v>9452</v>
      </c>
      <c r="KTJ19" s="200" t="s">
        <v>9453</v>
      </c>
      <c r="KTK19" s="200" t="s">
        <v>9454</v>
      </c>
      <c r="KTL19" s="200" t="s">
        <v>9455</v>
      </c>
      <c r="KTM19" s="200" t="s">
        <v>9456</v>
      </c>
      <c r="KTN19" s="200" t="s">
        <v>9457</v>
      </c>
      <c r="KTO19" s="200" t="s">
        <v>9458</v>
      </c>
      <c r="KTP19" s="200" t="s">
        <v>9459</v>
      </c>
      <c r="KTQ19" s="200" t="s">
        <v>9460</v>
      </c>
      <c r="KTR19" s="200" t="s">
        <v>9461</v>
      </c>
      <c r="KTS19" s="200" t="s">
        <v>9462</v>
      </c>
      <c r="KTT19" s="200" t="s">
        <v>9463</v>
      </c>
      <c r="KTU19" s="200" t="s">
        <v>9464</v>
      </c>
      <c r="KTV19" s="200" t="s">
        <v>9465</v>
      </c>
      <c r="KTW19" s="200" t="s">
        <v>9466</v>
      </c>
      <c r="KTX19" s="200" t="s">
        <v>9467</v>
      </c>
      <c r="KTY19" s="200" t="s">
        <v>9468</v>
      </c>
      <c r="KTZ19" s="200" t="s">
        <v>9469</v>
      </c>
      <c r="KUA19" s="200" t="s">
        <v>9470</v>
      </c>
      <c r="KUB19" s="200" t="s">
        <v>9471</v>
      </c>
      <c r="KUC19" s="200" t="s">
        <v>9472</v>
      </c>
      <c r="KUD19" s="200" t="s">
        <v>9473</v>
      </c>
      <c r="KUE19" s="200" t="s">
        <v>9474</v>
      </c>
      <c r="KUF19" s="200" t="s">
        <v>9475</v>
      </c>
      <c r="KUG19" s="200" t="s">
        <v>9476</v>
      </c>
      <c r="KUH19" s="200" t="s">
        <v>9477</v>
      </c>
      <c r="KUI19" s="200" t="s">
        <v>9478</v>
      </c>
      <c r="KUJ19" s="200" t="s">
        <v>9479</v>
      </c>
      <c r="KUK19" s="200" t="s">
        <v>9480</v>
      </c>
      <c r="KUL19" s="200" t="s">
        <v>9481</v>
      </c>
      <c r="KUM19" s="200" t="s">
        <v>9482</v>
      </c>
      <c r="KUN19" s="200" t="s">
        <v>9483</v>
      </c>
      <c r="KUO19" s="200" t="s">
        <v>9484</v>
      </c>
      <c r="KUP19" s="200" t="s">
        <v>9485</v>
      </c>
      <c r="KUQ19" s="200" t="s">
        <v>9486</v>
      </c>
      <c r="KUR19" s="200" t="s">
        <v>9487</v>
      </c>
      <c r="KUS19" s="200" t="s">
        <v>9488</v>
      </c>
      <c r="KUT19" s="200" t="s">
        <v>9489</v>
      </c>
      <c r="KUU19" s="200" t="s">
        <v>9490</v>
      </c>
      <c r="KUV19" s="200" t="s">
        <v>9491</v>
      </c>
      <c r="KUW19" s="200" t="s">
        <v>9492</v>
      </c>
      <c r="KUX19" s="200" t="s">
        <v>9493</v>
      </c>
      <c r="KUY19" s="200" t="s">
        <v>9494</v>
      </c>
      <c r="KUZ19" s="200" t="s">
        <v>9495</v>
      </c>
      <c r="KVA19" s="200" t="s">
        <v>9496</v>
      </c>
      <c r="KVB19" s="200" t="s">
        <v>9497</v>
      </c>
      <c r="KVC19" s="200" t="s">
        <v>9498</v>
      </c>
      <c r="KVD19" s="200" t="s">
        <v>9499</v>
      </c>
      <c r="KVE19" s="200" t="s">
        <v>9500</v>
      </c>
      <c r="KVF19" s="200" t="s">
        <v>9501</v>
      </c>
      <c r="KVG19" s="200" t="s">
        <v>9502</v>
      </c>
      <c r="KVH19" s="200" t="s">
        <v>9503</v>
      </c>
      <c r="KVI19" s="200" t="s">
        <v>9504</v>
      </c>
      <c r="KVJ19" s="200" t="s">
        <v>9505</v>
      </c>
      <c r="KVK19" s="200" t="s">
        <v>9506</v>
      </c>
      <c r="KVL19" s="200" t="s">
        <v>9507</v>
      </c>
      <c r="KVM19" s="200" t="s">
        <v>9508</v>
      </c>
      <c r="KVN19" s="200" t="s">
        <v>9509</v>
      </c>
      <c r="KVO19" s="200" t="s">
        <v>9510</v>
      </c>
      <c r="KVP19" s="200" t="s">
        <v>9511</v>
      </c>
      <c r="KVQ19" s="200" t="s">
        <v>9512</v>
      </c>
      <c r="KVR19" s="200" t="s">
        <v>9513</v>
      </c>
      <c r="KVS19" s="200" t="s">
        <v>9514</v>
      </c>
      <c r="KVT19" s="200" t="s">
        <v>9515</v>
      </c>
      <c r="KVU19" s="200" t="s">
        <v>9516</v>
      </c>
      <c r="KVV19" s="200" t="s">
        <v>9517</v>
      </c>
      <c r="KVW19" s="200" t="s">
        <v>9518</v>
      </c>
      <c r="KVX19" s="200" t="s">
        <v>9519</v>
      </c>
      <c r="KVY19" s="200" t="s">
        <v>9520</v>
      </c>
      <c r="KVZ19" s="200" t="s">
        <v>9521</v>
      </c>
      <c r="KWA19" s="200" t="s">
        <v>9522</v>
      </c>
      <c r="KWB19" s="200" t="s">
        <v>9523</v>
      </c>
      <c r="KWC19" s="200" t="s">
        <v>9524</v>
      </c>
      <c r="KWD19" s="200" t="s">
        <v>9525</v>
      </c>
      <c r="KWE19" s="200" t="s">
        <v>9526</v>
      </c>
      <c r="KWF19" s="200" t="s">
        <v>9527</v>
      </c>
      <c r="KWG19" s="200" t="s">
        <v>9528</v>
      </c>
      <c r="KWH19" s="200" t="s">
        <v>9529</v>
      </c>
      <c r="KWI19" s="200" t="s">
        <v>9530</v>
      </c>
      <c r="KWJ19" s="200" t="s">
        <v>9531</v>
      </c>
      <c r="KWK19" s="200" t="s">
        <v>9532</v>
      </c>
      <c r="KWL19" s="200" t="s">
        <v>9533</v>
      </c>
      <c r="KWM19" s="200" t="s">
        <v>9534</v>
      </c>
      <c r="KWN19" s="200" t="s">
        <v>9535</v>
      </c>
      <c r="KWO19" s="200" t="s">
        <v>9536</v>
      </c>
      <c r="KWP19" s="200" t="s">
        <v>9537</v>
      </c>
      <c r="KWQ19" s="200" t="s">
        <v>9538</v>
      </c>
      <c r="KWR19" s="200" t="s">
        <v>9539</v>
      </c>
      <c r="KWS19" s="200" t="s">
        <v>9540</v>
      </c>
      <c r="KWT19" s="200" t="s">
        <v>9541</v>
      </c>
      <c r="KWU19" s="200" t="s">
        <v>9542</v>
      </c>
      <c r="KWV19" s="200" t="s">
        <v>9543</v>
      </c>
      <c r="KWW19" s="200" t="s">
        <v>9544</v>
      </c>
      <c r="KWX19" s="200" t="s">
        <v>9545</v>
      </c>
      <c r="KWY19" s="200" t="s">
        <v>9546</v>
      </c>
      <c r="KWZ19" s="200" t="s">
        <v>9547</v>
      </c>
      <c r="KXA19" s="200" t="s">
        <v>9548</v>
      </c>
      <c r="KXB19" s="200" t="s">
        <v>9549</v>
      </c>
      <c r="KXC19" s="200" t="s">
        <v>9550</v>
      </c>
      <c r="KXD19" s="200" t="s">
        <v>9551</v>
      </c>
      <c r="KXE19" s="200" t="s">
        <v>9552</v>
      </c>
      <c r="KXF19" s="200" t="s">
        <v>9553</v>
      </c>
      <c r="KXG19" s="200" t="s">
        <v>9554</v>
      </c>
      <c r="KXH19" s="200" t="s">
        <v>9555</v>
      </c>
      <c r="KXI19" s="200" t="s">
        <v>9556</v>
      </c>
      <c r="KXJ19" s="200" t="s">
        <v>9557</v>
      </c>
      <c r="KXK19" s="200" t="s">
        <v>9558</v>
      </c>
      <c r="KXL19" s="200" t="s">
        <v>9559</v>
      </c>
      <c r="KXM19" s="200" t="s">
        <v>9560</v>
      </c>
      <c r="KXN19" s="200" t="s">
        <v>9561</v>
      </c>
      <c r="KXO19" s="200" t="s">
        <v>9562</v>
      </c>
      <c r="KXP19" s="200" t="s">
        <v>9563</v>
      </c>
      <c r="KXQ19" s="200" t="s">
        <v>9564</v>
      </c>
      <c r="KXR19" s="200" t="s">
        <v>9565</v>
      </c>
      <c r="KXS19" s="200" t="s">
        <v>9566</v>
      </c>
      <c r="KXT19" s="200" t="s">
        <v>9567</v>
      </c>
      <c r="KXU19" s="200" t="s">
        <v>9568</v>
      </c>
      <c r="KXV19" s="200" t="s">
        <v>9569</v>
      </c>
      <c r="KXW19" s="200" t="s">
        <v>9570</v>
      </c>
      <c r="KXX19" s="200" t="s">
        <v>9571</v>
      </c>
      <c r="KXY19" s="200" t="s">
        <v>9572</v>
      </c>
      <c r="KXZ19" s="200" t="s">
        <v>9573</v>
      </c>
      <c r="KYA19" s="200" t="s">
        <v>9574</v>
      </c>
      <c r="KYB19" s="200" t="s">
        <v>9575</v>
      </c>
      <c r="KYC19" s="200" t="s">
        <v>9576</v>
      </c>
      <c r="KYD19" s="200" t="s">
        <v>9577</v>
      </c>
      <c r="KYE19" s="200" t="s">
        <v>9578</v>
      </c>
      <c r="KYF19" s="200" t="s">
        <v>9579</v>
      </c>
      <c r="KYG19" s="200" t="s">
        <v>9580</v>
      </c>
      <c r="KYH19" s="200" t="s">
        <v>9581</v>
      </c>
      <c r="KYI19" s="200" t="s">
        <v>9582</v>
      </c>
      <c r="KYJ19" s="200" t="s">
        <v>9583</v>
      </c>
      <c r="KYK19" s="200" t="s">
        <v>9584</v>
      </c>
      <c r="KYL19" s="200" t="s">
        <v>9585</v>
      </c>
      <c r="KYM19" s="200" t="s">
        <v>9586</v>
      </c>
      <c r="KYN19" s="200" t="s">
        <v>9587</v>
      </c>
      <c r="KYO19" s="200" t="s">
        <v>9588</v>
      </c>
      <c r="KYP19" s="200" t="s">
        <v>9589</v>
      </c>
      <c r="KYQ19" s="200" t="s">
        <v>9590</v>
      </c>
      <c r="KYR19" s="200" t="s">
        <v>9591</v>
      </c>
      <c r="KYS19" s="200" t="s">
        <v>9592</v>
      </c>
      <c r="KYT19" s="200" t="s">
        <v>9593</v>
      </c>
      <c r="KYU19" s="200" t="s">
        <v>9594</v>
      </c>
      <c r="KYV19" s="200" t="s">
        <v>9595</v>
      </c>
      <c r="KYW19" s="200" t="s">
        <v>9596</v>
      </c>
      <c r="KYX19" s="200" t="s">
        <v>9597</v>
      </c>
      <c r="KYY19" s="200" t="s">
        <v>9598</v>
      </c>
      <c r="KYZ19" s="200" t="s">
        <v>9599</v>
      </c>
      <c r="KZA19" s="200" t="s">
        <v>9600</v>
      </c>
      <c r="KZB19" s="200" t="s">
        <v>9601</v>
      </c>
      <c r="KZC19" s="200" t="s">
        <v>9602</v>
      </c>
      <c r="KZD19" s="200" t="s">
        <v>9603</v>
      </c>
      <c r="KZE19" s="200" t="s">
        <v>9604</v>
      </c>
      <c r="KZF19" s="200" t="s">
        <v>9605</v>
      </c>
      <c r="KZG19" s="200" t="s">
        <v>9606</v>
      </c>
      <c r="KZH19" s="200" t="s">
        <v>9607</v>
      </c>
      <c r="KZI19" s="200" t="s">
        <v>9608</v>
      </c>
      <c r="KZJ19" s="200" t="s">
        <v>9609</v>
      </c>
      <c r="KZK19" s="200" t="s">
        <v>9610</v>
      </c>
      <c r="KZL19" s="200" t="s">
        <v>9611</v>
      </c>
      <c r="KZM19" s="200" t="s">
        <v>9612</v>
      </c>
      <c r="KZN19" s="200" t="s">
        <v>9613</v>
      </c>
      <c r="KZO19" s="200" t="s">
        <v>9614</v>
      </c>
      <c r="KZP19" s="200" t="s">
        <v>9615</v>
      </c>
      <c r="KZQ19" s="200" t="s">
        <v>9616</v>
      </c>
      <c r="KZR19" s="200" t="s">
        <v>9617</v>
      </c>
      <c r="KZS19" s="200" t="s">
        <v>9618</v>
      </c>
      <c r="KZT19" s="200" t="s">
        <v>9619</v>
      </c>
      <c r="KZU19" s="200" t="s">
        <v>9620</v>
      </c>
      <c r="KZV19" s="200" t="s">
        <v>9621</v>
      </c>
      <c r="KZW19" s="200" t="s">
        <v>9622</v>
      </c>
      <c r="KZX19" s="200" t="s">
        <v>9623</v>
      </c>
      <c r="KZY19" s="200" t="s">
        <v>9624</v>
      </c>
      <c r="KZZ19" s="200" t="s">
        <v>9625</v>
      </c>
      <c r="LAA19" s="200" t="s">
        <v>9626</v>
      </c>
      <c r="LAB19" s="200" t="s">
        <v>9627</v>
      </c>
      <c r="LAC19" s="200" t="s">
        <v>9628</v>
      </c>
      <c r="LAD19" s="200" t="s">
        <v>9629</v>
      </c>
      <c r="LAE19" s="200" t="s">
        <v>9630</v>
      </c>
      <c r="LAF19" s="200" t="s">
        <v>9631</v>
      </c>
      <c r="LAG19" s="200" t="s">
        <v>9632</v>
      </c>
      <c r="LAH19" s="200" t="s">
        <v>9633</v>
      </c>
      <c r="LAI19" s="200" t="s">
        <v>9634</v>
      </c>
      <c r="LAJ19" s="200" t="s">
        <v>9635</v>
      </c>
      <c r="LAK19" s="200" t="s">
        <v>9636</v>
      </c>
      <c r="LAL19" s="200" t="s">
        <v>9637</v>
      </c>
      <c r="LAM19" s="200" t="s">
        <v>9638</v>
      </c>
      <c r="LAN19" s="200" t="s">
        <v>9639</v>
      </c>
      <c r="LAO19" s="200" t="s">
        <v>9640</v>
      </c>
      <c r="LAP19" s="200" t="s">
        <v>9641</v>
      </c>
      <c r="LAQ19" s="200" t="s">
        <v>9642</v>
      </c>
      <c r="LAR19" s="200" t="s">
        <v>9643</v>
      </c>
      <c r="LAS19" s="200" t="s">
        <v>9644</v>
      </c>
      <c r="LAT19" s="200" t="s">
        <v>9645</v>
      </c>
      <c r="LAU19" s="200" t="s">
        <v>9646</v>
      </c>
      <c r="LAV19" s="200" t="s">
        <v>9647</v>
      </c>
      <c r="LAW19" s="200" t="s">
        <v>9648</v>
      </c>
      <c r="LAX19" s="200" t="s">
        <v>9649</v>
      </c>
      <c r="LAY19" s="200" t="s">
        <v>9650</v>
      </c>
      <c r="LAZ19" s="200" t="s">
        <v>9651</v>
      </c>
      <c r="LBA19" s="200" t="s">
        <v>9652</v>
      </c>
      <c r="LBB19" s="200" t="s">
        <v>9653</v>
      </c>
      <c r="LBC19" s="200" t="s">
        <v>9654</v>
      </c>
      <c r="LBD19" s="200" t="s">
        <v>9655</v>
      </c>
      <c r="LBE19" s="200" t="s">
        <v>9656</v>
      </c>
      <c r="LBF19" s="200" t="s">
        <v>9657</v>
      </c>
      <c r="LBG19" s="200" t="s">
        <v>9658</v>
      </c>
      <c r="LBH19" s="200" t="s">
        <v>9659</v>
      </c>
      <c r="LBI19" s="200" t="s">
        <v>9660</v>
      </c>
      <c r="LBJ19" s="200" t="s">
        <v>9661</v>
      </c>
      <c r="LBK19" s="200" t="s">
        <v>9662</v>
      </c>
      <c r="LBL19" s="200" t="s">
        <v>9663</v>
      </c>
      <c r="LBM19" s="200" t="s">
        <v>9664</v>
      </c>
      <c r="LBN19" s="200" t="s">
        <v>9665</v>
      </c>
      <c r="LBO19" s="200" t="s">
        <v>9666</v>
      </c>
      <c r="LBP19" s="200" t="s">
        <v>9667</v>
      </c>
      <c r="LBQ19" s="200" t="s">
        <v>9668</v>
      </c>
      <c r="LBR19" s="200" t="s">
        <v>9669</v>
      </c>
      <c r="LBS19" s="200" t="s">
        <v>9670</v>
      </c>
      <c r="LBT19" s="200" t="s">
        <v>9671</v>
      </c>
      <c r="LBU19" s="200" t="s">
        <v>9672</v>
      </c>
      <c r="LBV19" s="200" t="s">
        <v>9673</v>
      </c>
      <c r="LBW19" s="200" t="s">
        <v>9674</v>
      </c>
      <c r="LBX19" s="200" t="s">
        <v>9675</v>
      </c>
      <c r="LBY19" s="200" t="s">
        <v>9676</v>
      </c>
      <c r="LBZ19" s="200" t="s">
        <v>9677</v>
      </c>
      <c r="LCA19" s="200" t="s">
        <v>9678</v>
      </c>
      <c r="LCB19" s="200" t="s">
        <v>9679</v>
      </c>
      <c r="LCC19" s="200" t="s">
        <v>9680</v>
      </c>
      <c r="LCD19" s="200" t="s">
        <v>9681</v>
      </c>
      <c r="LCE19" s="200" t="s">
        <v>9682</v>
      </c>
      <c r="LCF19" s="200" t="s">
        <v>9683</v>
      </c>
      <c r="LCG19" s="200" t="s">
        <v>9684</v>
      </c>
      <c r="LCH19" s="200" t="s">
        <v>9685</v>
      </c>
      <c r="LCI19" s="200" t="s">
        <v>9686</v>
      </c>
      <c r="LCJ19" s="200" t="s">
        <v>9687</v>
      </c>
      <c r="LCK19" s="200" t="s">
        <v>9688</v>
      </c>
      <c r="LCL19" s="200" t="s">
        <v>9689</v>
      </c>
      <c r="LCM19" s="200" t="s">
        <v>9690</v>
      </c>
      <c r="LCN19" s="200" t="s">
        <v>9691</v>
      </c>
      <c r="LCO19" s="200" t="s">
        <v>9692</v>
      </c>
      <c r="LCP19" s="200" t="s">
        <v>9693</v>
      </c>
      <c r="LCQ19" s="200" t="s">
        <v>9694</v>
      </c>
      <c r="LCR19" s="200" t="s">
        <v>9695</v>
      </c>
      <c r="LCS19" s="200" t="s">
        <v>9696</v>
      </c>
      <c r="LCT19" s="200" t="s">
        <v>9697</v>
      </c>
      <c r="LCU19" s="200" t="s">
        <v>9698</v>
      </c>
      <c r="LCV19" s="200" t="s">
        <v>9699</v>
      </c>
      <c r="LCW19" s="200" t="s">
        <v>9700</v>
      </c>
      <c r="LCX19" s="200" t="s">
        <v>9701</v>
      </c>
      <c r="LCY19" s="200" t="s">
        <v>9702</v>
      </c>
      <c r="LCZ19" s="200" t="s">
        <v>9703</v>
      </c>
      <c r="LDA19" s="200" t="s">
        <v>9704</v>
      </c>
      <c r="LDB19" s="200" t="s">
        <v>9705</v>
      </c>
      <c r="LDC19" s="200" t="s">
        <v>9706</v>
      </c>
      <c r="LDD19" s="200" t="s">
        <v>9707</v>
      </c>
      <c r="LDE19" s="200" t="s">
        <v>9708</v>
      </c>
      <c r="LDF19" s="200" t="s">
        <v>9709</v>
      </c>
      <c r="LDG19" s="200" t="s">
        <v>9710</v>
      </c>
      <c r="LDH19" s="200" t="s">
        <v>9711</v>
      </c>
      <c r="LDI19" s="200" t="s">
        <v>9712</v>
      </c>
      <c r="LDJ19" s="200" t="s">
        <v>9713</v>
      </c>
      <c r="LDK19" s="200" t="s">
        <v>9714</v>
      </c>
      <c r="LDL19" s="200" t="s">
        <v>9715</v>
      </c>
      <c r="LDM19" s="200" t="s">
        <v>9716</v>
      </c>
      <c r="LDN19" s="200" t="s">
        <v>9717</v>
      </c>
      <c r="LDO19" s="200" t="s">
        <v>9718</v>
      </c>
      <c r="LDP19" s="200" t="s">
        <v>9719</v>
      </c>
      <c r="LDQ19" s="200" t="s">
        <v>9720</v>
      </c>
      <c r="LDR19" s="200" t="s">
        <v>9721</v>
      </c>
      <c r="LDS19" s="200" t="s">
        <v>9722</v>
      </c>
      <c r="LDT19" s="200" t="s">
        <v>9723</v>
      </c>
      <c r="LDU19" s="200" t="s">
        <v>9724</v>
      </c>
      <c r="LDV19" s="200" t="s">
        <v>9725</v>
      </c>
      <c r="LDW19" s="200" t="s">
        <v>9726</v>
      </c>
      <c r="LDX19" s="200" t="s">
        <v>9727</v>
      </c>
      <c r="LDY19" s="200" t="s">
        <v>9728</v>
      </c>
      <c r="LDZ19" s="200" t="s">
        <v>9729</v>
      </c>
      <c r="LEA19" s="200" t="s">
        <v>9730</v>
      </c>
      <c r="LEB19" s="200" t="s">
        <v>9731</v>
      </c>
      <c r="LEC19" s="200" t="s">
        <v>9732</v>
      </c>
      <c r="LED19" s="200" t="s">
        <v>9733</v>
      </c>
      <c r="LEE19" s="200" t="s">
        <v>9734</v>
      </c>
      <c r="LEF19" s="200" t="s">
        <v>9735</v>
      </c>
      <c r="LEG19" s="200" t="s">
        <v>9736</v>
      </c>
      <c r="LEH19" s="200" t="s">
        <v>9737</v>
      </c>
      <c r="LEI19" s="200" t="s">
        <v>9738</v>
      </c>
      <c r="LEJ19" s="200" t="s">
        <v>9739</v>
      </c>
      <c r="LEK19" s="200" t="s">
        <v>9740</v>
      </c>
      <c r="LEL19" s="200" t="s">
        <v>9741</v>
      </c>
      <c r="LEM19" s="200" t="s">
        <v>9742</v>
      </c>
      <c r="LEN19" s="200" t="s">
        <v>9743</v>
      </c>
      <c r="LEO19" s="200" t="s">
        <v>9744</v>
      </c>
      <c r="LEP19" s="200" t="s">
        <v>9745</v>
      </c>
      <c r="LEQ19" s="200" t="s">
        <v>9746</v>
      </c>
      <c r="LER19" s="200" t="s">
        <v>9747</v>
      </c>
      <c r="LES19" s="200" t="s">
        <v>9748</v>
      </c>
      <c r="LET19" s="200" t="s">
        <v>9749</v>
      </c>
      <c r="LEU19" s="200" t="s">
        <v>9750</v>
      </c>
      <c r="LEV19" s="200" t="s">
        <v>9751</v>
      </c>
      <c r="LEW19" s="200" t="s">
        <v>9752</v>
      </c>
      <c r="LEX19" s="200" t="s">
        <v>9753</v>
      </c>
      <c r="LEY19" s="200" t="s">
        <v>9754</v>
      </c>
      <c r="LEZ19" s="200" t="s">
        <v>9755</v>
      </c>
      <c r="LFA19" s="200" t="s">
        <v>9756</v>
      </c>
      <c r="LFB19" s="200" t="s">
        <v>9757</v>
      </c>
      <c r="LFC19" s="200" t="s">
        <v>9758</v>
      </c>
      <c r="LFD19" s="200" t="s">
        <v>9759</v>
      </c>
      <c r="LFE19" s="200" t="s">
        <v>9760</v>
      </c>
      <c r="LFF19" s="200" t="s">
        <v>9761</v>
      </c>
      <c r="LFG19" s="200" t="s">
        <v>9762</v>
      </c>
      <c r="LFH19" s="200" t="s">
        <v>9763</v>
      </c>
      <c r="LFI19" s="200" t="s">
        <v>9764</v>
      </c>
      <c r="LFJ19" s="200" t="s">
        <v>9765</v>
      </c>
      <c r="LFK19" s="200" t="s">
        <v>9766</v>
      </c>
      <c r="LFL19" s="200" t="s">
        <v>9767</v>
      </c>
      <c r="LFM19" s="200" t="s">
        <v>9768</v>
      </c>
      <c r="LFN19" s="200" t="s">
        <v>9769</v>
      </c>
      <c r="LFO19" s="200" t="s">
        <v>9770</v>
      </c>
      <c r="LFP19" s="200" t="s">
        <v>9771</v>
      </c>
      <c r="LFQ19" s="200" t="s">
        <v>9772</v>
      </c>
      <c r="LFR19" s="200" t="s">
        <v>9773</v>
      </c>
      <c r="LFS19" s="200" t="s">
        <v>9774</v>
      </c>
      <c r="LFT19" s="200" t="s">
        <v>9775</v>
      </c>
      <c r="LFU19" s="200" t="s">
        <v>9776</v>
      </c>
      <c r="LFV19" s="200" t="s">
        <v>9777</v>
      </c>
      <c r="LFW19" s="200" t="s">
        <v>9778</v>
      </c>
      <c r="LFX19" s="200" t="s">
        <v>9779</v>
      </c>
      <c r="LFY19" s="200" t="s">
        <v>9780</v>
      </c>
      <c r="LFZ19" s="200" t="s">
        <v>9781</v>
      </c>
      <c r="LGA19" s="200" t="s">
        <v>9782</v>
      </c>
      <c r="LGB19" s="200" t="s">
        <v>9783</v>
      </c>
      <c r="LGC19" s="200" t="s">
        <v>9784</v>
      </c>
      <c r="LGD19" s="200" t="s">
        <v>9785</v>
      </c>
      <c r="LGE19" s="200" t="s">
        <v>9786</v>
      </c>
      <c r="LGF19" s="200" t="s">
        <v>9787</v>
      </c>
      <c r="LGG19" s="200" t="s">
        <v>9788</v>
      </c>
      <c r="LGH19" s="200" t="s">
        <v>9789</v>
      </c>
      <c r="LGI19" s="200" t="s">
        <v>9790</v>
      </c>
      <c r="LGJ19" s="200" t="s">
        <v>9791</v>
      </c>
      <c r="LGK19" s="200" t="s">
        <v>9792</v>
      </c>
      <c r="LGL19" s="200" t="s">
        <v>9793</v>
      </c>
      <c r="LGM19" s="200" t="s">
        <v>9794</v>
      </c>
      <c r="LGN19" s="200" t="s">
        <v>9795</v>
      </c>
      <c r="LGO19" s="200" t="s">
        <v>9796</v>
      </c>
      <c r="LGP19" s="200" t="s">
        <v>9797</v>
      </c>
      <c r="LGQ19" s="200" t="s">
        <v>9798</v>
      </c>
      <c r="LGR19" s="200" t="s">
        <v>9799</v>
      </c>
      <c r="LGS19" s="200" t="s">
        <v>9800</v>
      </c>
      <c r="LGT19" s="200" t="s">
        <v>9801</v>
      </c>
      <c r="LGU19" s="200" t="s">
        <v>9802</v>
      </c>
      <c r="LGV19" s="200" t="s">
        <v>9803</v>
      </c>
      <c r="LGW19" s="200" t="s">
        <v>9804</v>
      </c>
      <c r="LGX19" s="200" t="s">
        <v>9805</v>
      </c>
      <c r="LGY19" s="200" t="s">
        <v>9806</v>
      </c>
      <c r="LGZ19" s="200" t="s">
        <v>9807</v>
      </c>
      <c r="LHA19" s="200" t="s">
        <v>9808</v>
      </c>
      <c r="LHB19" s="200" t="s">
        <v>9809</v>
      </c>
      <c r="LHC19" s="200" t="s">
        <v>9810</v>
      </c>
      <c r="LHD19" s="200" t="s">
        <v>9811</v>
      </c>
      <c r="LHE19" s="200" t="s">
        <v>9812</v>
      </c>
      <c r="LHF19" s="200" t="s">
        <v>9813</v>
      </c>
      <c r="LHG19" s="200" t="s">
        <v>9814</v>
      </c>
      <c r="LHH19" s="200" t="s">
        <v>9815</v>
      </c>
      <c r="LHI19" s="200" t="s">
        <v>9816</v>
      </c>
      <c r="LHJ19" s="200" t="s">
        <v>9817</v>
      </c>
      <c r="LHK19" s="200" t="s">
        <v>9818</v>
      </c>
      <c r="LHL19" s="200" t="s">
        <v>9819</v>
      </c>
      <c r="LHM19" s="200" t="s">
        <v>9820</v>
      </c>
      <c r="LHN19" s="200" t="s">
        <v>9821</v>
      </c>
      <c r="LHO19" s="200" t="s">
        <v>9822</v>
      </c>
      <c r="LHP19" s="200" t="s">
        <v>9823</v>
      </c>
      <c r="LHQ19" s="200" t="s">
        <v>9824</v>
      </c>
      <c r="LHR19" s="200" t="s">
        <v>9825</v>
      </c>
      <c r="LHS19" s="200" t="s">
        <v>9826</v>
      </c>
      <c r="LHT19" s="200" t="s">
        <v>9827</v>
      </c>
      <c r="LHU19" s="200" t="s">
        <v>9828</v>
      </c>
      <c r="LHV19" s="200" t="s">
        <v>9829</v>
      </c>
      <c r="LHW19" s="200" t="s">
        <v>9830</v>
      </c>
      <c r="LHX19" s="200" t="s">
        <v>9831</v>
      </c>
      <c r="LHY19" s="200" t="s">
        <v>9832</v>
      </c>
      <c r="LHZ19" s="200" t="s">
        <v>9833</v>
      </c>
      <c r="LIA19" s="200" t="s">
        <v>9834</v>
      </c>
      <c r="LIB19" s="200" t="s">
        <v>9835</v>
      </c>
      <c r="LIC19" s="200" t="s">
        <v>9836</v>
      </c>
      <c r="LID19" s="200" t="s">
        <v>9837</v>
      </c>
      <c r="LIE19" s="200" t="s">
        <v>9838</v>
      </c>
      <c r="LIF19" s="200" t="s">
        <v>9839</v>
      </c>
      <c r="LIG19" s="200" t="s">
        <v>9840</v>
      </c>
      <c r="LIH19" s="200" t="s">
        <v>9841</v>
      </c>
      <c r="LII19" s="200" t="s">
        <v>9842</v>
      </c>
      <c r="LIJ19" s="200" t="s">
        <v>9843</v>
      </c>
      <c r="LIK19" s="200" t="s">
        <v>9844</v>
      </c>
      <c r="LIL19" s="200" t="s">
        <v>9845</v>
      </c>
      <c r="LIM19" s="200" t="s">
        <v>9846</v>
      </c>
      <c r="LIN19" s="200" t="s">
        <v>9847</v>
      </c>
      <c r="LIO19" s="200" t="s">
        <v>9848</v>
      </c>
      <c r="LIP19" s="200" t="s">
        <v>9849</v>
      </c>
      <c r="LIQ19" s="200" t="s">
        <v>9850</v>
      </c>
      <c r="LIR19" s="200" t="s">
        <v>9851</v>
      </c>
      <c r="LIS19" s="200" t="s">
        <v>9852</v>
      </c>
      <c r="LIT19" s="200" t="s">
        <v>9853</v>
      </c>
      <c r="LIU19" s="200" t="s">
        <v>9854</v>
      </c>
      <c r="LIV19" s="200" t="s">
        <v>9855</v>
      </c>
      <c r="LIW19" s="200" t="s">
        <v>9856</v>
      </c>
      <c r="LIX19" s="200" t="s">
        <v>9857</v>
      </c>
      <c r="LIY19" s="200" t="s">
        <v>9858</v>
      </c>
      <c r="LIZ19" s="200" t="s">
        <v>9859</v>
      </c>
      <c r="LJA19" s="200" t="s">
        <v>9860</v>
      </c>
      <c r="LJB19" s="200" t="s">
        <v>9861</v>
      </c>
      <c r="LJC19" s="200" t="s">
        <v>9862</v>
      </c>
      <c r="LJD19" s="200" t="s">
        <v>9863</v>
      </c>
      <c r="LJE19" s="200" t="s">
        <v>9864</v>
      </c>
      <c r="LJF19" s="200" t="s">
        <v>9865</v>
      </c>
      <c r="LJG19" s="200" t="s">
        <v>9866</v>
      </c>
      <c r="LJH19" s="200" t="s">
        <v>9867</v>
      </c>
      <c r="LJI19" s="200" t="s">
        <v>9868</v>
      </c>
      <c r="LJJ19" s="200" t="s">
        <v>9869</v>
      </c>
      <c r="LJK19" s="200" t="s">
        <v>9870</v>
      </c>
      <c r="LJL19" s="200" t="s">
        <v>9871</v>
      </c>
      <c r="LJM19" s="200" t="s">
        <v>9872</v>
      </c>
      <c r="LJN19" s="200" t="s">
        <v>9873</v>
      </c>
      <c r="LJO19" s="200" t="s">
        <v>9874</v>
      </c>
      <c r="LJP19" s="200" t="s">
        <v>9875</v>
      </c>
      <c r="LJQ19" s="200" t="s">
        <v>9876</v>
      </c>
      <c r="LJR19" s="200" t="s">
        <v>9877</v>
      </c>
      <c r="LJS19" s="200" t="s">
        <v>9878</v>
      </c>
      <c r="LJT19" s="200" t="s">
        <v>9879</v>
      </c>
      <c r="LJU19" s="200" t="s">
        <v>9880</v>
      </c>
      <c r="LJV19" s="200" t="s">
        <v>9881</v>
      </c>
      <c r="LJW19" s="200" t="s">
        <v>9882</v>
      </c>
      <c r="LJX19" s="200" t="s">
        <v>9883</v>
      </c>
      <c r="LJY19" s="200" t="s">
        <v>9884</v>
      </c>
      <c r="LJZ19" s="200" t="s">
        <v>9885</v>
      </c>
      <c r="LKA19" s="200" t="s">
        <v>9886</v>
      </c>
      <c r="LKB19" s="200" t="s">
        <v>9887</v>
      </c>
      <c r="LKC19" s="200" t="s">
        <v>9888</v>
      </c>
      <c r="LKD19" s="200" t="s">
        <v>9889</v>
      </c>
      <c r="LKE19" s="200" t="s">
        <v>9890</v>
      </c>
      <c r="LKF19" s="200" t="s">
        <v>9891</v>
      </c>
      <c r="LKG19" s="200" t="s">
        <v>9892</v>
      </c>
      <c r="LKH19" s="200" t="s">
        <v>9893</v>
      </c>
      <c r="LKI19" s="200" t="s">
        <v>9894</v>
      </c>
      <c r="LKJ19" s="200" t="s">
        <v>9895</v>
      </c>
      <c r="LKK19" s="200" t="s">
        <v>9896</v>
      </c>
      <c r="LKL19" s="200" t="s">
        <v>9897</v>
      </c>
      <c r="LKM19" s="200" t="s">
        <v>9898</v>
      </c>
      <c r="LKN19" s="200" t="s">
        <v>9899</v>
      </c>
      <c r="LKO19" s="200" t="s">
        <v>9900</v>
      </c>
      <c r="LKP19" s="200" t="s">
        <v>9901</v>
      </c>
      <c r="LKQ19" s="200" t="s">
        <v>9902</v>
      </c>
      <c r="LKR19" s="200" t="s">
        <v>9903</v>
      </c>
      <c r="LKS19" s="200" t="s">
        <v>9904</v>
      </c>
      <c r="LKT19" s="200" t="s">
        <v>9905</v>
      </c>
      <c r="LKU19" s="200" t="s">
        <v>9906</v>
      </c>
      <c r="LKV19" s="200" t="s">
        <v>9907</v>
      </c>
      <c r="LKW19" s="200" t="s">
        <v>9908</v>
      </c>
      <c r="LKX19" s="200" t="s">
        <v>9909</v>
      </c>
      <c r="LKY19" s="200" t="s">
        <v>9910</v>
      </c>
      <c r="LKZ19" s="200" t="s">
        <v>9911</v>
      </c>
      <c r="LLA19" s="200" t="s">
        <v>9912</v>
      </c>
      <c r="LLB19" s="200" t="s">
        <v>9913</v>
      </c>
      <c r="LLC19" s="200" t="s">
        <v>9914</v>
      </c>
      <c r="LLD19" s="200" t="s">
        <v>9915</v>
      </c>
      <c r="LLE19" s="200" t="s">
        <v>9916</v>
      </c>
      <c r="LLF19" s="200" t="s">
        <v>9917</v>
      </c>
      <c r="LLG19" s="200" t="s">
        <v>9918</v>
      </c>
      <c r="LLH19" s="200" t="s">
        <v>9919</v>
      </c>
      <c r="LLI19" s="200" t="s">
        <v>9920</v>
      </c>
      <c r="LLJ19" s="200" t="s">
        <v>9921</v>
      </c>
      <c r="LLK19" s="200" t="s">
        <v>9922</v>
      </c>
      <c r="LLL19" s="200" t="s">
        <v>9923</v>
      </c>
      <c r="LLM19" s="200" t="s">
        <v>9924</v>
      </c>
      <c r="LLN19" s="200" t="s">
        <v>9925</v>
      </c>
      <c r="LLO19" s="200" t="s">
        <v>9926</v>
      </c>
      <c r="LLP19" s="200" t="s">
        <v>9927</v>
      </c>
      <c r="LLQ19" s="200" t="s">
        <v>9928</v>
      </c>
      <c r="LLR19" s="200" t="s">
        <v>9929</v>
      </c>
      <c r="LLS19" s="200" t="s">
        <v>9930</v>
      </c>
      <c r="LLT19" s="200" t="s">
        <v>9931</v>
      </c>
      <c r="LLU19" s="200" t="s">
        <v>9932</v>
      </c>
      <c r="LLV19" s="200" t="s">
        <v>9933</v>
      </c>
      <c r="LLW19" s="200" t="s">
        <v>9934</v>
      </c>
      <c r="LLX19" s="200" t="s">
        <v>9935</v>
      </c>
      <c r="LLY19" s="200" t="s">
        <v>9936</v>
      </c>
      <c r="LLZ19" s="200" t="s">
        <v>9937</v>
      </c>
      <c r="LMA19" s="200" t="s">
        <v>9938</v>
      </c>
      <c r="LMB19" s="200" t="s">
        <v>9939</v>
      </c>
      <c r="LMC19" s="200" t="s">
        <v>9940</v>
      </c>
      <c r="LMD19" s="200" t="s">
        <v>9941</v>
      </c>
      <c r="LME19" s="200" t="s">
        <v>9942</v>
      </c>
      <c r="LMF19" s="200" t="s">
        <v>9943</v>
      </c>
      <c r="LMG19" s="200" t="s">
        <v>9944</v>
      </c>
      <c r="LMH19" s="200" t="s">
        <v>9945</v>
      </c>
      <c r="LMI19" s="200" t="s">
        <v>9946</v>
      </c>
      <c r="LMJ19" s="200" t="s">
        <v>9947</v>
      </c>
      <c r="LMK19" s="200" t="s">
        <v>9948</v>
      </c>
      <c r="LML19" s="200" t="s">
        <v>9949</v>
      </c>
      <c r="LMM19" s="200" t="s">
        <v>9950</v>
      </c>
      <c r="LMN19" s="200" t="s">
        <v>9951</v>
      </c>
      <c r="LMO19" s="200" t="s">
        <v>9952</v>
      </c>
      <c r="LMP19" s="200" t="s">
        <v>9953</v>
      </c>
      <c r="LMQ19" s="200" t="s">
        <v>9954</v>
      </c>
      <c r="LMR19" s="200" t="s">
        <v>9955</v>
      </c>
      <c r="LMS19" s="200" t="s">
        <v>9956</v>
      </c>
      <c r="LMT19" s="200" t="s">
        <v>9957</v>
      </c>
      <c r="LMU19" s="200" t="s">
        <v>9958</v>
      </c>
      <c r="LMV19" s="200" t="s">
        <v>9959</v>
      </c>
      <c r="LMW19" s="200" t="s">
        <v>9960</v>
      </c>
      <c r="LMX19" s="200" t="s">
        <v>9961</v>
      </c>
      <c r="LMY19" s="200" t="s">
        <v>9962</v>
      </c>
      <c r="LMZ19" s="200" t="s">
        <v>9963</v>
      </c>
      <c r="LNA19" s="200" t="s">
        <v>9964</v>
      </c>
      <c r="LNB19" s="200" t="s">
        <v>9965</v>
      </c>
      <c r="LNC19" s="200" t="s">
        <v>9966</v>
      </c>
      <c r="LND19" s="200" t="s">
        <v>9967</v>
      </c>
      <c r="LNE19" s="200" t="s">
        <v>9968</v>
      </c>
      <c r="LNF19" s="200" t="s">
        <v>9969</v>
      </c>
      <c r="LNG19" s="200" t="s">
        <v>9970</v>
      </c>
      <c r="LNH19" s="200" t="s">
        <v>9971</v>
      </c>
      <c r="LNI19" s="200" t="s">
        <v>9972</v>
      </c>
      <c r="LNJ19" s="200" t="s">
        <v>9973</v>
      </c>
      <c r="LNK19" s="200" t="s">
        <v>9974</v>
      </c>
      <c r="LNL19" s="200" t="s">
        <v>9975</v>
      </c>
      <c r="LNM19" s="200" t="s">
        <v>9976</v>
      </c>
      <c r="LNN19" s="200" t="s">
        <v>9977</v>
      </c>
      <c r="LNO19" s="200" t="s">
        <v>9978</v>
      </c>
      <c r="LNP19" s="200" t="s">
        <v>9979</v>
      </c>
      <c r="LNQ19" s="200" t="s">
        <v>9980</v>
      </c>
      <c r="LNR19" s="200" t="s">
        <v>9981</v>
      </c>
      <c r="LNS19" s="200" t="s">
        <v>9982</v>
      </c>
      <c r="LNT19" s="200" t="s">
        <v>9983</v>
      </c>
      <c r="LNU19" s="200" t="s">
        <v>9984</v>
      </c>
      <c r="LNV19" s="200" t="s">
        <v>9985</v>
      </c>
      <c r="LNW19" s="200" t="s">
        <v>9986</v>
      </c>
      <c r="LNX19" s="200" t="s">
        <v>9987</v>
      </c>
      <c r="LNY19" s="200" t="s">
        <v>9988</v>
      </c>
      <c r="LNZ19" s="200" t="s">
        <v>9989</v>
      </c>
      <c r="LOA19" s="200" t="s">
        <v>9990</v>
      </c>
      <c r="LOB19" s="200" t="s">
        <v>9991</v>
      </c>
      <c r="LOC19" s="200" t="s">
        <v>9992</v>
      </c>
      <c r="LOD19" s="200" t="s">
        <v>9993</v>
      </c>
      <c r="LOE19" s="200" t="s">
        <v>9994</v>
      </c>
      <c r="LOF19" s="200" t="s">
        <v>9995</v>
      </c>
      <c r="LOG19" s="200" t="s">
        <v>9996</v>
      </c>
      <c r="LOH19" s="200" t="s">
        <v>9997</v>
      </c>
      <c r="LOI19" s="200" t="s">
        <v>9998</v>
      </c>
      <c r="LOJ19" s="200" t="s">
        <v>9999</v>
      </c>
      <c r="LOK19" s="200" t="s">
        <v>10000</v>
      </c>
      <c r="LOL19" s="200" t="s">
        <v>10001</v>
      </c>
      <c r="LOM19" s="200" t="s">
        <v>10002</v>
      </c>
      <c r="LON19" s="200" t="s">
        <v>10003</v>
      </c>
      <c r="LOO19" s="200" t="s">
        <v>10004</v>
      </c>
      <c r="LOP19" s="200" t="s">
        <v>10005</v>
      </c>
      <c r="LOQ19" s="200" t="s">
        <v>10006</v>
      </c>
      <c r="LOR19" s="200" t="s">
        <v>10007</v>
      </c>
      <c r="LOS19" s="200" t="s">
        <v>10008</v>
      </c>
      <c r="LOT19" s="200" t="s">
        <v>10009</v>
      </c>
      <c r="LOU19" s="200" t="s">
        <v>10010</v>
      </c>
      <c r="LOV19" s="200" t="s">
        <v>10011</v>
      </c>
      <c r="LOW19" s="200" t="s">
        <v>10012</v>
      </c>
      <c r="LOX19" s="200" t="s">
        <v>10013</v>
      </c>
      <c r="LOY19" s="200" t="s">
        <v>10014</v>
      </c>
      <c r="LOZ19" s="200" t="s">
        <v>10015</v>
      </c>
      <c r="LPA19" s="200" t="s">
        <v>10016</v>
      </c>
      <c r="LPB19" s="200" t="s">
        <v>10017</v>
      </c>
      <c r="LPC19" s="200" t="s">
        <v>10018</v>
      </c>
      <c r="LPD19" s="200" t="s">
        <v>10019</v>
      </c>
      <c r="LPE19" s="200" t="s">
        <v>10020</v>
      </c>
      <c r="LPF19" s="200" t="s">
        <v>10021</v>
      </c>
      <c r="LPG19" s="200" t="s">
        <v>10022</v>
      </c>
      <c r="LPH19" s="200" t="s">
        <v>10023</v>
      </c>
      <c r="LPI19" s="200" t="s">
        <v>10024</v>
      </c>
      <c r="LPJ19" s="200" t="s">
        <v>10025</v>
      </c>
      <c r="LPK19" s="200" t="s">
        <v>10026</v>
      </c>
      <c r="LPL19" s="200" t="s">
        <v>10027</v>
      </c>
      <c r="LPM19" s="200" t="s">
        <v>10028</v>
      </c>
      <c r="LPN19" s="200" t="s">
        <v>10029</v>
      </c>
      <c r="LPO19" s="200" t="s">
        <v>10030</v>
      </c>
      <c r="LPP19" s="200" t="s">
        <v>10031</v>
      </c>
      <c r="LPQ19" s="200" t="s">
        <v>10032</v>
      </c>
      <c r="LPR19" s="200" t="s">
        <v>10033</v>
      </c>
      <c r="LPS19" s="200" t="s">
        <v>10034</v>
      </c>
      <c r="LPT19" s="200" t="s">
        <v>10035</v>
      </c>
      <c r="LPU19" s="200" t="s">
        <v>10036</v>
      </c>
      <c r="LPV19" s="200" t="s">
        <v>10037</v>
      </c>
      <c r="LPW19" s="200" t="s">
        <v>10038</v>
      </c>
      <c r="LPX19" s="200" t="s">
        <v>10039</v>
      </c>
      <c r="LPY19" s="200" t="s">
        <v>10040</v>
      </c>
      <c r="LPZ19" s="200" t="s">
        <v>10041</v>
      </c>
      <c r="LQA19" s="200" t="s">
        <v>10042</v>
      </c>
      <c r="LQB19" s="200" t="s">
        <v>10043</v>
      </c>
      <c r="LQC19" s="200" t="s">
        <v>10044</v>
      </c>
      <c r="LQD19" s="200" t="s">
        <v>10045</v>
      </c>
      <c r="LQE19" s="200" t="s">
        <v>10046</v>
      </c>
      <c r="LQF19" s="200" t="s">
        <v>10047</v>
      </c>
      <c r="LQG19" s="200" t="s">
        <v>10048</v>
      </c>
      <c r="LQH19" s="200" t="s">
        <v>10049</v>
      </c>
      <c r="LQI19" s="200" t="s">
        <v>10050</v>
      </c>
      <c r="LQJ19" s="200" t="s">
        <v>10051</v>
      </c>
      <c r="LQK19" s="200" t="s">
        <v>10052</v>
      </c>
      <c r="LQL19" s="200" t="s">
        <v>10053</v>
      </c>
      <c r="LQM19" s="200" t="s">
        <v>10054</v>
      </c>
      <c r="LQN19" s="200" t="s">
        <v>10055</v>
      </c>
      <c r="LQO19" s="200" t="s">
        <v>10056</v>
      </c>
      <c r="LQP19" s="200" t="s">
        <v>10057</v>
      </c>
      <c r="LQQ19" s="200" t="s">
        <v>10058</v>
      </c>
      <c r="LQR19" s="200" t="s">
        <v>10059</v>
      </c>
      <c r="LQS19" s="200" t="s">
        <v>10060</v>
      </c>
      <c r="LQT19" s="200" t="s">
        <v>10061</v>
      </c>
      <c r="LQU19" s="200" t="s">
        <v>10062</v>
      </c>
      <c r="LQV19" s="200" t="s">
        <v>10063</v>
      </c>
      <c r="LQW19" s="200" t="s">
        <v>10064</v>
      </c>
      <c r="LQX19" s="200" t="s">
        <v>10065</v>
      </c>
      <c r="LQY19" s="200" t="s">
        <v>10066</v>
      </c>
      <c r="LQZ19" s="200" t="s">
        <v>10067</v>
      </c>
      <c r="LRA19" s="200" t="s">
        <v>10068</v>
      </c>
      <c r="LRB19" s="200" t="s">
        <v>10069</v>
      </c>
      <c r="LRC19" s="200" t="s">
        <v>10070</v>
      </c>
      <c r="LRD19" s="200" t="s">
        <v>10071</v>
      </c>
      <c r="LRE19" s="200" t="s">
        <v>10072</v>
      </c>
      <c r="LRF19" s="200" t="s">
        <v>10073</v>
      </c>
      <c r="LRG19" s="200" t="s">
        <v>10074</v>
      </c>
      <c r="LRH19" s="200" t="s">
        <v>10075</v>
      </c>
      <c r="LRI19" s="200" t="s">
        <v>10076</v>
      </c>
      <c r="LRJ19" s="200" t="s">
        <v>10077</v>
      </c>
      <c r="LRK19" s="200" t="s">
        <v>10078</v>
      </c>
      <c r="LRL19" s="200" t="s">
        <v>10079</v>
      </c>
      <c r="LRM19" s="200" t="s">
        <v>10080</v>
      </c>
      <c r="LRN19" s="200" t="s">
        <v>10081</v>
      </c>
      <c r="LRO19" s="200" t="s">
        <v>10082</v>
      </c>
      <c r="LRP19" s="200" t="s">
        <v>10083</v>
      </c>
      <c r="LRQ19" s="200" t="s">
        <v>10084</v>
      </c>
      <c r="LRR19" s="200" t="s">
        <v>10085</v>
      </c>
      <c r="LRS19" s="200" t="s">
        <v>10086</v>
      </c>
      <c r="LRT19" s="200" t="s">
        <v>10087</v>
      </c>
      <c r="LRU19" s="200" t="s">
        <v>10088</v>
      </c>
      <c r="LRV19" s="200" t="s">
        <v>10089</v>
      </c>
      <c r="LRW19" s="200" t="s">
        <v>10090</v>
      </c>
      <c r="LRX19" s="200" t="s">
        <v>10091</v>
      </c>
      <c r="LRY19" s="200" t="s">
        <v>10092</v>
      </c>
      <c r="LRZ19" s="200" t="s">
        <v>10093</v>
      </c>
      <c r="LSA19" s="200" t="s">
        <v>10094</v>
      </c>
      <c r="LSB19" s="200" t="s">
        <v>10095</v>
      </c>
      <c r="LSC19" s="200" t="s">
        <v>10096</v>
      </c>
      <c r="LSD19" s="200" t="s">
        <v>10097</v>
      </c>
      <c r="LSE19" s="200" t="s">
        <v>10098</v>
      </c>
      <c r="LSF19" s="200" t="s">
        <v>10099</v>
      </c>
      <c r="LSG19" s="200" t="s">
        <v>10100</v>
      </c>
      <c r="LSH19" s="200" t="s">
        <v>10101</v>
      </c>
      <c r="LSI19" s="200" t="s">
        <v>10102</v>
      </c>
      <c r="LSJ19" s="200" t="s">
        <v>10103</v>
      </c>
      <c r="LSK19" s="200" t="s">
        <v>10104</v>
      </c>
      <c r="LSL19" s="200" t="s">
        <v>10105</v>
      </c>
      <c r="LSM19" s="200" t="s">
        <v>10106</v>
      </c>
      <c r="LSN19" s="200" t="s">
        <v>10107</v>
      </c>
      <c r="LSO19" s="200" t="s">
        <v>10108</v>
      </c>
      <c r="LSP19" s="200" t="s">
        <v>10109</v>
      </c>
      <c r="LSQ19" s="200" t="s">
        <v>10110</v>
      </c>
      <c r="LSR19" s="200" t="s">
        <v>10111</v>
      </c>
      <c r="LSS19" s="200" t="s">
        <v>10112</v>
      </c>
      <c r="LST19" s="200" t="s">
        <v>10113</v>
      </c>
      <c r="LSU19" s="200" t="s">
        <v>10114</v>
      </c>
      <c r="LSV19" s="200" t="s">
        <v>10115</v>
      </c>
      <c r="LSW19" s="200" t="s">
        <v>10116</v>
      </c>
      <c r="LSX19" s="200" t="s">
        <v>10117</v>
      </c>
      <c r="LSY19" s="200" t="s">
        <v>10118</v>
      </c>
      <c r="LSZ19" s="200" t="s">
        <v>10119</v>
      </c>
      <c r="LTA19" s="200" t="s">
        <v>10120</v>
      </c>
      <c r="LTB19" s="200" t="s">
        <v>10121</v>
      </c>
      <c r="LTC19" s="200" t="s">
        <v>10122</v>
      </c>
      <c r="LTD19" s="200" t="s">
        <v>10123</v>
      </c>
      <c r="LTE19" s="200" t="s">
        <v>10124</v>
      </c>
      <c r="LTF19" s="200" t="s">
        <v>10125</v>
      </c>
      <c r="LTG19" s="200" t="s">
        <v>10126</v>
      </c>
      <c r="LTH19" s="200" t="s">
        <v>10127</v>
      </c>
      <c r="LTI19" s="200" t="s">
        <v>10128</v>
      </c>
      <c r="LTJ19" s="200" t="s">
        <v>10129</v>
      </c>
      <c r="LTK19" s="200" t="s">
        <v>10130</v>
      </c>
      <c r="LTL19" s="200" t="s">
        <v>10131</v>
      </c>
      <c r="LTM19" s="200" t="s">
        <v>10132</v>
      </c>
      <c r="LTN19" s="200" t="s">
        <v>10133</v>
      </c>
      <c r="LTO19" s="200" t="s">
        <v>10134</v>
      </c>
      <c r="LTP19" s="200" t="s">
        <v>10135</v>
      </c>
      <c r="LTQ19" s="200" t="s">
        <v>10136</v>
      </c>
      <c r="LTR19" s="200" t="s">
        <v>10137</v>
      </c>
      <c r="LTS19" s="200" t="s">
        <v>10138</v>
      </c>
      <c r="LTT19" s="200" t="s">
        <v>10139</v>
      </c>
      <c r="LTU19" s="200" t="s">
        <v>10140</v>
      </c>
      <c r="LTV19" s="200" t="s">
        <v>10141</v>
      </c>
      <c r="LTW19" s="200" t="s">
        <v>10142</v>
      </c>
      <c r="LTX19" s="200" t="s">
        <v>10143</v>
      </c>
      <c r="LTY19" s="200" t="s">
        <v>10144</v>
      </c>
      <c r="LTZ19" s="200" t="s">
        <v>10145</v>
      </c>
      <c r="LUA19" s="200" t="s">
        <v>10146</v>
      </c>
      <c r="LUB19" s="200" t="s">
        <v>10147</v>
      </c>
      <c r="LUC19" s="200" t="s">
        <v>10148</v>
      </c>
      <c r="LUD19" s="200" t="s">
        <v>10149</v>
      </c>
      <c r="LUE19" s="200" t="s">
        <v>10150</v>
      </c>
      <c r="LUF19" s="200" t="s">
        <v>10151</v>
      </c>
      <c r="LUG19" s="200" t="s">
        <v>10152</v>
      </c>
      <c r="LUH19" s="200" t="s">
        <v>10153</v>
      </c>
      <c r="LUI19" s="200" t="s">
        <v>10154</v>
      </c>
      <c r="LUJ19" s="200" t="s">
        <v>10155</v>
      </c>
      <c r="LUK19" s="200" t="s">
        <v>10156</v>
      </c>
      <c r="LUL19" s="200" t="s">
        <v>10157</v>
      </c>
      <c r="LUM19" s="200" t="s">
        <v>10158</v>
      </c>
      <c r="LUN19" s="200" t="s">
        <v>10159</v>
      </c>
      <c r="LUO19" s="200" t="s">
        <v>10160</v>
      </c>
      <c r="LUP19" s="200" t="s">
        <v>10161</v>
      </c>
      <c r="LUQ19" s="200" t="s">
        <v>10162</v>
      </c>
      <c r="LUR19" s="200" t="s">
        <v>10163</v>
      </c>
      <c r="LUS19" s="200" t="s">
        <v>10164</v>
      </c>
      <c r="LUT19" s="200" t="s">
        <v>10165</v>
      </c>
      <c r="LUU19" s="200" t="s">
        <v>10166</v>
      </c>
      <c r="LUV19" s="200" t="s">
        <v>10167</v>
      </c>
      <c r="LUW19" s="200" t="s">
        <v>10168</v>
      </c>
      <c r="LUX19" s="200" t="s">
        <v>10169</v>
      </c>
      <c r="LUY19" s="200" t="s">
        <v>10170</v>
      </c>
      <c r="LUZ19" s="200" t="s">
        <v>10171</v>
      </c>
      <c r="LVA19" s="200" t="s">
        <v>10172</v>
      </c>
      <c r="LVB19" s="200" t="s">
        <v>10173</v>
      </c>
      <c r="LVC19" s="200" t="s">
        <v>10174</v>
      </c>
      <c r="LVD19" s="200" t="s">
        <v>10175</v>
      </c>
      <c r="LVE19" s="200" t="s">
        <v>10176</v>
      </c>
      <c r="LVF19" s="200" t="s">
        <v>10177</v>
      </c>
      <c r="LVG19" s="200" t="s">
        <v>10178</v>
      </c>
      <c r="LVH19" s="200" t="s">
        <v>10179</v>
      </c>
      <c r="LVI19" s="200" t="s">
        <v>10180</v>
      </c>
      <c r="LVJ19" s="200" t="s">
        <v>10181</v>
      </c>
      <c r="LVK19" s="200" t="s">
        <v>10182</v>
      </c>
      <c r="LVL19" s="200" t="s">
        <v>10183</v>
      </c>
      <c r="LVM19" s="200" t="s">
        <v>10184</v>
      </c>
      <c r="LVN19" s="200" t="s">
        <v>10185</v>
      </c>
      <c r="LVO19" s="200" t="s">
        <v>10186</v>
      </c>
      <c r="LVP19" s="200" t="s">
        <v>10187</v>
      </c>
      <c r="LVQ19" s="200" t="s">
        <v>10188</v>
      </c>
      <c r="LVR19" s="200" t="s">
        <v>10189</v>
      </c>
      <c r="LVS19" s="200" t="s">
        <v>10190</v>
      </c>
      <c r="LVT19" s="200" t="s">
        <v>10191</v>
      </c>
      <c r="LVU19" s="200" t="s">
        <v>10192</v>
      </c>
      <c r="LVV19" s="200" t="s">
        <v>10193</v>
      </c>
      <c r="LVW19" s="200" t="s">
        <v>10194</v>
      </c>
      <c r="LVX19" s="200" t="s">
        <v>10195</v>
      </c>
      <c r="LVY19" s="200" t="s">
        <v>10196</v>
      </c>
      <c r="LVZ19" s="200" t="s">
        <v>10197</v>
      </c>
      <c r="LWA19" s="200" t="s">
        <v>10198</v>
      </c>
      <c r="LWB19" s="200" t="s">
        <v>10199</v>
      </c>
      <c r="LWC19" s="200" t="s">
        <v>10200</v>
      </c>
      <c r="LWD19" s="200" t="s">
        <v>10201</v>
      </c>
      <c r="LWE19" s="200" t="s">
        <v>10202</v>
      </c>
      <c r="LWF19" s="200" t="s">
        <v>10203</v>
      </c>
      <c r="LWG19" s="200" t="s">
        <v>10204</v>
      </c>
      <c r="LWH19" s="200" t="s">
        <v>10205</v>
      </c>
      <c r="LWI19" s="200" t="s">
        <v>10206</v>
      </c>
      <c r="LWJ19" s="200" t="s">
        <v>10207</v>
      </c>
      <c r="LWK19" s="200" t="s">
        <v>10208</v>
      </c>
      <c r="LWL19" s="200" t="s">
        <v>10209</v>
      </c>
      <c r="LWM19" s="200" t="s">
        <v>10210</v>
      </c>
      <c r="LWN19" s="200" t="s">
        <v>10211</v>
      </c>
      <c r="LWO19" s="200" t="s">
        <v>10212</v>
      </c>
      <c r="LWP19" s="200" t="s">
        <v>10213</v>
      </c>
      <c r="LWQ19" s="200" t="s">
        <v>10214</v>
      </c>
      <c r="LWR19" s="200" t="s">
        <v>10215</v>
      </c>
      <c r="LWS19" s="200" t="s">
        <v>10216</v>
      </c>
      <c r="LWT19" s="200" t="s">
        <v>10217</v>
      </c>
      <c r="LWU19" s="200" t="s">
        <v>10218</v>
      </c>
      <c r="LWV19" s="200" t="s">
        <v>10219</v>
      </c>
      <c r="LWW19" s="200" t="s">
        <v>10220</v>
      </c>
      <c r="LWX19" s="200" t="s">
        <v>10221</v>
      </c>
      <c r="LWY19" s="200" t="s">
        <v>10222</v>
      </c>
      <c r="LWZ19" s="200" t="s">
        <v>10223</v>
      </c>
      <c r="LXA19" s="200" t="s">
        <v>10224</v>
      </c>
      <c r="LXB19" s="200" t="s">
        <v>10225</v>
      </c>
      <c r="LXC19" s="200" t="s">
        <v>10226</v>
      </c>
      <c r="LXD19" s="200" t="s">
        <v>10227</v>
      </c>
      <c r="LXE19" s="200" t="s">
        <v>10228</v>
      </c>
      <c r="LXF19" s="200" t="s">
        <v>10229</v>
      </c>
      <c r="LXG19" s="200" t="s">
        <v>10230</v>
      </c>
      <c r="LXH19" s="200" t="s">
        <v>10231</v>
      </c>
      <c r="LXI19" s="200" t="s">
        <v>10232</v>
      </c>
      <c r="LXJ19" s="200" t="s">
        <v>10233</v>
      </c>
      <c r="LXK19" s="200" t="s">
        <v>10234</v>
      </c>
      <c r="LXL19" s="200" t="s">
        <v>10235</v>
      </c>
      <c r="LXM19" s="200" t="s">
        <v>10236</v>
      </c>
      <c r="LXN19" s="200" t="s">
        <v>10237</v>
      </c>
      <c r="LXO19" s="200" t="s">
        <v>10238</v>
      </c>
      <c r="LXP19" s="200" t="s">
        <v>10239</v>
      </c>
      <c r="LXQ19" s="200" t="s">
        <v>10240</v>
      </c>
      <c r="LXR19" s="200" t="s">
        <v>10241</v>
      </c>
      <c r="LXS19" s="200" t="s">
        <v>10242</v>
      </c>
      <c r="LXT19" s="200" t="s">
        <v>10243</v>
      </c>
      <c r="LXU19" s="200" t="s">
        <v>10244</v>
      </c>
      <c r="LXV19" s="200" t="s">
        <v>10245</v>
      </c>
      <c r="LXW19" s="200" t="s">
        <v>10246</v>
      </c>
      <c r="LXX19" s="200" t="s">
        <v>10247</v>
      </c>
      <c r="LXY19" s="200" t="s">
        <v>10248</v>
      </c>
      <c r="LXZ19" s="200" t="s">
        <v>10249</v>
      </c>
      <c r="LYA19" s="200" t="s">
        <v>10250</v>
      </c>
      <c r="LYB19" s="200" t="s">
        <v>10251</v>
      </c>
      <c r="LYC19" s="200" t="s">
        <v>10252</v>
      </c>
      <c r="LYD19" s="200" t="s">
        <v>10253</v>
      </c>
      <c r="LYE19" s="200" t="s">
        <v>10254</v>
      </c>
      <c r="LYF19" s="200" t="s">
        <v>10255</v>
      </c>
      <c r="LYG19" s="200" t="s">
        <v>10256</v>
      </c>
      <c r="LYH19" s="200" t="s">
        <v>10257</v>
      </c>
      <c r="LYI19" s="200" t="s">
        <v>10258</v>
      </c>
      <c r="LYJ19" s="200" t="s">
        <v>10259</v>
      </c>
      <c r="LYK19" s="200" t="s">
        <v>10260</v>
      </c>
      <c r="LYL19" s="200" t="s">
        <v>10261</v>
      </c>
      <c r="LYM19" s="200" t="s">
        <v>10262</v>
      </c>
      <c r="LYN19" s="200" t="s">
        <v>10263</v>
      </c>
      <c r="LYO19" s="200" t="s">
        <v>10264</v>
      </c>
      <c r="LYP19" s="200" t="s">
        <v>10265</v>
      </c>
      <c r="LYQ19" s="200" t="s">
        <v>10266</v>
      </c>
      <c r="LYR19" s="200" t="s">
        <v>10267</v>
      </c>
      <c r="LYS19" s="200" t="s">
        <v>10268</v>
      </c>
      <c r="LYT19" s="200" t="s">
        <v>10269</v>
      </c>
      <c r="LYU19" s="200" t="s">
        <v>10270</v>
      </c>
      <c r="LYV19" s="200" t="s">
        <v>10271</v>
      </c>
      <c r="LYW19" s="200" t="s">
        <v>10272</v>
      </c>
      <c r="LYX19" s="200" t="s">
        <v>10273</v>
      </c>
      <c r="LYY19" s="200" t="s">
        <v>10274</v>
      </c>
      <c r="LYZ19" s="200" t="s">
        <v>10275</v>
      </c>
      <c r="LZA19" s="200" t="s">
        <v>10276</v>
      </c>
      <c r="LZB19" s="200" t="s">
        <v>10277</v>
      </c>
      <c r="LZC19" s="200" t="s">
        <v>10278</v>
      </c>
      <c r="LZD19" s="200" t="s">
        <v>10279</v>
      </c>
      <c r="LZE19" s="200" t="s">
        <v>10280</v>
      </c>
      <c r="LZF19" s="200" t="s">
        <v>10281</v>
      </c>
      <c r="LZG19" s="200" t="s">
        <v>10282</v>
      </c>
      <c r="LZH19" s="200" t="s">
        <v>10283</v>
      </c>
      <c r="LZI19" s="200" t="s">
        <v>10284</v>
      </c>
      <c r="LZJ19" s="200" t="s">
        <v>10285</v>
      </c>
      <c r="LZK19" s="200" t="s">
        <v>10286</v>
      </c>
      <c r="LZL19" s="200" t="s">
        <v>10287</v>
      </c>
      <c r="LZM19" s="200" t="s">
        <v>10288</v>
      </c>
      <c r="LZN19" s="200" t="s">
        <v>10289</v>
      </c>
      <c r="LZO19" s="200" t="s">
        <v>10290</v>
      </c>
      <c r="LZP19" s="200" t="s">
        <v>10291</v>
      </c>
      <c r="LZQ19" s="200" t="s">
        <v>10292</v>
      </c>
      <c r="LZR19" s="200" t="s">
        <v>10293</v>
      </c>
      <c r="LZS19" s="200" t="s">
        <v>10294</v>
      </c>
      <c r="LZT19" s="200" t="s">
        <v>10295</v>
      </c>
      <c r="LZU19" s="200" t="s">
        <v>10296</v>
      </c>
      <c r="LZV19" s="200" t="s">
        <v>10297</v>
      </c>
      <c r="LZW19" s="200" t="s">
        <v>10298</v>
      </c>
      <c r="LZX19" s="200" t="s">
        <v>10299</v>
      </c>
      <c r="LZY19" s="200" t="s">
        <v>10300</v>
      </c>
      <c r="LZZ19" s="200" t="s">
        <v>10301</v>
      </c>
      <c r="MAA19" s="200" t="s">
        <v>10302</v>
      </c>
      <c r="MAB19" s="200" t="s">
        <v>10303</v>
      </c>
      <c r="MAC19" s="200" t="s">
        <v>10304</v>
      </c>
      <c r="MAD19" s="200" t="s">
        <v>10305</v>
      </c>
      <c r="MAE19" s="200" t="s">
        <v>10306</v>
      </c>
      <c r="MAF19" s="200" t="s">
        <v>10307</v>
      </c>
      <c r="MAG19" s="200" t="s">
        <v>10308</v>
      </c>
      <c r="MAH19" s="200" t="s">
        <v>10309</v>
      </c>
      <c r="MAI19" s="200" t="s">
        <v>10310</v>
      </c>
      <c r="MAJ19" s="200" t="s">
        <v>10311</v>
      </c>
      <c r="MAK19" s="200" t="s">
        <v>10312</v>
      </c>
      <c r="MAL19" s="200" t="s">
        <v>10313</v>
      </c>
      <c r="MAM19" s="200" t="s">
        <v>10314</v>
      </c>
      <c r="MAN19" s="200" t="s">
        <v>10315</v>
      </c>
      <c r="MAO19" s="200" t="s">
        <v>10316</v>
      </c>
      <c r="MAP19" s="200" t="s">
        <v>10317</v>
      </c>
      <c r="MAQ19" s="200" t="s">
        <v>10318</v>
      </c>
      <c r="MAR19" s="200" t="s">
        <v>10319</v>
      </c>
      <c r="MAS19" s="200" t="s">
        <v>10320</v>
      </c>
      <c r="MAT19" s="200" t="s">
        <v>10321</v>
      </c>
      <c r="MAU19" s="200" t="s">
        <v>10322</v>
      </c>
      <c r="MAV19" s="200" t="s">
        <v>10323</v>
      </c>
      <c r="MAW19" s="200" t="s">
        <v>10324</v>
      </c>
      <c r="MAX19" s="200" t="s">
        <v>10325</v>
      </c>
      <c r="MAY19" s="200" t="s">
        <v>10326</v>
      </c>
      <c r="MAZ19" s="200" t="s">
        <v>10327</v>
      </c>
      <c r="MBA19" s="200" t="s">
        <v>10328</v>
      </c>
      <c r="MBB19" s="200" t="s">
        <v>10329</v>
      </c>
      <c r="MBC19" s="200" t="s">
        <v>10330</v>
      </c>
      <c r="MBD19" s="200" t="s">
        <v>10331</v>
      </c>
      <c r="MBE19" s="200" t="s">
        <v>10332</v>
      </c>
      <c r="MBF19" s="200" t="s">
        <v>10333</v>
      </c>
      <c r="MBG19" s="200" t="s">
        <v>10334</v>
      </c>
      <c r="MBH19" s="200" t="s">
        <v>10335</v>
      </c>
      <c r="MBI19" s="200" t="s">
        <v>10336</v>
      </c>
      <c r="MBJ19" s="200" t="s">
        <v>10337</v>
      </c>
      <c r="MBK19" s="200" t="s">
        <v>10338</v>
      </c>
      <c r="MBL19" s="200" t="s">
        <v>10339</v>
      </c>
      <c r="MBM19" s="200" t="s">
        <v>10340</v>
      </c>
      <c r="MBN19" s="200" t="s">
        <v>10341</v>
      </c>
      <c r="MBO19" s="200" t="s">
        <v>10342</v>
      </c>
      <c r="MBP19" s="200" t="s">
        <v>10343</v>
      </c>
      <c r="MBQ19" s="200" t="s">
        <v>10344</v>
      </c>
      <c r="MBR19" s="200" t="s">
        <v>10345</v>
      </c>
      <c r="MBS19" s="200" t="s">
        <v>10346</v>
      </c>
      <c r="MBT19" s="200" t="s">
        <v>10347</v>
      </c>
      <c r="MBU19" s="200" t="s">
        <v>10348</v>
      </c>
      <c r="MBV19" s="200" t="s">
        <v>10349</v>
      </c>
      <c r="MBW19" s="200" t="s">
        <v>10350</v>
      </c>
      <c r="MBX19" s="200" t="s">
        <v>10351</v>
      </c>
      <c r="MBY19" s="200" t="s">
        <v>10352</v>
      </c>
      <c r="MBZ19" s="200" t="s">
        <v>10353</v>
      </c>
      <c r="MCA19" s="200" t="s">
        <v>10354</v>
      </c>
      <c r="MCB19" s="200" t="s">
        <v>10355</v>
      </c>
      <c r="MCC19" s="200" t="s">
        <v>10356</v>
      </c>
      <c r="MCD19" s="200" t="s">
        <v>10357</v>
      </c>
      <c r="MCE19" s="200" t="s">
        <v>10358</v>
      </c>
      <c r="MCF19" s="200" t="s">
        <v>10359</v>
      </c>
      <c r="MCG19" s="200" t="s">
        <v>10360</v>
      </c>
      <c r="MCH19" s="200" t="s">
        <v>10361</v>
      </c>
      <c r="MCI19" s="200" t="s">
        <v>10362</v>
      </c>
      <c r="MCJ19" s="200" t="s">
        <v>10363</v>
      </c>
      <c r="MCK19" s="200" t="s">
        <v>10364</v>
      </c>
      <c r="MCL19" s="200" t="s">
        <v>10365</v>
      </c>
      <c r="MCM19" s="200" t="s">
        <v>10366</v>
      </c>
      <c r="MCN19" s="200" t="s">
        <v>10367</v>
      </c>
      <c r="MCO19" s="200" t="s">
        <v>10368</v>
      </c>
      <c r="MCP19" s="200" t="s">
        <v>10369</v>
      </c>
      <c r="MCQ19" s="200" t="s">
        <v>10370</v>
      </c>
      <c r="MCR19" s="200" t="s">
        <v>10371</v>
      </c>
      <c r="MCS19" s="200" t="s">
        <v>10372</v>
      </c>
      <c r="MCT19" s="200" t="s">
        <v>10373</v>
      </c>
      <c r="MCU19" s="200" t="s">
        <v>10374</v>
      </c>
      <c r="MCV19" s="200" t="s">
        <v>10375</v>
      </c>
      <c r="MCW19" s="200" t="s">
        <v>10376</v>
      </c>
      <c r="MCX19" s="200" t="s">
        <v>10377</v>
      </c>
      <c r="MCY19" s="200" t="s">
        <v>10378</v>
      </c>
      <c r="MCZ19" s="200" t="s">
        <v>10379</v>
      </c>
      <c r="MDA19" s="200" t="s">
        <v>10380</v>
      </c>
      <c r="MDB19" s="200" t="s">
        <v>10381</v>
      </c>
      <c r="MDC19" s="200" t="s">
        <v>10382</v>
      </c>
      <c r="MDD19" s="200" t="s">
        <v>10383</v>
      </c>
      <c r="MDE19" s="200" t="s">
        <v>10384</v>
      </c>
      <c r="MDF19" s="200" t="s">
        <v>10385</v>
      </c>
      <c r="MDG19" s="200" t="s">
        <v>10386</v>
      </c>
      <c r="MDH19" s="200" t="s">
        <v>10387</v>
      </c>
      <c r="MDI19" s="200" t="s">
        <v>10388</v>
      </c>
      <c r="MDJ19" s="200" t="s">
        <v>10389</v>
      </c>
      <c r="MDK19" s="200" t="s">
        <v>10390</v>
      </c>
      <c r="MDL19" s="200" t="s">
        <v>10391</v>
      </c>
      <c r="MDM19" s="200" t="s">
        <v>10392</v>
      </c>
      <c r="MDN19" s="200" t="s">
        <v>10393</v>
      </c>
      <c r="MDO19" s="200" t="s">
        <v>10394</v>
      </c>
      <c r="MDP19" s="200" t="s">
        <v>10395</v>
      </c>
      <c r="MDQ19" s="200" t="s">
        <v>10396</v>
      </c>
      <c r="MDR19" s="200" t="s">
        <v>10397</v>
      </c>
      <c r="MDS19" s="200" t="s">
        <v>10398</v>
      </c>
      <c r="MDT19" s="200" t="s">
        <v>10399</v>
      </c>
      <c r="MDU19" s="200" t="s">
        <v>10400</v>
      </c>
      <c r="MDV19" s="200" t="s">
        <v>10401</v>
      </c>
      <c r="MDW19" s="200" t="s">
        <v>10402</v>
      </c>
      <c r="MDX19" s="200" t="s">
        <v>10403</v>
      </c>
      <c r="MDY19" s="200" t="s">
        <v>10404</v>
      </c>
      <c r="MDZ19" s="200" t="s">
        <v>10405</v>
      </c>
      <c r="MEA19" s="200" t="s">
        <v>10406</v>
      </c>
      <c r="MEB19" s="200" t="s">
        <v>10407</v>
      </c>
      <c r="MEC19" s="200" t="s">
        <v>10408</v>
      </c>
      <c r="MED19" s="200" t="s">
        <v>10409</v>
      </c>
      <c r="MEE19" s="200" t="s">
        <v>10410</v>
      </c>
      <c r="MEF19" s="200" t="s">
        <v>10411</v>
      </c>
      <c r="MEG19" s="200" t="s">
        <v>10412</v>
      </c>
      <c r="MEH19" s="200" t="s">
        <v>10413</v>
      </c>
      <c r="MEI19" s="200" t="s">
        <v>10414</v>
      </c>
      <c r="MEJ19" s="200" t="s">
        <v>10415</v>
      </c>
      <c r="MEK19" s="200" t="s">
        <v>10416</v>
      </c>
      <c r="MEL19" s="200" t="s">
        <v>10417</v>
      </c>
      <c r="MEM19" s="200" t="s">
        <v>10418</v>
      </c>
      <c r="MEN19" s="200" t="s">
        <v>10419</v>
      </c>
      <c r="MEO19" s="200" t="s">
        <v>10420</v>
      </c>
      <c r="MEP19" s="200" t="s">
        <v>10421</v>
      </c>
      <c r="MEQ19" s="200" t="s">
        <v>10422</v>
      </c>
      <c r="MER19" s="200" t="s">
        <v>10423</v>
      </c>
      <c r="MES19" s="200" t="s">
        <v>10424</v>
      </c>
      <c r="MET19" s="200" t="s">
        <v>10425</v>
      </c>
      <c r="MEU19" s="200" t="s">
        <v>10426</v>
      </c>
      <c r="MEV19" s="200" t="s">
        <v>10427</v>
      </c>
      <c r="MEW19" s="200" t="s">
        <v>10428</v>
      </c>
      <c r="MEX19" s="200" t="s">
        <v>10429</v>
      </c>
      <c r="MEY19" s="200" t="s">
        <v>10430</v>
      </c>
      <c r="MEZ19" s="200" t="s">
        <v>10431</v>
      </c>
      <c r="MFA19" s="200" t="s">
        <v>10432</v>
      </c>
      <c r="MFB19" s="200" t="s">
        <v>10433</v>
      </c>
      <c r="MFC19" s="200" t="s">
        <v>10434</v>
      </c>
      <c r="MFD19" s="200" t="s">
        <v>10435</v>
      </c>
      <c r="MFE19" s="200" t="s">
        <v>10436</v>
      </c>
      <c r="MFF19" s="200" t="s">
        <v>10437</v>
      </c>
      <c r="MFG19" s="200" t="s">
        <v>10438</v>
      </c>
      <c r="MFH19" s="200" t="s">
        <v>10439</v>
      </c>
      <c r="MFI19" s="200" t="s">
        <v>10440</v>
      </c>
      <c r="MFJ19" s="200" t="s">
        <v>10441</v>
      </c>
      <c r="MFK19" s="200" t="s">
        <v>10442</v>
      </c>
      <c r="MFL19" s="200" t="s">
        <v>10443</v>
      </c>
      <c r="MFM19" s="200" t="s">
        <v>10444</v>
      </c>
      <c r="MFN19" s="200" t="s">
        <v>10445</v>
      </c>
      <c r="MFO19" s="200" t="s">
        <v>10446</v>
      </c>
      <c r="MFP19" s="200" t="s">
        <v>10447</v>
      </c>
      <c r="MFQ19" s="200" t="s">
        <v>10448</v>
      </c>
      <c r="MFR19" s="200" t="s">
        <v>10449</v>
      </c>
      <c r="MFS19" s="200" t="s">
        <v>10450</v>
      </c>
      <c r="MFT19" s="200" t="s">
        <v>10451</v>
      </c>
      <c r="MFU19" s="200" t="s">
        <v>10452</v>
      </c>
      <c r="MFV19" s="200" t="s">
        <v>10453</v>
      </c>
      <c r="MFW19" s="200" t="s">
        <v>10454</v>
      </c>
      <c r="MFX19" s="200" t="s">
        <v>10455</v>
      </c>
      <c r="MFY19" s="200" t="s">
        <v>10456</v>
      </c>
      <c r="MFZ19" s="200" t="s">
        <v>10457</v>
      </c>
      <c r="MGA19" s="200" t="s">
        <v>10458</v>
      </c>
      <c r="MGB19" s="200" t="s">
        <v>10459</v>
      </c>
      <c r="MGC19" s="200" t="s">
        <v>10460</v>
      </c>
      <c r="MGD19" s="200" t="s">
        <v>10461</v>
      </c>
      <c r="MGE19" s="200" t="s">
        <v>10462</v>
      </c>
      <c r="MGF19" s="200" t="s">
        <v>10463</v>
      </c>
      <c r="MGG19" s="200" t="s">
        <v>10464</v>
      </c>
      <c r="MGH19" s="200" t="s">
        <v>10465</v>
      </c>
      <c r="MGI19" s="200" t="s">
        <v>10466</v>
      </c>
      <c r="MGJ19" s="200" t="s">
        <v>10467</v>
      </c>
      <c r="MGK19" s="200" t="s">
        <v>10468</v>
      </c>
      <c r="MGL19" s="200" t="s">
        <v>10469</v>
      </c>
      <c r="MGM19" s="200" t="s">
        <v>10470</v>
      </c>
      <c r="MGN19" s="200" t="s">
        <v>10471</v>
      </c>
      <c r="MGO19" s="200" t="s">
        <v>10472</v>
      </c>
      <c r="MGP19" s="200" t="s">
        <v>10473</v>
      </c>
      <c r="MGQ19" s="200" t="s">
        <v>10474</v>
      </c>
      <c r="MGR19" s="200" t="s">
        <v>10475</v>
      </c>
      <c r="MGS19" s="200" t="s">
        <v>10476</v>
      </c>
      <c r="MGT19" s="200" t="s">
        <v>10477</v>
      </c>
      <c r="MGU19" s="200" t="s">
        <v>10478</v>
      </c>
      <c r="MGV19" s="200" t="s">
        <v>10479</v>
      </c>
      <c r="MGW19" s="200" t="s">
        <v>10480</v>
      </c>
      <c r="MGX19" s="200" t="s">
        <v>10481</v>
      </c>
      <c r="MGY19" s="200" t="s">
        <v>10482</v>
      </c>
      <c r="MGZ19" s="200" t="s">
        <v>10483</v>
      </c>
      <c r="MHA19" s="200" t="s">
        <v>10484</v>
      </c>
      <c r="MHB19" s="200" t="s">
        <v>10485</v>
      </c>
      <c r="MHC19" s="200" t="s">
        <v>10486</v>
      </c>
      <c r="MHD19" s="200" t="s">
        <v>10487</v>
      </c>
      <c r="MHE19" s="200" t="s">
        <v>10488</v>
      </c>
      <c r="MHF19" s="200" t="s">
        <v>10489</v>
      </c>
      <c r="MHG19" s="200" t="s">
        <v>10490</v>
      </c>
      <c r="MHH19" s="200" t="s">
        <v>10491</v>
      </c>
      <c r="MHI19" s="200" t="s">
        <v>10492</v>
      </c>
      <c r="MHJ19" s="200" t="s">
        <v>10493</v>
      </c>
      <c r="MHK19" s="200" t="s">
        <v>10494</v>
      </c>
      <c r="MHL19" s="200" t="s">
        <v>10495</v>
      </c>
      <c r="MHM19" s="200" t="s">
        <v>10496</v>
      </c>
      <c r="MHN19" s="200" t="s">
        <v>10497</v>
      </c>
      <c r="MHO19" s="200" t="s">
        <v>10498</v>
      </c>
      <c r="MHP19" s="200" t="s">
        <v>10499</v>
      </c>
      <c r="MHQ19" s="200" t="s">
        <v>10500</v>
      </c>
      <c r="MHR19" s="200" t="s">
        <v>10501</v>
      </c>
      <c r="MHS19" s="200" t="s">
        <v>10502</v>
      </c>
      <c r="MHT19" s="200" t="s">
        <v>10503</v>
      </c>
      <c r="MHU19" s="200" t="s">
        <v>10504</v>
      </c>
      <c r="MHV19" s="200" t="s">
        <v>10505</v>
      </c>
      <c r="MHW19" s="200" t="s">
        <v>10506</v>
      </c>
      <c r="MHX19" s="200" t="s">
        <v>10507</v>
      </c>
      <c r="MHY19" s="200" t="s">
        <v>10508</v>
      </c>
      <c r="MHZ19" s="200" t="s">
        <v>10509</v>
      </c>
      <c r="MIA19" s="200" t="s">
        <v>10510</v>
      </c>
      <c r="MIB19" s="200" t="s">
        <v>10511</v>
      </c>
      <c r="MIC19" s="200" t="s">
        <v>10512</v>
      </c>
      <c r="MID19" s="200" t="s">
        <v>10513</v>
      </c>
      <c r="MIE19" s="200" t="s">
        <v>10514</v>
      </c>
      <c r="MIF19" s="200" t="s">
        <v>10515</v>
      </c>
      <c r="MIG19" s="200" t="s">
        <v>10516</v>
      </c>
      <c r="MIH19" s="200" t="s">
        <v>10517</v>
      </c>
      <c r="MII19" s="200" t="s">
        <v>10518</v>
      </c>
      <c r="MIJ19" s="200" t="s">
        <v>10519</v>
      </c>
      <c r="MIK19" s="200" t="s">
        <v>10520</v>
      </c>
      <c r="MIL19" s="200" t="s">
        <v>10521</v>
      </c>
      <c r="MIM19" s="200" t="s">
        <v>10522</v>
      </c>
      <c r="MIN19" s="200" t="s">
        <v>10523</v>
      </c>
      <c r="MIO19" s="200" t="s">
        <v>10524</v>
      </c>
      <c r="MIP19" s="200" t="s">
        <v>10525</v>
      </c>
      <c r="MIQ19" s="200" t="s">
        <v>10526</v>
      </c>
      <c r="MIR19" s="200" t="s">
        <v>10527</v>
      </c>
      <c r="MIS19" s="200" t="s">
        <v>10528</v>
      </c>
      <c r="MIT19" s="200" t="s">
        <v>10529</v>
      </c>
      <c r="MIU19" s="200" t="s">
        <v>10530</v>
      </c>
      <c r="MIV19" s="200" t="s">
        <v>10531</v>
      </c>
      <c r="MIW19" s="200" t="s">
        <v>10532</v>
      </c>
      <c r="MIX19" s="200" t="s">
        <v>10533</v>
      </c>
      <c r="MIY19" s="200" t="s">
        <v>10534</v>
      </c>
      <c r="MIZ19" s="200" t="s">
        <v>10535</v>
      </c>
      <c r="MJA19" s="200" t="s">
        <v>10536</v>
      </c>
      <c r="MJB19" s="200" t="s">
        <v>10537</v>
      </c>
      <c r="MJC19" s="200" t="s">
        <v>10538</v>
      </c>
      <c r="MJD19" s="200" t="s">
        <v>10539</v>
      </c>
      <c r="MJE19" s="200" t="s">
        <v>10540</v>
      </c>
      <c r="MJF19" s="200" t="s">
        <v>10541</v>
      </c>
      <c r="MJG19" s="200" t="s">
        <v>10542</v>
      </c>
      <c r="MJH19" s="200" t="s">
        <v>10543</v>
      </c>
      <c r="MJI19" s="200" t="s">
        <v>10544</v>
      </c>
      <c r="MJJ19" s="200" t="s">
        <v>10545</v>
      </c>
      <c r="MJK19" s="200" t="s">
        <v>10546</v>
      </c>
      <c r="MJL19" s="200" t="s">
        <v>10547</v>
      </c>
      <c r="MJM19" s="200" t="s">
        <v>10548</v>
      </c>
      <c r="MJN19" s="200" t="s">
        <v>10549</v>
      </c>
      <c r="MJO19" s="200" t="s">
        <v>10550</v>
      </c>
      <c r="MJP19" s="200" t="s">
        <v>10551</v>
      </c>
      <c r="MJQ19" s="200" t="s">
        <v>10552</v>
      </c>
      <c r="MJR19" s="200" t="s">
        <v>10553</v>
      </c>
      <c r="MJS19" s="200" t="s">
        <v>10554</v>
      </c>
      <c r="MJT19" s="200" t="s">
        <v>10555</v>
      </c>
      <c r="MJU19" s="200" t="s">
        <v>10556</v>
      </c>
      <c r="MJV19" s="200" t="s">
        <v>10557</v>
      </c>
      <c r="MJW19" s="200" t="s">
        <v>10558</v>
      </c>
      <c r="MJX19" s="200" t="s">
        <v>10559</v>
      </c>
      <c r="MJY19" s="200" t="s">
        <v>10560</v>
      </c>
      <c r="MJZ19" s="200" t="s">
        <v>10561</v>
      </c>
      <c r="MKA19" s="200" t="s">
        <v>10562</v>
      </c>
      <c r="MKB19" s="200" t="s">
        <v>10563</v>
      </c>
      <c r="MKC19" s="200" t="s">
        <v>10564</v>
      </c>
      <c r="MKD19" s="200" t="s">
        <v>10565</v>
      </c>
      <c r="MKE19" s="200" t="s">
        <v>10566</v>
      </c>
      <c r="MKF19" s="200" t="s">
        <v>10567</v>
      </c>
      <c r="MKG19" s="200" t="s">
        <v>10568</v>
      </c>
      <c r="MKH19" s="200" t="s">
        <v>10569</v>
      </c>
      <c r="MKI19" s="200" t="s">
        <v>10570</v>
      </c>
      <c r="MKJ19" s="200" t="s">
        <v>10571</v>
      </c>
      <c r="MKK19" s="200" t="s">
        <v>10572</v>
      </c>
      <c r="MKL19" s="200" t="s">
        <v>10573</v>
      </c>
      <c r="MKM19" s="200" t="s">
        <v>10574</v>
      </c>
      <c r="MKN19" s="200" t="s">
        <v>10575</v>
      </c>
      <c r="MKO19" s="200" t="s">
        <v>10576</v>
      </c>
      <c r="MKP19" s="200" t="s">
        <v>10577</v>
      </c>
      <c r="MKQ19" s="200" t="s">
        <v>10578</v>
      </c>
      <c r="MKR19" s="200" t="s">
        <v>10579</v>
      </c>
      <c r="MKS19" s="200" t="s">
        <v>10580</v>
      </c>
      <c r="MKT19" s="200" t="s">
        <v>10581</v>
      </c>
      <c r="MKU19" s="200" t="s">
        <v>10582</v>
      </c>
      <c r="MKV19" s="200" t="s">
        <v>10583</v>
      </c>
      <c r="MKW19" s="200" t="s">
        <v>10584</v>
      </c>
      <c r="MKX19" s="200" t="s">
        <v>10585</v>
      </c>
      <c r="MKY19" s="200" t="s">
        <v>10586</v>
      </c>
      <c r="MKZ19" s="200" t="s">
        <v>10587</v>
      </c>
      <c r="MLA19" s="200" t="s">
        <v>10588</v>
      </c>
      <c r="MLB19" s="200" t="s">
        <v>10589</v>
      </c>
      <c r="MLC19" s="200" t="s">
        <v>10590</v>
      </c>
      <c r="MLD19" s="200" t="s">
        <v>10591</v>
      </c>
      <c r="MLE19" s="200" t="s">
        <v>10592</v>
      </c>
      <c r="MLF19" s="200" t="s">
        <v>10593</v>
      </c>
      <c r="MLG19" s="200" t="s">
        <v>10594</v>
      </c>
      <c r="MLH19" s="200" t="s">
        <v>10595</v>
      </c>
      <c r="MLI19" s="200" t="s">
        <v>10596</v>
      </c>
      <c r="MLJ19" s="200" t="s">
        <v>10597</v>
      </c>
      <c r="MLK19" s="200" t="s">
        <v>10598</v>
      </c>
      <c r="MLL19" s="200" t="s">
        <v>10599</v>
      </c>
      <c r="MLM19" s="200" t="s">
        <v>10600</v>
      </c>
      <c r="MLN19" s="200" t="s">
        <v>10601</v>
      </c>
      <c r="MLO19" s="200" t="s">
        <v>10602</v>
      </c>
      <c r="MLP19" s="200" t="s">
        <v>10603</v>
      </c>
      <c r="MLQ19" s="200" t="s">
        <v>10604</v>
      </c>
      <c r="MLR19" s="200" t="s">
        <v>10605</v>
      </c>
      <c r="MLS19" s="200" t="s">
        <v>10606</v>
      </c>
      <c r="MLT19" s="200" t="s">
        <v>10607</v>
      </c>
      <c r="MLU19" s="200" t="s">
        <v>10608</v>
      </c>
      <c r="MLV19" s="200" t="s">
        <v>10609</v>
      </c>
      <c r="MLW19" s="200" t="s">
        <v>10610</v>
      </c>
      <c r="MLX19" s="200" t="s">
        <v>10611</v>
      </c>
      <c r="MLY19" s="200" t="s">
        <v>10612</v>
      </c>
      <c r="MLZ19" s="200" t="s">
        <v>10613</v>
      </c>
      <c r="MMA19" s="200" t="s">
        <v>10614</v>
      </c>
      <c r="MMB19" s="200" t="s">
        <v>10615</v>
      </c>
      <c r="MMC19" s="200" t="s">
        <v>10616</v>
      </c>
      <c r="MMD19" s="200" t="s">
        <v>10617</v>
      </c>
      <c r="MME19" s="200" t="s">
        <v>10618</v>
      </c>
      <c r="MMF19" s="200" t="s">
        <v>10619</v>
      </c>
      <c r="MMG19" s="200" t="s">
        <v>10620</v>
      </c>
      <c r="MMH19" s="200" t="s">
        <v>10621</v>
      </c>
      <c r="MMI19" s="200" t="s">
        <v>10622</v>
      </c>
      <c r="MMJ19" s="200" t="s">
        <v>10623</v>
      </c>
      <c r="MMK19" s="200" t="s">
        <v>10624</v>
      </c>
      <c r="MML19" s="200" t="s">
        <v>10625</v>
      </c>
      <c r="MMM19" s="200" t="s">
        <v>10626</v>
      </c>
      <c r="MMN19" s="200" t="s">
        <v>10627</v>
      </c>
      <c r="MMO19" s="200" t="s">
        <v>10628</v>
      </c>
      <c r="MMP19" s="200" t="s">
        <v>10629</v>
      </c>
      <c r="MMQ19" s="200" t="s">
        <v>10630</v>
      </c>
      <c r="MMR19" s="200" t="s">
        <v>10631</v>
      </c>
      <c r="MMS19" s="200" t="s">
        <v>10632</v>
      </c>
      <c r="MMT19" s="200" t="s">
        <v>10633</v>
      </c>
      <c r="MMU19" s="200" t="s">
        <v>10634</v>
      </c>
      <c r="MMV19" s="200" t="s">
        <v>10635</v>
      </c>
      <c r="MMW19" s="200" t="s">
        <v>10636</v>
      </c>
      <c r="MMX19" s="200" t="s">
        <v>10637</v>
      </c>
      <c r="MMY19" s="200" t="s">
        <v>10638</v>
      </c>
      <c r="MMZ19" s="200" t="s">
        <v>10639</v>
      </c>
      <c r="MNA19" s="200" t="s">
        <v>10640</v>
      </c>
      <c r="MNB19" s="200" t="s">
        <v>10641</v>
      </c>
      <c r="MNC19" s="200" t="s">
        <v>10642</v>
      </c>
      <c r="MND19" s="200" t="s">
        <v>10643</v>
      </c>
      <c r="MNE19" s="200" t="s">
        <v>10644</v>
      </c>
      <c r="MNF19" s="200" t="s">
        <v>10645</v>
      </c>
      <c r="MNG19" s="200" t="s">
        <v>10646</v>
      </c>
      <c r="MNH19" s="200" t="s">
        <v>10647</v>
      </c>
      <c r="MNI19" s="200" t="s">
        <v>10648</v>
      </c>
      <c r="MNJ19" s="200" t="s">
        <v>10649</v>
      </c>
      <c r="MNK19" s="200" t="s">
        <v>10650</v>
      </c>
      <c r="MNL19" s="200" t="s">
        <v>10651</v>
      </c>
      <c r="MNM19" s="200" t="s">
        <v>10652</v>
      </c>
      <c r="MNN19" s="200" t="s">
        <v>10653</v>
      </c>
      <c r="MNO19" s="200" t="s">
        <v>10654</v>
      </c>
      <c r="MNP19" s="200" t="s">
        <v>10655</v>
      </c>
      <c r="MNQ19" s="200" t="s">
        <v>10656</v>
      </c>
      <c r="MNR19" s="200" t="s">
        <v>10657</v>
      </c>
      <c r="MNS19" s="200" t="s">
        <v>10658</v>
      </c>
      <c r="MNT19" s="200" t="s">
        <v>10659</v>
      </c>
      <c r="MNU19" s="200" t="s">
        <v>10660</v>
      </c>
      <c r="MNV19" s="200" t="s">
        <v>10661</v>
      </c>
      <c r="MNW19" s="200" t="s">
        <v>10662</v>
      </c>
      <c r="MNX19" s="200" t="s">
        <v>10663</v>
      </c>
      <c r="MNY19" s="200" t="s">
        <v>10664</v>
      </c>
      <c r="MNZ19" s="200" t="s">
        <v>10665</v>
      </c>
      <c r="MOA19" s="200" t="s">
        <v>10666</v>
      </c>
      <c r="MOB19" s="200" t="s">
        <v>10667</v>
      </c>
      <c r="MOC19" s="200" t="s">
        <v>10668</v>
      </c>
      <c r="MOD19" s="200" t="s">
        <v>10669</v>
      </c>
      <c r="MOE19" s="200" t="s">
        <v>10670</v>
      </c>
      <c r="MOF19" s="200" t="s">
        <v>10671</v>
      </c>
      <c r="MOG19" s="200" t="s">
        <v>10672</v>
      </c>
      <c r="MOH19" s="200" t="s">
        <v>10673</v>
      </c>
      <c r="MOI19" s="200" t="s">
        <v>10674</v>
      </c>
      <c r="MOJ19" s="200" t="s">
        <v>10675</v>
      </c>
      <c r="MOK19" s="200" t="s">
        <v>10676</v>
      </c>
      <c r="MOL19" s="200" t="s">
        <v>10677</v>
      </c>
      <c r="MOM19" s="200" t="s">
        <v>10678</v>
      </c>
      <c r="MON19" s="200" t="s">
        <v>10679</v>
      </c>
      <c r="MOO19" s="200" t="s">
        <v>10680</v>
      </c>
      <c r="MOP19" s="200" t="s">
        <v>10681</v>
      </c>
      <c r="MOQ19" s="200" t="s">
        <v>10682</v>
      </c>
      <c r="MOR19" s="200" t="s">
        <v>10683</v>
      </c>
      <c r="MOS19" s="200" t="s">
        <v>10684</v>
      </c>
      <c r="MOT19" s="200" t="s">
        <v>10685</v>
      </c>
      <c r="MOU19" s="200" t="s">
        <v>10686</v>
      </c>
      <c r="MOV19" s="200" t="s">
        <v>10687</v>
      </c>
      <c r="MOW19" s="200" t="s">
        <v>10688</v>
      </c>
      <c r="MOX19" s="200" t="s">
        <v>10689</v>
      </c>
      <c r="MOY19" s="200" t="s">
        <v>10690</v>
      </c>
      <c r="MOZ19" s="200" t="s">
        <v>10691</v>
      </c>
      <c r="MPA19" s="200" t="s">
        <v>10692</v>
      </c>
      <c r="MPB19" s="200" t="s">
        <v>10693</v>
      </c>
      <c r="MPC19" s="200" t="s">
        <v>10694</v>
      </c>
      <c r="MPD19" s="200" t="s">
        <v>10695</v>
      </c>
      <c r="MPE19" s="200" t="s">
        <v>10696</v>
      </c>
      <c r="MPF19" s="200" t="s">
        <v>10697</v>
      </c>
      <c r="MPG19" s="200" t="s">
        <v>10698</v>
      </c>
      <c r="MPH19" s="200" t="s">
        <v>10699</v>
      </c>
      <c r="MPI19" s="200" t="s">
        <v>10700</v>
      </c>
      <c r="MPJ19" s="200" t="s">
        <v>10701</v>
      </c>
      <c r="MPK19" s="200" t="s">
        <v>10702</v>
      </c>
      <c r="MPL19" s="200" t="s">
        <v>10703</v>
      </c>
      <c r="MPM19" s="200" t="s">
        <v>10704</v>
      </c>
      <c r="MPN19" s="200" t="s">
        <v>10705</v>
      </c>
      <c r="MPO19" s="200" t="s">
        <v>10706</v>
      </c>
      <c r="MPP19" s="200" t="s">
        <v>10707</v>
      </c>
      <c r="MPQ19" s="200" t="s">
        <v>10708</v>
      </c>
      <c r="MPR19" s="200" t="s">
        <v>10709</v>
      </c>
      <c r="MPS19" s="200" t="s">
        <v>10710</v>
      </c>
      <c r="MPT19" s="200" t="s">
        <v>10711</v>
      </c>
      <c r="MPU19" s="200" t="s">
        <v>10712</v>
      </c>
      <c r="MPV19" s="200" t="s">
        <v>10713</v>
      </c>
      <c r="MPW19" s="200" t="s">
        <v>10714</v>
      </c>
      <c r="MPX19" s="200" t="s">
        <v>10715</v>
      </c>
      <c r="MPY19" s="200" t="s">
        <v>10716</v>
      </c>
      <c r="MPZ19" s="200" t="s">
        <v>10717</v>
      </c>
      <c r="MQA19" s="200" t="s">
        <v>10718</v>
      </c>
      <c r="MQB19" s="200" t="s">
        <v>10719</v>
      </c>
      <c r="MQC19" s="200" t="s">
        <v>10720</v>
      </c>
      <c r="MQD19" s="200" t="s">
        <v>10721</v>
      </c>
      <c r="MQE19" s="200" t="s">
        <v>10722</v>
      </c>
      <c r="MQF19" s="200" t="s">
        <v>10723</v>
      </c>
      <c r="MQG19" s="200" t="s">
        <v>10724</v>
      </c>
      <c r="MQH19" s="200" t="s">
        <v>10725</v>
      </c>
      <c r="MQI19" s="200" t="s">
        <v>10726</v>
      </c>
      <c r="MQJ19" s="200" t="s">
        <v>10727</v>
      </c>
      <c r="MQK19" s="200" t="s">
        <v>10728</v>
      </c>
      <c r="MQL19" s="200" t="s">
        <v>10729</v>
      </c>
      <c r="MQM19" s="200" t="s">
        <v>10730</v>
      </c>
      <c r="MQN19" s="200" t="s">
        <v>10731</v>
      </c>
      <c r="MQO19" s="200" t="s">
        <v>10732</v>
      </c>
      <c r="MQP19" s="200" t="s">
        <v>10733</v>
      </c>
      <c r="MQQ19" s="200" t="s">
        <v>10734</v>
      </c>
      <c r="MQR19" s="200" t="s">
        <v>10735</v>
      </c>
      <c r="MQS19" s="200" t="s">
        <v>10736</v>
      </c>
      <c r="MQT19" s="200" t="s">
        <v>10737</v>
      </c>
      <c r="MQU19" s="200" t="s">
        <v>10738</v>
      </c>
      <c r="MQV19" s="200" t="s">
        <v>10739</v>
      </c>
      <c r="MQW19" s="200" t="s">
        <v>10740</v>
      </c>
      <c r="MQX19" s="200" t="s">
        <v>10741</v>
      </c>
      <c r="MQY19" s="200" t="s">
        <v>10742</v>
      </c>
      <c r="MQZ19" s="200" t="s">
        <v>10743</v>
      </c>
      <c r="MRA19" s="200" t="s">
        <v>10744</v>
      </c>
      <c r="MRB19" s="200" t="s">
        <v>10745</v>
      </c>
      <c r="MRC19" s="200" t="s">
        <v>10746</v>
      </c>
      <c r="MRD19" s="200" t="s">
        <v>10747</v>
      </c>
      <c r="MRE19" s="200" t="s">
        <v>10748</v>
      </c>
      <c r="MRF19" s="200" t="s">
        <v>10749</v>
      </c>
      <c r="MRG19" s="200" t="s">
        <v>10750</v>
      </c>
      <c r="MRH19" s="200" t="s">
        <v>10751</v>
      </c>
      <c r="MRI19" s="200" t="s">
        <v>10752</v>
      </c>
      <c r="MRJ19" s="200" t="s">
        <v>10753</v>
      </c>
      <c r="MRK19" s="200" t="s">
        <v>10754</v>
      </c>
      <c r="MRL19" s="200" t="s">
        <v>10755</v>
      </c>
      <c r="MRM19" s="200" t="s">
        <v>10756</v>
      </c>
      <c r="MRN19" s="200" t="s">
        <v>10757</v>
      </c>
      <c r="MRO19" s="200" t="s">
        <v>10758</v>
      </c>
      <c r="MRP19" s="200" t="s">
        <v>10759</v>
      </c>
      <c r="MRQ19" s="200" t="s">
        <v>10760</v>
      </c>
      <c r="MRR19" s="200" t="s">
        <v>10761</v>
      </c>
      <c r="MRS19" s="200" t="s">
        <v>10762</v>
      </c>
      <c r="MRT19" s="200" t="s">
        <v>10763</v>
      </c>
      <c r="MRU19" s="200" t="s">
        <v>10764</v>
      </c>
      <c r="MRV19" s="200" t="s">
        <v>10765</v>
      </c>
      <c r="MRW19" s="200" t="s">
        <v>10766</v>
      </c>
      <c r="MRX19" s="200" t="s">
        <v>10767</v>
      </c>
      <c r="MRY19" s="200" t="s">
        <v>10768</v>
      </c>
      <c r="MRZ19" s="200" t="s">
        <v>10769</v>
      </c>
      <c r="MSA19" s="200" t="s">
        <v>10770</v>
      </c>
      <c r="MSB19" s="200" t="s">
        <v>10771</v>
      </c>
      <c r="MSC19" s="200" t="s">
        <v>10772</v>
      </c>
      <c r="MSD19" s="200" t="s">
        <v>10773</v>
      </c>
      <c r="MSE19" s="200" t="s">
        <v>10774</v>
      </c>
      <c r="MSF19" s="200" t="s">
        <v>10775</v>
      </c>
      <c r="MSG19" s="200" t="s">
        <v>10776</v>
      </c>
      <c r="MSH19" s="200" t="s">
        <v>10777</v>
      </c>
      <c r="MSI19" s="200" t="s">
        <v>10778</v>
      </c>
      <c r="MSJ19" s="200" t="s">
        <v>10779</v>
      </c>
      <c r="MSK19" s="200" t="s">
        <v>10780</v>
      </c>
      <c r="MSL19" s="200" t="s">
        <v>10781</v>
      </c>
      <c r="MSM19" s="200" t="s">
        <v>10782</v>
      </c>
      <c r="MSN19" s="200" t="s">
        <v>10783</v>
      </c>
      <c r="MSO19" s="200" t="s">
        <v>10784</v>
      </c>
      <c r="MSP19" s="200" t="s">
        <v>10785</v>
      </c>
      <c r="MSQ19" s="200" t="s">
        <v>10786</v>
      </c>
      <c r="MSR19" s="200" t="s">
        <v>10787</v>
      </c>
      <c r="MSS19" s="200" t="s">
        <v>10788</v>
      </c>
      <c r="MST19" s="200" t="s">
        <v>10789</v>
      </c>
      <c r="MSU19" s="200" t="s">
        <v>10790</v>
      </c>
      <c r="MSV19" s="200" t="s">
        <v>10791</v>
      </c>
      <c r="MSW19" s="200" t="s">
        <v>10792</v>
      </c>
      <c r="MSX19" s="200" t="s">
        <v>10793</v>
      </c>
      <c r="MSY19" s="200" t="s">
        <v>10794</v>
      </c>
      <c r="MSZ19" s="200" t="s">
        <v>10795</v>
      </c>
      <c r="MTA19" s="200" t="s">
        <v>10796</v>
      </c>
      <c r="MTB19" s="200" t="s">
        <v>10797</v>
      </c>
      <c r="MTC19" s="200" t="s">
        <v>10798</v>
      </c>
      <c r="MTD19" s="200" t="s">
        <v>10799</v>
      </c>
      <c r="MTE19" s="200" t="s">
        <v>10800</v>
      </c>
      <c r="MTF19" s="200" t="s">
        <v>10801</v>
      </c>
      <c r="MTG19" s="200" t="s">
        <v>10802</v>
      </c>
      <c r="MTH19" s="200" t="s">
        <v>10803</v>
      </c>
      <c r="MTI19" s="200" t="s">
        <v>10804</v>
      </c>
      <c r="MTJ19" s="200" t="s">
        <v>10805</v>
      </c>
      <c r="MTK19" s="200" t="s">
        <v>10806</v>
      </c>
      <c r="MTL19" s="200" t="s">
        <v>10807</v>
      </c>
      <c r="MTM19" s="200" t="s">
        <v>10808</v>
      </c>
      <c r="MTN19" s="200" t="s">
        <v>10809</v>
      </c>
      <c r="MTO19" s="200" t="s">
        <v>10810</v>
      </c>
      <c r="MTP19" s="200" t="s">
        <v>10811</v>
      </c>
      <c r="MTQ19" s="200" t="s">
        <v>10812</v>
      </c>
      <c r="MTR19" s="200" t="s">
        <v>10813</v>
      </c>
      <c r="MTS19" s="200" t="s">
        <v>10814</v>
      </c>
      <c r="MTT19" s="200" t="s">
        <v>10815</v>
      </c>
      <c r="MTU19" s="200" t="s">
        <v>10816</v>
      </c>
      <c r="MTV19" s="200" t="s">
        <v>10817</v>
      </c>
      <c r="MTW19" s="200" t="s">
        <v>10818</v>
      </c>
      <c r="MTX19" s="200" t="s">
        <v>10819</v>
      </c>
      <c r="MTY19" s="200" t="s">
        <v>10820</v>
      </c>
      <c r="MTZ19" s="200" t="s">
        <v>10821</v>
      </c>
      <c r="MUA19" s="200" t="s">
        <v>10822</v>
      </c>
      <c r="MUB19" s="200" t="s">
        <v>10823</v>
      </c>
      <c r="MUC19" s="200" t="s">
        <v>10824</v>
      </c>
      <c r="MUD19" s="200" t="s">
        <v>10825</v>
      </c>
      <c r="MUE19" s="200" t="s">
        <v>10826</v>
      </c>
      <c r="MUF19" s="200" t="s">
        <v>10827</v>
      </c>
      <c r="MUG19" s="200" t="s">
        <v>10828</v>
      </c>
      <c r="MUH19" s="200" t="s">
        <v>10829</v>
      </c>
      <c r="MUI19" s="200" t="s">
        <v>10830</v>
      </c>
      <c r="MUJ19" s="200" t="s">
        <v>10831</v>
      </c>
      <c r="MUK19" s="200" t="s">
        <v>10832</v>
      </c>
      <c r="MUL19" s="200" t="s">
        <v>10833</v>
      </c>
      <c r="MUM19" s="200" t="s">
        <v>10834</v>
      </c>
      <c r="MUN19" s="200" t="s">
        <v>10835</v>
      </c>
      <c r="MUO19" s="200" t="s">
        <v>10836</v>
      </c>
      <c r="MUP19" s="200" t="s">
        <v>10837</v>
      </c>
      <c r="MUQ19" s="200" t="s">
        <v>10838</v>
      </c>
      <c r="MUR19" s="200" t="s">
        <v>10839</v>
      </c>
      <c r="MUS19" s="200" t="s">
        <v>10840</v>
      </c>
      <c r="MUT19" s="200" t="s">
        <v>10841</v>
      </c>
      <c r="MUU19" s="200" t="s">
        <v>10842</v>
      </c>
      <c r="MUV19" s="200" t="s">
        <v>10843</v>
      </c>
      <c r="MUW19" s="200" t="s">
        <v>10844</v>
      </c>
      <c r="MUX19" s="200" t="s">
        <v>10845</v>
      </c>
      <c r="MUY19" s="200" t="s">
        <v>10846</v>
      </c>
      <c r="MUZ19" s="200" t="s">
        <v>10847</v>
      </c>
      <c r="MVA19" s="200" t="s">
        <v>10848</v>
      </c>
      <c r="MVB19" s="200" t="s">
        <v>10849</v>
      </c>
      <c r="MVC19" s="200" t="s">
        <v>10850</v>
      </c>
      <c r="MVD19" s="200" t="s">
        <v>10851</v>
      </c>
      <c r="MVE19" s="200" t="s">
        <v>10852</v>
      </c>
      <c r="MVF19" s="200" t="s">
        <v>10853</v>
      </c>
      <c r="MVG19" s="200" t="s">
        <v>10854</v>
      </c>
      <c r="MVH19" s="200" t="s">
        <v>10855</v>
      </c>
      <c r="MVI19" s="200" t="s">
        <v>10856</v>
      </c>
      <c r="MVJ19" s="200" t="s">
        <v>10857</v>
      </c>
      <c r="MVK19" s="200" t="s">
        <v>10858</v>
      </c>
      <c r="MVL19" s="200" t="s">
        <v>10859</v>
      </c>
      <c r="MVM19" s="200" t="s">
        <v>10860</v>
      </c>
      <c r="MVN19" s="200" t="s">
        <v>10861</v>
      </c>
      <c r="MVO19" s="200" t="s">
        <v>10862</v>
      </c>
      <c r="MVP19" s="200" t="s">
        <v>10863</v>
      </c>
      <c r="MVQ19" s="200" t="s">
        <v>10864</v>
      </c>
      <c r="MVR19" s="200" t="s">
        <v>10865</v>
      </c>
      <c r="MVS19" s="200" t="s">
        <v>10866</v>
      </c>
      <c r="MVT19" s="200" t="s">
        <v>10867</v>
      </c>
      <c r="MVU19" s="200" t="s">
        <v>10868</v>
      </c>
      <c r="MVV19" s="200" t="s">
        <v>10869</v>
      </c>
      <c r="MVW19" s="200" t="s">
        <v>10870</v>
      </c>
      <c r="MVX19" s="200" t="s">
        <v>10871</v>
      </c>
      <c r="MVY19" s="200" t="s">
        <v>10872</v>
      </c>
      <c r="MVZ19" s="200" t="s">
        <v>10873</v>
      </c>
      <c r="MWA19" s="200" t="s">
        <v>10874</v>
      </c>
      <c r="MWB19" s="200" t="s">
        <v>10875</v>
      </c>
      <c r="MWC19" s="200" t="s">
        <v>10876</v>
      </c>
      <c r="MWD19" s="200" t="s">
        <v>10877</v>
      </c>
      <c r="MWE19" s="200" t="s">
        <v>10878</v>
      </c>
      <c r="MWF19" s="200" t="s">
        <v>10879</v>
      </c>
      <c r="MWG19" s="200" t="s">
        <v>10880</v>
      </c>
      <c r="MWH19" s="200" t="s">
        <v>10881</v>
      </c>
      <c r="MWI19" s="200" t="s">
        <v>10882</v>
      </c>
      <c r="MWJ19" s="200" t="s">
        <v>10883</v>
      </c>
      <c r="MWK19" s="200" t="s">
        <v>10884</v>
      </c>
      <c r="MWL19" s="200" t="s">
        <v>10885</v>
      </c>
      <c r="MWM19" s="200" t="s">
        <v>10886</v>
      </c>
      <c r="MWN19" s="200" t="s">
        <v>10887</v>
      </c>
      <c r="MWO19" s="200" t="s">
        <v>10888</v>
      </c>
      <c r="MWP19" s="200" t="s">
        <v>10889</v>
      </c>
      <c r="MWQ19" s="200" t="s">
        <v>10890</v>
      </c>
      <c r="MWR19" s="200" t="s">
        <v>10891</v>
      </c>
      <c r="MWS19" s="200" t="s">
        <v>10892</v>
      </c>
      <c r="MWT19" s="200" t="s">
        <v>10893</v>
      </c>
      <c r="MWU19" s="200" t="s">
        <v>10894</v>
      </c>
      <c r="MWV19" s="200" t="s">
        <v>10895</v>
      </c>
      <c r="MWW19" s="200" t="s">
        <v>10896</v>
      </c>
      <c r="MWX19" s="200" t="s">
        <v>10897</v>
      </c>
      <c r="MWY19" s="200" t="s">
        <v>10898</v>
      </c>
      <c r="MWZ19" s="200" t="s">
        <v>10899</v>
      </c>
      <c r="MXA19" s="200" t="s">
        <v>10900</v>
      </c>
      <c r="MXB19" s="200" t="s">
        <v>10901</v>
      </c>
      <c r="MXC19" s="200" t="s">
        <v>10902</v>
      </c>
      <c r="MXD19" s="200" t="s">
        <v>10903</v>
      </c>
      <c r="MXE19" s="200" t="s">
        <v>10904</v>
      </c>
      <c r="MXF19" s="200" t="s">
        <v>10905</v>
      </c>
      <c r="MXG19" s="200" t="s">
        <v>10906</v>
      </c>
      <c r="MXH19" s="200" t="s">
        <v>10907</v>
      </c>
      <c r="MXI19" s="200" t="s">
        <v>10908</v>
      </c>
      <c r="MXJ19" s="200" t="s">
        <v>10909</v>
      </c>
      <c r="MXK19" s="200" t="s">
        <v>10910</v>
      </c>
      <c r="MXL19" s="200" t="s">
        <v>10911</v>
      </c>
      <c r="MXM19" s="200" t="s">
        <v>10912</v>
      </c>
      <c r="MXN19" s="200" t="s">
        <v>10913</v>
      </c>
      <c r="MXO19" s="200" t="s">
        <v>10914</v>
      </c>
      <c r="MXP19" s="200" t="s">
        <v>10915</v>
      </c>
      <c r="MXQ19" s="200" t="s">
        <v>10916</v>
      </c>
      <c r="MXR19" s="200" t="s">
        <v>10917</v>
      </c>
      <c r="MXS19" s="200" t="s">
        <v>10918</v>
      </c>
      <c r="MXT19" s="200" t="s">
        <v>10919</v>
      </c>
      <c r="MXU19" s="200" t="s">
        <v>10920</v>
      </c>
      <c r="MXV19" s="200" t="s">
        <v>10921</v>
      </c>
      <c r="MXW19" s="200" t="s">
        <v>10922</v>
      </c>
      <c r="MXX19" s="200" t="s">
        <v>10923</v>
      </c>
      <c r="MXY19" s="200" t="s">
        <v>10924</v>
      </c>
      <c r="MXZ19" s="200" t="s">
        <v>10925</v>
      </c>
      <c r="MYA19" s="200" t="s">
        <v>10926</v>
      </c>
      <c r="MYB19" s="200" t="s">
        <v>10927</v>
      </c>
      <c r="MYC19" s="200" t="s">
        <v>10928</v>
      </c>
      <c r="MYD19" s="200" t="s">
        <v>10929</v>
      </c>
      <c r="MYE19" s="200" t="s">
        <v>10930</v>
      </c>
      <c r="MYF19" s="200" t="s">
        <v>10931</v>
      </c>
      <c r="MYG19" s="200" t="s">
        <v>10932</v>
      </c>
      <c r="MYH19" s="200" t="s">
        <v>10933</v>
      </c>
      <c r="MYI19" s="200" t="s">
        <v>10934</v>
      </c>
      <c r="MYJ19" s="200" t="s">
        <v>10935</v>
      </c>
      <c r="MYK19" s="200" t="s">
        <v>10936</v>
      </c>
      <c r="MYL19" s="200" t="s">
        <v>10937</v>
      </c>
      <c r="MYM19" s="200" t="s">
        <v>10938</v>
      </c>
      <c r="MYN19" s="200" t="s">
        <v>10939</v>
      </c>
      <c r="MYO19" s="200" t="s">
        <v>10940</v>
      </c>
      <c r="MYP19" s="200" t="s">
        <v>10941</v>
      </c>
      <c r="MYQ19" s="200" t="s">
        <v>10942</v>
      </c>
      <c r="MYR19" s="200" t="s">
        <v>10943</v>
      </c>
      <c r="MYS19" s="200" t="s">
        <v>10944</v>
      </c>
      <c r="MYT19" s="200" t="s">
        <v>10945</v>
      </c>
      <c r="MYU19" s="200" t="s">
        <v>10946</v>
      </c>
      <c r="MYV19" s="200" t="s">
        <v>10947</v>
      </c>
      <c r="MYW19" s="200" t="s">
        <v>10948</v>
      </c>
      <c r="MYX19" s="200" t="s">
        <v>10949</v>
      </c>
      <c r="MYY19" s="200" t="s">
        <v>10950</v>
      </c>
      <c r="MYZ19" s="200" t="s">
        <v>10951</v>
      </c>
      <c r="MZA19" s="200" t="s">
        <v>10952</v>
      </c>
      <c r="MZB19" s="200" t="s">
        <v>10953</v>
      </c>
      <c r="MZC19" s="200" t="s">
        <v>10954</v>
      </c>
      <c r="MZD19" s="200" t="s">
        <v>10955</v>
      </c>
      <c r="MZE19" s="200" t="s">
        <v>10956</v>
      </c>
      <c r="MZF19" s="200" t="s">
        <v>10957</v>
      </c>
      <c r="MZG19" s="200" t="s">
        <v>10958</v>
      </c>
      <c r="MZH19" s="200" t="s">
        <v>10959</v>
      </c>
      <c r="MZI19" s="200" t="s">
        <v>10960</v>
      </c>
      <c r="MZJ19" s="200" t="s">
        <v>10961</v>
      </c>
      <c r="MZK19" s="200" t="s">
        <v>10962</v>
      </c>
      <c r="MZL19" s="200" t="s">
        <v>10963</v>
      </c>
      <c r="MZM19" s="200" t="s">
        <v>10964</v>
      </c>
      <c r="MZN19" s="200" t="s">
        <v>10965</v>
      </c>
      <c r="MZO19" s="200" t="s">
        <v>10966</v>
      </c>
      <c r="MZP19" s="200" t="s">
        <v>10967</v>
      </c>
      <c r="MZQ19" s="200" t="s">
        <v>10968</v>
      </c>
      <c r="MZR19" s="200" t="s">
        <v>10969</v>
      </c>
      <c r="MZS19" s="200" t="s">
        <v>10970</v>
      </c>
      <c r="MZT19" s="200" t="s">
        <v>10971</v>
      </c>
      <c r="MZU19" s="200" t="s">
        <v>10972</v>
      </c>
      <c r="MZV19" s="200" t="s">
        <v>10973</v>
      </c>
      <c r="MZW19" s="200" t="s">
        <v>10974</v>
      </c>
      <c r="MZX19" s="200" t="s">
        <v>10975</v>
      </c>
      <c r="MZY19" s="200" t="s">
        <v>10976</v>
      </c>
      <c r="MZZ19" s="200" t="s">
        <v>10977</v>
      </c>
      <c r="NAA19" s="200" t="s">
        <v>10978</v>
      </c>
      <c r="NAB19" s="200" t="s">
        <v>10979</v>
      </c>
      <c r="NAC19" s="200" t="s">
        <v>10980</v>
      </c>
      <c r="NAD19" s="200" t="s">
        <v>10981</v>
      </c>
      <c r="NAE19" s="200" t="s">
        <v>10982</v>
      </c>
      <c r="NAF19" s="200" t="s">
        <v>10983</v>
      </c>
      <c r="NAG19" s="200" t="s">
        <v>10984</v>
      </c>
      <c r="NAH19" s="200" t="s">
        <v>10985</v>
      </c>
      <c r="NAI19" s="200" t="s">
        <v>10986</v>
      </c>
      <c r="NAJ19" s="200" t="s">
        <v>10987</v>
      </c>
      <c r="NAK19" s="200" t="s">
        <v>10988</v>
      </c>
      <c r="NAL19" s="200" t="s">
        <v>10989</v>
      </c>
      <c r="NAM19" s="200" t="s">
        <v>10990</v>
      </c>
      <c r="NAN19" s="200" t="s">
        <v>10991</v>
      </c>
      <c r="NAO19" s="200" t="s">
        <v>10992</v>
      </c>
      <c r="NAP19" s="200" t="s">
        <v>10993</v>
      </c>
      <c r="NAQ19" s="200" t="s">
        <v>10994</v>
      </c>
      <c r="NAR19" s="200" t="s">
        <v>10995</v>
      </c>
      <c r="NAS19" s="200" t="s">
        <v>10996</v>
      </c>
      <c r="NAT19" s="200" t="s">
        <v>10997</v>
      </c>
      <c r="NAU19" s="200" t="s">
        <v>10998</v>
      </c>
      <c r="NAV19" s="200" t="s">
        <v>10999</v>
      </c>
      <c r="NAW19" s="200" t="s">
        <v>11000</v>
      </c>
      <c r="NAX19" s="200" t="s">
        <v>11001</v>
      </c>
      <c r="NAY19" s="200" t="s">
        <v>11002</v>
      </c>
      <c r="NAZ19" s="200" t="s">
        <v>11003</v>
      </c>
      <c r="NBA19" s="200" t="s">
        <v>11004</v>
      </c>
      <c r="NBB19" s="200" t="s">
        <v>11005</v>
      </c>
      <c r="NBC19" s="200" t="s">
        <v>11006</v>
      </c>
      <c r="NBD19" s="200" t="s">
        <v>11007</v>
      </c>
      <c r="NBE19" s="200" t="s">
        <v>11008</v>
      </c>
      <c r="NBF19" s="200" t="s">
        <v>11009</v>
      </c>
      <c r="NBG19" s="200" t="s">
        <v>11010</v>
      </c>
      <c r="NBH19" s="200" t="s">
        <v>11011</v>
      </c>
      <c r="NBI19" s="200" t="s">
        <v>11012</v>
      </c>
      <c r="NBJ19" s="200" t="s">
        <v>11013</v>
      </c>
      <c r="NBK19" s="200" t="s">
        <v>11014</v>
      </c>
      <c r="NBL19" s="200" t="s">
        <v>11015</v>
      </c>
      <c r="NBM19" s="200" t="s">
        <v>11016</v>
      </c>
      <c r="NBN19" s="200" t="s">
        <v>11017</v>
      </c>
      <c r="NBO19" s="200" t="s">
        <v>11018</v>
      </c>
      <c r="NBP19" s="200" t="s">
        <v>11019</v>
      </c>
      <c r="NBQ19" s="200" t="s">
        <v>11020</v>
      </c>
      <c r="NBR19" s="200" t="s">
        <v>11021</v>
      </c>
      <c r="NBS19" s="200" t="s">
        <v>11022</v>
      </c>
      <c r="NBT19" s="200" t="s">
        <v>11023</v>
      </c>
      <c r="NBU19" s="200" t="s">
        <v>11024</v>
      </c>
      <c r="NBV19" s="200" t="s">
        <v>11025</v>
      </c>
      <c r="NBW19" s="200" t="s">
        <v>11026</v>
      </c>
      <c r="NBX19" s="200" t="s">
        <v>11027</v>
      </c>
      <c r="NBY19" s="200" t="s">
        <v>11028</v>
      </c>
      <c r="NBZ19" s="200" t="s">
        <v>11029</v>
      </c>
      <c r="NCA19" s="200" t="s">
        <v>11030</v>
      </c>
      <c r="NCB19" s="200" t="s">
        <v>11031</v>
      </c>
      <c r="NCC19" s="200" t="s">
        <v>11032</v>
      </c>
      <c r="NCD19" s="200" t="s">
        <v>11033</v>
      </c>
      <c r="NCE19" s="200" t="s">
        <v>11034</v>
      </c>
      <c r="NCF19" s="200" t="s">
        <v>11035</v>
      </c>
      <c r="NCG19" s="200" t="s">
        <v>11036</v>
      </c>
      <c r="NCH19" s="200" t="s">
        <v>11037</v>
      </c>
      <c r="NCI19" s="200" t="s">
        <v>11038</v>
      </c>
      <c r="NCJ19" s="200" t="s">
        <v>11039</v>
      </c>
      <c r="NCK19" s="200" t="s">
        <v>11040</v>
      </c>
      <c r="NCL19" s="200" t="s">
        <v>11041</v>
      </c>
      <c r="NCM19" s="200" t="s">
        <v>11042</v>
      </c>
      <c r="NCN19" s="200" t="s">
        <v>11043</v>
      </c>
      <c r="NCO19" s="200" t="s">
        <v>11044</v>
      </c>
      <c r="NCP19" s="200" t="s">
        <v>11045</v>
      </c>
      <c r="NCQ19" s="200" t="s">
        <v>11046</v>
      </c>
      <c r="NCR19" s="200" t="s">
        <v>11047</v>
      </c>
      <c r="NCS19" s="200" t="s">
        <v>11048</v>
      </c>
      <c r="NCT19" s="200" t="s">
        <v>11049</v>
      </c>
      <c r="NCU19" s="200" t="s">
        <v>11050</v>
      </c>
      <c r="NCV19" s="200" t="s">
        <v>11051</v>
      </c>
      <c r="NCW19" s="200" t="s">
        <v>11052</v>
      </c>
      <c r="NCX19" s="200" t="s">
        <v>11053</v>
      </c>
      <c r="NCY19" s="200" t="s">
        <v>11054</v>
      </c>
      <c r="NCZ19" s="200" t="s">
        <v>11055</v>
      </c>
      <c r="NDA19" s="200" t="s">
        <v>11056</v>
      </c>
      <c r="NDB19" s="200" t="s">
        <v>11057</v>
      </c>
      <c r="NDC19" s="200" t="s">
        <v>11058</v>
      </c>
      <c r="NDD19" s="200" t="s">
        <v>11059</v>
      </c>
      <c r="NDE19" s="200" t="s">
        <v>11060</v>
      </c>
      <c r="NDF19" s="200" t="s">
        <v>11061</v>
      </c>
      <c r="NDG19" s="200" t="s">
        <v>11062</v>
      </c>
      <c r="NDH19" s="200" t="s">
        <v>11063</v>
      </c>
      <c r="NDI19" s="200" t="s">
        <v>11064</v>
      </c>
      <c r="NDJ19" s="200" t="s">
        <v>11065</v>
      </c>
      <c r="NDK19" s="200" t="s">
        <v>11066</v>
      </c>
      <c r="NDL19" s="200" t="s">
        <v>11067</v>
      </c>
      <c r="NDM19" s="200" t="s">
        <v>11068</v>
      </c>
      <c r="NDN19" s="200" t="s">
        <v>11069</v>
      </c>
      <c r="NDO19" s="200" t="s">
        <v>11070</v>
      </c>
      <c r="NDP19" s="200" t="s">
        <v>11071</v>
      </c>
      <c r="NDQ19" s="200" t="s">
        <v>11072</v>
      </c>
      <c r="NDR19" s="200" t="s">
        <v>11073</v>
      </c>
      <c r="NDS19" s="200" t="s">
        <v>11074</v>
      </c>
      <c r="NDT19" s="200" t="s">
        <v>11075</v>
      </c>
      <c r="NDU19" s="200" t="s">
        <v>11076</v>
      </c>
      <c r="NDV19" s="200" t="s">
        <v>11077</v>
      </c>
      <c r="NDW19" s="200" t="s">
        <v>11078</v>
      </c>
      <c r="NDX19" s="200" t="s">
        <v>11079</v>
      </c>
      <c r="NDY19" s="200" t="s">
        <v>11080</v>
      </c>
      <c r="NDZ19" s="200" t="s">
        <v>11081</v>
      </c>
      <c r="NEA19" s="200" t="s">
        <v>11082</v>
      </c>
      <c r="NEB19" s="200" t="s">
        <v>11083</v>
      </c>
      <c r="NEC19" s="200" t="s">
        <v>11084</v>
      </c>
      <c r="NED19" s="200" t="s">
        <v>11085</v>
      </c>
      <c r="NEE19" s="200" t="s">
        <v>11086</v>
      </c>
      <c r="NEF19" s="200" t="s">
        <v>11087</v>
      </c>
      <c r="NEG19" s="200" t="s">
        <v>11088</v>
      </c>
      <c r="NEH19" s="200" t="s">
        <v>11089</v>
      </c>
      <c r="NEI19" s="200" t="s">
        <v>11090</v>
      </c>
      <c r="NEJ19" s="200" t="s">
        <v>11091</v>
      </c>
      <c r="NEK19" s="200" t="s">
        <v>11092</v>
      </c>
      <c r="NEL19" s="200" t="s">
        <v>11093</v>
      </c>
      <c r="NEM19" s="200" t="s">
        <v>11094</v>
      </c>
      <c r="NEN19" s="200" t="s">
        <v>11095</v>
      </c>
      <c r="NEO19" s="200" t="s">
        <v>11096</v>
      </c>
      <c r="NEP19" s="200" t="s">
        <v>11097</v>
      </c>
      <c r="NEQ19" s="200" t="s">
        <v>11098</v>
      </c>
      <c r="NER19" s="200" t="s">
        <v>11099</v>
      </c>
      <c r="NES19" s="200" t="s">
        <v>11100</v>
      </c>
      <c r="NET19" s="200" t="s">
        <v>11101</v>
      </c>
      <c r="NEU19" s="200" t="s">
        <v>11102</v>
      </c>
      <c r="NEV19" s="200" t="s">
        <v>11103</v>
      </c>
      <c r="NEW19" s="200" t="s">
        <v>11104</v>
      </c>
      <c r="NEX19" s="200" t="s">
        <v>11105</v>
      </c>
      <c r="NEY19" s="200" t="s">
        <v>11106</v>
      </c>
      <c r="NEZ19" s="200" t="s">
        <v>11107</v>
      </c>
      <c r="NFA19" s="200" t="s">
        <v>11108</v>
      </c>
      <c r="NFB19" s="200" t="s">
        <v>11109</v>
      </c>
      <c r="NFC19" s="200" t="s">
        <v>11110</v>
      </c>
      <c r="NFD19" s="200" t="s">
        <v>11111</v>
      </c>
      <c r="NFE19" s="200" t="s">
        <v>11112</v>
      </c>
      <c r="NFF19" s="200" t="s">
        <v>11113</v>
      </c>
      <c r="NFG19" s="200" t="s">
        <v>11114</v>
      </c>
      <c r="NFH19" s="200" t="s">
        <v>11115</v>
      </c>
      <c r="NFI19" s="200" t="s">
        <v>11116</v>
      </c>
      <c r="NFJ19" s="200" t="s">
        <v>11117</v>
      </c>
      <c r="NFK19" s="200" t="s">
        <v>11118</v>
      </c>
      <c r="NFL19" s="200" t="s">
        <v>11119</v>
      </c>
      <c r="NFM19" s="200" t="s">
        <v>11120</v>
      </c>
      <c r="NFN19" s="200" t="s">
        <v>11121</v>
      </c>
      <c r="NFO19" s="200" t="s">
        <v>11122</v>
      </c>
      <c r="NFP19" s="200" t="s">
        <v>11123</v>
      </c>
      <c r="NFQ19" s="200" t="s">
        <v>11124</v>
      </c>
      <c r="NFR19" s="200" t="s">
        <v>11125</v>
      </c>
      <c r="NFS19" s="200" t="s">
        <v>11126</v>
      </c>
      <c r="NFT19" s="200" t="s">
        <v>11127</v>
      </c>
      <c r="NFU19" s="200" t="s">
        <v>11128</v>
      </c>
      <c r="NFV19" s="200" t="s">
        <v>11129</v>
      </c>
      <c r="NFW19" s="200" t="s">
        <v>11130</v>
      </c>
      <c r="NFX19" s="200" t="s">
        <v>11131</v>
      </c>
      <c r="NFY19" s="200" t="s">
        <v>11132</v>
      </c>
      <c r="NFZ19" s="200" t="s">
        <v>11133</v>
      </c>
      <c r="NGA19" s="200" t="s">
        <v>11134</v>
      </c>
      <c r="NGB19" s="200" t="s">
        <v>11135</v>
      </c>
      <c r="NGC19" s="200" t="s">
        <v>11136</v>
      </c>
      <c r="NGD19" s="200" t="s">
        <v>11137</v>
      </c>
      <c r="NGE19" s="200" t="s">
        <v>11138</v>
      </c>
      <c r="NGF19" s="200" t="s">
        <v>11139</v>
      </c>
      <c r="NGG19" s="200" t="s">
        <v>11140</v>
      </c>
      <c r="NGH19" s="200" t="s">
        <v>11141</v>
      </c>
      <c r="NGI19" s="200" t="s">
        <v>11142</v>
      </c>
      <c r="NGJ19" s="200" t="s">
        <v>11143</v>
      </c>
      <c r="NGK19" s="200" t="s">
        <v>11144</v>
      </c>
      <c r="NGL19" s="200" t="s">
        <v>11145</v>
      </c>
      <c r="NGM19" s="200" t="s">
        <v>11146</v>
      </c>
      <c r="NGN19" s="200" t="s">
        <v>11147</v>
      </c>
      <c r="NGO19" s="200" t="s">
        <v>11148</v>
      </c>
      <c r="NGP19" s="200" t="s">
        <v>11149</v>
      </c>
      <c r="NGQ19" s="200" t="s">
        <v>11150</v>
      </c>
      <c r="NGR19" s="200" t="s">
        <v>11151</v>
      </c>
      <c r="NGS19" s="200" t="s">
        <v>11152</v>
      </c>
      <c r="NGT19" s="200" t="s">
        <v>11153</v>
      </c>
      <c r="NGU19" s="200" t="s">
        <v>11154</v>
      </c>
      <c r="NGV19" s="200" t="s">
        <v>11155</v>
      </c>
      <c r="NGW19" s="200" t="s">
        <v>11156</v>
      </c>
      <c r="NGX19" s="200" t="s">
        <v>11157</v>
      </c>
      <c r="NGY19" s="200" t="s">
        <v>11158</v>
      </c>
      <c r="NGZ19" s="200" t="s">
        <v>11159</v>
      </c>
      <c r="NHA19" s="200" t="s">
        <v>11160</v>
      </c>
      <c r="NHB19" s="200" t="s">
        <v>11161</v>
      </c>
      <c r="NHC19" s="200" t="s">
        <v>11162</v>
      </c>
      <c r="NHD19" s="200" t="s">
        <v>11163</v>
      </c>
      <c r="NHE19" s="200" t="s">
        <v>11164</v>
      </c>
      <c r="NHF19" s="200" t="s">
        <v>11165</v>
      </c>
      <c r="NHG19" s="200" t="s">
        <v>11166</v>
      </c>
      <c r="NHH19" s="200" t="s">
        <v>11167</v>
      </c>
      <c r="NHI19" s="200" t="s">
        <v>11168</v>
      </c>
      <c r="NHJ19" s="200" t="s">
        <v>11169</v>
      </c>
      <c r="NHK19" s="200" t="s">
        <v>11170</v>
      </c>
      <c r="NHL19" s="200" t="s">
        <v>11171</v>
      </c>
      <c r="NHM19" s="200" t="s">
        <v>11172</v>
      </c>
      <c r="NHN19" s="200" t="s">
        <v>11173</v>
      </c>
      <c r="NHO19" s="200" t="s">
        <v>11174</v>
      </c>
      <c r="NHP19" s="200" t="s">
        <v>11175</v>
      </c>
      <c r="NHQ19" s="200" t="s">
        <v>11176</v>
      </c>
      <c r="NHR19" s="200" t="s">
        <v>11177</v>
      </c>
      <c r="NHS19" s="200" t="s">
        <v>11178</v>
      </c>
      <c r="NHT19" s="200" t="s">
        <v>11179</v>
      </c>
      <c r="NHU19" s="200" t="s">
        <v>11180</v>
      </c>
      <c r="NHV19" s="200" t="s">
        <v>11181</v>
      </c>
      <c r="NHW19" s="200" t="s">
        <v>11182</v>
      </c>
      <c r="NHX19" s="200" t="s">
        <v>11183</v>
      </c>
      <c r="NHY19" s="200" t="s">
        <v>11184</v>
      </c>
      <c r="NHZ19" s="200" t="s">
        <v>11185</v>
      </c>
      <c r="NIA19" s="200" t="s">
        <v>11186</v>
      </c>
      <c r="NIB19" s="200" t="s">
        <v>11187</v>
      </c>
      <c r="NIC19" s="200" t="s">
        <v>11188</v>
      </c>
      <c r="NID19" s="200" t="s">
        <v>11189</v>
      </c>
      <c r="NIE19" s="200" t="s">
        <v>11190</v>
      </c>
      <c r="NIF19" s="200" t="s">
        <v>11191</v>
      </c>
      <c r="NIG19" s="200" t="s">
        <v>11192</v>
      </c>
      <c r="NIH19" s="200" t="s">
        <v>11193</v>
      </c>
      <c r="NII19" s="200" t="s">
        <v>11194</v>
      </c>
      <c r="NIJ19" s="200" t="s">
        <v>11195</v>
      </c>
      <c r="NIK19" s="200" t="s">
        <v>11196</v>
      </c>
      <c r="NIL19" s="200" t="s">
        <v>11197</v>
      </c>
      <c r="NIM19" s="200" t="s">
        <v>11198</v>
      </c>
      <c r="NIN19" s="200" t="s">
        <v>11199</v>
      </c>
      <c r="NIO19" s="200" t="s">
        <v>11200</v>
      </c>
      <c r="NIP19" s="200" t="s">
        <v>11201</v>
      </c>
      <c r="NIQ19" s="200" t="s">
        <v>11202</v>
      </c>
      <c r="NIR19" s="200" t="s">
        <v>11203</v>
      </c>
      <c r="NIS19" s="200" t="s">
        <v>11204</v>
      </c>
      <c r="NIT19" s="200" t="s">
        <v>11205</v>
      </c>
      <c r="NIU19" s="200" t="s">
        <v>11206</v>
      </c>
      <c r="NIV19" s="200" t="s">
        <v>11207</v>
      </c>
      <c r="NIW19" s="200" t="s">
        <v>11208</v>
      </c>
      <c r="NIX19" s="200" t="s">
        <v>11209</v>
      </c>
      <c r="NIY19" s="200" t="s">
        <v>11210</v>
      </c>
      <c r="NIZ19" s="200" t="s">
        <v>11211</v>
      </c>
      <c r="NJA19" s="200" t="s">
        <v>11212</v>
      </c>
      <c r="NJB19" s="200" t="s">
        <v>11213</v>
      </c>
      <c r="NJC19" s="200" t="s">
        <v>11214</v>
      </c>
      <c r="NJD19" s="200" t="s">
        <v>11215</v>
      </c>
      <c r="NJE19" s="200" t="s">
        <v>11216</v>
      </c>
      <c r="NJF19" s="200" t="s">
        <v>11217</v>
      </c>
      <c r="NJG19" s="200" t="s">
        <v>11218</v>
      </c>
      <c r="NJH19" s="200" t="s">
        <v>11219</v>
      </c>
      <c r="NJI19" s="200" t="s">
        <v>11220</v>
      </c>
      <c r="NJJ19" s="200" t="s">
        <v>11221</v>
      </c>
      <c r="NJK19" s="200" t="s">
        <v>11222</v>
      </c>
      <c r="NJL19" s="200" t="s">
        <v>11223</v>
      </c>
      <c r="NJM19" s="200" t="s">
        <v>11224</v>
      </c>
      <c r="NJN19" s="200" t="s">
        <v>11225</v>
      </c>
      <c r="NJO19" s="200" t="s">
        <v>11226</v>
      </c>
      <c r="NJP19" s="200" t="s">
        <v>11227</v>
      </c>
      <c r="NJQ19" s="200" t="s">
        <v>11228</v>
      </c>
      <c r="NJR19" s="200" t="s">
        <v>11229</v>
      </c>
      <c r="NJS19" s="200" t="s">
        <v>11230</v>
      </c>
      <c r="NJT19" s="200" t="s">
        <v>11231</v>
      </c>
      <c r="NJU19" s="200" t="s">
        <v>11232</v>
      </c>
      <c r="NJV19" s="200" t="s">
        <v>11233</v>
      </c>
      <c r="NJW19" s="200" t="s">
        <v>11234</v>
      </c>
      <c r="NJX19" s="200" t="s">
        <v>11235</v>
      </c>
      <c r="NJY19" s="200" t="s">
        <v>11236</v>
      </c>
      <c r="NJZ19" s="200" t="s">
        <v>11237</v>
      </c>
      <c r="NKA19" s="200" t="s">
        <v>11238</v>
      </c>
      <c r="NKB19" s="200" t="s">
        <v>11239</v>
      </c>
      <c r="NKC19" s="200" t="s">
        <v>11240</v>
      </c>
      <c r="NKD19" s="200" t="s">
        <v>11241</v>
      </c>
      <c r="NKE19" s="200" t="s">
        <v>11242</v>
      </c>
      <c r="NKF19" s="200" t="s">
        <v>11243</v>
      </c>
      <c r="NKG19" s="200" t="s">
        <v>11244</v>
      </c>
      <c r="NKH19" s="200" t="s">
        <v>11245</v>
      </c>
      <c r="NKI19" s="200" t="s">
        <v>11246</v>
      </c>
      <c r="NKJ19" s="200" t="s">
        <v>11247</v>
      </c>
      <c r="NKK19" s="200" t="s">
        <v>11248</v>
      </c>
      <c r="NKL19" s="200" t="s">
        <v>11249</v>
      </c>
      <c r="NKM19" s="200" t="s">
        <v>11250</v>
      </c>
      <c r="NKN19" s="200" t="s">
        <v>11251</v>
      </c>
      <c r="NKO19" s="200" t="s">
        <v>11252</v>
      </c>
      <c r="NKP19" s="200" t="s">
        <v>11253</v>
      </c>
      <c r="NKQ19" s="200" t="s">
        <v>11254</v>
      </c>
      <c r="NKR19" s="200" t="s">
        <v>11255</v>
      </c>
      <c r="NKS19" s="200" t="s">
        <v>11256</v>
      </c>
      <c r="NKT19" s="200" t="s">
        <v>11257</v>
      </c>
      <c r="NKU19" s="200" t="s">
        <v>11258</v>
      </c>
      <c r="NKV19" s="200" t="s">
        <v>11259</v>
      </c>
      <c r="NKW19" s="200" t="s">
        <v>11260</v>
      </c>
      <c r="NKX19" s="200" t="s">
        <v>11261</v>
      </c>
      <c r="NKY19" s="200" t="s">
        <v>11262</v>
      </c>
      <c r="NKZ19" s="200" t="s">
        <v>11263</v>
      </c>
      <c r="NLA19" s="200" t="s">
        <v>11264</v>
      </c>
      <c r="NLB19" s="200" t="s">
        <v>11265</v>
      </c>
      <c r="NLC19" s="200" t="s">
        <v>11266</v>
      </c>
      <c r="NLD19" s="200" t="s">
        <v>11267</v>
      </c>
      <c r="NLE19" s="200" t="s">
        <v>11268</v>
      </c>
      <c r="NLF19" s="200" t="s">
        <v>11269</v>
      </c>
      <c r="NLG19" s="200" t="s">
        <v>11270</v>
      </c>
      <c r="NLH19" s="200" t="s">
        <v>11271</v>
      </c>
      <c r="NLI19" s="200" t="s">
        <v>11272</v>
      </c>
      <c r="NLJ19" s="200" t="s">
        <v>11273</v>
      </c>
      <c r="NLK19" s="200" t="s">
        <v>11274</v>
      </c>
      <c r="NLL19" s="200" t="s">
        <v>11275</v>
      </c>
      <c r="NLM19" s="200" t="s">
        <v>11276</v>
      </c>
      <c r="NLN19" s="200" t="s">
        <v>11277</v>
      </c>
      <c r="NLO19" s="200" t="s">
        <v>11278</v>
      </c>
      <c r="NLP19" s="200" t="s">
        <v>11279</v>
      </c>
      <c r="NLQ19" s="200" t="s">
        <v>11280</v>
      </c>
      <c r="NLR19" s="200" t="s">
        <v>11281</v>
      </c>
      <c r="NLS19" s="200" t="s">
        <v>11282</v>
      </c>
      <c r="NLT19" s="200" t="s">
        <v>11283</v>
      </c>
      <c r="NLU19" s="200" t="s">
        <v>11284</v>
      </c>
      <c r="NLV19" s="200" t="s">
        <v>11285</v>
      </c>
      <c r="NLW19" s="200" t="s">
        <v>11286</v>
      </c>
      <c r="NLX19" s="200" t="s">
        <v>11287</v>
      </c>
      <c r="NLY19" s="200" t="s">
        <v>11288</v>
      </c>
      <c r="NLZ19" s="200" t="s">
        <v>11289</v>
      </c>
      <c r="NMA19" s="200" t="s">
        <v>11290</v>
      </c>
      <c r="NMB19" s="200" t="s">
        <v>11291</v>
      </c>
      <c r="NMC19" s="200" t="s">
        <v>11292</v>
      </c>
      <c r="NMD19" s="200" t="s">
        <v>11293</v>
      </c>
      <c r="NME19" s="200" t="s">
        <v>11294</v>
      </c>
      <c r="NMF19" s="200" t="s">
        <v>11295</v>
      </c>
      <c r="NMG19" s="200" t="s">
        <v>11296</v>
      </c>
      <c r="NMH19" s="200" t="s">
        <v>11297</v>
      </c>
      <c r="NMI19" s="200" t="s">
        <v>11298</v>
      </c>
      <c r="NMJ19" s="200" t="s">
        <v>11299</v>
      </c>
      <c r="NMK19" s="200" t="s">
        <v>11300</v>
      </c>
      <c r="NML19" s="200" t="s">
        <v>11301</v>
      </c>
      <c r="NMM19" s="200" t="s">
        <v>11302</v>
      </c>
      <c r="NMN19" s="200" t="s">
        <v>11303</v>
      </c>
      <c r="NMO19" s="200" t="s">
        <v>11304</v>
      </c>
      <c r="NMP19" s="200" t="s">
        <v>11305</v>
      </c>
      <c r="NMQ19" s="200" t="s">
        <v>11306</v>
      </c>
      <c r="NMR19" s="200" t="s">
        <v>11307</v>
      </c>
      <c r="NMS19" s="200" t="s">
        <v>11308</v>
      </c>
      <c r="NMT19" s="200" t="s">
        <v>11309</v>
      </c>
      <c r="NMU19" s="200" t="s">
        <v>11310</v>
      </c>
      <c r="NMV19" s="200" t="s">
        <v>11311</v>
      </c>
      <c r="NMW19" s="200" t="s">
        <v>11312</v>
      </c>
      <c r="NMX19" s="200" t="s">
        <v>11313</v>
      </c>
      <c r="NMY19" s="200" t="s">
        <v>11314</v>
      </c>
      <c r="NMZ19" s="200" t="s">
        <v>11315</v>
      </c>
      <c r="NNA19" s="200" t="s">
        <v>11316</v>
      </c>
      <c r="NNB19" s="200" t="s">
        <v>11317</v>
      </c>
      <c r="NNC19" s="200" t="s">
        <v>11318</v>
      </c>
      <c r="NND19" s="200" t="s">
        <v>11319</v>
      </c>
      <c r="NNE19" s="200" t="s">
        <v>11320</v>
      </c>
      <c r="NNF19" s="200" t="s">
        <v>11321</v>
      </c>
      <c r="NNG19" s="200" t="s">
        <v>11322</v>
      </c>
      <c r="NNH19" s="200" t="s">
        <v>11323</v>
      </c>
      <c r="NNI19" s="200" t="s">
        <v>11324</v>
      </c>
      <c r="NNJ19" s="200" t="s">
        <v>11325</v>
      </c>
      <c r="NNK19" s="200" t="s">
        <v>11326</v>
      </c>
      <c r="NNL19" s="200" t="s">
        <v>11327</v>
      </c>
      <c r="NNM19" s="200" t="s">
        <v>11328</v>
      </c>
      <c r="NNN19" s="200" t="s">
        <v>11329</v>
      </c>
      <c r="NNO19" s="200" t="s">
        <v>11330</v>
      </c>
      <c r="NNP19" s="200" t="s">
        <v>11331</v>
      </c>
      <c r="NNQ19" s="200" t="s">
        <v>11332</v>
      </c>
      <c r="NNR19" s="200" t="s">
        <v>11333</v>
      </c>
      <c r="NNS19" s="200" t="s">
        <v>11334</v>
      </c>
      <c r="NNT19" s="200" t="s">
        <v>11335</v>
      </c>
      <c r="NNU19" s="200" t="s">
        <v>11336</v>
      </c>
      <c r="NNV19" s="200" t="s">
        <v>11337</v>
      </c>
      <c r="NNW19" s="200" t="s">
        <v>11338</v>
      </c>
      <c r="NNX19" s="200" t="s">
        <v>11339</v>
      </c>
      <c r="NNY19" s="200" t="s">
        <v>11340</v>
      </c>
      <c r="NNZ19" s="200" t="s">
        <v>11341</v>
      </c>
      <c r="NOA19" s="200" t="s">
        <v>11342</v>
      </c>
      <c r="NOB19" s="200" t="s">
        <v>11343</v>
      </c>
      <c r="NOC19" s="200" t="s">
        <v>11344</v>
      </c>
      <c r="NOD19" s="200" t="s">
        <v>11345</v>
      </c>
      <c r="NOE19" s="200" t="s">
        <v>11346</v>
      </c>
      <c r="NOF19" s="200" t="s">
        <v>11347</v>
      </c>
      <c r="NOG19" s="200" t="s">
        <v>11348</v>
      </c>
      <c r="NOH19" s="200" t="s">
        <v>11349</v>
      </c>
      <c r="NOI19" s="200" t="s">
        <v>11350</v>
      </c>
      <c r="NOJ19" s="200" t="s">
        <v>11351</v>
      </c>
      <c r="NOK19" s="200" t="s">
        <v>11352</v>
      </c>
      <c r="NOL19" s="200" t="s">
        <v>11353</v>
      </c>
      <c r="NOM19" s="200" t="s">
        <v>11354</v>
      </c>
      <c r="NON19" s="200" t="s">
        <v>11355</v>
      </c>
      <c r="NOO19" s="200" t="s">
        <v>11356</v>
      </c>
      <c r="NOP19" s="200" t="s">
        <v>11357</v>
      </c>
      <c r="NOQ19" s="200" t="s">
        <v>11358</v>
      </c>
      <c r="NOR19" s="200" t="s">
        <v>11359</v>
      </c>
      <c r="NOS19" s="200" t="s">
        <v>11360</v>
      </c>
      <c r="NOT19" s="200" t="s">
        <v>11361</v>
      </c>
      <c r="NOU19" s="200" t="s">
        <v>11362</v>
      </c>
      <c r="NOV19" s="200" t="s">
        <v>11363</v>
      </c>
      <c r="NOW19" s="200" t="s">
        <v>11364</v>
      </c>
      <c r="NOX19" s="200" t="s">
        <v>11365</v>
      </c>
      <c r="NOY19" s="200" t="s">
        <v>11366</v>
      </c>
      <c r="NOZ19" s="200" t="s">
        <v>11367</v>
      </c>
      <c r="NPA19" s="200" t="s">
        <v>11368</v>
      </c>
      <c r="NPB19" s="200" t="s">
        <v>11369</v>
      </c>
      <c r="NPC19" s="200" t="s">
        <v>11370</v>
      </c>
      <c r="NPD19" s="200" t="s">
        <v>11371</v>
      </c>
      <c r="NPE19" s="200" t="s">
        <v>11372</v>
      </c>
      <c r="NPF19" s="200" t="s">
        <v>11373</v>
      </c>
      <c r="NPG19" s="200" t="s">
        <v>11374</v>
      </c>
      <c r="NPH19" s="200" t="s">
        <v>11375</v>
      </c>
      <c r="NPI19" s="200" t="s">
        <v>11376</v>
      </c>
      <c r="NPJ19" s="200" t="s">
        <v>11377</v>
      </c>
      <c r="NPK19" s="200" t="s">
        <v>11378</v>
      </c>
      <c r="NPL19" s="200" t="s">
        <v>11379</v>
      </c>
      <c r="NPM19" s="200" t="s">
        <v>11380</v>
      </c>
      <c r="NPN19" s="200" t="s">
        <v>11381</v>
      </c>
      <c r="NPO19" s="200" t="s">
        <v>11382</v>
      </c>
      <c r="NPP19" s="200" t="s">
        <v>11383</v>
      </c>
      <c r="NPQ19" s="200" t="s">
        <v>11384</v>
      </c>
      <c r="NPR19" s="200" t="s">
        <v>11385</v>
      </c>
      <c r="NPS19" s="200" t="s">
        <v>11386</v>
      </c>
      <c r="NPT19" s="200" t="s">
        <v>11387</v>
      </c>
      <c r="NPU19" s="200" t="s">
        <v>11388</v>
      </c>
      <c r="NPV19" s="200" t="s">
        <v>11389</v>
      </c>
      <c r="NPW19" s="200" t="s">
        <v>11390</v>
      </c>
      <c r="NPX19" s="200" t="s">
        <v>11391</v>
      </c>
      <c r="NPY19" s="200" t="s">
        <v>11392</v>
      </c>
      <c r="NPZ19" s="200" t="s">
        <v>11393</v>
      </c>
      <c r="NQA19" s="200" t="s">
        <v>11394</v>
      </c>
      <c r="NQB19" s="200" t="s">
        <v>11395</v>
      </c>
      <c r="NQC19" s="200" t="s">
        <v>11396</v>
      </c>
      <c r="NQD19" s="200" t="s">
        <v>11397</v>
      </c>
      <c r="NQE19" s="200" t="s">
        <v>11398</v>
      </c>
      <c r="NQF19" s="200" t="s">
        <v>11399</v>
      </c>
      <c r="NQG19" s="200" t="s">
        <v>11400</v>
      </c>
      <c r="NQH19" s="200" t="s">
        <v>11401</v>
      </c>
      <c r="NQI19" s="200" t="s">
        <v>11402</v>
      </c>
      <c r="NQJ19" s="200" t="s">
        <v>11403</v>
      </c>
      <c r="NQK19" s="200" t="s">
        <v>11404</v>
      </c>
      <c r="NQL19" s="200" t="s">
        <v>11405</v>
      </c>
      <c r="NQM19" s="200" t="s">
        <v>11406</v>
      </c>
      <c r="NQN19" s="200" t="s">
        <v>11407</v>
      </c>
      <c r="NQO19" s="200" t="s">
        <v>11408</v>
      </c>
      <c r="NQP19" s="200" t="s">
        <v>11409</v>
      </c>
      <c r="NQQ19" s="200" t="s">
        <v>11410</v>
      </c>
      <c r="NQR19" s="200" t="s">
        <v>11411</v>
      </c>
      <c r="NQS19" s="200" t="s">
        <v>11412</v>
      </c>
      <c r="NQT19" s="200" t="s">
        <v>11413</v>
      </c>
      <c r="NQU19" s="200" t="s">
        <v>11414</v>
      </c>
      <c r="NQV19" s="200" t="s">
        <v>11415</v>
      </c>
      <c r="NQW19" s="200" t="s">
        <v>11416</v>
      </c>
      <c r="NQX19" s="200" t="s">
        <v>11417</v>
      </c>
      <c r="NQY19" s="200" t="s">
        <v>11418</v>
      </c>
      <c r="NQZ19" s="200" t="s">
        <v>11419</v>
      </c>
      <c r="NRA19" s="200" t="s">
        <v>11420</v>
      </c>
      <c r="NRB19" s="200" t="s">
        <v>11421</v>
      </c>
      <c r="NRC19" s="200" t="s">
        <v>11422</v>
      </c>
      <c r="NRD19" s="200" t="s">
        <v>11423</v>
      </c>
      <c r="NRE19" s="200" t="s">
        <v>11424</v>
      </c>
      <c r="NRF19" s="200" t="s">
        <v>11425</v>
      </c>
      <c r="NRG19" s="200" t="s">
        <v>11426</v>
      </c>
      <c r="NRH19" s="200" t="s">
        <v>11427</v>
      </c>
      <c r="NRI19" s="200" t="s">
        <v>11428</v>
      </c>
      <c r="NRJ19" s="200" t="s">
        <v>11429</v>
      </c>
      <c r="NRK19" s="200" t="s">
        <v>11430</v>
      </c>
      <c r="NRL19" s="200" t="s">
        <v>11431</v>
      </c>
      <c r="NRM19" s="200" t="s">
        <v>11432</v>
      </c>
      <c r="NRN19" s="200" t="s">
        <v>11433</v>
      </c>
      <c r="NRO19" s="200" t="s">
        <v>11434</v>
      </c>
      <c r="NRP19" s="200" t="s">
        <v>11435</v>
      </c>
      <c r="NRQ19" s="200" t="s">
        <v>11436</v>
      </c>
      <c r="NRR19" s="200" t="s">
        <v>11437</v>
      </c>
      <c r="NRS19" s="200" t="s">
        <v>11438</v>
      </c>
      <c r="NRT19" s="200" t="s">
        <v>11439</v>
      </c>
      <c r="NRU19" s="200" t="s">
        <v>11440</v>
      </c>
      <c r="NRV19" s="200" t="s">
        <v>11441</v>
      </c>
      <c r="NRW19" s="200" t="s">
        <v>11442</v>
      </c>
      <c r="NRX19" s="200" t="s">
        <v>11443</v>
      </c>
      <c r="NRY19" s="200" t="s">
        <v>11444</v>
      </c>
      <c r="NRZ19" s="200" t="s">
        <v>11445</v>
      </c>
      <c r="NSA19" s="200" t="s">
        <v>11446</v>
      </c>
      <c r="NSB19" s="200" t="s">
        <v>11447</v>
      </c>
      <c r="NSC19" s="200" t="s">
        <v>11448</v>
      </c>
      <c r="NSD19" s="200" t="s">
        <v>11449</v>
      </c>
      <c r="NSE19" s="200" t="s">
        <v>11450</v>
      </c>
      <c r="NSF19" s="200" t="s">
        <v>11451</v>
      </c>
      <c r="NSG19" s="200" t="s">
        <v>11452</v>
      </c>
      <c r="NSH19" s="200" t="s">
        <v>11453</v>
      </c>
      <c r="NSI19" s="200" t="s">
        <v>11454</v>
      </c>
      <c r="NSJ19" s="200" t="s">
        <v>11455</v>
      </c>
      <c r="NSK19" s="200" t="s">
        <v>11456</v>
      </c>
      <c r="NSL19" s="200" t="s">
        <v>11457</v>
      </c>
      <c r="NSM19" s="200" t="s">
        <v>11458</v>
      </c>
      <c r="NSN19" s="200" t="s">
        <v>11459</v>
      </c>
      <c r="NSO19" s="200" t="s">
        <v>11460</v>
      </c>
      <c r="NSP19" s="200" t="s">
        <v>11461</v>
      </c>
      <c r="NSQ19" s="200" t="s">
        <v>11462</v>
      </c>
      <c r="NSR19" s="200" t="s">
        <v>11463</v>
      </c>
      <c r="NSS19" s="200" t="s">
        <v>11464</v>
      </c>
      <c r="NST19" s="200" t="s">
        <v>11465</v>
      </c>
      <c r="NSU19" s="200" t="s">
        <v>11466</v>
      </c>
      <c r="NSV19" s="200" t="s">
        <v>11467</v>
      </c>
      <c r="NSW19" s="200" t="s">
        <v>11468</v>
      </c>
      <c r="NSX19" s="200" t="s">
        <v>11469</v>
      </c>
      <c r="NSY19" s="200" t="s">
        <v>11470</v>
      </c>
      <c r="NSZ19" s="200" t="s">
        <v>11471</v>
      </c>
      <c r="NTA19" s="200" t="s">
        <v>11472</v>
      </c>
      <c r="NTB19" s="200" t="s">
        <v>11473</v>
      </c>
      <c r="NTC19" s="200" t="s">
        <v>11474</v>
      </c>
      <c r="NTD19" s="200" t="s">
        <v>11475</v>
      </c>
      <c r="NTE19" s="200" t="s">
        <v>11476</v>
      </c>
      <c r="NTF19" s="200" t="s">
        <v>11477</v>
      </c>
      <c r="NTG19" s="200" t="s">
        <v>11478</v>
      </c>
      <c r="NTH19" s="200" t="s">
        <v>11479</v>
      </c>
      <c r="NTI19" s="200" t="s">
        <v>11480</v>
      </c>
      <c r="NTJ19" s="200" t="s">
        <v>11481</v>
      </c>
      <c r="NTK19" s="200" t="s">
        <v>11482</v>
      </c>
      <c r="NTL19" s="200" t="s">
        <v>11483</v>
      </c>
      <c r="NTM19" s="200" t="s">
        <v>11484</v>
      </c>
      <c r="NTN19" s="200" t="s">
        <v>11485</v>
      </c>
      <c r="NTO19" s="200" t="s">
        <v>11486</v>
      </c>
      <c r="NTP19" s="200" t="s">
        <v>11487</v>
      </c>
      <c r="NTQ19" s="200" t="s">
        <v>11488</v>
      </c>
      <c r="NTR19" s="200" t="s">
        <v>11489</v>
      </c>
      <c r="NTS19" s="200" t="s">
        <v>11490</v>
      </c>
      <c r="NTT19" s="200" t="s">
        <v>11491</v>
      </c>
      <c r="NTU19" s="200" t="s">
        <v>11492</v>
      </c>
      <c r="NTV19" s="200" t="s">
        <v>11493</v>
      </c>
      <c r="NTW19" s="200" t="s">
        <v>11494</v>
      </c>
      <c r="NTX19" s="200" t="s">
        <v>11495</v>
      </c>
      <c r="NTY19" s="200" t="s">
        <v>11496</v>
      </c>
      <c r="NTZ19" s="200" t="s">
        <v>11497</v>
      </c>
      <c r="NUA19" s="200" t="s">
        <v>11498</v>
      </c>
      <c r="NUB19" s="200" t="s">
        <v>11499</v>
      </c>
      <c r="NUC19" s="200" t="s">
        <v>11500</v>
      </c>
      <c r="NUD19" s="200" t="s">
        <v>11501</v>
      </c>
      <c r="NUE19" s="200" t="s">
        <v>11502</v>
      </c>
      <c r="NUF19" s="200" t="s">
        <v>11503</v>
      </c>
      <c r="NUG19" s="200" t="s">
        <v>11504</v>
      </c>
      <c r="NUH19" s="200" t="s">
        <v>11505</v>
      </c>
      <c r="NUI19" s="200" t="s">
        <v>11506</v>
      </c>
      <c r="NUJ19" s="200" t="s">
        <v>11507</v>
      </c>
      <c r="NUK19" s="200" t="s">
        <v>11508</v>
      </c>
      <c r="NUL19" s="200" t="s">
        <v>11509</v>
      </c>
      <c r="NUM19" s="200" t="s">
        <v>11510</v>
      </c>
      <c r="NUN19" s="200" t="s">
        <v>11511</v>
      </c>
      <c r="NUO19" s="200" t="s">
        <v>11512</v>
      </c>
      <c r="NUP19" s="200" t="s">
        <v>11513</v>
      </c>
      <c r="NUQ19" s="200" t="s">
        <v>11514</v>
      </c>
      <c r="NUR19" s="200" t="s">
        <v>11515</v>
      </c>
      <c r="NUS19" s="200" t="s">
        <v>11516</v>
      </c>
      <c r="NUT19" s="200" t="s">
        <v>11517</v>
      </c>
      <c r="NUU19" s="200" t="s">
        <v>11518</v>
      </c>
      <c r="NUV19" s="200" t="s">
        <v>11519</v>
      </c>
      <c r="NUW19" s="200" t="s">
        <v>11520</v>
      </c>
      <c r="NUX19" s="200" t="s">
        <v>11521</v>
      </c>
      <c r="NUY19" s="200" t="s">
        <v>11522</v>
      </c>
      <c r="NUZ19" s="200" t="s">
        <v>11523</v>
      </c>
      <c r="NVA19" s="200" t="s">
        <v>11524</v>
      </c>
      <c r="NVB19" s="200" t="s">
        <v>11525</v>
      </c>
      <c r="NVC19" s="200" t="s">
        <v>11526</v>
      </c>
      <c r="NVD19" s="200" t="s">
        <v>11527</v>
      </c>
      <c r="NVE19" s="200" t="s">
        <v>11528</v>
      </c>
      <c r="NVF19" s="200" t="s">
        <v>11529</v>
      </c>
      <c r="NVG19" s="200" t="s">
        <v>11530</v>
      </c>
      <c r="NVH19" s="200" t="s">
        <v>11531</v>
      </c>
      <c r="NVI19" s="200" t="s">
        <v>11532</v>
      </c>
      <c r="NVJ19" s="200" t="s">
        <v>11533</v>
      </c>
      <c r="NVK19" s="200" t="s">
        <v>11534</v>
      </c>
      <c r="NVL19" s="200" t="s">
        <v>11535</v>
      </c>
      <c r="NVM19" s="200" t="s">
        <v>11536</v>
      </c>
      <c r="NVN19" s="200" t="s">
        <v>11537</v>
      </c>
      <c r="NVO19" s="200" t="s">
        <v>11538</v>
      </c>
      <c r="NVP19" s="200" t="s">
        <v>11539</v>
      </c>
      <c r="NVQ19" s="200" t="s">
        <v>11540</v>
      </c>
      <c r="NVR19" s="200" t="s">
        <v>11541</v>
      </c>
      <c r="NVS19" s="200" t="s">
        <v>11542</v>
      </c>
      <c r="NVT19" s="200" t="s">
        <v>11543</v>
      </c>
      <c r="NVU19" s="200" t="s">
        <v>11544</v>
      </c>
      <c r="NVV19" s="200" t="s">
        <v>11545</v>
      </c>
      <c r="NVW19" s="200" t="s">
        <v>11546</v>
      </c>
      <c r="NVX19" s="200" t="s">
        <v>11547</v>
      </c>
      <c r="NVY19" s="200" t="s">
        <v>11548</v>
      </c>
      <c r="NVZ19" s="200" t="s">
        <v>11549</v>
      </c>
      <c r="NWA19" s="200" t="s">
        <v>11550</v>
      </c>
      <c r="NWB19" s="200" t="s">
        <v>11551</v>
      </c>
      <c r="NWC19" s="200" t="s">
        <v>11552</v>
      </c>
      <c r="NWD19" s="200" t="s">
        <v>11553</v>
      </c>
      <c r="NWE19" s="200" t="s">
        <v>11554</v>
      </c>
      <c r="NWF19" s="200" t="s">
        <v>11555</v>
      </c>
      <c r="NWG19" s="200" t="s">
        <v>11556</v>
      </c>
      <c r="NWH19" s="200" t="s">
        <v>11557</v>
      </c>
      <c r="NWI19" s="200" t="s">
        <v>11558</v>
      </c>
      <c r="NWJ19" s="200" t="s">
        <v>11559</v>
      </c>
      <c r="NWK19" s="200" t="s">
        <v>11560</v>
      </c>
      <c r="NWL19" s="200" t="s">
        <v>11561</v>
      </c>
      <c r="NWM19" s="200" t="s">
        <v>11562</v>
      </c>
      <c r="NWN19" s="200" t="s">
        <v>11563</v>
      </c>
      <c r="NWO19" s="200" t="s">
        <v>11564</v>
      </c>
      <c r="NWP19" s="200" t="s">
        <v>11565</v>
      </c>
      <c r="NWQ19" s="200" t="s">
        <v>11566</v>
      </c>
      <c r="NWR19" s="200" t="s">
        <v>11567</v>
      </c>
      <c r="NWS19" s="200" t="s">
        <v>11568</v>
      </c>
      <c r="NWT19" s="200" t="s">
        <v>11569</v>
      </c>
      <c r="NWU19" s="200" t="s">
        <v>11570</v>
      </c>
      <c r="NWV19" s="200" t="s">
        <v>11571</v>
      </c>
      <c r="NWW19" s="200" t="s">
        <v>11572</v>
      </c>
      <c r="NWX19" s="200" t="s">
        <v>11573</v>
      </c>
      <c r="NWY19" s="200" t="s">
        <v>11574</v>
      </c>
      <c r="NWZ19" s="200" t="s">
        <v>11575</v>
      </c>
      <c r="NXA19" s="200" t="s">
        <v>11576</v>
      </c>
      <c r="NXB19" s="200" t="s">
        <v>11577</v>
      </c>
      <c r="NXC19" s="200" t="s">
        <v>11578</v>
      </c>
      <c r="NXD19" s="200" t="s">
        <v>11579</v>
      </c>
      <c r="NXE19" s="200" t="s">
        <v>11580</v>
      </c>
      <c r="NXF19" s="200" t="s">
        <v>11581</v>
      </c>
      <c r="NXG19" s="200" t="s">
        <v>11582</v>
      </c>
      <c r="NXH19" s="200" t="s">
        <v>11583</v>
      </c>
      <c r="NXI19" s="200" t="s">
        <v>11584</v>
      </c>
      <c r="NXJ19" s="200" t="s">
        <v>11585</v>
      </c>
      <c r="NXK19" s="200" t="s">
        <v>11586</v>
      </c>
      <c r="NXL19" s="200" t="s">
        <v>11587</v>
      </c>
      <c r="NXM19" s="200" t="s">
        <v>11588</v>
      </c>
      <c r="NXN19" s="200" t="s">
        <v>11589</v>
      </c>
      <c r="NXO19" s="200" t="s">
        <v>11590</v>
      </c>
      <c r="NXP19" s="200" t="s">
        <v>11591</v>
      </c>
      <c r="NXQ19" s="200" t="s">
        <v>11592</v>
      </c>
      <c r="NXR19" s="200" t="s">
        <v>11593</v>
      </c>
      <c r="NXS19" s="200" t="s">
        <v>11594</v>
      </c>
      <c r="NXT19" s="200" t="s">
        <v>11595</v>
      </c>
      <c r="NXU19" s="200" t="s">
        <v>11596</v>
      </c>
      <c r="NXV19" s="200" t="s">
        <v>11597</v>
      </c>
      <c r="NXW19" s="200" t="s">
        <v>11598</v>
      </c>
      <c r="NXX19" s="200" t="s">
        <v>11599</v>
      </c>
      <c r="NXY19" s="200" t="s">
        <v>11600</v>
      </c>
      <c r="NXZ19" s="200" t="s">
        <v>11601</v>
      </c>
      <c r="NYA19" s="200" t="s">
        <v>11602</v>
      </c>
      <c r="NYB19" s="200" t="s">
        <v>11603</v>
      </c>
      <c r="NYC19" s="200" t="s">
        <v>11604</v>
      </c>
      <c r="NYD19" s="200" t="s">
        <v>11605</v>
      </c>
      <c r="NYE19" s="200" t="s">
        <v>11606</v>
      </c>
      <c r="NYF19" s="200" t="s">
        <v>11607</v>
      </c>
      <c r="NYG19" s="200" t="s">
        <v>11608</v>
      </c>
      <c r="NYH19" s="200" t="s">
        <v>11609</v>
      </c>
      <c r="NYI19" s="200" t="s">
        <v>11610</v>
      </c>
      <c r="NYJ19" s="200" t="s">
        <v>11611</v>
      </c>
      <c r="NYK19" s="200" t="s">
        <v>11612</v>
      </c>
      <c r="NYL19" s="200" t="s">
        <v>11613</v>
      </c>
      <c r="NYM19" s="200" t="s">
        <v>11614</v>
      </c>
      <c r="NYN19" s="200" t="s">
        <v>11615</v>
      </c>
      <c r="NYO19" s="200" t="s">
        <v>11616</v>
      </c>
      <c r="NYP19" s="200" t="s">
        <v>11617</v>
      </c>
      <c r="NYQ19" s="200" t="s">
        <v>11618</v>
      </c>
      <c r="NYR19" s="200" t="s">
        <v>11619</v>
      </c>
      <c r="NYS19" s="200" t="s">
        <v>11620</v>
      </c>
      <c r="NYT19" s="200" t="s">
        <v>11621</v>
      </c>
      <c r="NYU19" s="200" t="s">
        <v>11622</v>
      </c>
      <c r="NYV19" s="200" t="s">
        <v>11623</v>
      </c>
      <c r="NYW19" s="200" t="s">
        <v>11624</v>
      </c>
      <c r="NYX19" s="200" t="s">
        <v>11625</v>
      </c>
      <c r="NYY19" s="200" t="s">
        <v>11626</v>
      </c>
      <c r="NYZ19" s="200" t="s">
        <v>11627</v>
      </c>
      <c r="NZA19" s="200" t="s">
        <v>11628</v>
      </c>
      <c r="NZB19" s="200" t="s">
        <v>11629</v>
      </c>
      <c r="NZC19" s="200" t="s">
        <v>11630</v>
      </c>
      <c r="NZD19" s="200" t="s">
        <v>11631</v>
      </c>
      <c r="NZE19" s="200" t="s">
        <v>11632</v>
      </c>
      <c r="NZF19" s="200" t="s">
        <v>11633</v>
      </c>
      <c r="NZG19" s="200" t="s">
        <v>11634</v>
      </c>
      <c r="NZH19" s="200" t="s">
        <v>11635</v>
      </c>
      <c r="NZI19" s="200" t="s">
        <v>11636</v>
      </c>
      <c r="NZJ19" s="200" t="s">
        <v>11637</v>
      </c>
      <c r="NZK19" s="200" t="s">
        <v>11638</v>
      </c>
      <c r="NZL19" s="200" t="s">
        <v>11639</v>
      </c>
      <c r="NZM19" s="200" t="s">
        <v>11640</v>
      </c>
      <c r="NZN19" s="200" t="s">
        <v>11641</v>
      </c>
      <c r="NZO19" s="200" t="s">
        <v>11642</v>
      </c>
      <c r="NZP19" s="200" t="s">
        <v>11643</v>
      </c>
      <c r="NZQ19" s="200" t="s">
        <v>11644</v>
      </c>
      <c r="NZR19" s="200" t="s">
        <v>11645</v>
      </c>
      <c r="NZS19" s="200" t="s">
        <v>11646</v>
      </c>
      <c r="NZT19" s="200" t="s">
        <v>11647</v>
      </c>
      <c r="NZU19" s="200" t="s">
        <v>11648</v>
      </c>
      <c r="NZV19" s="200" t="s">
        <v>11649</v>
      </c>
      <c r="NZW19" s="200" t="s">
        <v>11650</v>
      </c>
      <c r="NZX19" s="200" t="s">
        <v>11651</v>
      </c>
      <c r="NZY19" s="200" t="s">
        <v>11652</v>
      </c>
      <c r="NZZ19" s="200" t="s">
        <v>11653</v>
      </c>
      <c r="OAA19" s="200" t="s">
        <v>11654</v>
      </c>
      <c r="OAB19" s="200" t="s">
        <v>11655</v>
      </c>
      <c r="OAC19" s="200" t="s">
        <v>11656</v>
      </c>
      <c r="OAD19" s="200" t="s">
        <v>11657</v>
      </c>
      <c r="OAE19" s="200" t="s">
        <v>11658</v>
      </c>
      <c r="OAF19" s="200" t="s">
        <v>11659</v>
      </c>
      <c r="OAG19" s="200" t="s">
        <v>11660</v>
      </c>
      <c r="OAH19" s="200" t="s">
        <v>11661</v>
      </c>
      <c r="OAI19" s="200" t="s">
        <v>11662</v>
      </c>
      <c r="OAJ19" s="200" t="s">
        <v>11663</v>
      </c>
      <c r="OAK19" s="200" t="s">
        <v>11664</v>
      </c>
      <c r="OAL19" s="200" t="s">
        <v>11665</v>
      </c>
      <c r="OAM19" s="200" t="s">
        <v>11666</v>
      </c>
      <c r="OAN19" s="200" t="s">
        <v>11667</v>
      </c>
      <c r="OAO19" s="200" t="s">
        <v>11668</v>
      </c>
      <c r="OAP19" s="200" t="s">
        <v>11669</v>
      </c>
      <c r="OAQ19" s="200" t="s">
        <v>11670</v>
      </c>
      <c r="OAR19" s="200" t="s">
        <v>11671</v>
      </c>
      <c r="OAS19" s="200" t="s">
        <v>11672</v>
      </c>
      <c r="OAT19" s="200" t="s">
        <v>11673</v>
      </c>
      <c r="OAU19" s="200" t="s">
        <v>11674</v>
      </c>
      <c r="OAV19" s="200" t="s">
        <v>11675</v>
      </c>
      <c r="OAW19" s="200" t="s">
        <v>11676</v>
      </c>
      <c r="OAX19" s="200" t="s">
        <v>11677</v>
      </c>
      <c r="OAY19" s="200" t="s">
        <v>11678</v>
      </c>
      <c r="OAZ19" s="200" t="s">
        <v>11679</v>
      </c>
      <c r="OBA19" s="200" t="s">
        <v>11680</v>
      </c>
      <c r="OBB19" s="200" t="s">
        <v>11681</v>
      </c>
      <c r="OBC19" s="200" t="s">
        <v>11682</v>
      </c>
      <c r="OBD19" s="200" t="s">
        <v>11683</v>
      </c>
      <c r="OBE19" s="200" t="s">
        <v>11684</v>
      </c>
      <c r="OBF19" s="200" t="s">
        <v>11685</v>
      </c>
      <c r="OBG19" s="200" t="s">
        <v>11686</v>
      </c>
      <c r="OBH19" s="200" t="s">
        <v>11687</v>
      </c>
      <c r="OBI19" s="200" t="s">
        <v>11688</v>
      </c>
      <c r="OBJ19" s="200" t="s">
        <v>11689</v>
      </c>
      <c r="OBK19" s="200" t="s">
        <v>11690</v>
      </c>
      <c r="OBL19" s="200" t="s">
        <v>11691</v>
      </c>
      <c r="OBM19" s="200" t="s">
        <v>11692</v>
      </c>
      <c r="OBN19" s="200" t="s">
        <v>11693</v>
      </c>
      <c r="OBO19" s="200" t="s">
        <v>11694</v>
      </c>
      <c r="OBP19" s="200" t="s">
        <v>11695</v>
      </c>
      <c r="OBQ19" s="200" t="s">
        <v>11696</v>
      </c>
      <c r="OBR19" s="200" t="s">
        <v>11697</v>
      </c>
      <c r="OBS19" s="200" t="s">
        <v>11698</v>
      </c>
      <c r="OBT19" s="200" t="s">
        <v>11699</v>
      </c>
      <c r="OBU19" s="200" t="s">
        <v>11700</v>
      </c>
      <c r="OBV19" s="200" t="s">
        <v>11701</v>
      </c>
      <c r="OBW19" s="200" t="s">
        <v>11702</v>
      </c>
      <c r="OBX19" s="200" t="s">
        <v>11703</v>
      </c>
      <c r="OBY19" s="200" t="s">
        <v>11704</v>
      </c>
      <c r="OBZ19" s="200" t="s">
        <v>11705</v>
      </c>
      <c r="OCA19" s="200" t="s">
        <v>11706</v>
      </c>
      <c r="OCB19" s="200" t="s">
        <v>11707</v>
      </c>
      <c r="OCC19" s="200" t="s">
        <v>11708</v>
      </c>
      <c r="OCD19" s="200" t="s">
        <v>11709</v>
      </c>
      <c r="OCE19" s="200" t="s">
        <v>11710</v>
      </c>
      <c r="OCF19" s="200" t="s">
        <v>11711</v>
      </c>
      <c r="OCG19" s="200" t="s">
        <v>11712</v>
      </c>
      <c r="OCH19" s="200" t="s">
        <v>11713</v>
      </c>
      <c r="OCI19" s="200" t="s">
        <v>11714</v>
      </c>
      <c r="OCJ19" s="200" t="s">
        <v>11715</v>
      </c>
      <c r="OCK19" s="200" t="s">
        <v>11716</v>
      </c>
      <c r="OCL19" s="200" t="s">
        <v>11717</v>
      </c>
      <c r="OCM19" s="200" t="s">
        <v>11718</v>
      </c>
      <c r="OCN19" s="200" t="s">
        <v>11719</v>
      </c>
      <c r="OCO19" s="200" t="s">
        <v>11720</v>
      </c>
      <c r="OCP19" s="200" t="s">
        <v>11721</v>
      </c>
      <c r="OCQ19" s="200" t="s">
        <v>11722</v>
      </c>
      <c r="OCR19" s="200" t="s">
        <v>11723</v>
      </c>
      <c r="OCS19" s="200" t="s">
        <v>11724</v>
      </c>
      <c r="OCT19" s="200" t="s">
        <v>11725</v>
      </c>
      <c r="OCU19" s="200" t="s">
        <v>11726</v>
      </c>
      <c r="OCV19" s="200" t="s">
        <v>11727</v>
      </c>
      <c r="OCW19" s="200" t="s">
        <v>11728</v>
      </c>
      <c r="OCX19" s="200" t="s">
        <v>11729</v>
      </c>
      <c r="OCY19" s="200" t="s">
        <v>11730</v>
      </c>
      <c r="OCZ19" s="200" t="s">
        <v>11731</v>
      </c>
      <c r="ODA19" s="200" t="s">
        <v>11732</v>
      </c>
      <c r="ODB19" s="200" t="s">
        <v>11733</v>
      </c>
      <c r="ODC19" s="200" t="s">
        <v>11734</v>
      </c>
      <c r="ODD19" s="200" t="s">
        <v>11735</v>
      </c>
      <c r="ODE19" s="200" t="s">
        <v>11736</v>
      </c>
      <c r="ODF19" s="200" t="s">
        <v>11737</v>
      </c>
      <c r="ODG19" s="200" t="s">
        <v>11738</v>
      </c>
      <c r="ODH19" s="200" t="s">
        <v>11739</v>
      </c>
      <c r="ODI19" s="200" t="s">
        <v>11740</v>
      </c>
      <c r="ODJ19" s="200" t="s">
        <v>11741</v>
      </c>
      <c r="ODK19" s="200" t="s">
        <v>11742</v>
      </c>
      <c r="ODL19" s="200" t="s">
        <v>11743</v>
      </c>
      <c r="ODM19" s="200" t="s">
        <v>11744</v>
      </c>
      <c r="ODN19" s="200" t="s">
        <v>11745</v>
      </c>
      <c r="ODO19" s="200" t="s">
        <v>11746</v>
      </c>
      <c r="ODP19" s="200" t="s">
        <v>11747</v>
      </c>
      <c r="ODQ19" s="200" t="s">
        <v>11748</v>
      </c>
      <c r="ODR19" s="200" t="s">
        <v>11749</v>
      </c>
      <c r="ODS19" s="200" t="s">
        <v>11750</v>
      </c>
      <c r="ODT19" s="200" t="s">
        <v>11751</v>
      </c>
      <c r="ODU19" s="200" t="s">
        <v>11752</v>
      </c>
      <c r="ODV19" s="200" t="s">
        <v>11753</v>
      </c>
      <c r="ODW19" s="200" t="s">
        <v>11754</v>
      </c>
      <c r="ODX19" s="200" t="s">
        <v>11755</v>
      </c>
      <c r="ODY19" s="200" t="s">
        <v>11756</v>
      </c>
      <c r="ODZ19" s="200" t="s">
        <v>11757</v>
      </c>
      <c r="OEA19" s="200" t="s">
        <v>11758</v>
      </c>
      <c r="OEB19" s="200" t="s">
        <v>11759</v>
      </c>
      <c r="OEC19" s="200" t="s">
        <v>11760</v>
      </c>
      <c r="OED19" s="200" t="s">
        <v>11761</v>
      </c>
      <c r="OEE19" s="200" t="s">
        <v>11762</v>
      </c>
      <c r="OEF19" s="200" t="s">
        <v>11763</v>
      </c>
      <c r="OEG19" s="200" t="s">
        <v>11764</v>
      </c>
      <c r="OEH19" s="200" t="s">
        <v>11765</v>
      </c>
      <c r="OEI19" s="200" t="s">
        <v>11766</v>
      </c>
      <c r="OEJ19" s="200" t="s">
        <v>11767</v>
      </c>
      <c r="OEK19" s="200" t="s">
        <v>11768</v>
      </c>
      <c r="OEL19" s="200" t="s">
        <v>11769</v>
      </c>
      <c r="OEM19" s="200" t="s">
        <v>11770</v>
      </c>
      <c r="OEN19" s="200" t="s">
        <v>11771</v>
      </c>
      <c r="OEO19" s="200" t="s">
        <v>11772</v>
      </c>
      <c r="OEP19" s="200" t="s">
        <v>11773</v>
      </c>
      <c r="OEQ19" s="200" t="s">
        <v>11774</v>
      </c>
      <c r="OER19" s="200" t="s">
        <v>11775</v>
      </c>
      <c r="OES19" s="200" t="s">
        <v>11776</v>
      </c>
      <c r="OET19" s="200" t="s">
        <v>11777</v>
      </c>
      <c r="OEU19" s="200" t="s">
        <v>11778</v>
      </c>
      <c r="OEV19" s="200" t="s">
        <v>11779</v>
      </c>
      <c r="OEW19" s="200" t="s">
        <v>11780</v>
      </c>
      <c r="OEX19" s="200" t="s">
        <v>11781</v>
      </c>
      <c r="OEY19" s="200" t="s">
        <v>11782</v>
      </c>
      <c r="OEZ19" s="200" t="s">
        <v>11783</v>
      </c>
      <c r="OFA19" s="200" t="s">
        <v>11784</v>
      </c>
      <c r="OFB19" s="200" t="s">
        <v>11785</v>
      </c>
      <c r="OFC19" s="200" t="s">
        <v>11786</v>
      </c>
      <c r="OFD19" s="200" t="s">
        <v>11787</v>
      </c>
      <c r="OFE19" s="200" t="s">
        <v>11788</v>
      </c>
      <c r="OFF19" s="200" t="s">
        <v>11789</v>
      </c>
      <c r="OFG19" s="200" t="s">
        <v>11790</v>
      </c>
      <c r="OFH19" s="200" t="s">
        <v>11791</v>
      </c>
      <c r="OFI19" s="200" t="s">
        <v>11792</v>
      </c>
      <c r="OFJ19" s="200" t="s">
        <v>11793</v>
      </c>
      <c r="OFK19" s="200" t="s">
        <v>11794</v>
      </c>
      <c r="OFL19" s="200" t="s">
        <v>11795</v>
      </c>
      <c r="OFM19" s="200" t="s">
        <v>11796</v>
      </c>
      <c r="OFN19" s="200" t="s">
        <v>11797</v>
      </c>
      <c r="OFO19" s="200" t="s">
        <v>11798</v>
      </c>
      <c r="OFP19" s="200" t="s">
        <v>11799</v>
      </c>
      <c r="OFQ19" s="200" t="s">
        <v>11800</v>
      </c>
      <c r="OFR19" s="200" t="s">
        <v>11801</v>
      </c>
      <c r="OFS19" s="200" t="s">
        <v>11802</v>
      </c>
      <c r="OFT19" s="200" t="s">
        <v>11803</v>
      </c>
      <c r="OFU19" s="200" t="s">
        <v>11804</v>
      </c>
      <c r="OFV19" s="200" t="s">
        <v>11805</v>
      </c>
      <c r="OFW19" s="200" t="s">
        <v>11806</v>
      </c>
      <c r="OFX19" s="200" t="s">
        <v>11807</v>
      </c>
      <c r="OFY19" s="200" t="s">
        <v>11808</v>
      </c>
      <c r="OFZ19" s="200" t="s">
        <v>11809</v>
      </c>
      <c r="OGA19" s="200" t="s">
        <v>11810</v>
      </c>
      <c r="OGB19" s="200" t="s">
        <v>11811</v>
      </c>
      <c r="OGC19" s="200" t="s">
        <v>11812</v>
      </c>
      <c r="OGD19" s="200" t="s">
        <v>11813</v>
      </c>
      <c r="OGE19" s="200" t="s">
        <v>11814</v>
      </c>
      <c r="OGF19" s="200" t="s">
        <v>11815</v>
      </c>
      <c r="OGG19" s="200" t="s">
        <v>11816</v>
      </c>
      <c r="OGH19" s="200" t="s">
        <v>11817</v>
      </c>
      <c r="OGI19" s="200" t="s">
        <v>11818</v>
      </c>
      <c r="OGJ19" s="200" t="s">
        <v>11819</v>
      </c>
      <c r="OGK19" s="200" t="s">
        <v>11820</v>
      </c>
      <c r="OGL19" s="200" t="s">
        <v>11821</v>
      </c>
      <c r="OGM19" s="200" t="s">
        <v>11822</v>
      </c>
      <c r="OGN19" s="200" t="s">
        <v>11823</v>
      </c>
      <c r="OGO19" s="200" t="s">
        <v>11824</v>
      </c>
      <c r="OGP19" s="200" t="s">
        <v>11825</v>
      </c>
      <c r="OGQ19" s="200" t="s">
        <v>11826</v>
      </c>
      <c r="OGR19" s="200" t="s">
        <v>11827</v>
      </c>
      <c r="OGS19" s="200" t="s">
        <v>11828</v>
      </c>
      <c r="OGT19" s="200" t="s">
        <v>11829</v>
      </c>
      <c r="OGU19" s="200" t="s">
        <v>11830</v>
      </c>
      <c r="OGV19" s="200" t="s">
        <v>11831</v>
      </c>
      <c r="OGW19" s="200" t="s">
        <v>11832</v>
      </c>
      <c r="OGX19" s="200" t="s">
        <v>11833</v>
      </c>
      <c r="OGY19" s="200" t="s">
        <v>11834</v>
      </c>
      <c r="OGZ19" s="200" t="s">
        <v>11835</v>
      </c>
      <c r="OHA19" s="200" t="s">
        <v>11836</v>
      </c>
      <c r="OHB19" s="200" t="s">
        <v>11837</v>
      </c>
      <c r="OHC19" s="200" t="s">
        <v>11838</v>
      </c>
      <c r="OHD19" s="200" t="s">
        <v>11839</v>
      </c>
      <c r="OHE19" s="200" t="s">
        <v>11840</v>
      </c>
      <c r="OHF19" s="200" t="s">
        <v>11841</v>
      </c>
      <c r="OHG19" s="200" t="s">
        <v>11842</v>
      </c>
      <c r="OHH19" s="200" t="s">
        <v>11843</v>
      </c>
      <c r="OHI19" s="200" t="s">
        <v>11844</v>
      </c>
      <c r="OHJ19" s="200" t="s">
        <v>11845</v>
      </c>
      <c r="OHK19" s="200" t="s">
        <v>11846</v>
      </c>
      <c r="OHL19" s="200" t="s">
        <v>11847</v>
      </c>
      <c r="OHM19" s="200" t="s">
        <v>11848</v>
      </c>
      <c r="OHN19" s="200" t="s">
        <v>11849</v>
      </c>
      <c r="OHO19" s="200" t="s">
        <v>11850</v>
      </c>
      <c r="OHP19" s="200" t="s">
        <v>11851</v>
      </c>
      <c r="OHQ19" s="200" t="s">
        <v>11852</v>
      </c>
      <c r="OHR19" s="200" t="s">
        <v>11853</v>
      </c>
      <c r="OHS19" s="200" t="s">
        <v>11854</v>
      </c>
      <c r="OHT19" s="200" t="s">
        <v>11855</v>
      </c>
      <c r="OHU19" s="200" t="s">
        <v>11856</v>
      </c>
      <c r="OHV19" s="200" t="s">
        <v>11857</v>
      </c>
      <c r="OHW19" s="200" t="s">
        <v>11858</v>
      </c>
      <c r="OHX19" s="200" t="s">
        <v>11859</v>
      </c>
      <c r="OHY19" s="200" t="s">
        <v>11860</v>
      </c>
      <c r="OHZ19" s="200" t="s">
        <v>11861</v>
      </c>
      <c r="OIA19" s="200" t="s">
        <v>11862</v>
      </c>
      <c r="OIB19" s="200" t="s">
        <v>11863</v>
      </c>
      <c r="OIC19" s="200" t="s">
        <v>11864</v>
      </c>
      <c r="OID19" s="200" t="s">
        <v>11865</v>
      </c>
      <c r="OIE19" s="200" t="s">
        <v>11866</v>
      </c>
      <c r="OIF19" s="200" t="s">
        <v>11867</v>
      </c>
      <c r="OIG19" s="200" t="s">
        <v>11868</v>
      </c>
      <c r="OIH19" s="200" t="s">
        <v>11869</v>
      </c>
      <c r="OII19" s="200" t="s">
        <v>11870</v>
      </c>
      <c r="OIJ19" s="200" t="s">
        <v>11871</v>
      </c>
      <c r="OIK19" s="200" t="s">
        <v>11872</v>
      </c>
      <c r="OIL19" s="200" t="s">
        <v>11873</v>
      </c>
      <c r="OIM19" s="200" t="s">
        <v>11874</v>
      </c>
      <c r="OIN19" s="200" t="s">
        <v>11875</v>
      </c>
      <c r="OIO19" s="200" t="s">
        <v>11876</v>
      </c>
      <c r="OIP19" s="200" t="s">
        <v>11877</v>
      </c>
      <c r="OIQ19" s="200" t="s">
        <v>11878</v>
      </c>
      <c r="OIR19" s="200" t="s">
        <v>11879</v>
      </c>
      <c r="OIS19" s="200" t="s">
        <v>11880</v>
      </c>
      <c r="OIT19" s="200" t="s">
        <v>11881</v>
      </c>
      <c r="OIU19" s="200" t="s">
        <v>11882</v>
      </c>
      <c r="OIV19" s="200" t="s">
        <v>11883</v>
      </c>
      <c r="OIW19" s="200" t="s">
        <v>11884</v>
      </c>
      <c r="OIX19" s="200" t="s">
        <v>11885</v>
      </c>
      <c r="OIY19" s="200" t="s">
        <v>11886</v>
      </c>
      <c r="OIZ19" s="200" t="s">
        <v>11887</v>
      </c>
      <c r="OJA19" s="200" t="s">
        <v>11888</v>
      </c>
      <c r="OJB19" s="200" t="s">
        <v>11889</v>
      </c>
      <c r="OJC19" s="200" t="s">
        <v>11890</v>
      </c>
      <c r="OJD19" s="200" t="s">
        <v>11891</v>
      </c>
      <c r="OJE19" s="200" t="s">
        <v>11892</v>
      </c>
      <c r="OJF19" s="200" t="s">
        <v>11893</v>
      </c>
      <c r="OJG19" s="200" t="s">
        <v>11894</v>
      </c>
      <c r="OJH19" s="200" t="s">
        <v>11895</v>
      </c>
      <c r="OJI19" s="200" t="s">
        <v>11896</v>
      </c>
      <c r="OJJ19" s="200" t="s">
        <v>11897</v>
      </c>
      <c r="OJK19" s="200" t="s">
        <v>11898</v>
      </c>
      <c r="OJL19" s="200" t="s">
        <v>11899</v>
      </c>
      <c r="OJM19" s="200" t="s">
        <v>11900</v>
      </c>
      <c r="OJN19" s="200" t="s">
        <v>11901</v>
      </c>
      <c r="OJO19" s="200" t="s">
        <v>11902</v>
      </c>
      <c r="OJP19" s="200" t="s">
        <v>11903</v>
      </c>
      <c r="OJQ19" s="200" t="s">
        <v>11904</v>
      </c>
      <c r="OJR19" s="200" t="s">
        <v>11905</v>
      </c>
      <c r="OJS19" s="200" t="s">
        <v>11906</v>
      </c>
      <c r="OJT19" s="200" t="s">
        <v>11907</v>
      </c>
      <c r="OJU19" s="200" t="s">
        <v>11908</v>
      </c>
      <c r="OJV19" s="200" t="s">
        <v>11909</v>
      </c>
      <c r="OJW19" s="200" t="s">
        <v>11910</v>
      </c>
      <c r="OJX19" s="200" t="s">
        <v>11911</v>
      </c>
      <c r="OJY19" s="200" t="s">
        <v>11912</v>
      </c>
      <c r="OJZ19" s="200" t="s">
        <v>11913</v>
      </c>
      <c r="OKA19" s="200" t="s">
        <v>11914</v>
      </c>
      <c r="OKB19" s="200" t="s">
        <v>11915</v>
      </c>
      <c r="OKC19" s="200" t="s">
        <v>11916</v>
      </c>
      <c r="OKD19" s="200" t="s">
        <v>11917</v>
      </c>
      <c r="OKE19" s="200" t="s">
        <v>11918</v>
      </c>
      <c r="OKF19" s="200" t="s">
        <v>11919</v>
      </c>
      <c r="OKG19" s="200" t="s">
        <v>11920</v>
      </c>
      <c r="OKH19" s="200" t="s">
        <v>11921</v>
      </c>
      <c r="OKI19" s="200" t="s">
        <v>11922</v>
      </c>
      <c r="OKJ19" s="200" t="s">
        <v>11923</v>
      </c>
      <c r="OKK19" s="200" t="s">
        <v>11924</v>
      </c>
      <c r="OKL19" s="200" t="s">
        <v>11925</v>
      </c>
      <c r="OKM19" s="200" t="s">
        <v>11926</v>
      </c>
      <c r="OKN19" s="200" t="s">
        <v>11927</v>
      </c>
      <c r="OKO19" s="200" t="s">
        <v>11928</v>
      </c>
      <c r="OKP19" s="200" t="s">
        <v>11929</v>
      </c>
      <c r="OKQ19" s="200" t="s">
        <v>11930</v>
      </c>
      <c r="OKR19" s="200" t="s">
        <v>11931</v>
      </c>
      <c r="OKS19" s="200" t="s">
        <v>11932</v>
      </c>
      <c r="OKT19" s="200" t="s">
        <v>11933</v>
      </c>
      <c r="OKU19" s="200" t="s">
        <v>11934</v>
      </c>
      <c r="OKV19" s="200" t="s">
        <v>11935</v>
      </c>
      <c r="OKW19" s="200" t="s">
        <v>11936</v>
      </c>
      <c r="OKX19" s="200" t="s">
        <v>11937</v>
      </c>
      <c r="OKY19" s="200" t="s">
        <v>11938</v>
      </c>
      <c r="OKZ19" s="200" t="s">
        <v>11939</v>
      </c>
      <c r="OLA19" s="200" t="s">
        <v>11940</v>
      </c>
      <c r="OLB19" s="200" t="s">
        <v>11941</v>
      </c>
      <c r="OLC19" s="200" t="s">
        <v>11942</v>
      </c>
      <c r="OLD19" s="200" t="s">
        <v>11943</v>
      </c>
      <c r="OLE19" s="200" t="s">
        <v>11944</v>
      </c>
      <c r="OLF19" s="200" t="s">
        <v>11945</v>
      </c>
      <c r="OLG19" s="200" t="s">
        <v>11946</v>
      </c>
      <c r="OLH19" s="200" t="s">
        <v>11947</v>
      </c>
      <c r="OLI19" s="200" t="s">
        <v>11948</v>
      </c>
      <c r="OLJ19" s="200" t="s">
        <v>11949</v>
      </c>
      <c r="OLK19" s="200" t="s">
        <v>11950</v>
      </c>
      <c r="OLL19" s="200" t="s">
        <v>11951</v>
      </c>
      <c r="OLM19" s="200" t="s">
        <v>11952</v>
      </c>
      <c r="OLN19" s="200" t="s">
        <v>11953</v>
      </c>
      <c r="OLO19" s="200" t="s">
        <v>11954</v>
      </c>
      <c r="OLP19" s="200" t="s">
        <v>11955</v>
      </c>
      <c r="OLQ19" s="200" t="s">
        <v>11956</v>
      </c>
      <c r="OLR19" s="200" t="s">
        <v>11957</v>
      </c>
      <c r="OLS19" s="200" t="s">
        <v>11958</v>
      </c>
      <c r="OLT19" s="200" t="s">
        <v>11959</v>
      </c>
      <c r="OLU19" s="200" t="s">
        <v>11960</v>
      </c>
      <c r="OLV19" s="200" t="s">
        <v>11961</v>
      </c>
      <c r="OLW19" s="200" t="s">
        <v>11962</v>
      </c>
      <c r="OLX19" s="200" t="s">
        <v>11963</v>
      </c>
      <c r="OLY19" s="200" t="s">
        <v>11964</v>
      </c>
      <c r="OLZ19" s="200" t="s">
        <v>11965</v>
      </c>
      <c r="OMA19" s="200" t="s">
        <v>11966</v>
      </c>
      <c r="OMB19" s="200" t="s">
        <v>11967</v>
      </c>
      <c r="OMC19" s="200" t="s">
        <v>11968</v>
      </c>
      <c r="OMD19" s="200" t="s">
        <v>11969</v>
      </c>
      <c r="OME19" s="200" t="s">
        <v>11970</v>
      </c>
      <c r="OMF19" s="200" t="s">
        <v>11971</v>
      </c>
      <c r="OMG19" s="200" t="s">
        <v>11972</v>
      </c>
      <c r="OMH19" s="200" t="s">
        <v>11973</v>
      </c>
      <c r="OMI19" s="200" t="s">
        <v>11974</v>
      </c>
      <c r="OMJ19" s="200" t="s">
        <v>11975</v>
      </c>
      <c r="OMK19" s="200" t="s">
        <v>11976</v>
      </c>
      <c r="OML19" s="200" t="s">
        <v>11977</v>
      </c>
      <c r="OMM19" s="200" t="s">
        <v>11978</v>
      </c>
      <c r="OMN19" s="200" t="s">
        <v>11979</v>
      </c>
      <c r="OMO19" s="200" t="s">
        <v>11980</v>
      </c>
      <c r="OMP19" s="200" t="s">
        <v>11981</v>
      </c>
      <c r="OMQ19" s="200" t="s">
        <v>11982</v>
      </c>
      <c r="OMR19" s="200" t="s">
        <v>11983</v>
      </c>
      <c r="OMS19" s="200" t="s">
        <v>11984</v>
      </c>
      <c r="OMT19" s="200" t="s">
        <v>11985</v>
      </c>
      <c r="OMU19" s="200" t="s">
        <v>11986</v>
      </c>
      <c r="OMV19" s="200" t="s">
        <v>11987</v>
      </c>
      <c r="OMW19" s="200" t="s">
        <v>11988</v>
      </c>
      <c r="OMX19" s="200" t="s">
        <v>11989</v>
      </c>
      <c r="OMY19" s="200" t="s">
        <v>11990</v>
      </c>
      <c r="OMZ19" s="200" t="s">
        <v>11991</v>
      </c>
      <c r="ONA19" s="200" t="s">
        <v>11992</v>
      </c>
      <c r="ONB19" s="200" t="s">
        <v>11993</v>
      </c>
      <c r="ONC19" s="200" t="s">
        <v>11994</v>
      </c>
      <c r="OND19" s="200" t="s">
        <v>11995</v>
      </c>
      <c r="ONE19" s="200" t="s">
        <v>11996</v>
      </c>
      <c r="ONF19" s="200" t="s">
        <v>11997</v>
      </c>
      <c r="ONG19" s="200" t="s">
        <v>11998</v>
      </c>
      <c r="ONH19" s="200" t="s">
        <v>11999</v>
      </c>
      <c r="ONI19" s="200" t="s">
        <v>12000</v>
      </c>
      <c r="ONJ19" s="200" t="s">
        <v>12001</v>
      </c>
      <c r="ONK19" s="200" t="s">
        <v>12002</v>
      </c>
      <c r="ONL19" s="200" t="s">
        <v>12003</v>
      </c>
      <c r="ONM19" s="200" t="s">
        <v>12004</v>
      </c>
      <c r="ONN19" s="200" t="s">
        <v>12005</v>
      </c>
      <c r="ONO19" s="200" t="s">
        <v>12006</v>
      </c>
      <c r="ONP19" s="200" t="s">
        <v>12007</v>
      </c>
      <c r="ONQ19" s="200" t="s">
        <v>12008</v>
      </c>
      <c r="ONR19" s="200" t="s">
        <v>12009</v>
      </c>
      <c r="ONS19" s="200" t="s">
        <v>12010</v>
      </c>
      <c r="ONT19" s="200" t="s">
        <v>12011</v>
      </c>
      <c r="ONU19" s="200" t="s">
        <v>12012</v>
      </c>
      <c r="ONV19" s="200" t="s">
        <v>12013</v>
      </c>
      <c r="ONW19" s="200" t="s">
        <v>12014</v>
      </c>
      <c r="ONX19" s="200" t="s">
        <v>12015</v>
      </c>
      <c r="ONY19" s="200" t="s">
        <v>12016</v>
      </c>
      <c r="ONZ19" s="200" t="s">
        <v>12017</v>
      </c>
      <c r="OOA19" s="200" t="s">
        <v>12018</v>
      </c>
      <c r="OOB19" s="200" t="s">
        <v>12019</v>
      </c>
      <c r="OOC19" s="200" t="s">
        <v>12020</v>
      </c>
      <c r="OOD19" s="200" t="s">
        <v>12021</v>
      </c>
      <c r="OOE19" s="200" t="s">
        <v>12022</v>
      </c>
      <c r="OOF19" s="200" t="s">
        <v>12023</v>
      </c>
      <c r="OOG19" s="200" t="s">
        <v>12024</v>
      </c>
      <c r="OOH19" s="200" t="s">
        <v>12025</v>
      </c>
      <c r="OOI19" s="200" t="s">
        <v>12026</v>
      </c>
      <c r="OOJ19" s="200" t="s">
        <v>12027</v>
      </c>
      <c r="OOK19" s="200" t="s">
        <v>12028</v>
      </c>
      <c r="OOL19" s="200" t="s">
        <v>12029</v>
      </c>
      <c r="OOM19" s="200" t="s">
        <v>12030</v>
      </c>
      <c r="OON19" s="200" t="s">
        <v>12031</v>
      </c>
      <c r="OOO19" s="200" t="s">
        <v>12032</v>
      </c>
      <c r="OOP19" s="200" t="s">
        <v>12033</v>
      </c>
      <c r="OOQ19" s="200" t="s">
        <v>12034</v>
      </c>
      <c r="OOR19" s="200" t="s">
        <v>12035</v>
      </c>
      <c r="OOS19" s="200" t="s">
        <v>12036</v>
      </c>
      <c r="OOT19" s="200" t="s">
        <v>12037</v>
      </c>
      <c r="OOU19" s="200" t="s">
        <v>12038</v>
      </c>
      <c r="OOV19" s="200" t="s">
        <v>12039</v>
      </c>
      <c r="OOW19" s="200" t="s">
        <v>12040</v>
      </c>
      <c r="OOX19" s="200" t="s">
        <v>12041</v>
      </c>
      <c r="OOY19" s="200" t="s">
        <v>12042</v>
      </c>
      <c r="OOZ19" s="200" t="s">
        <v>12043</v>
      </c>
      <c r="OPA19" s="200" t="s">
        <v>12044</v>
      </c>
      <c r="OPB19" s="200" t="s">
        <v>12045</v>
      </c>
      <c r="OPC19" s="200" t="s">
        <v>12046</v>
      </c>
      <c r="OPD19" s="200" t="s">
        <v>12047</v>
      </c>
      <c r="OPE19" s="200" t="s">
        <v>12048</v>
      </c>
      <c r="OPF19" s="200" t="s">
        <v>12049</v>
      </c>
      <c r="OPG19" s="200" t="s">
        <v>12050</v>
      </c>
      <c r="OPH19" s="200" t="s">
        <v>12051</v>
      </c>
      <c r="OPI19" s="200" t="s">
        <v>12052</v>
      </c>
      <c r="OPJ19" s="200" t="s">
        <v>12053</v>
      </c>
      <c r="OPK19" s="200" t="s">
        <v>12054</v>
      </c>
      <c r="OPL19" s="200" t="s">
        <v>12055</v>
      </c>
      <c r="OPM19" s="200" t="s">
        <v>12056</v>
      </c>
      <c r="OPN19" s="200" t="s">
        <v>12057</v>
      </c>
      <c r="OPO19" s="200" t="s">
        <v>12058</v>
      </c>
      <c r="OPP19" s="200" t="s">
        <v>12059</v>
      </c>
      <c r="OPQ19" s="200" t="s">
        <v>12060</v>
      </c>
      <c r="OPR19" s="200" t="s">
        <v>12061</v>
      </c>
      <c r="OPS19" s="200" t="s">
        <v>12062</v>
      </c>
      <c r="OPT19" s="200" t="s">
        <v>12063</v>
      </c>
      <c r="OPU19" s="200" t="s">
        <v>12064</v>
      </c>
      <c r="OPV19" s="200" t="s">
        <v>12065</v>
      </c>
      <c r="OPW19" s="200" t="s">
        <v>12066</v>
      </c>
      <c r="OPX19" s="200" t="s">
        <v>12067</v>
      </c>
      <c r="OPY19" s="200" t="s">
        <v>12068</v>
      </c>
      <c r="OPZ19" s="200" t="s">
        <v>12069</v>
      </c>
      <c r="OQA19" s="200" t="s">
        <v>12070</v>
      </c>
      <c r="OQB19" s="200" t="s">
        <v>12071</v>
      </c>
      <c r="OQC19" s="200" t="s">
        <v>12072</v>
      </c>
      <c r="OQD19" s="200" t="s">
        <v>12073</v>
      </c>
      <c r="OQE19" s="200" t="s">
        <v>12074</v>
      </c>
      <c r="OQF19" s="200" t="s">
        <v>12075</v>
      </c>
      <c r="OQG19" s="200" t="s">
        <v>12076</v>
      </c>
      <c r="OQH19" s="200" t="s">
        <v>12077</v>
      </c>
      <c r="OQI19" s="200" t="s">
        <v>12078</v>
      </c>
      <c r="OQJ19" s="200" t="s">
        <v>12079</v>
      </c>
      <c r="OQK19" s="200" t="s">
        <v>12080</v>
      </c>
      <c r="OQL19" s="200" t="s">
        <v>12081</v>
      </c>
      <c r="OQM19" s="200" t="s">
        <v>12082</v>
      </c>
      <c r="OQN19" s="200" t="s">
        <v>12083</v>
      </c>
      <c r="OQO19" s="200" t="s">
        <v>12084</v>
      </c>
      <c r="OQP19" s="200" t="s">
        <v>12085</v>
      </c>
      <c r="OQQ19" s="200" t="s">
        <v>12086</v>
      </c>
      <c r="OQR19" s="200" t="s">
        <v>12087</v>
      </c>
      <c r="OQS19" s="200" t="s">
        <v>12088</v>
      </c>
      <c r="OQT19" s="200" t="s">
        <v>12089</v>
      </c>
      <c r="OQU19" s="200" t="s">
        <v>12090</v>
      </c>
      <c r="OQV19" s="200" t="s">
        <v>12091</v>
      </c>
      <c r="OQW19" s="200" t="s">
        <v>12092</v>
      </c>
      <c r="OQX19" s="200" t="s">
        <v>12093</v>
      </c>
      <c r="OQY19" s="200" t="s">
        <v>12094</v>
      </c>
      <c r="OQZ19" s="200" t="s">
        <v>12095</v>
      </c>
      <c r="ORA19" s="200" t="s">
        <v>12096</v>
      </c>
      <c r="ORB19" s="200" t="s">
        <v>12097</v>
      </c>
      <c r="ORC19" s="200" t="s">
        <v>12098</v>
      </c>
      <c r="ORD19" s="200" t="s">
        <v>12099</v>
      </c>
      <c r="ORE19" s="200" t="s">
        <v>12100</v>
      </c>
      <c r="ORF19" s="200" t="s">
        <v>12101</v>
      </c>
      <c r="ORG19" s="200" t="s">
        <v>12102</v>
      </c>
      <c r="ORH19" s="200" t="s">
        <v>12103</v>
      </c>
      <c r="ORI19" s="200" t="s">
        <v>12104</v>
      </c>
      <c r="ORJ19" s="200" t="s">
        <v>12105</v>
      </c>
      <c r="ORK19" s="200" t="s">
        <v>12106</v>
      </c>
      <c r="ORL19" s="200" t="s">
        <v>12107</v>
      </c>
      <c r="ORM19" s="200" t="s">
        <v>12108</v>
      </c>
      <c r="ORN19" s="200" t="s">
        <v>12109</v>
      </c>
      <c r="ORO19" s="200" t="s">
        <v>12110</v>
      </c>
      <c r="ORP19" s="200" t="s">
        <v>12111</v>
      </c>
      <c r="ORQ19" s="200" t="s">
        <v>12112</v>
      </c>
      <c r="ORR19" s="200" t="s">
        <v>12113</v>
      </c>
      <c r="ORS19" s="200" t="s">
        <v>12114</v>
      </c>
      <c r="ORT19" s="200" t="s">
        <v>12115</v>
      </c>
      <c r="ORU19" s="200" t="s">
        <v>12116</v>
      </c>
      <c r="ORV19" s="200" t="s">
        <v>12117</v>
      </c>
      <c r="ORW19" s="200" t="s">
        <v>12118</v>
      </c>
      <c r="ORX19" s="200" t="s">
        <v>12119</v>
      </c>
      <c r="ORY19" s="200" t="s">
        <v>12120</v>
      </c>
      <c r="ORZ19" s="200" t="s">
        <v>12121</v>
      </c>
      <c r="OSA19" s="200" t="s">
        <v>12122</v>
      </c>
      <c r="OSB19" s="200" t="s">
        <v>12123</v>
      </c>
      <c r="OSC19" s="200" t="s">
        <v>12124</v>
      </c>
      <c r="OSD19" s="200" t="s">
        <v>12125</v>
      </c>
      <c r="OSE19" s="200" t="s">
        <v>12126</v>
      </c>
      <c r="OSF19" s="200" t="s">
        <v>12127</v>
      </c>
      <c r="OSG19" s="200" t="s">
        <v>12128</v>
      </c>
      <c r="OSH19" s="200" t="s">
        <v>12129</v>
      </c>
      <c r="OSI19" s="200" t="s">
        <v>12130</v>
      </c>
      <c r="OSJ19" s="200" t="s">
        <v>12131</v>
      </c>
      <c r="OSK19" s="200" t="s">
        <v>12132</v>
      </c>
      <c r="OSL19" s="200" t="s">
        <v>12133</v>
      </c>
      <c r="OSM19" s="200" t="s">
        <v>12134</v>
      </c>
      <c r="OSN19" s="200" t="s">
        <v>12135</v>
      </c>
      <c r="OSO19" s="200" t="s">
        <v>12136</v>
      </c>
      <c r="OSP19" s="200" t="s">
        <v>12137</v>
      </c>
      <c r="OSQ19" s="200" t="s">
        <v>12138</v>
      </c>
      <c r="OSR19" s="200" t="s">
        <v>12139</v>
      </c>
      <c r="OSS19" s="200" t="s">
        <v>12140</v>
      </c>
      <c r="OST19" s="200" t="s">
        <v>12141</v>
      </c>
      <c r="OSU19" s="200" t="s">
        <v>12142</v>
      </c>
      <c r="OSV19" s="200" t="s">
        <v>12143</v>
      </c>
      <c r="OSW19" s="200" t="s">
        <v>12144</v>
      </c>
      <c r="OSX19" s="200" t="s">
        <v>12145</v>
      </c>
      <c r="OSY19" s="200" t="s">
        <v>12146</v>
      </c>
      <c r="OSZ19" s="200" t="s">
        <v>12147</v>
      </c>
      <c r="OTA19" s="200" t="s">
        <v>12148</v>
      </c>
      <c r="OTB19" s="200" t="s">
        <v>12149</v>
      </c>
      <c r="OTC19" s="200" t="s">
        <v>12150</v>
      </c>
      <c r="OTD19" s="200" t="s">
        <v>12151</v>
      </c>
      <c r="OTE19" s="200" t="s">
        <v>12152</v>
      </c>
      <c r="OTF19" s="200" t="s">
        <v>12153</v>
      </c>
      <c r="OTG19" s="200" t="s">
        <v>12154</v>
      </c>
      <c r="OTH19" s="200" t="s">
        <v>12155</v>
      </c>
      <c r="OTI19" s="200" t="s">
        <v>12156</v>
      </c>
      <c r="OTJ19" s="200" t="s">
        <v>12157</v>
      </c>
      <c r="OTK19" s="200" t="s">
        <v>12158</v>
      </c>
      <c r="OTL19" s="200" t="s">
        <v>12159</v>
      </c>
      <c r="OTM19" s="200" t="s">
        <v>12160</v>
      </c>
      <c r="OTN19" s="200" t="s">
        <v>12161</v>
      </c>
      <c r="OTO19" s="200" t="s">
        <v>12162</v>
      </c>
      <c r="OTP19" s="200" t="s">
        <v>12163</v>
      </c>
      <c r="OTQ19" s="200" t="s">
        <v>12164</v>
      </c>
      <c r="OTR19" s="200" t="s">
        <v>12165</v>
      </c>
      <c r="OTS19" s="200" t="s">
        <v>12166</v>
      </c>
      <c r="OTT19" s="200" t="s">
        <v>12167</v>
      </c>
      <c r="OTU19" s="200" t="s">
        <v>12168</v>
      </c>
      <c r="OTV19" s="200" t="s">
        <v>12169</v>
      </c>
      <c r="OTW19" s="200" t="s">
        <v>12170</v>
      </c>
      <c r="OTX19" s="200" t="s">
        <v>12171</v>
      </c>
      <c r="OTY19" s="200" t="s">
        <v>12172</v>
      </c>
      <c r="OTZ19" s="200" t="s">
        <v>12173</v>
      </c>
      <c r="OUA19" s="200" t="s">
        <v>12174</v>
      </c>
      <c r="OUB19" s="200" t="s">
        <v>12175</v>
      </c>
      <c r="OUC19" s="200" t="s">
        <v>12176</v>
      </c>
      <c r="OUD19" s="200" t="s">
        <v>12177</v>
      </c>
      <c r="OUE19" s="200" t="s">
        <v>12178</v>
      </c>
      <c r="OUF19" s="200" t="s">
        <v>12179</v>
      </c>
      <c r="OUG19" s="200" t="s">
        <v>12180</v>
      </c>
      <c r="OUH19" s="200" t="s">
        <v>12181</v>
      </c>
      <c r="OUI19" s="200" t="s">
        <v>12182</v>
      </c>
      <c r="OUJ19" s="200" t="s">
        <v>12183</v>
      </c>
      <c r="OUK19" s="200" t="s">
        <v>12184</v>
      </c>
      <c r="OUL19" s="200" t="s">
        <v>12185</v>
      </c>
      <c r="OUM19" s="200" t="s">
        <v>12186</v>
      </c>
      <c r="OUN19" s="200" t="s">
        <v>12187</v>
      </c>
      <c r="OUO19" s="200" t="s">
        <v>12188</v>
      </c>
      <c r="OUP19" s="200" t="s">
        <v>12189</v>
      </c>
      <c r="OUQ19" s="200" t="s">
        <v>12190</v>
      </c>
      <c r="OUR19" s="200" t="s">
        <v>12191</v>
      </c>
      <c r="OUS19" s="200" t="s">
        <v>12192</v>
      </c>
      <c r="OUT19" s="200" t="s">
        <v>12193</v>
      </c>
      <c r="OUU19" s="200" t="s">
        <v>12194</v>
      </c>
      <c r="OUV19" s="200" t="s">
        <v>12195</v>
      </c>
      <c r="OUW19" s="200" t="s">
        <v>12196</v>
      </c>
      <c r="OUX19" s="200" t="s">
        <v>12197</v>
      </c>
      <c r="OUY19" s="200" t="s">
        <v>12198</v>
      </c>
      <c r="OUZ19" s="200" t="s">
        <v>12199</v>
      </c>
      <c r="OVA19" s="200" t="s">
        <v>12200</v>
      </c>
      <c r="OVB19" s="200" t="s">
        <v>12201</v>
      </c>
      <c r="OVC19" s="200" t="s">
        <v>12202</v>
      </c>
      <c r="OVD19" s="200" t="s">
        <v>12203</v>
      </c>
      <c r="OVE19" s="200" t="s">
        <v>12204</v>
      </c>
      <c r="OVF19" s="200" t="s">
        <v>12205</v>
      </c>
      <c r="OVG19" s="200" t="s">
        <v>12206</v>
      </c>
      <c r="OVH19" s="200" t="s">
        <v>12207</v>
      </c>
      <c r="OVI19" s="200" t="s">
        <v>12208</v>
      </c>
      <c r="OVJ19" s="200" t="s">
        <v>12209</v>
      </c>
      <c r="OVK19" s="200" t="s">
        <v>12210</v>
      </c>
      <c r="OVL19" s="200" t="s">
        <v>12211</v>
      </c>
      <c r="OVM19" s="200" t="s">
        <v>12212</v>
      </c>
      <c r="OVN19" s="200" t="s">
        <v>12213</v>
      </c>
      <c r="OVO19" s="200" t="s">
        <v>12214</v>
      </c>
      <c r="OVP19" s="200" t="s">
        <v>12215</v>
      </c>
      <c r="OVQ19" s="200" t="s">
        <v>12216</v>
      </c>
      <c r="OVR19" s="200" t="s">
        <v>12217</v>
      </c>
      <c r="OVS19" s="200" t="s">
        <v>12218</v>
      </c>
      <c r="OVT19" s="200" t="s">
        <v>12219</v>
      </c>
      <c r="OVU19" s="200" t="s">
        <v>12220</v>
      </c>
      <c r="OVV19" s="200" t="s">
        <v>12221</v>
      </c>
      <c r="OVW19" s="200" t="s">
        <v>12222</v>
      </c>
      <c r="OVX19" s="200" t="s">
        <v>12223</v>
      </c>
      <c r="OVY19" s="200" t="s">
        <v>12224</v>
      </c>
      <c r="OVZ19" s="200" t="s">
        <v>12225</v>
      </c>
      <c r="OWA19" s="200" t="s">
        <v>12226</v>
      </c>
      <c r="OWB19" s="200" t="s">
        <v>12227</v>
      </c>
      <c r="OWC19" s="200" t="s">
        <v>12228</v>
      </c>
      <c r="OWD19" s="200" t="s">
        <v>12229</v>
      </c>
      <c r="OWE19" s="200" t="s">
        <v>12230</v>
      </c>
      <c r="OWF19" s="200" t="s">
        <v>12231</v>
      </c>
      <c r="OWG19" s="200" t="s">
        <v>12232</v>
      </c>
      <c r="OWH19" s="200" t="s">
        <v>12233</v>
      </c>
      <c r="OWI19" s="200" t="s">
        <v>12234</v>
      </c>
      <c r="OWJ19" s="200" t="s">
        <v>12235</v>
      </c>
      <c r="OWK19" s="200" t="s">
        <v>12236</v>
      </c>
      <c r="OWL19" s="200" t="s">
        <v>12237</v>
      </c>
      <c r="OWM19" s="200" t="s">
        <v>12238</v>
      </c>
      <c r="OWN19" s="200" t="s">
        <v>12239</v>
      </c>
      <c r="OWO19" s="200" t="s">
        <v>12240</v>
      </c>
      <c r="OWP19" s="200" t="s">
        <v>12241</v>
      </c>
      <c r="OWQ19" s="200" t="s">
        <v>12242</v>
      </c>
      <c r="OWR19" s="200" t="s">
        <v>12243</v>
      </c>
      <c r="OWS19" s="200" t="s">
        <v>12244</v>
      </c>
      <c r="OWT19" s="200" t="s">
        <v>12245</v>
      </c>
      <c r="OWU19" s="200" t="s">
        <v>12246</v>
      </c>
      <c r="OWV19" s="200" t="s">
        <v>12247</v>
      </c>
      <c r="OWW19" s="200" t="s">
        <v>12248</v>
      </c>
      <c r="OWX19" s="200" t="s">
        <v>12249</v>
      </c>
      <c r="OWY19" s="200" t="s">
        <v>12250</v>
      </c>
      <c r="OWZ19" s="200" t="s">
        <v>12251</v>
      </c>
      <c r="OXA19" s="200" t="s">
        <v>12252</v>
      </c>
      <c r="OXB19" s="200" t="s">
        <v>12253</v>
      </c>
      <c r="OXC19" s="200" t="s">
        <v>12254</v>
      </c>
      <c r="OXD19" s="200" t="s">
        <v>12255</v>
      </c>
      <c r="OXE19" s="200" t="s">
        <v>12256</v>
      </c>
      <c r="OXF19" s="200" t="s">
        <v>12257</v>
      </c>
      <c r="OXG19" s="200" t="s">
        <v>12258</v>
      </c>
      <c r="OXH19" s="200" t="s">
        <v>12259</v>
      </c>
      <c r="OXI19" s="200" t="s">
        <v>12260</v>
      </c>
      <c r="OXJ19" s="200" t="s">
        <v>12261</v>
      </c>
      <c r="OXK19" s="200" t="s">
        <v>12262</v>
      </c>
      <c r="OXL19" s="200" t="s">
        <v>12263</v>
      </c>
      <c r="OXM19" s="200" t="s">
        <v>12264</v>
      </c>
      <c r="OXN19" s="200" t="s">
        <v>12265</v>
      </c>
      <c r="OXO19" s="200" t="s">
        <v>12266</v>
      </c>
      <c r="OXP19" s="200" t="s">
        <v>12267</v>
      </c>
      <c r="OXQ19" s="200" t="s">
        <v>12268</v>
      </c>
      <c r="OXR19" s="200" t="s">
        <v>12269</v>
      </c>
      <c r="OXS19" s="200" t="s">
        <v>12270</v>
      </c>
      <c r="OXT19" s="200" t="s">
        <v>12271</v>
      </c>
      <c r="OXU19" s="200" t="s">
        <v>12272</v>
      </c>
      <c r="OXV19" s="200" t="s">
        <v>12273</v>
      </c>
      <c r="OXW19" s="200" t="s">
        <v>12274</v>
      </c>
      <c r="OXX19" s="200" t="s">
        <v>12275</v>
      </c>
      <c r="OXY19" s="200" t="s">
        <v>12276</v>
      </c>
      <c r="OXZ19" s="200" t="s">
        <v>12277</v>
      </c>
      <c r="OYA19" s="200" t="s">
        <v>12278</v>
      </c>
      <c r="OYB19" s="200" t="s">
        <v>12279</v>
      </c>
      <c r="OYC19" s="200" t="s">
        <v>12280</v>
      </c>
      <c r="OYD19" s="200" t="s">
        <v>12281</v>
      </c>
      <c r="OYE19" s="200" t="s">
        <v>12282</v>
      </c>
      <c r="OYF19" s="200" t="s">
        <v>12283</v>
      </c>
      <c r="OYG19" s="200" t="s">
        <v>12284</v>
      </c>
      <c r="OYH19" s="200" t="s">
        <v>12285</v>
      </c>
      <c r="OYI19" s="200" t="s">
        <v>12286</v>
      </c>
      <c r="OYJ19" s="200" t="s">
        <v>12287</v>
      </c>
      <c r="OYK19" s="200" t="s">
        <v>12288</v>
      </c>
      <c r="OYL19" s="200" t="s">
        <v>12289</v>
      </c>
      <c r="OYM19" s="200" t="s">
        <v>12290</v>
      </c>
      <c r="OYN19" s="200" t="s">
        <v>12291</v>
      </c>
      <c r="OYO19" s="200" t="s">
        <v>12292</v>
      </c>
      <c r="OYP19" s="200" t="s">
        <v>12293</v>
      </c>
      <c r="OYQ19" s="200" t="s">
        <v>12294</v>
      </c>
      <c r="OYR19" s="200" t="s">
        <v>12295</v>
      </c>
      <c r="OYS19" s="200" t="s">
        <v>12296</v>
      </c>
      <c r="OYT19" s="200" t="s">
        <v>12297</v>
      </c>
      <c r="OYU19" s="200" t="s">
        <v>12298</v>
      </c>
      <c r="OYV19" s="200" t="s">
        <v>12299</v>
      </c>
      <c r="OYW19" s="200" t="s">
        <v>12300</v>
      </c>
      <c r="OYX19" s="200" t="s">
        <v>12301</v>
      </c>
      <c r="OYY19" s="200" t="s">
        <v>12302</v>
      </c>
      <c r="OYZ19" s="200" t="s">
        <v>12303</v>
      </c>
      <c r="OZA19" s="200" t="s">
        <v>12304</v>
      </c>
      <c r="OZB19" s="200" t="s">
        <v>12305</v>
      </c>
      <c r="OZC19" s="200" t="s">
        <v>12306</v>
      </c>
      <c r="OZD19" s="200" t="s">
        <v>12307</v>
      </c>
      <c r="OZE19" s="200" t="s">
        <v>12308</v>
      </c>
      <c r="OZF19" s="200" t="s">
        <v>12309</v>
      </c>
      <c r="OZG19" s="200" t="s">
        <v>12310</v>
      </c>
      <c r="OZH19" s="200" t="s">
        <v>12311</v>
      </c>
      <c r="OZI19" s="200" t="s">
        <v>12312</v>
      </c>
      <c r="OZJ19" s="200" t="s">
        <v>12313</v>
      </c>
      <c r="OZK19" s="200" t="s">
        <v>12314</v>
      </c>
      <c r="OZL19" s="200" t="s">
        <v>12315</v>
      </c>
      <c r="OZM19" s="200" t="s">
        <v>12316</v>
      </c>
      <c r="OZN19" s="200" t="s">
        <v>12317</v>
      </c>
      <c r="OZO19" s="200" t="s">
        <v>12318</v>
      </c>
      <c r="OZP19" s="200" t="s">
        <v>12319</v>
      </c>
      <c r="OZQ19" s="200" t="s">
        <v>12320</v>
      </c>
      <c r="OZR19" s="200" t="s">
        <v>12321</v>
      </c>
      <c r="OZS19" s="200" t="s">
        <v>12322</v>
      </c>
      <c r="OZT19" s="200" t="s">
        <v>12323</v>
      </c>
      <c r="OZU19" s="200" t="s">
        <v>12324</v>
      </c>
      <c r="OZV19" s="200" t="s">
        <v>12325</v>
      </c>
      <c r="OZW19" s="200" t="s">
        <v>12326</v>
      </c>
      <c r="OZX19" s="200" t="s">
        <v>12327</v>
      </c>
      <c r="OZY19" s="200" t="s">
        <v>12328</v>
      </c>
      <c r="OZZ19" s="200" t="s">
        <v>12329</v>
      </c>
      <c r="PAA19" s="200" t="s">
        <v>12330</v>
      </c>
      <c r="PAB19" s="200" t="s">
        <v>12331</v>
      </c>
      <c r="PAC19" s="200" t="s">
        <v>12332</v>
      </c>
      <c r="PAD19" s="200" t="s">
        <v>12333</v>
      </c>
      <c r="PAE19" s="200" t="s">
        <v>12334</v>
      </c>
      <c r="PAF19" s="200" t="s">
        <v>12335</v>
      </c>
      <c r="PAG19" s="200" t="s">
        <v>12336</v>
      </c>
      <c r="PAH19" s="200" t="s">
        <v>12337</v>
      </c>
      <c r="PAI19" s="200" t="s">
        <v>12338</v>
      </c>
      <c r="PAJ19" s="200" t="s">
        <v>12339</v>
      </c>
      <c r="PAK19" s="200" t="s">
        <v>12340</v>
      </c>
      <c r="PAL19" s="200" t="s">
        <v>12341</v>
      </c>
      <c r="PAM19" s="200" t="s">
        <v>12342</v>
      </c>
      <c r="PAN19" s="200" t="s">
        <v>12343</v>
      </c>
      <c r="PAO19" s="200" t="s">
        <v>12344</v>
      </c>
      <c r="PAP19" s="200" t="s">
        <v>12345</v>
      </c>
      <c r="PAQ19" s="200" t="s">
        <v>12346</v>
      </c>
      <c r="PAR19" s="200" t="s">
        <v>12347</v>
      </c>
      <c r="PAS19" s="200" t="s">
        <v>12348</v>
      </c>
      <c r="PAT19" s="200" t="s">
        <v>12349</v>
      </c>
      <c r="PAU19" s="200" t="s">
        <v>12350</v>
      </c>
      <c r="PAV19" s="200" t="s">
        <v>12351</v>
      </c>
      <c r="PAW19" s="200" t="s">
        <v>12352</v>
      </c>
      <c r="PAX19" s="200" t="s">
        <v>12353</v>
      </c>
      <c r="PAY19" s="200" t="s">
        <v>12354</v>
      </c>
      <c r="PAZ19" s="200" t="s">
        <v>12355</v>
      </c>
      <c r="PBA19" s="200" t="s">
        <v>12356</v>
      </c>
      <c r="PBB19" s="200" t="s">
        <v>12357</v>
      </c>
      <c r="PBC19" s="200" t="s">
        <v>12358</v>
      </c>
      <c r="PBD19" s="200" t="s">
        <v>12359</v>
      </c>
      <c r="PBE19" s="200" t="s">
        <v>12360</v>
      </c>
      <c r="PBF19" s="200" t="s">
        <v>12361</v>
      </c>
      <c r="PBG19" s="200" t="s">
        <v>12362</v>
      </c>
      <c r="PBH19" s="200" t="s">
        <v>12363</v>
      </c>
      <c r="PBI19" s="200" t="s">
        <v>12364</v>
      </c>
      <c r="PBJ19" s="200" t="s">
        <v>12365</v>
      </c>
      <c r="PBK19" s="200" t="s">
        <v>12366</v>
      </c>
      <c r="PBL19" s="200" t="s">
        <v>12367</v>
      </c>
      <c r="PBM19" s="200" t="s">
        <v>12368</v>
      </c>
      <c r="PBN19" s="200" t="s">
        <v>12369</v>
      </c>
      <c r="PBO19" s="200" t="s">
        <v>12370</v>
      </c>
      <c r="PBP19" s="200" t="s">
        <v>12371</v>
      </c>
      <c r="PBQ19" s="200" t="s">
        <v>12372</v>
      </c>
      <c r="PBR19" s="200" t="s">
        <v>12373</v>
      </c>
      <c r="PBS19" s="200" t="s">
        <v>12374</v>
      </c>
      <c r="PBT19" s="200" t="s">
        <v>12375</v>
      </c>
      <c r="PBU19" s="200" t="s">
        <v>12376</v>
      </c>
      <c r="PBV19" s="200" t="s">
        <v>12377</v>
      </c>
      <c r="PBW19" s="200" t="s">
        <v>12378</v>
      </c>
      <c r="PBX19" s="200" t="s">
        <v>12379</v>
      </c>
      <c r="PBY19" s="200" t="s">
        <v>12380</v>
      </c>
      <c r="PBZ19" s="200" t="s">
        <v>12381</v>
      </c>
      <c r="PCA19" s="200" t="s">
        <v>12382</v>
      </c>
      <c r="PCB19" s="200" t="s">
        <v>12383</v>
      </c>
      <c r="PCC19" s="200" t="s">
        <v>12384</v>
      </c>
      <c r="PCD19" s="200" t="s">
        <v>12385</v>
      </c>
      <c r="PCE19" s="200" t="s">
        <v>12386</v>
      </c>
      <c r="PCF19" s="200" t="s">
        <v>12387</v>
      </c>
      <c r="PCG19" s="200" t="s">
        <v>12388</v>
      </c>
      <c r="PCH19" s="200" t="s">
        <v>12389</v>
      </c>
      <c r="PCI19" s="200" t="s">
        <v>12390</v>
      </c>
      <c r="PCJ19" s="200" t="s">
        <v>12391</v>
      </c>
      <c r="PCK19" s="200" t="s">
        <v>12392</v>
      </c>
      <c r="PCL19" s="200" t="s">
        <v>12393</v>
      </c>
      <c r="PCM19" s="200" t="s">
        <v>12394</v>
      </c>
      <c r="PCN19" s="200" t="s">
        <v>12395</v>
      </c>
      <c r="PCO19" s="200" t="s">
        <v>12396</v>
      </c>
      <c r="PCP19" s="200" t="s">
        <v>12397</v>
      </c>
      <c r="PCQ19" s="200" t="s">
        <v>12398</v>
      </c>
      <c r="PCR19" s="200" t="s">
        <v>12399</v>
      </c>
      <c r="PCS19" s="200" t="s">
        <v>12400</v>
      </c>
      <c r="PCT19" s="200" t="s">
        <v>12401</v>
      </c>
      <c r="PCU19" s="200" t="s">
        <v>12402</v>
      </c>
      <c r="PCV19" s="200" t="s">
        <v>12403</v>
      </c>
      <c r="PCW19" s="200" t="s">
        <v>12404</v>
      </c>
      <c r="PCX19" s="200" t="s">
        <v>12405</v>
      </c>
      <c r="PCY19" s="200" t="s">
        <v>12406</v>
      </c>
      <c r="PCZ19" s="200" t="s">
        <v>12407</v>
      </c>
      <c r="PDA19" s="200" t="s">
        <v>12408</v>
      </c>
      <c r="PDB19" s="200" t="s">
        <v>12409</v>
      </c>
      <c r="PDC19" s="200" t="s">
        <v>12410</v>
      </c>
      <c r="PDD19" s="200" t="s">
        <v>12411</v>
      </c>
      <c r="PDE19" s="200" t="s">
        <v>12412</v>
      </c>
      <c r="PDF19" s="200" t="s">
        <v>12413</v>
      </c>
      <c r="PDG19" s="200" t="s">
        <v>12414</v>
      </c>
      <c r="PDH19" s="200" t="s">
        <v>12415</v>
      </c>
      <c r="PDI19" s="200" t="s">
        <v>12416</v>
      </c>
      <c r="PDJ19" s="200" t="s">
        <v>12417</v>
      </c>
      <c r="PDK19" s="200" t="s">
        <v>12418</v>
      </c>
      <c r="PDL19" s="200" t="s">
        <v>12419</v>
      </c>
      <c r="PDM19" s="200" t="s">
        <v>12420</v>
      </c>
      <c r="PDN19" s="200" t="s">
        <v>12421</v>
      </c>
      <c r="PDO19" s="200" t="s">
        <v>12422</v>
      </c>
      <c r="PDP19" s="200" t="s">
        <v>12423</v>
      </c>
      <c r="PDQ19" s="200" t="s">
        <v>12424</v>
      </c>
      <c r="PDR19" s="200" t="s">
        <v>12425</v>
      </c>
      <c r="PDS19" s="200" t="s">
        <v>12426</v>
      </c>
      <c r="PDT19" s="200" t="s">
        <v>12427</v>
      </c>
      <c r="PDU19" s="200" t="s">
        <v>12428</v>
      </c>
      <c r="PDV19" s="200" t="s">
        <v>12429</v>
      </c>
      <c r="PDW19" s="200" t="s">
        <v>12430</v>
      </c>
      <c r="PDX19" s="200" t="s">
        <v>12431</v>
      </c>
      <c r="PDY19" s="200" t="s">
        <v>12432</v>
      </c>
      <c r="PDZ19" s="200" t="s">
        <v>12433</v>
      </c>
      <c r="PEA19" s="200" t="s">
        <v>12434</v>
      </c>
      <c r="PEB19" s="200" t="s">
        <v>12435</v>
      </c>
      <c r="PEC19" s="200" t="s">
        <v>12436</v>
      </c>
      <c r="PED19" s="200" t="s">
        <v>12437</v>
      </c>
      <c r="PEE19" s="200" t="s">
        <v>12438</v>
      </c>
      <c r="PEF19" s="200" t="s">
        <v>12439</v>
      </c>
      <c r="PEG19" s="200" t="s">
        <v>12440</v>
      </c>
      <c r="PEH19" s="200" t="s">
        <v>12441</v>
      </c>
      <c r="PEI19" s="200" t="s">
        <v>12442</v>
      </c>
      <c r="PEJ19" s="200" t="s">
        <v>12443</v>
      </c>
      <c r="PEK19" s="200" t="s">
        <v>12444</v>
      </c>
      <c r="PEL19" s="200" t="s">
        <v>12445</v>
      </c>
      <c r="PEM19" s="200" t="s">
        <v>12446</v>
      </c>
      <c r="PEN19" s="200" t="s">
        <v>12447</v>
      </c>
      <c r="PEO19" s="200" t="s">
        <v>12448</v>
      </c>
      <c r="PEP19" s="200" t="s">
        <v>12449</v>
      </c>
      <c r="PEQ19" s="200" t="s">
        <v>12450</v>
      </c>
      <c r="PER19" s="200" t="s">
        <v>12451</v>
      </c>
      <c r="PES19" s="200" t="s">
        <v>12452</v>
      </c>
      <c r="PET19" s="200" t="s">
        <v>12453</v>
      </c>
      <c r="PEU19" s="200" t="s">
        <v>12454</v>
      </c>
      <c r="PEV19" s="200" t="s">
        <v>12455</v>
      </c>
      <c r="PEW19" s="200" t="s">
        <v>12456</v>
      </c>
      <c r="PEX19" s="200" t="s">
        <v>12457</v>
      </c>
      <c r="PEY19" s="200" t="s">
        <v>12458</v>
      </c>
      <c r="PEZ19" s="200" t="s">
        <v>12459</v>
      </c>
      <c r="PFA19" s="200" t="s">
        <v>12460</v>
      </c>
      <c r="PFB19" s="200" t="s">
        <v>12461</v>
      </c>
      <c r="PFC19" s="200" t="s">
        <v>12462</v>
      </c>
      <c r="PFD19" s="200" t="s">
        <v>12463</v>
      </c>
      <c r="PFE19" s="200" t="s">
        <v>12464</v>
      </c>
      <c r="PFF19" s="200" t="s">
        <v>12465</v>
      </c>
      <c r="PFG19" s="200" t="s">
        <v>12466</v>
      </c>
      <c r="PFH19" s="200" t="s">
        <v>12467</v>
      </c>
      <c r="PFI19" s="200" t="s">
        <v>12468</v>
      </c>
      <c r="PFJ19" s="200" t="s">
        <v>12469</v>
      </c>
      <c r="PFK19" s="200" t="s">
        <v>12470</v>
      </c>
      <c r="PFL19" s="200" t="s">
        <v>12471</v>
      </c>
      <c r="PFM19" s="200" t="s">
        <v>12472</v>
      </c>
      <c r="PFN19" s="200" t="s">
        <v>12473</v>
      </c>
      <c r="PFO19" s="200" t="s">
        <v>12474</v>
      </c>
      <c r="PFP19" s="200" t="s">
        <v>12475</v>
      </c>
      <c r="PFQ19" s="200" t="s">
        <v>12476</v>
      </c>
      <c r="PFR19" s="200" t="s">
        <v>12477</v>
      </c>
      <c r="PFS19" s="200" t="s">
        <v>12478</v>
      </c>
      <c r="PFT19" s="200" t="s">
        <v>12479</v>
      </c>
      <c r="PFU19" s="200" t="s">
        <v>12480</v>
      </c>
      <c r="PFV19" s="200" t="s">
        <v>12481</v>
      </c>
      <c r="PFW19" s="200" t="s">
        <v>12482</v>
      </c>
      <c r="PFX19" s="200" t="s">
        <v>12483</v>
      </c>
      <c r="PFY19" s="200" t="s">
        <v>12484</v>
      </c>
      <c r="PFZ19" s="200" t="s">
        <v>12485</v>
      </c>
      <c r="PGA19" s="200" t="s">
        <v>12486</v>
      </c>
      <c r="PGB19" s="200" t="s">
        <v>12487</v>
      </c>
      <c r="PGC19" s="200" t="s">
        <v>12488</v>
      </c>
      <c r="PGD19" s="200" t="s">
        <v>12489</v>
      </c>
      <c r="PGE19" s="200" t="s">
        <v>12490</v>
      </c>
      <c r="PGF19" s="200" t="s">
        <v>12491</v>
      </c>
      <c r="PGG19" s="200" t="s">
        <v>12492</v>
      </c>
      <c r="PGH19" s="200" t="s">
        <v>12493</v>
      </c>
      <c r="PGI19" s="200" t="s">
        <v>12494</v>
      </c>
      <c r="PGJ19" s="200" t="s">
        <v>12495</v>
      </c>
      <c r="PGK19" s="200" t="s">
        <v>12496</v>
      </c>
      <c r="PGL19" s="200" t="s">
        <v>12497</v>
      </c>
      <c r="PGM19" s="200" t="s">
        <v>12498</v>
      </c>
      <c r="PGN19" s="200" t="s">
        <v>12499</v>
      </c>
      <c r="PGO19" s="200" t="s">
        <v>12500</v>
      </c>
      <c r="PGP19" s="200" t="s">
        <v>12501</v>
      </c>
      <c r="PGQ19" s="200" t="s">
        <v>12502</v>
      </c>
      <c r="PGR19" s="200" t="s">
        <v>12503</v>
      </c>
      <c r="PGS19" s="200" t="s">
        <v>12504</v>
      </c>
      <c r="PGT19" s="200" t="s">
        <v>12505</v>
      </c>
      <c r="PGU19" s="200" t="s">
        <v>12506</v>
      </c>
      <c r="PGV19" s="200" t="s">
        <v>12507</v>
      </c>
      <c r="PGW19" s="200" t="s">
        <v>12508</v>
      </c>
      <c r="PGX19" s="200" t="s">
        <v>12509</v>
      </c>
      <c r="PGY19" s="200" t="s">
        <v>12510</v>
      </c>
      <c r="PGZ19" s="200" t="s">
        <v>12511</v>
      </c>
      <c r="PHA19" s="200" t="s">
        <v>12512</v>
      </c>
      <c r="PHB19" s="200" t="s">
        <v>12513</v>
      </c>
      <c r="PHC19" s="200" t="s">
        <v>12514</v>
      </c>
      <c r="PHD19" s="200" t="s">
        <v>12515</v>
      </c>
      <c r="PHE19" s="200" t="s">
        <v>12516</v>
      </c>
      <c r="PHF19" s="200" t="s">
        <v>12517</v>
      </c>
      <c r="PHG19" s="200" t="s">
        <v>12518</v>
      </c>
      <c r="PHH19" s="200" t="s">
        <v>12519</v>
      </c>
      <c r="PHI19" s="200" t="s">
        <v>12520</v>
      </c>
      <c r="PHJ19" s="200" t="s">
        <v>12521</v>
      </c>
      <c r="PHK19" s="200" t="s">
        <v>12522</v>
      </c>
      <c r="PHL19" s="200" t="s">
        <v>12523</v>
      </c>
      <c r="PHM19" s="200" t="s">
        <v>12524</v>
      </c>
      <c r="PHN19" s="200" t="s">
        <v>12525</v>
      </c>
      <c r="PHO19" s="200" t="s">
        <v>12526</v>
      </c>
      <c r="PHP19" s="200" t="s">
        <v>12527</v>
      </c>
      <c r="PHQ19" s="200" t="s">
        <v>12528</v>
      </c>
      <c r="PHR19" s="200" t="s">
        <v>12529</v>
      </c>
      <c r="PHS19" s="200" t="s">
        <v>12530</v>
      </c>
      <c r="PHT19" s="200" t="s">
        <v>12531</v>
      </c>
      <c r="PHU19" s="200" t="s">
        <v>12532</v>
      </c>
      <c r="PHV19" s="200" t="s">
        <v>12533</v>
      </c>
      <c r="PHW19" s="200" t="s">
        <v>12534</v>
      </c>
      <c r="PHX19" s="200" t="s">
        <v>12535</v>
      </c>
      <c r="PHY19" s="200" t="s">
        <v>12536</v>
      </c>
      <c r="PHZ19" s="200" t="s">
        <v>12537</v>
      </c>
      <c r="PIA19" s="200" t="s">
        <v>12538</v>
      </c>
      <c r="PIB19" s="200" t="s">
        <v>12539</v>
      </c>
      <c r="PIC19" s="200" t="s">
        <v>12540</v>
      </c>
      <c r="PID19" s="200" t="s">
        <v>12541</v>
      </c>
      <c r="PIE19" s="200" t="s">
        <v>12542</v>
      </c>
      <c r="PIF19" s="200" t="s">
        <v>12543</v>
      </c>
      <c r="PIG19" s="200" t="s">
        <v>12544</v>
      </c>
      <c r="PIH19" s="200" t="s">
        <v>12545</v>
      </c>
      <c r="PII19" s="200" t="s">
        <v>12546</v>
      </c>
      <c r="PIJ19" s="200" t="s">
        <v>12547</v>
      </c>
      <c r="PIK19" s="200" t="s">
        <v>12548</v>
      </c>
      <c r="PIL19" s="200" t="s">
        <v>12549</v>
      </c>
      <c r="PIM19" s="200" t="s">
        <v>12550</v>
      </c>
      <c r="PIN19" s="200" t="s">
        <v>12551</v>
      </c>
      <c r="PIO19" s="200" t="s">
        <v>12552</v>
      </c>
      <c r="PIP19" s="200" t="s">
        <v>12553</v>
      </c>
      <c r="PIQ19" s="200" t="s">
        <v>12554</v>
      </c>
      <c r="PIR19" s="200" t="s">
        <v>12555</v>
      </c>
      <c r="PIS19" s="200" t="s">
        <v>12556</v>
      </c>
      <c r="PIT19" s="200" t="s">
        <v>12557</v>
      </c>
      <c r="PIU19" s="200" t="s">
        <v>12558</v>
      </c>
      <c r="PIV19" s="200" t="s">
        <v>12559</v>
      </c>
      <c r="PIW19" s="200" t="s">
        <v>12560</v>
      </c>
      <c r="PIX19" s="200" t="s">
        <v>12561</v>
      </c>
      <c r="PIY19" s="200" t="s">
        <v>12562</v>
      </c>
      <c r="PIZ19" s="200" t="s">
        <v>12563</v>
      </c>
      <c r="PJA19" s="200" t="s">
        <v>12564</v>
      </c>
      <c r="PJB19" s="200" t="s">
        <v>12565</v>
      </c>
      <c r="PJC19" s="200" t="s">
        <v>12566</v>
      </c>
      <c r="PJD19" s="200" t="s">
        <v>12567</v>
      </c>
      <c r="PJE19" s="200" t="s">
        <v>12568</v>
      </c>
      <c r="PJF19" s="200" t="s">
        <v>12569</v>
      </c>
      <c r="PJG19" s="200" t="s">
        <v>12570</v>
      </c>
      <c r="PJH19" s="200" t="s">
        <v>12571</v>
      </c>
      <c r="PJI19" s="200" t="s">
        <v>12572</v>
      </c>
      <c r="PJJ19" s="200" t="s">
        <v>12573</v>
      </c>
      <c r="PJK19" s="200" t="s">
        <v>12574</v>
      </c>
      <c r="PJL19" s="200" t="s">
        <v>12575</v>
      </c>
      <c r="PJM19" s="200" t="s">
        <v>12576</v>
      </c>
      <c r="PJN19" s="200" t="s">
        <v>12577</v>
      </c>
      <c r="PJO19" s="200" t="s">
        <v>12578</v>
      </c>
      <c r="PJP19" s="200" t="s">
        <v>12579</v>
      </c>
      <c r="PJQ19" s="200" t="s">
        <v>12580</v>
      </c>
      <c r="PJR19" s="200" t="s">
        <v>12581</v>
      </c>
      <c r="PJS19" s="200" t="s">
        <v>12582</v>
      </c>
      <c r="PJT19" s="200" t="s">
        <v>12583</v>
      </c>
      <c r="PJU19" s="200" t="s">
        <v>12584</v>
      </c>
      <c r="PJV19" s="200" t="s">
        <v>12585</v>
      </c>
      <c r="PJW19" s="200" t="s">
        <v>12586</v>
      </c>
      <c r="PJX19" s="200" t="s">
        <v>12587</v>
      </c>
      <c r="PJY19" s="200" t="s">
        <v>12588</v>
      </c>
      <c r="PJZ19" s="200" t="s">
        <v>12589</v>
      </c>
      <c r="PKA19" s="200" t="s">
        <v>12590</v>
      </c>
      <c r="PKB19" s="200" t="s">
        <v>12591</v>
      </c>
      <c r="PKC19" s="200" t="s">
        <v>12592</v>
      </c>
      <c r="PKD19" s="200" t="s">
        <v>12593</v>
      </c>
      <c r="PKE19" s="200" t="s">
        <v>12594</v>
      </c>
      <c r="PKF19" s="200" t="s">
        <v>12595</v>
      </c>
      <c r="PKG19" s="200" t="s">
        <v>12596</v>
      </c>
      <c r="PKH19" s="200" t="s">
        <v>12597</v>
      </c>
      <c r="PKI19" s="200" t="s">
        <v>12598</v>
      </c>
      <c r="PKJ19" s="200" t="s">
        <v>12599</v>
      </c>
      <c r="PKK19" s="200" t="s">
        <v>12600</v>
      </c>
      <c r="PKL19" s="200" t="s">
        <v>12601</v>
      </c>
      <c r="PKM19" s="200" t="s">
        <v>12602</v>
      </c>
      <c r="PKN19" s="200" t="s">
        <v>12603</v>
      </c>
      <c r="PKO19" s="200" t="s">
        <v>12604</v>
      </c>
      <c r="PKP19" s="200" t="s">
        <v>12605</v>
      </c>
      <c r="PKQ19" s="200" t="s">
        <v>12606</v>
      </c>
      <c r="PKR19" s="200" t="s">
        <v>12607</v>
      </c>
      <c r="PKS19" s="200" t="s">
        <v>12608</v>
      </c>
      <c r="PKT19" s="200" t="s">
        <v>12609</v>
      </c>
      <c r="PKU19" s="200" t="s">
        <v>12610</v>
      </c>
      <c r="PKV19" s="200" t="s">
        <v>12611</v>
      </c>
      <c r="PKW19" s="200" t="s">
        <v>12612</v>
      </c>
      <c r="PKX19" s="200" t="s">
        <v>12613</v>
      </c>
      <c r="PKY19" s="200" t="s">
        <v>12614</v>
      </c>
      <c r="PKZ19" s="200" t="s">
        <v>12615</v>
      </c>
      <c r="PLA19" s="200" t="s">
        <v>12616</v>
      </c>
      <c r="PLB19" s="200" t="s">
        <v>12617</v>
      </c>
      <c r="PLC19" s="200" t="s">
        <v>12618</v>
      </c>
      <c r="PLD19" s="200" t="s">
        <v>12619</v>
      </c>
      <c r="PLE19" s="200" t="s">
        <v>12620</v>
      </c>
      <c r="PLF19" s="200" t="s">
        <v>12621</v>
      </c>
      <c r="PLG19" s="200" t="s">
        <v>12622</v>
      </c>
      <c r="PLH19" s="200" t="s">
        <v>12623</v>
      </c>
      <c r="PLI19" s="200" t="s">
        <v>12624</v>
      </c>
      <c r="PLJ19" s="200" t="s">
        <v>12625</v>
      </c>
      <c r="PLK19" s="200" t="s">
        <v>12626</v>
      </c>
      <c r="PLL19" s="200" t="s">
        <v>12627</v>
      </c>
      <c r="PLM19" s="200" t="s">
        <v>12628</v>
      </c>
      <c r="PLN19" s="200" t="s">
        <v>12629</v>
      </c>
      <c r="PLO19" s="200" t="s">
        <v>12630</v>
      </c>
      <c r="PLP19" s="200" t="s">
        <v>12631</v>
      </c>
      <c r="PLQ19" s="200" t="s">
        <v>12632</v>
      </c>
      <c r="PLR19" s="200" t="s">
        <v>12633</v>
      </c>
      <c r="PLS19" s="200" t="s">
        <v>12634</v>
      </c>
      <c r="PLT19" s="200" t="s">
        <v>12635</v>
      </c>
      <c r="PLU19" s="200" t="s">
        <v>12636</v>
      </c>
      <c r="PLV19" s="200" t="s">
        <v>12637</v>
      </c>
      <c r="PLW19" s="200" t="s">
        <v>12638</v>
      </c>
      <c r="PLX19" s="200" t="s">
        <v>12639</v>
      </c>
      <c r="PLY19" s="200" t="s">
        <v>12640</v>
      </c>
      <c r="PLZ19" s="200" t="s">
        <v>12641</v>
      </c>
      <c r="PMA19" s="200" t="s">
        <v>12642</v>
      </c>
      <c r="PMB19" s="200" t="s">
        <v>12643</v>
      </c>
      <c r="PMC19" s="200" t="s">
        <v>12644</v>
      </c>
      <c r="PMD19" s="200" t="s">
        <v>12645</v>
      </c>
      <c r="PME19" s="200" t="s">
        <v>12646</v>
      </c>
      <c r="PMF19" s="200" t="s">
        <v>12647</v>
      </c>
      <c r="PMG19" s="200" t="s">
        <v>12648</v>
      </c>
      <c r="PMH19" s="200" t="s">
        <v>12649</v>
      </c>
      <c r="PMI19" s="200" t="s">
        <v>12650</v>
      </c>
      <c r="PMJ19" s="200" t="s">
        <v>12651</v>
      </c>
      <c r="PMK19" s="200" t="s">
        <v>12652</v>
      </c>
      <c r="PML19" s="200" t="s">
        <v>12653</v>
      </c>
      <c r="PMM19" s="200" t="s">
        <v>12654</v>
      </c>
      <c r="PMN19" s="200" t="s">
        <v>12655</v>
      </c>
      <c r="PMO19" s="200" t="s">
        <v>12656</v>
      </c>
      <c r="PMP19" s="200" t="s">
        <v>12657</v>
      </c>
      <c r="PMQ19" s="200" t="s">
        <v>12658</v>
      </c>
      <c r="PMR19" s="200" t="s">
        <v>12659</v>
      </c>
      <c r="PMS19" s="200" t="s">
        <v>12660</v>
      </c>
      <c r="PMT19" s="200" t="s">
        <v>12661</v>
      </c>
      <c r="PMU19" s="200" t="s">
        <v>12662</v>
      </c>
      <c r="PMV19" s="200" t="s">
        <v>12663</v>
      </c>
      <c r="PMW19" s="200" t="s">
        <v>12664</v>
      </c>
      <c r="PMX19" s="200" t="s">
        <v>12665</v>
      </c>
      <c r="PMY19" s="200" t="s">
        <v>12666</v>
      </c>
      <c r="PMZ19" s="200" t="s">
        <v>12667</v>
      </c>
      <c r="PNA19" s="200" t="s">
        <v>12668</v>
      </c>
      <c r="PNB19" s="200" t="s">
        <v>12669</v>
      </c>
      <c r="PNC19" s="200" t="s">
        <v>12670</v>
      </c>
      <c r="PND19" s="200" t="s">
        <v>12671</v>
      </c>
      <c r="PNE19" s="200" t="s">
        <v>12672</v>
      </c>
      <c r="PNF19" s="200" t="s">
        <v>12673</v>
      </c>
      <c r="PNG19" s="200" t="s">
        <v>12674</v>
      </c>
      <c r="PNH19" s="200" t="s">
        <v>12675</v>
      </c>
      <c r="PNI19" s="200" t="s">
        <v>12676</v>
      </c>
      <c r="PNJ19" s="200" t="s">
        <v>12677</v>
      </c>
      <c r="PNK19" s="200" t="s">
        <v>12678</v>
      </c>
      <c r="PNL19" s="200" t="s">
        <v>12679</v>
      </c>
      <c r="PNM19" s="200" t="s">
        <v>12680</v>
      </c>
      <c r="PNN19" s="200" t="s">
        <v>12681</v>
      </c>
      <c r="PNO19" s="200" t="s">
        <v>12682</v>
      </c>
      <c r="PNP19" s="200" t="s">
        <v>12683</v>
      </c>
      <c r="PNQ19" s="200" t="s">
        <v>12684</v>
      </c>
      <c r="PNR19" s="200" t="s">
        <v>12685</v>
      </c>
      <c r="PNS19" s="200" t="s">
        <v>12686</v>
      </c>
      <c r="PNT19" s="200" t="s">
        <v>12687</v>
      </c>
      <c r="PNU19" s="200" t="s">
        <v>12688</v>
      </c>
      <c r="PNV19" s="200" t="s">
        <v>12689</v>
      </c>
      <c r="PNW19" s="200" t="s">
        <v>12690</v>
      </c>
      <c r="PNX19" s="200" t="s">
        <v>12691</v>
      </c>
      <c r="PNY19" s="200" t="s">
        <v>12692</v>
      </c>
      <c r="PNZ19" s="200" t="s">
        <v>12693</v>
      </c>
      <c r="POA19" s="200" t="s">
        <v>12694</v>
      </c>
      <c r="POB19" s="200" t="s">
        <v>12695</v>
      </c>
      <c r="POC19" s="200" t="s">
        <v>12696</v>
      </c>
      <c r="POD19" s="200" t="s">
        <v>12697</v>
      </c>
      <c r="POE19" s="200" t="s">
        <v>12698</v>
      </c>
      <c r="POF19" s="200" t="s">
        <v>12699</v>
      </c>
      <c r="POG19" s="200" t="s">
        <v>12700</v>
      </c>
      <c r="POH19" s="200" t="s">
        <v>12701</v>
      </c>
      <c r="POI19" s="200" t="s">
        <v>12702</v>
      </c>
      <c r="POJ19" s="200" t="s">
        <v>12703</v>
      </c>
      <c r="POK19" s="200" t="s">
        <v>12704</v>
      </c>
      <c r="POL19" s="200" t="s">
        <v>12705</v>
      </c>
      <c r="POM19" s="200" t="s">
        <v>12706</v>
      </c>
      <c r="PON19" s="200" t="s">
        <v>12707</v>
      </c>
      <c r="POO19" s="200" t="s">
        <v>12708</v>
      </c>
      <c r="POP19" s="200" t="s">
        <v>12709</v>
      </c>
      <c r="POQ19" s="200" t="s">
        <v>12710</v>
      </c>
      <c r="POR19" s="200" t="s">
        <v>12711</v>
      </c>
      <c r="POS19" s="200" t="s">
        <v>12712</v>
      </c>
      <c r="POT19" s="200" t="s">
        <v>12713</v>
      </c>
      <c r="POU19" s="200" t="s">
        <v>12714</v>
      </c>
      <c r="POV19" s="200" t="s">
        <v>12715</v>
      </c>
      <c r="POW19" s="200" t="s">
        <v>12716</v>
      </c>
      <c r="POX19" s="200" t="s">
        <v>12717</v>
      </c>
      <c r="POY19" s="200" t="s">
        <v>12718</v>
      </c>
      <c r="POZ19" s="200" t="s">
        <v>12719</v>
      </c>
      <c r="PPA19" s="200" t="s">
        <v>12720</v>
      </c>
      <c r="PPB19" s="200" t="s">
        <v>12721</v>
      </c>
      <c r="PPC19" s="200" t="s">
        <v>12722</v>
      </c>
      <c r="PPD19" s="200" t="s">
        <v>12723</v>
      </c>
      <c r="PPE19" s="200" t="s">
        <v>12724</v>
      </c>
      <c r="PPF19" s="200" t="s">
        <v>12725</v>
      </c>
      <c r="PPG19" s="200" t="s">
        <v>12726</v>
      </c>
      <c r="PPH19" s="200" t="s">
        <v>12727</v>
      </c>
      <c r="PPI19" s="200" t="s">
        <v>12728</v>
      </c>
      <c r="PPJ19" s="200" t="s">
        <v>12729</v>
      </c>
      <c r="PPK19" s="200" t="s">
        <v>12730</v>
      </c>
      <c r="PPL19" s="200" t="s">
        <v>12731</v>
      </c>
      <c r="PPM19" s="200" t="s">
        <v>12732</v>
      </c>
      <c r="PPN19" s="200" t="s">
        <v>12733</v>
      </c>
      <c r="PPO19" s="200" t="s">
        <v>12734</v>
      </c>
      <c r="PPP19" s="200" t="s">
        <v>12735</v>
      </c>
      <c r="PPQ19" s="200" t="s">
        <v>12736</v>
      </c>
      <c r="PPR19" s="200" t="s">
        <v>12737</v>
      </c>
      <c r="PPS19" s="200" t="s">
        <v>12738</v>
      </c>
      <c r="PPT19" s="200" t="s">
        <v>12739</v>
      </c>
      <c r="PPU19" s="200" t="s">
        <v>12740</v>
      </c>
      <c r="PPV19" s="200" t="s">
        <v>12741</v>
      </c>
      <c r="PPW19" s="200" t="s">
        <v>12742</v>
      </c>
      <c r="PPX19" s="200" t="s">
        <v>12743</v>
      </c>
      <c r="PPY19" s="200" t="s">
        <v>12744</v>
      </c>
      <c r="PPZ19" s="200" t="s">
        <v>12745</v>
      </c>
      <c r="PQA19" s="200" t="s">
        <v>12746</v>
      </c>
      <c r="PQB19" s="200" t="s">
        <v>12747</v>
      </c>
      <c r="PQC19" s="200" t="s">
        <v>12748</v>
      </c>
      <c r="PQD19" s="200" t="s">
        <v>12749</v>
      </c>
      <c r="PQE19" s="200" t="s">
        <v>12750</v>
      </c>
      <c r="PQF19" s="200" t="s">
        <v>12751</v>
      </c>
      <c r="PQG19" s="200" t="s">
        <v>12752</v>
      </c>
      <c r="PQH19" s="200" t="s">
        <v>12753</v>
      </c>
      <c r="PQI19" s="200" t="s">
        <v>12754</v>
      </c>
      <c r="PQJ19" s="200" t="s">
        <v>12755</v>
      </c>
      <c r="PQK19" s="200" t="s">
        <v>12756</v>
      </c>
      <c r="PQL19" s="200" t="s">
        <v>12757</v>
      </c>
      <c r="PQM19" s="200" t="s">
        <v>12758</v>
      </c>
      <c r="PQN19" s="200" t="s">
        <v>12759</v>
      </c>
      <c r="PQO19" s="200" t="s">
        <v>12760</v>
      </c>
      <c r="PQP19" s="200" t="s">
        <v>12761</v>
      </c>
      <c r="PQQ19" s="200" t="s">
        <v>12762</v>
      </c>
      <c r="PQR19" s="200" t="s">
        <v>12763</v>
      </c>
      <c r="PQS19" s="200" t="s">
        <v>12764</v>
      </c>
      <c r="PQT19" s="200" t="s">
        <v>12765</v>
      </c>
      <c r="PQU19" s="200" t="s">
        <v>12766</v>
      </c>
      <c r="PQV19" s="200" t="s">
        <v>12767</v>
      </c>
      <c r="PQW19" s="200" t="s">
        <v>12768</v>
      </c>
      <c r="PQX19" s="200" t="s">
        <v>12769</v>
      </c>
      <c r="PQY19" s="200" t="s">
        <v>12770</v>
      </c>
      <c r="PQZ19" s="200" t="s">
        <v>12771</v>
      </c>
      <c r="PRA19" s="200" t="s">
        <v>12772</v>
      </c>
      <c r="PRB19" s="200" t="s">
        <v>12773</v>
      </c>
      <c r="PRC19" s="200" t="s">
        <v>12774</v>
      </c>
      <c r="PRD19" s="200" t="s">
        <v>12775</v>
      </c>
      <c r="PRE19" s="200" t="s">
        <v>12776</v>
      </c>
      <c r="PRF19" s="200" t="s">
        <v>12777</v>
      </c>
      <c r="PRG19" s="200" t="s">
        <v>12778</v>
      </c>
      <c r="PRH19" s="200" t="s">
        <v>12779</v>
      </c>
      <c r="PRI19" s="200" t="s">
        <v>12780</v>
      </c>
      <c r="PRJ19" s="200" t="s">
        <v>12781</v>
      </c>
      <c r="PRK19" s="200" t="s">
        <v>12782</v>
      </c>
      <c r="PRL19" s="200" t="s">
        <v>12783</v>
      </c>
      <c r="PRM19" s="200" t="s">
        <v>12784</v>
      </c>
      <c r="PRN19" s="200" t="s">
        <v>12785</v>
      </c>
      <c r="PRO19" s="200" t="s">
        <v>12786</v>
      </c>
      <c r="PRP19" s="200" t="s">
        <v>12787</v>
      </c>
      <c r="PRQ19" s="200" t="s">
        <v>12788</v>
      </c>
      <c r="PRR19" s="200" t="s">
        <v>12789</v>
      </c>
      <c r="PRS19" s="200" t="s">
        <v>12790</v>
      </c>
      <c r="PRT19" s="200" t="s">
        <v>12791</v>
      </c>
      <c r="PRU19" s="200" t="s">
        <v>12792</v>
      </c>
      <c r="PRV19" s="200" t="s">
        <v>12793</v>
      </c>
      <c r="PRW19" s="200" t="s">
        <v>12794</v>
      </c>
      <c r="PRX19" s="200" t="s">
        <v>12795</v>
      </c>
      <c r="PRY19" s="200" t="s">
        <v>12796</v>
      </c>
      <c r="PRZ19" s="200" t="s">
        <v>12797</v>
      </c>
      <c r="PSA19" s="200" t="s">
        <v>12798</v>
      </c>
      <c r="PSB19" s="200" t="s">
        <v>12799</v>
      </c>
      <c r="PSC19" s="200" t="s">
        <v>12800</v>
      </c>
      <c r="PSD19" s="200" t="s">
        <v>12801</v>
      </c>
      <c r="PSE19" s="200" t="s">
        <v>12802</v>
      </c>
      <c r="PSF19" s="200" t="s">
        <v>12803</v>
      </c>
      <c r="PSG19" s="200" t="s">
        <v>12804</v>
      </c>
      <c r="PSH19" s="200" t="s">
        <v>12805</v>
      </c>
      <c r="PSI19" s="200" t="s">
        <v>12806</v>
      </c>
      <c r="PSJ19" s="200" t="s">
        <v>12807</v>
      </c>
      <c r="PSK19" s="200" t="s">
        <v>12808</v>
      </c>
      <c r="PSL19" s="200" t="s">
        <v>12809</v>
      </c>
      <c r="PSM19" s="200" t="s">
        <v>12810</v>
      </c>
      <c r="PSN19" s="200" t="s">
        <v>12811</v>
      </c>
      <c r="PSO19" s="200" t="s">
        <v>12812</v>
      </c>
      <c r="PSP19" s="200" t="s">
        <v>12813</v>
      </c>
      <c r="PSQ19" s="200" t="s">
        <v>12814</v>
      </c>
      <c r="PSR19" s="200" t="s">
        <v>12815</v>
      </c>
      <c r="PSS19" s="200" t="s">
        <v>12816</v>
      </c>
      <c r="PST19" s="200" t="s">
        <v>12817</v>
      </c>
      <c r="PSU19" s="200" t="s">
        <v>12818</v>
      </c>
      <c r="PSV19" s="200" t="s">
        <v>12819</v>
      </c>
      <c r="PSW19" s="200" t="s">
        <v>12820</v>
      </c>
      <c r="PSX19" s="200" t="s">
        <v>12821</v>
      </c>
      <c r="PSY19" s="200" t="s">
        <v>12822</v>
      </c>
      <c r="PSZ19" s="200" t="s">
        <v>12823</v>
      </c>
      <c r="PTA19" s="200" t="s">
        <v>12824</v>
      </c>
      <c r="PTB19" s="200" t="s">
        <v>12825</v>
      </c>
      <c r="PTC19" s="200" t="s">
        <v>12826</v>
      </c>
      <c r="PTD19" s="200" t="s">
        <v>12827</v>
      </c>
      <c r="PTE19" s="200" t="s">
        <v>12828</v>
      </c>
      <c r="PTF19" s="200" t="s">
        <v>12829</v>
      </c>
      <c r="PTG19" s="200" t="s">
        <v>12830</v>
      </c>
      <c r="PTH19" s="200" t="s">
        <v>12831</v>
      </c>
      <c r="PTI19" s="200" t="s">
        <v>12832</v>
      </c>
      <c r="PTJ19" s="200" t="s">
        <v>12833</v>
      </c>
      <c r="PTK19" s="200" t="s">
        <v>12834</v>
      </c>
      <c r="PTL19" s="200" t="s">
        <v>12835</v>
      </c>
      <c r="PTM19" s="200" t="s">
        <v>12836</v>
      </c>
      <c r="PTN19" s="200" t="s">
        <v>12837</v>
      </c>
      <c r="PTO19" s="200" t="s">
        <v>12838</v>
      </c>
      <c r="PTP19" s="200" t="s">
        <v>12839</v>
      </c>
      <c r="PTQ19" s="200" t="s">
        <v>12840</v>
      </c>
      <c r="PTR19" s="200" t="s">
        <v>12841</v>
      </c>
      <c r="PTS19" s="200" t="s">
        <v>12842</v>
      </c>
      <c r="PTT19" s="200" t="s">
        <v>12843</v>
      </c>
      <c r="PTU19" s="200" t="s">
        <v>12844</v>
      </c>
      <c r="PTV19" s="200" t="s">
        <v>12845</v>
      </c>
      <c r="PTW19" s="200" t="s">
        <v>12846</v>
      </c>
      <c r="PTX19" s="200" t="s">
        <v>12847</v>
      </c>
      <c r="PTY19" s="200" t="s">
        <v>12848</v>
      </c>
      <c r="PTZ19" s="200" t="s">
        <v>12849</v>
      </c>
      <c r="PUA19" s="200" t="s">
        <v>12850</v>
      </c>
      <c r="PUB19" s="200" t="s">
        <v>12851</v>
      </c>
      <c r="PUC19" s="200" t="s">
        <v>12852</v>
      </c>
      <c r="PUD19" s="200" t="s">
        <v>12853</v>
      </c>
      <c r="PUE19" s="200" t="s">
        <v>12854</v>
      </c>
      <c r="PUF19" s="200" t="s">
        <v>12855</v>
      </c>
      <c r="PUG19" s="200" t="s">
        <v>12856</v>
      </c>
      <c r="PUH19" s="200" t="s">
        <v>12857</v>
      </c>
      <c r="PUI19" s="200" t="s">
        <v>12858</v>
      </c>
      <c r="PUJ19" s="200" t="s">
        <v>12859</v>
      </c>
      <c r="PUK19" s="200" t="s">
        <v>12860</v>
      </c>
      <c r="PUL19" s="200" t="s">
        <v>12861</v>
      </c>
      <c r="PUM19" s="200" t="s">
        <v>12862</v>
      </c>
      <c r="PUN19" s="200" t="s">
        <v>12863</v>
      </c>
      <c r="PUO19" s="200" t="s">
        <v>12864</v>
      </c>
      <c r="PUP19" s="200" t="s">
        <v>12865</v>
      </c>
      <c r="PUQ19" s="200" t="s">
        <v>12866</v>
      </c>
      <c r="PUR19" s="200" t="s">
        <v>12867</v>
      </c>
      <c r="PUS19" s="200" t="s">
        <v>12868</v>
      </c>
      <c r="PUT19" s="200" t="s">
        <v>12869</v>
      </c>
      <c r="PUU19" s="200" t="s">
        <v>12870</v>
      </c>
      <c r="PUV19" s="200" t="s">
        <v>12871</v>
      </c>
      <c r="PUW19" s="200" t="s">
        <v>12872</v>
      </c>
      <c r="PUX19" s="200" t="s">
        <v>12873</v>
      </c>
      <c r="PUY19" s="200" t="s">
        <v>12874</v>
      </c>
      <c r="PUZ19" s="200" t="s">
        <v>12875</v>
      </c>
      <c r="PVA19" s="200" t="s">
        <v>12876</v>
      </c>
      <c r="PVB19" s="200" t="s">
        <v>12877</v>
      </c>
      <c r="PVC19" s="200" t="s">
        <v>12878</v>
      </c>
      <c r="PVD19" s="200" t="s">
        <v>12879</v>
      </c>
      <c r="PVE19" s="200" t="s">
        <v>12880</v>
      </c>
      <c r="PVF19" s="200" t="s">
        <v>12881</v>
      </c>
      <c r="PVG19" s="200" t="s">
        <v>12882</v>
      </c>
      <c r="PVH19" s="200" t="s">
        <v>12883</v>
      </c>
      <c r="PVI19" s="200" t="s">
        <v>12884</v>
      </c>
      <c r="PVJ19" s="200" t="s">
        <v>12885</v>
      </c>
      <c r="PVK19" s="200" t="s">
        <v>12886</v>
      </c>
      <c r="PVL19" s="200" t="s">
        <v>12887</v>
      </c>
      <c r="PVM19" s="200" t="s">
        <v>12888</v>
      </c>
      <c r="PVN19" s="200" t="s">
        <v>12889</v>
      </c>
      <c r="PVO19" s="200" t="s">
        <v>12890</v>
      </c>
      <c r="PVP19" s="200" t="s">
        <v>12891</v>
      </c>
      <c r="PVQ19" s="200" t="s">
        <v>12892</v>
      </c>
      <c r="PVR19" s="200" t="s">
        <v>12893</v>
      </c>
      <c r="PVS19" s="200" t="s">
        <v>12894</v>
      </c>
      <c r="PVT19" s="200" t="s">
        <v>12895</v>
      </c>
      <c r="PVU19" s="200" t="s">
        <v>12896</v>
      </c>
      <c r="PVV19" s="200" t="s">
        <v>12897</v>
      </c>
      <c r="PVW19" s="200" t="s">
        <v>12898</v>
      </c>
      <c r="PVX19" s="200" t="s">
        <v>12899</v>
      </c>
      <c r="PVY19" s="200" t="s">
        <v>12900</v>
      </c>
      <c r="PVZ19" s="200" t="s">
        <v>12901</v>
      </c>
      <c r="PWA19" s="200" t="s">
        <v>12902</v>
      </c>
      <c r="PWB19" s="200" t="s">
        <v>12903</v>
      </c>
      <c r="PWC19" s="200" t="s">
        <v>12904</v>
      </c>
      <c r="PWD19" s="200" t="s">
        <v>12905</v>
      </c>
      <c r="PWE19" s="200" t="s">
        <v>12906</v>
      </c>
      <c r="PWF19" s="200" t="s">
        <v>12907</v>
      </c>
      <c r="PWG19" s="200" t="s">
        <v>12908</v>
      </c>
      <c r="PWH19" s="200" t="s">
        <v>12909</v>
      </c>
      <c r="PWI19" s="200" t="s">
        <v>12910</v>
      </c>
      <c r="PWJ19" s="200" t="s">
        <v>12911</v>
      </c>
      <c r="PWK19" s="200" t="s">
        <v>12912</v>
      </c>
      <c r="PWL19" s="200" t="s">
        <v>12913</v>
      </c>
      <c r="PWM19" s="200" t="s">
        <v>12914</v>
      </c>
      <c r="PWN19" s="200" t="s">
        <v>12915</v>
      </c>
      <c r="PWO19" s="200" t="s">
        <v>12916</v>
      </c>
      <c r="PWP19" s="200" t="s">
        <v>12917</v>
      </c>
      <c r="PWQ19" s="200" t="s">
        <v>12918</v>
      </c>
      <c r="PWR19" s="200" t="s">
        <v>12919</v>
      </c>
      <c r="PWS19" s="200" t="s">
        <v>12920</v>
      </c>
      <c r="PWT19" s="200" t="s">
        <v>12921</v>
      </c>
      <c r="PWU19" s="200" t="s">
        <v>12922</v>
      </c>
      <c r="PWV19" s="200" t="s">
        <v>12923</v>
      </c>
      <c r="PWW19" s="200" t="s">
        <v>12924</v>
      </c>
      <c r="PWX19" s="200" t="s">
        <v>12925</v>
      </c>
      <c r="PWY19" s="200" t="s">
        <v>12926</v>
      </c>
      <c r="PWZ19" s="200" t="s">
        <v>12927</v>
      </c>
      <c r="PXA19" s="200" t="s">
        <v>12928</v>
      </c>
      <c r="PXB19" s="200" t="s">
        <v>12929</v>
      </c>
      <c r="PXC19" s="200" t="s">
        <v>12930</v>
      </c>
      <c r="PXD19" s="200" t="s">
        <v>12931</v>
      </c>
      <c r="PXE19" s="200" t="s">
        <v>12932</v>
      </c>
      <c r="PXF19" s="200" t="s">
        <v>12933</v>
      </c>
      <c r="PXG19" s="200" t="s">
        <v>12934</v>
      </c>
      <c r="PXH19" s="200" t="s">
        <v>12935</v>
      </c>
      <c r="PXI19" s="200" t="s">
        <v>12936</v>
      </c>
      <c r="PXJ19" s="200" t="s">
        <v>12937</v>
      </c>
      <c r="PXK19" s="200" t="s">
        <v>12938</v>
      </c>
      <c r="PXL19" s="200" t="s">
        <v>12939</v>
      </c>
      <c r="PXM19" s="200" t="s">
        <v>12940</v>
      </c>
      <c r="PXN19" s="200" t="s">
        <v>12941</v>
      </c>
      <c r="PXO19" s="200" t="s">
        <v>12942</v>
      </c>
      <c r="PXP19" s="200" t="s">
        <v>12943</v>
      </c>
      <c r="PXQ19" s="200" t="s">
        <v>12944</v>
      </c>
      <c r="PXR19" s="200" t="s">
        <v>12945</v>
      </c>
      <c r="PXS19" s="200" t="s">
        <v>12946</v>
      </c>
      <c r="PXT19" s="200" t="s">
        <v>12947</v>
      </c>
      <c r="PXU19" s="200" t="s">
        <v>12948</v>
      </c>
      <c r="PXV19" s="200" t="s">
        <v>12949</v>
      </c>
      <c r="PXW19" s="200" t="s">
        <v>12950</v>
      </c>
      <c r="PXX19" s="200" t="s">
        <v>12951</v>
      </c>
      <c r="PXY19" s="200" t="s">
        <v>12952</v>
      </c>
      <c r="PXZ19" s="200" t="s">
        <v>12953</v>
      </c>
      <c r="PYA19" s="200" t="s">
        <v>12954</v>
      </c>
      <c r="PYB19" s="200" t="s">
        <v>12955</v>
      </c>
      <c r="PYC19" s="200" t="s">
        <v>12956</v>
      </c>
      <c r="PYD19" s="200" t="s">
        <v>12957</v>
      </c>
      <c r="PYE19" s="200" t="s">
        <v>12958</v>
      </c>
      <c r="PYF19" s="200" t="s">
        <v>12959</v>
      </c>
      <c r="PYG19" s="200" t="s">
        <v>12960</v>
      </c>
      <c r="PYH19" s="200" t="s">
        <v>12961</v>
      </c>
      <c r="PYI19" s="200" t="s">
        <v>12962</v>
      </c>
      <c r="PYJ19" s="200" t="s">
        <v>12963</v>
      </c>
      <c r="PYK19" s="200" t="s">
        <v>12964</v>
      </c>
      <c r="PYL19" s="200" t="s">
        <v>12965</v>
      </c>
      <c r="PYM19" s="200" t="s">
        <v>12966</v>
      </c>
      <c r="PYN19" s="200" t="s">
        <v>12967</v>
      </c>
      <c r="PYO19" s="200" t="s">
        <v>12968</v>
      </c>
      <c r="PYP19" s="200" t="s">
        <v>12969</v>
      </c>
      <c r="PYQ19" s="200" t="s">
        <v>12970</v>
      </c>
      <c r="PYR19" s="200" t="s">
        <v>12971</v>
      </c>
      <c r="PYS19" s="200" t="s">
        <v>12972</v>
      </c>
      <c r="PYT19" s="200" t="s">
        <v>12973</v>
      </c>
      <c r="PYU19" s="200" t="s">
        <v>12974</v>
      </c>
      <c r="PYV19" s="200" t="s">
        <v>12975</v>
      </c>
      <c r="PYW19" s="200" t="s">
        <v>12976</v>
      </c>
      <c r="PYX19" s="200" t="s">
        <v>12977</v>
      </c>
      <c r="PYY19" s="200" t="s">
        <v>12978</v>
      </c>
      <c r="PYZ19" s="200" t="s">
        <v>12979</v>
      </c>
      <c r="PZA19" s="200" t="s">
        <v>12980</v>
      </c>
      <c r="PZB19" s="200" t="s">
        <v>12981</v>
      </c>
      <c r="PZC19" s="200" t="s">
        <v>12982</v>
      </c>
      <c r="PZD19" s="200" t="s">
        <v>12983</v>
      </c>
      <c r="PZE19" s="200" t="s">
        <v>12984</v>
      </c>
      <c r="PZF19" s="200" t="s">
        <v>12985</v>
      </c>
      <c r="PZG19" s="200" t="s">
        <v>12986</v>
      </c>
      <c r="PZH19" s="200" t="s">
        <v>12987</v>
      </c>
      <c r="PZI19" s="200" t="s">
        <v>12988</v>
      </c>
      <c r="PZJ19" s="200" t="s">
        <v>12989</v>
      </c>
      <c r="PZK19" s="200" t="s">
        <v>12990</v>
      </c>
      <c r="PZL19" s="200" t="s">
        <v>12991</v>
      </c>
      <c r="PZM19" s="200" t="s">
        <v>12992</v>
      </c>
      <c r="PZN19" s="200" t="s">
        <v>12993</v>
      </c>
      <c r="PZO19" s="200" t="s">
        <v>12994</v>
      </c>
      <c r="PZP19" s="200" t="s">
        <v>12995</v>
      </c>
      <c r="PZQ19" s="200" t="s">
        <v>12996</v>
      </c>
      <c r="PZR19" s="200" t="s">
        <v>12997</v>
      </c>
      <c r="PZS19" s="200" t="s">
        <v>12998</v>
      </c>
      <c r="PZT19" s="200" t="s">
        <v>12999</v>
      </c>
      <c r="PZU19" s="200" t="s">
        <v>13000</v>
      </c>
      <c r="PZV19" s="200" t="s">
        <v>13001</v>
      </c>
      <c r="PZW19" s="200" t="s">
        <v>13002</v>
      </c>
      <c r="PZX19" s="200" t="s">
        <v>13003</v>
      </c>
      <c r="PZY19" s="200" t="s">
        <v>13004</v>
      </c>
      <c r="PZZ19" s="200" t="s">
        <v>13005</v>
      </c>
      <c r="QAA19" s="200" t="s">
        <v>13006</v>
      </c>
      <c r="QAB19" s="200" t="s">
        <v>13007</v>
      </c>
      <c r="QAC19" s="200" t="s">
        <v>13008</v>
      </c>
      <c r="QAD19" s="200" t="s">
        <v>13009</v>
      </c>
      <c r="QAE19" s="200" t="s">
        <v>13010</v>
      </c>
      <c r="QAF19" s="200" t="s">
        <v>13011</v>
      </c>
      <c r="QAG19" s="200" t="s">
        <v>13012</v>
      </c>
      <c r="QAH19" s="200" t="s">
        <v>13013</v>
      </c>
      <c r="QAI19" s="200" t="s">
        <v>13014</v>
      </c>
      <c r="QAJ19" s="200" t="s">
        <v>13015</v>
      </c>
      <c r="QAK19" s="200" t="s">
        <v>13016</v>
      </c>
      <c r="QAL19" s="200" t="s">
        <v>13017</v>
      </c>
      <c r="QAM19" s="200" t="s">
        <v>13018</v>
      </c>
      <c r="QAN19" s="200" t="s">
        <v>13019</v>
      </c>
      <c r="QAO19" s="200" t="s">
        <v>13020</v>
      </c>
      <c r="QAP19" s="200" t="s">
        <v>13021</v>
      </c>
      <c r="QAQ19" s="200" t="s">
        <v>13022</v>
      </c>
      <c r="QAR19" s="200" t="s">
        <v>13023</v>
      </c>
      <c r="QAS19" s="200" t="s">
        <v>13024</v>
      </c>
      <c r="QAT19" s="200" t="s">
        <v>13025</v>
      </c>
      <c r="QAU19" s="200" t="s">
        <v>13026</v>
      </c>
      <c r="QAV19" s="200" t="s">
        <v>13027</v>
      </c>
      <c r="QAW19" s="200" t="s">
        <v>13028</v>
      </c>
      <c r="QAX19" s="200" t="s">
        <v>13029</v>
      </c>
      <c r="QAY19" s="200" t="s">
        <v>13030</v>
      </c>
      <c r="QAZ19" s="200" t="s">
        <v>13031</v>
      </c>
      <c r="QBA19" s="200" t="s">
        <v>13032</v>
      </c>
      <c r="QBB19" s="200" t="s">
        <v>13033</v>
      </c>
      <c r="QBC19" s="200" t="s">
        <v>13034</v>
      </c>
      <c r="QBD19" s="200" t="s">
        <v>13035</v>
      </c>
      <c r="QBE19" s="200" t="s">
        <v>13036</v>
      </c>
      <c r="QBF19" s="200" t="s">
        <v>13037</v>
      </c>
      <c r="QBG19" s="200" t="s">
        <v>13038</v>
      </c>
      <c r="QBH19" s="200" t="s">
        <v>13039</v>
      </c>
      <c r="QBI19" s="200" t="s">
        <v>13040</v>
      </c>
      <c r="QBJ19" s="200" t="s">
        <v>13041</v>
      </c>
      <c r="QBK19" s="200" t="s">
        <v>13042</v>
      </c>
      <c r="QBL19" s="200" t="s">
        <v>13043</v>
      </c>
      <c r="QBM19" s="200" t="s">
        <v>13044</v>
      </c>
      <c r="QBN19" s="200" t="s">
        <v>13045</v>
      </c>
      <c r="QBO19" s="200" t="s">
        <v>13046</v>
      </c>
      <c r="QBP19" s="200" t="s">
        <v>13047</v>
      </c>
      <c r="QBQ19" s="200" t="s">
        <v>13048</v>
      </c>
      <c r="QBR19" s="200" t="s">
        <v>13049</v>
      </c>
      <c r="QBS19" s="200" t="s">
        <v>13050</v>
      </c>
      <c r="QBT19" s="200" t="s">
        <v>13051</v>
      </c>
      <c r="QBU19" s="200" t="s">
        <v>13052</v>
      </c>
      <c r="QBV19" s="200" t="s">
        <v>13053</v>
      </c>
      <c r="QBW19" s="200" t="s">
        <v>13054</v>
      </c>
      <c r="QBX19" s="200" t="s">
        <v>13055</v>
      </c>
      <c r="QBY19" s="200" t="s">
        <v>13056</v>
      </c>
      <c r="QBZ19" s="200" t="s">
        <v>13057</v>
      </c>
      <c r="QCA19" s="200" t="s">
        <v>13058</v>
      </c>
      <c r="QCB19" s="200" t="s">
        <v>13059</v>
      </c>
      <c r="QCC19" s="200" t="s">
        <v>13060</v>
      </c>
      <c r="QCD19" s="200" t="s">
        <v>13061</v>
      </c>
      <c r="QCE19" s="200" t="s">
        <v>13062</v>
      </c>
      <c r="QCF19" s="200" t="s">
        <v>13063</v>
      </c>
      <c r="QCG19" s="200" t="s">
        <v>13064</v>
      </c>
      <c r="QCH19" s="200" t="s">
        <v>13065</v>
      </c>
      <c r="QCI19" s="200" t="s">
        <v>13066</v>
      </c>
      <c r="QCJ19" s="200" t="s">
        <v>13067</v>
      </c>
      <c r="QCK19" s="200" t="s">
        <v>13068</v>
      </c>
      <c r="QCL19" s="200" t="s">
        <v>13069</v>
      </c>
      <c r="QCM19" s="200" t="s">
        <v>13070</v>
      </c>
      <c r="QCN19" s="200" t="s">
        <v>13071</v>
      </c>
      <c r="QCO19" s="200" t="s">
        <v>13072</v>
      </c>
      <c r="QCP19" s="200" t="s">
        <v>13073</v>
      </c>
      <c r="QCQ19" s="200" t="s">
        <v>13074</v>
      </c>
      <c r="QCR19" s="200" t="s">
        <v>13075</v>
      </c>
      <c r="QCS19" s="200" t="s">
        <v>13076</v>
      </c>
      <c r="QCT19" s="200" t="s">
        <v>13077</v>
      </c>
      <c r="QCU19" s="200" t="s">
        <v>13078</v>
      </c>
      <c r="QCV19" s="200" t="s">
        <v>13079</v>
      </c>
      <c r="QCW19" s="200" t="s">
        <v>13080</v>
      </c>
      <c r="QCX19" s="200" t="s">
        <v>13081</v>
      </c>
      <c r="QCY19" s="200" t="s">
        <v>13082</v>
      </c>
      <c r="QCZ19" s="200" t="s">
        <v>13083</v>
      </c>
      <c r="QDA19" s="200" t="s">
        <v>13084</v>
      </c>
      <c r="QDB19" s="200" t="s">
        <v>13085</v>
      </c>
      <c r="QDC19" s="200" t="s">
        <v>13086</v>
      </c>
      <c r="QDD19" s="200" t="s">
        <v>13087</v>
      </c>
      <c r="QDE19" s="200" t="s">
        <v>13088</v>
      </c>
      <c r="QDF19" s="200" t="s">
        <v>13089</v>
      </c>
      <c r="QDG19" s="200" t="s">
        <v>13090</v>
      </c>
      <c r="QDH19" s="200" t="s">
        <v>13091</v>
      </c>
      <c r="QDI19" s="200" t="s">
        <v>13092</v>
      </c>
      <c r="QDJ19" s="200" t="s">
        <v>13093</v>
      </c>
      <c r="QDK19" s="200" t="s">
        <v>13094</v>
      </c>
      <c r="QDL19" s="200" t="s">
        <v>13095</v>
      </c>
      <c r="QDM19" s="200" t="s">
        <v>13096</v>
      </c>
      <c r="QDN19" s="200" t="s">
        <v>13097</v>
      </c>
      <c r="QDO19" s="200" t="s">
        <v>13098</v>
      </c>
      <c r="QDP19" s="200" t="s">
        <v>13099</v>
      </c>
      <c r="QDQ19" s="200" t="s">
        <v>13100</v>
      </c>
      <c r="QDR19" s="200" t="s">
        <v>13101</v>
      </c>
      <c r="QDS19" s="200" t="s">
        <v>13102</v>
      </c>
      <c r="QDT19" s="200" t="s">
        <v>13103</v>
      </c>
      <c r="QDU19" s="200" t="s">
        <v>13104</v>
      </c>
      <c r="QDV19" s="200" t="s">
        <v>13105</v>
      </c>
      <c r="QDW19" s="200" t="s">
        <v>13106</v>
      </c>
      <c r="QDX19" s="200" t="s">
        <v>13107</v>
      </c>
      <c r="QDY19" s="200" t="s">
        <v>13108</v>
      </c>
      <c r="QDZ19" s="200" t="s">
        <v>13109</v>
      </c>
      <c r="QEA19" s="200" t="s">
        <v>13110</v>
      </c>
      <c r="QEB19" s="200" t="s">
        <v>13111</v>
      </c>
      <c r="QEC19" s="200" t="s">
        <v>13112</v>
      </c>
      <c r="QED19" s="200" t="s">
        <v>13113</v>
      </c>
      <c r="QEE19" s="200" t="s">
        <v>13114</v>
      </c>
      <c r="QEF19" s="200" t="s">
        <v>13115</v>
      </c>
      <c r="QEG19" s="200" t="s">
        <v>13116</v>
      </c>
      <c r="QEH19" s="200" t="s">
        <v>13117</v>
      </c>
      <c r="QEI19" s="200" t="s">
        <v>13118</v>
      </c>
      <c r="QEJ19" s="200" t="s">
        <v>13119</v>
      </c>
      <c r="QEK19" s="200" t="s">
        <v>13120</v>
      </c>
      <c r="QEL19" s="200" t="s">
        <v>13121</v>
      </c>
      <c r="QEM19" s="200" t="s">
        <v>13122</v>
      </c>
      <c r="QEN19" s="200" t="s">
        <v>13123</v>
      </c>
      <c r="QEO19" s="200" t="s">
        <v>13124</v>
      </c>
      <c r="QEP19" s="200" t="s">
        <v>13125</v>
      </c>
      <c r="QEQ19" s="200" t="s">
        <v>13126</v>
      </c>
      <c r="QER19" s="200" t="s">
        <v>13127</v>
      </c>
      <c r="QES19" s="200" t="s">
        <v>13128</v>
      </c>
      <c r="QET19" s="200" t="s">
        <v>13129</v>
      </c>
      <c r="QEU19" s="200" t="s">
        <v>13130</v>
      </c>
      <c r="QEV19" s="200" t="s">
        <v>13131</v>
      </c>
      <c r="QEW19" s="200" t="s">
        <v>13132</v>
      </c>
      <c r="QEX19" s="200" t="s">
        <v>13133</v>
      </c>
      <c r="QEY19" s="200" t="s">
        <v>13134</v>
      </c>
      <c r="QEZ19" s="200" t="s">
        <v>13135</v>
      </c>
      <c r="QFA19" s="200" t="s">
        <v>13136</v>
      </c>
      <c r="QFB19" s="200" t="s">
        <v>13137</v>
      </c>
      <c r="QFC19" s="200" t="s">
        <v>13138</v>
      </c>
      <c r="QFD19" s="200" t="s">
        <v>13139</v>
      </c>
      <c r="QFE19" s="200" t="s">
        <v>13140</v>
      </c>
      <c r="QFF19" s="200" t="s">
        <v>13141</v>
      </c>
      <c r="QFG19" s="200" t="s">
        <v>13142</v>
      </c>
      <c r="QFH19" s="200" t="s">
        <v>13143</v>
      </c>
      <c r="QFI19" s="200" t="s">
        <v>13144</v>
      </c>
      <c r="QFJ19" s="200" t="s">
        <v>13145</v>
      </c>
      <c r="QFK19" s="200" t="s">
        <v>13146</v>
      </c>
      <c r="QFL19" s="200" t="s">
        <v>13147</v>
      </c>
      <c r="QFM19" s="200" t="s">
        <v>13148</v>
      </c>
      <c r="QFN19" s="200" t="s">
        <v>13149</v>
      </c>
      <c r="QFO19" s="200" t="s">
        <v>13150</v>
      </c>
      <c r="QFP19" s="200" t="s">
        <v>13151</v>
      </c>
      <c r="QFQ19" s="200" t="s">
        <v>13152</v>
      </c>
      <c r="QFR19" s="200" t="s">
        <v>13153</v>
      </c>
      <c r="QFS19" s="200" t="s">
        <v>13154</v>
      </c>
      <c r="QFT19" s="200" t="s">
        <v>13155</v>
      </c>
      <c r="QFU19" s="200" t="s">
        <v>13156</v>
      </c>
      <c r="QFV19" s="200" t="s">
        <v>13157</v>
      </c>
      <c r="QFW19" s="200" t="s">
        <v>13158</v>
      </c>
      <c r="QFX19" s="200" t="s">
        <v>13159</v>
      </c>
      <c r="QFY19" s="200" t="s">
        <v>13160</v>
      </c>
      <c r="QFZ19" s="200" t="s">
        <v>13161</v>
      </c>
      <c r="QGA19" s="200" t="s">
        <v>13162</v>
      </c>
      <c r="QGB19" s="200" t="s">
        <v>13163</v>
      </c>
      <c r="QGC19" s="200" t="s">
        <v>13164</v>
      </c>
      <c r="QGD19" s="200" t="s">
        <v>13165</v>
      </c>
      <c r="QGE19" s="200" t="s">
        <v>13166</v>
      </c>
      <c r="QGF19" s="200" t="s">
        <v>13167</v>
      </c>
      <c r="QGG19" s="200" t="s">
        <v>13168</v>
      </c>
      <c r="QGH19" s="200" t="s">
        <v>13169</v>
      </c>
      <c r="QGI19" s="200" t="s">
        <v>13170</v>
      </c>
      <c r="QGJ19" s="200" t="s">
        <v>13171</v>
      </c>
      <c r="QGK19" s="200" t="s">
        <v>13172</v>
      </c>
      <c r="QGL19" s="200" t="s">
        <v>13173</v>
      </c>
      <c r="QGM19" s="200" t="s">
        <v>13174</v>
      </c>
      <c r="QGN19" s="200" t="s">
        <v>13175</v>
      </c>
      <c r="QGO19" s="200" t="s">
        <v>13176</v>
      </c>
      <c r="QGP19" s="200" t="s">
        <v>13177</v>
      </c>
      <c r="QGQ19" s="200" t="s">
        <v>13178</v>
      </c>
      <c r="QGR19" s="200" t="s">
        <v>13179</v>
      </c>
      <c r="QGS19" s="200" t="s">
        <v>13180</v>
      </c>
      <c r="QGT19" s="200" t="s">
        <v>13181</v>
      </c>
      <c r="QGU19" s="200" t="s">
        <v>13182</v>
      </c>
      <c r="QGV19" s="200" t="s">
        <v>13183</v>
      </c>
      <c r="QGW19" s="200" t="s">
        <v>13184</v>
      </c>
      <c r="QGX19" s="200" t="s">
        <v>13185</v>
      </c>
      <c r="QGY19" s="200" t="s">
        <v>13186</v>
      </c>
      <c r="QGZ19" s="200" t="s">
        <v>13187</v>
      </c>
      <c r="QHA19" s="200" t="s">
        <v>13188</v>
      </c>
      <c r="QHB19" s="200" t="s">
        <v>13189</v>
      </c>
      <c r="QHC19" s="200" t="s">
        <v>13190</v>
      </c>
      <c r="QHD19" s="200" t="s">
        <v>13191</v>
      </c>
      <c r="QHE19" s="200" t="s">
        <v>13192</v>
      </c>
      <c r="QHF19" s="200" t="s">
        <v>13193</v>
      </c>
      <c r="QHG19" s="200" t="s">
        <v>13194</v>
      </c>
      <c r="QHH19" s="200" t="s">
        <v>13195</v>
      </c>
      <c r="QHI19" s="200" t="s">
        <v>13196</v>
      </c>
      <c r="QHJ19" s="200" t="s">
        <v>13197</v>
      </c>
      <c r="QHK19" s="200" t="s">
        <v>13198</v>
      </c>
      <c r="QHL19" s="200" t="s">
        <v>13199</v>
      </c>
      <c r="QHM19" s="200" t="s">
        <v>13200</v>
      </c>
      <c r="QHN19" s="200" t="s">
        <v>13201</v>
      </c>
      <c r="QHO19" s="200" t="s">
        <v>13202</v>
      </c>
      <c r="QHP19" s="200" t="s">
        <v>13203</v>
      </c>
      <c r="QHQ19" s="200" t="s">
        <v>13204</v>
      </c>
      <c r="QHR19" s="200" t="s">
        <v>13205</v>
      </c>
      <c r="QHS19" s="200" t="s">
        <v>13206</v>
      </c>
      <c r="QHT19" s="200" t="s">
        <v>13207</v>
      </c>
      <c r="QHU19" s="200" t="s">
        <v>13208</v>
      </c>
      <c r="QHV19" s="200" t="s">
        <v>13209</v>
      </c>
      <c r="QHW19" s="200" t="s">
        <v>13210</v>
      </c>
      <c r="QHX19" s="200" t="s">
        <v>13211</v>
      </c>
      <c r="QHY19" s="200" t="s">
        <v>13212</v>
      </c>
      <c r="QHZ19" s="200" t="s">
        <v>13213</v>
      </c>
      <c r="QIA19" s="200" t="s">
        <v>13214</v>
      </c>
      <c r="QIB19" s="200" t="s">
        <v>13215</v>
      </c>
      <c r="QIC19" s="200" t="s">
        <v>13216</v>
      </c>
      <c r="QID19" s="200" t="s">
        <v>13217</v>
      </c>
      <c r="QIE19" s="200" t="s">
        <v>13218</v>
      </c>
      <c r="QIF19" s="200" t="s">
        <v>13219</v>
      </c>
      <c r="QIG19" s="200" t="s">
        <v>13220</v>
      </c>
      <c r="QIH19" s="200" t="s">
        <v>13221</v>
      </c>
      <c r="QII19" s="200" t="s">
        <v>13222</v>
      </c>
      <c r="QIJ19" s="200" t="s">
        <v>13223</v>
      </c>
      <c r="QIK19" s="200" t="s">
        <v>13224</v>
      </c>
      <c r="QIL19" s="200" t="s">
        <v>13225</v>
      </c>
      <c r="QIM19" s="200" t="s">
        <v>13226</v>
      </c>
      <c r="QIN19" s="200" t="s">
        <v>13227</v>
      </c>
      <c r="QIO19" s="200" t="s">
        <v>13228</v>
      </c>
      <c r="QIP19" s="200" t="s">
        <v>13229</v>
      </c>
      <c r="QIQ19" s="200" t="s">
        <v>13230</v>
      </c>
      <c r="QIR19" s="200" t="s">
        <v>13231</v>
      </c>
      <c r="QIS19" s="200" t="s">
        <v>13232</v>
      </c>
      <c r="QIT19" s="200" t="s">
        <v>13233</v>
      </c>
      <c r="QIU19" s="200" t="s">
        <v>13234</v>
      </c>
      <c r="QIV19" s="200" t="s">
        <v>13235</v>
      </c>
      <c r="QIW19" s="200" t="s">
        <v>13236</v>
      </c>
      <c r="QIX19" s="200" t="s">
        <v>13237</v>
      </c>
      <c r="QIY19" s="200" t="s">
        <v>13238</v>
      </c>
      <c r="QIZ19" s="200" t="s">
        <v>13239</v>
      </c>
      <c r="QJA19" s="200" t="s">
        <v>13240</v>
      </c>
      <c r="QJB19" s="200" t="s">
        <v>13241</v>
      </c>
      <c r="QJC19" s="200" t="s">
        <v>13242</v>
      </c>
      <c r="QJD19" s="200" t="s">
        <v>13243</v>
      </c>
      <c r="QJE19" s="200" t="s">
        <v>13244</v>
      </c>
      <c r="QJF19" s="200" t="s">
        <v>13245</v>
      </c>
      <c r="QJG19" s="200" t="s">
        <v>13246</v>
      </c>
      <c r="QJH19" s="200" t="s">
        <v>13247</v>
      </c>
      <c r="QJI19" s="200" t="s">
        <v>13248</v>
      </c>
      <c r="QJJ19" s="200" t="s">
        <v>13249</v>
      </c>
      <c r="QJK19" s="200" t="s">
        <v>13250</v>
      </c>
      <c r="QJL19" s="200" t="s">
        <v>13251</v>
      </c>
      <c r="QJM19" s="200" t="s">
        <v>13252</v>
      </c>
      <c r="QJN19" s="200" t="s">
        <v>13253</v>
      </c>
      <c r="QJO19" s="200" t="s">
        <v>13254</v>
      </c>
      <c r="QJP19" s="200" t="s">
        <v>13255</v>
      </c>
      <c r="QJQ19" s="200" t="s">
        <v>13256</v>
      </c>
      <c r="QJR19" s="200" t="s">
        <v>13257</v>
      </c>
      <c r="QJS19" s="200" t="s">
        <v>13258</v>
      </c>
      <c r="QJT19" s="200" t="s">
        <v>13259</v>
      </c>
      <c r="QJU19" s="200" t="s">
        <v>13260</v>
      </c>
      <c r="QJV19" s="200" t="s">
        <v>13261</v>
      </c>
      <c r="QJW19" s="200" t="s">
        <v>13262</v>
      </c>
      <c r="QJX19" s="200" t="s">
        <v>13263</v>
      </c>
      <c r="QJY19" s="200" t="s">
        <v>13264</v>
      </c>
      <c r="QJZ19" s="200" t="s">
        <v>13265</v>
      </c>
      <c r="QKA19" s="200" t="s">
        <v>13266</v>
      </c>
      <c r="QKB19" s="200" t="s">
        <v>13267</v>
      </c>
      <c r="QKC19" s="200" t="s">
        <v>13268</v>
      </c>
      <c r="QKD19" s="200" t="s">
        <v>13269</v>
      </c>
      <c r="QKE19" s="200" t="s">
        <v>13270</v>
      </c>
      <c r="QKF19" s="200" t="s">
        <v>13271</v>
      </c>
      <c r="QKG19" s="200" t="s">
        <v>13272</v>
      </c>
      <c r="QKH19" s="200" t="s">
        <v>13273</v>
      </c>
      <c r="QKI19" s="200" t="s">
        <v>13274</v>
      </c>
      <c r="QKJ19" s="200" t="s">
        <v>13275</v>
      </c>
      <c r="QKK19" s="200" t="s">
        <v>13276</v>
      </c>
      <c r="QKL19" s="200" t="s">
        <v>13277</v>
      </c>
      <c r="QKM19" s="200" t="s">
        <v>13278</v>
      </c>
      <c r="QKN19" s="200" t="s">
        <v>13279</v>
      </c>
      <c r="QKO19" s="200" t="s">
        <v>13280</v>
      </c>
      <c r="QKP19" s="200" t="s">
        <v>13281</v>
      </c>
      <c r="QKQ19" s="200" t="s">
        <v>13282</v>
      </c>
      <c r="QKR19" s="200" t="s">
        <v>13283</v>
      </c>
      <c r="QKS19" s="200" t="s">
        <v>13284</v>
      </c>
      <c r="QKT19" s="200" t="s">
        <v>13285</v>
      </c>
      <c r="QKU19" s="200" t="s">
        <v>13286</v>
      </c>
      <c r="QKV19" s="200" t="s">
        <v>13287</v>
      </c>
      <c r="QKW19" s="200" t="s">
        <v>13288</v>
      </c>
      <c r="QKX19" s="200" t="s">
        <v>13289</v>
      </c>
      <c r="QKY19" s="200" t="s">
        <v>13290</v>
      </c>
      <c r="QKZ19" s="200" t="s">
        <v>13291</v>
      </c>
      <c r="QLA19" s="200" t="s">
        <v>13292</v>
      </c>
      <c r="QLB19" s="200" t="s">
        <v>13293</v>
      </c>
      <c r="QLC19" s="200" t="s">
        <v>13294</v>
      </c>
      <c r="QLD19" s="200" t="s">
        <v>13295</v>
      </c>
      <c r="QLE19" s="200" t="s">
        <v>13296</v>
      </c>
      <c r="QLF19" s="200" t="s">
        <v>13297</v>
      </c>
      <c r="QLG19" s="200" t="s">
        <v>13298</v>
      </c>
      <c r="QLH19" s="200" t="s">
        <v>13299</v>
      </c>
      <c r="QLI19" s="200" t="s">
        <v>13300</v>
      </c>
      <c r="QLJ19" s="200" t="s">
        <v>13301</v>
      </c>
      <c r="QLK19" s="200" t="s">
        <v>13302</v>
      </c>
      <c r="QLL19" s="200" t="s">
        <v>13303</v>
      </c>
      <c r="QLM19" s="200" t="s">
        <v>13304</v>
      </c>
      <c r="QLN19" s="200" t="s">
        <v>13305</v>
      </c>
      <c r="QLO19" s="200" t="s">
        <v>13306</v>
      </c>
      <c r="QLP19" s="200" t="s">
        <v>13307</v>
      </c>
      <c r="QLQ19" s="200" t="s">
        <v>13308</v>
      </c>
      <c r="QLR19" s="200" t="s">
        <v>13309</v>
      </c>
      <c r="QLS19" s="200" t="s">
        <v>13310</v>
      </c>
      <c r="QLT19" s="200" t="s">
        <v>13311</v>
      </c>
      <c r="QLU19" s="200" t="s">
        <v>13312</v>
      </c>
      <c r="QLV19" s="200" t="s">
        <v>13313</v>
      </c>
      <c r="QLW19" s="200" t="s">
        <v>13314</v>
      </c>
      <c r="QLX19" s="200" t="s">
        <v>13315</v>
      </c>
      <c r="QLY19" s="200" t="s">
        <v>13316</v>
      </c>
      <c r="QLZ19" s="200" t="s">
        <v>13317</v>
      </c>
      <c r="QMA19" s="200" t="s">
        <v>13318</v>
      </c>
      <c r="QMB19" s="200" t="s">
        <v>13319</v>
      </c>
      <c r="QMC19" s="200" t="s">
        <v>13320</v>
      </c>
      <c r="QMD19" s="200" t="s">
        <v>13321</v>
      </c>
      <c r="QME19" s="200" t="s">
        <v>13322</v>
      </c>
      <c r="QMF19" s="200" t="s">
        <v>13323</v>
      </c>
      <c r="QMG19" s="200" t="s">
        <v>13324</v>
      </c>
      <c r="QMH19" s="200" t="s">
        <v>13325</v>
      </c>
      <c r="QMI19" s="200" t="s">
        <v>13326</v>
      </c>
      <c r="QMJ19" s="200" t="s">
        <v>13327</v>
      </c>
      <c r="QMK19" s="200" t="s">
        <v>13328</v>
      </c>
      <c r="QML19" s="200" t="s">
        <v>13329</v>
      </c>
      <c r="QMM19" s="200" t="s">
        <v>13330</v>
      </c>
      <c r="QMN19" s="200" t="s">
        <v>13331</v>
      </c>
      <c r="QMO19" s="200" t="s">
        <v>13332</v>
      </c>
      <c r="QMP19" s="200" t="s">
        <v>13333</v>
      </c>
      <c r="QMQ19" s="200" t="s">
        <v>13334</v>
      </c>
      <c r="QMR19" s="200" t="s">
        <v>13335</v>
      </c>
      <c r="QMS19" s="200" t="s">
        <v>13336</v>
      </c>
      <c r="QMT19" s="200" t="s">
        <v>13337</v>
      </c>
      <c r="QMU19" s="200" t="s">
        <v>13338</v>
      </c>
      <c r="QMV19" s="200" t="s">
        <v>13339</v>
      </c>
      <c r="QMW19" s="200" t="s">
        <v>13340</v>
      </c>
      <c r="QMX19" s="200" t="s">
        <v>13341</v>
      </c>
      <c r="QMY19" s="200" t="s">
        <v>13342</v>
      </c>
      <c r="QMZ19" s="200" t="s">
        <v>13343</v>
      </c>
      <c r="QNA19" s="200" t="s">
        <v>13344</v>
      </c>
      <c r="QNB19" s="200" t="s">
        <v>13345</v>
      </c>
      <c r="QNC19" s="200" t="s">
        <v>13346</v>
      </c>
      <c r="QND19" s="200" t="s">
        <v>13347</v>
      </c>
      <c r="QNE19" s="200" t="s">
        <v>13348</v>
      </c>
      <c r="QNF19" s="200" t="s">
        <v>13349</v>
      </c>
      <c r="QNG19" s="200" t="s">
        <v>13350</v>
      </c>
      <c r="QNH19" s="200" t="s">
        <v>13351</v>
      </c>
      <c r="QNI19" s="200" t="s">
        <v>13352</v>
      </c>
      <c r="QNJ19" s="200" t="s">
        <v>13353</v>
      </c>
      <c r="QNK19" s="200" t="s">
        <v>13354</v>
      </c>
      <c r="QNL19" s="200" t="s">
        <v>13355</v>
      </c>
      <c r="QNM19" s="200" t="s">
        <v>13356</v>
      </c>
      <c r="QNN19" s="200" t="s">
        <v>13357</v>
      </c>
      <c r="QNO19" s="200" t="s">
        <v>13358</v>
      </c>
      <c r="QNP19" s="200" t="s">
        <v>13359</v>
      </c>
      <c r="QNQ19" s="200" t="s">
        <v>13360</v>
      </c>
      <c r="QNR19" s="200" t="s">
        <v>13361</v>
      </c>
      <c r="QNS19" s="200" t="s">
        <v>13362</v>
      </c>
      <c r="QNT19" s="200" t="s">
        <v>13363</v>
      </c>
      <c r="QNU19" s="200" t="s">
        <v>13364</v>
      </c>
      <c r="QNV19" s="200" t="s">
        <v>13365</v>
      </c>
      <c r="QNW19" s="200" t="s">
        <v>13366</v>
      </c>
      <c r="QNX19" s="200" t="s">
        <v>13367</v>
      </c>
      <c r="QNY19" s="200" t="s">
        <v>13368</v>
      </c>
      <c r="QNZ19" s="200" t="s">
        <v>13369</v>
      </c>
      <c r="QOA19" s="200" t="s">
        <v>13370</v>
      </c>
      <c r="QOB19" s="200" t="s">
        <v>13371</v>
      </c>
      <c r="QOC19" s="200" t="s">
        <v>13372</v>
      </c>
      <c r="QOD19" s="200" t="s">
        <v>13373</v>
      </c>
      <c r="QOE19" s="200" t="s">
        <v>13374</v>
      </c>
      <c r="QOF19" s="200" t="s">
        <v>13375</v>
      </c>
      <c r="QOG19" s="200" t="s">
        <v>13376</v>
      </c>
      <c r="QOH19" s="200" t="s">
        <v>13377</v>
      </c>
      <c r="QOI19" s="200" t="s">
        <v>13378</v>
      </c>
      <c r="QOJ19" s="200" t="s">
        <v>13379</v>
      </c>
      <c r="QOK19" s="200" t="s">
        <v>13380</v>
      </c>
      <c r="QOL19" s="200" t="s">
        <v>13381</v>
      </c>
      <c r="QOM19" s="200" t="s">
        <v>13382</v>
      </c>
      <c r="QON19" s="200" t="s">
        <v>13383</v>
      </c>
      <c r="QOO19" s="200" t="s">
        <v>13384</v>
      </c>
      <c r="QOP19" s="200" t="s">
        <v>13385</v>
      </c>
      <c r="QOQ19" s="200" t="s">
        <v>13386</v>
      </c>
      <c r="QOR19" s="200" t="s">
        <v>13387</v>
      </c>
      <c r="QOS19" s="200" t="s">
        <v>13388</v>
      </c>
      <c r="QOT19" s="200" t="s">
        <v>13389</v>
      </c>
      <c r="QOU19" s="200" t="s">
        <v>13390</v>
      </c>
      <c r="QOV19" s="200" t="s">
        <v>13391</v>
      </c>
      <c r="QOW19" s="200" t="s">
        <v>13392</v>
      </c>
      <c r="QOX19" s="200" t="s">
        <v>13393</v>
      </c>
      <c r="QOY19" s="200" t="s">
        <v>13394</v>
      </c>
      <c r="QOZ19" s="200" t="s">
        <v>13395</v>
      </c>
      <c r="QPA19" s="200" t="s">
        <v>13396</v>
      </c>
      <c r="QPB19" s="200" t="s">
        <v>13397</v>
      </c>
      <c r="QPC19" s="200" t="s">
        <v>13398</v>
      </c>
      <c r="QPD19" s="200" t="s">
        <v>13399</v>
      </c>
      <c r="QPE19" s="200" t="s">
        <v>13400</v>
      </c>
      <c r="QPF19" s="200" t="s">
        <v>13401</v>
      </c>
      <c r="QPG19" s="200" t="s">
        <v>13402</v>
      </c>
      <c r="QPH19" s="200" t="s">
        <v>13403</v>
      </c>
      <c r="QPI19" s="200" t="s">
        <v>13404</v>
      </c>
      <c r="QPJ19" s="200" t="s">
        <v>13405</v>
      </c>
      <c r="QPK19" s="200" t="s">
        <v>13406</v>
      </c>
      <c r="QPL19" s="200" t="s">
        <v>13407</v>
      </c>
      <c r="QPM19" s="200" t="s">
        <v>13408</v>
      </c>
      <c r="QPN19" s="200" t="s">
        <v>13409</v>
      </c>
      <c r="QPO19" s="200" t="s">
        <v>13410</v>
      </c>
      <c r="QPP19" s="200" t="s">
        <v>13411</v>
      </c>
      <c r="QPQ19" s="200" t="s">
        <v>13412</v>
      </c>
      <c r="QPR19" s="200" t="s">
        <v>13413</v>
      </c>
      <c r="QPS19" s="200" t="s">
        <v>13414</v>
      </c>
      <c r="QPT19" s="200" t="s">
        <v>13415</v>
      </c>
      <c r="QPU19" s="200" t="s">
        <v>13416</v>
      </c>
      <c r="QPV19" s="200" t="s">
        <v>13417</v>
      </c>
      <c r="QPW19" s="200" t="s">
        <v>13418</v>
      </c>
      <c r="QPX19" s="200" t="s">
        <v>13419</v>
      </c>
      <c r="QPY19" s="200" t="s">
        <v>13420</v>
      </c>
      <c r="QPZ19" s="200" t="s">
        <v>13421</v>
      </c>
      <c r="QQA19" s="200" t="s">
        <v>13422</v>
      </c>
      <c r="QQB19" s="200" t="s">
        <v>13423</v>
      </c>
      <c r="QQC19" s="200" t="s">
        <v>13424</v>
      </c>
      <c r="QQD19" s="200" t="s">
        <v>13425</v>
      </c>
      <c r="QQE19" s="200" t="s">
        <v>13426</v>
      </c>
      <c r="QQF19" s="200" t="s">
        <v>13427</v>
      </c>
      <c r="QQG19" s="200" t="s">
        <v>13428</v>
      </c>
      <c r="QQH19" s="200" t="s">
        <v>13429</v>
      </c>
      <c r="QQI19" s="200" t="s">
        <v>13430</v>
      </c>
      <c r="QQJ19" s="200" t="s">
        <v>13431</v>
      </c>
      <c r="QQK19" s="200" t="s">
        <v>13432</v>
      </c>
      <c r="QQL19" s="200" t="s">
        <v>13433</v>
      </c>
      <c r="QQM19" s="200" t="s">
        <v>13434</v>
      </c>
      <c r="QQN19" s="200" t="s">
        <v>13435</v>
      </c>
      <c r="QQO19" s="200" t="s">
        <v>13436</v>
      </c>
      <c r="QQP19" s="200" t="s">
        <v>13437</v>
      </c>
      <c r="QQQ19" s="200" t="s">
        <v>13438</v>
      </c>
      <c r="QQR19" s="200" t="s">
        <v>13439</v>
      </c>
      <c r="QQS19" s="200" t="s">
        <v>13440</v>
      </c>
      <c r="QQT19" s="200" t="s">
        <v>13441</v>
      </c>
      <c r="QQU19" s="200" t="s">
        <v>13442</v>
      </c>
      <c r="QQV19" s="200" t="s">
        <v>13443</v>
      </c>
      <c r="QQW19" s="200" t="s">
        <v>13444</v>
      </c>
      <c r="QQX19" s="200" t="s">
        <v>13445</v>
      </c>
      <c r="QQY19" s="200" t="s">
        <v>13446</v>
      </c>
      <c r="QQZ19" s="200" t="s">
        <v>13447</v>
      </c>
      <c r="QRA19" s="200" t="s">
        <v>13448</v>
      </c>
      <c r="QRB19" s="200" t="s">
        <v>13449</v>
      </c>
      <c r="QRC19" s="200" t="s">
        <v>13450</v>
      </c>
      <c r="QRD19" s="200" t="s">
        <v>13451</v>
      </c>
      <c r="QRE19" s="200" t="s">
        <v>13452</v>
      </c>
      <c r="QRF19" s="200" t="s">
        <v>13453</v>
      </c>
      <c r="QRG19" s="200" t="s">
        <v>13454</v>
      </c>
      <c r="QRH19" s="200" t="s">
        <v>13455</v>
      </c>
      <c r="QRI19" s="200" t="s">
        <v>13456</v>
      </c>
      <c r="QRJ19" s="200" t="s">
        <v>13457</v>
      </c>
      <c r="QRK19" s="200" t="s">
        <v>13458</v>
      </c>
      <c r="QRL19" s="200" t="s">
        <v>13459</v>
      </c>
      <c r="QRM19" s="200" t="s">
        <v>13460</v>
      </c>
      <c r="QRN19" s="200" t="s">
        <v>13461</v>
      </c>
      <c r="QRO19" s="200" t="s">
        <v>13462</v>
      </c>
      <c r="QRP19" s="200" t="s">
        <v>13463</v>
      </c>
      <c r="QRQ19" s="200" t="s">
        <v>13464</v>
      </c>
      <c r="QRR19" s="200" t="s">
        <v>13465</v>
      </c>
      <c r="QRS19" s="200" t="s">
        <v>13466</v>
      </c>
      <c r="QRT19" s="200" t="s">
        <v>13467</v>
      </c>
      <c r="QRU19" s="200" t="s">
        <v>13468</v>
      </c>
      <c r="QRV19" s="200" t="s">
        <v>13469</v>
      </c>
      <c r="QRW19" s="200" t="s">
        <v>13470</v>
      </c>
      <c r="QRX19" s="200" t="s">
        <v>13471</v>
      </c>
      <c r="QRY19" s="200" t="s">
        <v>13472</v>
      </c>
      <c r="QRZ19" s="200" t="s">
        <v>13473</v>
      </c>
      <c r="QSA19" s="200" t="s">
        <v>13474</v>
      </c>
      <c r="QSB19" s="200" t="s">
        <v>13475</v>
      </c>
      <c r="QSC19" s="200" t="s">
        <v>13476</v>
      </c>
      <c r="QSD19" s="200" t="s">
        <v>13477</v>
      </c>
      <c r="QSE19" s="200" t="s">
        <v>13478</v>
      </c>
      <c r="QSF19" s="200" t="s">
        <v>13479</v>
      </c>
      <c r="QSG19" s="200" t="s">
        <v>13480</v>
      </c>
      <c r="QSH19" s="200" t="s">
        <v>13481</v>
      </c>
      <c r="QSI19" s="200" t="s">
        <v>13482</v>
      </c>
      <c r="QSJ19" s="200" t="s">
        <v>13483</v>
      </c>
      <c r="QSK19" s="200" t="s">
        <v>13484</v>
      </c>
      <c r="QSL19" s="200" t="s">
        <v>13485</v>
      </c>
      <c r="QSM19" s="200" t="s">
        <v>13486</v>
      </c>
      <c r="QSN19" s="200" t="s">
        <v>13487</v>
      </c>
      <c r="QSO19" s="200" t="s">
        <v>13488</v>
      </c>
      <c r="QSP19" s="200" t="s">
        <v>13489</v>
      </c>
      <c r="QSQ19" s="200" t="s">
        <v>13490</v>
      </c>
      <c r="QSR19" s="200" t="s">
        <v>13491</v>
      </c>
      <c r="QSS19" s="200" t="s">
        <v>13492</v>
      </c>
      <c r="QST19" s="200" t="s">
        <v>13493</v>
      </c>
      <c r="QSU19" s="200" t="s">
        <v>13494</v>
      </c>
      <c r="QSV19" s="200" t="s">
        <v>13495</v>
      </c>
      <c r="QSW19" s="200" t="s">
        <v>13496</v>
      </c>
      <c r="QSX19" s="200" t="s">
        <v>13497</v>
      </c>
      <c r="QSY19" s="200" t="s">
        <v>13498</v>
      </c>
      <c r="QSZ19" s="200" t="s">
        <v>13499</v>
      </c>
      <c r="QTA19" s="200" t="s">
        <v>13500</v>
      </c>
      <c r="QTB19" s="200" t="s">
        <v>13501</v>
      </c>
      <c r="QTC19" s="200" t="s">
        <v>13502</v>
      </c>
      <c r="QTD19" s="200" t="s">
        <v>13503</v>
      </c>
      <c r="QTE19" s="200" t="s">
        <v>13504</v>
      </c>
      <c r="QTF19" s="200" t="s">
        <v>13505</v>
      </c>
      <c r="QTG19" s="200" t="s">
        <v>13506</v>
      </c>
      <c r="QTH19" s="200" t="s">
        <v>13507</v>
      </c>
      <c r="QTI19" s="200" t="s">
        <v>13508</v>
      </c>
      <c r="QTJ19" s="200" t="s">
        <v>13509</v>
      </c>
      <c r="QTK19" s="200" t="s">
        <v>13510</v>
      </c>
      <c r="QTL19" s="200" t="s">
        <v>13511</v>
      </c>
      <c r="QTM19" s="200" t="s">
        <v>13512</v>
      </c>
      <c r="QTN19" s="200" t="s">
        <v>13513</v>
      </c>
      <c r="QTO19" s="200" t="s">
        <v>13514</v>
      </c>
      <c r="QTP19" s="200" t="s">
        <v>13515</v>
      </c>
      <c r="QTQ19" s="200" t="s">
        <v>13516</v>
      </c>
      <c r="QTR19" s="200" t="s">
        <v>13517</v>
      </c>
      <c r="QTS19" s="200" t="s">
        <v>13518</v>
      </c>
      <c r="QTT19" s="200" t="s">
        <v>13519</v>
      </c>
      <c r="QTU19" s="200" t="s">
        <v>13520</v>
      </c>
      <c r="QTV19" s="200" t="s">
        <v>13521</v>
      </c>
      <c r="QTW19" s="200" t="s">
        <v>13522</v>
      </c>
      <c r="QTX19" s="200" t="s">
        <v>13523</v>
      </c>
      <c r="QTY19" s="200" t="s">
        <v>13524</v>
      </c>
      <c r="QTZ19" s="200" t="s">
        <v>13525</v>
      </c>
      <c r="QUA19" s="200" t="s">
        <v>13526</v>
      </c>
      <c r="QUB19" s="200" t="s">
        <v>13527</v>
      </c>
      <c r="QUC19" s="200" t="s">
        <v>13528</v>
      </c>
      <c r="QUD19" s="200" t="s">
        <v>13529</v>
      </c>
      <c r="QUE19" s="200" t="s">
        <v>13530</v>
      </c>
      <c r="QUF19" s="200" t="s">
        <v>13531</v>
      </c>
      <c r="QUG19" s="200" t="s">
        <v>13532</v>
      </c>
      <c r="QUH19" s="200" t="s">
        <v>13533</v>
      </c>
      <c r="QUI19" s="200" t="s">
        <v>13534</v>
      </c>
      <c r="QUJ19" s="200" t="s">
        <v>13535</v>
      </c>
      <c r="QUK19" s="200" t="s">
        <v>13536</v>
      </c>
      <c r="QUL19" s="200" t="s">
        <v>13537</v>
      </c>
      <c r="QUM19" s="200" t="s">
        <v>13538</v>
      </c>
      <c r="QUN19" s="200" t="s">
        <v>13539</v>
      </c>
      <c r="QUO19" s="200" t="s">
        <v>13540</v>
      </c>
      <c r="QUP19" s="200" t="s">
        <v>13541</v>
      </c>
      <c r="QUQ19" s="200" t="s">
        <v>13542</v>
      </c>
      <c r="QUR19" s="200" t="s">
        <v>13543</v>
      </c>
      <c r="QUS19" s="200" t="s">
        <v>13544</v>
      </c>
      <c r="QUT19" s="200" t="s">
        <v>13545</v>
      </c>
      <c r="QUU19" s="200" t="s">
        <v>13546</v>
      </c>
      <c r="QUV19" s="200" t="s">
        <v>13547</v>
      </c>
      <c r="QUW19" s="200" t="s">
        <v>13548</v>
      </c>
      <c r="QUX19" s="200" t="s">
        <v>13549</v>
      </c>
      <c r="QUY19" s="200" t="s">
        <v>13550</v>
      </c>
      <c r="QUZ19" s="200" t="s">
        <v>13551</v>
      </c>
      <c r="QVA19" s="200" t="s">
        <v>13552</v>
      </c>
      <c r="QVB19" s="200" t="s">
        <v>13553</v>
      </c>
      <c r="QVC19" s="200" t="s">
        <v>13554</v>
      </c>
      <c r="QVD19" s="200" t="s">
        <v>13555</v>
      </c>
      <c r="QVE19" s="200" t="s">
        <v>13556</v>
      </c>
      <c r="QVF19" s="200" t="s">
        <v>13557</v>
      </c>
      <c r="QVG19" s="200" t="s">
        <v>13558</v>
      </c>
      <c r="QVH19" s="200" t="s">
        <v>13559</v>
      </c>
      <c r="QVI19" s="200" t="s">
        <v>13560</v>
      </c>
      <c r="QVJ19" s="200" t="s">
        <v>13561</v>
      </c>
      <c r="QVK19" s="200" t="s">
        <v>13562</v>
      </c>
      <c r="QVL19" s="200" t="s">
        <v>13563</v>
      </c>
      <c r="QVM19" s="200" t="s">
        <v>13564</v>
      </c>
      <c r="QVN19" s="200" t="s">
        <v>13565</v>
      </c>
      <c r="QVO19" s="200" t="s">
        <v>13566</v>
      </c>
      <c r="QVP19" s="200" t="s">
        <v>13567</v>
      </c>
      <c r="QVQ19" s="200" t="s">
        <v>13568</v>
      </c>
      <c r="QVR19" s="200" t="s">
        <v>13569</v>
      </c>
      <c r="QVS19" s="200" t="s">
        <v>13570</v>
      </c>
      <c r="QVT19" s="200" t="s">
        <v>13571</v>
      </c>
      <c r="QVU19" s="200" t="s">
        <v>13572</v>
      </c>
      <c r="QVV19" s="200" t="s">
        <v>13573</v>
      </c>
      <c r="QVW19" s="200" t="s">
        <v>13574</v>
      </c>
      <c r="QVX19" s="200" t="s">
        <v>13575</v>
      </c>
      <c r="QVY19" s="200" t="s">
        <v>13576</v>
      </c>
      <c r="QVZ19" s="200" t="s">
        <v>13577</v>
      </c>
      <c r="QWA19" s="200" t="s">
        <v>13578</v>
      </c>
      <c r="QWB19" s="200" t="s">
        <v>13579</v>
      </c>
      <c r="QWC19" s="200" t="s">
        <v>13580</v>
      </c>
      <c r="QWD19" s="200" t="s">
        <v>13581</v>
      </c>
      <c r="QWE19" s="200" t="s">
        <v>13582</v>
      </c>
      <c r="QWF19" s="200" t="s">
        <v>13583</v>
      </c>
      <c r="QWG19" s="200" t="s">
        <v>13584</v>
      </c>
      <c r="QWH19" s="200" t="s">
        <v>13585</v>
      </c>
      <c r="QWI19" s="200" t="s">
        <v>13586</v>
      </c>
      <c r="QWJ19" s="200" t="s">
        <v>13587</v>
      </c>
      <c r="QWK19" s="200" t="s">
        <v>13588</v>
      </c>
      <c r="QWL19" s="200" t="s">
        <v>13589</v>
      </c>
      <c r="QWM19" s="200" t="s">
        <v>13590</v>
      </c>
      <c r="QWN19" s="200" t="s">
        <v>13591</v>
      </c>
      <c r="QWO19" s="200" t="s">
        <v>13592</v>
      </c>
      <c r="QWP19" s="200" t="s">
        <v>13593</v>
      </c>
      <c r="QWQ19" s="200" t="s">
        <v>13594</v>
      </c>
      <c r="QWR19" s="200" t="s">
        <v>13595</v>
      </c>
      <c r="QWS19" s="200" t="s">
        <v>13596</v>
      </c>
      <c r="QWT19" s="200" t="s">
        <v>13597</v>
      </c>
      <c r="QWU19" s="200" t="s">
        <v>13598</v>
      </c>
      <c r="QWV19" s="200" t="s">
        <v>13599</v>
      </c>
      <c r="QWW19" s="200" t="s">
        <v>13600</v>
      </c>
      <c r="QWX19" s="200" t="s">
        <v>13601</v>
      </c>
      <c r="QWY19" s="200" t="s">
        <v>13602</v>
      </c>
      <c r="QWZ19" s="200" t="s">
        <v>13603</v>
      </c>
      <c r="QXA19" s="200" t="s">
        <v>13604</v>
      </c>
      <c r="QXB19" s="200" t="s">
        <v>13605</v>
      </c>
      <c r="QXC19" s="200" t="s">
        <v>13606</v>
      </c>
      <c r="QXD19" s="200" t="s">
        <v>13607</v>
      </c>
      <c r="QXE19" s="200" t="s">
        <v>13608</v>
      </c>
      <c r="QXF19" s="200" t="s">
        <v>13609</v>
      </c>
      <c r="QXG19" s="200" t="s">
        <v>13610</v>
      </c>
      <c r="QXH19" s="200" t="s">
        <v>13611</v>
      </c>
      <c r="QXI19" s="200" t="s">
        <v>13612</v>
      </c>
      <c r="QXJ19" s="200" t="s">
        <v>13613</v>
      </c>
      <c r="QXK19" s="200" t="s">
        <v>13614</v>
      </c>
      <c r="QXL19" s="200" t="s">
        <v>13615</v>
      </c>
      <c r="QXM19" s="200" t="s">
        <v>13616</v>
      </c>
      <c r="QXN19" s="200" t="s">
        <v>13617</v>
      </c>
      <c r="QXO19" s="200" t="s">
        <v>13618</v>
      </c>
      <c r="QXP19" s="200" t="s">
        <v>13619</v>
      </c>
      <c r="QXQ19" s="200" t="s">
        <v>13620</v>
      </c>
      <c r="QXR19" s="200" t="s">
        <v>13621</v>
      </c>
      <c r="QXS19" s="200" t="s">
        <v>13622</v>
      </c>
      <c r="QXT19" s="200" t="s">
        <v>13623</v>
      </c>
      <c r="QXU19" s="200" t="s">
        <v>13624</v>
      </c>
      <c r="QXV19" s="200" t="s">
        <v>13625</v>
      </c>
      <c r="QXW19" s="200" t="s">
        <v>13626</v>
      </c>
      <c r="QXX19" s="200" t="s">
        <v>13627</v>
      </c>
      <c r="QXY19" s="200" t="s">
        <v>13628</v>
      </c>
      <c r="QXZ19" s="200" t="s">
        <v>13629</v>
      </c>
      <c r="QYA19" s="200" t="s">
        <v>13630</v>
      </c>
      <c r="QYB19" s="200" t="s">
        <v>13631</v>
      </c>
      <c r="QYC19" s="200" t="s">
        <v>13632</v>
      </c>
      <c r="QYD19" s="200" t="s">
        <v>13633</v>
      </c>
      <c r="QYE19" s="200" t="s">
        <v>13634</v>
      </c>
      <c r="QYF19" s="200" t="s">
        <v>13635</v>
      </c>
      <c r="QYG19" s="200" t="s">
        <v>13636</v>
      </c>
      <c r="QYH19" s="200" t="s">
        <v>13637</v>
      </c>
      <c r="QYI19" s="200" t="s">
        <v>13638</v>
      </c>
      <c r="QYJ19" s="200" t="s">
        <v>13639</v>
      </c>
      <c r="QYK19" s="200" t="s">
        <v>13640</v>
      </c>
      <c r="QYL19" s="200" t="s">
        <v>13641</v>
      </c>
      <c r="QYM19" s="200" t="s">
        <v>13642</v>
      </c>
      <c r="QYN19" s="200" t="s">
        <v>13643</v>
      </c>
      <c r="QYO19" s="200" t="s">
        <v>13644</v>
      </c>
      <c r="QYP19" s="200" t="s">
        <v>13645</v>
      </c>
      <c r="QYQ19" s="200" t="s">
        <v>13646</v>
      </c>
      <c r="QYR19" s="200" t="s">
        <v>13647</v>
      </c>
      <c r="QYS19" s="200" t="s">
        <v>13648</v>
      </c>
      <c r="QYT19" s="200" t="s">
        <v>13649</v>
      </c>
      <c r="QYU19" s="200" t="s">
        <v>13650</v>
      </c>
      <c r="QYV19" s="200" t="s">
        <v>13651</v>
      </c>
      <c r="QYW19" s="200" t="s">
        <v>13652</v>
      </c>
      <c r="QYX19" s="200" t="s">
        <v>13653</v>
      </c>
      <c r="QYY19" s="200" t="s">
        <v>13654</v>
      </c>
      <c r="QYZ19" s="200" t="s">
        <v>13655</v>
      </c>
      <c r="QZA19" s="200" t="s">
        <v>13656</v>
      </c>
      <c r="QZB19" s="200" t="s">
        <v>13657</v>
      </c>
      <c r="QZC19" s="200" t="s">
        <v>13658</v>
      </c>
      <c r="QZD19" s="200" t="s">
        <v>13659</v>
      </c>
      <c r="QZE19" s="200" t="s">
        <v>13660</v>
      </c>
      <c r="QZF19" s="200" t="s">
        <v>13661</v>
      </c>
      <c r="QZG19" s="200" t="s">
        <v>13662</v>
      </c>
      <c r="QZH19" s="200" t="s">
        <v>13663</v>
      </c>
      <c r="QZI19" s="200" t="s">
        <v>13664</v>
      </c>
      <c r="QZJ19" s="200" t="s">
        <v>13665</v>
      </c>
      <c r="QZK19" s="200" t="s">
        <v>13666</v>
      </c>
      <c r="QZL19" s="200" t="s">
        <v>13667</v>
      </c>
      <c r="QZM19" s="200" t="s">
        <v>13668</v>
      </c>
      <c r="QZN19" s="200" t="s">
        <v>13669</v>
      </c>
      <c r="QZO19" s="200" t="s">
        <v>13670</v>
      </c>
      <c r="QZP19" s="200" t="s">
        <v>13671</v>
      </c>
      <c r="QZQ19" s="200" t="s">
        <v>13672</v>
      </c>
      <c r="QZR19" s="200" t="s">
        <v>13673</v>
      </c>
      <c r="QZS19" s="200" t="s">
        <v>13674</v>
      </c>
      <c r="QZT19" s="200" t="s">
        <v>13675</v>
      </c>
      <c r="QZU19" s="200" t="s">
        <v>13676</v>
      </c>
      <c r="QZV19" s="200" t="s">
        <v>13677</v>
      </c>
      <c r="QZW19" s="200" t="s">
        <v>13678</v>
      </c>
      <c r="QZX19" s="200" t="s">
        <v>13679</v>
      </c>
      <c r="QZY19" s="200" t="s">
        <v>13680</v>
      </c>
      <c r="QZZ19" s="200" t="s">
        <v>13681</v>
      </c>
      <c r="RAA19" s="200" t="s">
        <v>13682</v>
      </c>
      <c r="RAB19" s="200" t="s">
        <v>13683</v>
      </c>
      <c r="RAC19" s="200" t="s">
        <v>13684</v>
      </c>
      <c r="RAD19" s="200" t="s">
        <v>13685</v>
      </c>
      <c r="RAE19" s="200" t="s">
        <v>13686</v>
      </c>
      <c r="RAF19" s="200" t="s">
        <v>13687</v>
      </c>
      <c r="RAG19" s="200" t="s">
        <v>13688</v>
      </c>
      <c r="RAH19" s="200" t="s">
        <v>13689</v>
      </c>
      <c r="RAI19" s="200" t="s">
        <v>13690</v>
      </c>
      <c r="RAJ19" s="200" t="s">
        <v>13691</v>
      </c>
      <c r="RAK19" s="200" t="s">
        <v>13692</v>
      </c>
      <c r="RAL19" s="200" t="s">
        <v>13693</v>
      </c>
      <c r="RAM19" s="200" t="s">
        <v>13694</v>
      </c>
      <c r="RAN19" s="200" t="s">
        <v>13695</v>
      </c>
      <c r="RAO19" s="200" t="s">
        <v>13696</v>
      </c>
      <c r="RAP19" s="200" t="s">
        <v>13697</v>
      </c>
      <c r="RAQ19" s="200" t="s">
        <v>13698</v>
      </c>
      <c r="RAR19" s="200" t="s">
        <v>13699</v>
      </c>
      <c r="RAS19" s="200" t="s">
        <v>13700</v>
      </c>
      <c r="RAT19" s="200" t="s">
        <v>13701</v>
      </c>
      <c r="RAU19" s="200" t="s">
        <v>13702</v>
      </c>
      <c r="RAV19" s="200" t="s">
        <v>13703</v>
      </c>
      <c r="RAW19" s="200" t="s">
        <v>13704</v>
      </c>
      <c r="RAX19" s="200" t="s">
        <v>13705</v>
      </c>
      <c r="RAY19" s="200" t="s">
        <v>13706</v>
      </c>
      <c r="RAZ19" s="200" t="s">
        <v>13707</v>
      </c>
      <c r="RBA19" s="200" t="s">
        <v>13708</v>
      </c>
      <c r="RBB19" s="200" t="s">
        <v>13709</v>
      </c>
      <c r="RBC19" s="200" t="s">
        <v>13710</v>
      </c>
      <c r="RBD19" s="200" t="s">
        <v>13711</v>
      </c>
      <c r="RBE19" s="200" t="s">
        <v>13712</v>
      </c>
      <c r="RBF19" s="200" t="s">
        <v>13713</v>
      </c>
      <c r="RBG19" s="200" t="s">
        <v>13714</v>
      </c>
      <c r="RBH19" s="200" t="s">
        <v>13715</v>
      </c>
      <c r="RBI19" s="200" t="s">
        <v>13716</v>
      </c>
      <c r="RBJ19" s="200" t="s">
        <v>13717</v>
      </c>
      <c r="RBK19" s="200" t="s">
        <v>13718</v>
      </c>
      <c r="RBL19" s="200" t="s">
        <v>13719</v>
      </c>
      <c r="RBM19" s="200" t="s">
        <v>13720</v>
      </c>
      <c r="RBN19" s="200" t="s">
        <v>13721</v>
      </c>
      <c r="RBO19" s="200" t="s">
        <v>13722</v>
      </c>
      <c r="RBP19" s="200" t="s">
        <v>13723</v>
      </c>
      <c r="RBQ19" s="200" t="s">
        <v>13724</v>
      </c>
      <c r="RBR19" s="200" t="s">
        <v>13725</v>
      </c>
      <c r="RBS19" s="200" t="s">
        <v>13726</v>
      </c>
      <c r="RBT19" s="200" t="s">
        <v>13727</v>
      </c>
      <c r="RBU19" s="200" t="s">
        <v>13728</v>
      </c>
      <c r="RBV19" s="200" t="s">
        <v>13729</v>
      </c>
      <c r="RBW19" s="200" t="s">
        <v>13730</v>
      </c>
      <c r="RBX19" s="200" t="s">
        <v>13731</v>
      </c>
      <c r="RBY19" s="200" t="s">
        <v>13732</v>
      </c>
      <c r="RBZ19" s="200" t="s">
        <v>13733</v>
      </c>
      <c r="RCA19" s="200" t="s">
        <v>13734</v>
      </c>
      <c r="RCB19" s="200" t="s">
        <v>13735</v>
      </c>
      <c r="RCC19" s="200" t="s">
        <v>13736</v>
      </c>
      <c r="RCD19" s="200" t="s">
        <v>13737</v>
      </c>
      <c r="RCE19" s="200" t="s">
        <v>13738</v>
      </c>
      <c r="RCF19" s="200" t="s">
        <v>13739</v>
      </c>
      <c r="RCG19" s="200" t="s">
        <v>13740</v>
      </c>
      <c r="RCH19" s="200" t="s">
        <v>13741</v>
      </c>
      <c r="RCI19" s="200" t="s">
        <v>13742</v>
      </c>
      <c r="RCJ19" s="200" t="s">
        <v>13743</v>
      </c>
      <c r="RCK19" s="200" t="s">
        <v>13744</v>
      </c>
      <c r="RCL19" s="200" t="s">
        <v>13745</v>
      </c>
      <c r="RCM19" s="200" t="s">
        <v>13746</v>
      </c>
      <c r="RCN19" s="200" t="s">
        <v>13747</v>
      </c>
      <c r="RCO19" s="200" t="s">
        <v>13748</v>
      </c>
      <c r="RCP19" s="200" t="s">
        <v>13749</v>
      </c>
      <c r="RCQ19" s="200" t="s">
        <v>13750</v>
      </c>
      <c r="RCR19" s="200" t="s">
        <v>13751</v>
      </c>
      <c r="RCS19" s="200" t="s">
        <v>13752</v>
      </c>
      <c r="RCT19" s="200" t="s">
        <v>13753</v>
      </c>
      <c r="RCU19" s="200" t="s">
        <v>13754</v>
      </c>
      <c r="RCV19" s="200" t="s">
        <v>13755</v>
      </c>
      <c r="RCW19" s="200" t="s">
        <v>13756</v>
      </c>
      <c r="RCX19" s="200" t="s">
        <v>13757</v>
      </c>
      <c r="RCY19" s="200" t="s">
        <v>13758</v>
      </c>
      <c r="RCZ19" s="200" t="s">
        <v>13759</v>
      </c>
      <c r="RDA19" s="200" t="s">
        <v>13760</v>
      </c>
      <c r="RDB19" s="200" t="s">
        <v>13761</v>
      </c>
      <c r="RDC19" s="200" t="s">
        <v>13762</v>
      </c>
      <c r="RDD19" s="200" t="s">
        <v>13763</v>
      </c>
      <c r="RDE19" s="200" t="s">
        <v>13764</v>
      </c>
      <c r="RDF19" s="200" t="s">
        <v>13765</v>
      </c>
      <c r="RDG19" s="200" t="s">
        <v>13766</v>
      </c>
      <c r="RDH19" s="200" t="s">
        <v>13767</v>
      </c>
      <c r="RDI19" s="200" t="s">
        <v>13768</v>
      </c>
      <c r="RDJ19" s="200" t="s">
        <v>13769</v>
      </c>
      <c r="RDK19" s="200" t="s">
        <v>13770</v>
      </c>
      <c r="RDL19" s="200" t="s">
        <v>13771</v>
      </c>
      <c r="RDM19" s="200" t="s">
        <v>13772</v>
      </c>
      <c r="RDN19" s="200" t="s">
        <v>13773</v>
      </c>
      <c r="RDO19" s="200" t="s">
        <v>13774</v>
      </c>
      <c r="RDP19" s="200" t="s">
        <v>13775</v>
      </c>
      <c r="RDQ19" s="200" t="s">
        <v>13776</v>
      </c>
      <c r="RDR19" s="200" t="s">
        <v>13777</v>
      </c>
      <c r="RDS19" s="200" t="s">
        <v>13778</v>
      </c>
      <c r="RDT19" s="200" t="s">
        <v>13779</v>
      </c>
      <c r="RDU19" s="200" t="s">
        <v>13780</v>
      </c>
      <c r="RDV19" s="200" t="s">
        <v>13781</v>
      </c>
      <c r="RDW19" s="200" t="s">
        <v>13782</v>
      </c>
      <c r="RDX19" s="200" t="s">
        <v>13783</v>
      </c>
      <c r="RDY19" s="200" t="s">
        <v>13784</v>
      </c>
      <c r="RDZ19" s="200" t="s">
        <v>13785</v>
      </c>
      <c r="REA19" s="200" t="s">
        <v>13786</v>
      </c>
      <c r="REB19" s="200" t="s">
        <v>13787</v>
      </c>
      <c r="REC19" s="200" t="s">
        <v>13788</v>
      </c>
      <c r="RED19" s="200" t="s">
        <v>13789</v>
      </c>
      <c r="REE19" s="200" t="s">
        <v>13790</v>
      </c>
      <c r="REF19" s="200" t="s">
        <v>13791</v>
      </c>
      <c r="REG19" s="200" t="s">
        <v>13792</v>
      </c>
      <c r="REH19" s="200" t="s">
        <v>13793</v>
      </c>
      <c r="REI19" s="200" t="s">
        <v>13794</v>
      </c>
      <c r="REJ19" s="200" t="s">
        <v>13795</v>
      </c>
      <c r="REK19" s="200" t="s">
        <v>13796</v>
      </c>
      <c r="REL19" s="200" t="s">
        <v>13797</v>
      </c>
      <c r="REM19" s="200" t="s">
        <v>13798</v>
      </c>
      <c r="REN19" s="200" t="s">
        <v>13799</v>
      </c>
      <c r="REO19" s="200" t="s">
        <v>13800</v>
      </c>
      <c r="REP19" s="200" t="s">
        <v>13801</v>
      </c>
      <c r="REQ19" s="200" t="s">
        <v>13802</v>
      </c>
      <c r="RER19" s="200" t="s">
        <v>13803</v>
      </c>
      <c r="RES19" s="200" t="s">
        <v>13804</v>
      </c>
      <c r="RET19" s="200" t="s">
        <v>13805</v>
      </c>
      <c r="REU19" s="200" t="s">
        <v>13806</v>
      </c>
      <c r="REV19" s="200" t="s">
        <v>13807</v>
      </c>
      <c r="REW19" s="200" t="s">
        <v>13808</v>
      </c>
      <c r="REX19" s="200" t="s">
        <v>13809</v>
      </c>
      <c r="REY19" s="200" t="s">
        <v>13810</v>
      </c>
      <c r="REZ19" s="200" t="s">
        <v>13811</v>
      </c>
      <c r="RFA19" s="200" t="s">
        <v>13812</v>
      </c>
      <c r="RFB19" s="200" t="s">
        <v>13813</v>
      </c>
      <c r="RFC19" s="200" t="s">
        <v>13814</v>
      </c>
      <c r="RFD19" s="200" t="s">
        <v>13815</v>
      </c>
      <c r="RFE19" s="200" t="s">
        <v>13816</v>
      </c>
      <c r="RFF19" s="200" t="s">
        <v>13817</v>
      </c>
      <c r="RFG19" s="200" t="s">
        <v>13818</v>
      </c>
      <c r="RFH19" s="200" t="s">
        <v>13819</v>
      </c>
      <c r="RFI19" s="200" t="s">
        <v>13820</v>
      </c>
      <c r="RFJ19" s="200" t="s">
        <v>13821</v>
      </c>
      <c r="RFK19" s="200" t="s">
        <v>13822</v>
      </c>
      <c r="RFL19" s="200" t="s">
        <v>13823</v>
      </c>
      <c r="RFM19" s="200" t="s">
        <v>13824</v>
      </c>
      <c r="RFN19" s="200" t="s">
        <v>13825</v>
      </c>
      <c r="RFO19" s="200" t="s">
        <v>13826</v>
      </c>
      <c r="RFP19" s="200" t="s">
        <v>13827</v>
      </c>
      <c r="RFQ19" s="200" t="s">
        <v>13828</v>
      </c>
      <c r="RFR19" s="200" t="s">
        <v>13829</v>
      </c>
      <c r="RFS19" s="200" t="s">
        <v>13830</v>
      </c>
      <c r="RFT19" s="200" t="s">
        <v>13831</v>
      </c>
      <c r="RFU19" s="200" t="s">
        <v>13832</v>
      </c>
      <c r="RFV19" s="200" t="s">
        <v>13833</v>
      </c>
      <c r="RFW19" s="200" t="s">
        <v>13834</v>
      </c>
      <c r="RFX19" s="200" t="s">
        <v>13835</v>
      </c>
      <c r="RFY19" s="200" t="s">
        <v>13836</v>
      </c>
      <c r="RFZ19" s="200" t="s">
        <v>13837</v>
      </c>
      <c r="RGA19" s="200" t="s">
        <v>13838</v>
      </c>
      <c r="RGB19" s="200" t="s">
        <v>13839</v>
      </c>
      <c r="RGC19" s="200" t="s">
        <v>13840</v>
      </c>
      <c r="RGD19" s="200" t="s">
        <v>13841</v>
      </c>
      <c r="RGE19" s="200" t="s">
        <v>13842</v>
      </c>
      <c r="RGF19" s="200" t="s">
        <v>13843</v>
      </c>
      <c r="RGG19" s="200" t="s">
        <v>13844</v>
      </c>
      <c r="RGH19" s="200" t="s">
        <v>13845</v>
      </c>
      <c r="RGI19" s="200" t="s">
        <v>13846</v>
      </c>
      <c r="RGJ19" s="200" t="s">
        <v>13847</v>
      </c>
      <c r="RGK19" s="200" t="s">
        <v>13848</v>
      </c>
      <c r="RGL19" s="200" t="s">
        <v>13849</v>
      </c>
      <c r="RGM19" s="200" t="s">
        <v>13850</v>
      </c>
      <c r="RGN19" s="200" t="s">
        <v>13851</v>
      </c>
      <c r="RGO19" s="200" t="s">
        <v>13852</v>
      </c>
      <c r="RGP19" s="200" t="s">
        <v>13853</v>
      </c>
      <c r="RGQ19" s="200" t="s">
        <v>13854</v>
      </c>
      <c r="RGR19" s="200" t="s">
        <v>13855</v>
      </c>
      <c r="RGS19" s="200" t="s">
        <v>13856</v>
      </c>
      <c r="RGT19" s="200" t="s">
        <v>13857</v>
      </c>
      <c r="RGU19" s="200" t="s">
        <v>13858</v>
      </c>
      <c r="RGV19" s="200" t="s">
        <v>13859</v>
      </c>
      <c r="RGW19" s="200" t="s">
        <v>13860</v>
      </c>
      <c r="RGX19" s="200" t="s">
        <v>13861</v>
      </c>
      <c r="RGY19" s="200" t="s">
        <v>13862</v>
      </c>
      <c r="RGZ19" s="200" t="s">
        <v>13863</v>
      </c>
      <c r="RHA19" s="200" t="s">
        <v>13864</v>
      </c>
      <c r="RHB19" s="200" t="s">
        <v>13865</v>
      </c>
      <c r="RHC19" s="200" t="s">
        <v>13866</v>
      </c>
      <c r="RHD19" s="200" t="s">
        <v>13867</v>
      </c>
      <c r="RHE19" s="200" t="s">
        <v>13868</v>
      </c>
      <c r="RHF19" s="200" t="s">
        <v>13869</v>
      </c>
      <c r="RHG19" s="200" t="s">
        <v>13870</v>
      </c>
      <c r="RHH19" s="200" t="s">
        <v>13871</v>
      </c>
      <c r="RHI19" s="200" t="s">
        <v>13872</v>
      </c>
      <c r="RHJ19" s="200" t="s">
        <v>13873</v>
      </c>
      <c r="RHK19" s="200" t="s">
        <v>13874</v>
      </c>
      <c r="RHL19" s="200" t="s">
        <v>13875</v>
      </c>
      <c r="RHM19" s="200" t="s">
        <v>13876</v>
      </c>
      <c r="RHN19" s="200" t="s">
        <v>13877</v>
      </c>
      <c r="RHO19" s="200" t="s">
        <v>13878</v>
      </c>
      <c r="RHP19" s="200" t="s">
        <v>13879</v>
      </c>
      <c r="RHQ19" s="200" t="s">
        <v>13880</v>
      </c>
      <c r="RHR19" s="200" t="s">
        <v>13881</v>
      </c>
      <c r="RHS19" s="200" t="s">
        <v>13882</v>
      </c>
      <c r="RHT19" s="200" t="s">
        <v>13883</v>
      </c>
      <c r="RHU19" s="200" t="s">
        <v>13884</v>
      </c>
      <c r="RHV19" s="200" t="s">
        <v>13885</v>
      </c>
      <c r="RHW19" s="200" t="s">
        <v>13886</v>
      </c>
      <c r="RHX19" s="200" t="s">
        <v>13887</v>
      </c>
      <c r="RHY19" s="200" t="s">
        <v>13888</v>
      </c>
      <c r="RHZ19" s="200" t="s">
        <v>13889</v>
      </c>
      <c r="RIA19" s="200" t="s">
        <v>13890</v>
      </c>
      <c r="RIB19" s="200" t="s">
        <v>13891</v>
      </c>
      <c r="RIC19" s="200" t="s">
        <v>13892</v>
      </c>
      <c r="RID19" s="200" t="s">
        <v>13893</v>
      </c>
      <c r="RIE19" s="200" t="s">
        <v>13894</v>
      </c>
      <c r="RIF19" s="200" t="s">
        <v>13895</v>
      </c>
      <c r="RIG19" s="200" t="s">
        <v>13896</v>
      </c>
      <c r="RIH19" s="200" t="s">
        <v>13897</v>
      </c>
      <c r="RII19" s="200" t="s">
        <v>13898</v>
      </c>
      <c r="RIJ19" s="200" t="s">
        <v>13899</v>
      </c>
      <c r="RIK19" s="200" t="s">
        <v>13900</v>
      </c>
      <c r="RIL19" s="200" t="s">
        <v>13901</v>
      </c>
      <c r="RIM19" s="200" t="s">
        <v>13902</v>
      </c>
      <c r="RIN19" s="200" t="s">
        <v>13903</v>
      </c>
      <c r="RIO19" s="200" t="s">
        <v>13904</v>
      </c>
      <c r="RIP19" s="200" t="s">
        <v>13905</v>
      </c>
      <c r="RIQ19" s="200" t="s">
        <v>13906</v>
      </c>
      <c r="RIR19" s="200" t="s">
        <v>13907</v>
      </c>
      <c r="RIS19" s="200" t="s">
        <v>13908</v>
      </c>
      <c r="RIT19" s="200" t="s">
        <v>13909</v>
      </c>
      <c r="RIU19" s="200" t="s">
        <v>13910</v>
      </c>
      <c r="RIV19" s="200" t="s">
        <v>13911</v>
      </c>
      <c r="RIW19" s="200" t="s">
        <v>13912</v>
      </c>
      <c r="RIX19" s="200" t="s">
        <v>13913</v>
      </c>
      <c r="RIY19" s="200" t="s">
        <v>13914</v>
      </c>
      <c r="RIZ19" s="200" t="s">
        <v>13915</v>
      </c>
      <c r="RJA19" s="200" t="s">
        <v>13916</v>
      </c>
      <c r="RJB19" s="200" t="s">
        <v>13917</v>
      </c>
      <c r="RJC19" s="200" t="s">
        <v>13918</v>
      </c>
      <c r="RJD19" s="200" t="s">
        <v>13919</v>
      </c>
      <c r="RJE19" s="200" t="s">
        <v>13920</v>
      </c>
      <c r="RJF19" s="200" t="s">
        <v>13921</v>
      </c>
      <c r="RJG19" s="200" t="s">
        <v>13922</v>
      </c>
      <c r="RJH19" s="200" t="s">
        <v>13923</v>
      </c>
      <c r="RJI19" s="200" t="s">
        <v>13924</v>
      </c>
      <c r="RJJ19" s="200" t="s">
        <v>13925</v>
      </c>
      <c r="RJK19" s="200" t="s">
        <v>13926</v>
      </c>
      <c r="RJL19" s="200" t="s">
        <v>13927</v>
      </c>
      <c r="RJM19" s="200" t="s">
        <v>13928</v>
      </c>
      <c r="RJN19" s="200" t="s">
        <v>13929</v>
      </c>
      <c r="RJO19" s="200" t="s">
        <v>13930</v>
      </c>
      <c r="RJP19" s="200" t="s">
        <v>13931</v>
      </c>
      <c r="RJQ19" s="200" t="s">
        <v>13932</v>
      </c>
      <c r="RJR19" s="200" t="s">
        <v>13933</v>
      </c>
      <c r="RJS19" s="200" t="s">
        <v>13934</v>
      </c>
      <c r="RJT19" s="200" t="s">
        <v>13935</v>
      </c>
      <c r="RJU19" s="200" t="s">
        <v>13936</v>
      </c>
      <c r="RJV19" s="200" t="s">
        <v>13937</v>
      </c>
      <c r="RJW19" s="200" t="s">
        <v>13938</v>
      </c>
      <c r="RJX19" s="200" t="s">
        <v>13939</v>
      </c>
      <c r="RJY19" s="200" t="s">
        <v>13940</v>
      </c>
      <c r="RJZ19" s="200" t="s">
        <v>13941</v>
      </c>
      <c r="RKA19" s="200" t="s">
        <v>13942</v>
      </c>
      <c r="RKB19" s="200" t="s">
        <v>13943</v>
      </c>
      <c r="RKC19" s="200" t="s">
        <v>13944</v>
      </c>
      <c r="RKD19" s="200" t="s">
        <v>13945</v>
      </c>
      <c r="RKE19" s="200" t="s">
        <v>13946</v>
      </c>
      <c r="RKF19" s="200" t="s">
        <v>13947</v>
      </c>
      <c r="RKG19" s="200" t="s">
        <v>13948</v>
      </c>
      <c r="RKH19" s="200" t="s">
        <v>13949</v>
      </c>
      <c r="RKI19" s="200" t="s">
        <v>13950</v>
      </c>
      <c r="RKJ19" s="200" t="s">
        <v>13951</v>
      </c>
      <c r="RKK19" s="200" t="s">
        <v>13952</v>
      </c>
      <c r="RKL19" s="200" t="s">
        <v>13953</v>
      </c>
      <c r="RKM19" s="200" t="s">
        <v>13954</v>
      </c>
      <c r="RKN19" s="200" t="s">
        <v>13955</v>
      </c>
      <c r="RKO19" s="200" t="s">
        <v>13956</v>
      </c>
      <c r="RKP19" s="200" t="s">
        <v>13957</v>
      </c>
      <c r="RKQ19" s="200" t="s">
        <v>13958</v>
      </c>
      <c r="RKR19" s="200" t="s">
        <v>13959</v>
      </c>
      <c r="RKS19" s="200" t="s">
        <v>13960</v>
      </c>
      <c r="RKT19" s="200" t="s">
        <v>13961</v>
      </c>
      <c r="RKU19" s="200" t="s">
        <v>13962</v>
      </c>
      <c r="RKV19" s="200" t="s">
        <v>13963</v>
      </c>
      <c r="RKW19" s="200" t="s">
        <v>13964</v>
      </c>
      <c r="RKX19" s="200" t="s">
        <v>13965</v>
      </c>
      <c r="RKY19" s="200" t="s">
        <v>13966</v>
      </c>
      <c r="RKZ19" s="200" t="s">
        <v>13967</v>
      </c>
      <c r="RLA19" s="200" t="s">
        <v>13968</v>
      </c>
      <c r="RLB19" s="200" t="s">
        <v>13969</v>
      </c>
      <c r="RLC19" s="200" t="s">
        <v>13970</v>
      </c>
      <c r="RLD19" s="200" t="s">
        <v>13971</v>
      </c>
      <c r="RLE19" s="200" t="s">
        <v>13972</v>
      </c>
      <c r="RLF19" s="200" t="s">
        <v>13973</v>
      </c>
      <c r="RLG19" s="200" t="s">
        <v>13974</v>
      </c>
      <c r="RLH19" s="200" t="s">
        <v>13975</v>
      </c>
      <c r="RLI19" s="200" t="s">
        <v>13976</v>
      </c>
      <c r="RLJ19" s="200" t="s">
        <v>13977</v>
      </c>
      <c r="RLK19" s="200" t="s">
        <v>13978</v>
      </c>
      <c r="RLL19" s="200" t="s">
        <v>13979</v>
      </c>
      <c r="RLM19" s="200" t="s">
        <v>13980</v>
      </c>
      <c r="RLN19" s="200" t="s">
        <v>13981</v>
      </c>
      <c r="RLO19" s="200" t="s">
        <v>13982</v>
      </c>
      <c r="RLP19" s="200" t="s">
        <v>13983</v>
      </c>
      <c r="RLQ19" s="200" t="s">
        <v>13984</v>
      </c>
      <c r="RLR19" s="200" t="s">
        <v>13985</v>
      </c>
      <c r="RLS19" s="200" t="s">
        <v>13986</v>
      </c>
      <c r="RLT19" s="200" t="s">
        <v>13987</v>
      </c>
      <c r="RLU19" s="200" t="s">
        <v>13988</v>
      </c>
      <c r="RLV19" s="200" t="s">
        <v>13989</v>
      </c>
      <c r="RLW19" s="200" t="s">
        <v>13990</v>
      </c>
      <c r="RLX19" s="200" t="s">
        <v>13991</v>
      </c>
      <c r="RLY19" s="200" t="s">
        <v>13992</v>
      </c>
      <c r="RLZ19" s="200" t="s">
        <v>13993</v>
      </c>
      <c r="RMA19" s="200" t="s">
        <v>13994</v>
      </c>
      <c r="RMB19" s="200" t="s">
        <v>13995</v>
      </c>
      <c r="RMC19" s="200" t="s">
        <v>13996</v>
      </c>
      <c r="RMD19" s="200" t="s">
        <v>13997</v>
      </c>
      <c r="RME19" s="200" t="s">
        <v>13998</v>
      </c>
      <c r="RMF19" s="200" t="s">
        <v>13999</v>
      </c>
      <c r="RMG19" s="200" t="s">
        <v>14000</v>
      </c>
      <c r="RMH19" s="200" t="s">
        <v>14001</v>
      </c>
      <c r="RMI19" s="200" t="s">
        <v>14002</v>
      </c>
      <c r="RMJ19" s="200" t="s">
        <v>14003</v>
      </c>
      <c r="RMK19" s="200" t="s">
        <v>14004</v>
      </c>
      <c r="RML19" s="200" t="s">
        <v>14005</v>
      </c>
      <c r="RMM19" s="200" t="s">
        <v>14006</v>
      </c>
      <c r="RMN19" s="200" t="s">
        <v>14007</v>
      </c>
      <c r="RMO19" s="200" t="s">
        <v>14008</v>
      </c>
      <c r="RMP19" s="200" t="s">
        <v>14009</v>
      </c>
      <c r="RMQ19" s="200" t="s">
        <v>14010</v>
      </c>
      <c r="RMR19" s="200" t="s">
        <v>14011</v>
      </c>
      <c r="RMS19" s="200" t="s">
        <v>14012</v>
      </c>
      <c r="RMT19" s="200" t="s">
        <v>14013</v>
      </c>
      <c r="RMU19" s="200" t="s">
        <v>14014</v>
      </c>
      <c r="RMV19" s="200" t="s">
        <v>14015</v>
      </c>
      <c r="RMW19" s="200" t="s">
        <v>14016</v>
      </c>
      <c r="RMX19" s="200" t="s">
        <v>14017</v>
      </c>
      <c r="RMY19" s="200" t="s">
        <v>14018</v>
      </c>
      <c r="RMZ19" s="200" t="s">
        <v>14019</v>
      </c>
      <c r="RNA19" s="200" t="s">
        <v>14020</v>
      </c>
      <c r="RNB19" s="200" t="s">
        <v>14021</v>
      </c>
      <c r="RNC19" s="200" t="s">
        <v>14022</v>
      </c>
      <c r="RND19" s="200" t="s">
        <v>14023</v>
      </c>
      <c r="RNE19" s="200" t="s">
        <v>14024</v>
      </c>
      <c r="RNF19" s="200" t="s">
        <v>14025</v>
      </c>
      <c r="RNG19" s="200" t="s">
        <v>14026</v>
      </c>
      <c r="RNH19" s="200" t="s">
        <v>14027</v>
      </c>
      <c r="RNI19" s="200" t="s">
        <v>14028</v>
      </c>
      <c r="RNJ19" s="200" t="s">
        <v>14029</v>
      </c>
      <c r="RNK19" s="200" t="s">
        <v>14030</v>
      </c>
      <c r="RNL19" s="200" t="s">
        <v>14031</v>
      </c>
      <c r="RNM19" s="200" t="s">
        <v>14032</v>
      </c>
      <c r="RNN19" s="200" t="s">
        <v>14033</v>
      </c>
      <c r="RNO19" s="200" t="s">
        <v>14034</v>
      </c>
      <c r="RNP19" s="200" t="s">
        <v>14035</v>
      </c>
      <c r="RNQ19" s="200" t="s">
        <v>14036</v>
      </c>
      <c r="RNR19" s="200" t="s">
        <v>14037</v>
      </c>
      <c r="RNS19" s="200" t="s">
        <v>14038</v>
      </c>
      <c r="RNT19" s="200" t="s">
        <v>14039</v>
      </c>
      <c r="RNU19" s="200" t="s">
        <v>14040</v>
      </c>
      <c r="RNV19" s="200" t="s">
        <v>14041</v>
      </c>
      <c r="RNW19" s="200" t="s">
        <v>14042</v>
      </c>
      <c r="RNX19" s="200" t="s">
        <v>14043</v>
      </c>
      <c r="RNY19" s="200" t="s">
        <v>14044</v>
      </c>
      <c r="RNZ19" s="200" t="s">
        <v>14045</v>
      </c>
      <c r="ROA19" s="200" t="s">
        <v>14046</v>
      </c>
      <c r="ROB19" s="200" t="s">
        <v>14047</v>
      </c>
      <c r="ROC19" s="200" t="s">
        <v>14048</v>
      </c>
      <c r="ROD19" s="200" t="s">
        <v>14049</v>
      </c>
      <c r="ROE19" s="200" t="s">
        <v>14050</v>
      </c>
      <c r="ROF19" s="200" t="s">
        <v>14051</v>
      </c>
      <c r="ROG19" s="200" t="s">
        <v>14052</v>
      </c>
      <c r="ROH19" s="200" t="s">
        <v>14053</v>
      </c>
      <c r="ROI19" s="200" t="s">
        <v>14054</v>
      </c>
      <c r="ROJ19" s="200" t="s">
        <v>14055</v>
      </c>
      <c r="ROK19" s="200" t="s">
        <v>14056</v>
      </c>
      <c r="ROL19" s="200" t="s">
        <v>14057</v>
      </c>
      <c r="ROM19" s="200" t="s">
        <v>14058</v>
      </c>
      <c r="RON19" s="200" t="s">
        <v>14059</v>
      </c>
      <c r="ROO19" s="200" t="s">
        <v>14060</v>
      </c>
      <c r="ROP19" s="200" t="s">
        <v>14061</v>
      </c>
      <c r="ROQ19" s="200" t="s">
        <v>14062</v>
      </c>
      <c r="ROR19" s="200" t="s">
        <v>14063</v>
      </c>
      <c r="ROS19" s="200" t="s">
        <v>14064</v>
      </c>
      <c r="ROT19" s="200" t="s">
        <v>14065</v>
      </c>
      <c r="ROU19" s="200" t="s">
        <v>14066</v>
      </c>
      <c r="ROV19" s="200" t="s">
        <v>14067</v>
      </c>
      <c r="ROW19" s="200" t="s">
        <v>14068</v>
      </c>
      <c r="ROX19" s="200" t="s">
        <v>14069</v>
      </c>
      <c r="ROY19" s="200" t="s">
        <v>14070</v>
      </c>
      <c r="ROZ19" s="200" t="s">
        <v>14071</v>
      </c>
      <c r="RPA19" s="200" t="s">
        <v>14072</v>
      </c>
      <c r="RPB19" s="200" t="s">
        <v>14073</v>
      </c>
      <c r="RPC19" s="200" t="s">
        <v>14074</v>
      </c>
      <c r="RPD19" s="200" t="s">
        <v>14075</v>
      </c>
      <c r="RPE19" s="200" t="s">
        <v>14076</v>
      </c>
      <c r="RPF19" s="200" t="s">
        <v>14077</v>
      </c>
      <c r="RPG19" s="200" t="s">
        <v>14078</v>
      </c>
      <c r="RPH19" s="200" t="s">
        <v>14079</v>
      </c>
      <c r="RPI19" s="200" t="s">
        <v>14080</v>
      </c>
      <c r="RPJ19" s="200" t="s">
        <v>14081</v>
      </c>
      <c r="RPK19" s="200" t="s">
        <v>14082</v>
      </c>
      <c r="RPL19" s="200" t="s">
        <v>14083</v>
      </c>
      <c r="RPM19" s="200" t="s">
        <v>14084</v>
      </c>
      <c r="RPN19" s="200" t="s">
        <v>14085</v>
      </c>
      <c r="RPO19" s="200" t="s">
        <v>14086</v>
      </c>
      <c r="RPP19" s="200" t="s">
        <v>14087</v>
      </c>
      <c r="RPQ19" s="200" t="s">
        <v>14088</v>
      </c>
      <c r="RPR19" s="200" t="s">
        <v>14089</v>
      </c>
      <c r="RPS19" s="200" t="s">
        <v>14090</v>
      </c>
      <c r="RPT19" s="200" t="s">
        <v>14091</v>
      </c>
      <c r="RPU19" s="200" t="s">
        <v>14092</v>
      </c>
      <c r="RPV19" s="200" t="s">
        <v>14093</v>
      </c>
      <c r="RPW19" s="200" t="s">
        <v>14094</v>
      </c>
      <c r="RPX19" s="200" t="s">
        <v>14095</v>
      </c>
      <c r="RPY19" s="200" t="s">
        <v>14096</v>
      </c>
      <c r="RPZ19" s="200" t="s">
        <v>14097</v>
      </c>
      <c r="RQA19" s="200" t="s">
        <v>14098</v>
      </c>
      <c r="RQB19" s="200" t="s">
        <v>14099</v>
      </c>
      <c r="RQC19" s="200" t="s">
        <v>14100</v>
      </c>
      <c r="RQD19" s="200" t="s">
        <v>14101</v>
      </c>
      <c r="RQE19" s="200" t="s">
        <v>14102</v>
      </c>
      <c r="RQF19" s="200" t="s">
        <v>14103</v>
      </c>
      <c r="RQG19" s="200" t="s">
        <v>14104</v>
      </c>
      <c r="RQH19" s="200" t="s">
        <v>14105</v>
      </c>
      <c r="RQI19" s="200" t="s">
        <v>14106</v>
      </c>
      <c r="RQJ19" s="200" t="s">
        <v>14107</v>
      </c>
      <c r="RQK19" s="200" t="s">
        <v>14108</v>
      </c>
      <c r="RQL19" s="200" t="s">
        <v>14109</v>
      </c>
      <c r="RQM19" s="200" t="s">
        <v>14110</v>
      </c>
      <c r="RQN19" s="200" t="s">
        <v>14111</v>
      </c>
      <c r="RQO19" s="200" t="s">
        <v>14112</v>
      </c>
      <c r="RQP19" s="200" t="s">
        <v>14113</v>
      </c>
      <c r="RQQ19" s="200" t="s">
        <v>14114</v>
      </c>
      <c r="RQR19" s="200" t="s">
        <v>14115</v>
      </c>
      <c r="RQS19" s="200" t="s">
        <v>14116</v>
      </c>
      <c r="RQT19" s="200" t="s">
        <v>14117</v>
      </c>
      <c r="RQU19" s="200" t="s">
        <v>14118</v>
      </c>
      <c r="RQV19" s="200" t="s">
        <v>14119</v>
      </c>
      <c r="RQW19" s="200" t="s">
        <v>14120</v>
      </c>
      <c r="RQX19" s="200" t="s">
        <v>14121</v>
      </c>
      <c r="RQY19" s="200" t="s">
        <v>14122</v>
      </c>
      <c r="RQZ19" s="200" t="s">
        <v>14123</v>
      </c>
      <c r="RRA19" s="200" t="s">
        <v>14124</v>
      </c>
      <c r="RRB19" s="200" t="s">
        <v>14125</v>
      </c>
      <c r="RRC19" s="200" t="s">
        <v>14126</v>
      </c>
      <c r="RRD19" s="200" t="s">
        <v>14127</v>
      </c>
      <c r="RRE19" s="200" t="s">
        <v>14128</v>
      </c>
      <c r="RRF19" s="200" t="s">
        <v>14129</v>
      </c>
      <c r="RRG19" s="200" t="s">
        <v>14130</v>
      </c>
      <c r="RRH19" s="200" t="s">
        <v>14131</v>
      </c>
      <c r="RRI19" s="200" t="s">
        <v>14132</v>
      </c>
      <c r="RRJ19" s="200" t="s">
        <v>14133</v>
      </c>
      <c r="RRK19" s="200" t="s">
        <v>14134</v>
      </c>
      <c r="RRL19" s="200" t="s">
        <v>14135</v>
      </c>
      <c r="RRM19" s="200" t="s">
        <v>14136</v>
      </c>
      <c r="RRN19" s="200" t="s">
        <v>14137</v>
      </c>
      <c r="RRO19" s="200" t="s">
        <v>14138</v>
      </c>
      <c r="RRP19" s="200" t="s">
        <v>14139</v>
      </c>
      <c r="RRQ19" s="200" t="s">
        <v>14140</v>
      </c>
      <c r="RRR19" s="200" t="s">
        <v>14141</v>
      </c>
      <c r="RRS19" s="200" t="s">
        <v>14142</v>
      </c>
      <c r="RRT19" s="200" t="s">
        <v>14143</v>
      </c>
      <c r="RRU19" s="200" t="s">
        <v>14144</v>
      </c>
      <c r="RRV19" s="200" t="s">
        <v>14145</v>
      </c>
      <c r="RRW19" s="200" t="s">
        <v>14146</v>
      </c>
      <c r="RRX19" s="200" t="s">
        <v>14147</v>
      </c>
      <c r="RRY19" s="200" t="s">
        <v>14148</v>
      </c>
      <c r="RRZ19" s="200" t="s">
        <v>14149</v>
      </c>
      <c r="RSA19" s="200" t="s">
        <v>14150</v>
      </c>
      <c r="RSB19" s="200" t="s">
        <v>14151</v>
      </c>
      <c r="RSC19" s="200" t="s">
        <v>14152</v>
      </c>
      <c r="RSD19" s="200" t="s">
        <v>14153</v>
      </c>
      <c r="RSE19" s="200" t="s">
        <v>14154</v>
      </c>
      <c r="RSF19" s="200" t="s">
        <v>14155</v>
      </c>
      <c r="RSG19" s="200" t="s">
        <v>14156</v>
      </c>
      <c r="RSH19" s="200" t="s">
        <v>14157</v>
      </c>
      <c r="RSI19" s="200" t="s">
        <v>14158</v>
      </c>
      <c r="RSJ19" s="200" t="s">
        <v>14159</v>
      </c>
      <c r="RSK19" s="200" t="s">
        <v>14160</v>
      </c>
      <c r="RSL19" s="200" t="s">
        <v>14161</v>
      </c>
      <c r="RSM19" s="200" t="s">
        <v>14162</v>
      </c>
      <c r="RSN19" s="200" t="s">
        <v>14163</v>
      </c>
      <c r="RSO19" s="200" t="s">
        <v>14164</v>
      </c>
      <c r="RSP19" s="200" t="s">
        <v>14165</v>
      </c>
      <c r="RSQ19" s="200" t="s">
        <v>14166</v>
      </c>
      <c r="RSR19" s="200" t="s">
        <v>14167</v>
      </c>
      <c r="RSS19" s="200" t="s">
        <v>14168</v>
      </c>
      <c r="RST19" s="200" t="s">
        <v>14169</v>
      </c>
      <c r="RSU19" s="200" t="s">
        <v>14170</v>
      </c>
      <c r="RSV19" s="200" t="s">
        <v>14171</v>
      </c>
      <c r="RSW19" s="200" t="s">
        <v>14172</v>
      </c>
      <c r="RSX19" s="200" t="s">
        <v>14173</v>
      </c>
      <c r="RSY19" s="200" t="s">
        <v>14174</v>
      </c>
      <c r="RSZ19" s="200" t="s">
        <v>14175</v>
      </c>
      <c r="RTA19" s="200" t="s">
        <v>14176</v>
      </c>
      <c r="RTB19" s="200" t="s">
        <v>14177</v>
      </c>
      <c r="RTC19" s="200" t="s">
        <v>14178</v>
      </c>
      <c r="RTD19" s="200" t="s">
        <v>14179</v>
      </c>
      <c r="RTE19" s="200" t="s">
        <v>14180</v>
      </c>
      <c r="RTF19" s="200" t="s">
        <v>14181</v>
      </c>
      <c r="RTG19" s="200" t="s">
        <v>14182</v>
      </c>
      <c r="RTH19" s="200" t="s">
        <v>14183</v>
      </c>
      <c r="RTI19" s="200" t="s">
        <v>14184</v>
      </c>
      <c r="RTJ19" s="200" t="s">
        <v>14185</v>
      </c>
      <c r="RTK19" s="200" t="s">
        <v>14186</v>
      </c>
      <c r="RTL19" s="200" t="s">
        <v>14187</v>
      </c>
      <c r="RTM19" s="200" t="s">
        <v>14188</v>
      </c>
      <c r="RTN19" s="200" t="s">
        <v>14189</v>
      </c>
      <c r="RTO19" s="200" t="s">
        <v>14190</v>
      </c>
      <c r="RTP19" s="200" t="s">
        <v>14191</v>
      </c>
      <c r="RTQ19" s="200" t="s">
        <v>14192</v>
      </c>
      <c r="RTR19" s="200" t="s">
        <v>14193</v>
      </c>
      <c r="RTS19" s="200" t="s">
        <v>14194</v>
      </c>
      <c r="RTT19" s="200" t="s">
        <v>14195</v>
      </c>
      <c r="RTU19" s="200" t="s">
        <v>14196</v>
      </c>
      <c r="RTV19" s="200" t="s">
        <v>14197</v>
      </c>
      <c r="RTW19" s="200" t="s">
        <v>14198</v>
      </c>
      <c r="RTX19" s="200" t="s">
        <v>14199</v>
      </c>
      <c r="RTY19" s="200" t="s">
        <v>14200</v>
      </c>
      <c r="RTZ19" s="200" t="s">
        <v>14201</v>
      </c>
      <c r="RUA19" s="200" t="s">
        <v>14202</v>
      </c>
      <c r="RUB19" s="200" t="s">
        <v>14203</v>
      </c>
      <c r="RUC19" s="200" t="s">
        <v>14204</v>
      </c>
      <c r="RUD19" s="200" t="s">
        <v>14205</v>
      </c>
      <c r="RUE19" s="200" t="s">
        <v>14206</v>
      </c>
      <c r="RUF19" s="200" t="s">
        <v>14207</v>
      </c>
      <c r="RUG19" s="200" t="s">
        <v>14208</v>
      </c>
      <c r="RUH19" s="200" t="s">
        <v>14209</v>
      </c>
      <c r="RUI19" s="200" t="s">
        <v>14210</v>
      </c>
      <c r="RUJ19" s="200" t="s">
        <v>14211</v>
      </c>
      <c r="RUK19" s="200" t="s">
        <v>14212</v>
      </c>
      <c r="RUL19" s="200" t="s">
        <v>14213</v>
      </c>
      <c r="RUM19" s="200" t="s">
        <v>14214</v>
      </c>
      <c r="RUN19" s="200" t="s">
        <v>14215</v>
      </c>
      <c r="RUO19" s="200" t="s">
        <v>14216</v>
      </c>
      <c r="RUP19" s="200" t="s">
        <v>14217</v>
      </c>
      <c r="RUQ19" s="200" t="s">
        <v>14218</v>
      </c>
      <c r="RUR19" s="200" t="s">
        <v>14219</v>
      </c>
      <c r="RUS19" s="200" t="s">
        <v>14220</v>
      </c>
      <c r="RUT19" s="200" t="s">
        <v>14221</v>
      </c>
      <c r="RUU19" s="200" t="s">
        <v>14222</v>
      </c>
      <c r="RUV19" s="200" t="s">
        <v>14223</v>
      </c>
      <c r="RUW19" s="200" t="s">
        <v>14224</v>
      </c>
      <c r="RUX19" s="200" t="s">
        <v>14225</v>
      </c>
      <c r="RUY19" s="200" t="s">
        <v>14226</v>
      </c>
      <c r="RUZ19" s="200" t="s">
        <v>14227</v>
      </c>
      <c r="RVA19" s="200" t="s">
        <v>14228</v>
      </c>
      <c r="RVB19" s="200" t="s">
        <v>14229</v>
      </c>
      <c r="RVC19" s="200" t="s">
        <v>14230</v>
      </c>
      <c r="RVD19" s="200" t="s">
        <v>14231</v>
      </c>
      <c r="RVE19" s="200" t="s">
        <v>14232</v>
      </c>
      <c r="RVF19" s="200" t="s">
        <v>14233</v>
      </c>
      <c r="RVG19" s="200" t="s">
        <v>14234</v>
      </c>
      <c r="RVH19" s="200" t="s">
        <v>14235</v>
      </c>
      <c r="RVI19" s="200" t="s">
        <v>14236</v>
      </c>
      <c r="RVJ19" s="200" t="s">
        <v>14237</v>
      </c>
      <c r="RVK19" s="200" t="s">
        <v>14238</v>
      </c>
      <c r="RVL19" s="200" t="s">
        <v>14239</v>
      </c>
      <c r="RVM19" s="200" t="s">
        <v>14240</v>
      </c>
      <c r="RVN19" s="200" t="s">
        <v>14241</v>
      </c>
      <c r="RVO19" s="200" t="s">
        <v>14242</v>
      </c>
      <c r="RVP19" s="200" t="s">
        <v>14243</v>
      </c>
      <c r="RVQ19" s="200" t="s">
        <v>14244</v>
      </c>
      <c r="RVR19" s="200" t="s">
        <v>14245</v>
      </c>
      <c r="RVS19" s="200" t="s">
        <v>14246</v>
      </c>
      <c r="RVT19" s="200" t="s">
        <v>14247</v>
      </c>
      <c r="RVU19" s="200" t="s">
        <v>14248</v>
      </c>
      <c r="RVV19" s="200" t="s">
        <v>14249</v>
      </c>
      <c r="RVW19" s="200" t="s">
        <v>14250</v>
      </c>
      <c r="RVX19" s="200" t="s">
        <v>14251</v>
      </c>
      <c r="RVY19" s="200" t="s">
        <v>14252</v>
      </c>
      <c r="RVZ19" s="200" t="s">
        <v>14253</v>
      </c>
      <c r="RWA19" s="200" t="s">
        <v>14254</v>
      </c>
      <c r="RWB19" s="200" t="s">
        <v>14255</v>
      </c>
      <c r="RWC19" s="200" t="s">
        <v>14256</v>
      </c>
      <c r="RWD19" s="200" t="s">
        <v>14257</v>
      </c>
      <c r="RWE19" s="200" t="s">
        <v>14258</v>
      </c>
      <c r="RWF19" s="200" t="s">
        <v>14259</v>
      </c>
      <c r="RWG19" s="200" t="s">
        <v>14260</v>
      </c>
      <c r="RWH19" s="200" t="s">
        <v>14261</v>
      </c>
      <c r="RWI19" s="200" t="s">
        <v>14262</v>
      </c>
      <c r="RWJ19" s="200" t="s">
        <v>14263</v>
      </c>
      <c r="RWK19" s="200" t="s">
        <v>14264</v>
      </c>
      <c r="RWL19" s="200" t="s">
        <v>14265</v>
      </c>
      <c r="RWM19" s="200" t="s">
        <v>14266</v>
      </c>
      <c r="RWN19" s="200" t="s">
        <v>14267</v>
      </c>
      <c r="RWO19" s="200" t="s">
        <v>14268</v>
      </c>
      <c r="RWP19" s="200" t="s">
        <v>14269</v>
      </c>
      <c r="RWQ19" s="200" t="s">
        <v>14270</v>
      </c>
      <c r="RWR19" s="200" t="s">
        <v>14271</v>
      </c>
      <c r="RWS19" s="200" t="s">
        <v>14272</v>
      </c>
      <c r="RWT19" s="200" t="s">
        <v>14273</v>
      </c>
      <c r="RWU19" s="200" t="s">
        <v>14274</v>
      </c>
      <c r="RWV19" s="200" t="s">
        <v>14275</v>
      </c>
      <c r="RWW19" s="200" t="s">
        <v>14276</v>
      </c>
      <c r="RWX19" s="200" t="s">
        <v>14277</v>
      </c>
      <c r="RWY19" s="200" t="s">
        <v>14278</v>
      </c>
      <c r="RWZ19" s="200" t="s">
        <v>14279</v>
      </c>
      <c r="RXA19" s="200" t="s">
        <v>14280</v>
      </c>
      <c r="RXB19" s="200" t="s">
        <v>14281</v>
      </c>
      <c r="RXC19" s="200" t="s">
        <v>14282</v>
      </c>
      <c r="RXD19" s="200" t="s">
        <v>14283</v>
      </c>
      <c r="RXE19" s="200" t="s">
        <v>14284</v>
      </c>
      <c r="RXF19" s="200" t="s">
        <v>14285</v>
      </c>
      <c r="RXG19" s="200" t="s">
        <v>14286</v>
      </c>
      <c r="RXH19" s="200" t="s">
        <v>14287</v>
      </c>
      <c r="RXI19" s="200" t="s">
        <v>14288</v>
      </c>
      <c r="RXJ19" s="200" t="s">
        <v>14289</v>
      </c>
      <c r="RXK19" s="200" t="s">
        <v>14290</v>
      </c>
      <c r="RXL19" s="200" t="s">
        <v>14291</v>
      </c>
      <c r="RXM19" s="200" t="s">
        <v>14292</v>
      </c>
      <c r="RXN19" s="200" t="s">
        <v>14293</v>
      </c>
      <c r="RXO19" s="200" t="s">
        <v>14294</v>
      </c>
      <c r="RXP19" s="200" t="s">
        <v>14295</v>
      </c>
      <c r="RXQ19" s="200" t="s">
        <v>14296</v>
      </c>
      <c r="RXR19" s="200" t="s">
        <v>14297</v>
      </c>
      <c r="RXS19" s="200" t="s">
        <v>14298</v>
      </c>
      <c r="RXT19" s="200" t="s">
        <v>14299</v>
      </c>
      <c r="RXU19" s="200" t="s">
        <v>14300</v>
      </c>
      <c r="RXV19" s="200" t="s">
        <v>14301</v>
      </c>
      <c r="RXW19" s="200" t="s">
        <v>14302</v>
      </c>
      <c r="RXX19" s="200" t="s">
        <v>14303</v>
      </c>
      <c r="RXY19" s="200" t="s">
        <v>14304</v>
      </c>
      <c r="RXZ19" s="200" t="s">
        <v>14305</v>
      </c>
      <c r="RYA19" s="200" t="s">
        <v>14306</v>
      </c>
      <c r="RYB19" s="200" t="s">
        <v>14307</v>
      </c>
      <c r="RYC19" s="200" t="s">
        <v>14308</v>
      </c>
      <c r="RYD19" s="200" t="s">
        <v>14309</v>
      </c>
      <c r="RYE19" s="200" t="s">
        <v>14310</v>
      </c>
      <c r="RYF19" s="200" t="s">
        <v>14311</v>
      </c>
      <c r="RYG19" s="200" t="s">
        <v>14312</v>
      </c>
      <c r="RYH19" s="200" t="s">
        <v>14313</v>
      </c>
      <c r="RYI19" s="200" t="s">
        <v>14314</v>
      </c>
      <c r="RYJ19" s="200" t="s">
        <v>14315</v>
      </c>
      <c r="RYK19" s="200" t="s">
        <v>14316</v>
      </c>
      <c r="RYL19" s="200" t="s">
        <v>14317</v>
      </c>
      <c r="RYM19" s="200" t="s">
        <v>14318</v>
      </c>
      <c r="RYN19" s="200" t="s">
        <v>14319</v>
      </c>
      <c r="RYO19" s="200" t="s">
        <v>14320</v>
      </c>
      <c r="RYP19" s="200" t="s">
        <v>14321</v>
      </c>
      <c r="RYQ19" s="200" t="s">
        <v>14322</v>
      </c>
      <c r="RYR19" s="200" t="s">
        <v>14323</v>
      </c>
      <c r="RYS19" s="200" t="s">
        <v>14324</v>
      </c>
      <c r="RYT19" s="200" t="s">
        <v>14325</v>
      </c>
      <c r="RYU19" s="200" t="s">
        <v>14326</v>
      </c>
      <c r="RYV19" s="200" t="s">
        <v>14327</v>
      </c>
      <c r="RYW19" s="200" t="s">
        <v>14328</v>
      </c>
      <c r="RYX19" s="200" t="s">
        <v>14329</v>
      </c>
      <c r="RYY19" s="200" t="s">
        <v>14330</v>
      </c>
      <c r="RYZ19" s="200" t="s">
        <v>14331</v>
      </c>
      <c r="RZA19" s="200" t="s">
        <v>14332</v>
      </c>
      <c r="RZB19" s="200" t="s">
        <v>14333</v>
      </c>
      <c r="RZC19" s="200" t="s">
        <v>14334</v>
      </c>
      <c r="RZD19" s="200" t="s">
        <v>14335</v>
      </c>
      <c r="RZE19" s="200" t="s">
        <v>14336</v>
      </c>
      <c r="RZF19" s="200" t="s">
        <v>14337</v>
      </c>
      <c r="RZG19" s="200" t="s">
        <v>14338</v>
      </c>
      <c r="RZH19" s="200" t="s">
        <v>14339</v>
      </c>
      <c r="RZI19" s="200" t="s">
        <v>14340</v>
      </c>
      <c r="RZJ19" s="200" t="s">
        <v>14341</v>
      </c>
      <c r="RZK19" s="200" t="s">
        <v>14342</v>
      </c>
      <c r="RZL19" s="200" t="s">
        <v>14343</v>
      </c>
      <c r="RZM19" s="200" t="s">
        <v>14344</v>
      </c>
      <c r="RZN19" s="200" t="s">
        <v>14345</v>
      </c>
      <c r="RZO19" s="200" t="s">
        <v>14346</v>
      </c>
      <c r="RZP19" s="200" t="s">
        <v>14347</v>
      </c>
      <c r="RZQ19" s="200" t="s">
        <v>14348</v>
      </c>
      <c r="RZR19" s="200" t="s">
        <v>14349</v>
      </c>
      <c r="RZS19" s="200" t="s">
        <v>14350</v>
      </c>
      <c r="RZT19" s="200" t="s">
        <v>14351</v>
      </c>
      <c r="RZU19" s="200" t="s">
        <v>14352</v>
      </c>
      <c r="RZV19" s="200" t="s">
        <v>14353</v>
      </c>
      <c r="RZW19" s="200" t="s">
        <v>14354</v>
      </c>
      <c r="RZX19" s="200" t="s">
        <v>14355</v>
      </c>
      <c r="RZY19" s="200" t="s">
        <v>14356</v>
      </c>
      <c r="RZZ19" s="200" t="s">
        <v>14357</v>
      </c>
      <c r="SAA19" s="200" t="s">
        <v>14358</v>
      </c>
      <c r="SAB19" s="200" t="s">
        <v>14359</v>
      </c>
      <c r="SAC19" s="200" t="s">
        <v>14360</v>
      </c>
      <c r="SAD19" s="200" t="s">
        <v>14361</v>
      </c>
      <c r="SAE19" s="200" t="s">
        <v>14362</v>
      </c>
      <c r="SAF19" s="200" t="s">
        <v>14363</v>
      </c>
      <c r="SAG19" s="200" t="s">
        <v>14364</v>
      </c>
      <c r="SAH19" s="200" t="s">
        <v>14365</v>
      </c>
      <c r="SAI19" s="200" t="s">
        <v>14366</v>
      </c>
      <c r="SAJ19" s="200" t="s">
        <v>14367</v>
      </c>
      <c r="SAK19" s="200" t="s">
        <v>14368</v>
      </c>
      <c r="SAL19" s="200" t="s">
        <v>14369</v>
      </c>
      <c r="SAM19" s="200" t="s">
        <v>14370</v>
      </c>
      <c r="SAN19" s="200" t="s">
        <v>14371</v>
      </c>
      <c r="SAO19" s="200" t="s">
        <v>14372</v>
      </c>
      <c r="SAP19" s="200" t="s">
        <v>14373</v>
      </c>
      <c r="SAQ19" s="200" t="s">
        <v>14374</v>
      </c>
      <c r="SAR19" s="200" t="s">
        <v>14375</v>
      </c>
      <c r="SAS19" s="200" t="s">
        <v>14376</v>
      </c>
      <c r="SAT19" s="200" t="s">
        <v>14377</v>
      </c>
      <c r="SAU19" s="200" t="s">
        <v>14378</v>
      </c>
      <c r="SAV19" s="200" t="s">
        <v>14379</v>
      </c>
      <c r="SAW19" s="200" t="s">
        <v>14380</v>
      </c>
      <c r="SAX19" s="200" t="s">
        <v>14381</v>
      </c>
      <c r="SAY19" s="200" t="s">
        <v>14382</v>
      </c>
      <c r="SAZ19" s="200" t="s">
        <v>14383</v>
      </c>
      <c r="SBA19" s="200" t="s">
        <v>14384</v>
      </c>
      <c r="SBB19" s="200" t="s">
        <v>14385</v>
      </c>
      <c r="SBC19" s="200" t="s">
        <v>14386</v>
      </c>
      <c r="SBD19" s="200" t="s">
        <v>14387</v>
      </c>
      <c r="SBE19" s="200" t="s">
        <v>14388</v>
      </c>
      <c r="SBF19" s="200" t="s">
        <v>14389</v>
      </c>
      <c r="SBG19" s="200" t="s">
        <v>14390</v>
      </c>
      <c r="SBH19" s="200" t="s">
        <v>14391</v>
      </c>
      <c r="SBI19" s="200" t="s">
        <v>14392</v>
      </c>
      <c r="SBJ19" s="200" t="s">
        <v>14393</v>
      </c>
      <c r="SBK19" s="200" t="s">
        <v>14394</v>
      </c>
      <c r="SBL19" s="200" t="s">
        <v>14395</v>
      </c>
      <c r="SBM19" s="200" t="s">
        <v>14396</v>
      </c>
      <c r="SBN19" s="200" t="s">
        <v>14397</v>
      </c>
      <c r="SBO19" s="200" t="s">
        <v>14398</v>
      </c>
      <c r="SBP19" s="200" t="s">
        <v>14399</v>
      </c>
      <c r="SBQ19" s="200" t="s">
        <v>14400</v>
      </c>
      <c r="SBR19" s="200" t="s">
        <v>14401</v>
      </c>
      <c r="SBS19" s="200" t="s">
        <v>14402</v>
      </c>
      <c r="SBT19" s="200" t="s">
        <v>14403</v>
      </c>
      <c r="SBU19" s="200" t="s">
        <v>14404</v>
      </c>
      <c r="SBV19" s="200" t="s">
        <v>14405</v>
      </c>
      <c r="SBW19" s="200" t="s">
        <v>14406</v>
      </c>
      <c r="SBX19" s="200" t="s">
        <v>14407</v>
      </c>
      <c r="SBY19" s="200" t="s">
        <v>14408</v>
      </c>
      <c r="SBZ19" s="200" t="s">
        <v>14409</v>
      </c>
      <c r="SCA19" s="200" t="s">
        <v>14410</v>
      </c>
      <c r="SCB19" s="200" t="s">
        <v>14411</v>
      </c>
      <c r="SCC19" s="200" t="s">
        <v>14412</v>
      </c>
      <c r="SCD19" s="200" t="s">
        <v>14413</v>
      </c>
      <c r="SCE19" s="200" t="s">
        <v>14414</v>
      </c>
      <c r="SCF19" s="200" t="s">
        <v>14415</v>
      </c>
      <c r="SCG19" s="200" t="s">
        <v>14416</v>
      </c>
      <c r="SCH19" s="200" t="s">
        <v>14417</v>
      </c>
      <c r="SCI19" s="200" t="s">
        <v>14418</v>
      </c>
      <c r="SCJ19" s="200" t="s">
        <v>14419</v>
      </c>
      <c r="SCK19" s="200" t="s">
        <v>14420</v>
      </c>
      <c r="SCL19" s="200" t="s">
        <v>14421</v>
      </c>
      <c r="SCM19" s="200" t="s">
        <v>14422</v>
      </c>
      <c r="SCN19" s="200" t="s">
        <v>14423</v>
      </c>
      <c r="SCO19" s="200" t="s">
        <v>14424</v>
      </c>
      <c r="SCP19" s="200" t="s">
        <v>14425</v>
      </c>
      <c r="SCQ19" s="200" t="s">
        <v>14426</v>
      </c>
      <c r="SCR19" s="200" t="s">
        <v>14427</v>
      </c>
      <c r="SCS19" s="200" t="s">
        <v>14428</v>
      </c>
      <c r="SCT19" s="200" t="s">
        <v>14429</v>
      </c>
      <c r="SCU19" s="200" t="s">
        <v>14430</v>
      </c>
      <c r="SCV19" s="200" t="s">
        <v>14431</v>
      </c>
      <c r="SCW19" s="200" t="s">
        <v>14432</v>
      </c>
      <c r="SCX19" s="200" t="s">
        <v>14433</v>
      </c>
      <c r="SCY19" s="200" t="s">
        <v>14434</v>
      </c>
      <c r="SCZ19" s="200" t="s">
        <v>14435</v>
      </c>
      <c r="SDA19" s="200" t="s">
        <v>14436</v>
      </c>
      <c r="SDB19" s="200" t="s">
        <v>14437</v>
      </c>
      <c r="SDC19" s="200" t="s">
        <v>14438</v>
      </c>
      <c r="SDD19" s="200" t="s">
        <v>14439</v>
      </c>
      <c r="SDE19" s="200" t="s">
        <v>14440</v>
      </c>
      <c r="SDF19" s="200" t="s">
        <v>14441</v>
      </c>
      <c r="SDG19" s="200" t="s">
        <v>14442</v>
      </c>
      <c r="SDH19" s="200" t="s">
        <v>14443</v>
      </c>
      <c r="SDI19" s="200" t="s">
        <v>14444</v>
      </c>
      <c r="SDJ19" s="200" t="s">
        <v>14445</v>
      </c>
      <c r="SDK19" s="200" t="s">
        <v>14446</v>
      </c>
      <c r="SDL19" s="200" t="s">
        <v>14447</v>
      </c>
      <c r="SDM19" s="200" t="s">
        <v>14448</v>
      </c>
      <c r="SDN19" s="200" t="s">
        <v>14449</v>
      </c>
      <c r="SDO19" s="200" t="s">
        <v>14450</v>
      </c>
      <c r="SDP19" s="200" t="s">
        <v>14451</v>
      </c>
      <c r="SDQ19" s="200" t="s">
        <v>14452</v>
      </c>
      <c r="SDR19" s="200" t="s">
        <v>14453</v>
      </c>
      <c r="SDS19" s="200" t="s">
        <v>14454</v>
      </c>
      <c r="SDT19" s="200" t="s">
        <v>14455</v>
      </c>
      <c r="SDU19" s="200" t="s">
        <v>14456</v>
      </c>
      <c r="SDV19" s="200" t="s">
        <v>14457</v>
      </c>
      <c r="SDW19" s="200" t="s">
        <v>14458</v>
      </c>
      <c r="SDX19" s="200" t="s">
        <v>14459</v>
      </c>
      <c r="SDY19" s="200" t="s">
        <v>14460</v>
      </c>
      <c r="SDZ19" s="200" t="s">
        <v>14461</v>
      </c>
      <c r="SEA19" s="200" t="s">
        <v>14462</v>
      </c>
      <c r="SEB19" s="200" t="s">
        <v>14463</v>
      </c>
      <c r="SEC19" s="200" t="s">
        <v>14464</v>
      </c>
      <c r="SED19" s="200" t="s">
        <v>14465</v>
      </c>
      <c r="SEE19" s="200" t="s">
        <v>14466</v>
      </c>
      <c r="SEF19" s="200" t="s">
        <v>14467</v>
      </c>
      <c r="SEG19" s="200" t="s">
        <v>14468</v>
      </c>
      <c r="SEH19" s="200" t="s">
        <v>14469</v>
      </c>
      <c r="SEI19" s="200" t="s">
        <v>14470</v>
      </c>
      <c r="SEJ19" s="200" t="s">
        <v>14471</v>
      </c>
      <c r="SEK19" s="200" t="s">
        <v>14472</v>
      </c>
      <c r="SEL19" s="200" t="s">
        <v>14473</v>
      </c>
      <c r="SEM19" s="200" t="s">
        <v>14474</v>
      </c>
      <c r="SEN19" s="200" t="s">
        <v>14475</v>
      </c>
      <c r="SEO19" s="200" t="s">
        <v>14476</v>
      </c>
      <c r="SEP19" s="200" t="s">
        <v>14477</v>
      </c>
      <c r="SEQ19" s="200" t="s">
        <v>14478</v>
      </c>
      <c r="SER19" s="200" t="s">
        <v>14479</v>
      </c>
      <c r="SES19" s="200" t="s">
        <v>14480</v>
      </c>
      <c r="SET19" s="200" t="s">
        <v>14481</v>
      </c>
      <c r="SEU19" s="200" t="s">
        <v>14482</v>
      </c>
      <c r="SEV19" s="200" t="s">
        <v>14483</v>
      </c>
      <c r="SEW19" s="200" t="s">
        <v>14484</v>
      </c>
      <c r="SEX19" s="200" t="s">
        <v>14485</v>
      </c>
      <c r="SEY19" s="200" t="s">
        <v>14486</v>
      </c>
      <c r="SEZ19" s="200" t="s">
        <v>14487</v>
      </c>
      <c r="SFA19" s="200" t="s">
        <v>14488</v>
      </c>
      <c r="SFB19" s="200" t="s">
        <v>14489</v>
      </c>
      <c r="SFC19" s="200" t="s">
        <v>14490</v>
      </c>
      <c r="SFD19" s="200" t="s">
        <v>14491</v>
      </c>
      <c r="SFE19" s="200" t="s">
        <v>14492</v>
      </c>
      <c r="SFF19" s="200" t="s">
        <v>14493</v>
      </c>
      <c r="SFG19" s="200" t="s">
        <v>14494</v>
      </c>
      <c r="SFH19" s="200" t="s">
        <v>14495</v>
      </c>
      <c r="SFI19" s="200" t="s">
        <v>14496</v>
      </c>
      <c r="SFJ19" s="200" t="s">
        <v>14497</v>
      </c>
      <c r="SFK19" s="200" t="s">
        <v>14498</v>
      </c>
      <c r="SFL19" s="200" t="s">
        <v>14499</v>
      </c>
      <c r="SFM19" s="200" t="s">
        <v>14500</v>
      </c>
      <c r="SFN19" s="200" t="s">
        <v>14501</v>
      </c>
      <c r="SFO19" s="200" t="s">
        <v>14502</v>
      </c>
      <c r="SFP19" s="200" t="s">
        <v>14503</v>
      </c>
      <c r="SFQ19" s="200" t="s">
        <v>14504</v>
      </c>
      <c r="SFR19" s="200" t="s">
        <v>14505</v>
      </c>
      <c r="SFS19" s="200" t="s">
        <v>14506</v>
      </c>
      <c r="SFT19" s="200" t="s">
        <v>14507</v>
      </c>
      <c r="SFU19" s="200" t="s">
        <v>14508</v>
      </c>
      <c r="SFV19" s="200" t="s">
        <v>14509</v>
      </c>
      <c r="SFW19" s="200" t="s">
        <v>14510</v>
      </c>
      <c r="SFX19" s="200" t="s">
        <v>14511</v>
      </c>
      <c r="SFY19" s="200" t="s">
        <v>14512</v>
      </c>
      <c r="SFZ19" s="200" t="s">
        <v>14513</v>
      </c>
      <c r="SGA19" s="200" t="s">
        <v>14514</v>
      </c>
      <c r="SGB19" s="200" t="s">
        <v>14515</v>
      </c>
      <c r="SGC19" s="200" t="s">
        <v>14516</v>
      </c>
      <c r="SGD19" s="200" t="s">
        <v>14517</v>
      </c>
      <c r="SGE19" s="200" t="s">
        <v>14518</v>
      </c>
      <c r="SGF19" s="200" t="s">
        <v>14519</v>
      </c>
      <c r="SGG19" s="200" t="s">
        <v>14520</v>
      </c>
      <c r="SGH19" s="200" t="s">
        <v>14521</v>
      </c>
      <c r="SGI19" s="200" t="s">
        <v>14522</v>
      </c>
      <c r="SGJ19" s="200" t="s">
        <v>14523</v>
      </c>
      <c r="SGK19" s="200" t="s">
        <v>14524</v>
      </c>
      <c r="SGL19" s="200" t="s">
        <v>14525</v>
      </c>
      <c r="SGM19" s="200" t="s">
        <v>14526</v>
      </c>
      <c r="SGN19" s="200" t="s">
        <v>14527</v>
      </c>
      <c r="SGO19" s="200" t="s">
        <v>14528</v>
      </c>
      <c r="SGP19" s="200" t="s">
        <v>14529</v>
      </c>
      <c r="SGQ19" s="200" t="s">
        <v>14530</v>
      </c>
      <c r="SGR19" s="200" t="s">
        <v>14531</v>
      </c>
      <c r="SGS19" s="200" t="s">
        <v>14532</v>
      </c>
      <c r="SGT19" s="200" t="s">
        <v>14533</v>
      </c>
      <c r="SGU19" s="200" t="s">
        <v>14534</v>
      </c>
      <c r="SGV19" s="200" t="s">
        <v>14535</v>
      </c>
      <c r="SGW19" s="200" t="s">
        <v>14536</v>
      </c>
      <c r="SGX19" s="200" t="s">
        <v>14537</v>
      </c>
      <c r="SGY19" s="200" t="s">
        <v>14538</v>
      </c>
      <c r="SGZ19" s="200" t="s">
        <v>14539</v>
      </c>
      <c r="SHA19" s="200" t="s">
        <v>14540</v>
      </c>
      <c r="SHB19" s="200" t="s">
        <v>14541</v>
      </c>
      <c r="SHC19" s="200" t="s">
        <v>14542</v>
      </c>
      <c r="SHD19" s="200" t="s">
        <v>14543</v>
      </c>
      <c r="SHE19" s="200" t="s">
        <v>14544</v>
      </c>
      <c r="SHF19" s="200" t="s">
        <v>14545</v>
      </c>
      <c r="SHG19" s="200" t="s">
        <v>14546</v>
      </c>
      <c r="SHH19" s="200" t="s">
        <v>14547</v>
      </c>
      <c r="SHI19" s="200" t="s">
        <v>14548</v>
      </c>
      <c r="SHJ19" s="200" t="s">
        <v>14549</v>
      </c>
      <c r="SHK19" s="200" t="s">
        <v>14550</v>
      </c>
      <c r="SHL19" s="200" t="s">
        <v>14551</v>
      </c>
      <c r="SHM19" s="200" t="s">
        <v>14552</v>
      </c>
      <c r="SHN19" s="200" t="s">
        <v>14553</v>
      </c>
      <c r="SHO19" s="200" t="s">
        <v>14554</v>
      </c>
      <c r="SHP19" s="200" t="s">
        <v>14555</v>
      </c>
      <c r="SHQ19" s="200" t="s">
        <v>14556</v>
      </c>
      <c r="SHR19" s="200" t="s">
        <v>14557</v>
      </c>
      <c r="SHS19" s="200" t="s">
        <v>14558</v>
      </c>
      <c r="SHT19" s="200" t="s">
        <v>14559</v>
      </c>
      <c r="SHU19" s="200" t="s">
        <v>14560</v>
      </c>
      <c r="SHV19" s="200" t="s">
        <v>14561</v>
      </c>
      <c r="SHW19" s="200" t="s">
        <v>14562</v>
      </c>
      <c r="SHX19" s="200" t="s">
        <v>14563</v>
      </c>
      <c r="SHY19" s="200" t="s">
        <v>14564</v>
      </c>
      <c r="SHZ19" s="200" t="s">
        <v>14565</v>
      </c>
      <c r="SIA19" s="200" t="s">
        <v>14566</v>
      </c>
      <c r="SIB19" s="200" t="s">
        <v>14567</v>
      </c>
      <c r="SIC19" s="200" t="s">
        <v>14568</v>
      </c>
      <c r="SID19" s="200" t="s">
        <v>14569</v>
      </c>
      <c r="SIE19" s="200" t="s">
        <v>14570</v>
      </c>
      <c r="SIF19" s="200" t="s">
        <v>14571</v>
      </c>
      <c r="SIG19" s="200" t="s">
        <v>14572</v>
      </c>
      <c r="SIH19" s="200" t="s">
        <v>14573</v>
      </c>
      <c r="SII19" s="200" t="s">
        <v>14574</v>
      </c>
      <c r="SIJ19" s="200" t="s">
        <v>14575</v>
      </c>
      <c r="SIK19" s="200" t="s">
        <v>14576</v>
      </c>
      <c r="SIL19" s="200" t="s">
        <v>14577</v>
      </c>
      <c r="SIM19" s="200" t="s">
        <v>14578</v>
      </c>
      <c r="SIN19" s="200" t="s">
        <v>14579</v>
      </c>
      <c r="SIO19" s="200" t="s">
        <v>14580</v>
      </c>
      <c r="SIP19" s="200" t="s">
        <v>14581</v>
      </c>
      <c r="SIQ19" s="200" t="s">
        <v>14582</v>
      </c>
      <c r="SIR19" s="200" t="s">
        <v>14583</v>
      </c>
      <c r="SIS19" s="200" t="s">
        <v>14584</v>
      </c>
      <c r="SIT19" s="200" t="s">
        <v>14585</v>
      </c>
      <c r="SIU19" s="200" t="s">
        <v>14586</v>
      </c>
      <c r="SIV19" s="200" t="s">
        <v>14587</v>
      </c>
      <c r="SIW19" s="200" t="s">
        <v>14588</v>
      </c>
      <c r="SIX19" s="200" t="s">
        <v>14589</v>
      </c>
      <c r="SIY19" s="200" t="s">
        <v>14590</v>
      </c>
      <c r="SIZ19" s="200" t="s">
        <v>14591</v>
      </c>
      <c r="SJA19" s="200" t="s">
        <v>14592</v>
      </c>
      <c r="SJB19" s="200" t="s">
        <v>14593</v>
      </c>
      <c r="SJC19" s="200" t="s">
        <v>14594</v>
      </c>
      <c r="SJD19" s="200" t="s">
        <v>14595</v>
      </c>
      <c r="SJE19" s="200" t="s">
        <v>14596</v>
      </c>
      <c r="SJF19" s="200" t="s">
        <v>14597</v>
      </c>
      <c r="SJG19" s="200" t="s">
        <v>14598</v>
      </c>
      <c r="SJH19" s="200" t="s">
        <v>14599</v>
      </c>
      <c r="SJI19" s="200" t="s">
        <v>14600</v>
      </c>
      <c r="SJJ19" s="200" t="s">
        <v>14601</v>
      </c>
      <c r="SJK19" s="200" t="s">
        <v>14602</v>
      </c>
      <c r="SJL19" s="200" t="s">
        <v>14603</v>
      </c>
      <c r="SJM19" s="200" t="s">
        <v>14604</v>
      </c>
      <c r="SJN19" s="200" t="s">
        <v>14605</v>
      </c>
      <c r="SJO19" s="200" t="s">
        <v>14606</v>
      </c>
      <c r="SJP19" s="200" t="s">
        <v>14607</v>
      </c>
      <c r="SJQ19" s="200" t="s">
        <v>14608</v>
      </c>
      <c r="SJR19" s="200" t="s">
        <v>14609</v>
      </c>
      <c r="SJS19" s="200" t="s">
        <v>14610</v>
      </c>
      <c r="SJT19" s="200" t="s">
        <v>14611</v>
      </c>
      <c r="SJU19" s="200" t="s">
        <v>14612</v>
      </c>
      <c r="SJV19" s="200" t="s">
        <v>14613</v>
      </c>
      <c r="SJW19" s="200" t="s">
        <v>14614</v>
      </c>
      <c r="SJX19" s="200" t="s">
        <v>14615</v>
      </c>
      <c r="SJY19" s="200" t="s">
        <v>14616</v>
      </c>
      <c r="SJZ19" s="200" t="s">
        <v>14617</v>
      </c>
      <c r="SKA19" s="200" t="s">
        <v>14618</v>
      </c>
      <c r="SKB19" s="200" t="s">
        <v>14619</v>
      </c>
      <c r="SKC19" s="200" t="s">
        <v>14620</v>
      </c>
      <c r="SKD19" s="200" t="s">
        <v>14621</v>
      </c>
      <c r="SKE19" s="200" t="s">
        <v>14622</v>
      </c>
      <c r="SKF19" s="200" t="s">
        <v>14623</v>
      </c>
      <c r="SKG19" s="200" t="s">
        <v>14624</v>
      </c>
      <c r="SKH19" s="200" t="s">
        <v>14625</v>
      </c>
      <c r="SKI19" s="200" t="s">
        <v>14626</v>
      </c>
      <c r="SKJ19" s="200" t="s">
        <v>14627</v>
      </c>
      <c r="SKK19" s="200" t="s">
        <v>14628</v>
      </c>
      <c r="SKL19" s="200" t="s">
        <v>14629</v>
      </c>
      <c r="SKM19" s="200" t="s">
        <v>14630</v>
      </c>
      <c r="SKN19" s="200" t="s">
        <v>14631</v>
      </c>
      <c r="SKO19" s="200" t="s">
        <v>14632</v>
      </c>
      <c r="SKP19" s="200" t="s">
        <v>14633</v>
      </c>
      <c r="SKQ19" s="200" t="s">
        <v>14634</v>
      </c>
      <c r="SKR19" s="200" t="s">
        <v>14635</v>
      </c>
      <c r="SKS19" s="200" t="s">
        <v>14636</v>
      </c>
      <c r="SKT19" s="200" t="s">
        <v>14637</v>
      </c>
      <c r="SKU19" s="200" t="s">
        <v>14638</v>
      </c>
      <c r="SKV19" s="200" t="s">
        <v>14639</v>
      </c>
      <c r="SKW19" s="200" t="s">
        <v>14640</v>
      </c>
      <c r="SKX19" s="200" t="s">
        <v>14641</v>
      </c>
      <c r="SKY19" s="200" t="s">
        <v>14642</v>
      </c>
      <c r="SKZ19" s="200" t="s">
        <v>14643</v>
      </c>
      <c r="SLA19" s="200" t="s">
        <v>14644</v>
      </c>
      <c r="SLB19" s="200" t="s">
        <v>14645</v>
      </c>
      <c r="SLC19" s="200" t="s">
        <v>14646</v>
      </c>
      <c r="SLD19" s="200" t="s">
        <v>14647</v>
      </c>
      <c r="SLE19" s="200" t="s">
        <v>14648</v>
      </c>
      <c r="SLF19" s="200" t="s">
        <v>14649</v>
      </c>
      <c r="SLG19" s="200" t="s">
        <v>14650</v>
      </c>
      <c r="SLH19" s="200" t="s">
        <v>14651</v>
      </c>
      <c r="SLI19" s="200" t="s">
        <v>14652</v>
      </c>
      <c r="SLJ19" s="200" t="s">
        <v>14653</v>
      </c>
      <c r="SLK19" s="200" t="s">
        <v>14654</v>
      </c>
      <c r="SLL19" s="200" t="s">
        <v>14655</v>
      </c>
      <c r="SLM19" s="200" t="s">
        <v>14656</v>
      </c>
      <c r="SLN19" s="200" t="s">
        <v>14657</v>
      </c>
      <c r="SLO19" s="200" t="s">
        <v>14658</v>
      </c>
      <c r="SLP19" s="200" t="s">
        <v>14659</v>
      </c>
      <c r="SLQ19" s="200" t="s">
        <v>14660</v>
      </c>
      <c r="SLR19" s="200" t="s">
        <v>14661</v>
      </c>
      <c r="SLS19" s="200" t="s">
        <v>14662</v>
      </c>
      <c r="SLT19" s="200" t="s">
        <v>14663</v>
      </c>
      <c r="SLU19" s="200" t="s">
        <v>14664</v>
      </c>
      <c r="SLV19" s="200" t="s">
        <v>14665</v>
      </c>
      <c r="SLW19" s="200" t="s">
        <v>14666</v>
      </c>
      <c r="SLX19" s="200" t="s">
        <v>14667</v>
      </c>
      <c r="SLY19" s="200" t="s">
        <v>14668</v>
      </c>
      <c r="SLZ19" s="200" t="s">
        <v>14669</v>
      </c>
      <c r="SMA19" s="200" t="s">
        <v>14670</v>
      </c>
      <c r="SMB19" s="200" t="s">
        <v>14671</v>
      </c>
      <c r="SMC19" s="200" t="s">
        <v>14672</v>
      </c>
      <c r="SMD19" s="200" t="s">
        <v>14673</v>
      </c>
      <c r="SME19" s="200" t="s">
        <v>14674</v>
      </c>
      <c r="SMF19" s="200" t="s">
        <v>14675</v>
      </c>
      <c r="SMG19" s="200" t="s">
        <v>14676</v>
      </c>
      <c r="SMH19" s="200" t="s">
        <v>14677</v>
      </c>
      <c r="SMI19" s="200" t="s">
        <v>14678</v>
      </c>
      <c r="SMJ19" s="200" t="s">
        <v>14679</v>
      </c>
      <c r="SMK19" s="200" t="s">
        <v>14680</v>
      </c>
      <c r="SML19" s="200" t="s">
        <v>14681</v>
      </c>
      <c r="SMM19" s="200" t="s">
        <v>14682</v>
      </c>
      <c r="SMN19" s="200" t="s">
        <v>14683</v>
      </c>
      <c r="SMO19" s="200" t="s">
        <v>14684</v>
      </c>
      <c r="SMP19" s="200" t="s">
        <v>14685</v>
      </c>
      <c r="SMQ19" s="200" t="s">
        <v>14686</v>
      </c>
      <c r="SMR19" s="200" t="s">
        <v>14687</v>
      </c>
      <c r="SMS19" s="200" t="s">
        <v>14688</v>
      </c>
      <c r="SMT19" s="200" t="s">
        <v>14689</v>
      </c>
      <c r="SMU19" s="200" t="s">
        <v>14690</v>
      </c>
      <c r="SMV19" s="200" t="s">
        <v>14691</v>
      </c>
      <c r="SMW19" s="200" t="s">
        <v>14692</v>
      </c>
      <c r="SMX19" s="200" t="s">
        <v>14693</v>
      </c>
      <c r="SMY19" s="200" t="s">
        <v>14694</v>
      </c>
      <c r="SMZ19" s="200" t="s">
        <v>14695</v>
      </c>
      <c r="SNA19" s="200" t="s">
        <v>14696</v>
      </c>
      <c r="SNB19" s="200" t="s">
        <v>14697</v>
      </c>
      <c r="SNC19" s="200" t="s">
        <v>14698</v>
      </c>
      <c r="SND19" s="200" t="s">
        <v>14699</v>
      </c>
      <c r="SNE19" s="200" t="s">
        <v>14700</v>
      </c>
      <c r="SNF19" s="200" t="s">
        <v>14701</v>
      </c>
      <c r="SNG19" s="200" t="s">
        <v>14702</v>
      </c>
      <c r="SNH19" s="200" t="s">
        <v>14703</v>
      </c>
      <c r="SNI19" s="200" t="s">
        <v>14704</v>
      </c>
      <c r="SNJ19" s="200" t="s">
        <v>14705</v>
      </c>
      <c r="SNK19" s="200" t="s">
        <v>14706</v>
      </c>
      <c r="SNL19" s="200" t="s">
        <v>14707</v>
      </c>
      <c r="SNM19" s="200" t="s">
        <v>14708</v>
      </c>
      <c r="SNN19" s="200" t="s">
        <v>14709</v>
      </c>
      <c r="SNO19" s="200" t="s">
        <v>14710</v>
      </c>
      <c r="SNP19" s="200" t="s">
        <v>14711</v>
      </c>
      <c r="SNQ19" s="200" t="s">
        <v>14712</v>
      </c>
      <c r="SNR19" s="200" t="s">
        <v>14713</v>
      </c>
      <c r="SNS19" s="200" t="s">
        <v>14714</v>
      </c>
      <c r="SNT19" s="200" t="s">
        <v>14715</v>
      </c>
      <c r="SNU19" s="200" t="s">
        <v>14716</v>
      </c>
      <c r="SNV19" s="200" t="s">
        <v>14717</v>
      </c>
      <c r="SNW19" s="200" t="s">
        <v>14718</v>
      </c>
      <c r="SNX19" s="200" t="s">
        <v>14719</v>
      </c>
      <c r="SNY19" s="200" t="s">
        <v>14720</v>
      </c>
      <c r="SNZ19" s="200" t="s">
        <v>14721</v>
      </c>
      <c r="SOA19" s="200" t="s">
        <v>14722</v>
      </c>
      <c r="SOB19" s="200" t="s">
        <v>14723</v>
      </c>
      <c r="SOC19" s="200" t="s">
        <v>14724</v>
      </c>
      <c r="SOD19" s="200" t="s">
        <v>14725</v>
      </c>
      <c r="SOE19" s="200" t="s">
        <v>14726</v>
      </c>
      <c r="SOF19" s="200" t="s">
        <v>14727</v>
      </c>
      <c r="SOG19" s="200" t="s">
        <v>14728</v>
      </c>
      <c r="SOH19" s="200" t="s">
        <v>14729</v>
      </c>
      <c r="SOI19" s="200" t="s">
        <v>14730</v>
      </c>
      <c r="SOJ19" s="200" t="s">
        <v>14731</v>
      </c>
      <c r="SOK19" s="200" t="s">
        <v>14732</v>
      </c>
      <c r="SOL19" s="200" t="s">
        <v>14733</v>
      </c>
      <c r="SOM19" s="200" t="s">
        <v>14734</v>
      </c>
      <c r="SON19" s="200" t="s">
        <v>14735</v>
      </c>
      <c r="SOO19" s="200" t="s">
        <v>14736</v>
      </c>
      <c r="SOP19" s="200" t="s">
        <v>14737</v>
      </c>
      <c r="SOQ19" s="200" t="s">
        <v>14738</v>
      </c>
      <c r="SOR19" s="200" t="s">
        <v>14739</v>
      </c>
      <c r="SOS19" s="200" t="s">
        <v>14740</v>
      </c>
      <c r="SOT19" s="200" t="s">
        <v>14741</v>
      </c>
      <c r="SOU19" s="200" t="s">
        <v>14742</v>
      </c>
      <c r="SOV19" s="200" t="s">
        <v>14743</v>
      </c>
      <c r="SOW19" s="200" t="s">
        <v>14744</v>
      </c>
      <c r="SOX19" s="200" t="s">
        <v>14745</v>
      </c>
      <c r="SOY19" s="200" t="s">
        <v>14746</v>
      </c>
      <c r="SOZ19" s="200" t="s">
        <v>14747</v>
      </c>
      <c r="SPA19" s="200" t="s">
        <v>14748</v>
      </c>
      <c r="SPB19" s="200" t="s">
        <v>14749</v>
      </c>
      <c r="SPC19" s="200" t="s">
        <v>14750</v>
      </c>
      <c r="SPD19" s="200" t="s">
        <v>14751</v>
      </c>
      <c r="SPE19" s="200" t="s">
        <v>14752</v>
      </c>
      <c r="SPF19" s="200" t="s">
        <v>14753</v>
      </c>
      <c r="SPG19" s="200" t="s">
        <v>14754</v>
      </c>
      <c r="SPH19" s="200" t="s">
        <v>14755</v>
      </c>
      <c r="SPI19" s="200" t="s">
        <v>14756</v>
      </c>
      <c r="SPJ19" s="200" t="s">
        <v>14757</v>
      </c>
      <c r="SPK19" s="200" t="s">
        <v>14758</v>
      </c>
      <c r="SPL19" s="200" t="s">
        <v>14759</v>
      </c>
      <c r="SPM19" s="200" t="s">
        <v>14760</v>
      </c>
      <c r="SPN19" s="200" t="s">
        <v>14761</v>
      </c>
      <c r="SPO19" s="200" t="s">
        <v>14762</v>
      </c>
      <c r="SPP19" s="200" t="s">
        <v>14763</v>
      </c>
      <c r="SPQ19" s="200" t="s">
        <v>14764</v>
      </c>
      <c r="SPR19" s="200" t="s">
        <v>14765</v>
      </c>
      <c r="SPS19" s="200" t="s">
        <v>14766</v>
      </c>
      <c r="SPT19" s="200" t="s">
        <v>14767</v>
      </c>
      <c r="SPU19" s="200" t="s">
        <v>14768</v>
      </c>
      <c r="SPV19" s="200" t="s">
        <v>14769</v>
      </c>
      <c r="SPW19" s="200" t="s">
        <v>14770</v>
      </c>
      <c r="SPX19" s="200" t="s">
        <v>14771</v>
      </c>
      <c r="SPY19" s="200" t="s">
        <v>14772</v>
      </c>
      <c r="SPZ19" s="200" t="s">
        <v>14773</v>
      </c>
      <c r="SQA19" s="200" t="s">
        <v>14774</v>
      </c>
      <c r="SQB19" s="200" t="s">
        <v>14775</v>
      </c>
      <c r="SQC19" s="200" t="s">
        <v>14776</v>
      </c>
      <c r="SQD19" s="200" t="s">
        <v>14777</v>
      </c>
      <c r="SQE19" s="200" t="s">
        <v>14778</v>
      </c>
      <c r="SQF19" s="200" t="s">
        <v>14779</v>
      </c>
      <c r="SQG19" s="200" t="s">
        <v>14780</v>
      </c>
      <c r="SQH19" s="200" t="s">
        <v>14781</v>
      </c>
      <c r="SQI19" s="200" t="s">
        <v>14782</v>
      </c>
      <c r="SQJ19" s="200" t="s">
        <v>14783</v>
      </c>
      <c r="SQK19" s="200" t="s">
        <v>14784</v>
      </c>
      <c r="SQL19" s="200" t="s">
        <v>14785</v>
      </c>
      <c r="SQM19" s="200" t="s">
        <v>14786</v>
      </c>
      <c r="SQN19" s="200" t="s">
        <v>14787</v>
      </c>
      <c r="SQO19" s="200" t="s">
        <v>14788</v>
      </c>
      <c r="SQP19" s="200" t="s">
        <v>14789</v>
      </c>
      <c r="SQQ19" s="200" t="s">
        <v>14790</v>
      </c>
      <c r="SQR19" s="200" t="s">
        <v>14791</v>
      </c>
      <c r="SQS19" s="200" t="s">
        <v>14792</v>
      </c>
      <c r="SQT19" s="200" t="s">
        <v>14793</v>
      </c>
      <c r="SQU19" s="200" t="s">
        <v>14794</v>
      </c>
      <c r="SQV19" s="200" t="s">
        <v>14795</v>
      </c>
      <c r="SQW19" s="200" t="s">
        <v>14796</v>
      </c>
      <c r="SQX19" s="200" t="s">
        <v>14797</v>
      </c>
      <c r="SQY19" s="200" t="s">
        <v>14798</v>
      </c>
      <c r="SQZ19" s="200" t="s">
        <v>14799</v>
      </c>
      <c r="SRA19" s="200" t="s">
        <v>14800</v>
      </c>
      <c r="SRB19" s="200" t="s">
        <v>14801</v>
      </c>
      <c r="SRC19" s="200" t="s">
        <v>14802</v>
      </c>
      <c r="SRD19" s="200" t="s">
        <v>14803</v>
      </c>
      <c r="SRE19" s="200" t="s">
        <v>14804</v>
      </c>
      <c r="SRF19" s="200" t="s">
        <v>14805</v>
      </c>
      <c r="SRG19" s="200" t="s">
        <v>14806</v>
      </c>
      <c r="SRH19" s="200" t="s">
        <v>14807</v>
      </c>
      <c r="SRI19" s="200" t="s">
        <v>14808</v>
      </c>
      <c r="SRJ19" s="200" t="s">
        <v>14809</v>
      </c>
      <c r="SRK19" s="200" t="s">
        <v>14810</v>
      </c>
      <c r="SRL19" s="200" t="s">
        <v>14811</v>
      </c>
      <c r="SRM19" s="200" t="s">
        <v>14812</v>
      </c>
      <c r="SRN19" s="200" t="s">
        <v>14813</v>
      </c>
      <c r="SRO19" s="200" t="s">
        <v>14814</v>
      </c>
      <c r="SRP19" s="200" t="s">
        <v>14815</v>
      </c>
      <c r="SRQ19" s="200" t="s">
        <v>14816</v>
      </c>
      <c r="SRR19" s="200" t="s">
        <v>14817</v>
      </c>
      <c r="SRS19" s="200" t="s">
        <v>14818</v>
      </c>
      <c r="SRT19" s="200" t="s">
        <v>14819</v>
      </c>
      <c r="SRU19" s="200" t="s">
        <v>14820</v>
      </c>
      <c r="SRV19" s="200" t="s">
        <v>14821</v>
      </c>
      <c r="SRW19" s="200" t="s">
        <v>14822</v>
      </c>
      <c r="SRX19" s="200" t="s">
        <v>14823</v>
      </c>
      <c r="SRY19" s="200" t="s">
        <v>14824</v>
      </c>
      <c r="SRZ19" s="200" t="s">
        <v>14825</v>
      </c>
      <c r="SSA19" s="200" t="s">
        <v>14826</v>
      </c>
      <c r="SSB19" s="200" t="s">
        <v>14827</v>
      </c>
      <c r="SSC19" s="200" t="s">
        <v>14828</v>
      </c>
      <c r="SSD19" s="200" t="s">
        <v>14829</v>
      </c>
      <c r="SSE19" s="200" t="s">
        <v>14830</v>
      </c>
      <c r="SSF19" s="200" t="s">
        <v>14831</v>
      </c>
      <c r="SSG19" s="200" t="s">
        <v>14832</v>
      </c>
      <c r="SSH19" s="200" t="s">
        <v>14833</v>
      </c>
      <c r="SSI19" s="200" t="s">
        <v>14834</v>
      </c>
      <c r="SSJ19" s="200" t="s">
        <v>14835</v>
      </c>
      <c r="SSK19" s="200" t="s">
        <v>14836</v>
      </c>
      <c r="SSL19" s="200" t="s">
        <v>14837</v>
      </c>
      <c r="SSM19" s="200" t="s">
        <v>14838</v>
      </c>
      <c r="SSN19" s="200" t="s">
        <v>14839</v>
      </c>
      <c r="SSO19" s="200" t="s">
        <v>14840</v>
      </c>
      <c r="SSP19" s="200" t="s">
        <v>14841</v>
      </c>
      <c r="SSQ19" s="200" t="s">
        <v>14842</v>
      </c>
      <c r="SSR19" s="200" t="s">
        <v>14843</v>
      </c>
      <c r="SSS19" s="200" t="s">
        <v>14844</v>
      </c>
      <c r="SST19" s="200" t="s">
        <v>14845</v>
      </c>
      <c r="SSU19" s="200" t="s">
        <v>14846</v>
      </c>
      <c r="SSV19" s="200" t="s">
        <v>14847</v>
      </c>
      <c r="SSW19" s="200" t="s">
        <v>14848</v>
      </c>
      <c r="SSX19" s="200" t="s">
        <v>14849</v>
      </c>
      <c r="SSY19" s="200" t="s">
        <v>14850</v>
      </c>
      <c r="SSZ19" s="200" t="s">
        <v>14851</v>
      </c>
      <c r="STA19" s="200" t="s">
        <v>14852</v>
      </c>
      <c r="STB19" s="200" t="s">
        <v>14853</v>
      </c>
      <c r="STC19" s="200" t="s">
        <v>14854</v>
      </c>
      <c r="STD19" s="200" t="s">
        <v>14855</v>
      </c>
      <c r="STE19" s="200" t="s">
        <v>14856</v>
      </c>
      <c r="STF19" s="200" t="s">
        <v>14857</v>
      </c>
      <c r="STG19" s="200" t="s">
        <v>14858</v>
      </c>
      <c r="STH19" s="200" t="s">
        <v>14859</v>
      </c>
      <c r="STI19" s="200" t="s">
        <v>14860</v>
      </c>
      <c r="STJ19" s="200" t="s">
        <v>14861</v>
      </c>
      <c r="STK19" s="200" t="s">
        <v>14862</v>
      </c>
      <c r="STL19" s="200" t="s">
        <v>14863</v>
      </c>
      <c r="STM19" s="200" t="s">
        <v>14864</v>
      </c>
      <c r="STN19" s="200" t="s">
        <v>14865</v>
      </c>
      <c r="STO19" s="200" t="s">
        <v>14866</v>
      </c>
      <c r="STP19" s="200" t="s">
        <v>14867</v>
      </c>
      <c r="STQ19" s="200" t="s">
        <v>14868</v>
      </c>
      <c r="STR19" s="200" t="s">
        <v>14869</v>
      </c>
      <c r="STS19" s="200" t="s">
        <v>14870</v>
      </c>
      <c r="STT19" s="200" t="s">
        <v>14871</v>
      </c>
      <c r="STU19" s="200" t="s">
        <v>14872</v>
      </c>
      <c r="STV19" s="200" t="s">
        <v>14873</v>
      </c>
      <c r="STW19" s="200" t="s">
        <v>14874</v>
      </c>
      <c r="STX19" s="200" t="s">
        <v>14875</v>
      </c>
      <c r="STY19" s="200" t="s">
        <v>14876</v>
      </c>
      <c r="STZ19" s="200" t="s">
        <v>14877</v>
      </c>
      <c r="SUA19" s="200" t="s">
        <v>14878</v>
      </c>
      <c r="SUB19" s="200" t="s">
        <v>14879</v>
      </c>
      <c r="SUC19" s="200" t="s">
        <v>14880</v>
      </c>
      <c r="SUD19" s="200" t="s">
        <v>14881</v>
      </c>
      <c r="SUE19" s="200" t="s">
        <v>14882</v>
      </c>
      <c r="SUF19" s="200" t="s">
        <v>14883</v>
      </c>
      <c r="SUG19" s="200" t="s">
        <v>14884</v>
      </c>
      <c r="SUH19" s="200" t="s">
        <v>14885</v>
      </c>
      <c r="SUI19" s="200" t="s">
        <v>14886</v>
      </c>
      <c r="SUJ19" s="200" t="s">
        <v>14887</v>
      </c>
      <c r="SUK19" s="200" t="s">
        <v>14888</v>
      </c>
      <c r="SUL19" s="200" t="s">
        <v>14889</v>
      </c>
      <c r="SUM19" s="200" t="s">
        <v>14890</v>
      </c>
      <c r="SUN19" s="200" t="s">
        <v>14891</v>
      </c>
      <c r="SUO19" s="200" t="s">
        <v>14892</v>
      </c>
      <c r="SUP19" s="200" t="s">
        <v>14893</v>
      </c>
      <c r="SUQ19" s="200" t="s">
        <v>14894</v>
      </c>
      <c r="SUR19" s="200" t="s">
        <v>14895</v>
      </c>
      <c r="SUS19" s="200" t="s">
        <v>14896</v>
      </c>
      <c r="SUT19" s="200" t="s">
        <v>14897</v>
      </c>
      <c r="SUU19" s="200" t="s">
        <v>14898</v>
      </c>
      <c r="SUV19" s="200" t="s">
        <v>14899</v>
      </c>
      <c r="SUW19" s="200" t="s">
        <v>14900</v>
      </c>
      <c r="SUX19" s="200" t="s">
        <v>14901</v>
      </c>
      <c r="SUY19" s="200" t="s">
        <v>14902</v>
      </c>
      <c r="SUZ19" s="200" t="s">
        <v>14903</v>
      </c>
      <c r="SVA19" s="200" t="s">
        <v>14904</v>
      </c>
      <c r="SVB19" s="200" t="s">
        <v>14905</v>
      </c>
      <c r="SVC19" s="200" t="s">
        <v>14906</v>
      </c>
      <c r="SVD19" s="200" t="s">
        <v>14907</v>
      </c>
      <c r="SVE19" s="200" t="s">
        <v>14908</v>
      </c>
      <c r="SVF19" s="200" t="s">
        <v>14909</v>
      </c>
      <c r="SVG19" s="200" t="s">
        <v>14910</v>
      </c>
      <c r="SVH19" s="200" t="s">
        <v>14911</v>
      </c>
      <c r="SVI19" s="200" t="s">
        <v>14912</v>
      </c>
      <c r="SVJ19" s="200" t="s">
        <v>14913</v>
      </c>
      <c r="SVK19" s="200" t="s">
        <v>14914</v>
      </c>
      <c r="SVL19" s="200" t="s">
        <v>14915</v>
      </c>
      <c r="SVM19" s="200" t="s">
        <v>14916</v>
      </c>
      <c r="SVN19" s="200" t="s">
        <v>14917</v>
      </c>
      <c r="SVO19" s="200" t="s">
        <v>14918</v>
      </c>
      <c r="SVP19" s="200" t="s">
        <v>14919</v>
      </c>
      <c r="SVQ19" s="200" t="s">
        <v>14920</v>
      </c>
      <c r="SVR19" s="200" t="s">
        <v>14921</v>
      </c>
      <c r="SVS19" s="200" t="s">
        <v>14922</v>
      </c>
      <c r="SVT19" s="200" t="s">
        <v>14923</v>
      </c>
      <c r="SVU19" s="200" t="s">
        <v>14924</v>
      </c>
      <c r="SVV19" s="200" t="s">
        <v>14925</v>
      </c>
      <c r="SVW19" s="200" t="s">
        <v>14926</v>
      </c>
      <c r="SVX19" s="200" t="s">
        <v>14927</v>
      </c>
      <c r="SVY19" s="200" t="s">
        <v>14928</v>
      </c>
      <c r="SVZ19" s="200" t="s">
        <v>14929</v>
      </c>
      <c r="SWA19" s="200" t="s">
        <v>14930</v>
      </c>
      <c r="SWB19" s="200" t="s">
        <v>14931</v>
      </c>
      <c r="SWC19" s="200" t="s">
        <v>14932</v>
      </c>
      <c r="SWD19" s="200" t="s">
        <v>14933</v>
      </c>
      <c r="SWE19" s="200" t="s">
        <v>14934</v>
      </c>
      <c r="SWF19" s="200" t="s">
        <v>14935</v>
      </c>
      <c r="SWG19" s="200" t="s">
        <v>14936</v>
      </c>
      <c r="SWH19" s="200" t="s">
        <v>14937</v>
      </c>
      <c r="SWI19" s="200" t="s">
        <v>14938</v>
      </c>
      <c r="SWJ19" s="200" t="s">
        <v>14939</v>
      </c>
      <c r="SWK19" s="200" t="s">
        <v>14940</v>
      </c>
      <c r="SWL19" s="200" t="s">
        <v>14941</v>
      </c>
      <c r="SWM19" s="200" t="s">
        <v>14942</v>
      </c>
      <c r="SWN19" s="200" t="s">
        <v>14943</v>
      </c>
      <c r="SWO19" s="200" t="s">
        <v>14944</v>
      </c>
      <c r="SWP19" s="200" t="s">
        <v>14945</v>
      </c>
      <c r="SWQ19" s="200" t="s">
        <v>14946</v>
      </c>
      <c r="SWR19" s="200" t="s">
        <v>14947</v>
      </c>
      <c r="SWS19" s="200" t="s">
        <v>14948</v>
      </c>
      <c r="SWT19" s="200" t="s">
        <v>14949</v>
      </c>
      <c r="SWU19" s="200" t="s">
        <v>14950</v>
      </c>
      <c r="SWV19" s="200" t="s">
        <v>14951</v>
      </c>
      <c r="SWW19" s="200" t="s">
        <v>14952</v>
      </c>
      <c r="SWX19" s="200" t="s">
        <v>14953</v>
      </c>
      <c r="SWY19" s="200" t="s">
        <v>14954</v>
      </c>
      <c r="SWZ19" s="200" t="s">
        <v>14955</v>
      </c>
      <c r="SXA19" s="200" t="s">
        <v>14956</v>
      </c>
      <c r="SXB19" s="200" t="s">
        <v>14957</v>
      </c>
      <c r="SXC19" s="200" t="s">
        <v>14958</v>
      </c>
      <c r="SXD19" s="200" t="s">
        <v>14959</v>
      </c>
      <c r="SXE19" s="200" t="s">
        <v>14960</v>
      </c>
      <c r="SXF19" s="200" t="s">
        <v>14961</v>
      </c>
      <c r="SXG19" s="200" t="s">
        <v>14962</v>
      </c>
      <c r="SXH19" s="200" t="s">
        <v>14963</v>
      </c>
      <c r="SXI19" s="200" t="s">
        <v>14964</v>
      </c>
      <c r="SXJ19" s="200" t="s">
        <v>14965</v>
      </c>
      <c r="SXK19" s="200" t="s">
        <v>14966</v>
      </c>
      <c r="SXL19" s="200" t="s">
        <v>14967</v>
      </c>
      <c r="SXM19" s="200" t="s">
        <v>14968</v>
      </c>
      <c r="SXN19" s="200" t="s">
        <v>14969</v>
      </c>
      <c r="SXO19" s="200" t="s">
        <v>14970</v>
      </c>
      <c r="SXP19" s="200" t="s">
        <v>14971</v>
      </c>
      <c r="SXQ19" s="200" t="s">
        <v>14972</v>
      </c>
      <c r="SXR19" s="200" t="s">
        <v>14973</v>
      </c>
      <c r="SXS19" s="200" t="s">
        <v>14974</v>
      </c>
      <c r="SXT19" s="200" t="s">
        <v>14975</v>
      </c>
      <c r="SXU19" s="200" t="s">
        <v>14976</v>
      </c>
      <c r="SXV19" s="200" t="s">
        <v>14977</v>
      </c>
      <c r="SXW19" s="200" t="s">
        <v>14978</v>
      </c>
      <c r="SXX19" s="200" t="s">
        <v>14979</v>
      </c>
      <c r="SXY19" s="200" t="s">
        <v>14980</v>
      </c>
      <c r="SXZ19" s="200" t="s">
        <v>14981</v>
      </c>
      <c r="SYA19" s="200" t="s">
        <v>14982</v>
      </c>
      <c r="SYB19" s="200" t="s">
        <v>14983</v>
      </c>
      <c r="SYC19" s="200" t="s">
        <v>14984</v>
      </c>
      <c r="SYD19" s="200" t="s">
        <v>14985</v>
      </c>
      <c r="SYE19" s="200" t="s">
        <v>14986</v>
      </c>
      <c r="SYF19" s="200" t="s">
        <v>14987</v>
      </c>
      <c r="SYG19" s="200" t="s">
        <v>14988</v>
      </c>
      <c r="SYH19" s="200" t="s">
        <v>14989</v>
      </c>
      <c r="SYI19" s="200" t="s">
        <v>14990</v>
      </c>
      <c r="SYJ19" s="200" t="s">
        <v>14991</v>
      </c>
      <c r="SYK19" s="200" t="s">
        <v>14992</v>
      </c>
      <c r="SYL19" s="200" t="s">
        <v>14993</v>
      </c>
      <c r="SYM19" s="200" t="s">
        <v>14994</v>
      </c>
      <c r="SYN19" s="200" t="s">
        <v>14995</v>
      </c>
      <c r="SYO19" s="200" t="s">
        <v>14996</v>
      </c>
      <c r="SYP19" s="200" t="s">
        <v>14997</v>
      </c>
      <c r="SYQ19" s="200" t="s">
        <v>14998</v>
      </c>
      <c r="SYR19" s="200" t="s">
        <v>14999</v>
      </c>
      <c r="SYS19" s="200" t="s">
        <v>15000</v>
      </c>
      <c r="SYT19" s="200" t="s">
        <v>15001</v>
      </c>
      <c r="SYU19" s="200" t="s">
        <v>15002</v>
      </c>
      <c r="SYV19" s="200" t="s">
        <v>15003</v>
      </c>
      <c r="SYW19" s="200" t="s">
        <v>15004</v>
      </c>
      <c r="SYX19" s="200" t="s">
        <v>15005</v>
      </c>
      <c r="SYY19" s="200" t="s">
        <v>15006</v>
      </c>
      <c r="SYZ19" s="200" t="s">
        <v>15007</v>
      </c>
      <c r="SZA19" s="200" t="s">
        <v>15008</v>
      </c>
      <c r="SZB19" s="200" t="s">
        <v>15009</v>
      </c>
      <c r="SZC19" s="200" t="s">
        <v>15010</v>
      </c>
      <c r="SZD19" s="200" t="s">
        <v>15011</v>
      </c>
      <c r="SZE19" s="200" t="s">
        <v>15012</v>
      </c>
      <c r="SZF19" s="200" t="s">
        <v>15013</v>
      </c>
      <c r="SZG19" s="200" t="s">
        <v>15014</v>
      </c>
      <c r="SZH19" s="200" t="s">
        <v>15015</v>
      </c>
      <c r="SZI19" s="200" t="s">
        <v>15016</v>
      </c>
      <c r="SZJ19" s="200" t="s">
        <v>15017</v>
      </c>
      <c r="SZK19" s="200" t="s">
        <v>15018</v>
      </c>
      <c r="SZL19" s="200" t="s">
        <v>15019</v>
      </c>
      <c r="SZM19" s="200" t="s">
        <v>15020</v>
      </c>
      <c r="SZN19" s="200" t="s">
        <v>15021</v>
      </c>
      <c r="SZO19" s="200" t="s">
        <v>15022</v>
      </c>
      <c r="SZP19" s="200" t="s">
        <v>15023</v>
      </c>
      <c r="SZQ19" s="200" t="s">
        <v>15024</v>
      </c>
      <c r="SZR19" s="200" t="s">
        <v>15025</v>
      </c>
      <c r="SZS19" s="200" t="s">
        <v>15026</v>
      </c>
      <c r="SZT19" s="200" t="s">
        <v>15027</v>
      </c>
      <c r="SZU19" s="200" t="s">
        <v>15028</v>
      </c>
      <c r="SZV19" s="200" t="s">
        <v>15029</v>
      </c>
      <c r="SZW19" s="200" t="s">
        <v>15030</v>
      </c>
      <c r="SZX19" s="200" t="s">
        <v>15031</v>
      </c>
      <c r="SZY19" s="200" t="s">
        <v>15032</v>
      </c>
      <c r="SZZ19" s="200" t="s">
        <v>15033</v>
      </c>
      <c r="TAA19" s="200" t="s">
        <v>15034</v>
      </c>
      <c r="TAB19" s="200" t="s">
        <v>15035</v>
      </c>
      <c r="TAC19" s="200" t="s">
        <v>15036</v>
      </c>
      <c r="TAD19" s="200" t="s">
        <v>15037</v>
      </c>
      <c r="TAE19" s="200" t="s">
        <v>15038</v>
      </c>
      <c r="TAF19" s="200" t="s">
        <v>15039</v>
      </c>
      <c r="TAG19" s="200" t="s">
        <v>15040</v>
      </c>
      <c r="TAH19" s="200" t="s">
        <v>15041</v>
      </c>
      <c r="TAI19" s="200" t="s">
        <v>15042</v>
      </c>
      <c r="TAJ19" s="200" t="s">
        <v>15043</v>
      </c>
      <c r="TAK19" s="200" t="s">
        <v>15044</v>
      </c>
      <c r="TAL19" s="200" t="s">
        <v>15045</v>
      </c>
      <c r="TAM19" s="200" t="s">
        <v>15046</v>
      </c>
      <c r="TAN19" s="200" t="s">
        <v>15047</v>
      </c>
      <c r="TAO19" s="200" t="s">
        <v>15048</v>
      </c>
      <c r="TAP19" s="200" t="s">
        <v>15049</v>
      </c>
      <c r="TAQ19" s="200" t="s">
        <v>15050</v>
      </c>
      <c r="TAR19" s="200" t="s">
        <v>15051</v>
      </c>
      <c r="TAS19" s="200" t="s">
        <v>15052</v>
      </c>
      <c r="TAT19" s="200" t="s">
        <v>15053</v>
      </c>
      <c r="TAU19" s="200" t="s">
        <v>15054</v>
      </c>
      <c r="TAV19" s="200" t="s">
        <v>15055</v>
      </c>
      <c r="TAW19" s="200" t="s">
        <v>15056</v>
      </c>
      <c r="TAX19" s="200" t="s">
        <v>15057</v>
      </c>
      <c r="TAY19" s="200" t="s">
        <v>15058</v>
      </c>
      <c r="TAZ19" s="200" t="s">
        <v>15059</v>
      </c>
      <c r="TBA19" s="200" t="s">
        <v>15060</v>
      </c>
      <c r="TBB19" s="200" t="s">
        <v>15061</v>
      </c>
      <c r="TBC19" s="200" t="s">
        <v>15062</v>
      </c>
      <c r="TBD19" s="200" t="s">
        <v>15063</v>
      </c>
      <c r="TBE19" s="200" t="s">
        <v>15064</v>
      </c>
      <c r="TBF19" s="200" t="s">
        <v>15065</v>
      </c>
      <c r="TBG19" s="200" t="s">
        <v>15066</v>
      </c>
      <c r="TBH19" s="200" t="s">
        <v>15067</v>
      </c>
      <c r="TBI19" s="200" t="s">
        <v>15068</v>
      </c>
      <c r="TBJ19" s="200" t="s">
        <v>15069</v>
      </c>
      <c r="TBK19" s="200" t="s">
        <v>15070</v>
      </c>
      <c r="TBL19" s="200" t="s">
        <v>15071</v>
      </c>
      <c r="TBM19" s="200" t="s">
        <v>15072</v>
      </c>
      <c r="TBN19" s="200" t="s">
        <v>15073</v>
      </c>
      <c r="TBO19" s="200" t="s">
        <v>15074</v>
      </c>
      <c r="TBP19" s="200" t="s">
        <v>15075</v>
      </c>
      <c r="TBQ19" s="200" t="s">
        <v>15076</v>
      </c>
      <c r="TBR19" s="200" t="s">
        <v>15077</v>
      </c>
      <c r="TBS19" s="200" t="s">
        <v>15078</v>
      </c>
      <c r="TBT19" s="200" t="s">
        <v>15079</v>
      </c>
      <c r="TBU19" s="200" t="s">
        <v>15080</v>
      </c>
      <c r="TBV19" s="200" t="s">
        <v>15081</v>
      </c>
      <c r="TBW19" s="200" t="s">
        <v>15082</v>
      </c>
      <c r="TBX19" s="200" t="s">
        <v>15083</v>
      </c>
      <c r="TBY19" s="200" t="s">
        <v>15084</v>
      </c>
      <c r="TBZ19" s="200" t="s">
        <v>15085</v>
      </c>
      <c r="TCA19" s="200" t="s">
        <v>15086</v>
      </c>
      <c r="TCB19" s="200" t="s">
        <v>15087</v>
      </c>
      <c r="TCC19" s="200" t="s">
        <v>15088</v>
      </c>
      <c r="TCD19" s="200" t="s">
        <v>15089</v>
      </c>
      <c r="TCE19" s="200" t="s">
        <v>15090</v>
      </c>
      <c r="TCF19" s="200" t="s">
        <v>15091</v>
      </c>
      <c r="TCG19" s="200" t="s">
        <v>15092</v>
      </c>
      <c r="TCH19" s="200" t="s">
        <v>15093</v>
      </c>
      <c r="TCI19" s="200" t="s">
        <v>15094</v>
      </c>
      <c r="TCJ19" s="200" t="s">
        <v>15095</v>
      </c>
      <c r="TCK19" s="200" t="s">
        <v>15096</v>
      </c>
      <c r="TCL19" s="200" t="s">
        <v>15097</v>
      </c>
      <c r="TCM19" s="200" t="s">
        <v>15098</v>
      </c>
      <c r="TCN19" s="200" t="s">
        <v>15099</v>
      </c>
      <c r="TCO19" s="200" t="s">
        <v>15100</v>
      </c>
      <c r="TCP19" s="200" t="s">
        <v>15101</v>
      </c>
      <c r="TCQ19" s="200" t="s">
        <v>15102</v>
      </c>
      <c r="TCR19" s="200" t="s">
        <v>15103</v>
      </c>
      <c r="TCS19" s="200" t="s">
        <v>15104</v>
      </c>
      <c r="TCT19" s="200" t="s">
        <v>15105</v>
      </c>
      <c r="TCU19" s="200" t="s">
        <v>15106</v>
      </c>
      <c r="TCV19" s="200" t="s">
        <v>15107</v>
      </c>
      <c r="TCW19" s="200" t="s">
        <v>15108</v>
      </c>
      <c r="TCX19" s="200" t="s">
        <v>15109</v>
      </c>
      <c r="TCY19" s="200" t="s">
        <v>15110</v>
      </c>
      <c r="TCZ19" s="200" t="s">
        <v>15111</v>
      </c>
      <c r="TDA19" s="200" t="s">
        <v>15112</v>
      </c>
      <c r="TDB19" s="200" t="s">
        <v>15113</v>
      </c>
      <c r="TDC19" s="200" t="s">
        <v>15114</v>
      </c>
      <c r="TDD19" s="200" t="s">
        <v>15115</v>
      </c>
      <c r="TDE19" s="200" t="s">
        <v>15116</v>
      </c>
      <c r="TDF19" s="200" t="s">
        <v>15117</v>
      </c>
      <c r="TDG19" s="200" t="s">
        <v>15118</v>
      </c>
      <c r="TDH19" s="200" t="s">
        <v>15119</v>
      </c>
      <c r="TDI19" s="200" t="s">
        <v>15120</v>
      </c>
      <c r="TDJ19" s="200" t="s">
        <v>15121</v>
      </c>
      <c r="TDK19" s="200" t="s">
        <v>15122</v>
      </c>
      <c r="TDL19" s="200" t="s">
        <v>15123</v>
      </c>
      <c r="TDM19" s="200" t="s">
        <v>15124</v>
      </c>
      <c r="TDN19" s="200" t="s">
        <v>15125</v>
      </c>
      <c r="TDO19" s="200" t="s">
        <v>15126</v>
      </c>
      <c r="TDP19" s="200" t="s">
        <v>15127</v>
      </c>
      <c r="TDQ19" s="200" t="s">
        <v>15128</v>
      </c>
      <c r="TDR19" s="200" t="s">
        <v>15129</v>
      </c>
      <c r="TDS19" s="200" t="s">
        <v>15130</v>
      </c>
      <c r="TDT19" s="200" t="s">
        <v>15131</v>
      </c>
      <c r="TDU19" s="200" t="s">
        <v>15132</v>
      </c>
      <c r="TDV19" s="200" t="s">
        <v>15133</v>
      </c>
      <c r="TDW19" s="200" t="s">
        <v>15134</v>
      </c>
      <c r="TDX19" s="200" t="s">
        <v>15135</v>
      </c>
      <c r="TDY19" s="200" t="s">
        <v>15136</v>
      </c>
      <c r="TDZ19" s="200" t="s">
        <v>15137</v>
      </c>
      <c r="TEA19" s="200" t="s">
        <v>15138</v>
      </c>
      <c r="TEB19" s="200" t="s">
        <v>15139</v>
      </c>
      <c r="TEC19" s="200" t="s">
        <v>15140</v>
      </c>
      <c r="TED19" s="200" t="s">
        <v>15141</v>
      </c>
      <c r="TEE19" s="200" t="s">
        <v>15142</v>
      </c>
      <c r="TEF19" s="200" t="s">
        <v>15143</v>
      </c>
      <c r="TEG19" s="200" t="s">
        <v>15144</v>
      </c>
      <c r="TEH19" s="200" t="s">
        <v>15145</v>
      </c>
      <c r="TEI19" s="200" t="s">
        <v>15146</v>
      </c>
      <c r="TEJ19" s="200" t="s">
        <v>15147</v>
      </c>
      <c r="TEK19" s="200" t="s">
        <v>15148</v>
      </c>
      <c r="TEL19" s="200" t="s">
        <v>15149</v>
      </c>
      <c r="TEM19" s="200" t="s">
        <v>15150</v>
      </c>
      <c r="TEN19" s="200" t="s">
        <v>15151</v>
      </c>
      <c r="TEO19" s="200" t="s">
        <v>15152</v>
      </c>
      <c r="TEP19" s="200" t="s">
        <v>15153</v>
      </c>
      <c r="TEQ19" s="200" t="s">
        <v>15154</v>
      </c>
      <c r="TER19" s="200" t="s">
        <v>15155</v>
      </c>
      <c r="TES19" s="200" t="s">
        <v>15156</v>
      </c>
      <c r="TET19" s="200" t="s">
        <v>15157</v>
      </c>
      <c r="TEU19" s="200" t="s">
        <v>15158</v>
      </c>
      <c r="TEV19" s="200" t="s">
        <v>15159</v>
      </c>
      <c r="TEW19" s="200" t="s">
        <v>15160</v>
      </c>
      <c r="TEX19" s="200" t="s">
        <v>15161</v>
      </c>
      <c r="TEY19" s="200" t="s">
        <v>15162</v>
      </c>
      <c r="TEZ19" s="200" t="s">
        <v>15163</v>
      </c>
      <c r="TFA19" s="200" t="s">
        <v>15164</v>
      </c>
      <c r="TFB19" s="200" t="s">
        <v>15165</v>
      </c>
      <c r="TFC19" s="200" t="s">
        <v>15166</v>
      </c>
      <c r="TFD19" s="200" t="s">
        <v>15167</v>
      </c>
      <c r="TFE19" s="200" t="s">
        <v>15168</v>
      </c>
      <c r="TFF19" s="200" t="s">
        <v>15169</v>
      </c>
      <c r="TFG19" s="200" t="s">
        <v>15170</v>
      </c>
      <c r="TFH19" s="200" t="s">
        <v>15171</v>
      </c>
      <c r="TFI19" s="200" t="s">
        <v>15172</v>
      </c>
      <c r="TFJ19" s="200" t="s">
        <v>15173</v>
      </c>
      <c r="TFK19" s="200" t="s">
        <v>15174</v>
      </c>
      <c r="TFL19" s="200" t="s">
        <v>15175</v>
      </c>
      <c r="TFM19" s="200" t="s">
        <v>15176</v>
      </c>
      <c r="TFN19" s="200" t="s">
        <v>15177</v>
      </c>
      <c r="TFO19" s="200" t="s">
        <v>15178</v>
      </c>
      <c r="TFP19" s="200" t="s">
        <v>15179</v>
      </c>
      <c r="TFQ19" s="200" t="s">
        <v>15180</v>
      </c>
      <c r="TFR19" s="200" t="s">
        <v>15181</v>
      </c>
      <c r="TFS19" s="200" t="s">
        <v>15182</v>
      </c>
      <c r="TFT19" s="200" t="s">
        <v>15183</v>
      </c>
      <c r="TFU19" s="200" t="s">
        <v>15184</v>
      </c>
      <c r="TFV19" s="200" t="s">
        <v>15185</v>
      </c>
      <c r="TFW19" s="200" t="s">
        <v>15186</v>
      </c>
      <c r="TFX19" s="200" t="s">
        <v>15187</v>
      </c>
      <c r="TFY19" s="200" t="s">
        <v>15188</v>
      </c>
      <c r="TFZ19" s="200" t="s">
        <v>15189</v>
      </c>
      <c r="TGA19" s="200" t="s">
        <v>15190</v>
      </c>
      <c r="TGB19" s="200" t="s">
        <v>15191</v>
      </c>
      <c r="TGC19" s="200" t="s">
        <v>15192</v>
      </c>
      <c r="TGD19" s="200" t="s">
        <v>15193</v>
      </c>
      <c r="TGE19" s="200" t="s">
        <v>15194</v>
      </c>
      <c r="TGF19" s="200" t="s">
        <v>15195</v>
      </c>
      <c r="TGG19" s="200" t="s">
        <v>15196</v>
      </c>
      <c r="TGH19" s="200" t="s">
        <v>15197</v>
      </c>
      <c r="TGI19" s="200" t="s">
        <v>15198</v>
      </c>
      <c r="TGJ19" s="200" t="s">
        <v>15199</v>
      </c>
      <c r="TGK19" s="200" t="s">
        <v>15200</v>
      </c>
      <c r="TGL19" s="200" t="s">
        <v>15201</v>
      </c>
      <c r="TGM19" s="200" t="s">
        <v>15202</v>
      </c>
      <c r="TGN19" s="200" t="s">
        <v>15203</v>
      </c>
      <c r="TGO19" s="200" t="s">
        <v>15204</v>
      </c>
      <c r="TGP19" s="200" t="s">
        <v>15205</v>
      </c>
      <c r="TGQ19" s="200" t="s">
        <v>15206</v>
      </c>
      <c r="TGR19" s="200" t="s">
        <v>15207</v>
      </c>
      <c r="TGS19" s="200" t="s">
        <v>15208</v>
      </c>
      <c r="TGT19" s="200" t="s">
        <v>15209</v>
      </c>
      <c r="TGU19" s="200" t="s">
        <v>15210</v>
      </c>
      <c r="TGV19" s="200" t="s">
        <v>15211</v>
      </c>
      <c r="TGW19" s="200" t="s">
        <v>15212</v>
      </c>
      <c r="TGX19" s="200" t="s">
        <v>15213</v>
      </c>
      <c r="TGY19" s="200" t="s">
        <v>15214</v>
      </c>
      <c r="TGZ19" s="200" t="s">
        <v>15215</v>
      </c>
      <c r="THA19" s="200" t="s">
        <v>15216</v>
      </c>
      <c r="THB19" s="200" t="s">
        <v>15217</v>
      </c>
      <c r="THC19" s="200" t="s">
        <v>15218</v>
      </c>
      <c r="THD19" s="200" t="s">
        <v>15219</v>
      </c>
      <c r="THE19" s="200" t="s">
        <v>15220</v>
      </c>
      <c r="THF19" s="200" t="s">
        <v>15221</v>
      </c>
      <c r="THG19" s="200" t="s">
        <v>15222</v>
      </c>
      <c r="THH19" s="200" t="s">
        <v>15223</v>
      </c>
      <c r="THI19" s="200" t="s">
        <v>15224</v>
      </c>
      <c r="THJ19" s="200" t="s">
        <v>15225</v>
      </c>
      <c r="THK19" s="200" t="s">
        <v>15226</v>
      </c>
      <c r="THL19" s="200" t="s">
        <v>15227</v>
      </c>
      <c r="THM19" s="200" t="s">
        <v>15228</v>
      </c>
      <c r="THN19" s="200" t="s">
        <v>15229</v>
      </c>
      <c r="THO19" s="200" t="s">
        <v>15230</v>
      </c>
      <c r="THP19" s="200" t="s">
        <v>15231</v>
      </c>
      <c r="THQ19" s="200" t="s">
        <v>15232</v>
      </c>
      <c r="THR19" s="200" t="s">
        <v>15233</v>
      </c>
      <c r="THS19" s="200" t="s">
        <v>15234</v>
      </c>
      <c r="THT19" s="200" t="s">
        <v>15235</v>
      </c>
      <c r="THU19" s="200" t="s">
        <v>15236</v>
      </c>
      <c r="THV19" s="200" t="s">
        <v>15237</v>
      </c>
      <c r="THW19" s="200" t="s">
        <v>15238</v>
      </c>
      <c r="THX19" s="200" t="s">
        <v>15239</v>
      </c>
      <c r="THY19" s="200" t="s">
        <v>15240</v>
      </c>
      <c r="THZ19" s="200" t="s">
        <v>15241</v>
      </c>
      <c r="TIA19" s="200" t="s">
        <v>15242</v>
      </c>
      <c r="TIB19" s="200" t="s">
        <v>15243</v>
      </c>
      <c r="TIC19" s="200" t="s">
        <v>15244</v>
      </c>
      <c r="TID19" s="200" t="s">
        <v>15245</v>
      </c>
      <c r="TIE19" s="200" t="s">
        <v>15246</v>
      </c>
      <c r="TIF19" s="200" t="s">
        <v>15247</v>
      </c>
      <c r="TIG19" s="200" t="s">
        <v>15248</v>
      </c>
      <c r="TIH19" s="200" t="s">
        <v>15249</v>
      </c>
      <c r="TII19" s="200" t="s">
        <v>15250</v>
      </c>
      <c r="TIJ19" s="200" t="s">
        <v>15251</v>
      </c>
      <c r="TIK19" s="200" t="s">
        <v>15252</v>
      </c>
      <c r="TIL19" s="200" t="s">
        <v>15253</v>
      </c>
      <c r="TIM19" s="200" t="s">
        <v>15254</v>
      </c>
      <c r="TIN19" s="200" t="s">
        <v>15255</v>
      </c>
      <c r="TIO19" s="200" t="s">
        <v>15256</v>
      </c>
      <c r="TIP19" s="200" t="s">
        <v>15257</v>
      </c>
      <c r="TIQ19" s="200" t="s">
        <v>15258</v>
      </c>
      <c r="TIR19" s="200" t="s">
        <v>15259</v>
      </c>
      <c r="TIS19" s="200" t="s">
        <v>15260</v>
      </c>
      <c r="TIT19" s="200" t="s">
        <v>15261</v>
      </c>
      <c r="TIU19" s="200" t="s">
        <v>15262</v>
      </c>
      <c r="TIV19" s="200" t="s">
        <v>15263</v>
      </c>
      <c r="TIW19" s="200" t="s">
        <v>15264</v>
      </c>
      <c r="TIX19" s="200" t="s">
        <v>15265</v>
      </c>
      <c r="TIY19" s="200" t="s">
        <v>15266</v>
      </c>
      <c r="TIZ19" s="200" t="s">
        <v>15267</v>
      </c>
      <c r="TJA19" s="200" t="s">
        <v>15268</v>
      </c>
      <c r="TJB19" s="200" t="s">
        <v>15269</v>
      </c>
      <c r="TJC19" s="200" t="s">
        <v>15270</v>
      </c>
      <c r="TJD19" s="200" t="s">
        <v>15271</v>
      </c>
      <c r="TJE19" s="200" t="s">
        <v>15272</v>
      </c>
      <c r="TJF19" s="200" t="s">
        <v>15273</v>
      </c>
      <c r="TJG19" s="200" t="s">
        <v>15274</v>
      </c>
      <c r="TJH19" s="200" t="s">
        <v>15275</v>
      </c>
      <c r="TJI19" s="200" t="s">
        <v>15276</v>
      </c>
      <c r="TJJ19" s="200" t="s">
        <v>15277</v>
      </c>
      <c r="TJK19" s="200" t="s">
        <v>15278</v>
      </c>
      <c r="TJL19" s="200" t="s">
        <v>15279</v>
      </c>
      <c r="TJM19" s="200" t="s">
        <v>15280</v>
      </c>
      <c r="TJN19" s="200" t="s">
        <v>15281</v>
      </c>
      <c r="TJO19" s="200" t="s">
        <v>15282</v>
      </c>
      <c r="TJP19" s="200" t="s">
        <v>15283</v>
      </c>
      <c r="TJQ19" s="200" t="s">
        <v>15284</v>
      </c>
      <c r="TJR19" s="200" t="s">
        <v>15285</v>
      </c>
      <c r="TJS19" s="200" t="s">
        <v>15286</v>
      </c>
      <c r="TJT19" s="200" t="s">
        <v>15287</v>
      </c>
      <c r="TJU19" s="200" t="s">
        <v>15288</v>
      </c>
      <c r="TJV19" s="200" t="s">
        <v>15289</v>
      </c>
      <c r="TJW19" s="200" t="s">
        <v>15290</v>
      </c>
      <c r="TJX19" s="200" t="s">
        <v>15291</v>
      </c>
      <c r="TJY19" s="200" t="s">
        <v>15292</v>
      </c>
      <c r="TJZ19" s="200" t="s">
        <v>15293</v>
      </c>
      <c r="TKA19" s="200" t="s">
        <v>15294</v>
      </c>
      <c r="TKB19" s="200" t="s">
        <v>15295</v>
      </c>
      <c r="TKC19" s="200" t="s">
        <v>15296</v>
      </c>
      <c r="TKD19" s="200" t="s">
        <v>15297</v>
      </c>
      <c r="TKE19" s="200" t="s">
        <v>15298</v>
      </c>
      <c r="TKF19" s="200" t="s">
        <v>15299</v>
      </c>
      <c r="TKG19" s="200" t="s">
        <v>15300</v>
      </c>
      <c r="TKH19" s="200" t="s">
        <v>15301</v>
      </c>
      <c r="TKI19" s="200" t="s">
        <v>15302</v>
      </c>
      <c r="TKJ19" s="200" t="s">
        <v>15303</v>
      </c>
      <c r="TKK19" s="200" t="s">
        <v>15304</v>
      </c>
      <c r="TKL19" s="200" t="s">
        <v>15305</v>
      </c>
      <c r="TKM19" s="200" t="s">
        <v>15306</v>
      </c>
      <c r="TKN19" s="200" t="s">
        <v>15307</v>
      </c>
      <c r="TKO19" s="200" t="s">
        <v>15308</v>
      </c>
      <c r="TKP19" s="200" t="s">
        <v>15309</v>
      </c>
      <c r="TKQ19" s="200" t="s">
        <v>15310</v>
      </c>
      <c r="TKR19" s="200" t="s">
        <v>15311</v>
      </c>
      <c r="TKS19" s="200" t="s">
        <v>15312</v>
      </c>
      <c r="TKT19" s="200" t="s">
        <v>15313</v>
      </c>
      <c r="TKU19" s="200" t="s">
        <v>15314</v>
      </c>
      <c r="TKV19" s="200" t="s">
        <v>15315</v>
      </c>
      <c r="TKW19" s="200" t="s">
        <v>15316</v>
      </c>
      <c r="TKX19" s="200" t="s">
        <v>15317</v>
      </c>
      <c r="TKY19" s="200" t="s">
        <v>15318</v>
      </c>
      <c r="TKZ19" s="200" t="s">
        <v>15319</v>
      </c>
      <c r="TLA19" s="200" t="s">
        <v>15320</v>
      </c>
      <c r="TLB19" s="200" t="s">
        <v>15321</v>
      </c>
      <c r="TLC19" s="200" t="s">
        <v>15322</v>
      </c>
      <c r="TLD19" s="200" t="s">
        <v>15323</v>
      </c>
      <c r="TLE19" s="200" t="s">
        <v>15324</v>
      </c>
      <c r="TLF19" s="200" t="s">
        <v>15325</v>
      </c>
      <c r="TLG19" s="200" t="s">
        <v>15326</v>
      </c>
      <c r="TLH19" s="200" t="s">
        <v>15327</v>
      </c>
      <c r="TLI19" s="200" t="s">
        <v>15328</v>
      </c>
      <c r="TLJ19" s="200" t="s">
        <v>15329</v>
      </c>
      <c r="TLK19" s="200" t="s">
        <v>15330</v>
      </c>
      <c r="TLL19" s="200" t="s">
        <v>15331</v>
      </c>
      <c r="TLM19" s="200" t="s">
        <v>15332</v>
      </c>
      <c r="TLN19" s="200" t="s">
        <v>15333</v>
      </c>
      <c r="TLO19" s="200" t="s">
        <v>15334</v>
      </c>
      <c r="TLP19" s="200" t="s">
        <v>15335</v>
      </c>
      <c r="TLQ19" s="200" t="s">
        <v>15336</v>
      </c>
      <c r="TLR19" s="200" t="s">
        <v>15337</v>
      </c>
      <c r="TLS19" s="200" t="s">
        <v>15338</v>
      </c>
      <c r="TLT19" s="200" t="s">
        <v>15339</v>
      </c>
      <c r="TLU19" s="200" t="s">
        <v>15340</v>
      </c>
      <c r="TLV19" s="200" t="s">
        <v>15341</v>
      </c>
      <c r="TLW19" s="200" t="s">
        <v>15342</v>
      </c>
      <c r="TLX19" s="200" t="s">
        <v>15343</v>
      </c>
      <c r="TLY19" s="200" t="s">
        <v>15344</v>
      </c>
      <c r="TLZ19" s="200" t="s">
        <v>15345</v>
      </c>
      <c r="TMA19" s="200" t="s">
        <v>15346</v>
      </c>
      <c r="TMB19" s="200" t="s">
        <v>15347</v>
      </c>
      <c r="TMC19" s="200" t="s">
        <v>15348</v>
      </c>
      <c r="TMD19" s="200" t="s">
        <v>15349</v>
      </c>
      <c r="TME19" s="200" t="s">
        <v>15350</v>
      </c>
      <c r="TMF19" s="200" t="s">
        <v>15351</v>
      </c>
      <c r="TMG19" s="200" t="s">
        <v>15352</v>
      </c>
      <c r="TMH19" s="200" t="s">
        <v>15353</v>
      </c>
      <c r="TMI19" s="200" t="s">
        <v>15354</v>
      </c>
      <c r="TMJ19" s="200" t="s">
        <v>15355</v>
      </c>
      <c r="TMK19" s="200" t="s">
        <v>15356</v>
      </c>
      <c r="TML19" s="200" t="s">
        <v>15357</v>
      </c>
      <c r="TMM19" s="200" t="s">
        <v>15358</v>
      </c>
      <c r="TMN19" s="200" t="s">
        <v>15359</v>
      </c>
      <c r="TMO19" s="200" t="s">
        <v>15360</v>
      </c>
      <c r="TMP19" s="200" t="s">
        <v>15361</v>
      </c>
      <c r="TMQ19" s="200" t="s">
        <v>15362</v>
      </c>
      <c r="TMR19" s="200" t="s">
        <v>15363</v>
      </c>
      <c r="TMS19" s="200" t="s">
        <v>15364</v>
      </c>
      <c r="TMT19" s="200" t="s">
        <v>15365</v>
      </c>
      <c r="TMU19" s="200" t="s">
        <v>15366</v>
      </c>
      <c r="TMV19" s="200" t="s">
        <v>15367</v>
      </c>
      <c r="TMW19" s="200" t="s">
        <v>15368</v>
      </c>
      <c r="TMX19" s="200" t="s">
        <v>15369</v>
      </c>
      <c r="TMY19" s="200" t="s">
        <v>15370</v>
      </c>
      <c r="TMZ19" s="200" t="s">
        <v>15371</v>
      </c>
      <c r="TNA19" s="200" t="s">
        <v>15372</v>
      </c>
      <c r="TNB19" s="200" t="s">
        <v>15373</v>
      </c>
      <c r="TNC19" s="200" t="s">
        <v>15374</v>
      </c>
      <c r="TND19" s="200" t="s">
        <v>15375</v>
      </c>
      <c r="TNE19" s="200" t="s">
        <v>15376</v>
      </c>
      <c r="TNF19" s="200" t="s">
        <v>15377</v>
      </c>
      <c r="TNG19" s="200" t="s">
        <v>15378</v>
      </c>
      <c r="TNH19" s="200" t="s">
        <v>15379</v>
      </c>
      <c r="TNI19" s="200" t="s">
        <v>15380</v>
      </c>
      <c r="TNJ19" s="200" t="s">
        <v>15381</v>
      </c>
      <c r="TNK19" s="200" t="s">
        <v>15382</v>
      </c>
      <c r="TNL19" s="200" t="s">
        <v>15383</v>
      </c>
      <c r="TNM19" s="200" t="s">
        <v>15384</v>
      </c>
      <c r="TNN19" s="200" t="s">
        <v>15385</v>
      </c>
      <c r="TNO19" s="200" t="s">
        <v>15386</v>
      </c>
      <c r="TNP19" s="200" t="s">
        <v>15387</v>
      </c>
      <c r="TNQ19" s="200" t="s">
        <v>15388</v>
      </c>
      <c r="TNR19" s="200" t="s">
        <v>15389</v>
      </c>
      <c r="TNS19" s="200" t="s">
        <v>15390</v>
      </c>
      <c r="TNT19" s="200" t="s">
        <v>15391</v>
      </c>
      <c r="TNU19" s="200" t="s">
        <v>15392</v>
      </c>
      <c r="TNV19" s="200" t="s">
        <v>15393</v>
      </c>
      <c r="TNW19" s="200" t="s">
        <v>15394</v>
      </c>
      <c r="TNX19" s="200" t="s">
        <v>15395</v>
      </c>
      <c r="TNY19" s="200" t="s">
        <v>15396</v>
      </c>
      <c r="TNZ19" s="200" t="s">
        <v>15397</v>
      </c>
      <c r="TOA19" s="200" t="s">
        <v>15398</v>
      </c>
      <c r="TOB19" s="200" t="s">
        <v>15399</v>
      </c>
      <c r="TOC19" s="200" t="s">
        <v>15400</v>
      </c>
      <c r="TOD19" s="200" t="s">
        <v>15401</v>
      </c>
      <c r="TOE19" s="200" t="s">
        <v>15402</v>
      </c>
      <c r="TOF19" s="200" t="s">
        <v>15403</v>
      </c>
      <c r="TOG19" s="200" t="s">
        <v>15404</v>
      </c>
      <c r="TOH19" s="200" t="s">
        <v>15405</v>
      </c>
      <c r="TOI19" s="200" t="s">
        <v>15406</v>
      </c>
      <c r="TOJ19" s="200" t="s">
        <v>15407</v>
      </c>
      <c r="TOK19" s="200" t="s">
        <v>15408</v>
      </c>
      <c r="TOL19" s="200" t="s">
        <v>15409</v>
      </c>
      <c r="TOM19" s="200" t="s">
        <v>15410</v>
      </c>
      <c r="TON19" s="200" t="s">
        <v>15411</v>
      </c>
      <c r="TOO19" s="200" t="s">
        <v>15412</v>
      </c>
      <c r="TOP19" s="200" t="s">
        <v>15413</v>
      </c>
      <c r="TOQ19" s="200" t="s">
        <v>15414</v>
      </c>
      <c r="TOR19" s="200" t="s">
        <v>15415</v>
      </c>
      <c r="TOS19" s="200" t="s">
        <v>15416</v>
      </c>
      <c r="TOT19" s="200" t="s">
        <v>15417</v>
      </c>
      <c r="TOU19" s="200" t="s">
        <v>15418</v>
      </c>
      <c r="TOV19" s="200" t="s">
        <v>15419</v>
      </c>
      <c r="TOW19" s="200" t="s">
        <v>15420</v>
      </c>
      <c r="TOX19" s="200" t="s">
        <v>15421</v>
      </c>
      <c r="TOY19" s="200" t="s">
        <v>15422</v>
      </c>
      <c r="TOZ19" s="200" t="s">
        <v>15423</v>
      </c>
      <c r="TPA19" s="200" t="s">
        <v>15424</v>
      </c>
      <c r="TPB19" s="200" t="s">
        <v>15425</v>
      </c>
      <c r="TPC19" s="200" t="s">
        <v>15426</v>
      </c>
      <c r="TPD19" s="200" t="s">
        <v>15427</v>
      </c>
      <c r="TPE19" s="200" t="s">
        <v>15428</v>
      </c>
      <c r="TPF19" s="200" t="s">
        <v>15429</v>
      </c>
      <c r="TPG19" s="200" t="s">
        <v>15430</v>
      </c>
      <c r="TPH19" s="200" t="s">
        <v>15431</v>
      </c>
      <c r="TPI19" s="200" t="s">
        <v>15432</v>
      </c>
      <c r="TPJ19" s="200" t="s">
        <v>15433</v>
      </c>
      <c r="TPK19" s="200" t="s">
        <v>15434</v>
      </c>
      <c r="TPL19" s="200" t="s">
        <v>15435</v>
      </c>
      <c r="TPM19" s="200" t="s">
        <v>15436</v>
      </c>
      <c r="TPN19" s="200" t="s">
        <v>15437</v>
      </c>
      <c r="TPO19" s="200" t="s">
        <v>15438</v>
      </c>
      <c r="TPP19" s="200" t="s">
        <v>15439</v>
      </c>
      <c r="TPQ19" s="200" t="s">
        <v>15440</v>
      </c>
      <c r="TPR19" s="200" t="s">
        <v>15441</v>
      </c>
      <c r="TPS19" s="200" t="s">
        <v>15442</v>
      </c>
      <c r="TPT19" s="200" t="s">
        <v>15443</v>
      </c>
      <c r="TPU19" s="200" t="s">
        <v>15444</v>
      </c>
      <c r="TPV19" s="200" t="s">
        <v>15445</v>
      </c>
      <c r="TPW19" s="200" t="s">
        <v>15446</v>
      </c>
      <c r="TPX19" s="200" t="s">
        <v>15447</v>
      </c>
      <c r="TPY19" s="200" t="s">
        <v>15448</v>
      </c>
      <c r="TPZ19" s="200" t="s">
        <v>15449</v>
      </c>
      <c r="TQA19" s="200" t="s">
        <v>15450</v>
      </c>
      <c r="TQB19" s="200" t="s">
        <v>15451</v>
      </c>
      <c r="TQC19" s="200" t="s">
        <v>15452</v>
      </c>
      <c r="TQD19" s="200" t="s">
        <v>15453</v>
      </c>
      <c r="TQE19" s="200" t="s">
        <v>15454</v>
      </c>
      <c r="TQF19" s="200" t="s">
        <v>15455</v>
      </c>
      <c r="TQG19" s="200" t="s">
        <v>15456</v>
      </c>
      <c r="TQH19" s="200" t="s">
        <v>15457</v>
      </c>
      <c r="TQI19" s="200" t="s">
        <v>15458</v>
      </c>
      <c r="TQJ19" s="200" t="s">
        <v>15459</v>
      </c>
      <c r="TQK19" s="200" t="s">
        <v>15460</v>
      </c>
      <c r="TQL19" s="200" t="s">
        <v>15461</v>
      </c>
      <c r="TQM19" s="200" t="s">
        <v>15462</v>
      </c>
      <c r="TQN19" s="200" t="s">
        <v>15463</v>
      </c>
      <c r="TQO19" s="200" t="s">
        <v>15464</v>
      </c>
      <c r="TQP19" s="200" t="s">
        <v>15465</v>
      </c>
      <c r="TQQ19" s="200" t="s">
        <v>15466</v>
      </c>
      <c r="TQR19" s="200" t="s">
        <v>15467</v>
      </c>
      <c r="TQS19" s="200" t="s">
        <v>15468</v>
      </c>
      <c r="TQT19" s="200" t="s">
        <v>15469</v>
      </c>
      <c r="TQU19" s="200" t="s">
        <v>15470</v>
      </c>
      <c r="TQV19" s="200" t="s">
        <v>15471</v>
      </c>
      <c r="TQW19" s="200" t="s">
        <v>15472</v>
      </c>
      <c r="TQX19" s="200" t="s">
        <v>15473</v>
      </c>
      <c r="TQY19" s="200" t="s">
        <v>15474</v>
      </c>
      <c r="TQZ19" s="200" t="s">
        <v>15475</v>
      </c>
      <c r="TRA19" s="200" t="s">
        <v>15476</v>
      </c>
      <c r="TRB19" s="200" t="s">
        <v>15477</v>
      </c>
      <c r="TRC19" s="200" t="s">
        <v>15478</v>
      </c>
      <c r="TRD19" s="200" t="s">
        <v>15479</v>
      </c>
      <c r="TRE19" s="200" t="s">
        <v>15480</v>
      </c>
      <c r="TRF19" s="200" t="s">
        <v>15481</v>
      </c>
      <c r="TRG19" s="200" t="s">
        <v>15482</v>
      </c>
      <c r="TRH19" s="200" t="s">
        <v>15483</v>
      </c>
      <c r="TRI19" s="200" t="s">
        <v>15484</v>
      </c>
      <c r="TRJ19" s="200" t="s">
        <v>15485</v>
      </c>
      <c r="TRK19" s="200" t="s">
        <v>15486</v>
      </c>
      <c r="TRL19" s="200" t="s">
        <v>15487</v>
      </c>
      <c r="TRM19" s="200" t="s">
        <v>15488</v>
      </c>
      <c r="TRN19" s="200" t="s">
        <v>15489</v>
      </c>
      <c r="TRO19" s="200" t="s">
        <v>15490</v>
      </c>
      <c r="TRP19" s="200" t="s">
        <v>15491</v>
      </c>
      <c r="TRQ19" s="200" t="s">
        <v>15492</v>
      </c>
      <c r="TRR19" s="200" t="s">
        <v>15493</v>
      </c>
      <c r="TRS19" s="200" t="s">
        <v>15494</v>
      </c>
      <c r="TRT19" s="200" t="s">
        <v>15495</v>
      </c>
      <c r="TRU19" s="200" t="s">
        <v>15496</v>
      </c>
      <c r="TRV19" s="200" t="s">
        <v>15497</v>
      </c>
      <c r="TRW19" s="200" t="s">
        <v>15498</v>
      </c>
      <c r="TRX19" s="200" t="s">
        <v>15499</v>
      </c>
      <c r="TRY19" s="200" t="s">
        <v>15500</v>
      </c>
      <c r="TRZ19" s="200" t="s">
        <v>15501</v>
      </c>
      <c r="TSA19" s="200" t="s">
        <v>15502</v>
      </c>
      <c r="TSB19" s="200" t="s">
        <v>15503</v>
      </c>
      <c r="TSC19" s="200" t="s">
        <v>15504</v>
      </c>
      <c r="TSD19" s="200" t="s">
        <v>15505</v>
      </c>
      <c r="TSE19" s="200" t="s">
        <v>15506</v>
      </c>
      <c r="TSF19" s="200" t="s">
        <v>15507</v>
      </c>
      <c r="TSG19" s="200" t="s">
        <v>15508</v>
      </c>
      <c r="TSH19" s="200" t="s">
        <v>15509</v>
      </c>
      <c r="TSI19" s="200" t="s">
        <v>15510</v>
      </c>
      <c r="TSJ19" s="200" t="s">
        <v>15511</v>
      </c>
      <c r="TSK19" s="200" t="s">
        <v>15512</v>
      </c>
      <c r="TSL19" s="200" t="s">
        <v>15513</v>
      </c>
      <c r="TSM19" s="200" t="s">
        <v>15514</v>
      </c>
      <c r="TSN19" s="200" t="s">
        <v>15515</v>
      </c>
      <c r="TSO19" s="200" t="s">
        <v>15516</v>
      </c>
      <c r="TSP19" s="200" t="s">
        <v>15517</v>
      </c>
      <c r="TSQ19" s="200" t="s">
        <v>15518</v>
      </c>
      <c r="TSR19" s="200" t="s">
        <v>15519</v>
      </c>
      <c r="TSS19" s="200" t="s">
        <v>15520</v>
      </c>
      <c r="TST19" s="200" t="s">
        <v>15521</v>
      </c>
      <c r="TSU19" s="200" t="s">
        <v>15522</v>
      </c>
      <c r="TSV19" s="200" t="s">
        <v>15523</v>
      </c>
      <c r="TSW19" s="200" t="s">
        <v>15524</v>
      </c>
      <c r="TSX19" s="200" t="s">
        <v>15525</v>
      </c>
      <c r="TSY19" s="200" t="s">
        <v>15526</v>
      </c>
      <c r="TSZ19" s="200" t="s">
        <v>15527</v>
      </c>
      <c r="TTA19" s="200" t="s">
        <v>15528</v>
      </c>
      <c r="TTB19" s="200" t="s">
        <v>15529</v>
      </c>
      <c r="TTC19" s="200" t="s">
        <v>15530</v>
      </c>
      <c r="TTD19" s="200" t="s">
        <v>15531</v>
      </c>
      <c r="TTE19" s="200" t="s">
        <v>15532</v>
      </c>
      <c r="TTF19" s="200" t="s">
        <v>15533</v>
      </c>
      <c r="TTG19" s="200" t="s">
        <v>15534</v>
      </c>
      <c r="TTH19" s="200" t="s">
        <v>15535</v>
      </c>
      <c r="TTI19" s="200" t="s">
        <v>15536</v>
      </c>
      <c r="TTJ19" s="200" t="s">
        <v>15537</v>
      </c>
      <c r="TTK19" s="200" t="s">
        <v>15538</v>
      </c>
      <c r="TTL19" s="200" t="s">
        <v>15539</v>
      </c>
      <c r="TTM19" s="200" t="s">
        <v>15540</v>
      </c>
      <c r="TTN19" s="200" t="s">
        <v>15541</v>
      </c>
      <c r="TTO19" s="200" t="s">
        <v>15542</v>
      </c>
      <c r="TTP19" s="200" t="s">
        <v>15543</v>
      </c>
      <c r="TTQ19" s="200" t="s">
        <v>15544</v>
      </c>
      <c r="TTR19" s="200" t="s">
        <v>15545</v>
      </c>
      <c r="TTS19" s="200" t="s">
        <v>15546</v>
      </c>
      <c r="TTT19" s="200" t="s">
        <v>15547</v>
      </c>
      <c r="TTU19" s="200" t="s">
        <v>15548</v>
      </c>
      <c r="TTV19" s="200" t="s">
        <v>15549</v>
      </c>
      <c r="TTW19" s="200" t="s">
        <v>15550</v>
      </c>
      <c r="TTX19" s="200" t="s">
        <v>15551</v>
      </c>
      <c r="TTY19" s="200" t="s">
        <v>15552</v>
      </c>
      <c r="TTZ19" s="200" t="s">
        <v>15553</v>
      </c>
      <c r="TUA19" s="200" t="s">
        <v>15554</v>
      </c>
      <c r="TUB19" s="200" t="s">
        <v>15555</v>
      </c>
      <c r="TUC19" s="200" t="s">
        <v>15556</v>
      </c>
      <c r="TUD19" s="200" t="s">
        <v>15557</v>
      </c>
      <c r="TUE19" s="200" t="s">
        <v>15558</v>
      </c>
      <c r="TUF19" s="200" t="s">
        <v>15559</v>
      </c>
      <c r="TUG19" s="200" t="s">
        <v>15560</v>
      </c>
      <c r="TUH19" s="200" t="s">
        <v>15561</v>
      </c>
      <c r="TUI19" s="200" t="s">
        <v>15562</v>
      </c>
      <c r="TUJ19" s="200" t="s">
        <v>15563</v>
      </c>
      <c r="TUK19" s="200" t="s">
        <v>15564</v>
      </c>
      <c r="TUL19" s="200" t="s">
        <v>15565</v>
      </c>
      <c r="TUM19" s="200" t="s">
        <v>15566</v>
      </c>
      <c r="TUN19" s="200" t="s">
        <v>15567</v>
      </c>
      <c r="TUO19" s="200" t="s">
        <v>15568</v>
      </c>
      <c r="TUP19" s="200" t="s">
        <v>15569</v>
      </c>
      <c r="TUQ19" s="200" t="s">
        <v>15570</v>
      </c>
      <c r="TUR19" s="200" t="s">
        <v>15571</v>
      </c>
      <c r="TUS19" s="200" t="s">
        <v>15572</v>
      </c>
      <c r="TUT19" s="200" t="s">
        <v>15573</v>
      </c>
      <c r="TUU19" s="200" t="s">
        <v>15574</v>
      </c>
      <c r="TUV19" s="200" t="s">
        <v>15575</v>
      </c>
      <c r="TUW19" s="200" t="s">
        <v>15576</v>
      </c>
      <c r="TUX19" s="200" t="s">
        <v>15577</v>
      </c>
      <c r="TUY19" s="200" t="s">
        <v>15578</v>
      </c>
      <c r="TUZ19" s="200" t="s">
        <v>15579</v>
      </c>
      <c r="TVA19" s="200" t="s">
        <v>15580</v>
      </c>
      <c r="TVB19" s="200" t="s">
        <v>15581</v>
      </c>
      <c r="TVC19" s="200" t="s">
        <v>15582</v>
      </c>
      <c r="TVD19" s="200" t="s">
        <v>15583</v>
      </c>
      <c r="TVE19" s="200" t="s">
        <v>15584</v>
      </c>
      <c r="TVF19" s="200" t="s">
        <v>15585</v>
      </c>
      <c r="TVG19" s="200" t="s">
        <v>15586</v>
      </c>
      <c r="TVH19" s="200" t="s">
        <v>15587</v>
      </c>
      <c r="TVI19" s="200" t="s">
        <v>15588</v>
      </c>
      <c r="TVJ19" s="200" t="s">
        <v>15589</v>
      </c>
      <c r="TVK19" s="200" t="s">
        <v>15590</v>
      </c>
      <c r="TVL19" s="200" t="s">
        <v>15591</v>
      </c>
      <c r="TVM19" s="200" t="s">
        <v>15592</v>
      </c>
      <c r="TVN19" s="200" t="s">
        <v>15593</v>
      </c>
      <c r="TVO19" s="200" t="s">
        <v>15594</v>
      </c>
      <c r="TVP19" s="200" t="s">
        <v>15595</v>
      </c>
      <c r="TVQ19" s="200" t="s">
        <v>15596</v>
      </c>
      <c r="TVR19" s="200" t="s">
        <v>15597</v>
      </c>
      <c r="TVS19" s="200" t="s">
        <v>15598</v>
      </c>
      <c r="TVT19" s="200" t="s">
        <v>15599</v>
      </c>
      <c r="TVU19" s="200" t="s">
        <v>15600</v>
      </c>
      <c r="TVV19" s="200" t="s">
        <v>15601</v>
      </c>
      <c r="TVW19" s="200" t="s">
        <v>15602</v>
      </c>
      <c r="TVX19" s="200" t="s">
        <v>15603</v>
      </c>
      <c r="TVY19" s="200" t="s">
        <v>15604</v>
      </c>
      <c r="TVZ19" s="200" t="s">
        <v>15605</v>
      </c>
      <c r="TWA19" s="200" t="s">
        <v>15606</v>
      </c>
      <c r="TWB19" s="200" t="s">
        <v>15607</v>
      </c>
      <c r="TWC19" s="200" t="s">
        <v>15608</v>
      </c>
      <c r="TWD19" s="200" t="s">
        <v>15609</v>
      </c>
      <c r="TWE19" s="200" t="s">
        <v>15610</v>
      </c>
      <c r="TWF19" s="200" t="s">
        <v>15611</v>
      </c>
      <c r="TWG19" s="200" t="s">
        <v>15612</v>
      </c>
      <c r="TWH19" s="200" t="s">
        <v>15613</v>
      </c>
      <c r="TWI19" s="200" t="s">
        <v>15614</v>
      </c>
      <c r="TWJ19" s="200" t="s">
        <v>15615</v>
      </c>
      <c r="TWK19" s="200" t="s">
        <v>15616</v>
      </c>
      <c r="TWL19" s="200" t="s">
        <v>15617</v>
      </c>
      <c r="TWM19" s="200" t="s">
        <v>15618</v>
      </c>
      <c r="TWN19" s="200" t="s">
        <v>15619</v>
      </c>
      <c r="TWO19" s="200" t="s">
        <v>15620</v>
      </c>
      <c r="TWP19" s="200" t="s">
        <v>15621</v>
      </c>
      <c r="TWQ19" s="200" t="s">
        <v>15622</v>
      </c>
      <c r="TWR19" s="200" t="s">
        <v>15623</v>
      </c>
      <c r="TWS19" s="200" t="s">
        <v>15624</v>
      </c>
      <c r="TWT19" s="200" t="s">
        <v>15625</v>
      </c>
      <c r="TWU19" s="200" t="s">
        <v>15626</v>
      </c>
      <c r="TWV19" s="200" t="s">
        <v>15627</v>
      </c>
      <c r="TWW19" s="200" t="s">
        <v>15628</v>
      </c>
      <c r="TWX19" s="200" t="s">
        <v>15629</v>
      </c>
      <c r="TWY19" s="200" t="s">
        <v>15630</v>
      </c>
      <c r="TWZ19" s="200" t="s">
        <v>15631</v>
      </c>
      <c r="TXA19" s="200" t="s">
        <v>15632</v>
      </c>
      <c r="TXB19" s="200" t="s">
        <v>15633</v>
      </c>
      <c r="TXC19" s="200" t="s">
        <v>15634</v>
      </c>
      <c r="TXD19" s="200" t="s">
        <v>15635</v>
      </c>
      <c r="TXE19" s="200" t="s">
        <v>15636</v>
      </c>
      <c r="TXF19" s="200" t="s">
        <v>15637</v>
      </c>
      <c r="TXG19" s="200" t="s">
        <v>15638</v>
      </c>
      <c r="TXH19" s="200" t="s">
        <v>15639</v>
      </c>
      <c r="TXI19" s="200" t="s">
        <v>15640</v>
      </c>
      <c r="TXJ19" s="200" t="s">
        <v>15641</v>
      </c>
      <c r="TXK19" s="200" t="s">
        <v>15642</v>
      </c>
      <c r="TXL19" s="200" t="s">
        <v>15643</v>
      </c>
      <c r="TXM19" s="200" t="s">
        <v>15644</v>
      </c>
      <c r="TXN19" s="200" t="s">
        <v>15645</v>
      </c>
      <c r="TXO19" s="200" t="s">
        <v>15646</v>
      </c>
      <c r="TXP19" s="200" t="s">
        <v>15647</v>
      </c>
      <c r="TXQ19" s="200" t="s">
        <v>15648</v>
      </c>
      <c r="TXR19" s="200" t="s">
        <v>15649</v>
      </c>
      <c r="TXS19" s="200" t="s">
        <v>15650</v>
      </c>
      <c r="TXT19" s="200" t="s">
        <v>15651</v>
      </c>
      <c r="TXU19" s="200" t="s">
        <v>15652</v>
      </c>
      <c r="TXV19" s="200" t="s">
        <v>15653</v>
      </c>
      <c r="TXW19" s="200" t="s">
        <v>15654</v>
      </c>
      <c r="TXX19" s="200" t="s">
        <v>15655</v>
      </c>
      <c r="TXY19" s="200" t="s">
        <v>15656</v>
      </c>
      <c r="TXZ19" s="200" t="s">
        <v>15657</v>
      </c>
      <c r="TYA19" s="200" t="s">
        <v>15658</v>
      </c>
      <c r="TYB19" s="200" t="s">
        <v>15659</v>
      </c>
      <c r="TYC19" s="200" t="s">
        <v>15660</v>
      </c>
      <c r="TYD19" s="200" t="s">
        <v>15661</v>
      </c>
      <c r="TYE19" s="200" t="s">
        <v>15662</v>
      </c>
      <c r="TYF19" s="200" t="s">
        <v>15663</v>
      </c>
      <c r="TYG19" s="200" t="s">
        <v>15664</v>
      </c>
      <c r="TYH19" s="200" t="s">
        <v>15665</v>
      </c>
      <c r="TYI19" s="200" t="s">
        <v>15666</v>
      </c>
      <c r="TYJ19" s="200" t="s">
        <v>15667</v>
      </c>
      <c r="TYK19" s="200" t="s">
        <v>15668</v>
      </c>
      <c r="TYL19" s="200" t="s">
        <v>15669</v>
      </c>
      <c r="TYM19" s="200" t="s">
        <v>15670</v>
      </c>
      <c r="TYN19" s="200" t="s">
        <v>15671</v>
      </c>
      <c r="TYO19" s="200" t="s">
        <v>15672</v>
      </c>
      <c r="TYP19" s="200" t="s">
        <v>15673</v>
      </c>
      <c r="TYQ19" s="200" t="s">
        <v>15674</v>
      </c>
      <c r="TYR19" s="200" t="s">
        <v>15675</v>
      </c>
      <c r="TYS19" s="200" t="s">
        <v>15676</v>
      </c>
      <c r="TYT19" s="200" t="s">
        <v>15677</v>
      </c>
      <c r="TYU19" s="200" t="s">
        <v>15678</v>
      </c>
      <c r="TYV19" s="200" t="s">
        <v>15679</v>
      </c>
      <c r="TYW19" s="200" t="s">
        <v>15680</v>
      </c>
      <c r="TYX19" s="200" t="s">
        <v>15681</v>
      </c>
      <c r="TYY19" s="200" t="s">
        <v>15682</v>
      </c>
      <c r="TYZ19" s="200" t="s">
        <v>15683</v>
      </c>
      <c r="TZA19" s="200" t="s">
        <v>15684</v>
      </c>
      <c r="TZB19" s="200" t="s">
        <v>15685</v>
      </c>
      <c r="TZC19" s="200" t="s">
        <v>15686</v>
      </c>
      <c r="TZD19" s="200" t="s">
        <v>15687</v>
      </c>
      <c r="TZE19" s="200" t="s">
        <v>15688</v>
      </c>
      <c r="TZF19" s="200" t="s">
        <v>15689</v>
      </c>
      <c r="TZG19" s="200" t="s">
        <v>15690</v>
      </c>
      <c r="TZH19" s="200" t="s">
        <v>15691</v>
      </c>
      <c r="TZI19" s="200" t="s">
        <v>15692</v>
      </c>
      <c r="TZJ19" s="200" t="s">
        <v>15693</v>
      </c>
      <c r="TZK19" s="200" t="s">
        <v>15694</v>
      </c>
      <c r="TZL19" s="200" t="s">
        <v>15695</v>
      </c>
      <c r="TZM19" s="200" t="s">
        <v>15696</v>
      </c>
      <c r="TZN19" s="200" t="s">
        <v>15697</v>
      </c>
      <c r="TZO19" s="200" t="s">
        <v>15698</v>
      </c>
      <c r="TZP19" s="200" t="s">
        <v>15699</v>
      </c>
      <c r="TZQ19" s="200" t="s">
        <v>15700</v>
      </c>
      <c r="TZR19" s="200" t="s">
        <v>15701</v>
      </c>
      <c r="TZS19" s="200" t="s">
        <v>15702</v>
      </c>
      <c r="TZT19" s="200" t="s">
        <v>15703</v>
      </c>
      <c r="TZU19" s="200" t="s">
        <v>15704</v>
      </c>
      <c r="TZV19" s="200" t="s">
        <v>15705</v>
      </c>
      <c r="TZW19" s="200" t="s">
        <v>15706</v>
      </c>
      <c r="TZX19" s="200" t="s">
        <v>15707</v>
      </c>
      <c r="TZY19" s="200" t="s">
        <v>15708</v>
      </c>
      <c r="TZZ19" s="200" t="s">
        <v>15709</v>
      </c>
      <c r="UAA19" s="200" t="s">
        <v>15710</v>
      </c>
      <c r="UAB19" s="200" t="s">
        <v>15711</v>
      </c>
      <c r="UAC19" s="200" t="s">
        <v>15712</v>
      </c>
      <c r="UAD19" s="200" t="s">
        <v>15713</v>
      </c>
      <c r="UAE19" s="200" t="s">
        <v>15714</v>
      </c>
      <c r="UAF19" s="200" t="s">
        <v>15715</v>
      </c>
      <c r="UAG19" s="200" t="s">
        <v>15716</v>
      </c>
      <c r="UAH19" s="200" t="s">
        <v>15717</v>
      </c>
      <c r="UAI19" s="200" t="s">
        <v>15718</v>
      </c>
      <c r="UAJ19" s="200" t="s">
        <v>15719</v>
      </c>
      <c r="UAK19" s="200" t="s">
        <v>15720</v>
      </c>
      <c r="UAL19" s="200" t="s">
        <v>15721</v>
      </c>
      <c r="UAM19" s="200" t="s">
        <v>15722</v>
      </c>
      <c r="UAN19" s="200" t="s">
        <v>15723</v>
      </c>
      <c r="UAO19" s="200" t="s">
        <v>15724</v>
      </c>
      <c r="UAP19" s="200" t="s">
        <v>15725</v>
      </c>
      <c r="UAQ19" s="200" t="s">
        <v>15726</v>
      </c>
      <c r="UAR19" s="200" t="s">
        <v>15727</v>
      </c>
      <c r="UAS19" s="200" t="s">
        <v>15728</v>
      </c>
      <c r="UAT19" s="200" t="s">
        <v>15729</v>
      </c>
      <c r="UAU19" s="200" t="s">
        <v>15730</v>
      </c>
      <c r="UAV19" s="200" t="s">
        <v>15731</v>
      </c>
      <c r="UAW19" s="200" t="s">
        <v>15732</v>
      </c>
      <c r="UAX19" s="200" t="s">
        <v>15733</v>
      </c>
      <c r="UAY19" s="200" t="s">
        <v>15734</v>
      </c>
      <c r="UAZ19" s="200" t="s">
        <v>15735</v>
      </c>
      <c r="UBA19" s="200" t="s">
        <v>15736</v>
      </c>
      <c r="UBB19" s="200" t="s">
        <v>15737</v>
      </c>
      <c r="UBC19" s="200" t="s">
        <v>15738</v>
      </c>
      <c r="UBD19" s="200" t="s">
        <v>15739</v>
      </c>
      <c r="UBE19" s="200" t="s">
        <v>15740</v>
      </c>
      <c r="UBF19" s="200" t="s">
        <v>15741</v>
      </c>
      <c r="UBG19" s="200" t="s">
        <v>15742</v>
      </c>
      <c r="UBH19" s="200" t="s">
        <v>15743</v>
      </c>
      <c r="UBI19" s="200" t="s">
        <v>15744</v>
      </c>
      <c r="UBJ19" s="200" t="s">
        <v>15745</v>
      </c>
      <c r="UBK19" s="200" t="s">
        <v>15746</v>
      </c>
      <c r="UBL19" s="200" t="s">
        <v>15747</v>
      </c>
      <c r="UBM19" s="200" t="s">
        <v>15748</v>
      </c>
      <c r="UBN19" s="200" t="s">
        <v>15749</v>
      </c>
      <c r="UBO19" s="200" t="s">
        <v>15750</v>
      </c>
      <c r="UBP19" s="200" t="s">
        <v>15751</v>
      </c>
      <c r="UBQ19" s="200" t="s">
        <v>15752</v>
      </c>
      <c r="UBR19" s="200" t="s">
        <v>15753</v>
      </c>
      <c r="UBS19" s="200" t="s">
        <v>15754</v>
      </c>
      <c r="UBT19" s="200" t="s">
        <v>15755</v>
      </c>
      <c r="UBU19" s="200" t="s">
        <v>15756</v>
      </c>
      <c r="UBV19" s="200" t="s">
        <v>15757</v>
      </c>
      <c r="UBW19" s="200" t="s">
        <v>15758</v>
      </c>
      <c r="UBX19" s="200" t="s">
        <v>15759</v>
      </c>
      <c r="UBY19" s="200" t="s">
        <v>15760</v>
      </c>
      <c r="UBZ19" s="200" t="s">
        <v>15761</v>
      </c>
      <c r="UCA19" s="200" t="s">
        <v>15762</v>
      </c>
      <c r="UCB19" s="200" t="s">
        <v>15763</v>
      </c>
      <c r="UCC19" s="200" t="s">
        <v>15764</v>
      </c>
      <c r="UCD19" s="200" t="s">
        <v>15765</v>
      </c>
      <c r="UCE19" s="200" t="s">
        <v>15766</v>
      </c>
      <c r="UCF19" s="200" t="s">
        <v>15767</v>
      </c>
      <c r="UCG19" s="200" t="s">
        <v>15768</v>
      </c>
      <c r="UCH19" s="200" t="s">
        <v>15769</v>
      </c>
      <c r="UCI19" s="200" t="s">
        <v>15770</v>
      </c>
      <c r="UCJ19" s="200" t="s">
        <v>15771</v>
      </c>
      <c r="UCK19" s="200" t="s">
        <v>15772</v>
      </c>
      <c r="UCL19" s="200" t="s">
        <v>15773</v>
      </c>
      <c r="UCM19" s="200" t="s">
        <v>15774</v>
      </c>
      <c r="UCN19" s="200" t="s">
        <v>15775</v>
      </c>
      <c r="UCO19" s="200" t="s">
        <v>15776</v>
      </c>
      <c r="UCP19" s="200" t="s">
        <v>15777</v>
      </c>
      <c r="UCQ19" s="200" t="s">
        <v>15778</v>
      </c>
      <c r="UCR19" s="200" t="s">
        <v>15779</v>
      </c>
      <c r="UCS19" s="200" t="s">
        <v>15780</v>
      </c>
      <c r="UCT19" s="200" t="s">
        <v>15781</v>
      </c>
      <c r="UCU19" s="200" t="s">
        <v>15782</v>
      </c>
      <c r="UCV19" s="200" t="s">
        <v>15783</v>
      </c>
      <c r="UCW19" s="200" t="s">
        <v>15784</v>
      </c>
      <c r="UCX19" s="200" t="s">
        <v>15785</v>
      </c>
      <c r="UCY19" s="200" t="s">
        <v>15786</v>
      </c>
      <c r="UCZ19" s="200" t="s">
        <v>15787</v>
      </c>
      <c r="UDA19" s="200" t="s">
        <v>15788</v>
      </c>
      <c r="UDB19" s="200" t="s">
        <v>15789</v>
      </c>
      <c r="UDC19" s="200" t="s">
        <v>15790</v>
      </c>
      <c r="UDD19" s="200" t="s">
        <v>15791</v>
      </c>
      <c r="UDE19" s="200" t="s">
        <v>15792</v>
      </c>
      <c r="UDF19" s="200" t="s">
        <v>15793</v>
      </c>
      <c r="UDG19" s="200" t="s">
        <v>15794</v>
      </c>
      <c r="UDH19" s="200" t="s">
        <v>15795</v>
      </c>
      <c r="UDI19" s="200" t="s">
        <v>15796</v>
      </c>
      <c r="UDJ19" s="200" t="s">
        <v>15797</v>
      </c>
      <c r="UDK19" s="200" t="s">
        <v>15798</v>
      </c>
      <c r="UDL19" s="200" t="s">
        <v>15799</v>
      </c>
      <c r="UDM19" s="200" t="s">
        <v>15800</v>
      </c>
      <c r="UDN19" s="200" t="s">
        <v>15801</v>
      </c>
      <c r="UDO19" s="200" t="s">
        <v>15802</v>
      </c>
      <c r="UDP19" s="200" t="s">
        <v>15803</v>
      </c>
      <c r="UDQ19" s="200" t="s">
        <v>15804</v>
      </c>
      <c r="UDR19" s="200" t="s">
        <v>15805</v>
      </c>
      <c r="UDS19" s="200" t="s">
        <v>15806</v>
      </c>
      <c r="UDT19" s="200" t="s">
        <v>15807</v>
      </c>
      <c r="UDU19" s="200" t="s">
        <v>15808</v>
      </c>
      <c r="UDV19" s="200" t="s">
        <v>15809</v>
      </c>
      <c r="UDW19" s="200" t="s">
        <v>15810</v>
      </c>
      <c r="UDX19" s="200" t="s">
        <v>15811</v>
      </c>
      <c r="UDY19" s="200" t="s">
        <v>15812</v>
      </c>
      <c r="UDZ19" s="200" t="s">
        <v>15813</v>
      </c>
      <c r="UEA19" s="200" t="s">
        <v>15814</v>
      </c>
      <c r="UEB19" s="200" t="s">
        <v>15815</v>
      </c>
      <c r="UEC19" s="200" t="s">
        <v>15816</v>
      </c>
      <c r="UED19" s="200" t="s">
        <v>15817</v>
      </c>
      <c r="UEE19" s="200" t="s">
        <v>15818</v>
      </c>
      <c r="UEF19" s="200" t="s">
        <v>15819</v>
      </c>
      <c r="UEG19" s="200" t="s">
        <v>15820</v>
      </c>
      <c r="UEH19" s="200" t="s">
        <v>15821</v>
      </c>
      <c r="UEI19" s="200" t="s">
        <v>15822</v>
      </c>
      <c r="UEJ19" s="200" t="s">
        <v>15823</v>
      </c>
      <c r="UEK19" s="200" t="s">
        <v>15824</v>
      </c>
      <c r="UEL19" s="200" t="s">
        <v>15825</v>
      </c>
      <c r="UEM19" s="200" t="s">
        <v>15826</v>
      </c>
      <c r="UEN19" s="200" t="s">
        <v>15827</v>
      </c>
      <c r="UEO19" s="200" t="s">
        <v>15828</v>
      </c>
      <c r="UEP19" s="200" t="s">
        <v>15829</v>
      </c>
      <c r="UEQ19" s="200" t="s">
        <v>15830</v>
      </c>
      <c r="UER19" s="200" t="s">
        <v>15831</v>
      </c>
      <c r="UES19" s="200" t="s">
        <v>15832</v>
      </c>
      <c r="UET19" s="200" t="s">
        <v>15833</v>
      </c>
      <c r="UEU19" s="200" t="s">
        <v>15834</v>
      </c>
      <c r="UEV19" s="200" t="s">
        <v>15835</v>
      </c>
      <c r="UEW19" s="200" t="s">
        <v>15836</v>
      </c>
      <c r="UEX19" s="200" t="s">
        <v>15837</v>
      </c>
      <c r="UEY19" s="200" t="s">
        <v>15838</v>
      </c>
      <c r="UEZ19" s="200" t="s">
        <v>15839</v>
      </c>
      <c r="UFA19" s="200" t="s">
        <v>15840</v>
      </c>
      <c r="UFB19" s="200" t="s">
        <v>15841</v>
      </c>
      <c r="UFC19" s="200" t="s">
        <v>15842</v>
      </c>
      <c r="UFD19" s="200" t="s">
        <v>15843</v>
      </c>
      <c r="UFE19" s="200" t="s">
        <v>15844</v>
      </c>
      <c r="UFF19" s="200" t="s">
        <v>15845</v>
      </c>
      <c r="UFG19" s="200" t="s">
        <v>15846</v>
      </c>
      <c r="UFH19" s="200" t="s">
        <v>15847</v>
      </c>
      <c r="UFI19" s="200" t="s">
        <v>15848</v>
      </c>
      <c r="UFJ19" s="200" t="s">
        <v>15849</v>
      </c>
      <c r="UFK19" s="200" t="s">
        <v>15850</v>
      </c>
      <c r="UFL19" s="200" t="s">
        <v>15851</v>
      </c>
      <c r="UFM19" s="200" t="s">
        <v>15852</v>
      </c>
      <c r="UFN19" s="200" t="s">
        <v>15853</v>
      </c>
      <c r="UFO19" s="200" t="s">
        <v>15854</v>
      </c>
      <c r="UFP19" s="200" t="s">
        <v>15855</v>
      </c>
      <c r="UFQ19" s="200" t="s">
        <v>15856</v>
      </c>
      <c r="UFR19" s="200" t="s">
        <v>15857</v>
      </c>
      <c r="UFS19" s="200" t="s">
        <v>15858</v>
      </c>
      <c r="UFT19" s="200" t="s">
        <v>15859</v>
      </c>
      <c r="UFU19" s="200" t="s">
        <v>15860</v>
      </c>
      <c r="UFV19" s="200" t="s">
        <v>15861</v>
      </c>
      <c r="UFW19" s="200" t="s">
        <v>15862</v>
      </c>
      <c r="UFX19" s="200" t="s">
        <v>15863</v>
      </c>
      <c r="UFY19" s="200" t="s">
        <v>15864</v>
      </c>
      <c r="UFZ19" s="200" t="s">
        <v>15865</v>
      </c>
      <c r="UGA19" s="200" t="s">
        <v>15866</v>
      </c>
      <c r="UGB19" s="200" t="s">
        <v>15867</v>
      </c>
      <c r="UGC19" s="200" t="s">
        <v>15868</v>
      </c>
      <c r="UGD19" s="200" t="s">
        <v>15869</v>
      </c>
      <c r="UGE19" s="200" t="s">
        <v>15870</v>
      </c>
      <c r="UGF19" s="200" t="s">
        <v>15871</v>
      </c>
      <c r="UGG19" s="200" t="s">
        <v>15872</v>
      </c>
      <c r="UGH19" s="200" t="s">
        <v>15873</v>
      </c>
      <c r="UGI19" s="200" t="s">
        <v>15874</v>
      </c>
      <c r="UGJ19" s="200" t="s">
        <v>15875</v>
      </c>
      <c r="UGK19" s="200" t="s">
        <v>15876</v>
      </c>
      <c r="UGL19" s="200" t="s">
        <v>15877</v>
      </c>
      <c r="UGM19" s="200" t="s">
        <v>15878</v>
      </c>
      <c r="UGN19" s="200" t="s">
        <v>15879</v>
      </c>
      <c r="UGO19" s="200" t="s">
        <v>15880</v>
      </c>
      <c r="UGP19" s="200" t="s">
        <v>15881</v>
      </c>
      <c r="UGQ19" s="200" t="s">
        <v>15882</v>
      </c>
      <c r="UGR19" s="200" t="s">
        <v>15883</v>
      </c>
      <c r="UGS19" s="200" t="s">
        <v>15884</v>
      </c>
      <c r="UGT19" s="200" t="s">
        <v>15885</v>
      </c>
      <c r="UGU19" s="200" t="s">
        <v>15886</v>
      </c>
      <c r="UGV19" s="200" t="s">
        <v>15887</v>
      </c>
      <c r="UGW19" s="200" t="s">
        <v>15888</v>
      </c>
      <c r="UGX19" s="200" t="s">
        <v>15889</v>
      </c>
      <c r="UGY19" s="200" t="s">
        <v>15890</v>
      </c>
      <c r="UGZ19" s="200" t="s">
        <v>15891</v>
      </c>
      <c r="UHA19" s="200" t="s">
        <v>15892</v>
      </c>
      <c r="UHB19" s="200" t="s">
        <v>15893</v>
      </c>
      <c r="UHC19" s="200" t="s">
        <v>15894</v>
      </c>
      <c r="UHD19" s="200" t="s">
        <v>15895</v>
      </c>
      <c r="UHE19" s="200" t="s">
        <v>15896</v>
      </c>
      <c r="UHF19" s="200" t="s">
        <v>15897</v>
      </c>
      <c r="UHG19" s="200" t="s">
        <v>15898</v>
      </c>
      <c r="UHH19" s="200" t="s">
        <v>15899</v>
      </c>
      <c r="UHI19" s="200" t="s">
        <v>15900</v>
      </c>
      <c r="UHJ19" s="200" t="s">
        <v>15901</v>
      </c>
      <c r="UHK19" s="200" t="s">
        <v>15902</v>
      </c>
      <c r="UHL19" s="200" t="s">
        <v>15903</v>
      </c>
      <c r="UHM19" s="200" t="s">
        <v>15904</v>
      </c>
      <c r="UHN19" s="200" t="s">
        <v>15905</v>
      </c>
      <c r="UHO19" s="200" t="s">
        <v>15906</v>
      </c>
      <c r="UHP19" s="200" t="s">
        <v>15907</v>
      </c>
      <c r="UHQ19" s="200" t="s">
        <v>15908</v>
      </c>
      <c r="UHR19" s="200" t="s">
        <v>15909</v>
      </c>
      <c r="UHS19" s="200" t="s">
        <v>15910</v>
      </c>
      <c r="UHT19" s="200" t="s">
        <v>15911</v>
      </c>
      <c r="UHU19" s="200" t="s">
        <v>15912</v>
      </c>
      <c r="UHV19" s="200" t="s">
        <v>15913</v>
      </c>
      <c r="UHW19" s="200" t="s">
        <v>15914</v>
      </c>
      <c r="UHX19" s="200" t="s">
        <v>15915</v>
      </c>
      <c r="UHY19" s="200" t="s">
        <v>15916</v>
      </c>
      <c r="UHZ19" s="200" t="s">
        <v>15917</v>
      </c>
      <c r="UIA19" s="200" t="s">
        <v>15918</v>
      </c>
      <c r="UIB19" s="200" t="s">
        <v>15919</v>
      </c>
      <c r="UIC19" s="200" t="s">
        <v>15920</v>
      </c>
      <c r="UID19" s="200" t="s">
        <v>15921</v>
      </c>
      <c r="UIE19" s="200" t="s">
        <v>15922</v>
      </c>
      <c r="UIF19" s="200" t="s">
        <v>15923</v>
      </c>
      <c r="UIG19" s="200" t="s">
        <v>15924</v>
      </c>
      <c r="UIH19" s="200" t="s">
        <v>15925</v>
      </c>
      <c r="UII19" s="200" t="s">
        <v>15926</v>
      </c>
      <c r="UIJ19" s="200" t="s">
        <v>15927</v>
      </c>
      <c r="UIK19" s="200" t="s">
        <v>15928</v>
      </c>
      <c r="UIL19" s="200" t="s">
        <v>15929</v>
      </c>
      <c r="UIM19" s="200" t="s">
        <v>15930</v>
      </c>
      <c r="UIN19" s="200" t="s">
        <v>15931</v>
      </c>
      <c r="UIO19" s="200" t="s">
        <v>15932</v>
      </c>
      <c r="UIP19" s="200" t="s">
        <v>15933</v>
      </c>
      <c r="UIQ19" s="200" t="s">
        <v>15934</v>
      </c>
      <c r="UIR19" s="200" t="s">
        <v>15935</v>
      </c>
      <c r="UIS19" s="200" t="s">
        <v>15936</v>
      </c>
      <c r="UIT19" s="200" t="s">
        <v>15937</v>
      </c>
      <c r="UIU19" s="200" t="s">
        <v>15938</v>
      </c>
      <c r="UIV19" s="200" t="s">
        <v>15939</v>
      </c>
      <c r="UIW19" s="200" t="s">
        <v>15940</v>
      </c>
      <c r="UIX19" s="200" t="s">
        <v>15941</v>
      </c>
      <c r="UIY19" s="200" t="s">
        <v>15942</v>
      </c>
      <c r="UIZ19" s="200" t="s">
        <v>15943</v>
      </c>
      <c r="UJA19" s="200" t="s">
        <v>15944</v>
      </c>
      <c r="UJB19" s="200" t="s">
        <v>15945</v>
      </c>
      <c r="UJC19" s="200" t="s">
        <v>15946</v>
      </c>
      <c r="UJD19" s="200" t="s">
        <v>15947</v>
      </c>
      <c r="UJE19" s="200" t="s">
        <v>15948</v>
      </c>
      <c r="UJF19" s="200" t="s">
        <v>15949</v>
      </c>
      <c r="UJG19" s="200" t="s">
        <v>15950</v>
      </c>
      <c r="UJH19" s="200" t="s">
        <v>15951</v>
      </c>
      <c r="UJI19" s="200" t="s">
        <v>15952</v>
      </c>
      <c r="UJJ19" s="200" t="s">
        <v>15953</v>
      </c>
      <c r="UJK19" s="200" t="s">
        <v>15954</v>
      </c>
      <c r="UJL19" s="200" t="s">
        <v>15955</v>
      </c>
      <c r="UJM19" s="200" t="s">
        <v>15956</v>
      </c>
      <c r="UJN19" s="200" t="s">
        <v>15957</v>
      </c>
      <c r="UJO19" s="200" t="s">
        <v>15958</v>
      </c>
      <c r="UJP19" s="200" t="s">
        <v>15959</v>
      </c>
      <c r="UJQ19" s="200" t="s">
        <v>15960</v>
      </c>
      <c r="UJR19" s="200" t="s">
        <v>15961</v>
      </c>
      <c r="UJS19" s="200" t="s">
        <v>15962</v>
      </c>
      <c r="UJT19" s="200" t="s">
        <v>15963</v>
      </c>
      <c r="UJU19" s="200" t="s">
        <v>15964</v>
      </c>
      <c r="UJV19" s="200" t="s">
        <v>15965</v>
      </c>
      <c r="UJW19" s="200" t="s">
        <v>15966</v>
      </c>
      <c r="UJX19" s="200" t="s">
        <v>15967</v>
      </c>
      <c r="UJY19" s="200" t="s">
        <v>15968</v>
      </c>
      <c r="UJZ19" s="200" t="s">
        <v>15969</v>
      </c>
      <c r="UKA19" s="200" t="s">
        <v>15970</v>
      </c>
      <c r="UKB19" s="200" t="s">
        <v>15971</v>
      </c>
      <c r="UKC19" s="200" t="s">
        <v>15972</v>
      </c>
      <c r="UKD19" s="200" t="s">
        <v>15973</v>
      </c>
      <c r="UKE19" s="200" t="s">
        <v>15974</v>
      </c>
      <c r="UKF19" s="200" t="s">
        <v>15975</v>
      </c>
      <c r="UKG19" s="200" t="s">
        <v>15976</v>
      </c>
      <c r="UKH19" s="200" t="s">
        <v>15977</v>
      </c>
      <c r="UKI19" s="200" t="s">
        <v>15978</v>
      </c>
      <c r="UKJ19" s="200" t="s">
        <v>15979</v>
      </c>
      <c r="UKK19" s="200" t="s">
        <v>15980</v>
      </c>
      <c r="UKL19" s="200" t="s">
        <v>15981</v>
      </c>
      <c r="UKM19" s="200" t="s">
        <v>15982</v>
      </c>
      <c r="UKN19" s="200" t="s">
        <v>15983</v>
      </c>
      <c r="UKO19" s="200" t="s">
        <v>15984</v>
      </c>
      <c r="UKP19" s="200" t="s">
        <v>15985</v>
      </c>
      <c r="UKQ19" s="200" t="s">
        <v>15986</v>
      </c>
      <c r="UKR19" s="200" t="s">
        <v>15987</v>
      </c>
      <c r="UKS19" s="200" t="s">
        <v>15988</v>
      </c>
      <c r="UKT19" s="200" t="s">
        <v>15989</v>
      </c>
      <c r="UKU19" s="200" t="s">
        <v>15990</v>
      </c>
      <c r="UKV19" s="200" t="s">
        <v>15991</v>
      </c>
      <c r="UKW19" s="200" t="s">
        <v>15992</v>
      </c>
      <c r="UKX19" s="200" t="s">
        <v>15993</v>
      </c>
      <c r="UKY19" s="200" t="s">
        <v>15994</v>
      </c>
      <c r="UKZ19" s="200" t="s">
        <v>15995</v>
      </c>
      <c r="ULA19" s="200" t="s">
        <v>15996</v>
      </c>
      <c r="ULB19" s="200" t="s">
        <v>15997</v>
      </c>
      <c r="ULC19" s="200" t="s">
        <v>15998</v>
      </c>
      <c r="ULD19" s="200" t="s">
        <v>15999</v>
      </c>
      <c r="ULE19" s="200" t="s">
        <v>16000</v>
      </c>
      <c r="ULF19" s="200" t="s">
        <v>16001</v>
      </c>
      <c r="ULG19" s="200" t="s">
        <v>16002</v>
      </c>
      <c r="ULH19" s="200" t="s">
        <v>16003</v>
      </c>
      <c r="ULI19" s="200" t="s">
        <v>16004</v>
      </c>
      <c r="ULJ19" s="200" t="s">
        <v>16005</v>
      </c>
      <c r="ULK19" s="200" t="s">
        <v>16006</v>
      </c>
      <c r="ULL19" s="200" t="s">
        <v>16007</v>
      </c>
      <c r="ULM19" s="200" t="s">
        <v>16008</v>
      </c>
      <c r="ULN19" s="200" t="s">
        <v>16009</v>
      </c>
      <c r="ULO19" s="200" t="s">
        <v>16010</v>
      </c>
      <c r="ULP19" s="200" t="s">
        <v>16011</v>
      </c>
      <c r="ULQ19" s="200" t="s">
        <v>16012</v>
      </c>
      <c r="ULR19" s="200" t="s">
        <v>16013</v>
      </c>
      <c r="ULS19" s="200" t="s">
        <v>16014</v>
      </c>
      <c r="ULT19" s="200" t="s">
        <v>16015</v>
      </c>
      <c r="ULU19" s="200" t="s">
        <v>16016</v>
      </c>
      <c r="ULV19" s="200" t="s">
        <v>16017</v>
      </c>
      <c r="ULW19" s="200" t="s">
        <v>16018</v>
      </c>
      <c r="ULX19" s="200" t="s">
        <v>16019</v>
      </c>
      <c r="ULY19" s="200" t="s">
        <v>16020</v>
      </c>
      <c r="ULZ19" s="200" t="s">
        <v>16021</v>
      </c>
      <c r="UMA19" s="200" t="s">
        <v>16022</v>
      </c>
      <c r="UMB19" s="200" t="s">
        <v>16023</v>
      </c>
      <c r="UMC19" s="200" t="s">
        <v>16024</v>
      </c>
      <c r="UMD19" s="200" t="s">
        <v>16025</v>
      </c>
      <c r="UME19" s="200" t="s">
        <v>16026</v>
      </c>
      <c r="UMF19" s="200" t="s">
        <v>16027</v>
      </c>
      <c r="UMG19" s="200" t="s">
        <v>16028</v>
      </c>
      <c r="UMH19" s="200" t="s">
        <v>16029</v>
      </c>
      <c r="UMI19" s="200" t="s">
        <v>16030</v>
      </c>
      <c r="UMJ19" s="200" t="s">
        <v>16031</v>
      </c>
      <c r="UMK19" s="200" t="s">
        <v>16032</v>
      </c>
      <c r="UML19" s="200" t="s">
        <v>16033</v>
      </c>
      <c r="UMM19" s="200" t="s">
        <v>16034</v>
      </c>
      <c r="UMN19" s="200" t="s">
        <v>16035</v>
      </c>
      <c r="UMO19" s="200" t="s">
        <v>16036</v>
      </c>
      <c r="UMP19" s="200" t="s">
        <v>16037</v>
      </c>
      <c r="UMQ19" s="200" t="s">
        <v>16038</v>
      </c>
      <c r="UMR19" s="200" t="s">
        <v>16039</v>
      </c>
      <c r="UMS19" s="200" t="s">
        <v>16040</v>
      </c>
      <c r="UMT19" s="200" t="s">
        <v>16041</v>
      </c>
      <c r="UMU19" s="200" t="s">
        <v>16042</v>
      </c>
      <c r="UMV19" s="200" t="s">
        <v>16043</v>
      </c>
      <c r="UMW19" s="200" t="s">
        <v>16044</v>
      </c>
      <c r="UMX19" s="200" t="s">
        <v>16045</v>
      </c>
      <c r="UMY19" s="200" t="s">
        <v>16046</v>
      </c>
      <c r="UMZ19" s="200" t="s">
        <v>16047</v>
      </c>
      <c r="UNA19" s="200" t="s">
        <v>16048</v>
      </c>
      <c r="UNB19" s="200" t="s">
        <v>16049</v>
      </c>
      <c r="UNC19" s="200" t="s">
        <v>16050</v>
      </c>
      <c r="UND19" s="200" t="s">
        <v>16051</v>
      </c>
      <c r="UNE19" s="200" t="s">
        <v>16052</v>
      </c>
      <c r="UNF19" s="200" t="s">
        <v>16053</v>
      </c>
      <c r="UNG19" s="200" t="s">
        <v>16054</v>
      </c>
      <c r="UNH19" s="200" t="s">
        <v>16055</v>
      </c>
      <c r="UNI19" s="200" t="s">
        <v>16056</v>
      </c>
      <c r="UNJ19" s="200" t="s">
        <v>16057</v>
      </c>
      <c r="UNK19" s="200" t="s">
        <v>16058</v>
      </c>
      <c r="UNL19" s="200" t="s">
        <v>16059</v>
      </c>
      <c r="UNM19" s="200" t="s">
        <v>16060</v>
      </c>
      <c r="UNN19" s="200" t="s">
        <v>16061</v>
      </c>
      <c r="UNO19" s="200" t="s">
        <v>16062</v>
      </c>
      <c r="UNP19" s="200" t="s">
        <v>16063</v>
      </c>
      <c r="UNQ19" s="200" t="s">
        <v>16064</v>
      </c>
      <c r="UNR19" s="200" t="s">
        <v>16065</v>
      </c>
      <c r="UNS19" s="200" t="s">
        <v>16066</v>
      </c>
      <c r="UNT19" s="200" t="s">
        <v>16067</v>
      </c>
      <c r="UNU19" s="200" t="s">
        <v>16068</v>
      </c>
      <c r="UNV19" s="200" t="s">
        <v>16069</v>
      </c>
      <c r="UNW19" s="200" t="s">
        <v>16070</v>
      </c>
      <c r="UNX19" s="200" t="s">
        <v>16071</v>
      </c>
      <c r="UNY19" s="200" t="s">
        <v>16072</v>
      </c>
      <c r="UNZ19" s="200" t="s">
        <v>16073</v>
      </c>
      <c r="UOA19" s="200" t="s">
        <v>16074</v>
      </c>
      <c r="UOB19" s="200" t="s">
        <v>16075</v>
      </c>
      <c r="UOC19" s="200" t="s">
        <v>16076</v>
      </c>
      <c r="UOD19" s="200" t="s">
        <v>16077</v>
      </c>
      <c r="UOE19" s="200" t="s">
        <v>16078</v>
      </c>
      <c r="UOF19" s="200" t="s">
        <v>16079</v>
      </c>
      <c r="UOG19" s="200" t="s">
        <v>16080</v>
      </c>
      <c r="UOH19" s="200" t="s">
        <v>16081</v>
      </c>
      <c r="UOI19" s="200" t="s">
        <v>16082</v>
      </c>
      <c r="UOJ19" s="200" t="s">
        <v>16083</v>
      </c>
      <c r="UOK19" s="200" t="s">
        <v>16084</v>
      </c>
      <c r="UOL19" s="200" t="s">
        <v>16085</v>
      </c>
      <c r="UOM19" s="200" t="s">
        <v>16086</v>
      </c>
      <c r="UON19" s="200" t="s">
        <v>16087</v>
      </c>
      <c r="UOO19" s="200" t="s">
        <v>16088</v>
      </c>
      <c r="UOP19" s="200" t="s">
        <v>16089</v>
      </c>
      <c r="UOQ19" s="200" t="s">
        <v>16090</v>
      </c>
      <c r="UOR19" s="200" t="s">
        <v>16091</v>
      </c>
      <c r="UOS19" s="200" t="s">
        <v>16092</v>
      </c>
      <c r="UOT19" s="200" t="s">
        <v>16093</v>
      </c>
      <c r="UOU19" s="200" t="s">
        <v>16094</v>
      </c>
      <c r="UOV19" s="200" t="s">
        <v>16095</v>
      </c>
      <c r="UOW19" s="200" t="s">
        <v>16096</v>
      </c>
      <c r="UOX19" s="200" t="s">
        <v>16097</v>
      </c>
      <c r="UOY19" s="200" t="s">
        <v>16098</v>
      </c>
      <c r="UOZ19" s="200" t="s">
        <v>16099</v>
      </c>
      <c r="UPA19" s="200" t="s">
        <v>16100</v>
      </c>
      <c r="UPB19" s="200" t="s">
        <v>16101</v>
      </c>
      <c r="UPC19" s="200" t="s">
        <v>16102</v>
      </c>
      <c r="UPD19" s="200" t="s">
        <v>16103</v>
      </c>
      <c r="UPE19" s="200" t="s">
        <v>16104</v>
      </c>
      <c r="UPF19" s="200" t="s">
        <v>16105</v>
      </c>
      <c r="UPG19" s="200" t="s">
        <v>16106</v>
      </c>
      <c r="UPH19" s="200" t="s">
        <v>16107</v>
      </c>
      <c r="UPI19" s="200" t="s">
        <v>16108</v>
      </c>
      <c r="UPJ19" s="200" t="s">
        <v>16109</v>
      </c>
      <c r="UPK19" s="200" t="s">
        <v>16110</v>
      </c>
      <c r="UPL19" s="200" t="s">
        <v>16111</v>
      </c>
      <c r="UPM19" s="200" t="s">
        <v>16112</v>
      </c>
      <c r="UPN19" s="200" t="s">
        <v>16113</v>
      </c>
      <c r="UPO19" s="200" t="s">
        <v>16114</v>
      </c>
      <c r="UPP19" s="200" t="s">
        <v>16115</v>
      </c>
      <c r="UPQ19" s="200" t="s">
        <v>16116</v>
      </c>
      <c r="UPR19" s="200" t="s">
        <v>16117</v>
      </c>
      <c r="UPS19" s="200" t="s">
        <v>16118</v>
      </c>
      <c r="UPT19" s="200" t="s">
        <v>16119</v>
      </c>
      <c r="UPU19" s="200" t="s">
        <v>16120</v>
      </c>
      <c r="UPV19" s="200" t="s">
        <v>16121</v>
      </c>
      <c r="UPW19" s="200" t="s">
        <v>16122</v>
      </c>
      <c r="UPX19" s="200" t="s">
        <v>16123</v>
      </c>
      <c r="UPY19" s="200" t="s">
        <v>16124</v>
      </c>
      <c r="UPZ19" s="200" t="s">
        <v>16125</v>
      </c>
      <c r="UQA19" s="200" t="s">
        <v>16126</v>
      </c>
      <c r="UQB19" s="200" t="s">
        <v>16127</v>
      </c>
      <c r="UQC19" s="200" t="s">
        <v>16128</v>
      </c>
      <c r="UQD19" s="200" t="s">
        <v>16129</v>
      </c>
      <c r="UQE19" s="200" t="s">
        <v>16130</v>
      </c>
      <c r="UQF19" s="200" t="s">
        <v>16131</v>
      </c>
      <c r="UQG19" s="200" t="s">
        <v>16132</v>
      </c>
      <c r="UQH19" s="200" t="s">
        <v>16133</v>
      </c>
      <c r="UQI19" s="200" t="s">
        <v>16134</v>
      </c>
      <c r="UQJ19" s="200" t="s">
        <v>16135</v>
      </c>
      <c r="UQK19" s="200" t="s">
        <v>16136</v>
      </c>
      <c r="UQL19" s="200" t="s">
        <v>16137</v>
      </c>
      <c r="UQM19" s="200" t="s">
        <v>16138</v>
      </c>
      <c r="UQN19" s="200" t="s">
        <v>16139</v>
      </c>
      <c r="UQO19" s="200" t="s">
        <v>16140</v>
      </c>
      <c r="UQP19" s="200" t="s">
        <v>16141</v>
      </c>
      <c r="UQQ19" s="200" t="s">
        <v>16142</v>
      </c>
      <c r="UQR19" s="200" t="s">
        <v>16143</v>
      </c>
      <c r="UQS19" s="200" t="s">
        <v>16144</v>
      </c>
      <c r="UQT19" s="200" t="s">
        <v>16145</v>
      </c>
      <c r="UQU19" s="200" t="s">
        <v>16146</v>
      </c>
      <c r="UQV19" s="200" t="s">
        <v>16147</v>
      </c>
      <c r="UQW19" s="200" t="s">
        <v>16148</v>
      </c>
      <c r="UQX19" s="200" t="s">
        <v>16149</v>
      </c>
      <c r="UQY19" s="200" t="s">
        <v>16150</v>
      </c>
      <c r="UQZ19" s="200" t="s">
        <v>16151</v>
      </c>
      <c r="URA19" s="200" t="s">
        <v>16152</v>
      </c>
      <c r="URB19" s="200" t="s">
        <v>16153</v>
      </c>
      <c r="URC19" s="200" t="s">
        <v>16154</v>
      </c>
      <c r="URD19" s="200" t="s">
        <v>16155</v>
      </c>
      <c r="URE19" s="200" t="s">
        <v>16156</v>
      </c>
      <c r="URF19" s="200" t="s">
        <v>16157</v>
      </c>
      <c r="URG19" s="200" t="s">
        <v>16158</v>
      </c>
      <c r="URH19" s="200" t="s">
        <v>16159</v>
      </c>
      <c r="URI19" s="200" t="s">
        <v>16160</v>
      </c>
      <c r="URJ19" s="200" t="s">
        <v>16161</v>
      </c>
      <c r="URK19" s="200" t="s">
        <v>16162</v>
      </c>
      <c r="URL19" s="200" t="s">
        <v>16163</v>
      </c>
      <c r="URM19" s="200" t="s">
        <v>16164</v>
      </c>
      <c r="URN19" s="200" t="s">
        <v>16165</v>
      </c>
      <c r="URO19" s="200" t="s">
        <v>16166</v>
      </c>
      <c r="URP19" s="200" t="s">
        <v>16167</v>
      </c>
      <c r="URQ19" s="200" t="s">
        <v>16168</v>
      </c>
      <c r="URR19" s="200" t="s">
        <v>16169</v>
      </c>
      <c r="URS19" s="200" t="s">
        <v>16170</v>
      </c>
      <c r="URT19" s="200" t="s">
        <v>16171</v>
      </c>
      <c r="URU19" s="200" t="s">
        <v>16172</v>
      </c>
      <c r="URV19" s="200" t="s">
        <v>16173</v>
      </c>
      <c r="URW19" s="200" t="s">
        <v>16174</v>
      </c>
      <c r="URX19" s="200" t="s">
        <v>16175</v>
      </c>
      <c r="URY19" s="200" t="s">
        <v>16176</v>
      </c>
      <c r="URZ19" s="200" t="s">
        <v>16177</v>
      </c>
      <c r="USA19" s="200" t="s">
        <v>16178</v>
      </c>
      <c r="USB19" s="200" t="s">
        <v>16179</v>
      </c>
      <c r="USC19" s="200" t="s">
        <v>16180</v>
      </c>
      <c r="USD19" s="200" t="s">
        <v>16181</v>
      </c>
      <c r="USE19" s="200" t="s">
        <v>16182</v>
      </c>
      <c r="USF19" s="200" t="s">
        <v>16183</v>
      </c>
      <c r="USG19" s="200" t="s">
        <v>16184</v>
      </c>
      <c r="USH19" s="200" t="s">
        <v>16185</v>
      </c>
      <c r="USI19" s="200" t="s">
        <v>16186</v>
      </c>
      <c r="USJ19" s="200" t="s">
        <v>16187</v>
      </c>
      <c r="USK19" s="200" t="s">
        <v>16188</v>
      </c>
      <c r="USL19" s="200" t="s">
        <v>16189</v>
      </c>
      <c r="USM19" s="200" t="s">
        <v>16190</v>
      </c>
      <c r="USN19" s="200" t="s">
        <v>16191</v>
      </c>
      <c r="USO19" s="200" t="s">
        <v>16192</v>
      </c>
      <c r="USP19" s="200" t="s">
        <v>16193</v>
      </c>
      <c r="USQ19" s="200" t="s">
        <v>16194</v>
      </c>
      <c r="USR19" s="200" t="s">
        <v>16195</v>
      </c>
      <c r="USS19" s="200" t="s">
        <v>16196</v>
      </c>
      <c r="UST19" s="200" t="s">
        <v>16197</v>
      </c>
      <c r="USU19" s="200" t="s">
        <v>16198</v>
      </c>
      <c r="USV19" s="200" t="s">
        <v>16199</v>
      </c>
      <c r="USW19" s="200" t="s">
        <v>16200</v>
      </c>
      <c r="USX19" s="200" t="s">
        <v>16201</v>
      </c>
      <c r="USY19" s="200" t="s">
        <v>16202</v>
      </c>
      <c r="USZ19" s="200" t="s">
        <v>16203</v>
      </c>
      <c r="UTA19" s="200" t="s">
        <v>16204</v>
      </c>
      <c r="UTB19" s="200" t="s">
        <v>16205</v>
      </c>
      <c r="UTC19" s="200" t="s">
        <v>16206</v>
      </c>
      <c r="UTD19" s="200" t="s">
        <v>16207</v>
      </c>
      <c r="UTE19" s="200" t="s">
        <v>16208</v>
      </c>
      <c r="UTF19" s="200" t="s">
        <v>16209</v>
      </c>
      <c r="UTG19" s="200" t="s">
        <v>16210</v>
      </c>
      <c r="UTH19" s="200" t="s">
        <v>16211</v>
      </c>
      <c r="UTI19" s="200" t="s">
        <v>16212</v>
      </c>
      <c r="UTJ19" s="200" t="s">
        <v>16213</v>
      </c>
      <c r="UTK19" s="200" t="s">
        <v>16214</v>
      </c>
      <c r="UTL19" s="200" t="s">
        <v>16215</v>
      </c>
      <c r="UTM19" s="200" t="s">
        <v>16216</v>
      </c>
      <c r="UTN19" s="200" t="s">
        <v>16217</v>
      </c>
      <c r="UTO19" s="200" t="s">
        <v>16218</v>
      </c>
      <c r="UTP19" s="200" t="s">
        <v>16219</v>
      </c>
      <c r="UTQ19" s="200" t="s">
        <v>16220</v>
      </c>
      <c r="UTR19" s="200" t="s">
        <v>16221</v>
      </c>
      <c r="UTS19" s="200" t="s">
        <v>16222</v>
      </c>
      <c r="UTT19" s="200" t="s">
        <v>16223</v>
      </c>
      <c r="UTU19" s="200" t="s">
        <v>16224</v>
      </c>
      <c r="UTV19" s="200" t="s">
        <v>16225</v>
      </c>
      <c r="UTW19" s="200" t="s">
        <v>16226</v>
      </c>
      <c r="UTX19" s="200" t="s">
        <v>16227</v>
      </c>
      <c r="UTY19" s="200" t="s">
        <v>16228</v>
      </c>
      <c r="UTZ19" s="200" t="s">
        <v>16229</v>
      </c>
      <c r="UUA19" s="200" t="s">
        <v>16230</v>
      </c>
      <c r="UUB19" s="200" t="s">
        <v>16231</v>
      </c>
      <c r="UUC19" s="200" t="s">
        <v>16232</v>
      </c>
      <c r="UUD19" s="200" t="s">
        <v>16233</v>
      </c>
      <c r="UUE19" s="200" t="s">
        <v>16234</v>
      </c>
      <c r="UUF19" s="200" t="s">
        <v>16235</v>
      </c>
      <c r="UUG19" s="200" t="s">
        <v>16236</v>
      </c>
      <c r="UUH19" s="200" t="s">
        <v>16237</v>
      </c>
      <c r="UUI19" s="200" t="s">
        <v>16238</v>
      </c>
      <c r="UUJ19" s="200" t="s">
        <v>16239</v>
      </c>
      <c r="UUK19" s="200" t="s">
        <v>16240</v>
      </c>
      <c r="UUL19" s="200" t="s">
        <v>16241</v>
      </c>
      <c r="UUM19" s="200" t="s">
        <v>16242</v>
      </c>
      <c r="UUN19" s="200" t="s">
        <v>16243</v>
      </c>
      <c r="UUO19" s="200" t="s">
        <v>16244</v>
      </c>
      <c r="UUP19" s="200" t="s">
        <v>16245</v>
      </c>
      <c r="UUQ19" s="200" t="s">
        <v>16246</v>
      </c>
      <c r="UUR19" s="200" t="s">
        <v>16247</v>
      </c>
      <c r="UUS19" s="200" t="s">
        <v>16248</v>
      </c>
      <c r="UUT19" s="200" t="s">
        <v>16249</v>
      </c>
      <c r="UUU19" s="200" t="s">
        <v>16250</v>
      </c>
      <c r="UUV19" s="200" t="s">
        <v>16251</v>
      </c>
      <c r="UUW19" s="200" t="s">
        <v>16252</v>
      </c>
      <c r="UUX19" s="200" t="s">
        <v>16253</v>
      </c>
      <c r="UUY19" s="200" t="s">
        <v>16254</v>
      </c>
      <c r="UUZ19" s="200" t="s">
        <v>16255</v>
      </c>
      <c r="UVA19" s="200" t="s">
        <v>16256</v>
      </c>
      <c r="UVB19" s="200" t="s">
        <v>16257</v>
      </c>
      <c r="UVC19" s="200" t="s">
        <v>16258</v>
      </c>
      <c r="UVD19" s="200" t="s">
        <v>16259</v>
      </c>
      <c r="UVE19" s="200" t="s">
        <v>16260</v>
      </c>
      <c r="UVF19" s="200" t="s">
        <v>16261</v>
      </c>
      <c r="UVG19" s="200" t="s">
        <v>16262</v>
      </c>
      <c r="UVH19" s="200" t="s">
        <v>16263</v>
      </c>
      <c r="UVI19" s="200" t="s">
        <v>16264</v>
      </c>
      <c r="UVJ19" s="200" t="s">
        <v>16265</v>
      </c>
      <c r="UVK19" s="200" t="s">
        <v>16266</v>
      </c>
      <c r="UVL19" s="200" t="s">
        <v>16267</v>
      </c>
      <c r="UVM19" s="200" t="s">
        <v>16268</v>
      </c>
      <c r="UVN19" s="200" t="s">
        <v>16269</v>
      </c>
      <c r="UVO19" s="200" t="s">
        <v>16270</v>
      </c>
      <c r="UVP19" s="200" t="s">
        <v>16271</v>
      </c>
      <c r="UVQ19" s="200" t="s">
        <v>16272</v>
      </c>
      <c r="UVR19" s="200" t="s">
        <v>16273</v>
      </c>
      <c r="UVS19" s="200" t="s">
        <v>16274</v>
      </c>
      <c r="UVT19" s="200" t="s">
        <v>16275</v>
      </c>
      <c r="UVU19" s="200" t="s">
        <v>16276</v>
      </c>
      <c r="UVV19" s="200" t="s">
        <v>16277</v>
      </c>
      <c r="UVW19" s="200" t="s">
        <v>16278</v>
      </c>
      <c r="UVX19" s="200" t="s">
        <v>16279</v>
      </c>
      <c r="UVY19" s="200" t="s">
        <v>16280</v>
      </c>
      <c r="UVZ19" s="200" t="s">
        <v>16281</v>
      </c>
      <c r="UWA19" s="200" t="s">
        <v>16282</v>
      </c>
      <c r="UWB19" s="200" t="s">
        <v>16283</v>
      </c>
      <c r="UWC19" s="200" t="s">
        <v>16284</v>
      </c>
      <c r="UWD19" s="200" t="s">
        <v>16285</v>
      </c>
      <c r="UWE19" s="200" t="s">
        <v>16286</v>
      </c>
      <c r="UWF19" s="200" t="s">
        <v>16287</v>
      </c>
      <c r="UWG19" s="200" t="s">
        <v>16288</v>
      </c>
      <c r="UWH19" s="200" t="s">
        <v>16289</v>
      </c>
      <c r="UWI19" s="200" t="s">
        <v>16290</v>
      </c>
      <c r="UWJ19" s="200" t="s">
        <v>16291</v>
      </c>
      <c r="UWK19" s="200" t="s">
        <v>16292</v>
      </c>
      <c r="UWL19" s="200" t="s">
        <v>16293</v>
      </c>
      <c r="UWM19" s="200" t="s">
        <v>16294</v>
      </c>
      <c r="UWN19" s="200" t="s">
        <v>16295</v>
      </c>
      <c r="UWO19" s="200" t="s">
        <v>16296</v>
      </c>
      <c r="UWP19" s="200" t="s">
        <v>16297</v>
      </c>
      <c r="UWQ19" s="200" t="s">
        <v>16298</v>
      </c>
      <c r="UWR19" s="200" t="s">
        <v>16299</v>
      </c>
      <c r="UWS19" s="200" t="s">
        <v>16300</v>
      </c>
      <c r="UWT19" s="200" t="s">
        <v>16301</v>
      </c>
      <c r="UWU19" s="200" t="s">
        <v>16302</v>
      </c>
      <c r="UWV19" s="200" t="s">
        <v>16303</v>
      </c>
      <c r="UWW19" s="200" t="s">
        <v>16304</v>
      </c>
      <c r="UWX19" s="200" t="s">
        <v>16305</v>
      </c>
      <c r="UWY19" s="200" t="s">
        <v>16306</v>
      </c>
      <c r="UWZ19" s="200" t="s">
        <v>16307</v>
      </c>
      <c r="UXA19" s="200" t="s">
        <v>16308</v>
      </c>
      <c r="UXB19" s="200" t="s">
        <v>16309</v>
      </c>
      <c r="UXC19" s="200" t="s">
        <v>16310</v>
      </c>
      <c r="UXD19" s="200" t="s">
        <v>16311</v>
      </c>
      <c r="UXE19" s="200" t="s">
        <v>16312</v>
      </c>
      <c r="UXF19" s="200" t="s">
        <v>16313</v>
      </c>
      <c r="UXG19" s="200" t="s">
        <v>16314</v>
      </c>
      <c r="UXH19" s="200" t="s">
        <v>16315</v>
      </c>
      <c r="UXI19" s="200" t="s">
        <v>16316</v>
      </c>
      <c r="UXJ19" s="200" t="s">
        <v>16317</v>
      </c>
      <c r="UXK19" s="200" t="s">
        <v>16318</v>
      </c>
      <c r="UXL19" s="200" t="s">
        <v>16319</v>
      </c>
      <c r="UXM19" s="200" t="s">
        <v>16320</v>
      </c>
      <c r="UXN19" s="200" t="s">
        <v>16321</v>
      </c>
      <c r="UXO19" s="200" t="s">
        <v>16322</v>
      </c>
      <c r="UXP19" s="200" t="s">
        <v>16323</v>
      </c>
      <c r="UXQ19" s="200" t="s">
        <v>16324</v>
      </c>
      <c r="UXR19" s="200" t="s">
        <v>16325</v>
      </c>
      <c r="UXS19" s="200" t="s">
        <v>16326</v>
      </c>
      <c r="UXT19" s="200" t="s">
        <v>16327</v>
      </c>
      <c r="UXU19" s="200" t="s">
        <v>16328</v>
      </c>
      <c r="UXV19" s="200" t="s">
        <v>16329</v>
      </c>
      <c r="UXW19" s="200" t="s">
        <v>16330</v>
      </c>
      <c r="UXX19" s="200" t="s">
        <v>16331</v>
      </c>
      <c r="UXY19" s="200" t="s">
        <v>16332</v>
      </c>
      <c r="UXZ19" s="200" t="s">
        <v>16333</v>
      </c>
      <c r="UYA19" s="200" t="s">
        <v>16334</v>
      </c>
      <c r="UYB19" s="200" t="s">
        <v>16335</v>
      </c>
      <c r="UYC19" s="200" t="s">
        <v>16336</v>
      </c>
      <c r="UYD19" s="200" t="s">
        <v>16337</v>
      </c>
      <c r="UYE19" s="200" t="s">
        <v>16338</v>
      </c>
      <c r="UYF19" s="200" t="s">
        <v>16339</v>
      </c>
      <c r="UYG19" s="200" t="s">
        <v>16340</v>
      </c>
      <c r="UYH19" s="200" t="s">
        <v>16341</v>
      </c>
      <c r="UYI19" s="200" t="s">
        <v>16342</v>
      </c>
      <c r="UYJ19" s="200" t="s">
        <v>16343</v>
      </c>
      <c r="UYK19" s="200" t="s">
        <v>16344</v>
      </c>
      <c r="UYL19" s="200" t="s">
        <v>16345</v>
      </c>
      <c r="UYM19" s="200" t="s">
        <v>16346</v>
      </c>
      <c r="UYN19" s="200" t="s">
        <v>16347</v>
      </c>
      <c r="UYO19" s="200" t="s">
        <v>16348</v>
      </c>
      <c r="UYP19" s="200" t="s">
        <v>16349</v>
      </c>
      <c r="UYQ19" s="200" t="s">
        <v>16350</v>
      </c>
      <c r="UYR19" s="200" t="s">
        <v>16351</v>
      </c>
      <c r="UYS19" s="200" t="s">
        <v>16352</v>
      </c>
      <c r="UYT19" s="200" t="s">
        <v>16353</v>
      </c>
      <c r="UYU19" s="200" t="s">
        <v>16354</v>
      </c>
      <c r="UYV19" s="200" t="s">
        <v>16355</v>
      </c>
      <c r="UYW19" s="200" t="s">
        <v>16356</v>
      </c>
      <c r="UYX19" s="200" t="s">
        <v>16357</v>
      </c>
      <c r="UYY19" s="200" t="s">
        <v>16358</v>
      </c>
      <c r="UYZ19" s="200" t="s">
        <v>16359</v>
      </c>
      <c r="UZA19" s="200" t="s">
        <v>16360</v>
      </c>
      <c r="UZB19" s="200" t="s">
        <v>16361</v>
      </c>
      <c r="UZC19" s="200" t="s">
        <v>16362</v>
      </c>
      <c r="UZD19" s="200" t="s">
        <v>16363</v>
      </c>
      <c r="UZE19" s="200" t="s">
        <v>16364</v>
      </c>
      <c r="UZF19" s="200" t="s">
        <v>16365</v>
      </c>
      <c r="UZG19" s="200" t="s">
        <v>16366</v>
      </c>
      <c r="UZH19" s="200" t="s">
        <v>16367</v>
      </c>
      <c r="UZI19" s="200" t="s">
        <v>16368</v>
      </c>
      <c r="UZJ19" s="200" t="s">
        <v>16369</v>
      </c>
      <c r="UZK19" s="200" t="s">
        <v>16370</v>
      </c>
      <c r="UZL19" s="200" t="s">
        <v>16371</v>
      </c>
      <c r="UZM19" s="200" t="s">
        <v>16372</v>
      </c>
      <c r="UZN19" s="200" t="s">
        <v>16373</v>
      </c>
      <c r="UZO19" s="200" t="s">
        <v>16374</v>
      </c>
      <c r="UZP19" s="200" t="s">
        <v>16375</v>
      </c>
      <c r="UZQ19" s="200" t="s">
        <v>16376</v>
      </c>
      <c r="UZR19" s="200" t="s">
        <v>16377</v>
      </c>
      <c r="UZS19" s="200" t="s">
        <v>16378</v>
      </c>
      <c r="UZT19" s="200" t="s">
        <v>16379</v>
      </c>
      <c r="UZU19" s="200" t="s">
        <v>16380</v>
      </c>
      <c r="UZV19" s="200" t="s">
        <v>16381</v>
      </c>
      <c r="UZW19" s="200" t="s">
        <v>16382</v>
      </c>
      <c r="UZX19" s="200" t="s">
        <v>16383</v>
      </c>
      <c r="UZY19" s="200" t="s">
        <v>16384</v>
      </c>
      <c r="UZZ19" s="200" t="s">
        <v>16385</v>
      </c>
      <c r="VAA19" s="200" t="s">
        <v>16386</v>
      </c>
      <c r="VAB19" s="200" t="s">
        <v>16387</v>
      </c>
      <c r="VAC19" s="200" t="s">
        <v>16388</v>
      </c>
      <c r="VAD19" s="200" t="s">
        <v>16389</v>
      </c>
      <c r="VAE19" s="200" t="s">
        <v>16390</v>
      </c>
      <c r="VAF19" s="200" t="s">
        <v>16391</v>
      </c>
      <c r="VAG19" s="200" t="s">
        <v>16392</v>
      </c>
      <c r="VAH19" s="200" t="s">
        <v>16393</v>
      </c>
      <c r="VAI19" s="200" t="s">
        <v>16394</v>
      </c>
      <c r="VAJ19" s="200" t="s">
        <v>16395</v>
      </c>
      <c r="VAK19" s="200" t="s">
        <v>16396</v>
      </c>
      <c r="VAL19" s="200" t="s">
        <v>16397</v>
      </c>
      <c r="VAM19" s="200" t="s">
        <v>16398</v>
      </c>
      <c r="VAN19" s="200" t="s">
        <v>16399</v>
      </c>
      <c r="VAO19" s="200" t="s">
        <v>16400</v>
      </c>
      <c r="VAP19" s="200" t="s">
        <v>16401</v>
      </c>
      <c r="VAQ19" s="200" t="s">
        <v>16402</v>
      </c>
      <c r="VAR19" s="200" t="s">
        <v>16403</v>
      </c>
      <c r="VAS19" s="200" t="s">
        <v>16404</v>
      </c>
      <c r="VAT19" s="200" t="s">
        <v>16405</v>
      </c>
      <c r="VAU19" s="200" t="s">
        <v>16406</v>
      </c>
      <c r="VAV19" s="200" t="s">
        <v>16407</v>
      </c>
      <c r="VAW19" s="200" t="s">
        <v>16408</v>
      </c>
      <c r="VAX19" s="200" t="s">
        <v>16409</v>
      </c>
      <c r="VAY19" s="200" t="s">
        <v>16410</v>
      </c>
      <c r="VAZ19" s="200" t="s">
        <v>16411</v>
      </c>
      <c r="VBA19" s="200" t="s">
        <v>16412</v>
      </c>
      <c r="VBB19" s="200" t="s">
        <v>16413</v>
      </c>
      <c r="VBC19" s="200" t="s">
        <v>16414</v>
      </c>
      <c r="VBD19" s="200" t="s">
        <v>16415</v>
      </c>
      <c r="VBE19" s="200" t="s">
        <v>16416</v>
      </c>
      <c r="VBF19" s="200" t="s">
        <v>16417</v>
      </c>
      <c r="VBG19" s="200" t="s">
        <v>16418</v>
      </c>
      <c r="VBH19" s="200" t="s">
        <v>16419</v>
      </c>
      <c r="VBI19" s="200" t="s">
        <v>16420</v>
      </c>
      <c r="VBJ19" s="200" t="s">
        <v>16421</v>
      </c>
      <c r="VBK19" s="200" t="s">
        <v>16422</v>
      </c>
      <c r="VBL19" s="200" t="s">
        <v>16423</v>
      </c>
      <c r="VBM19" s="200" t="s">
        <v>16424</v>
      </c>
      <c r="VBN19" s="200" t="s">
        <v>16425</v>
      </c>
      <c r="VBO19" s="200" t="s">
        <v>16426</v>
      </c>
      <c r="VBP19" s="200" t="s">
        <v>16427</v>
      </c>
      <c r="VBQ19" s="200" t="s">
        <v>16428</v>
      </c>
      <c r="VBR19" s="200" t="s">
        <v>16429</v>
      </c>
      <c r="VBS19" s="200" t="s">
        <v>16430</v>
      </c>
      <c r="VBT19" s="200" t="s">
        <v>16431</v>
      </c>
      <c r="VBU19" s="200" t="s">
        <v>16432</v>
      </c>
      <c r="VBV19" s="200" t="s">
        <v>16433</v>
      </c>
      <c r="VBW19" s="200" t="s">
        <v>16434</v>
      </c>
      <c r="VBX19" s="200" t="s">
        <v>16435</v>
      </c>
      <c r="VBY19" s="200" t="s">
        <v>16436</v>
      </c>
      <c r="VBZ19" s="200" t="s">
        <v>16437</v>
      </c>
      <c r="VCA19" s="200" t="s">
        <v>16438</v>
      </c>
      <c r="VCB19" s="200" t="s">
        <v>16439</v>
      </c>
      <c r="VCC19" s="200" t="s">
        <v>16440</v>
      </c>
      <c r="VCD19" s="200" t="s">
        <v>16441</v>
      </c>
      <c r="VCE19" s="200" t="s">
        <v>16442</v>
      </c>
      <c r="VCF19" s="200" t="s">
        <v>16443</v>
      </c>
      <c r="VCG19" s="200" t="s">
        <v>16444</v>
      </c>
      <c r="VCH19" s="200" t="s">
        <v>16445</v>
      </c>
      <c r="VCI19" s="200" t="s">
        <v>16446</v>
      </c>
      <c r="VCJ19" s="200" t="s">
        <v>16447</v>
      </c>
      <c r="VCK19" s="200" t="s">
        <v>16448</v>
      </c>
      <c r="VCL19" s="200" t="s">
        <v>16449</v>
      </c>
      <c r="VCM19" s="200" t="s">
        <v>16450</v>
      </c>
      <c r="VCN19" s="200" t="s">
        <v>16451</v>
      </c>
      <c r="VCO19" s="200" t="s">
        <v>16452</v>
      </c>
      <c r="VCP19" s="200" t="s">
        <v>16453</v>
      </c>
      <c r="VCQ19" s="200" t="s">
        <v>16454</v>
      </c>
      <c r="VCR19" s="200" t="s">
        <v>16455</v>
      </c>
      <c r="VCS19" s="200" t="s">
        <v>16456</v>
      </c>
      <c r="VCT19" s="200" t="s">
        <v>16457</v>
      </c>
      <c r="VCU19" s="200" t="s">
        <v>16458</v>
      </c>
      <c r="VCV19" s="200" t="s">
        <v>16459</v>
      </c>
      <c r="VCW19" s="200" t="s">
        <v>16460</v>
      </c>
      <c r="VCX19" s="200" t="s">
        <v>16461</v>
      </c>
      <c r="VCY19" s="200" t="s">
        <v>16462</v>
      </c>
      <c r="VCZ19" s="200" t="s">
        <v>16463</v>
      </c>
      <c r="VDA19" s="200" t="s">
        <v>16464</v>
      </c>
      <c r="VDB19" s="200" t="s">
        <v>16465</v>
      </c>
      <c r="VDC19" s="200" t="s">
        <v>16466</v>
      </c>
      <c r="VDD19" s="200" t="s">
        <v>16467</v>
      </c>
      <c r="VDE19" s="200" t="s">
        <v>16468</v>
      </c>
      <c r="VDF19" s="200" t="s">
        <v>16469</v>
      </c>
      <c r="VDG19" s="200" t="s">
        <v>16470</v>
      </c>
      <c r="VDH19" s="200" t="s">
        <v>16471</v>
      </c>
      <c r="VDI19" s="200" t="s">
        <v>16472</v>
      </c>
      <c r="VDJ19" s="200" t="s">
        <v>16473</v>
      </c>
      <c r="VDK19" s="200" t="s">
        <v>16474</v>
      </c>
      <c r="VDL19" s="200" t="s">
        <v>16475</v>
      </c>
      <c r="VDM19" s="200" t="s">
        <v>16476</v>
      </c>
      <c r="VDN19" s="200" t="s">
        <v>16477</v>
      </c>
      <c r="VDO19" s="200" t="s">
        <v>16478</v>
      </c>
      <c r="VDP19" s="200" t="s">
        <v>16479</v>
      </c>
      <c r="VDQ19" s="200" t="s">
        <v>16480</v>
      </c>
      <c r="VDR19" s="200" t="s">
        <v>16481</v>
      </c>
      <c r="VDS19" s="200" t="s">
        <v>16482</v>
      </c>
      <c r="VDT19" s="200" t="s">
        <v>16483</v>
      </c>
      <c r="VDU19" s="200" t="s">
        <v>16484</v>
      </c>
      <c r="VDV19" s="200" t="s">
        <v>16485</v>
      </c>
      <c r="VDW19" s="200" t="s">
        <v>16486</v>
      </c>
      <c r="VDX19" s="200" t="s">
        <v>16487</v>
      </c>
      <c r="VDY19" s="200" t="s">
        <v>16488</v>
      </c>
      <c r="VDZ19" s="200" t="s">
        <v>16489</v>
      </c>
      <c r="VEA19" s="200" t="s">
        <v>16490</v>
      </c>
      <c r="VEB19" s="200" t="s">
        <v>16491</v>
      </c>
      <c r="VEC19" s="200" t="s">
        <v>16492</v>
      </c>
      <c r="VED19" s="200" t="s">
        <v>16493</v>
      </c>
      <c r="VEE19" s="200" t="s">
        <v>16494</v>
      </c>
      <c r="VEF19" s="200" t="s">
        <v>16495</v>
      </c>
      <c r="VEG19" s="200" t="s">
        <v>16496</v>
      </c>
      <c r="VEH19" s="200" t="s">
        <v>16497</v>
      </c>
      <c r="VEI19" s="200" t="s">
        <v>16498</v>
      </c>
      <c r="VEJ19" s="200" t="s">
        <v>16499</v>
      </c>
      <c r="VEK19" s="200" t="s">
        <v>16500</v>
      </c>
      <c r="VEL19" s="200" t="s">
        <v>16501</v>
      </c>
      <c r="VEM19" s="200" t="s">
        <v>16502</v>
      </c>
      <c r="VEN19" s="200" t="s">
        <v>16503</v>
      </c>
      <c r="VEO19" s="200" t="s">
        <v>16504</v>
      </c>
      <c r="VEP19" s="200" t="s">
        <v>16505</v>
      </c>
      <c r="VEQ19" s="200" t="s">
        <v>16506</v>
      </c>
      <c r="VER19" s="200" t="s">
        <v>16507</v>
      </c>
      <c r="VES19" s="200" t="s">
        <v>16508</v>
      </c>
      <c r="VET19" s="200" t="s">
        <v>16509</v>
      </c>
      <c r="VEU19" s="200" t="s">
        <v>16510</v>
      </c>
      <c r="VEV19" s="200" t="s">
        <v>16511</v>
      </c>
      <c r="VEW19" s="200" t="s">
        <v>16512</v>
      </c>
      <c r="VEX19" s="200" t="s">
        <v>16513</v>
      </c>
      <c r="VEY19" s="200" t="s">
        <v>16514</v>
      </c>
      <c r="VEZ19" s="200" t="s">
        <v>16515</v>
      </c>
      <c r="VFA19" s="200" t="s">
        <v>16516</v>
      </c>
      <c r="VFB19" s="200" t="s">
        <v>16517</v>
      </c>
      <c r="VFC19" s="200" t="s">
        <v>16518</v>
      </c>
      <c r="VFD19" s="200" t="s">
        <v>16519</v>
      </c>
      <c r="VFE19" s="200" t="s">
        <v>16520</v>
      </c>
      <c r="VFF19" s="200" t="s">
        <v>16521</v>
      </c>
      <c r="VFG19" s="200" t="s">
        <v>16522</v>
      </c>
      <c r="VFH19" s="200" t="s">
        <v>16523</v>
      </c>
      <c r="VFI19" s="200" t="s">
        <v>16524</v>
      </c>
      <c r="VFJ19" s="200" t="s">
        <v>16525</v>
      </c>
      <c r="VFK19" s="200" t="s">
        <v>16526</v>
      </c>
      <c r="VFL19" s="200" t="s">
        <v>16527</v>
      </c>
      <c r="VFM19" s="200" t="s">
        <v>16528</v>
      </c>
      <c r="VFN19" s="200" t="s">
        <v>16529</v>
      </c>
      <c r="VFO19" s="200" t="s">
        <v>16530</v>
      </c>
      <c r="VFP19" s="200" t="s">
        <v>16531</v>
      </c>
      <c r="VFQ19" s="200" t="s">
        <v>16532</v>
      </c>
      <c r="VFR19" s="200" t="s">
        <v>16533</v>
      </c>
      <c r="VFS19" s="200" t="s">
        <v>16534</v>
      </c>
      <c r="VFT19" s="200" t="s">
        <v>16535</v>
      </c>
      <c r="VFU19" s="200" t="s">
        <v>16536</v>
      </c>
      <c r="VFV19" s="200" t="s">
        <v>16537</v>
      </c>
      <c r="VFW19" s="200" t="s">
        <v>16538</v>
      </c>
      <c r="VFX19" s="200" t="s">
        <v>16539</v>
      </c>
      <c r="VFY19" s="200" t="s">
        <v>16540</v>
      </c>
      <c r="VFZ19" s="200" t="s">
        <v>16541</v>
      </c>
      <c r="VGA19" s="200" t="s">
        <v>16542</v>
      </c>
      <c r="VGB19" s="200" t="s">
        <v>16543</v>
      </c>
      <c r="VGC19" s="200" t="s">
        <v>16544</v>
      </c>
      <c r="VGD19" s="200" t="s">
        <v>16545</v>
      </c>
      <c r="VGE19" s="200" t="s">
        <v>16546</v>
      </c>
      <c r="VGF19" s="200" t="s">
        <v>16547</v>
      </c>
      <c r="VGG19" s="200" t="s">
        <v>16548</v>
      </c>
      <c r="VGH19" s="200" t="s">
        <v>16549</v>
      </c>
      <c r="VGI19" s="200" t="s">
        <v>16550</v>
      </c>
      <c r="VGJ19" s="200" t="s">
        <v>16551</v>
      </c>
      <c r="VGK19" s="200" t="s">
        <v>16552</v>
      </c>
      <c r="VGL19" s="200" t="s">
        <v>16553</v>
      </c>
      <c r="VGM19" s="200" t="s">
        <v>16554</v>
      </c>
      <c r="VGN19" s="200" t="s">
        <v>16555</v>
      </c>
      <c r="VGO19" s="200" t="s">
        <v>16556</v>
      </c>
      <c r="VGP19" s="200" t="s">
        <v>16557</v>
      </c>
      <c r="VGQ19" s="200" t="s">
        <v>16558</v>
      </c>
      <c r="VGR19" s="200" t="s">
        <v>16559</v>
      </c>
      <c r="VGS19" s="200" t="s">
        <v>16560</v>
      </c>
      <c r="VGT19" s="200" t="s">
        <v>16561</v>
      </c>
      <c r="VGU19" s="200" t="s">
        <v>16562</v>
      </c>
      <c r="VGV19" s="200" t="s">
        <v>16563</v>
      </c>
      <c r="VGW19" s="200" t="s">
        <v>16564</v>
      </c>
      <c r="VGX19" s="200" t="s">
        <v>16565</v>
      </c>
      <c r="VGY19" s="200" t="s">
        <v>16566</v>
      </c>
      <c r="VGZ19" s="200" t="s">
        <v>16567</v>
      </c>
      <c r="VHA19" s="200" t="s">
        <v>16568</v>
      </c>
      <c r="VHB19" s="200" t="s">
        <v>16569</v>
      </c>
      <c r="VHC19" s="200" t="s">
        <v>16570</v>
      </c>
      <c r="VHD19" s="200" t="s">
        <v>16571</v>
      </c>
      <c r="VHE19" s="200" t="s">
        <v>16572</v>
      </c>
      <c r="VHF19" s="200" t="s">
        <v>16573</v>
      </c>
      <c r="VHG19" s="200" t="s">
        <v>16574</v>
      </c>
      <c r="VHH19" s="200" t="s">
        <v>16575</v>
      </c>
      <c r="VHI19" s="200" t="s">
        <v>16576</v>
      </c>
      <c r="VHJ19" s="200" t="s">
        <v>16577</v>
      </c>
      <c r="VHK19" s="200" t="s">
        <v>16578</v>
      </c>
      <c r="VHL19" s="200" t="s">
        <v>16579</v>
      </c>
      <c r="VHM19" s="200" t="s">
        <v>16580</v>
      </c>
      <c r="VHN19" s="200" t="s">
        <v>16581</v>
      </c>
      <c r="VHO19" s="200" t="s">
        <v>16582</v>
      </c>
      <c r="VHP19" s="200" t="s">
        <v>16583</v>
      </c>
      <c r="VHQ19" s="200" t="s">
        <v>16584</v>
      </c>
      <c r="VHR19" s="200" t="s">
        <v>16585</v>
      </c>
      <c r="VHS19" s="200" t="s">
        <v>16586</v>
      </c>
      <c r="VHT19" s="200" t="s">
        <v>16587</v>
      </c>
      <c r="VHU19" s="200" t="s">
        <v>16588</v>
      </c>
      <c r="VHV19" s="200" t="s">
        <v>16589</v>
      </c>
      <c r="VHW19" s="200" t="s">
        <v>16590</v>
      </c>
      <c r="VHX19" s="200" t="s">
        <v>16591</v>
      </c>
      <c r="VHY19" s="200" t="s">
        <v>16592</v>
      </c>
      <c r="VHZ19" s="200" t="s">
        <v>16593</v>
      </c>
      <c r="VIA19" s="200" t="s">
        <v>16594</v>
      </c>
      <c r="VIB19" s="200" t="s">
        <v>16595</v>
      </c>
      <c r="VIC19" s="200" t="s">
        <v>16596</v>
      </c>
      <c r="VID19" s="200" t="s">
        <v>16597</v>
      </c>
      <c r="VIE19" s="200" t="s">
        <v>16598</v>
      </c>
      <c r="VIF19" s="200" t="s">
        <v>16599</v>
      </c>
      <c r="VIG19" s="200" t="s">
        <v>16600</v>
      </c>
      <c r="VIH19" s="200" t="s">
        <v>16601</v>
      </c>
      <c r="VII19" s="200" t="s">
        <v>16602</v>
      </c>
      <c r="VIJ19" s="200" t="s">
        <v>16603</v>
      </c>
      <c r="VIK19" s="200" t="s">
        <v>16604</v>
      </c>
      <c r="VIL19" s="200" t="s">
        <v>16605</v>
      </c>
      <c r="VIM19" s="200" t="s">
        <v>16606</v>
      </c>
      <c r="VIN19" s="200" t="s">
        <v>16607</v>
      </c>
      <c r="VIO19" s="200" t="s">
        <v>16608</v>
      </c>
      <c r="VIP19" s="200" t="s">
        <v>16609</v>
      </c>
      <c r="VIQ19" s="200" t="s">
        <v>16610</v>
      </c>
      <c r="VIR19" s="200" t="s">
        <v>16611</v>
      </c>
      <c r="VIS19" s="200" t="s">
        <v>16612</v>
      </c>
      <c r="VIT19" s="200" t="s">
        <v>16613</v>
      </c>
      <c r="VIU19" s="200" t="s">
        <v>16614</v>
      </c>
      <c r="VIV19" s="200" t="s">
        <v>16615</v>
      </c>
      <c r="VIW19" s="200" t="s">
        <v>16616</v>
      </c>
      <c r="VIX19" s="200" t="s">
        <v>16617</v>
      </c>
      <c r="VIY19" s="200" t="s">
        <v>16618</v>
      </c>
      <c r="VIZ19" s="200" t="s">
        <v>16619</v>
      </c>
      <c r="VJA19" s="200" t="s">
        <v>16620</v>
      </c>
      <c r="VJB19" s="200" t="s">
        <v>16621</v>
      </c>
      <c r="VJC19" s="200" t="s">
        <v>16622</v>
      </c>
      <c r="VJD19" s="200" t="s">
        <v>16623</v>
      </c>
      <c r="VJE19" s="200" t="s">
        <v>16624</v>
      </c>
      <c r="VJF19" s="200" t="s">
        <v>16625</v>
      </c>
      <c r="VJG19" s="200" t="s">
        <v>16626</v>
      </c>
      <c r="VJH19" s="200" t="s">
        <v>16627</v>
      </c>
      <c r="VJI19" s="200" t="s">
        <v>16628</v>
      </c>
      <c r="VJJ19" s="200" t="s">
        <v>16629</v>
      </c>
      <c r="VJK19" s="200" t="s">
        <v>16630</v>
      </c>
      <c r="VJL19" s="200" t="s">
        <v>16631</v>
      </c>
      <c r="VJM19" s="200" t="s">
        <v>16632</v>
      </c>
      <c r="VJN19" s="200" t="s">
        <v>16633</v>
      </c>
      <c r="VJO19" s="200" t="s">
        <v>16634</v>
      </c>
      <c r="VJP19" s="200" t="s">
        <v>16635</v>
      </c>
      <c r="VJQ19" s="200" t="s">
        <v>16636</v>
      </c>
      <c r="VJR19" s="200" t="s">
        <v>16637</v>
      </c>
      <c r="VJS19" s="200" t="s">
        <v>16638</v>
      </c>
      <c r="VJT19" s="200" t="s">
        <v>16639</v>
      </c>
      <c r="VJU19" s="200" t="s">
        <v>16640</v>
      </c>
      <c r="VJV19" s="200" t="s">
        <v>16641</v>
      </c>
      <c r="VJW19" s="200" t="s">
        <v>16642</v>
      </c>
      <c r="VJX19" s="200" t="s">
        <v>16643</v>
      </c>
      <c r="VJY19" s="200" t="s">
        <v>16644</v>
      </c>
      <c r="VJZ19" s="200" t="s">
        <v>16645</v>
      </c>
      <c r="VKA19" s="200" t="s">
        <v>16646</v>
      </c>
      <c r="VKB19" s="200" t="s">
        <v>16647</v>
      </c>
      <c r="VKC19" s="200" t="s">
        <v>16648</v>
      </c>
      <c r="VKD19" s="200" t="s">
        <v>16649</v>
      </c>
      <c r="VKE19" s="200" t="s">
        <v>16650</v>
      </c>
      <c r="VKF19" s="200" t="s">
        <v>16651</v>
      </c>
      <c r="VKG19" s="200" t="s">
        <v>16652</v>
      </c>
      <c r="VKH19" s="200" t="s">
        <v>16653</v>
      </c>
      <c r="VKI19" s="200" t="s">
        <v>16654</v>
      </c>
      <c r="VKJ19" s="200" t="s">
        <v>16655</v>
      </c>
      <c r="VKK19" s="200" t="s">
        <v>16656</v>
      </c>
      <c r="VKL19" s="200" t="s">
        <v>16657</v>
      </c>
      <c r="VKM19" s="200" t="s">
        <v>16658</v>
      </c>
      <c r="VKN19" s="200" t="s">
        <v>16659</v>
      </c>
      <c r="VKO19" s="200" t="s">
        <v>16660</v>
      </c>
      <c r="VKP19" s="200" t="s">
        <v>16661</v>
      </c>
      <c r="VKQ19" s="200" t="s">
        <v>16662</v>
      </c>
      <c r="VKR19" s="200" t="s">
        <v>16663</v>
      </c>
      <c r="VKS19" s="200" t="s">
        <v>16664</v>
      </c>
      <c r="VKT19" s="200" t="s">
        <v>16665</v>
      </c>
      <c r="VKU19" s="200" t="s">
        <v>16666</v>
      </c>
      <c r="VKV19" s="200" t="s">
        <v>16667</v>
      </c>
      <c r="VKW19" s="200" t="s">
        <v>16668</v>
      </c>
      <c r="VKX19" s="200" t="s">
        <v>16669</v>
      </c>
      <c r="VKY19" s="200" t="s">
        <v>16670</v>
      </c>
      <c r="VKZ19" s="200" t="s">
        <v>16671</v>
      </c>
      <c r="VLA19" s="200" t="s">
        <v>16672</v>
      </c>
      <c r="VLB19" s="200" t="s">
        <v>16673</v>
      </c>
      <c r="VLC19" s="200" t="s">
        <v>16674</v>
      </c>
      <c r="VLD19" s="200" t="s">
        <v>16675</v>
      </c>
      <c r="VLE19" s="200" t="s">
        <v>16676</v>
      </c>
      <c r="VLF19" s="200" t="s">
        <v>16677</v>
      </c>
      <c r="VLG19" s="200" t="s">
        <v>16678</v>
      </c>
      <c r="VLH19" s="200" t="s">
        <v>16679</v>
      </c>
      <c r="VLI19" s="200" t="s">
        <v>16680</v>
      </c>
      <c r="VLJ19" s="200" t="s">
        <v>16681</v>
      </c>
      <c r="VLK19" s="200" t="s">
        <v>16682</v>
      </c>
      <c r="VLL19" s="200" t="s">
        <v>16683</v>
      </c>
      <c r="VLM19" s="200" t="s">
        <v>16684</v>
      </c>
      <c r="VLN19" s="200" t="s">
        <v>16685</v>
      </c>
      <c r="VLO19" s="200" t="s">
        <v>16686</v>
      </c>
      <c r="VLP19" s="200" t="s">
        <v>16687</v>
      </c>
      <c r="VLQ19" s="200" t="s">
        <v>16688</v>
      </c>
      <c r="VLR19" s="200" t="s">
        <v>16689</v>
      </c>
      <c r="VLS19" s="200" t="s">
        <v>16690</v>
      </c>
      <c r="VLT19" s="200" t="s">
        <v>16691</v>
      </c>
      <c r="VLU19" s="200" t="s">
        <v>16692</v>
      </c>
      <c r="VLV19" s="200" t="s">
        <v>16693</v>
      </c>
      <c r="VLW19" s="200" t="s">
        <v>16694</v>
      </c>
      <c r="VLX19" s="200" t="s">
        <v>16695</v>
      </c>
      <c r="VLY19" s="200" t="s">
        <v>16696</v>
      </c>
      <c r="VLZ19" s="200" t="s">
        <v>16697</v>
      </c>
      <c r="VMA19" s="200" t="s">
        <v>16698</v>
      </c>
      <c r="VMB19" s="200" t="s">
        <v>16699</v>
      </c>
      <c r="VMC19" s="200" t="s">
        <v>16700</v>
      </c>
      <c r="VMD19" s="200" t="s">
        <v>16701</v>
      </c>
      <c r="VME19" s="200" t="s">
        <v>16702</v>
      </c>
      <c r="VMF19" s="200" t="s">
        <v>16703</v>
      </c>
      <c r="VMG19" s="200" t="s">
        <v>16704</v>
      </c>
      <c r="VMH19" s="200" t="s">
        <v>16705</v>
      </c>
      <c r="VMI19" s="200" t="s">
        <v>16706</v>
      </c>
      <c r="VMJ19" s="200" t="s">
        <v>16707</v>
      </c>
      <c r="VMK19" s="200" t="s">
        <v>16708</v>
      </c>
      <c r="VML19" s="200" t="s">
        <v>16709</v>
      </c>
      <c r="VMM19" s="200" t="s">
        <v>16710</v>
      </c>
      <c r="VMN19" s="200" t="s">
        <v>16711</v>
      </c>
      <c r="VMO19" s="200" t="s">
        <v>16712</v>
      </c>
      <c r="VMP19" s="200" t="s">
        <v>16713</v>
      </c>
      <c r="VMQ19" s="200" t="s">
        <v>16714</v>
      </c>
      <c r="VMR19" s="200" t="s">
        <v>16715</v>
      </c>
      <c r="VMS19" s="200" t="s">
        <v>16716</v>
      </c>
      <c r="VMT19" s="200" t="s">
        <v>16717</v>
      </c>
      <c r="VMU19" s="200" t="s">
        <v>16718</v>
      </c>
      <c r="VMV19" s="200" t="s">
        <v>16719</v>
      </c>
      <c r="VMW19" s="200" t="s">
        <v>16720</v>
      </c>
      <c r="VMX19" s="200" t="s">
        <v>16721</v>
      </c>
      <c r="VMY19" s="200" t="s">
        <v>16722</v>
      </c>
      <c r="VMZ19" s="200" t="s">
        <v>16723</v>
      </c>
      <c r="VNA19" s="200" t="s">
        <v>16724</v>
      </c>
      <c r="VNB19" s="200" t="s">
        <v>16725</v>
      </c>
      <c r="VNC19" s="200" t="s">
        <v>16726</v>
      </c>
      <c r="VND19" s="200" t="s">
        <v>16727</v>
      </c>
      <c r="VNE19" s="200" t="s">
        <v>16728</v>
      </c>
      <c r="VNF19" s="200" t="s">
        <v>16729</v>
      </c>
      <c r="VNG19" s="200" t="s">
        <v>16730</v>
      </c>
      <c r="VNH19" s="200" t="s">
        <v>16731</v>
      </c>
      <c r="VNI19" s="200" t="s">
        <v>16732</v>
      </c>
      <c r="VNJ19" s="200" t="s">
        <v>16733</v>
      </c>
      <c r="VNK19" s="200" t="s">
        <v>16734</v>
      </c>
      <c r="VNL19" s="200" t="s">
        <v>16735</v>
      </c>
      <c r="VNM19" s="200" t="s">
        <v>16736</v>
      </c>
      <c r="VNN19" s="200" t="s">
        <v>16737</v>
      </c>
      <c r="VNO19" s="200" t="s">
        <v>16738</v>
      </c>
      <c r="VNP19" s="200" t="s">
        <v>16739</v>
      </c>
      <c r="VNQ19" s="200" t="s">
        <v>16740</v>
      </c>
      <c r="VNR19" s="200" t="s">
        <v>16741</v>
      </c>
      <c r="VNS19" s="200" t="s">
        <v>16742</v>
      </c>
      <c r="VNT19" s="200" t="s">
        <v>16743</v>
      </c>
      <c r="VNU19" s="200" t="s">
        <v>16744</v>
      </c>
      <c r="VNV19" s="200" t="s">
        <v>16745</v>
      </c>
      <c r="VNW19" s="200" t="s">
        <v>16746</v>
      </c>
      <c r="VNX19" s="200" t="s">
        <v>16747</v>
      </c>
      <c r="VNY19" s="200" t="s">
        <v>16748</v>
      </c>
      <c r="VNZ19" s="200" t="s">
        <v>16749</v>
      </c>
      <c r="VOA19" s="200" t="s">
        <v>16750</v>
      </c>
      <c r="VOB19" s="200" t="s">
        <v>16751</v>
      </c>
      <c r="VOC19" s="200" t="s">
        <v>16752</v>
      </c>
      <c r="VOD19" s="200" t="s">
        <v>16753</v>
      </c>
      <c r="VOE19" s="200" t="s">
        <v>16754</v>
      </c>
      <c r="VOF19" s="200" t="s">
        <v>16755</v>
      </c>
      <c r="VOG19" s="200" t="s">
        <v>16756</v>
      </c>
      <c r="VOH19" s="200" t="s">
        <v>16757</v>
      </c>
      <c r="VOI19" s="200" t="s">
        <v>16758</v>
      </c>
      <c r="VOJ19" s="200" t="s">
        <v>16759</v>
      </c>
      <c r="VOK19" s="200" t="s">
        <v>16760</v>
      </c>
      <c r="VOL19" s="200" t="s">
        <v>16761</v>
      </c>
      <c r="VOM19" s="200" t="s">
        <v>16762</v>
      </c>
      <c r="VON19" s="200" t="s">
        <v>16763</v>
      </c>
      <c r="VOO19" s="200" t="s">
        <v>16764</v>
      </c>
      <c r="VOP19" s="200" t="s">
        <v>16765</v>
      </c>
      <c r="VOQ19" s="200" t="s">
        <v>16766</v>
      </c>
      <c r="VOR19" s="200" t="s">
        <v>16767</v>
      </c>
      <c r="VOS19" s="200" t="s">
        <v>16768</v>
      </c>
      <c r="VOT19" s="200" t="s">
        <v>16769</v>
      </c>
      <c r="VOU19" s="200" t="s">
        <v>16770</v>
      </c>
      <c r="VOV19" s="200" t="s">
        <v>16771</v>
      </c>
      <c r="VOW19" s="200" t="s">
        <v>16772</v>
      </c>
      <c r="VOX19" s="200" t="s">
        <v>16773</v>
      </c>
      <c r="VOY19" s="200" t="s">
        <v>16774</v>
      </c>
      <c r="VOZ19" s="200" t="s">
        <v>16775</v>
      </c>
      <c r="VPA19" s="200" t="s">
        <v>16776</v>
      </c>
      <c r="VPB19" s="200" t="s">
        <v>16777</v>
      </c>
      <c r="VPC19" s="200" t="s">
        <v>16778</v>
      </c>
      <c r="VPD19" s="200" t="s">
        <v>16779</v>
      </c>
      <c r="VPE19" s="200" t="s">
        <v>16780</v>
      </c>
      <c r="VPF19" s="200" t="s">
        <v>16781</v>
      </c>
      <c r="VPG19" s="200" t="s">
        <v>16782</v>
      </c>
      <c r="VPH19" s="200" t="s">
        <v>16783</v>
      </c>
      <c r="VPI19" s="200" t="s">
        <v>16784</v>
      </c>
      <c r="VPJ19" s="200" t="s">
        <v>16785</v>
      </c>
      <c r="VPK19" s="200" t="s">
        <v>16786</v>
      </c>
      <c r="VPL19" s="200" t="s">
        <v>16787</v>
      </c>
      <c r="VPM19" s="200" t="s">
        <v>16788</v>
      </c>
      <c r="VPN19" s="200" t="s">
        <v>16789</v>
      </c>
      <c r="VPO19" s="200" t="s">
        <v>16790</v>
      </c>
      <c r="VPP19" s="200" t="s">
        <v>16791</v>
      </c>
      <c r="VPQ19" s="200" t="s">
        <v>16792</v>
      </c>
      <c r="VPR19" s="200" t="s">
        <v>16793</v>
      </c>
      <c r="VPS19" s="200" t="s">
        <v>16794</v>
      </c>
      <c r="VPT19" s="200" t="s">
        <v>16795</v>
      </c>
      <c r="VPU19" s="200" t="s">
        <v>16796</v>
      </c>
      <c r="VPV19" s="200" t="s">
        <v>16797</v>
      </c>
      <c r="VPW19" s="200" t="s">
        <v>16798</v>
      </c>
      <c r="VPX19" s="200" t="s">
        <v>16799</v>
      </c>
      <c r="VPY19" s="200" t="s">
        <v>16800</v>
      </c>
      <c r="VPZ19" s="200" t="s">
        <v>16801</v>
      </c>
      <c r="VQA19" s="200" t="s">
        <v>16802</v>
      </c>
      <c r="VQB19" s="200" t="s">
        <v>16803</v>
      </c>
      <c r="VQC19" s="200" t="s">
        <v>16804</v>
      </c>
      <c r="VQD19" s="200" t="s">
        <v>16805</v>
      </c>
      <c r="VQE19" s="200" t="s">
        <v>16806</v>
      </c>
      <c r="VQF19" s="200" t="s">
        <v>16807</v>
      </c>
      <c r="VQG19" s="200" t="s">
        <v>16808</v>
      </c>
      <c r="VQH19" s="200" t="s">
        <v>16809</v>
      </c>
      <c r="VQI19" s="200" t="s">
        <v>16810</v>
      </c>
      <c r="VQJ19" s="200" t="s">
        <v>16811</v>
      </c>
      <c r="VQK19" s="200" t="s">
        <v>16812</v>
      </c>
      <c r="VQL19" s="200" t="s">
        <v>16813</v>
      </c>
      <c r="VQM19" s="200" t="s">
        <v>16814</v>
      </c>
      <c r="VQN19" s="200" t="s">
        <v>16815</v>
      </c>
      <c r="VQO19" s="200" t="s">
        <v>16816</v>
      </c>
      <c r="VQP19" s="200" t="s">
        <v>16817</v>
      </c>
      <c r="VQQ19" s="200" t="s">
        <v>16818</v>
      </c>
      <c r="VQR19" s="200" t="s">
        <v>16819</v>
      </c>
      <c r="VQS19" s="200" t="s">
        <v>16820</v>
      </c>
      <c r="VQT19" s="200" t="s">
        <v>16821</v>
      </c>
      <c r="VQU19" s="200" t="s">
        <v>16822</v>
      </c>
      <c r="VQV19" s="200" t="s">
        <v>16823</v>
      </c>
      <c r="VQW19" s="200" t="s">
        <v>16824</v>
      </c>
      <c r="VQX19" s="200" t="s">
        <v>16825</v>
      </c>
      <c r="VQY19" s="200" t="s">
        <v>16826</v>
      </c>
      <c r="VQZ19" s="200" t="s">
        <v>16827</v>
      </c>
      <c r="VRA19" s="200" t="s">
        <v>16828</v>
      </c>
      <c r="VRB19" s="200" t="s">
        <v>16829</v>
      </c>
      <c r="VRC19" s="200" t="s">
        <v>16830</v>
      </c>
      <c r="VRD19" s="200" t="s">
        <v>16831</v>
      </c>
      <c r="VRE19" s="200" t="s">
        <v>16832</v>
      </c>
      <c r="VRF19" s="200" t="s">
        <v>16833</v>
      </c>
      <c r="VRG19" s="200" t="s">
        <v>16834</v>
      </c>
      <c r="VRH19" s="200" t="s">
        <v>16835</v>
      </c>
      <c r="VRI19" s="200" t="s">
        <v>16836</v>
      </c>
      <c r="VRJ19" s="200" t="s">
        <v>16837</v>
      </c>
      <c r="VRK19" s="200" t="s">
        <v>16838</v>
      </c>
      <c r="VRL19" s="200" t="s">
        <v>16839</v>
      </c>
      <c r="VRM19" s="200" t="s">
        <v>16840</v>
      </c>
      <c r="VRN19" s="200" t="s">
        <v>16841</v>
      </c>
      <c r="VRO19" s="200" t="s">
        <v>16842</v>
      </c>
      <c r="VRP19" s="200" t="s">
        <v>16843</v>
      </c>
      <c r="VRQ19" s="200" t="s">
        <v>16844</v>
      </c>
      <c r="VRR19" s="200" t="s">
        <v>16845</v>
      </c>
      <c r="VRS19" s="200" t="s">
        <v>16846</v>
      </c>
      <c r="VRT19" s="200" t="s">
        <v>16847</v>
      </c>
      <c r="VRU19" s="200" t="s">
        <v>16848</v>
      </c>
      <c r="VRV19" s="200" t="s">
        <v>16849</v>
      </c>
      <c r="VRW19" s="200" t="s">
        <v>16850</v>
      </c>
      <c r="VRX19" s="200" t="s">
        <v>16851</v>
      </c>
      <c r="VRY19" s="200" t="s">
        <v>16852</v>
      </c>
      <c r="VRZ19" s="200" t="s">
        <v>16853</v>
      </c>
      <c r="VSA19" s="200" t="s">
        <v>16854</v>
      </c>
      <c r="VSB19" s="200" t="s">
        <v>16855</v>
      </c>
      <c r="VSC19" s="200" t="s">
        <v>16856</v>
      </c>
      <c r="VSD19" s="200" t="s">
        <v>16857</v>
      </c>
      <c r="VSE19" s="200" t="s">
        <v>16858</v>
      </c>
      <c r="VSF19" s="200" t="s">
        <v>16859</v>
      </c>
      <c r="VSG19" s="200" t="s">
        <v>16860</v>
      </c>
      <c r="VSH19" s="200" t="s">
        <v>16861</v>
      </c>
      <c r="VSI19" s="200" t="s">
        <v>16862</v>
      </c>
      <c r="VSJ19" s="200" t="s">
        <v>16863</v>
      </c>
      <c r="VSK19" s="200" t="s">
        <v>16864</v>
      </c>
      <c r="VSL19" s="200" t="s">
        <v>16865</v>
      </c>
      <c r="VSM19" s="200" t="s">
        <v>16866</v>
      </c>
      <c r="VSN19" s="200" t="s">
        <v>16867</v>
      </c>
      <c r="VSO19" s="200" t="s">
        <v>16868</v>
      </c>
      <c r="VSP19" s="200" t="s">
        <v>16869</v>
      </c>
      <c r="VSQ19" s="200" t="s">
        <v>16870</v>
      </c>
      <c r="VSR19" s="200" t="s">
        <v>16871</v>
      </c>
      <c r="VSS19" s="200" t="s">
        <v>16872</v>
      </c>
      <c r="VST19" s="200" t="s">
        <v>16873</v>
      </c>
      <c r="VSU19" s="200" t="s">
        <v>16874</v>
      </c>
      <c r="VSV19" s="200" t="s">
        <v>16875</v>
      </c>
      <c r="VSW19" s="200" t="s">
        <v>16876</v>
      </c>
      <c r="VSX19" s="200" t="s">
        <v>16877</v>
      </c>
      <c r="VSY19" s="200" t="s">
        <v>16878</v>
      </c>
      <c r="VSZ19" s="200" t="s">
        <v>16879</v>
      </c>
      <c r="VTA19" s="200" t="s">
        <v>16880</v>
      </c>
      <c r="VTB19" s="200" t="s">
        <v>16881</v>
      </c>
      <c r="VTC19" s="200" t="s">
        <v>16882</v>
      </c>
      <c r="VTD19" s="200" t="s">
        <v>16883</v>
      </c>
      <c r="VTE19" s="200" t="s">
        <v>16884</v>
      </c>
      <c r="VTF19" s="200" t="s">
        <v>16885</v>
      </c>
      <c r="VTG19" s="200" t="s">
        <v>16886</v>
      </c>
      <c r="VTH19" s="200" t="s">
        <v>16887</v>
      </c>
      <c r="VTI19" s="200" t="s">
        <v>16888</v>
      </c>
      <c r="VTJ19" s="200" t="s">
        <v>16889</v>
      </c>
      <c r="VTK19" s="200" t="s">
        <v>16890</v>
      </c>
      <c r="VTL19" s="200" t="s">
        <v>16891</v>
      </c>
      <c r="VTM19" s="200" t="s">
        <v>16892</v>
      </c>
      <c r="VTN19" s="200" t="s">
        <v>16893</v>
      </c>
      <c r="VTO19" s="200" t="s">
        <v>16894</v>
      </c>
      <c r="VTP19" s="200" t="s">
        <v>16895</v>
      </c>
      <c r="VTQ19" s="200" t="s">
        <v>16896</v>
      </c>
      <c r="VTR19" s="200" t="s">
        <v>16897</v>
      </c>
      <c r="VTS19" s="200" t="s">
        <v>16898</v>
      </c>
      <c r="VTT19" s="200" t="s">
        <v>16899</v>
      </c>
      <c r="VTU19" s="200" t="s">
        <v>16900</v>
      </c>
      <c r="VTV19" s="200" t="s">
        <v>16901</v>
      </c>
      <c r="VTW19" s="200" t="s">
        <v>16902</v>
      </c>
      <c r="VTX19" s="200" t="s">
        <v>16903</v>
      </c>
      <c r="VTY19" s="200" t="s">
        <v>16904</v>
      </c>
      <c r="VTZ19" s="200" t="s">
        <v>16905</v>
      </c>
      <c r="VUA19" s="200" t="s">
        <v>16906</v>
      </c>
      <c r="VUB19" s="200" t="s">
        <v>16907</v>
      </c>
      <c r="VUC19" s="200" t="s">
        <v>16908</v>
      </c>
      <c r="VUD19" s="200" t="s">
        <v>16909</v>
      </c>
      <c r="VUE19" s="200" t="s">
        <v>16910</v>
      </c>
      <c r="VUF19" s="200" t="s">
        <v>16911</v>
      </c>
      <c r="VUG19" s="200" t="s">
        <v>16912</v>
      </c>
      <c r="VUH19" s="200" t="s">
        <v>16913</v>
      </c>
      <c r="VUI19" s="200" t="s">
        <v>16914</v>
      </c>
      <c r="VUJ19" s="200" t="s">
        <v>16915</v>
      </c>
      <c r="VUK19" s="200" t="s">
        <v>16916</v>
      </c>
      <c r="VUL19" s="200" t="s">
        <v>16917</v>
      </c>
      <c r="VUM19" s="200" t="s">
        <v>16918</v>
      </c>
      <c r="VUN19" s="200" t="s">
        <v>16919</v>
      </c>
      <c r="VUO19" s="200" t="s">
        <v>16920</v>
      </c>
      <c r="VUP19" s="200" t="s">
        <v>16921</v>
      </c>
      <c r="VUQ19" s="200" t="s">
        <v>16922</v>
      </c>
      <c r="VUR19" s="200" t="s">
        <v>16923</v>
      </c>
      <c r="VUS19" s="200" t="s">
        <v>16924</v>
      </c>
      <c r="VUT19" s="200" t="s">
        <v>16925</v>
      </c>
      <c r="VUU19" s="200" t="s">
        <v>16926</v>
      </c>
      <c r="VUV19" s="200" t="s">
        <v>16927</v>
      </c>
      <c r="VUW19" s="200" t="s">
        <v>16928</v>
      </c>
      <c r="VUX19" s="200" t="s">
        <v>16929</v>
      </c>
      <c r="VUY19" s="200" t="s">
        <v>16930</v>
      </c>
      <c r="VUZ19" s="200" t="s">
        <v>16931</v>
      </c>
      <c r="VVA19" s="200" t="s">
        <v>16932</v>
      </c>
      <c r="VVB19" s="200" t="s">
        <v>16933</v>
      </c>
      <c r="VVC19" s="200" t="s">
        <v>16934</v>
      </c>
      <c r="VVD19" s="200" t="s">
        <v>16935</v>
      </c>
      <c r="VVE19" s="200" t="s">
        <v>16936</v>
      </c>
      <c r="VVF19" s="200" t="s">
        <v>16937</v>
      </c>
      <c r="VVG19" s="200" t="s">
        <v>16938</v>
      </c>
      <c r="VVH19" s="200" t="s">
        <v>16939</v>
      </c>
      <c r="VVI19" s="200" t="s">
        <v>16940</v>
      </c>
      <c r="VVJ19" s="200" t="s">
        <v>16941</v>
      </c>
      <c r="VVK19" s="200" t="s">
        <v>16942</v>
      </c>
      <c r="VVL19" s="200" t="s">
        <v>16943</v>
      </c>
      <c r="VVM19" s="200" t="s">
        <v>16944</v>
      </c>
      <c r="VVN19" s="200" t="s">
        <v>16945</v>
      </c>
      <c r="VVO19" s="200" t="s">
        <v>16946</v>
      </c>
      <c r="VVP19" s="200" t="s">
        <v>16947</v>
      </c>
      <c r="VVQ19" s="200" t="s">
        <v>16948</v>
      </c>
      <c r="VVR19" s="200" t="s">
        <v>16949</v>
      </c>
      <c r="VVS19" s="200" t="s">
        <v>16950</v>
      </c>
      <c r="VVT19" s="200" t="s">
        <v>16951</v>
      </c>
      <c r="VVU19" s="200" t="s">
        <v>16952</v>
      </c>
      <c r="VVV19" s="200" t="s">
        <v>16953</v>
      </c>
      <c r="VVW19" s="200" t="s">
        <v>16954</v>
      </c>
      <c r="VVX19" s="200" t="s">
        <v>16955</v>
      </c>
      <c r="VVY19" s="200" t="s">
        <v>16956</v>
      </c>
      <c r="VVZ19" s="200" t="s">
        <v>16957</v>
      </c>
      <c r="VWA19" s="200" t="s">
        <v>16958</v>
      </c>
      <c r="VWB19" s="200" t="s">
        <v>16959</v>
      </c>
      <c r="VWC19" s="200" t="s">
        <v>16960</v>
      </c>
      <c r="VWD19" s="200" t="s">
        <v>16961</v>
      </c>
      <c r="VWE19" s="200" t="s">
        <v>16962</v>
      </c>
      <c r="VWF19" s="200" t="s">
        <v>16963</v>
      </c>
      <c r="VWG19" s="200" t="s">
        <v>16964</v>
      </c>
      <c r="VWH19" s="200" t="s">
        <v>16965</v>
      </c>
      <c r="VWI19" s="200" t="s">
        <v>16966</v>
      </c>
      <c r="VWJ19" s="200" t="s">
        <v>16967</v>
      </c>
      <c r="VWK19" s="200" t="s">
        <v>16968</v>
      </c>
      <c r="VWL19" s="200" t="s">
        <v>16969</v>
      </c>
      <c r="VWM19" s="200" t="s">
        <v>16970</v>
      </c>
      <c r="VWN19" s="200" t="s">
        <v>16971</v>
      </c>
      <c r="VWO19" s="200" t="s">
        <v>16972</v>
      </c>
      <c r="VWP19" s="200" t="s">
        <v>16973</v>
      </c>
      <c r="VWQ19" s="200" t="s">
        <v>16974</v>
      </c>
      <c r="VWR19" s="200" t="s">
        <v>16975</v>
      </c>
      <c r="VWS19" s="200" t="s">
        <v>16976</v>
      </c>
      <c r="VWT19" s="200" t="s">
        <v>16977</v>
      </c>
      <c r="VWU19" s="200" t="s">
        <v>16978</v>
      </c>
      <c r="VWV19" s="200" t="s">
        <v>16979</v>
      </c>
      <c r="VWW19" s="200" t="s">
        <v>16980</v>
      </c>
      <c r="VWX19" s="200" t="s">
        <v>16981</v>
      </c>
      <c r="VWY19" s="200" t="s">
        <v>16982</v>
      </c>
      <c r="VWZ19" s="200" t="s">
        <v>16983</v>
      </c>
      <c r="VXA19" s="200" t="s">
        <v>16984</v>
      </c>
      <c r="VXB19" s="200" t="s">
        <v>16985</v>
      </c>
      <c r="VXC19" s="200" t="s">
        <v>16986</v>
      </c>
      <c r="VXD19" s="200" t="s">
        <v>16987</v>
      </c>
      <c r="VXE19" s="200" t="s">
        <v>16988</v>
      </c>
      <c r="VXF19" s="200" t="s">
        <v>16989</v>
      </c>
      <c r="VXG19" s="200" t="s">
        <v>16990</v>
      </c>
      <c r="VXH19" s="200" t="s">
        <v>16991</v>
      </c>
      <c r="VXI19" s="200" t="s">
        <v>16992</v>
      </c>
      <c r="VXJ19" s="200" t="s">
        <v>16993</v>
      </c>
      <c r="VXK19" s="200" t="s">
        <v>16994</v>
      </c>
      <c r="VXL19" s="200" t="s">
        <v>16995</v>
      </c>
      <c r="VXM19" s="200" t="s">
        <v>16996</v>
      </c>
      <c r="VXN19" s="200" t="s">
        <v>16997</v>
      </c>
      <c r="VXO19" s="200" t="s">
        <v>16998</v>
      </c>
      <c r="VXP19" s="200" t="s">
        <v>16999</v>
      </c>
      <c r="VXQ19" s="200" t="s">
        <v>17000</v>
      </c>
      <c r="VXR19" s="200" t="s">
        <v>17001</v>
      </c>
      <c r="VXS19" s="200" t="s">
        <v>17002</v>
      </c>
      <c r="VXT19" s="200" t="s">
        <v>17003</v>
      </c>
      <c r="VXU19" s="200" t="s">
        <v>17004</v>
      </c>
      <c r="VXV19" s="200" t="s">
        <v>17005</v>
      </c>
      <c r="VXW19" s="200" t="s">
        <v>17006</v>
      </c>
      <c r="VXX19" s="200" t="s">
        <v>17007</v>
      </c>
      <c r="VXY19" s="200" t="s">
        <v>17008</v>
      </c>
      <c r="VXZ19" s="200" t="s">
        <v>17009</v>
      </c>
      <c r="VYA19" s="200" t="s">
        <v>17010</v>
      </c>
      <c r="VYB19" s="200" t="s">
        <v>17011</v>
      </c>
      <c r="VYC19" s="200" t="s">
        <v>17012</v>
      </c>
      <c r="VYD19" s="200" t="s">
        <v>17013</v>
      </c>
      <c r="VYE19" s="200" t="s">
        <v>17014</v>
      </c>
      <c r="VYF19" s="200" t="s">
        <v>17015</v>
      </c>
      <c r="VYG19" s="200" t="s">
        <v>17016</v>
      </c>
      <c r="VYH19" s="200" t="s">
        <v>17017</v>
      </c>
      <c r="VYI19" s="200" t="s">
        <v>17018</v>
      </c>
      <c r="VYJ19" s="200" t="s">
        <v>17019</v>
      </c>
      <c r="VYK19" s="200" t="s">
        <v>17020</v>
      </c>
      <c r="VYL19" s="200" t="s">
        <v>17021</v>
      </c>
      <c r="VYM19" s="200" t="s">
        <v>17022</v>
      </c>
      <c r="VYN19" s="200" t="s">
        <v>17023</v>
      </c>
      <c r="VYO19" s="200" t="s">
        <v>17024</v>
      </c>
      <c r="VYP19" s="200" t="s">
        <v>17025</v>
      </c>
      <c r="VYQ19" s="200" t="s">
        <v>17026</v>
      </c>
      <c r="VYR19" s="200" t="s">
        <v>17027</v>
      </c>
      <c r="VYS19" s="200" t="s">
        <v>17028</v>
      </c>
      <c r="VYT19" s="200" t="s">
        <v>17029</v>
      </c>
      <c r="VYU19" s="200" t="s">
        <v>17030</v>
      </c>
      <c r="VYV19" s="200" t="s">
        <v>17031</v>
      </c>
      <c r="VYW19" s="200" t="s">
        <v>17032</v>
      </c>
      <c r="VYX19" s="200" t="s">
        <v>17033</v>
      </c>
      <c r="VYY19" s="200" t="s">
        <v>17034</v>
      </c>
      <c r="VYZ19" s="200" t="s">
        <v>17035</v>
      </c>
      <c r="VZA19" s="200" t="s">
        <v>17036</v>
      </c>
      <c r="VZB19" s="200" t="s">
        <v>17037</v>
      </c>
      <c r="VZC19" s="200" t="s">
        <v>17038</v>
      </c>
      <c r="VZD19" s="200" t="s">
        <v>17039</v>
      </c>
      <c r="VZE19" s="200" t="s">
        <v>17040</v>
      </c>
      <c r="VZF19" s="200" t="s">
        <v>17041</v>
      </c>
      <c r="VZG19" s="200" t="s">
        <v>17042</v>
      </c>
      <c r="VZH19" s="200" t="s">
        <v>17043</v>
      </c>
      <c r="VZI19" s="200" t="s">
        <v>17044</v>
      </c>
      <c r="VZJ19" s="200" t="s">
        <v>17045</v>
      </c>
      <c r="VZK19" s="200" t="s">
        <v>17046</v>
      </c>
      <c r="VZL19" s="200" t="s">
        <v>17047</v>
      </c>
      <c r="VZM19" s="200" t="s">
        <v>17048</v>
      </c>
      <c r="VZN19" s="200" t="s">
        <v>17049</v>
      </c>
      <c r="VZO19" s="200" t="s">
        <v>17050</v>
      </c>
      <c r="VZP19" s="200" t="s">
        <v>17051</v>
      </c>
      <c r="VZQ19" s="200" t="s">
        <v>17052</v>
      </c>
      <c r="VZR19" s="200" t="s">
        <v>17053</v>
      </c>
      <c r="VZS19" s="200" t="s">
        <v>17054</v>
      </c>
      <c r="VZT19" s="200" t="s">
        <v>17055</v>
      </c>
      <c r="VZU19" s="200" t="s">
        <v>17056</v>
      </c>
      <c r="VZV19" s="200" t="s">
        <v>17057</v>
      </c>
      <c r="VZW19" s="200" t="s">
        <v>17058</v>
      </c>
      <c r="VZX19" s="200" t="s">
        <v>17059</v>
      </c>
      <c r="VZY19" s="200" t="s">
        <v>17060</v>
      </c>
      <c r="VZZ19" s="200" t="s">
        <v>17061</v>
      </c>
      <c r="WAA19" s="200" t="s">
        <v>17062</v>
      </c>
      <c r="WAB19" s="200" t="s">
        <v>17063</v>
      </c>
      <c r="WAC19" s="200" t="s">
        <v>17064</v>
      </c>
      <c r="WAD19" s="200" t="s">
        <v>17065</v>
      </c>
      <c r="WAE19" s="200" t="s">
        <v>17066</v>
      </c>
      <c r="WAF19" s="200" t="s">
        <v>17067</v>
      </c>
      <c r="WAG19" s="200" t="s">
        <v>17068</v>
      </c>
      <c r="WAH19" s="200" t="s">
        <v>17069</v>
      </c>
      <c r="WAI19" s="200" t="s">
        <v>17070</v>
      </c>
      <c r="WAJ19" s="200" t="s">
        <v>17071</v>
      </c>
      <c r="WAK19" s="200" t="s">
        <v>17072</v>
      </c>
      <c r="WAL19" s="200" t="s">
        <v>17073</v>
      </c>
      <c r="WAM19" s="200" t="s">
        <v>17074</v>
      </c>
      <c r="WAN19" s="200" t="s">
        <v>17075</v>
      </c>
      <c r="WAO19" s="200" t="s">
        <v>17076</v>
      </c>
      <c r="WAP19" s="200" t="s">
        <v>17077</v>
      </c>
      <c r="WAQ19" s="200" t="s">
        <v>17078</v>
      </c>
      <c r="WAR19" s="200" t="s">
        <v>17079</v>
      </c>
      <c r="WAS19" s="200" t="s">
        <v>17080</v>
      </c>
      <c r="WAT19" s="200" t="s">
        <v>17081</v>
      </c>
      <c r="WAU19" s="200" t="s">
        <v>17082</v>
      </c>
      <c r="WAV19" s="200" t="s">
        <v>17083</v>
      </c>
      <c r="WAW19" s="200" t="s">
        <v>17084</v>
      </c>
      <c r="WAX19" s="200" t="s">
        <v>17085</v>
      </c>
      <c r="WAY19" s="200" t="s">
        <v>17086</v>
      </c>
      <c r="WAZ19" s="200" t="s">
        <v>17087</v>
      </c>
      <c r="WBA19" s="200" t="s">
        <v>17088</v>
      </c>
      <c r="WBB19" s="200" t="s">
        <v>17089</v>
      </c>
      <c r="WBC19" s="200" t="s">
        <v>17090</v>
      </c>
      <c r="WBD19" s="200" t="s">
        <v>17091</v>
      </c>
      <c r="WBE19" s="200" t="s">
        <v>17092</v>
      </c>
      <c r="WBF19" s="200" t="s">
        <v>17093</v>
      </c>
      <c r="WBG19" s="200" t="s">
        <v>17094</v>
      </c>
      <c r="WBH19" s="200" t="s">
        <v>17095</v>
      </c>
      <c r="WBI19" s="200" t="s">
        <v>17096</v>
      </c>
      <c r="WBJ19" s="200" t="s">
        <v>17097</v>
      </c>
      <c r="WBK19" s="200" t="s">
        <v>17098</v>
      </c>
      <c r="WBL19" s="200" t="s">
        <v>17099</v>
      </c>
      <c r="WBM19" s="200" t="s">
        <v>17100</v>
      </c>
      <c r="WBN19" s="200" t="s">
        <v>17101</v>
      </c>
      <c r="WBO19" s="200" t="s">
        <v>17102</v>
      </c>
      <c r="WBP19" s="200" t="s">
        <v>17103</v>
      </c>
      <c r="WBQ19" s="200" t="s">
        <v>17104</v>
      </c>
      <c r="WBR19" s="200" t="s">
        <v>17105</v>
      </c>
      <c r="WBS19" s="200" t="s">
        <v>17106</v>
      </c>
      <c r="WBT19" s="200" t="s">
        <v>17107</v>
      </c>
      <c r="WBU19" s="200" t="s">
        <v>17108</v>
      </c>
      <c r="WBV19" s="200" t="s">
        <v>17109</v>
      </c>
      <c r="WBW19" s="200" t="s">
        <v>17110</v>
      </c>
      <c r="WBX19" s="200" t="s">
        <v>17111</v>
      </c>
      <c r="WBY19" s="200" t="s">
        <v>17112</v>
      </c>
      <c r="WBZ19" s="200" t="s">
        <v>17113</v>
      </c>
      <c r="WCA19" s="200" t="s">
        <v>17114</v>
      </c>
      <c r="WCB19" s="200" t="s">
        <v>17115</v>
      </c>
      <c r="WCC19" s="200" t="s">
        <v>17116</v>
      </c>
      <c r="WCD19" s="200" t="s">
        <v>17117</v>
      </c>
      <c r="WCE19" s="200" t="s">
        <v>17118</v>
      </c>
      <c r="WCF19" s="200" t="s">
        <v>17119</v>
      </c>
      <c r="WCG19" s="200" t="s">
        <v>17120</v>
      </c>
      <c r="WCH19" s="200" t="s">
        <v>17121</v>
      </c>
      <c r="WCI19" s="200" t="s">
        <v>17122</v>
      </c>
      <c r="WCJ19" s="200" t="s">
        <v>17123</v>
      </c>
      <c r="WCK19" s="200" t="s">
        <v>17124</v>
      </c>
      <c r="WCL19" s="200" t="s">
        <v>17125</v>
      </c>
      <c r="WCM19" s="200" t="s">
        <v>17126</v>
      </c>
      <c r="WCN19" s="200" t="s">
        <v>17127</v>
      </c>
      <c r="WCO19" s="200" t="s">
        <v>17128</v>
      </c>
      <c r="WCP19" s="200" t="s">
        <v>17129</v>
      </c>
      <c r="WCQ19" s="200" t="s">
        <v>17130</v>
      </c>
      <c r="WCR19" s="200" t="s">
        <v>17131</v>
      </c>
      <c r="WCS19" s="200" t="s">
        <v>17132</v>
      </c>
      <c r="WCT19" s="200" t="s">
        <v>17133</v>
      </c>
      <c r="WCU19" s="200" t="s">
        <v>17134</v>
      </c>
      <c r="WCV19" s="200" t="s">
        <v>17135</v>
      </c>
      <c r="WCW19" s="200" t="s">
        <v>17136</v>
      </c>
      <c r="WCX19" s="200" t="s">
        <v>17137</v>
      </c>
      <c r="WCY19" s="200" t="s">
        <v>17138</v>
      </c>
      <c r="WCZ19" s="200" t="s">
        <v>17139</v>
      </c>
      <c r="WDA19" s="200" t="s">
        <v>17140</v>
      </c>
      <c r="WDB19" s="200" t="s">
        <v>17141</v>
      </c>
      <c r="WDC19" s="200" t="s">
        <v>17142</v>
      </c>
      <c r="WDD19" s="200" t="s">
        <v>17143</v>
      </c>
      <c r="WDE19" s="200" t="s">
        <v>17144</v>
      </c>
      <c r="WDF19" s="200" t="s">
        <v>17145</v>
      </c>
      <c r="WDG19" s="200" t="s">
        <v>17146</v>
      </c>
      <c r="WDH19" s="200" t="s">
        <v>17147</v>
      </c>
      <c r="WDI19" s="200" t="s">
        <v>17148</v>
      </c>
      <c r="WDJ19" s="200" t="s">
        <v>17149</v>
      </c>
      <c r="WDK19" s="200" t="s">
        <v>17150</v>
      </c>
      <c r="WDL19" s="200" t="s">
        <v>17151</v>
      </c>
      <c r="WDM19" s="200" t="s">
        <v>17152</v>
      </c>
      <c r="WDN19" s="200" t="s">
        <v>17153</v>
      </c>
      <c r="WDO19" s="200" t="s">
        <v>17154</v>
      </c>
      <c r="WDP19" s="200" t="s">
        <v>17155</v>
      </c>
      <c r="WDQ19" s="200" t="s">
        <v>17156</v>
      </c>
      <c r="WDR19" s="200" t="s">
        <v>17157</v>
      </c>
      <c r="WDS19" s="200" t="s">
        <v>17158</v>
      </c>
      <c r="WDT19" s="200" t="s">
        <v>17159</v>
      </c>
      <c r="WDU19" s="200" t="s">
        <v>17160</v>
      </c>
      <c r="WDV19" s="200" t="s">
        <v>17161</v>
      </c>
      <c r="WDW19" s="200" t="s">
        <v>17162</v>
      </c>
      <c r="WDX19" s="200" t="s">
        <v>17163</v>
      </c>
      <c r="WDY19" s="200" t="s">
        <v>17164</v>
      </c>
      <c r="WDZ19" s="200" t="s">
        <v>17165</v>
      </c>
      <c r="WEA19" s="200" t="s">
        <v>17166</v>
      </c>
      <c r="WEB19" s="200" t="s">
        <v>17167</v>
      </c>
      <c r="WEC19" s="200" t="s">
        <v>17168</v>
      </c>
      <c r="WED19" s="200" t="s">
        <v>17169</v>
      </c>
      <c r="WEE19" s="200" t="s">
        <v>17170</v>
      </c>
      <c r="WEF19" s="200" t="s">
        <v>17171</v>
      </c>
      <c r="WEG19" s="200" t="s">
        <v>17172</v>
      </c>
      <c r="WEH19" s="200" t="s">
        <v>17173</v>
      </c>
      <c r="WEI19" s="200" t="s">
        <v>17174</v>
      </c>
      <c r="WEJ19" s="200" t="s">
        <v>17175</v>
      </c>
      <c r="WEK19" s="200" t="s">
        <v>17176</v>
      </c>
      <c r="WEL19" s="200" t="s">
        <v>17177</v>
      </c>
      <c r="WEM19" s="200" t="s">
        <v>17178</v>
      </c>
      <c r="WEN19" s="200" t="s">
        <v>17179</v>
      </c>
      <c r="WEO19" s="200" t="s">
        <v>17180</v>
      </c>
      <c r="WEP19" s="200" t="s">
        <v>17181</v>
      </c>
      <c r="WEQ19" s="200" t="s">
        <v>17182</v>
      </c>
      <c r="WER19" s="200" t="s">
        <v>17183</v>
      </c>
      <c r="WES19" s="200" t="s">
        <v>17184</v>
      </c>
      <c r="WET19" s="200" t="s">
        <v>17185</v>
      </c>
      <c r="WEU19" s="200" t="s">
        <v>17186</v>
      </c>
      <c r="WEV19" s="200" t="s">
        <v>17187</v>
      </c>
      <c r="WEW19" s="200" t="s">
        <v>17188</v>
      </c>
      <c r="WEX19" s="200" t="s">
        <v>17189</v>
      </c>
      <c r="WEY19" s="200" t="s">
        <v>17190</v>
      </c>
      <c r="WEZ19" s="200" t="s">
        <v>17191</v>
      </c>
      <c r="WFA19" s="200" t="s">
        <v>17192</v>
      </c>
      <c r="WFB19" s="200" t="s">
        <v>17193</v>
      </c>
      <c r="WFC19" s="200" t="s">
        <v>17194</v>
      </c>
      <c r="WFD19" s="200" t="s">
        <v>17195</v>
      </c>
      <c r="WFE19" s="200" t="s">
        <v>17196</v>
      </c>
      <c r="WFF19" s="200" t="s">
        <v>17197</v>
      </c>
      <c r="WFG19" s="200" t="s">
        <v>17198</v>
      </c>
      <c r="WFH19" s="200" t="s">
        <v>17199</v>
      </c>
      <c r="WFI19" s="200" t="s">
        <v>17200</v>
      </c>
      <c r="WFJ19" s="200" t="s">
        <v>17201</v>
      </c>
      <c r="WFK19" s="200" t="s">
        <v>17202</v>
      </c>
      <c r="WFL19" s="200" t="s">
        <v>17203</v>
      </c>
      <c r="WFM19" s="200" t="s">
        <v>17204</v>
      </c>
      <c r="WFN19" s="200" t="s">
        <v>17205</v>
      </c>
      <c r="WFO19" s="200" t="s">
        <v>17206</v>
      </c>
      <c r="WFP19" s="200" t="s">
        <v>17207</v>
      </c>
      <c r="WFQ19" s="200" t="s">
        <v>17208</v>
      </c>
      <c r="WFR19" s="200" t="s">
        <v>17209</v>
      </c>
      <c r="WFS19" s="200" t="s">
        <v>17210</v>
      </c>
      <c r="WFT19" s="200" t="s">
        <v>17211</v>
      </c>
      <c r="WFU19" s="200" t="s">
        <v>17212</v>
      </c>
      <c r="WFV19" s="200" t="s">
        <v>17213</v>
      </c>
      <c r="WFW19" s="200" t="s">
        <v>17214</v>
      </c>
      <c r="WFX19" s="200" t="s">
        <v>17215</v>
      </c>
      <c r="WFY19" s="200" t="s">
        <v>17216</v>
      </c>
      <c r="WFZ19" s="200" t="s">
        <v>17217</v>
      </c>
      <c r="WGA19" s="200" t="s">
        <v>17218</v>
      </c>
      <c r="WGB19" s="200" t="s">
        <v>17219</v>
      </c>
      <c r="WGC19" s="200" t="s">
        <v>17220</v>
      </c>
      <c r="WGD19" s="200" t="s">
        <v>17221</v>
      </c>
      <c r="WGE19" s="200" t="s">
        <v>17222</v>
      </c>
      <c r="WGF19" s="200" t="s">
        <v>17223</v>
      </c>
      <c r="WGG19" s="200" t="s">
        <v>17224</v>
      </c>
      <c r="WGH19" s="200" t="s">
        <v>17225</v>
      </c>
      <c r="WGI19" s="200" t="s">
        <v>17226</v>
      </c>
      <c r="WGJ19" s="200" t="s">
        <v>17227</v>
      </c>
      <c r="WGK19" s="200" t="s">
        <v>17228</v>
      </c>
      <c r="WGL19" s="200" t="s">
        <v>17229</v>
      </c>
      <c r="WGM19" s="200" t="s">
        <v>17230</v>
      </c>
      <c r="WGN19" s="200" t="s">
        <v>17231</v>
      </c>
      <c r="WGO19" s="200" t="s">
        <v>17232</v>
      </c>
      <c r="WGP19" s="200" t="s">
        <v>17233</v>
      </c>
      <c r="WGQ19" s="200" t="s">
        <v>17234</v>
      </c>
      <c r="WGR19" s="200" t="s">
        <v>17235</v>
      </c>
      <c r="WGS19" s="200" t="s">
        <v>17236</v>
      </c>
      <c r="WGT19" s="200" t="s">
        <v>17237</v>
      </c>
      <c r="WGU19" s="200" t="s">
        <v>17238</v>
      </c>
      <c r="WGV19" s="200" t="s">
        <v>17239</v>
      </c>
      <c r="WGW19" s="200" t="s">
        <v>17240</v>
      </c>
      <c r="WGX19" s="200" t="s">
        <v>17241</v>
      </c>
      <c r="WGY19" s="200" t="s">
        <v>17242</v>
      </c>
      <c r="WGZ19" s="200" t="s">
        <v>17243</v>
      </c>
      <c r="WHA19" s="200" t="s">
        <v>17244</v>
      </c>
      <c r="WHB19" s="200" t="s">
        <v>17245</v>
      </c>
      <c r="WHC19" s="200" t="s">
        <v>17246</v>
      </c>
      <c r="WHD19" s="200" t="s">
        <v>17247</v>
      </c>
      <c r="WHE19" s="200" t="s">
        <v>17248</v>
      </c>
      <c r="WHF19" s="200" t="s">
        <v>17249</v>
      </c>
      <c r="WHG19" s="200" t="s">
        <v>17250</v>
      </c>
      <c r="WHH19" s="200" t="s">
        <v>17251</v>
      </c>
      <c r="WHI19" s="200" t="s">
        <v>17252</v>
      </c>
      <c r="WHJ19" s="200" t="s">
        <v>17253</v>
      </c>
      <c r="WHK19" s="200" t="s">
        <v>17254</v>
      </c>
      <c r="WHL19" s="200" t="s">
        <v>17255</v>
      </c>
      <c r="WHM19" s="200" t="s">
        <v>17256</v>
      </c>
      <c r="WHN19" s="200" t="s">
        <v>17257</v>
      </c>
      <c r="WHO19" s="200" t="s">
        <v>17258</v>
      </c>
      <c r="WHP19" s="200" t="s">
        <v>17259</v>
      </c>
      <c r="WHQ19" s="200" t="s">
        <v>17260</v>
      </c>
      <c r="WHR19" s="200" t="s">
        <v>17261</v>
      </c>
      <c r="WHS19" s="200" t="s">
        <v>17262</v>
      </c>
      <c r="WHT19" s="200" t="s">
        <v>17263</v>
      </c>
      <c r="WHU19" s="200" t="s">
        <v>17264</v>
      </c>
      <c r="WHV19" s="200" t="s">
        <v>17265</v>
      </c>
      <c r="WHW19" s="200" t="s">
        <v>17266</v>
      </c>
      <c r="WHX19" s="200" t="s">
        <v>17267</v>
      </c>
      <c r="WHY19" s="200" t="s">
        <v>17268</v>
      </c>
      <c r="WHZ19" s="200" t="s">
        <v>17269</v>
      </c>
      <c r="WIA19" s="200" t="s">
        <v>17270</v>
      </c>
      <c r="WIB19" s="200" t="s">
        <v>17271</v>
      </c>
      <c r="WIC19" s="200" t="s">
        <v>17272</v>
      </c>
      <c r="WID19" s="200" t="s">
        <v>17273</v>
      </c>
      <c r="WIE19" s="200" t="s">
        <v>17274</v>
      </c>
      <c r="WIF19" s="200" t="s">
        <v>17275</v>
      </c>
      <c r="WIG19" s="200" t="s">
        <v>17276</v>
      </c>
      <c r="WIH19" s="200" t="s">
        <v>17277</v>
      </c>
      <c r="WII19" s="200" t="s">
        <v>17278</v>
      </c>
      <c r="WIJ19" s="200" t="s">
        <v>17279</v>
      </c>
      <c r="WIK19" s="200" t="s">
        <v>17280</v>
      </c>
      <c r="WIL19" s="200" t="s">
        <v>17281</v>
      </c>
      <c r="WIM19" s="200" t="s">
        <v>17282</v>
      </c>
      <c r="WIN19" s="200" t="s">
        <v>17283</v>
      </c>
      <c r="WIO19" s="200" t="s">
        <v>17284</v>
      </c>
      <c r="WIP19" s="200" t="s">
        <v>17285</v>
      </c>
      <c r="WIQ19" s="200" t="s">
        <v>17286</v>
      </c>
      <c r="WIR19" s="200" t="s">
        <v>17287</v>
      </c>
      <c r="WIS19" s="200" t="s">
        <v>17288</v>
      </c>
      <c r="WIT19" s="200" t="s">
        <v>17289</v>
      </c>
      <c r="WIU19" s="200" t="s">
        <v>17290</v>
      </c>
      <c r="WIV19" s="200" t="s">
        <v>17291</v>
      </c>
      <c r="WIW19" s="200" t="s">
        <v>17292</v>
      </c>
      <c r="WIX19" s="200" t="s">
        <v>17293</v>
      </c>
      <c r="WIY19" s="200" t="s">
        <v>17294</v>
      </c>
      <c r="WIZ19" s="200" t="s">
        <v>17295</v>
      </c>
      <c r="WJA19" s="200" t="s">
        <v>17296</v>
      </c>
      <c r="WJB19" s="200" t="s">
        <v>17297</v>
      </c>
      <c r="WJC19" s="200" t="s">
        <v>17298</v>
      </c>
      <c r="WJD19" s="200" t="s">
        <v>17299</v>
      </c>
      <c r="WJE19" s="200" t="s">
        <v>17300</v>
      </c>
      <c r="WJF19" s="200" t="s">
        <v>17301</v>
      </c>
      <c r="WJG19" s="200" t="s">
        <v>17302</v>
      </c>
      <c r="WJH19" s="200" t="s">
        <v>17303</v>
      </c>
      <c r="WJI19" s="200" t="s">
        <v>17304</v>
      </c>
      <c r="WJJ19" s="200" t="s">
        <v>17305</v>
      </c>
      <c r="WJK19" s="200" t="s">
        <v>17306</v>
      </c>
      <c r="WJL19" s="200" t="s">
        <v>17307</v>
      </c>
      <c r="WJM19" s="200" t="s">
        <v>17308</v>
      </c>
      <c r="WJN19" s="200" t="s">
        <v>17309</v>
      </c>
      <c r="WJO19" s="200" t="s">
        <v>17310</v>
      </c>
      <c r="WJP19" s="200" t="s">
        <v>17311</v>
      </c>
      <c r="WJQ19" s="200" t="s">
        <v>17312</v>
      </c>
      <c r="WJR19" s="200" t="s">
        <v>17313</v>
      </c>
      <c r="WJS19" s="200" t="s">
        <v>17314</v>
      </c>
      <c r="WJT19" s="200" t="s">
        <v>17315</v>
      </c>
      <c r="WJU19" s="200" t="s">
        <v>17316</v>
      </c>
      <c r="WJV19" s="200" t="s">
        <v>17317</v>
      </c>
      <c r="WJW19" s="200" t="s">
        <v>17318</v>
      </c>
      <c r="WJX19" s="200" t="s">
        <v>17319</v>
      </c>
      <c r="WJY19" s="200" t="s">
        <v>17320</v>
      </c>
      <c r="WJZ19" s="200" t="s">
        <v>17321</v>
      </c>
      <c r="WKA19" s="200" t="s">
        <v>17322</v>
      </c>
      <c r="WKB19" s="200" t="s">
        <v>17323</v>
      </c>
      <c r="WKC19" s="200" t="s">
        <v>17324</v>
      </c>
      <c r="WKD19" s="200" t="s">
        <v>17325</v>
      </c>
      <c r="WKE19" s="200" t="s">
        <v>17326</v>
      </c>
      <c r="WKF19" s="200" t="s">
        <v>17327</v>
      </c>
      <c r="WKG19" s="200" t="s">
        <v>17328</v>
      </c>
      <c r="WKH19" s="200" t="s">
        <v>17329</v>
      </c>
      <c r="WKI19" s="200" t="s">
        <v>17330</v>
      </c>
      <c r="WKJ19" s="200" t="s">
        <v>17331</v>
      </c>
      <c r="WKK19" s="200" t="s">
        <v>17332</v>
      </c>
      <c r="WKL19" s="200" t="s">
        <v>17333</v>
      </c>
      <c r="WKM19" s="200" t="s">
        <v>17334</v>
      </c>
      <c r="WKN19" s="200" t="s">
        <v>17335</v>
      </c>
      <c r="WKO19" s="200" t="s">
        <v>17336</v>
      </c>
      <c r="WKP19" s="200" t="s">
        <v>17337</v>
      </c>
      <c r="WKQ19" s="200" t="s">
        <v>17338</v>
      </c>
      <c r="WKR19" s="200" t="s">
        <v>17339</v>
      </c>
      <c r="WKS19" s="200" t="s">
        <v>17340</v>
      </c>
      <c r="WKT19" s="200" t="s">
        <v>17341</v>
      </c>
      <c r="WKU19" s="200" t="s">
        <v>17342</v>
      </c>
      <c r="WKV19" s="200" t="s">
        <v>17343</v>
      </c>
      <c r="WKW19" s="200" t="s">
        <v>17344</v>
      </c>
      <c r="WKX19" s="200" t="s">
        <v>17345</v>
      </c>
      <c r="WKY19" s="200" t="s">
        <v>17346</v>
      </c>
      <c r="WKZ19" s="200" t="s">
        <v>17347</v>
      </c>
      <c r="WLA19" s="200" t="s">
        <v>17348</v>
      </c>
      <c r="WLB19" s="200" t="s">
        <v>17349</v>
      </c>
      <c r="WLC19" s="200" t="s">
        <v>17350</v>
      </c>
      <c r="WLD19" s="200" t="s">
        <v>17351</v>
      </c>
      <c r="WLE19" s="200" t="s">
        <v>17352</v>
      </c>
      <c r="WLF19" s="200" t="s">
        <v>17353</v>
      </c>
      <c r="WLG19" s="200" t="s">
        <v>17354</v>
      </c>
      <c r="WLH19" s="200" t="s">
        <v>17355</v>
      </c>
      <c r="WLI19" s="200" t="s">
        <v>17356</v>
      </c>
      <c r="WLJ19" s="200" t="s">
        <v>17357</v>
      </c>
      <c r="WLK19" s="200" t="s">
        <v>17358</v>
      </c>
      <c r="WLL19" s="200" t="s">
        <v>17359</v>
      </c>
      <c r="WLM19" s="200" t="s">
        <v>17360</v>
      </c>
      <c r="WLN19" s="200" t="s">
        <v>17361</v>
      </c>
      <c r="WLO19" s="200" t="s">
        <v>17362</v>
      </c>
      <c r="WLP19" s="200" t="s">
        <v>17363</v>
      </c>
      <c r="WLQ19" s="200" t="s">
        <v>17364</v>
      </c>
      <c r="WLR19" s="200" t="s">
        <v>17365</v>
      </c>
      <c r="WLS19" s="200" t="s">
        <v>17366</v>
      </c>
      <c r="WLT19" s="200" t="s">
        <v>17367</v>
      </c>
      <c r="WLU19" s="200" t="s">
        <v>17368</v>
      </c>
      <c r="WLV19" s="200" t="s">
        <v>17369</v>
      </c>
      <c r="WLW19" s="200" t="s">
        <v>17370</v>
      </c>
      <c r="WLX19" s="200" t="s">
        <v>17371</v>
      </c>
      <c r="WLY19" s="200" t="s">
        <v>17372</v>
      </c>
      <c r="WLZ19" s="200" t="s">
        <v>17373</v>
      </c>
      <c r="WMA19" s="200" t="s">
        <v>17374</v>
      </c>
      <c r="WMB19" s="200" t="s">
        <v>17375</v>
      </c>
      <c r="WMC19" s="200" t="s">
        <v>17376</v>
      </c>
      <c r="WMD19" s="200" t="s">
        <v>17377</v>
      </c>
      <c r="WME19" s="200" t="s">
        <v>17378</v>
      </c>
      <c r="WMF19" s="200" t="s">
        <v>17379</v>
      </c>
      <c r="WMG19" s="200" t="s">
        <v>17380</v>
      </c>
      <c r="WMH19" s="200" t="s">
        <v>17381</v>
      </c>
      <c r="WMI19" s="200" t="s">
        <v>17382</v>
      </c>
      <c r="WMJ19" s="200" t="s">
        <v>17383</v>
      </c>
      <c r="WMK19" s="200" t="s">
        <v>17384</v>
      </c>
      <c r="WML19" s="200" t="s">
        <v>17385</v>
      </c>
      <c r="WMM19" s="200" t="s">
        <v>17386</v>
      </c>
      <c r="WMN19" s="200" t="s">
        <v>17387</v>
      </c>
      <c r="WMO19" s="200" t="s">
        <v>17388</v>
      </c>
      <c r="WMP19" s="200" t="s">
        <v>17389</v>
      </c>
      <c r="WMQ19" s="200" t="s">
        <v>17390</v>
      </c>
      <c r="WMR19" s="200" t="s">
        <v>17391</v>
      </c>
      <c r="WMS19" s="200" t="s">
        <v>17392</v>
      </c>
      <c r="WMT19" s="200" t="s">
        <v>17393</v>
      </c>
      <c r="WMU19" s="200" t="s">
        <v>17394</v>
      </c>
      <c r="WMV19" s="200" t="s">
        <v>17395</v>
      </c>
      <c r="WMW19" s="200" t="s">
        <v>17396</v>
      </c>
      <c r="WMX19" s="200" t="s">
        <v>17397</v>
      </c>
      <c r="WMY19" s="200" t="s">
        <v>17398</v>
      </c>
      <c r="WMZ19" s="200" t="s">
        <v>17399</v>
      </c>
      <c r="WNA19" s="200" t="s">
        <v>17400</v>
      </c>
      <c r="WNB19" s="200" t="s">
        <v>17401</v>
      </c>
      <c r="WNC19" s="200" t="s">
        <v>17402</v>
      </c>
      <c r="WND19" s="200" t="s">
        <v>17403</v>
      </c>
      <c r="WNE19" s="200" t="s">
        <v>17404</v>
      </c>
      <c r="WNF19" s="200" t="s">
        <v>17405</v>
      </c>
      <c r="WNG19" s="200" t="s">
        <v>17406</v>
      </c>
      <c r="WNH19" s="200" t="s">
        <v>17407</v>
      </c>
      <c r="WNI19" s="200" t="s">
        <v>17408</v>
      </c>
      <c r="WNJ19" s="200" t="s">
        <v>17409</v>
      </c>
      <c r="WNK19" s="200" t="s">
        <v>17410</v>
      </c>
      <c r="WNL19" s="200" t="s">
        <v>17411</v>
      </c>
      <c r="WNM19" s="200" t="s">
        <v>17412</v>
      </c>
      <c r="WNN19" s="200" t="s">
        <v>17413</v>
      </c>
      <c r="WNO19" s="200" t="s">
        <v>17414</v>
      </c>
      <c r="WNP19" s="200" t="s">
        <v>17415</v>
      </c>
      <c r="WNQ19" s="200" t="s">
        <v>17416</v>
      </c>
      <c r="WNR19" s="200" t="s">
        <v>17417</v>
      </c>
      <c r="WNS19" s="200" t="s">
        <v>17418</v>
      </c>
      <c r="WNT19" s="200" t="s">
        <v>17419</v>
      </c>
      <c r="WNU19" s="200" t="s">
        <v>17420</v>
      </c>
      <c r="WNV19" s="200" t="s">
        <v>17421</v>
      </c>
      <c r="WNW19" s="200" t="s">
        <v>17422</v>
      </c>
      <c r="WNX19" s="200" t="s">
        <v>17423</v>
      </c>
      <c r="WNY19" s="200" t="s">
        <v>17424</v>
      </c>
      <c r="WNZ19" s="200" t="s">
        <v>17425</v>
      </c>
      <c r="WOA19" s="200" t="s">
        <v>17426</v>
      </c>
      <c r="WOB19" s="200" t="s">
        <v>17427</v>
      </c>
      <c r="WOC19" s="200" t="s">
        <v>17428</v>
      </c>
      <c r="WOD19" s="200" t="s">
        <v>17429</v>
      </c>
      <c r="WOE19" s="200" t="s">
        <v>17430</v>
      </c>
      <c r="WOF19" s="200" t="s">
        <v>17431</v>
      </c>
      <c r="WOG19" s="200" t="s">
        <v>17432</v>
      </c>
      <c r="WOH19" s="200" t="s">
        <v>17433</v>
      </c>
      <c r="WOI19" s="200" t="s">
        <v>17434</v>
      </c>
      <c r="WOJ19" s="200" t="s">
        <v>17435</v>
      </c>
      <c r="WOK19" s="200" t="s">
        <v>17436</v>
      </c>
      <c r="WOL19" s="200" t="s">
        <v>17437</v>
      </c>
      <c r="WOM19" s="200" t="s">
        <v>17438</v>
      </c>
      <c r="WON19" s="200" t="s">
        <v>17439</v>
      </c>
      <c r="WOO19" s="200" t="s">
        <v>17440</v>
      </c>
      <c r="WOP19" s="200" t="s">
        <v>17441</v>
      </c>
      <c r="WOQ19" s="200" t="s">
        <v>17442</v>
      </c>
      <c r="WOR19" s="200" t="s">
        <v>17443</v>
      </c>
      <c r="WOS19" s="200" t="s">
        <v>17444</v>
      </c>
      <c r="WOT19" s="200" t="s">
        <v>17445</v>
      </c>
      <c r="WOU19" s="200" t="s">
        <v>17446</v>
      </c>
      <c r="WOV19" s="200" t="s">
        <v>17447</v>
      </c>
      <c r="WOW19" s="200" t="s">
        <v>17448</v>
      </c>
      <c r="WOX19" s="200" t="s">
        <v>17449</v>
      </c>
      <c r="WOY19" s="200" t="s">
        <v>17450</v>
      </c>
      <c r="WOZ19" s="200" t="s">
        <v>17451</v>
      </c>
      <c r="WPA19" s="200" t="s">
        <v>17452</v>
      </c>
      <c r="WPB19" s="200" t="s">
        <v>17453</v>
      </c>
      <c r="WPC19" s="200" t="s">
        <v>17454</v>
      </c>
      <c r="WPD19" s="200" t="s">
        <v>17455</v>
      </c>
      <c r="WPE19" s="200" t="s">
        <v>17456</v>
      </c>
      <c r="WPF19" s="200" t="s">
        <v>17457</v>
      </c>
      <c r="WPG19" s="200" t="s">
        <v>17458</v>
      </c>
      <c r="WPH19" s="200" t="s">
        <v>17459</v>
      </c>
      <c r="WPI19" s="200" t="s">
        <v>17460</v>
      </c>
      <c r="WPJ19" s="200" t="s">
        <v>17461</v>
      </c>
      <c r="WPK19" s="200" t="s">
        <v>17462</v>
      </c>
      <c r="WPL19" s="200" t="s">
        <v>17463</v>
      </c>
      <c r="WPM19" s="200" t="s">
        <v>17464</v>
      </c>
      <c r="WPN19" s="200" t="s">
        <v>17465</v>
      </c>
      <c r="WPO19" s="200" t="s">
        <v>17466</v>
      </c>
      <c r="WPP19" s="200" t="s">
        <v>17467</v>
      </c>
      <c r="WPQ19" s="200" t="s">
        <v>17468</v>
      </c>
      <c r="WPR19" s="200" t="s">
        <v>17469</v>
      </c>
      <c r="WPS19" s="200" t="s">
        <v>17470</v>
      </c>
      <c r="WPT19" s="200" t="s">
        <v>17471</v>
      </c>
      <c r="WPU19" s="200" t="s">
        <v>17472</v>
      </c>
      <c r="WPV19" s="200" t="s">
        <v>17473</v>
      </c>
      <c r="WPW19" s="200" t="s">
        <v>17474</v>
      </c>
      <c r="WPX19" s="200" t="s">
        <v>17475</v>
      </c>
      <c r="WPY19" s="200" t="s">
        <v>17476</v>
      </c>
      <c r="WPZ19" s="200" t="s">
        <v>17477</v>
      </c>
      <c r="WQA19" s="200" t="s">
        <v>17478</v>
      </c>
      <c r="WQB19" s="200" t="s">
        <v>17479</v>
      </c>
      <c r="WQC19" s="200" t="s">
        <v>17480</v>
      </c>
      <c r="WQD19" s="200" t="s">
        <v>17481</v>
      </c>
      <c r="WQE19" s="200" t="s">
        <v>17482</v>
      </c>
      <c r="WQF19" s="200" t="s">
        <v>17483</v>
      </c>
      <c r="WQG19" s="200" t="s">
        <v>17484</v>
      </c>
      <c r="WQH19" s="200" t="s">
        <v>17485</v>
      </c>
      <c r="WQI19" s="200" t="s">
        <v>17486</v>
      </c>
      <c r="WQJ19" s="200" t="s">
        <v>17487</v>
      </c>
      <c r="WQK19" s="200" t="s">
        <v>17488</v>
      </c>
      <c r="WQL19" s="200" t="s">
        <v>17489</v>
      </c>
      <c r="WQM19" s="200" t="s">
        <v>17490</v>
      </c>
      <c r="WQN19" s="200" t="s">
        <v>17491</v>
      </c>
      <c r="WQO19" s="200" t="s">
        <v>17492</v>
      </c>
      <c r="WQP19" s="200" t="s">
        <v>17493</v>
      </c>
      <c r="WQQ19" s="200" t="s">
        <v>17494</v>
      </c>
      <c r="WQR19" s="200" t="s">
        <v>17495</v>
      </c>
      <c r="WQS19" s="200" t="s">
        <v>17496</v>
      </c>
      <c r="WQT19" s="200" t="s">
        <v>17497</v>
      </c>
      <c r="WQU19" s="200" t="s">
        <v>17498</v>
      </c>
      <c r="WQV19" s="200" t="s">
        <v>17499</v>
      </c>
      <c r="WQW19" s="200" t="s">
        <v>17500</v>
      </c>
      <c r="WQX19" s="200" t="s">
        <v>17501</v>
      </c>
      <c r="WQY19" s="200" t="s">
        <v>17502</v>
      </c>
      <c r="WQZ19" s="200" t="s">
        <v>17503</v>
      </c>
      <c r="WRA19" s="200" t="s">
        <v>17504</v>
      </c>
      <c r="WRB19" s="200" t="s">
        <v>17505</v>
      </c>
      <c r="WRC19" s="200" t="s">
        <v>17506</v>
      </c>
      <c r="WRD19" s="200" t="s">
        <v>17507</v>
      </c>
      <c r="WRE19" s="200" t="s">
        <v>17508</v>
      </c>
      <c r="WRF19" s="200" t="s">
        <v>17509</v>
      </c>
      <c r="WRG19" s="200" t="s">
        <v>17510</v>
      </c>
      <c r="WRH19" s="200" t="s">
        <v>17511</v>
      </c>
      <c r="WRI19" s="200" t="s">
        <v>17512</v>
      </c>
      <c r="WRJ19" s="200" t="s">
        <v>17513</v>
      </c>
      <c r="WRK19" s="200" t="s">
        <v>17514</v>
      </c>
      <c r="WRL19" s="200" t="s">
        <v>17515</v>
      </c>
      <c r="WRM19" s="200" t="s">
        <v>17516</v>
      </c>
      <c r="WRN19" s="200" t="s">
        <v>17517</v>
      </c>
      <c r="WRO19" s="200" t="s">
        <v>17518</v>
      </c>
      <c r="WRP19" s="200" t="s">
        <v>17519</v>
      </c>
      <c r="WRQ19" s="200" t="s">
        <v>17520</v>
      </c>
      <c r="WRR19" s="200" t="s">
        <v>17521</v>
      </c>
      <c r="WRS19" s="200" t="s">
        <v>17522</v>
      </c>
      <c r="WRT19" s="200" t="s">
        <v>17523</v>
      </c>
      <c r="WRU19" s="200" t="s">
        <v>17524</v>
      </c>
      <c r="WRV19" s="200" t="s">
        <v>17525</v>
      </c>
      <c r="WRW19" s="200" t="s">
        <v>17526</v>
      </c>
      <c r="WRX19" s="200" t="s">
        <v>17527</v>
      </c>
      <c r="WRY19" s="200" t="s">
        <v>17528</v>
      </c>
      <c r="WRZ19" s="200" t="s">
        <v>17529</v>
      </c>
      <c r="WSA19" s="200" t="s">
        <v>17530</v>
      </c>
      <c r="WSB19" s="200" t="s">
        <v>17531</v>
      </c>
      <c r="WSC19" s="200" t="s">
        <v>17532</v>
      </c>
      <c r="WSD19" s="200" t="s">
        <v>17533</v>
      </c>
      <c r="WSE19" s="200" t="s">
        <v>17534</v>
      </c>
      <c r="WSF19" s="200" t="s">
        <v>17535</v>
      </c>
      <c r="WSG19" s="200" t="s">
        <v>17536</v>
      </c>
      <c r="WSH19" s="200" t="s">
        <v>17537</v>
      </c>
      <c r="WSI19" s="200" t="s">
        <v>17538</v>
      </c>
      <c r="WSJ19" s="200" t="s">
        <v>17539</v>
      </c>
      <c r="WSK19" s="200" t="s">
        <v>17540</v>
      </c>
      <c r="WSL19" s="200" t="s">
        <v>17541</v>
      </c>
      <c r="WSM19" s="200" t="s">
        <v>17542</v>
      </c>
      <c r="WSN19" s="200" t="s">
        <v>17543</v>
      </c>
      <c r="WSO19" s="200" t="s">
        <v>17544</v>
      </c>
      <c r="WSP19" s="200" t="s">
        <v>17545</v>
      </c>
      <c r="WSQ19" s="200" t="s">
        <v>17546</v>
      </c>
      <c r="WSR19" s="200" t="s">
        <v>17547</v>
      </c>
      <c r="WSS19" s="200" t="s">
        <v>17548</v>
      </c>
      <c r="WST19" s="200" t="s">
        <v>17549</v>
      </c>
      <c r="WSU19" s="200" t="s">
        <v>17550</v>
      </c>
      <c r="WSV19" s="200" t="s">
        <v>17551</v>
      </c>
      <c r="WSW19" s="200" t="s">
        <v>17552</v>
      </c>
      <c r="WSX19" s="200" t="s">
        <v>17553</v>
      </c>
      <c r="WSY19" s="200" t="s">
        <v>17554</v>
      </c>
      <c r="WSZ19" s="200" t="s">
        <v>17555</v>
      </c>
      <c r="WTA19" s="200" t="s">
        <v>17556</v>
      </c>
      <c r="WTB19" s="200" t="s">
        <v>17557</v>
      </c>
      <c r="WTC19" s="200" t="s">
        <v>17558</v>
      </c>
      <c r="WTD19" s="200" t="s">
        <v>17559</v>
      </c>
      <c r="WTE19" s="200" t="s">
        <v>17560</v>
      </c>
      <c r="WTF19" s="200" t="s">
        <v>17561</v>
      </c>
      <c r="WTG19" s="200" t="s">
        <v>17562</v>
      </c>
      <c r="WTH19" s="200" t="s">
        <v>17563</v>
      </c>
      <c r="WTI19" s="200" t="s">
        <v>17564</v>
      </c>
      <c r="WTJ19" s="200" t="s">
        <v>17565</v>
      </c>
      <c r="WTK19" s="200" t="s">
        <v>17566</v>
      </c>
      <c r="WTL19" s="200" t="s">
        <v>17567</v>
      </c>
      <c r="WTM19" s="200" t="s">
        <v>17568</v>
      </c>
      <c r="WTN19" s="200" t="s">
        <v>17569</v>
      </c>
      <c r="WTO19" s="200" t="s">
        <v>17570</v>
      </c>
      <c r="WTP19" s="200" t="s">
        <v>17571</v>
      </c>
      <c r="WTQ19" s="200" t="s">
        <v>17572</v>
      </c>
      <c r="WTR19" s="200" t="s">
        <v>17573</v>
      </c>
      <c r="WTS19" s="200" t="s">
        <v>17574</v>
      </c>
      <c r="WTT19" s="200" t="s">
        <v>17575</v>
      </c>
      <c r="WTU19" s="200" t="s">
        <v>17576</v>
      </c>
      <c r="WTV19" s="200" t="s">
        <v>17577</v>
      </c>
      <c r="WTW19" s="200" t="s">
        <v>17578</v>
      </c>
      <c r="WTX19" s="200" t="s">
        <v>17579</v>
      </c>
      <c r="WTY19" s="200" t="s">
        <v>17580</v>
      </c>
      <c r="WTZ19" s="200" t="s">
        <v>17581</v>
      </c>
      <c r="WUA19" s="200" t="s">
        <v>17582</v>
      </c>
      <c r="WUB19" s="200" t="s">
        <v>17583</v>
      </c>
      <c r="WUC19" s="200" t="s">
        <v>17584</v>
      </c>
      <c r="WUD19" s="200" t="s">
        <v>17585</v>
      </c>
      <c r="WUE19" s="200" t="s">
        <v>17586</v>
      </c>
      <c r="WUF19" s="200" t="s">
        <v>17587</v>
      </c>
      <c r="WUG19" s="200" t="s">
        <v>17588</v>
      </c>
      <c r="WUH19" s="200" t="s">
        <v>17589</v>
      </c>
      <c r="WUI19" s="200" t="s">
        <v>17590</v>
      </c>
      <c r="WUJ19" s="200" t="s">
        <v>17591</v>
      </c>
      <c r="WUK19" s="200" t="s">
        <v>17592</v>
      </c>
      <c r="WUL19" s="200" t="s">
        <v>17593</v>
      </c>
      <c r="WUM19" s="200" t="s">
        <v>17594</v>
      </c>
      <c r="WUN19" s="200" t="s">
        <v>17595</v>
      </c>
      <c r="WUO19" s="200" t="s">
        <v>17596</v>
      </c>
      <c r="WUP19" s="200" t="s">
        <v>17597</v>
      </c>
      <c r="WUQ19" s="200" t="s">
        <v>17598</v>
      </c>
      <c r="WUR19" s="200" t="s">
        <v>17599</v>
      </c>
      <c r="WUS19" s="200" t="s">
        <v>17600</v>
      </c>
      <c r="WUT19" s="200" t="s">
        <v>17601</v>
      </c>
      <c r="WUU19" s="200" t="s">
        <v>17602</v>
      </c>
      <c r="WUV19" s="200" t="s">
        <v>17603</v>
      </c>
      <c r="WUW19" s="200" t="s">
        <v>17604</v>
      </c>
      <c r="WUX19" s="200" t="s">
        <v>17605</v>
      </c>
      <c r="WUY19" s="200" t="s">
        <v>17606</v>
      </c>
      <c r="WUZ19" s="200" t="s">
        <v>17607</v>
      </c>
      <c r="WVA19" s="200" t="s">
        <v>17608</v>
      </c>
      <c r="WVB19" s="200" t="s">
        <v>17609</v>
      </c>
      <c r="WVC19" s="200" t="s">
        <v>17610</v>
      </c>
      <c r="WVD19" s="200" t="s">
        <v>17611</v>
      </c>
      <c r="WVE19" s="200" t="s">
        <v>17612</v>
      </c>
      <c r="WVF19" s="200" t="s">
        <v>17613</v>
      </c>
      <c r="WVG19" s="200" t="s">
        <v>17614</v>
      </c>
      <c r="WVH19" s="200" t="s">
        <v>17615</v>
      </c>
      <c r="WVI19" s="200" t="s">
        <v>17616</v>
      </c>
      <c r="WVJ19" s="200" t="s">
        <v>17617</v>
      </c>
      <c r="WVK19" s="200" t="s">
        <v>17618</v>
      </c>
      <c r="WVL19" s="200" t="s">
        <v>17619</v>
      </c>
      <c r="WVM19" s="200" t="s">
        <v>17620</v>
      </c>
      <c r="WVN19" s="200" t="s">
        <v>17621</v>
      </c>
      <c r="WVO19" s="200" t="s">
        <v>17622</v>
      </c>
      <c r="WVP19" s="200" t="s">
        <v>17623</v>
      </c>
      <c r="WVQ19" s="200" t="s">
        <v>17624</v>
      </c>
      <c r="WVR19" s="200" t="s">
        <v>17625</v>
      </c>
      <c r="WVS19" s="200" t="s">
        <v>17626</v>
      </c>
      <c r="WVT19" s="200" t="s">
        <v>17627</v>
      </c>
      <c r="WVU19" s="200" t="s">
        <v>17628</v>
      </c>
      <c r="WVV19" s="200" t="s">
        <v>17629</v>
      </c>
      <c r="WVW19" s="200" t="s">
        <v>17630</v>
      </c>
      <c r="WVX19" s="200" t="s">
        <v>17631</v>
      </c>
      <c r="WVY19" s="200" t="s">
        <v>17632</v>
      </c>
      <c r="WVZ19" s="200" t="s">
        <v>17633</v>
      </c>
      <c r="WWA19" s="200" t="s">
        <v>17634</v>
      </c>
      <c r="WWB19" s="200" t="s">
        <v>17635</v>
      </c>
      <c r="WWC19" s="200" t="s">
        <v>17636</v>
      </c>
      <c r="WWD19" s="200" t="s">
        <v>17637</v>
      </c>
      <c r="WWE19" s="200" t="s">
        <v>17638</v>
      </c>
      <c r="WWF19" s="200" t="s">
        <v>17639</v>
      </c>
      <c r="WWG19" s="200" t="s">
        <v>17640</v>
      </c>
      <c r="WWH19" s="200" t="s">
        <v>17641</v>
      </c>
      <c r="WWI19" s="200" t="s">
        <v>17642</v>
      </c>
      <c r="WWJ19" s="200" t="s">
        <v>17643</v>
      </c>
      <c r="WWK19" s="200" t="s">
        <v>17644</v>
      </c>
      <c r="WWL19" s="200" t="s">
        <v>17645</v>
      </c>
      <c r="WWM19" s="200" t="s">
        <v>17646</v>
      </c>
      <c r="WWN19" s="200" t="s">
        <v>17647</v>
      </c>
      <c r="WWO19" s="200" t="s">
        <v>17648</v>
      </c>
      <c r="WWP19" s="200" t="s">
        <v>17649</v>
      </c>
      <c r="WWQ19" s="200" t="s">
        <v>17650</v>
      </c>
      <c r="WWR19" s="200" t="s">
        <v>17651</v>
      </c>
      <c r="WWS19" s="200" t="s">
        <v>17652</v>
      </c>
      <c r="WWT19" s="200" t="s">
        <v>17653</v>
      </c>
      <c r="WWU19" s="200" t="s">
        <v>17654</v>
      </c>
      <c r="WWV19" s="200" t="s">
        <v>17655</v>
      </c>
      <c r="WWW19" s="200" t="s">
        <v>17656</v>
      </c>
      <c r="WWX19" s="200" t="s">
        <v>17657</v>
      </c>
      <c r="WWY19" s="200" t="s">
        <v>17658</v>
      </c>
      <c r="WWZ19" s="200" t="s">
        <v>17659</v>
      </c>
      <c r="WXA19" s="200" t="s">
        <v>17660</v>
      </c>
      <c r="WXB19" s="200" t="s">
        <v>17661</v>
      </c>
      <c r="WXC19" s="200" t="s">
        <v>17662</v>
      </c>
      <c r="WXD19" s="200" t="s">
        <v>17663</v>
      </c>
      <c r="WXE19" s="200" t="s">
        <v>17664</v>
      </c>
      <c r="WXF19" s="200" t="s">
        <v>17665</v>
      </c>
      <c r="WXG19" s="200" t="s">
        <v>17666</v>
      </c>
      <c r="WXH19" s="200" t="s">
        <v>17667</v>
      </c>
      <c r="WXI19" s="200" t="s">
        <v>17668</v>
      </c>
      <c r="WXJ19" s="200" t="s">
        <v>17669</v>
      </c>
      <c r="WXK19" s="200" t="s">
        <v>17670</v>
      </c>
      <c r="WXL19" s="200" t="s">
        <v>17671</v>
      </c>
      <c r="WXM19" s="200" t="s">
        <v>17672</v>
      </c>
      <c r="WXN19" s="200" t="s">
        <v>17673</v>
      </c>
      <c r="WXO19" s="200" t="s">
        <v>17674</v>
      </c>
      <c r="WXP19" s="200" t="s">
        <v>17675</v>
      </c>
      <c r="WXQ19" s="200" t="s">
        <v>17676</v>
      </c>
      <c r="WXR19" s="200" t="s">
        <v>17677</v>
      </c>
      <c r="WXS19" s="200" t="s">
        <v>17678</v>
      </c>
      <c r="WXT19" s="200" t="s">
        <v>17679</v>
      </c>
      <c r="WXU19" s="200" t="s">
        <v>17680</v>
      </c>
      <c r="WXV19" s="200" t="s">
        <v>17681</v>
      </c>
      <c r="WXW19" s="200" t="s">
        <v>17682</v>
      </c>
      <c r="WXX19" s="200" t="s">
        <v>17683</v>
      </c>
      <c r="WXY19" s="200" t="s">
        <v>17684</v>
      </c>
      <c r="WXZ19" s="200" t="s">
        <v>17685</v>
      </c>
      <c r="WYA19" s="200" t="s">
        <v>17686</v>
      </c>
      <c r="WYB19" s="200" t="s">
        <v>17687</v>
      </c>
      <c r="WYC19" s="200" t="s">
        <v>17688</v>
      </c>
      <c r="WYD19" s="200" t="s">
        <v>17689</v>
      </c>
      <c r="WYE19" s="200" t="s">
        <v>17690</v>
      </c>
      <c r="WYF19" s="200" t="s">
        <v>17691</v>
      </c>
      <c r="WYG19" s="200" t="s">
        <v>17692</v>
      </c>
      <c r="WYH19" s="200" t="s">
        <v>17693</v>
      </c>
      <c r="WYI19" s="200" t="s">
        <v>17694</v>
      </c>
      <c r="WYJ19" s="200" t="s">
        <v>17695</v>
      </c>
      <c r="WYK19" s="200" t="s">
        <v>17696</v>
      </c>
      <c r="WYL19" s="200" t="s">
        <v>17697</v>
      </c>
      <c r="WYM19" s="200" t="s">
        <v>17698</v>
      </c>
      <c r="WYN19" s="200" t="s">
        <v>17699</v>
      </c>
      <c r="WYO19" s="200" t="s">
        <v>17700</v>
      </c>
      <c r="WYP19" s="200" t="s">
        <v>17701</v>
      </c>
      <c r="WYQ19" s="200" t="s">
        <v>17702</v>
      </c>
      <c r="WYR19" s="200" t="s">
        <v>17703</v>
      </c>
      <c r="WYS19" s="200" t="s">
        <v>17704</v>
      </c>
      <c r="WYT19" s="200" t="s">
        <v>17705</v>
      </c>
      <c r="WYU19" s="200" t="s">
        <v>17706</v>
      </c>
      <c r="WYV19" s="200" t="s">
        <v>17707</v>
      </c>
      <c r="WYW19" s="200" t="s">
        <v>17708</v>
      </c>
      <c r="WYX19" s="200" t="s">
        <v>17709</v>
      </c>
      <c r="WYY19" s="200" t="s">
        <v>17710</v>
      </c>
      <c r="WYZ19" s="200" t="s">
        <v>17711</v>
      </c>
      <c r="WZA19" s="200" t="s">
        <v>17712</v>
      </c>
      <c r="WZB19" s="200" t="s">
        <v>17713</v>
      </c>
      <c r="WZC19" s="200" t="s">
        <v>17714</v>
      </c>
      <c r="WZD19" s="200" t="s">
        <v>17715</v>
      </c>
      <c r="WZE19" s="200" t="s">
        <v>17716</v>
      </c>
      <c r="WZF19" s="200" t="s">
        <v>17717</v>
      </c>
      <c r="WZG19" s="200" t="s">
        <v>17718</v>
      </c>
      <c r="WZH19" s="200" t="s">
        <v>17719</v>
      </c>
      <c r="WZI19" s="200" t="s">
        <v>17720</v>
      </c>
      <c r="WZJ19" s="200" t="s">
        <v>17721</v>
      </c>
      <c r="WZK19" s="200" t="s">
        <v>17722</v>
      </c>
      <c r="WZL19" s="200" t="s">
        <v>17723</v>
      </c>
      <c r="WZM19" s="200" t="s">
        <v>17724</v>
      </c>
      <c r="WZN19" s="200" t="s">
        <v>17725</v>
      </c>
      <c r="WZO19" s="200" t="s">
        <v>17726</v>
      </c>
      <c r="WZP19" s="200" t="s">
        <v>17727</v>
      </c>
      <c r="WZQ19" s="200" t="s">
        <v>17728</v>
      </c>
      <c r="WZR19" s="200" t="s">
        <v>17729</v>
      </c>
      <c r="WZS19" s="200" t="s">
        <v>17730</v>
      </c>
      <c r="WZT19" s="200" t="s">
        <v>17731</v>
      </c>
      <c r="WZU19" s="200" t="s">
        <v>17732</v>
      </c>
      <c r="WZV19" s="200" t="s">
        <v>17733</v>
      </c>
      <c r="WZW19" s="200" t="s">
        <v>17734</v>
      </c>
      <c r="WZX19" s="200" t="s">
        <v>17735</v>
      </c>
      <c r="WZY19" s="200" t="s">
        <v>17736</v>
      </c>
      <c r="WZZ19" s="200" t="s">
        <v>17737</v>
      </c>
      <c r="XAA19" s="200" t="s">
        <v>17738</v>
      </c>
      <c r="XAB19" s="200" t="s">
        <v>17739</v>
      </c>
      <c r="XAC19" s="200" t="s">
        <v>17740</v>
      </c>
      <c r="XAD19" s="200" t="s">
        <v>17741</v>
      </c>
      <c r="XAE19" s="200" t="s">
        <v>17742</v>
      </c>
      <c r="XAF19" s="200" t="s">
        <v>17743</v>
      </c>
      <c r="XAG19" s="200" t="s">
        <v>17744</v>
      </c>
      <c r="XAH19" s="200" t="s">
        <v>17745</v>
      </c>
      <c r="XAI19" s="200" t="s">
        <v>17746</v>
      </c>
      <c r="XAJ19" s="200" t="s">
        <v>17747</v>
      </c>
      <c r="XAK19" s="200" t="s">
        <v>17748</v>
      </c>
      <c r="XAL19" s="200" t="s">
        <v>17749</v>
      </c>
      <c r="XAM19" s="200" t="s">
        <v>17750</v>
      </c>
      <c r="XAN19" s="200" t="s">
        <v>17751</v>
      </c>
      <c r="XAO19" s="200" t="s">
        <v>17752</v>
      </c>
      <c r="XAP19" s="200" t="s">
        <v>17753</v>
      </c>
      <c r="XAQ19" s="200" t="s">
        <v>17754</v>
      </c>
      <c r="XAR19" s="200" t="s">
        <v>17755</v>
      </c>
      <c r="XAS19" s="200" t="s">
        <v>17756</v>
      </c>
      <c r="XAT19" s="200" t="s">
        <v>17757</v>
      </c>
      <c r="XAU19" s="200" t="s">
        <v>17758</v>
      </c>
      <c r="XAV19" s="200" t="s">
        <v>17759</v>
      </c>
      <c r="XAW19" s="200" t="s">
        <v>17760</v>
      </c>
      <c r="XAX19" s="200" t="s">
        <v>17761</v>
      </c>
      <c r="XAY19" s="200" t="s">
        <v>17762</v>
      </c>
      <c r="XAZ19" s="200" t="s">
        <v>17763</v>
      </c>
      <c r="XBA19" s="200" t="s">
        <v>17764</v>
      </c>
      <c r="XBB19" s="200" t="s">
        <v>17765</v>
      </c>
      <c r="XBC19" s="200" t="s">
        <v>17766</v>
      </c>
      <c r="XBD19" s="200" t="s">
        <v>17767</v>
      </c>
      <c r="XBE19" s="200" t="s">
        <v>17768</v>
      </c>
      <c r="XBF19" s="200" t="s">
        <v>17769</v>
      </c>
      <c r="XBG19" s="200" t="s">
        <v>17770</v>
      </c>
      <c r="XBH19" s="200" t="s">
        <v>17771</v>
      </c>
      <c r="XBI19" s="200" t="s">
        <v>17772</v>
      </c>
      <c r="XBJ19" s="200" t="s">
        <v>17773</v>
      </c>
      <c r="XBK19" s="200" t="s">
        <v>17774</v>
      </c>
      <c r="XBL19" s="200" t="s">
        <v>17775</v>
      </c>
      <c r="XBM19" s="200" t="s">
        <v>17776</v>
      </c>
      <c r="XBN19" s="200" t="s">
        <v>17777</v>
      </c>
      <c r="XBO19" s="200" t="s">
        <v>17778</v>
      </c>
      <c r="XBP19" s="200" t="s">
        <v>17779</v>
      </c>
      <c r="XBQ19" s="200" t="s">
        <v>17780</v>
      </c>
      <c r="XBR19" s="200" t="s">
        <v>17781</v>
      </c>
      <c r="XBS19" s="200" t="s">
        <v>17782</v>
      </c>
      <c r="XBT19" s="200" t="s">
        <v>17783</v>
      </c>
      <c r="XBU19" s="200" t="s">
        <v>17784</v>
      </c>
      <c r="XBV19" s="200" t="s">
        <v>17785</v>
      </c>
      <c r="XBW19" s="200" t="s">
        <v>17786</v>
      </c>
      <c r="XBX19" s="200" t="s">
        <v>17787</v>
      </c>
      <c r="XBY19" s="200" t="s">
        <v>17788</v>
      </c>
      <c r="XBZ19" s="200" t="s">
        <v>17789</v>
      </c>
      <c r="XCA19" s="200" t="s">
        <v>17790</v>
      </c>
      <c r="XCB19" s="200" t="s">
        <v>17791</v>
      </c>
      <c r="XCC19" s="200" t="s">
        <v>17792</v>
      </c>
      <c r="XCD19" s="200" t="s">
        <v>17793</v>
      </c>
      <c r="XCE19" s="200" t="s">
        <v>17794</v>
      </c>
      <c r="XCF19" s="200" t="s">
        <v>17795</v>
      </c>
      <c r="XCG19" s="200" t="s">
        <v>17796</v>
      </c>
      <c r="XCH19" s="200" t="s">
        <v>17797</v>
      </c>
      <c r="XCI19" s="200" t="s">
        <v>17798</v>
      </c>
      <c r="XCJ19" s="200" t="s">
        <v>17799</v>
      </c>
      <c r="XCK19" s="200" t="s">
        <v>17800</v>
      </c>
      <c r="XCL19" s="200" t="s">
        <v>17801</v>
      </c>
      <c r="XCM19" s="200" t="s">
        <v>17802</v>
      </c>
      <c r="XCN19" s="200" t="s">
        <v>17803</v>
      </c>
      <c r="XCO19" s="200" t="s">
        <v>17804</v>
      </c>
      <c r="XCP19" s="200" t="s">
        <v>17805</v>
      </c>
      <c r="XCQ19" s="200" t="s">
        <v>17806</v>
      </c>
      <c r="XCR19" s="200" t="s">
        <v>17807</v>
      </c>
      <c r="XCS19" s="200" t="s">
        <v>17808</v>
      </c>
      <c r="XCT19" s="200" t="s">
        <v>17809</v>
      </c>
      <c r="XCU19" s="200" t="s">
        <v>17810</v>
      </c>
      <c r="XCV19" s="200" t="s">
        <v>17811</v>
      </c>
      <c r="XCW19" s="200" t="s">
        <v>17812</v>
      </c>
      <c r="XCX19" s="200" t="s">
        <v>17813</v>
      </c>
      <c r="XCY19" s="200" t="s">
        <v>17814</v>
      </c>
      <c r="XCZ19" s="200" t="s">
        <v>17815</v>
      </c>
      <c r="XDA19" s="200" t="s">
        <v>17816</v>
      </c>
      <c r="XDB19" s="200" t="s">
        <v>17817</v>
      </c>
      <c r="XDC19" s="200" t="s">
        <v>17818</v>
      </c>
      <c r="XDD19" s="200" t="s">
        <v>17819</v>
      </c>
      <c r="XDE19" s="200" t="s">
        <v>17820</v>
      </c>
      <c r="XDF19" s="200" t="s">
        <v>17821</v>
      </c>
      <c r="XDG19" s="200" t="s">
        <v>17822</v>
      </c>
      <c r="XDH19" s="200" t="s">
        <v>17823</v>
      </c>
      <c r="XDI19" s="200" t="s">
        <v>17824</v>
      </c>
      <c r="XDJ19" s="200" t="s">
        <v>17825</v>
      </c>
      <c r="XDK19" s="200" t="s">
        <v>17826</v>
      </c>
      <c r="XDL19" s="200" t="s">
        <v>17827</v>
      </c>
      <c r="XDM19" s="200" t="s">
        <v>17828</v>
      </c>
      <c r="XDN19" s="200" t="s">
        <v>17829</v>
      </c>
      <c r="XDO19" s="200" t="s">
        <v>17830</v>
      </c>
      <c r="XDP19" s="200" t="s">
        <v>17831</v>
      </c>
      <c r="XDQ19" s="200" t="s">
        <v>17832</v>
      </c>
      <c r="XDR19" s="200" t="s">
        <v>17833</v>
      </c>
      <c r="XDS19" s="200" t="s">
        <v>17834</v>
      </c>
      <c r="XDT19" s="200" t="s">
        <v>17835</v>
      </c>
      <c r="XDU19" s="200" t="s">
        <v>17836</v>
      </c>
      <c r="XDV19" s="200" t="s">
        <v>17837</v>
      </c>
      <c r="XDW19" s="200" t="s">
        <v>17838</v>
      </c>
      <c r="XDX19" s="200" t="s">
        <v>17839</v>
      </c>
      <c r="XDY19" s="200" t="s">
        <v>17840</v>
      </c>
      <c r="XDZ19" s="200" t="s">
        <v>17841</v>
      </c>
      <c r="XEA19" s="200" t="s">
        <v>17842</v>
      </c>
      <c r="XEB19" s="200" t="s">
        <v>17843</v>
      </c>
      <c r="XEC19" s="200" t="s">
        <v>17844</v>
      </c>
      <c r="XED19" s="200" t="s">
        <v>17845</v>
      </c>
      <c r="XEE19" s="200" t="s">
        <v>17846</v>
      </c>
      <c r="XEF19" s="200" t="s">
        <v>17847</v>
      </c>
      <c r="XEG19" s="200" t="s">
        <v>17848</v>
      </c>
      <c r="XEH19" s="200" t="s">
        <v>17849</v>
      </c>
      <c r="XEI19" s="200" t="s">
        <v>17850</v>
      </c>
      <c r="XEJ19" s="200" t="s">
        <v>17851</v>
      </c>
      <c r="XEK19" s="200" t="s">
        <v>17852</v>
      </c>
      <c r="XEL19" s="200" t="s">
        <v>17853</v>
      </c>
      <c r="XEM19" s="200" t="s">
        <v>17854</v>
      </c>
      <c r="XEN19" s="200" t="s">
        <v>17855</v>
      </c>
      <c r="XEO19" s="200" t="s">
        <v>17856</v>
      </c>
      <c r="XEP19" s="200" t="s">
        <v>17857</v>
      </c>
      <c r="XEQ19" s="200" t="s">
        <v>17858</v>
      </c>
      <c r="XER19" s="200" t="s">
        <v>17859</v>
      </c>
      <c r="XES19" s="200" t="s">
        <v>17860</v>
      </c>
      <c r="XET19" s="200" t="s">
        <v>17861</v>
      </c>
      <c r="XEU19" s="200" t="s">
        <v>17862</v>
      </c>
      <c r="XEV19" s="200" t="s">
        <v>17863</v>
      </c>
      <c r="XEW19" s="200" t="s">
        <v>17864</v>
      </c>
      <c r="XEX19" s="200" t="s">
        <v>17865</v>
      </c>
      <c r="XEY19" s="200" t="s">
        <v>17866</v>
      </c>
      <c r="XEZ19" s="200" t="s">
        <v>17867</v>
      </c>
      <c r="XFA19" s="200" t="s">
        <v>17868</v>
      </c>
      <c r="XFB19" s="200" t="s">
        <v>17869</v>
      </c>
      <c r="XFC19" s="200" t="s">
        <v>17870</v>
      </c>
      <c r="XFD19" s="200" t="s">
        <v>17871</v>
      </c>
    </row>
    <row r="20" spans="1:16384" s="200" customFormat="1" ht="13.5" thickBot="1"/>
    <row r="21" spans="1:16384" s="55" customFormat="1" ht="13.5" thickBot="1">
      <c r="A21" s="129" t="s">
        <v>33</v>
      </c>
      <c r="B21" s="73" t="s">
        <v>7</v>
      </c>
      <c r="C21" s="74" t="s">
        <v>53</v>
      </c>
      <c r="D21" s="73" t="s">
        <v>148</v>
      </c>
      <c r="E21" s="75" t="s">
        <v>33</v>
      </c>
      <c r="F21" s="76" t="s">
        <v>7</v>
      </c>
      <c r="G21" s="77" t="s">
        <v>53</v>
      </c>
      <c r="H21" s="77" t="s">
        <v>148</v>
      </c>
      <c r="I21" s="78" t="s">
        <v>35</v>
      </c>
      <c r="J21" s="79" t="s">
        <v>54</v>
      </c>
      <c r="K21" s="79" t="s">
        <v>55</v>
      </c>
    </row>
    <row r="22" spans="1:16384" customFormat="1" ht="15" thickBot="1">
      <c r="A22" s="153" t="s">
        <v>1351</v>
      </c>
      <c r="B22" s="47" t="s">
        <v>1352</v>
      </c>
      <c r="C22" s="48" t="s">
        <v>1353</v>
      </c>
      <c r="D22" s="47">
        <v>1</v>
      </c>
      <c r="E22" s="52"/>
      <c r="F22" s="47" t="s">
        <v>270</v>
      </c>
      <c r="G22" s="48" t="s">
        <v>1391</v>
      </c>
      <c r="H22" s="126" t="s">
        <v>1392</v>
      </c>
      <c r="I22" s="130">
        <v>45717</v>
      </c>
      <c r="J22" s="48" t="s">
        <v>1393</v>
      </c>
      <c r="K22" s="48" t="s">
        <v>1394</v>
      </c>
      <c r="L22" t="s">
        <v>1438</v>
      </c>
    </row>
    <row r="23" spans="1:16384" customFormat="1">
      <c r="A23" s="131" t="s">
        <v>1354</v>
      </c>
      <c r="B23" t="s">
        <v>256</v>
      </c>
      <c r="C23" t="s">
        <v>1355</v>
      </c>
      <c r="D23" s="156">
        <v>1</v>
      </c>
      <c r="E23" s="53"/>
      <c r="F23" t="s">
        <v>264</v>
      </c>
      <c r="G23" s="49" t="s">
        <v>1395</v>
      </c>
      <c r="H23" s="26" t="s">
        <v>1396</v>
      </c>
      <c r="I23" s="130">
        <v>45717</v>
      </c>
      <c r="J23" s="49" t="s">
        <v>1397</v>
      </c>
      <c r="K23" s="49" t="s">
        <v>1398</v>
      </c>
      <c r="L23" t="s">
        <v>1439</v>
      </c>
    </row>
    <row r="24" spans="1:16384" customFormat="1">
      <c r="A24" s="131" t="s">
        <v>1357</v>
      </c>
      <c r="B24" t="s">
        <v>264</v>
      </c>
      <c r="C24" t="s">
        <v>1358</v>
      </c>
      <c r="D24" s="157">
        <v>1</v>
      </c>
      <c r="E24" s="53"/>
      <c r="F24" t="s">
        <v>425</v>
      </c>
      <c r="G24" s="49" t="s">
        <v>1399</v>
      </c>
      <c r="H24" s="26" t="s">
        <v>1400</v>
      </c>
      <c r="I24" s="130">
        <v>45717</v>
      </c>
      <c r="J24" s="49" t="s">
        <v>1401</v>
      </c>
      <c r="K24" s="49" t="s">
        <v>1402</v>
      </c>
      <c r="L24" t="s">
        <v>1438</v>
      </c>
    </row>
    <row r="25" spans="1:16384" customFormat="1">
      <c r="A25" s="131" t="s">
        <v>1359</v>
      </c>
      <c r="B25" t="s">
        <v>202</v>
      </c>
      <c r="C25" t="s">
        <v>1360</v>
      </c>
      <c r="D25" s="157">
        <v>1</v>
      </c>
      <c r="E25" s="53"/>
      <c r="F25" t="s">
        <v>202</v>
      </c>
      <c r="G25" s="49" t="s">
        <v>1403</v>
      </c>
      <c r="H25" s="26" t="s">
        <v>1404</v>
      </c>
      <c r="I25" s="130">
        <v>45717</v>
      </c>
      <c r="J25" s="49" t="s">
        <v>1405</v>
      </c>
      <c r="K25" s="49" t="s">
        <v>1406</v>
      </c>
      <c r="L25" t="s">
        <v>1439</v>
      </c>
    </row>
    <row r="26" spans="1:16384" customFormat="1">
      <c r="A26" s="131" t="s">
        <v>1361</v>
      </c>
      <c r="B26" t="s">
        <v>188</v>
      </c>
      <c r="C26" t="s">
        <v>1325</v>
      </c>
      <c r="D26" s="157">
        <v>1</v>
      </c>
      <c r="E26" s="53"/>
      <c r="F26" t="s">
        <v>251</v>
      </c>
      <c r="G26" s="49" t="s">
        <v>1407</v>
      </c>
      <c r="H26" s="26" t="s">
        <v>1396</v>
      </c>
      <c r="I26" s="130">
        <v>45717</v>
      </c>
      <c r="J26" s="49" t="s">
        <v>1434</v>
      </c>
      <c r="K26" s="49" t="s">
        <v>1408</v>
      </c>
      <c r="L26" t="s">
        <v>1440</v>
      </c>
    </row>
    <row r="27" spans="1:16384" customFormat="1">
      <c r="A27" s="131" t="s">
        <v>1362</v>
      </c>
      <c r="B27" t="s">
        <v>251</v>
      </c>
      <c r="C27" t="s">
        <v>1363</v>
      </c>
      <c r="D27" s="157">
        <v>1</v>
      </c>
      <c r="E27" s="53"/>
      <c r="F27" t="s">
        <v>256</v>
      </c>
      <c r="G27" s="49" t="s">
        <v>1407</v>
      </c>
      <c r="H27" s="26" t="s">
        <v>1396</v>
      </c>
      <c r="I27" s="130">
        <v>45717</v>
      </c>
      <c r="J27" s="49"/>
      <c r="K27" s="49"/>
      <c r="L27" t="s">
        <v>1440</v>
      </c>
    </row>
    <row r="28" spans="1:16384" customFormat="1">
      <c r="A28" s="131" t="s">
        <v>1364</v>
      </c>
      <c r="B28" t="s">
        <v>1365</v>
      </c>
      <c r="C28" t="s">
        <v>1322</v>
      </c>
      <c r="D28" s="157">
        <v>1</v>
      </c>
      <c r="E28" s="53"/>
      <c r="F28" t="s">
        <v>234</v>
      </c>
      <c r="G28" s="49" t="s">
        <v>1409</v>
      </c>
      <c r="H28" s="26" t="s">
        <v>1392</v>
      </c>
      <c r="I28" s="130">
        <v>45717</v>
      </c>
      <c r="J28" s="49"/>
      <c r="K28" s="49"/>
      <c r="L28" t="s">
        <v>1440</v>
      </c>
    </row>
    <row r="29" spans="1:16384" customFormat="1">
      <c r="A29" s="131" t="s">
        <v>1366</v>
      </c>
      <c r="B29" t="s">
        <v>416</v>
      </c>
      <c r="C29" t="s">
        <v>1324</v>
      </c>
      <c r="D29" s="157">
        <v>1</v>
      </c>
      <c r="E29" s="53"/>
      <c r="F29" t="s">
        <v>276</v>
      </c>
      <c r="G29" s="49" t="s">
        <v>1326</v>
      </c>
      <c r="H29" s="26" t="s">
        <v>1392</v>
      </c>
      <c r="I29" s="130">
        <v>45717</v>
      </c>
      <c r="J29" s="49"/>
      <c r="K29" s="49"/>
      <c r="L29" t="s">
        <v>1440</v>
      </c>
    </row>
    <row r="30" spans="1:16384" customFormat="1">
      <c r="A30" s="131" t="s">
        <v>1370</v>
      </c>
      <c r="B30" t="s">
        <v>1371</v>
      </c>
      <c r="C30" t="s">
        <v>1326</v>
      </c>
      <c r="D30" s="157">
        <v>1</v>
      </c>
      <c r="E30" s="53"/>
      <c r="F30" s="154" t="s">
        <v>188</v>
      </c>
      <c r="G30" s="155" t="s">
        <v>1368</v>
      </c>
      <c r="H30" s="26" t="s">
        <v>1410</v>
      </c>
      <c r="I30" s="130">
        <v>45717</v>
      </c>
      <c r="J30" s="49"/>
      <c r="K30" s="49"/>
      <c r="L30" t="s">
        <v>1441</v>
      </c>
      <c r="M30" s="100">
        <v>45777</v>
      </c>
    </row>
    <row r="31" spans="1:16384" customFormat="1">
      <c r="A31" s="131" t="s">
        <v>1372</v>
      </c>
      <c r="B31" t="s">
        <v>214</v>
      </c>
      <c r="C31" t="s">
        <v>1323</v>
      </c>
      <c r="D31" s="157">
        <v>1</v>
      </c>
      <c r="E31" s="53"/>
      <c r="F31" t="s">
        <v>188</v>
      </c>
      <c r="G31" s="49" t="s">
        <v>1356</v>
      </c>
      <c r="H31" s="26" t="s">
        <v>1442</v>
      </c>
      <c r="I31" s="130">
        <v>45916</v>
      </c>
      <c r="J31" s="49"/>
      <c r="K31" s="49"/>
      <c r="L31" t="s">
        <v>1443</v>
      </c>
    </row>
    <row r="32" spans="1:16384" customFormat="1">
      <c r="A32" s="35"/>
      <c r="D32" s="157"/>
      <c r="E32" s="53"/>
      <c r="F32" t="s">
        <v>264</v>
      </c>
      <c r="G32" s="49" t="s">
        <v>1369</v>
      </c>
      <c r="H32" s="26" t="s">
        <v>1444</v>
      </c>
      <c r="I32" s="130">
        <v>45916</v>
      </c>
      <c r="J32" s="49"/>
      <c r="K32" s="49"/>
      <c r="L32" t="s">
        <v>1443</v>
      </c>
    </row>
    <row r="33" spans="1:11">
      <c r="A33" s="131"/>
      <c r="D33" s="157"/>
      <c r="E33" s="53"/>
      <c r="G33" s="49"/>
      <c r="I33" s="130"/>
      <c r="J33" s="49"/>
      <c r="K33" s="49"/>
    </row>
    <row r="34" spans="1:11">
      <c r="A34" s="131"/>
      <c r="D34" s="157"/>
      <c r="E34" s="53"/>
      <c r="G34" s="49"/>
      <c r="I34" s="130"/>
      <c r="J34" s="49"/>
      <c r="K34" s="49"/>
    </row>
    <row r="35" spans="1:11">
      <c r="A35" s="131"/>
      <c r="D35" s="157"/>
      <c r="E35" s="53"/>
      <c r="G35" s="49"/>
      <c r="I35" s="130"/>
      <c r="J35" s="49"/>
      <c r="K35" s="49"/>
    </row>
    <row r="36" spans="1:11">
      <c r="A36" s="131"/>
      <c r="D36" s="157"/>
      <c r="E36" s="53"/>
      <c r="G36" s="49"/>
      <c r="I36" s="130"/>
      <c r="J36" s="49"/>
      <c r="K36" s="49"/>
    </row>
    <row r="37" spans="1:11">
      <c r="A37" s="131"/>
      <c r="D37" s="157"/>
      <c r="E37" s="53"/>
      <c r="G37" s="49"/>
      <c r="I37" s="130"/>
      <c r="J37" s="49"/>
      <c r="K37" s="49"/>
    </row>
    <row r="38" spans="1:11">
      <c r="A38" s="131"/>
      <c r="D38" s="157"/>
      <c r="E38" s="53"/>
      <c r="G38" s="49"/>
      <c r="I38" s="130"/>
      <c r="J38" s="49"/>
      <c r="K38" s="49"/>
    </row>
    <row r="39" spans="1:11" ht="15" thickBot="1">
      <c r="A39" s="132"/>
      <c r="B39" s="50"/>
      <c r="C39" s="50"/>
      <c r="D39" s="158"/>
      <c r="E39" s="54"/>
      <c r="F39" s="50"/>
      <c r="G39" s="51"/>
      <c r="H39" s="50"/>
      <c r="I39" s="133"/>
      <c r="J39" s="51"/>
      <c r="K39" s="51"/>
    </row>
  </sheetData>
  <mergeCells count="4">
    <mergeCell ref="I18:K18"/>
    <mergeCell ref="A16:XFD17"/>
    <mergeCell ref="A18:D18"/>
    <mergeCell ref="E18:H18"/>
  </mergeCells>
  <phoneticPr fontId="21" type="noConversion"/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589A-4376-4EC0-B81A-33117428AC55}">
  <dimension ref="A1:E28"/>
  <sheetViews>
    <sheetView workbookViewId="0">
      <selection activeCell="D9" sqref="D9"/>
    </sheetView>
  </sheetViews>
  <sheetFormatPr baseColWidth="10" defaultRowHeight="14.5"/>
  <cols>
    <col min="1" max="1" width="47.54296875" customWidth="1"/>
    <col min="2" max="2" width="14.54296875" style="35" customWidth="1"/>
    <col min="3" max="3" width="10.81640625" style="26"/>
    <col min="4" max="4" width="21" customWidth="1"/>
    <col min="5" max="5" width="46.54296875" customWidth="1"/>
  </cols>
  <sheetData>
    <row r="1" spans="1:5" s="27" customFormat="1" ht="20.149999999999999" customHeight="1" thickBot="1">
      <c r="A1" s="82" t="s">
        <v>98</v>
      </c>
      <c r="B1" s="83" t="s">
        <v>0</v>
      </c>
      <c r="C1" s="83" t="s">
        <v>9</v>
      </c>
      <c r="D1" s="84" t="s">
        <v>115</v>
      </c>
      <c r="E1" s="85" t="s">
        <v>141</v>
      </c>
    </row>
    <row r="2" spans="1:5">
      <c r="A2" s="53" t="s">
        <v>71</v>
      </c>
      <c r="B2" s="35" t="s">
        <v>99</v>
      </c>
      <c r="C2" s="26" t="s">
        <v>113</v>
      </c>
      <c r="D2" t="s">
        <v>149</v>
      </c>
      <c r="E2" s="49" t="s">
        <v>142</v>
      </c>
    </row>
    <row r="3" spans="1:5">
      <c r="A3" s="53" t="s">
        <v>72</v>
      </c>
      <c r="B3" s="35" t="s">
        <v>100</v>
      </c>
      <c r="C3" s="26" t="s">
        <v>114</v>
      </c>
      <c r="D3" t="s">
        <v>117</v>
      </c>
      <c r="E3" s="49" t="s">
        <v>143</v>
      </c>
    </row>
    <row r="4" spans="1:5">
      <c r="A4" s="53" t="s">
        <v>73</v>
      </c>
      <c r="B4" s="35" t="s">
        <v>101</v>
      </c>
      <c r="E4" s="49" t="s">
        <v>144</v>
      </c>
    </row>
    <row r="5" spans="1:5">
      <c r="A5" s="53" t="s">
        <v>74</v>
      </c>
      <c r="B5" s="35" t="s">
        <v>102</v>
      </c>
      <c r="E5" s="49" t="s">
        <v>145</v>
      </c>
    </row>
    <row r="6" spans="1:5">
      <c r="A6" s="53" t="s">
        <v>75</v>
      </c>
      <c r="B6" s="35" t="s">
        <v>103</v>
      </c>
      <c r="E6" s="49" t="s">
        <v>146</v>
      </c>
    </row>
    <row r="7" spans="1:5">
      <c r="A7" s="53" t="s">
        <v>76</v>
      </c>
      <c r="B7" s="35" t="s">
        <v>104</v>
      </c>
      <c r="E7" s="49"/>
    </row>
    <row r="8" spans="1:5">
      <c r="A8" s="53" t="s">
        <v>77</v>
      </c>
      <c r="B8" s="35" t="s">
        <v>105</v>
      </c>
      <c r="E8" s="49"/>
    </row>
    <row r="9" spans="1:5">
      <c r="A9" s="53" t="s">
        <v>78</v>
      </c>
      <c r="B9" s="35" t="s">
        <v>106</v>
      </c>
      <c r="E9" s="49"/>
    </row>
    <row r="10" spans="1:5">
      <c r="A10" s="53" t="s">
        <v>79</v>
      </c>
      <c r="B10" s="35" t="s">
        <v>107</v>
      </c>
      <c r="E10" s="49"/>
    </row>
    <row r="11" spans="1:5">
      <c r="A11" s="53" t="s">
        <v>80</v>
      </c>
      <c r="B11" s="35" t="s">
        <v>108</v>
      </c>
      <c r="E11" s="49"/>
    </row>
    <row r="12" spans="1:5">
      <c r="A12" s="53" t="s">
        <v>81</v>
      </c>
      <c r="B12" s="35" t="s">
        <v>109</v>
      </c>
      <c r="E12" s="49"/>
    </row>
    <row r="13" spans="1:5">
      <c r="A13" s="53" t="s">
        <v>82</v>
      </c>
      <c r="B13" s="35" t="s">
        <v>110</v>
      </c>
      <c r="E13" s="49"/>
    </row>
    <row r="14" spans="1:5">
      <c r="A14" s="53" t="s">
        <v>83</v>
      </c>
      <c r="B14" s="35" t="s">
        <v>111</v>
      </c>
      <c r="E14" s="49"/>
    </row>
    <row r="15" spans="1:5">
      <c r="A15" s="53" t="s">
        <v>84</v>
      </c>
      <c r="B15" s="35" t="s">
        <v>112</v>
      </c>
      <c r="E15" s="49"/>
    </row>
    <row r="16" spans="1:5">
      <c r="A16" s="53" t="s">
        <v>85</v>
      </c>
      <c r="E16" s="49"/>
    </row>
    <row r="17" spans="1:5">
      <c r="A17" s="53" t="s">
        <v>86</v>
      </c>
      <c r="E17" s="49"/>
    </row>
    <row r="18" spans="1:5">
      <c r="A18" s="53" t="s">
        <v>87</v>
      </c>
      <c r="E18" s="49"/>
    </row>
    <row r="19" spans="1:5">
      <c r="A19" s="53" t="s">
        <v>88</v>
      </c>
      <c r="E19" s="49"/>
    </row>
    <row r="20" spans="1:5">
      <c r="A20" s="53" t="s">
        <v>89</v>
      </c>
      <c r="E20" s="49"/>
    </row>
    <row r="21" spans="1:5">
      <c r="A21" s="53" t="s">
        <v>90</v>
      </c>
      <c r="E21" s="49"/>
    </row>
    <row r="22" spans="1:5">
      <c r="A22" s="53" t="s">
        <v>91</v>
      </c>
      <c r="E22" s="49"/>
    </row>
    <row r="23" spans="1:5">
      <c r="A23" s="53" t="s">
        <v>92</v>
      </c>
      <c r="E23" s="49"/>
    </row>
    <row r="24" spans="1:5">
      <c r="A24" s="53" t="s">
        <v>93</v>
      </c>
      <c r="E24" s="49"/>
    </row>
    <row r="25" spans="1:5">
      <c r="A25" s="53" t="s">
        <v>94</v>
      </c>
      <c r="E25" s="49"/>
    </row>
    <row r="26" spans="1:5">
      <c r="A26" s="53" t="s">
        <v>95</v>
      </c>
      <c r="E26" s="49"/>
    </row>
    <row r="27" spans="1:5">
      <c r="A27" s="53" t="s">
        <v>96</v>
      </c>
      <c r="E27" s="49"/>
    </row>
    <row r="28" spans="1:5" ht="15" thickBot="1">
      <c r="A28" s="54" t="s">
        <v>97</v>
      </c>
      <c r="B28" s="80"/>
      <c r="C28" s="81"/>
      <c r="D28" s="50"/>
      <c r="E28" s="51"/>
    </row>
  </sheetData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C1B86941431E46BB817851B6899EBE" ma:contentTypeVersion="11" ma:contentTypeDescription="Crée un document." ma:contentTypeScope="" ma:versionID="2a9e437214911f4f2dcd81fe0b839699">
  <xsd:schema xmlns:xsd="http://www.w3.org/2001/XMLSchema" xmlns:xs="http://www.w3.org/2001/XMLSchema" xmlns:p="http://schemas.microsoft.com/office/2006/metadata/properties" xmlns:ns2="f52dec04-823e-4e39-a786-df41fab0c717" xmlns:ns3="a0d244db-e929-49f9-bf1c-0a59fb23fed1" targetNamespace="http://schemas.microsoft.com/office/2006/metadata/properties" ma:root="true" ma:fieldsID="ee93bd30048d061e23867fa584f26eec" ns2:_="" ns3:_="">
    <xsd:import namespace="f52dec04-823e-4e39-a786-df41fab0c717"/>
    <xsd:import namespace="a0d244db-e929-49f9-bf1c-0a59fb23fe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2dec04-823e-4e39-a786-df41fab0c7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11e33b3-870e-4636-a9cd-324110e9a3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d244db-e929-49f9-bf1c-0a59fb23fed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9bf2e2-fafe-4957-aa41-e9e15981a13e}" ma:internalName="TaxCatchAll" ma:showField="CatchAllData" ma:web="a0d244db-e929-49f9-bf1c-0a59fb23fe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d244db-e929-49f9-bf1c-0a59fb23fed1" xsi:nil="true"/>
    <lcf76f155ced4ddcb4097134ff3c332f xmlns="f52dec04-823e-4e39-a786-df41fab0c7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38A141-B50D-4DE0-9DB0-23E93DD0A8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DB30EB-D384-46B0-8C0D-BB577DD316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2dec04-823e-4e39-a786-df41fab0c717"/>
    <ds:schemaRef ds:uri="a0d244db-e929-49f9-bf1c-0a59fb23fe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983C2C-5905-4865-90B9-D513B234F686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f52dec04-823e-4e39-a786-df41fab0c717"/>
    <ds:schemaRef ds:uri="http://purl.org/dc/elements/1.1/"/>
    <ds:schemaRef ds:uri="http://www.w3.org/XML/1998/namespace"/>
    <ds:schemaRef ds:uri="http://schemas.openxmlformats.org/package/2006/metadata/core-properties"/>
    <ds:schemaRef ds:uri="a0d244db-e929-49f9-bf1c-0a59fb23fed1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Liste_Initiale</vt:lpstr>
      <vt:lpstr>Mouvements</vt:lpstr>
      <vt:lpstr>Embauche</vt:lpstr>
      <vt:lpstr>Recrutement</vt:lpstr>
      <vt:lpstr>Départ</vt:lpstr>
      <vt:lpstr>Masse salariale</vt:lpstr>
      <vt:lpstr>Absence</vt:lpstr>
      <vt:lpstr>Formation</vt:lpstr>
      <vt:lpstr>TCDP</vt:lpstr>
      <vt:lpstr>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Yacine COULIBALY</dc:creator>
  <cp:lastModifiedBy>Adjoa KOUTOUKLUI</cp:lastModifiedBy>
  <dcterms:created xsi:type="dcterms:W3CDTF">2024-12-26T09:17:15Z</dcterms:created>
  <dcterms:modified xsi:type="dcterms:W3CDTF">2026-03-27T10:44:28Z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0x0101008EC1B86941431E46BB817851B6899EBE</vt:lpwstr>
  </property>
  <property fmtid="{D5CDD505-2E9C-101B-9397-08002B2CF9AE}" pid="3" name="MediaServiceImageTags">
    <vt:lpwstr/>
  </property>
</Properties>
</file>